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drawings/drawing12.xml" ContentType="application/vnd.openxmlformats-officedocument.drawing+xml"/>
  <Override PartName="/xl/drawings/drawing13.xml" ContentType="application/vnd.openxmlformats-officedocument.drawing+xml"/>
  <Override PartName="/xl/drawings/drawing14.xml" ContentType="application/vnd.openxmlformats-officedocument.drawing+xml"/>
  <Override PartName="/xl/drawings/drawing15.xml" ContentType="application/vnd.openxmlformats-officedocument.drawing+xml"/>
  <Override PartName="/xl/drawings/drawing16.xml" ContentType="application/vnd.openxmlformats-officedocument.drawing+xml"/>
  <Override PartName="/xl/drawings/drawing17.xml" ContentType="application/vnd.openxmlformats-officedocument.drawing+xml"/>
  <Override PartName="/xl/drawings/drawing18.xml" ContentType="application/vnd.openxmlformats-officedocument.drawing+xml"/>
  <Override PartName="/xl/drawings/drawing19.xml" ContentType="application/vnd.openxmlformats-officedocument.drawing+xml"/>
  <Override PartName="/xl/drawings/drawing20.xml" ContentType="application/vnd.openxmlformats-officedocument.drawing+xml"/>
  <Override PartName="/xl/drawings/drawing21.xml" ContentType="application/vnd.openxmlformats-officedocument.drawing+xml"/>
  <Override PartName="/xl/drawings/drawing22.xml" ContentType="application/vnd.openxmlformats-officedocument.drawing+xml"/>
  <Override PartName="/xl/drawings/drawing23.xml" ContentType="application/vnd.openxmlformats-officedocument.drawing+xml"/>
  <Override PartName="/xl/drawings/drawing24.xml" ContentType="application/vnd.openxmlformats-officedocument.drawing+xml"/>
  <Override PartName="/xl/drawings/drawing25.xml" ContentType="application/vnd.openxmlformats-officedocument.drawing+xml"/>
  <Override PartName="/xl/drawings/drawing26.xml" ContentType="application/vnd.openxmlformats-officedocument.drawing+xml"/>
  <Override PartName="/xl/drawings/drawing27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44"/>
  <workbookPr/>
  <mc:AlternateContent xmlns:mc="http://schemas.openxmlformats.org/markup-compatibility/2006">
    <mc:Choice Requires="x15">
      <x15ac:absPath xmlns:x15ac="http://schemas.microsoft.com/office/spreadsheetml/2010/11/ac" url="\\share\mnb\10 Investiční akce\2023-AKCE\2020-Domov pro seniory NB-KRAJ v nemocnici\PD\_DPS FINAL R2 2023-09-05\ROZPOČET+VV\"/>
    </mc:Choice>
  </mc:AlternateContent>
  <xr:revisionPtr revIDLastSave="0" documentId="8_{190D5E55-5107-4357-8C8D-BA09FBD364A8}" xr6:coauthVersionLast="36" xr6:coauthVersionMax="36" xr10:uidLastSave="{00000000-0000-0000-0000-000000000000}"/>
  <bookViews>
    <workbookView xWindow="0" yWindow="0" windowWidth="28800" windowHeight="11625" xr2:uid="{00000000-000D-0000-FFFF-FFFF00000000}"/>
  </bookViews>
  <sheets>
    <sheet name="Rekapitulace stavby" sheetId="1" r:id="rId1"/>
    <sheet name="SO 01.1.1.R01 - Domov pro..." sheetId="2" r:id="rId2"/>
    <sheet name="SO 01.1.2.R02 - Domov pro..." sheetId="3" r:id="rId3"/>
    <sheet name="SO 01.2 - Elektroinstalac..." sheetId="4" r:id="rId4"/>
    <sheet name="SO 01.3.1 - Elektroinstal..." sheetId="5" r:id="rId5"/>
    <sheet name="SO 01.3.2 - Elektroinstal..." sheetId="6" r:id="rId6"/>
    <sheet name="SO 01.4 - Zařízení pro vy..." sheetId="7" r:id="rId7"/>
    <sheet name="SO 01.5.R01 - Zdravotechn..." sheetId="8" r:id="rId8"/>
    <sheet name="SO 01.6 - Vzduchotechnika..." sheetId="9" r:id="rId9"/>
    <sheet name="SO 01.8 - FVE - nezpůsobi..." sheetId="10" r:id="rId10"/>
    <sheet name="SO 01.10 - Nabíjecí stani..." sheetId="11" r:id="rId11"/>
    <sheet name="SO 01.11 - Solární ohřev ..." sheetId="12" r:id="rId12"/>
    <sheet name="IO.01 - Komunikace - nezp..." sheetId="13" r:id="rId13"/>
    <sheet name="IO.02 - Vodovodní přípojk..." sheetId="14" r:id="rId14"/>
    <sheet name="IO.03 - Kanalizační přípo..." sheetId="15" r:id="rId15"/>
    <sheet name="IO.04 - Plynová přípojka ..." sheetId="16" r:id="rId16"/>
    <sheet name="IO.05 - Slaboproudé kabel..." sheetId="17" r:id="rId17"/>
    <sheet name="IO.06 - Plynová zařízení ..." sheetId="18" r:id="rId18"/>
    <sheet name="IO.07 - Sadové úpravy - n..." sheetId="19" r:id="rId19"/>
    <sheet name="IO.08 - Mobiliář - nezpůs..." sheetId="20" r:id="rId20"/>
    <sheet name="IO 09 - Areálové  rozvody..." sheetId="21" r:id="rId21"/>
    <sheet name="IO 10 - Areálové silnopro..." sheetId="22" r:id="rId22"/>
    <sheet name="IO 11 - Areálové slabopro..." sheetId="23" r:id="rId23"/>
    <sheet name="IO 12 - Areálové rozvody ..." sheetId="24" r:id="rId24"/>
    <sheet name="SO 02 - Oplocení - nezpůs..." sheetId="25" r:id="rId25"/>
    <sheet name="VRN - Vedlejší a ostatní ..." sheetId="26" r:id="rId26"/>
    <sheet name="Seznam figur" sheetId="27" r:id="rId27"/>
  </sheets>
  <definedNames>
    <definedName name="_xlnm._FilterDatabase" localSheetId="20" hidden="1">'IO 09 - Areálové  rozvody...'!$C$117:$K$155</definedName>
    <definedName name="_xlnm._FilterDatabase" localSheetId="21" hidden="1">'IO 10 - Areálové silnopro...'!$C$128:$K$177</definedName>
    <definedName name="_xlnm._FilterDatabase" localSheetId="22" hidden="1">'IO 11 - Areálové slabopro...'!$C$124:$K$171</definedName>
    <definedName name="_xlnm._FilterDatabase" localSheetId="23" hidden="1">'IO 12 - Areálové rozvody ...'!$C$128:$K$425</definedName>
    <definedName name="_xlnm._FilterDatabase" localSheetId="12" hidden="1">'IO.01 - Komunikace - nezp...'!$C$125:$K$403</definedName>
    <definedName name="_xlnm._FilterDatabase" localSheetId="13" hidden="1">'IO.02 - Vodovodní přípojk...'!$C$124:$K$214</definedName>
    <definedName name="_xlnm._FilterDatabase" localSheetId="14" hidden="1">'IO.03 - Kanalizační přípo...'!$C$122:$K$210</definedName>
    <definedName name="_xlnm._FilterDatabase" localSheetId="15" hidden="1">'IO.04 - Plynová přípojka ...'!$C$122:$K$166</definedName>
    <definedName name="_xlnm._FilterDatabase" localSheetId="16" hidden="1">'IO.05 - Slaboproudé kabel...'!$C$124:$K$174</definedName>
    <definedName name="_xlnm._FilterDatabase" localSheetId="17" hidden="1">'IO.06 - Plynová zařízení ...'!$C$121:$K$179</definedName>
    <definedName name="_xlnm._FilterDatabase" localSheetId="18" hidden="1">'IO.07 - Sadové úpravy - n...'!$C$121:$K$224</definedName>
    <definedName name="_xlnm._FilterDatabase" localSheetId="19" hidden="1">'IO.08 - Mobiliář - nezpůs...'!$C$123:$K$180</definedName>
    <definedName name="_xlnm._FilterDatabase" localSheetId="1" hidden="1">'SO 01.1.1.R01 - Domov pro...'!$C$140:$K$2673</definedName>
    <definedName name="_xlnm._FilterDatabase" localSheetId="2" hidden="1">'SO 01.1.2.R02 - Domov pro...'!$C$127:$K$641</definedName>
    <definedName name="_xlnm._FilterDatabase" localSheetId="10" hidden="1">'SO 01.10 - Nabíjecí stani...'!$C$124:$K$177</definedName>
    <definedName name="_xlnm._FilterDatabase" localSheetId="11" hidden="1">'SO 01.11 - Solární ohřev ...'!$C$120:$K$169</definedName>
    <definedName name="_xlnm._FilterDatabase" localSheetId="3" hidden="1">'SO 01.2 - Elektroinstalac...'!$C$128:$K$298</definedName>
    <definedName name="_xlnm._FilterDatabase" localSheetId="4" hidden="1">'SO 01.3.1 - Elektroinstal...'!$C$121:$K$269</definedName>
    <definedName name="_xlnm._FilterDatabase" localSheetId="5" hidden="1">'SO 01.3.2 - Elektroinstal...'!$C$116:$K$156</definedName>
    <definedName name="_xlnm._FilterDatabase" localSheetId="6" hidden="1">'SO 01.4 - Zařízení pro vy...'!$C$124:$K$278</definedName>
    <definedName name="_xlnm._FilterDatabase" localSheetId="7" hidden="1">'SO 01.5.R01 - Zdravotechn...'!$C$131:$K$419</definedName>
    <definedName name="_xlnm._FilterDatabase" localSheetId="8" hidden="1">'SO 01.6 - Vzduchotechnika...'!$C$125:$K$473</definedName>
    <definedName name="_xlnm._FilterDatabase" localSheetId="9" hidden="1">'SO 01.8 - FVE - nezpůsobi...'!$C$118:$K$156</definedName>
    <definedName name="_xlnm._FilterDatabase" localSheetId="24" hidden="1">'SO 02 - Oplocení - nezpůs...'!$C$122:$K$174</definedName>
    <definedName name="_xlnm._FilterDatabase" localSheetId="25" hidden="1">'VRN - Vedlejší a ostatní ...'!$C$121:$K$145</definedName>
    <definedName name="_xlnm.Print_Titles" localSheetId="20">'IO 09 - Areálové  rozvody...'!$117:$117</definedName>
    <definedName name="_xlnm.Print_Titles" localSheetId="21">'IO 10 - Areálové silnopro...'!$128:$128</definedName>
    <definedName name="_xlnm.Print_Titles" localSheetId="22">'IO 11 - Areálové slabopro...'!$124:$124</definedName>
    <definedName name="_xlnm.Print_Titles" localSheetId="23">'IO 12 - Areálové rozvody ...'!$128:$128</definedName>
    <definedName name="_xlnm.Print_Titles" localSheetId="12">'IO.01 - Komunikace - nezp...'!$125:$125</definedName>
    <definedName name="_xlnm.Print_Titles" localSheetId="13">'IO.02 - Vodovodní přípojk...'!$124:$124</definedName>
    <definedName name="_xlnm.Print_Titles" localSheetId="14">'IO.03 - Kanalizační přípo...'!$122:$122</definedName>
    <definedName name="_xlnm.Print_Titles" localSheetId="15">'IO.04 - Plynová přípojka ...'!$122:$122</definedName>
    <definedName name="_xlnm.Print_Titles" localSheetId="16">'IO.05 - Slaboproudé kabel...'!$124:$124</definedName>
    <definedName name="_xlnm.Print_Titles" localSheetId="17">'IO.06 - Plynová zařízení ...'!$121:$121</definedName>
    <definedName name="_xlnm.Print_Titles" localSheetId="18">'IO.07 - Sadové úpravy - n...'!$121:$121</definedName>
    <definedName name="_xlnm.Print_Titles" localSheetId="19">'IO.08 - Mobiliář - nezpůs...'!$123:$123</definedName>
    <definedName name="_xlnm.Print_Titles" localSheetId="0">'Rekapitulace stavby'!$92:$92</definedName>
    <definedName name="_xlnm.Print_Titles" localSheetId="26">'Seznam figur'!$9:$9</definedName>
    <definedName name="_xlnm.Print_Titles" localSheetId="1">'SO 01.1.1.R01 - Domov pro...'!$140:$140</definedName>
    <definedName name="_xlnm.Print_Titles" localSheetId="2">'SO 01.1.2.R02 - Domov pro...'!$127:$127</definedName>
    <definedName name="_xlnm.Print_Titles" localSheetId="10">'SO 01.10 - Nabíjecí stani...'!$124:$124</definedName>
    <definedName name="_xlnm.Print_Titles" localSheetId="11">'SO 01.11 - Solární ohřev ...'!$120:$120</definedName>
    <definedName name="_xlnm.Print_Titles" localSheetId="3">'SO 01.2 - Elektroinstalac...'!$128:$128</definedName>
    <definedName name="_xlnm.Print_Titles" localSheetId="4">'SO 01.3.1 - Elektroinstal...'!$121:$121</definedName>
    <definedName name="_xlnm.Print_Titles" localSheetId="5">'SO 01.3.2 - Elektroinstal...'!$116:$116</definedName>
    <definedName name="_xlnm.Print_Titles" localSheetId="6">'SO 01.4 - Zařízení pro vy...'!$124:$124</definedName>
    <definedName name="_xlnm.Print_Titles" localSheetId="7">'SO 01.5.R01 - Zdravotechn...'!$131:$131</definedName>
    <definedName name="_xlnm.Print_Titles" localSheetId="8">'SO 01.6 - Vzduchotechnika...'!$125:$125</definedName>
    <definedName name="_xlnm.Print_Titles" localSheetId="9">'SO 01.8 - FVE - nezpůsobi...'!$118:$118</definedName>
    <definedName name="_xlnm.Print_Titles" localSheetId="24">'SO 02 - Oplocení - nezpůs...'!$122:$122</definedName>
    <definedName name="_xlnm.Print_Titles" localSheetId="25">'VRN - Vedlejší a ostatní ...'!$121:$121</definedName>
    <definedName name="_xlnm.Print_Area" localSheetId="20">'IO 09 - Areálové  rozvody...'!$C$4:$J$76,'IO 09 - Areálové  rozvody...'!$C$82:$J$99,'IO 09 - Areálové  rozvody...'!$C$105:$K$155</definedName>
    <definedName name="_xlnm.Print_Area" localSheetId="21">'IO 10 - Areálové silnopro...'!$C$4:$J$76,'IO 10 - Areálové silnopro...'!$C$82:$J$110,'IO 10 - Areálové silnopro...'!$C$116:$K$177</definedName>
    <definedName name="_xlnm.Print_Area" localSheetId="22">'IO 11 - Areálové slabopro...'!$C$4:$J$76,'IO 11 - Areálové slabopro...'!$C$82:$J$106,'IO 11 - Areálové slabopro...'!$C$112:$K$171</definedName>
    <definedName name="_xlnm.Print_Area" localSheetId="23">'IO 12 - Areálové rozvody ...'!$C$4:$J$76,'IO 12 - Areálové rozvody ...'!$C$82:$J$110,'IO 12 - Areálové rozvody ...'!$C$116:$K$425</definedName>
    <definedName name="_xlnm.Print_Area" localSheetId="12">'IO.01 - Komunikace - nezp...'!$C$4:$J$76,'IO.01 - Komunikace - nezp...'!$C$82:$J$107,'IO.01 - Komunikace - nezp...'!$C$113:$K$403</definedName>
    <definedName name="_xlnm.Print_Area" localSheetId="13">'IO.02 - Vodovodní přípojk...'!$C$4:$J$76,'IO.02 - Vodovodní přípojk...'!$C$82:$J$106,'IO.02 - Vodovodní přípojk...'!$C$112:$K$214</definedName>
    <definedName name="_xlnm.Print_Area" localSheetId="14">'IO.03 - Kanalizační přípo...'!$C$4:$J$76,'IO.03 - Kanalizační přípo...'!$C$82:$J$104,'IO.03 - Kanalizační přípo...'!$C$110:$K$210</definedName>
    <definedName name="_xlnm.Print_Area" localSheetId="15">'IO.04 - Plynová přípojka ...'!$C$4:$J$76,'IO.04 - Plynová přípojka ...'!$C$82:$J$104,'IO.04 - Plynová přípojka ...'!$C$110:$K$166</definedName>
    <definedName name="_xlnm.Print_Area" localSheetId="16">'IO.05 - Slaboproudé kabel...'!$C$4:$J$76,'IO.05 - Slaboproudé kabel...'!$C$82:$J$106,'IO.05 - Slaboproudé kabel...'!$C$112:$K$174</definedName>
    <definedName name="_xlnm.Print_Area" localSheetId="17">'IO.06 - Plynová zařízení ...'!$C$4:$J$76,'IO.06 - Plynová zařízení ...'!$C$82:$J$103,'IO.06 - Plynová zařízení ...'!$C$109:$K$179</definedName>
    <definedName name="_xlnm.Print_Area" localSheetId="18">'IO.07 - Sadové úpravy - n...'!$C$4:$J$76,'IO.07 - Sadové úpravy - n...'!$C$82:$J$103,'IO.07 - Sadové úpravy - n...'!$C$109:$K$224</definedName>
    <definedName name="_xlnm.Print_Area" localSheetId="19">'IO.08 - Mobiliář - nezpůs...'!$C$4:$J$76,'IO.08 - Mobiliář - nezpůs...'!$C$82:$J$105,'IO.08 - Mobiliář - nezpůs...'!$C$111:$K$180</definedName>
    <definedName name="_xlnm.Print_Area" localSheetId="0">'Rekapitulace stavby'!$D$4:$AO$76,'Rekapitulace stavby'!$C$82:$AQ$120</definedName>
    <definedName name="_xlnm.Print_Area" localSheetId="26">'Seznam figur'!$C$4:$G$1285</definedName>
    <definedName name="_xlnm.Print_Area" localSheetId="1">'SO 01.1.1.R01 - Domov pro...'!$C$4:$J$76,'SO 01.1.1.R01 - Domov pro...'!$C$82:$J$122,'SO 01.1.1.R01 - Domov pro...'!$C$128:$K$2673</definedName>
    <definedName name="_xlnm.Print_Area" localSheetId="2">'SO 01.1.2.R02 - Domov pro...'!$C$4:$J$76,'SO 01.1.2.R02 - Domov pro...'!$C$82:$J$109,'SO 01.1.2.R02 - Domov pro...'!$C$115:$K$641</definedName>
    <definedName name="_xlnm.Print_Area" localSheetId="10">'SO 01.10 - Nabíjecí stani...'!$C$4:$J$76,'SO 01.10 - Nabíjecí stani...'!$C$82:$J$106,'SO 01.10 - Nabíjecí stani...'!$C$112:$K$177</definedName>
    <definedName name="_xlnm.Print_Area" localSheetId="11">'SO 01.11 - Solární ohřev ...'!$C$4:$J$76,'SO 01.11 - Solární ohřev ...'!$C$82:$J$102,'SO 01.11 - Solární ohřev ...'!$C$108:$K$169</definedName>
    <definedName name="_xlnm.Print_Area" localSheetId="3">'SO 01.2 - Elektroinstalac...'!$C$4:$J$76,'SO 01.2 - Elektroinstalac...'!$C$82:$J$110,'SO 01.2 - Elektroinstalac...'!$C$116:$K$298</definedName>
    <definedName name="_xlnm.Print_Area" localSheetId="4">'SO 01.3.1 - Elektroinstal...'!$C$4:$J$76,'SO 01.3.1 - Elektroinstal...'!$C$82:$J$103,'SO 01.3.1 - Elektroinstal...'!$C$109:$K$269</definedName>
    <definedName name="_xlnm.Print_Area" localSheetId="5">'SO 01.3.2 - Elektroinstal...'!$C$4:$J$76,'SO 01.3.2 - Elektroinstal...'!$C$82:$J$98,'SO 01.3.2 - Elektroinstal...'!$C$104:$K$156</definedName>
    <definedName name="_xlnm.Print_Area" localSheetId="6">'SO 01.4 - Zařízení pro vy...'!$C$4:$J$76,'SO 01.4 - Zařízení pro vy...'!$C$82:$J$106,'SO 01.4 - Zařízení pro vy...'!$C$112:$K$278</definedName>
    <definedName name="_xlnm.Print_Area" localSheetId="7">'SO 01.5.R01 - Zdravotechn...'!$C$4:$J$76,'SO 01.5.R01 - Zdravotechn...'!$C$82:$J$113,'SO 01.5.R01 - Zdravotechn...'!$C$119:$K$419</definedName>
    <definedName name="_xlnm.Print_Area" localSheetId="8">'SO 01.6 - Vzduchotechnika...'!$C$4:$J$76,'SO 01.6 - Vzduchotechnika...'!$C$82:$J$107,'SO 01.6 - Vzduchotechnika...'!$C$113:$K$473</definedName>
    <definedName name="_xlnm.Print_Area" localSheetId="9">'SO 01.8 - FVE - nezpůsobi...'!$C$4:$J$76,'SO 01.8 - FVE - nezpůsobi...'!$C$82:$J$100,'SO 01.8 - FVE - nezpůsobi...'!$C$106:$K$156</definedName>
    <definedName name="_xlnm.Print_Area" localSheetId="24">'SO 02 - Oplocení - nezpůs...'!$C$4:$J$76,'SO 02 - Oplocení - nezpůs...'!$C$82:$J$104,'SO 02 - Oplocení - nezpůs...'!$C$110:$K$174</definedName>
    <definedName name="_xlnm.Print_Area" localSheetId="25">'VRN - Vedlejší a ostatní ...'!$C$4:$J$76,'VRN - Vedlejší a ostatní ...'!$C$82:$J$103,'VRN - Vedlejší a ostatní ...'!$C$109:$K$145</definedName>
  </definedNames>
  <calcPr calcId="191029"/>
</workbook>
</file>

<file path=xl/calcChain.xml><?xml version="1.0" encoding="utf-8"?>
<calcChain xmlns="http://schemas.openxmlformats.org/spreadsheetml/2006/main">
  <c r="D7" i="27" l="1"/>
  <c r="J37" i="26"/>
  <c r="J36" i="26"/>
  <c r="AY119" i="1"/>
  <c r="J35" i="26"/>
  <c r="AX119" i="1"/>
  <c r="BI144" i="26"/>
  <c r="BH144" i="26"/>
  <c r="BG144" i="26"/>
  <c r="BE144" i="26"/>
  <c r="T144" i="26"/>
  <c r="T143" i="26"/>
  <c r="R144" i="26"/>
  <c r="R143" i="26"/>
  <c r="P144" i="26"/>
  <c r="P143" i="26"/>
  <c r="BI142" i="26"/>
  <c r="BH142" i="26"/>
  <c r="BG142" i="26"/>
  <c r="BE142" i="26"/>
  <c r="T142" i="26"/>
  <c r="T141" i="26"/>
  <c r="R142" i="26"/>
  <c r="R141" i="26"/>
  <c r="P142" i="26"/>
  <c r="P141" i="26" s="1"/>
  <c r="BI140" i="26"/>
  <c r="BH140" i="26"/>
  <c r="BG140" i="26"/>
  <c r="BE140" i="26"/>
  <c r="T140" i="26"/>
  <c r="R140" i="26"/>
  <c r="P140" i="26"/>
  <c r="BI139" i="26"/>
  <c r="BH139" i="26"/>
  <c r="BG139" i="26"/>
  <c r="BE139" i="26"/>
  <c r="T139" i="26"/>
  <c r="R139" i="26"/>
  <c r="P139" i="26"/>
  <c r="BI137" i="26"/>
  <c r="BH137" i="26"/>
  <c r="BG137" i="26"/>
  <c r="BE137" i="26"/>
  <c r="T137" i="26"/>
  <c r="R137" i="26"/>
  <c r="P137" i="26"/>
  <c r="BI136" i="26"/>
  <c r="BH136" i="26"/>
  <c r="BG136" i="26"/>
  <c r="BE136" i="26"/>
  <c r="T136" i="26"/>
  <c r="R136" i="26"/>
  <c r="P136" i="26"/>
  <c r="BI135" i="26"/>
  <c r="BH135" i="26"/>
  <c r="BG135" i="26"/>
  <c r="BE135" i="26"/>
  <c r="T135" i="26"/>
  <c r="R135" i="26"/>
  <c r="P135" i="26"/>
  <c r="BI134" i="26"/>
  <c r="BH134" i="26"/>
  <c r="BG134" i="26"/>
  <c r="BE134" i="26"/>
  <c r="T134" i="26"/>
  <c r="R134" i="26"/>
  <c r="P134" i="26"/>
  <c r="BI133" i="26"/>
  <c r="BH133" i="26"/>
  <c r="BG133" i="26"/>
  <c r="BE133" i="26"/>
  <c r="T133" i="26"/>
  <c r="R133" i="26"/>
  <c r="P133" i="26"/>
  <c r="BI132" i="26"/>
  <c r="BH132" i="26"/>
  <c r="BG132" i="26"/>
  <c r="BE132" i="26"/>
  <c r="T132" i="26"/>
  <c r="R132" i="26"/>
  <c r="P132" i="26"/>
  <c r="BI131" i="26"/>
  <c r="BH131" i="26"/>
  <c r="BG131" i="26"/>
  <c r="BE131" i="26"/>
  <c r="T131" i="26"/>
  <c r="R131" i="26"/>
  <c r="P131" i="26"/>
  <c r="BI130" i="26"/>
  <c r="BH130" i="26"/>
  <c r="BG130" i="26"/>
  <c r="BE130" i="26"/>
  <c r="T130" i="26"/>
  <c r="R130" i="26"/>
  <c r="P130" i="26"/>
  <c r="BI127" i="26"/>
  <c r="BH127" i="26"/>
  <c r="BG127" i="26"/>
  <c r="BE127" i="26"/>
  <c r="T127" i="26"/>
  <c r="R127" i="26"/>
  <c r="P127" i="26"/>
  <c r="BI126" i="26"/>
  <c r="BH126" i="26"/>
  <c r="BG126" i="26"/>
  <c r="BE126" i="26"/>
  <c r="T126" i="26"/>
  <c r="R126" i="26"/>
  <c r="P126" i="26"/>
  <c r="BI125" i="26"/>
  <c r="BH125" i="26"/>
  <c r="BG125" i="26"/>
  <c r="BE125" i="26"/>
  <c r="T125" i="26"/>
  <c r="R125" i="26"/>
  <c r="P125" i="26"/>
  <c r="J119" i="26"/>
  <c r="J118" i="26"/>
  <c r="F118" i="26"/>
  <c r="F116" i="26"/>
  <c r="E114" i="26"/>
  <c r="J92" i="26"/>
  <c r="J91" i="26"/>
  <c r="F91" i="26"/>
  <c r="F89" i="26"/>
  <c r="E87" i="26"/>
  <c r="J18" i="26"/>
  <c r="E18" i="26"/>
  <c r="F119" i="26"/>
  <c r="J17" i="26"/>
  <c r="J12" i="26"/>
  <c r="J116" i="26" s="1"/>
  <c r="E7" i="26"/>
  <c r="E112" i="26"/>
  <c r="J37" i="25"/>
  <c r="J36" i="25"/>
  <c r="AY118" i="1"/>
  <c r="J35" i="25"/>
  <c r="AX118" i="1" s="1"/>
  <c r="BI174" i="25"/>
  <c r="BH174" i="25"/>
  <c r="BG174" i="25"/>
  <c r="BF174" i="25"/>
  <c r="T174" i="25"/>
  <c r="R174" i="25"/>
  <c r="P174" i="25"/>
  <c r="BI173" i="25"/>
  <c r="BH173" i="25"/>
  <c r="BG173" i="25"/>
  <c r="BF173" i="25"/>
  <c r="T173" i="25"/>
  <c r="R173" i="25"/>
  <c r="P173" i="25"/>
  <c r="BI172" i="25"/>
  <c r="BH172" i="25"/>
  <c r="BG172" i="25"/>
  <c r="BF172" i="25"/>
  <c r="T172" i="25"/>
  <c r="R172" i="25"/>
  <c r="P172" i="25"/>
  <c r="BI171" i="25"/>
  <c r="BH171" i="25"/>
  <c r="BG171" i="25"/>
  <c r="BF171" i="25"/>
  <c r="T171" i="25"/>
  <c r="R171" i="25"/>
  <c r="P171" i="25"/>
  <c r="BI170" i="25"/>
  <c r="BH170" i="25"/>
  <c r="BG170" i="25"/>
  <c r="BF170" i="25"/>
  <c r="T170" i="25"/>
  <c r="R170" i="25"/>
  <c r="P170" i="25"/>
  <c r="BI167" i="25"/>
  <c r="BH167" i="25"/>
  <c r="BG167" i="25"/>
  <c r="BF167" i="25"/>
  <c r="T167" i="25"/>
  <c r="R167" i="25"/>
  <c r="P167" i="25"/>
  <c r="BI165" i="25"/>
  <c r="BH165" i="25"/>
  <c r="BG165" i="25"/>
  <c r="BF165" i="25"/>
  <c r="T165" i="25"/>
  <c r="R165" i="25"/>
  <c r="P165" i="25"/>
  <c r="BI164" i="25"/>
  <c r="BH164" i="25"/>
  <c r="BG164" i="25"/>
  <c r="BF164" i="25"/>
  <c r="T164" i="25"/>
  <c r="R164" i="25"/>
  <c r="P164" i="25"/>
  <c r="BI162" i="25"/>
  <c r="BH162" i="25"/>
  <c r="BG162" i="25"/>
  <c r="BF162" i="25"/>
  <c r="T162" i="25"/>
  <c r="R162" i="25"/>
  <c r="P162" i="25"/>
  <c r="BI161" i="25"/>
  <c r="BH161" i="25"/>
  <c r="BG161" i="25"/>
  <c r="BF161" i="25"/>
  <c r="T161" i="25"/>
  <c r="R161" i="25"/>
  <c r="P161" i="25"/>
  <c r="BI159" i="25"/>
  <c r="BH159" i="25"/>
  <c r="BG159" i="25"/>
  <c r="BF159" i="25"/>
  <c r="T159" i="25"/>
  <c r="R159" i="25"/>
  <c r="P159" i="25"/>
  <c r="BI158" i="25"/>
  <c r="BH158" i="25"/>
  <c r="BG158" i="25"/>
  <c r="BF158" i="25"/>
  <c r="T158" i="25"/>
  <c r="R158" i="25"/>
  <c r="P158" i="25"/>
  <c r="BI157" i="25"/>
  <c r="BH157" i="25"/>
  <c r="BG157" i="25"/>
  <c r="BF157" i="25"/>
  <c r="T157" i="25"/>
  <c r="R157" i="25"/>
  <c r="P157" i="25"/>
  <c r="BI155" i="25"/>
  <c r="BH155" i="25"/>
  <c r="BG155" i="25"/>
  <c r="BF155" i="25"/>
  <c r="T155" i="25"/>
  <c r="R155" i="25"/>
  <c r="P155" i="25"/>
  <c r="BI152" i="25"/>
  <c r="BH152" i="25"/>
  <c r="BG152" i="25"/>
  <c r="BF152" i="25"/>
  <c r="T152" i="25"/>
  <c r="R152" i="25"/>
  <c r="P152" i="25"/>
  <c r="BI149" i="25"/>
  <c r="BH149" i="25"/>
  <c r="BG149" i="25"/>
  <c r="BF149" i="25"/>
  <c r="T149" i="25"/>
  <c r="R149" i="25"/>
  <c r="P149" i="25"/>
  <c r="BI145" i="25"/>
  <c r="BH145" i="25"/>
  <c r="BG145" i="25"/>
  <c r="BF145" i="25"/>
  <c r="T145" i="25"/>
  <c r="R145" i="25"/>
  <c r="P145" i="25"/>
  <c r="BI143" i="25"/>
  <c r="BH143" i="25"/>
  <c r="BG143" i="25"/>
  <c r="BF143" i="25"/>
  <c r="T143" i="25"/>
  <c r="R143" i="25"/>
  <c r="P143" i="25"/>
  <c r="BI141" i="25"/>
  <c r="BH141" i="25"/>
  <c r="BG141" i="25"/>
  <c r="BF141" i="25"/>
  <c r="T141" i="25"/>
  <c r="R141" i="25"/>
  <c r="P141" i="25"/>
  <c r="BI137" i="25"/>
  <c r="BH137" i="25"/>
  <c r="BG137" i="25"/>
  <c r="BF137" i="25"/>
  <c r="T137" i="25"/>
  <c r="R137" i="25"/>
  <c r="P137" i="25"/>
  <c r="BI135" i="25"/>
  <c r="BH135" i="25"/>
  <c r="BG135" i="25"/>
  <c r="BF135" i="25"/>
  <c r="T135" i="25"/>
  <c r="R135" i="25"/>
  <c r="P135" i="25"/>
  <c r="BI131" i="25"/>
  <c r="BH131" i="25"/>
  <c r="BG131" i="25"/>
  <c r="BF131" i="25"/>
  <c r="T131" i="25"/>
  <c r="R131" i="25"/>
  <c r="P131" i="25"/>
  <c r="BI129" i="25"/>
  <c r="BH129" i="25"/>
  <c r="BG129" i="25"/>
  <c r="BF129" i="25"/>
  <c r="T129" i="25"/>
  <c r="R129" i="25"/>
  <c r="P129" i="25"/>
  <c r="BI126" i="25"/>
  <c r="BH126" i="25"/>
  <c r="BG126" i="25"/>
  <c r="BF126" i="25"/>
  <c r="T126" i="25"/>
  <c r="R126" i="25"/>
  <c r="P126" i="25"/>
  <c r="J120" i="25"/>
  <c r="J119" i="25"/>
  <c r="F119" i="25"/>
  <c r="F117" i="25"/>
  <c r="E115" i="25"/>
  <c r="J92" i="25"/>
  <c r="J91" i="25"/>
  <c r="F91" i="25"/>
  <c r="F89" i="25"/>
  <c r="E87" i="25"/>
  <c r="J18" i="25"/>
  <c r="E18" i="25"/>
  <c r="F92" i="25" s="1"/>
  <c r="J17" i="25"/>
  <c r="J12" i="25"/>
  <c r="J89" i="25" s="1"/>
  <c r="E7" i="25"/>
  <c r="E113" i="25"/>
  <c r="J37" i="24"/>
  <c r="J36" i="24"/>
  <c r="AY117" i="1" s="1"/>
  <c r="J35" i="24"/>
  <c r="AX117" i="1"/>
  <c r="BI422" i="24"/>
  <c r="BH422" i="24"/>
  <c r="BG422" i="24"/>
  <c r="BF422" i="24"/>
  <c r="T422" i="24"/>
  <c r="T421" i="24" s="1"/>
  <c r="T420" i="24" s="1"/>
  <c r="R422" i="24"/>
  <c r="R421" i="24" s="1"/>
  <c r="R420" i="24" s="1"/>
  <c r="P422" i="24"/>
  <c r="P421" i="24"/>
  <c r="P420" i="24"/>
  <c r="BI419" i="24"/>
  <c r="BH419" i="24"/>
  <c r="BG419" i="24"/>
  <c r="BF419" i="24"/>
  <c r="T419" i="24"/>
  <c r="R419" i="24"/>
  <c r="P419" i="24"/>
  <c r="BI417" i="24"/>
  <c r="BH417" i="24"/>
  <c r="BG417" i="24"/>
  <c r="BF417" i="24"/>
  <c r="T417" i="24"/>
  <c r="R417" i="24"/>
  <c r="P417" i="24"/>
  <c r="BI412" i="24"/>
  <c r="BH412" i="24"/>
  <c r="BG412" i="24"/>
  <c r="BF412" i="24"/>
  <c r="T412" i="24"/>
  <c r="R412" i="24"/>
  <c r="P412" i="24"/>
  <c r="BI410" i="24"/>
  <c r="BH410" i="24"/>
  <c r="BG410" i="24"/>
  <c r="BF410" i="24"/>
  <c r="T410" i="24"/>
  <c r="R410" i="24"/>
  <c r="P410" i="24"/>
  <c r="BI408" i="24"/>
  <c r="BH408" i="24"/>
  <c r="BG408" i="24"/>
  <c r="BF408" i="24"/>
  <c r="T408" i="24"/>
  <c r="R408" i="24"/>
  <c r="P408" i="24"/>
  <c r="BI407" i="24"/>
  <c r="BH407" i="24"/>
  <c r="BG407" i="24"/>
  <c r="BF407" i="24"/>
  <c r="T407" i="24"/>
  <c r="R407" i="24"/>
  <c r="P407" i="24"/>
  <c r="BI405" i="24"/>
  <c r="BH405" i="24"/>
  <c r="BG405" i="24"/>
  <c r="BF405" i="24"/>
  <c r="T405" i="24"/>
  <c r="R405" i="24"/>
  <c r="P405" i="24"/>
  <c r="BI402" i="24"/>
  <c r="BH402" i="24"/>
  <c r="BG402" i="24"/>
  <c r="BF402" i="24"/>
  <c r="T402" i="24"/>
  <c r="T401" i="24"/>
  <c r="R402" i="24"/>
  <c r="R401" i="24" s="1"/>
  <c r="P402" i="24"/>
  <c r="P401" i="24"/>
  <c r="BI396" i="24"/>
  <c r="BH396" i="24"/>
  <c r="BG396" i="24"/>
  <c r="BF396" i="24"/>
  <c r="T396" i="24"/>
  <c r="T395" i="24" s="1"/>
  <c r="R396" i="24"/>
  <c r="R395" i="24"/>
  <c r="P396" i="24"/>
  <c r="P395" i="24"/>
  <c r="BI394" i="24"/>
  <c r="BH394" i="24"/>
  <c r="BG394" i="24"/>
  <c r="BF394" i="24"/>
  <c r="T394" i="24"/>
  <c r="R394" i="24"/>
  <c r="P394" i="24"/>
  <c r="BI393" i="24"/>
  <c r="BH393" i="24"/>
  <c r="BG393" i="24"/>
  <c r="BF393" i="24"/>
  <c r="T393" i="24"/>
  <c r="R393" i="24"/>
  <c r="P393" i="24"/>
  <c r="BI392" i="24"/>
  <c r="BH392" i="24"/>
  <c r="BG392" i="24"/>
  <c r="BF392" i="24"/>
  <c r="T392" i="24"/>
  <c r="R392" i="24"/>
  <c r="P392" i="24"/>
  <c r="BI388" i="24"/>
  <c r="BH388" i="24"/>
  <c r="BG388" i="24"/>
  <c r="BF388" i="24"/>
  <c r="T388" i="24"/>
  <c r="R388" i="24"/>
  <c r="P388" i="24"/>
  <c r="BI387" i="24"/>
  <c r="BH387" i="24"/>
  <c r="BG387" i="24"/>
  <c r="BF387" i="24"/>
  <c r="T387" i="24"/>
  <c r="R387" i="24"/>
  <c r="P387" i="24"/>
  <c r="BI386" i="24"/>
  <c r="BH386" i="24"/>
  <c r="BG386" i="24"/>
  <c r="BF386" i="24"/>
  <c r="T386" i="24"/>
  <c r="R386" i="24"/>
  <c r="P386" i="24"/>
  <c r="BI385" i="24"/>
  <c r="BH385" i="24"/>
  <c r="BG385" i="24"/>
  <c r="BF385" i="24"/>
  <c r="T385" i="24"/>
  <c r="R385" i="24"/>
  <c r="P385" i="24"/>
  <c r="BI384" i="24"/>
  <c r="BH384" i="24"/>
  <c r="BG384" i="24"/>
  <c r="BF384" i="24"/>
  <c r="T384" i="24"/>
  <c r="R384" i="24"/>
  <c r="P384" i="24"/>
  <c r="BI383" i="24"/>
  <c r="BH383" i="24"/>
  <c r="BG383" i="24"/>
  <c r="BF383" i="24"/>
  <c r="T383" i="24"/>
  <c r="R383" i="24"/>
  <c r="P383" i="24"/>
  <c r="BI382" i="24"/>
  <c r="BH382" i="24"/>
  <c r="BG382" i="24"/>
  <c r="BF382" i="24"/>
  <c r="T382" i="24"/>
  <c r="R382" i="24"/>
  <c r="P382" i="24"/>
  <c r="BI375" i="24"/>
  <c r="BH375" i="24"/>
  <c r="BG375" i="24"/>
  <c r="BF375" i="24"/>
  <c r="T375" i="24"/>
  <c r="R375" i="24"/>
  <c r="P375" i="24"/>
  <c r="BI368" i="24"/>
  <c r="BH368" i="24"/>
  <c r="BG368" i="24"/>
  <c r="BF368" i="24"/>
  <c r="T368" i="24"/>
  <c r="R368" i="24"/>
  <c r="P368" i="24"/>
  <c r="BI360" i="24"/>
  <c r="BH360" i="24"/>
  <c r="BG360" i="24"/>
  <c r="BF360" i="24"/>
  <c r="T360" i="24"/>
  <c r="R360" i="24"/>
  <c r="P360" i="24"/>
  <c r="BI353" i="24"/>
  <c r="BH353" i="24"/>
  <c r="BG353" i="24"/>
  <c r="BF353" i="24"/>
  <c r="T353" i="24"/>
  <c r="R353" i="24"/>
  <c r="P353" i="24"/>
  <c r="BI346" i="24"/>
  <c r="BH346" i="24"/>
  <c r="BG346" i="24"/>
  <c r="BF346" i="24"/>
  <c r="T346" i="24"/>
  <c r="R346" i="24"/>
  <c r="P346" i="24"/>
  <c r="BI345" i="24"/>
  <c r="BH345" i="24"/>
  <c r="BG345" i="24"/>
  <c r="BF345" i="24"/>
  <c r="T345" i="24"/>
  <c r="R345" i="24"/>
  <c r="P345" i="24"/>
  <c r="BI344" i="24"/>
  <c r="BH344" i="24"/>
  <c r="BG344" i="24"/>
  <c r="BF344" i="24"/>
  <c r="T344" i="24"/>
  <c r="R344" i="24"/>
  <c r="P344" i="24"/>
  <c r="BI343" i="24"/>
  <c r="BH343" i="24"/>
  <c r="BG343" i="24"/>
  <c r="BF343" i="24"/>
  <c r="T343" i="24"/>
  <c r="R343" i="24"/>
  <c r="P343" i="24"/>
  <c r="BI342" i="24"/>
  <c r="BH342" i="24"/>
  <c r="BG342" i="24"/>
  <c r="BF342" i="24"/>
  <c r="T342" i="24"/>
  <c r="R342" i="24"/>
  <c r="P342" i="24"/>
  <c r="BI341" i="24"/>
  <c r="BH341" i="24"/>
  <c r="BG341" i="24"/>
  <c r="BF341" i="24"/>
  <c r="T341" i="24"/>
  <c r="R341" i="24"/>
  <c r="P341" i="24"/>
  <c r="BI340" i="24"/>
  <c r="BH340" i="24"/>
  <c r="BG340" i="24"/>
  <c r="BF340" i="24"/>
  <c r="T340" i="24"/>
  <c r="R340" i="24"/>
  <c r="P340" i="24"/>
  <c r="BI339" i="24"/>
  <c r="BH339" i="24"/>
  <c r="BG339" i="24"/>
  <c r="BF339" i="24"/>
  <c r="T339" i="24"/>
  <c r="R339" i="24"/>
  <c r="P339" i="24"/>
  <c r="BI338" i="24"/>
  <c r="BH338" i="24"/>
  <c r="BG338" i="24"/>
  <c r="BF338" i="24"/>
  <c r="T338" i="24"/>
  <c r="R338" i="24"/>
  <c r="P338" i="24"/>
  <c r="BI337" i="24"/>
  <c r="BH337" i="24"/>
  <c r="BG337" i="24"/>
  <c r="BF337" i="24"/>
  <c r="T337" i="24"/>
  <c r="R337" i="24"/>
  <c r="P337" i="24"/>
  <c r="BI336" i="24"/>
  <c r="BH336" i="24"/>
  <c r="BG336" i="24"/>
  <c r="BF336" i="24"/>
  <c r="T336" i="24"/>
  <c r="R336" i="24"/>
  <c r="P336" i="24"/>
  <c r="BI335" i="24"/>
  <c r="BH335" i="24"/>
  <c r="BG335" i="24"/>
  <c r="BF335" i="24"/>
  <c r="T335" i="24"/>
  <c r="R335" i="24"/>
  <c r="P335" i="24"/>
  <c r="BI325" i="24"/>
  <c r="BH325" i="24"/>
  <c r="BG325" i="24"/>
  <c r="BF325" i="24"/>
  <c r="T325" i="24"/>
  <c r="R325" i="24"/>
  <c r="P325" i="24"/>
  <c r="BI324" i="24"/>
  <c r="BH324" i="24"/>
  <c r="BG324" i="24"/>
  <c r="BF324" i="24"/>
  <c r="T324" i="24"/>
  <c r="R324" i="24"/>
  <c r="P324" i="24"/>
  <c r="BI323" i="24"/>
  <c r="BH323" i="24"/>
  <c r="BG323" i="24"/>
  <c r="BF323" i="24"/>
  <c r="T323" i="24"/>
  <c r="R323" i="24"/>
  <c r="P323" i="24"/>
  <c r="BI322" i="24"/>
  <c r="BH322" i="24"/>
  <c r="BG322" i="24"/>
  <c r="BF322" i="24"/>
  <c r="T322" i="24"/>
  <c r="R322" i="24"/>
  <c r="P322" i="24"/>
  <c r="BI321" i="24"/>
  <c r="BH321" i="24"/>
  <c r="BG321" i="24"/>
  <c r="BF321" i="24"/>
  <c r="T321" i="24"/>
  <c r="R321" i="24"/>
  <c r="P321" i="24"/>
  <c r="BI320" i="24"/>
  <c r="BH320" i="24"/>
  <c r="BG320" i="24"/>
  <c r="BF320" i="24"/>
  <c r="T320" i="24"/>
  <c r="R320" i="24"/>
  <c r="P320" i="24"/>
  <c r="BI319" i="24"/>
  <c r="BH319" i="24"/>
  <c r="BG319" i="24"/>
  <c r="BF319" i="24"/>
  <c r="T319" i="24"/>
  <c r="R319" i="24"/>
  <c r="P319" i="24"/>
  <c r="BI318" i="24"/>
  <c r="BH318" i="24"/>
  <c r="BG318" i="24"/>
  <c r="BF318" i="24"/>
  <c r="T318" i="24"/>
  <c r="R318" i="24"/>
  <c r="P318" i="24"/>
  <c r="BI317" i="24"/>
  <c r="BH317" i="24"/>
  <c r="BG317" i="24"/>
  <c r="BF317" i="24"/>
  <c r="T317" i="24"/>
  <c r="R317" i="24"/>
  <c r="P317" i="24"/>
  <c r="BI316" i="24"/>
  <c r="BH316" i="24"/>
  <c r="BG316" i="24"/>
  <c r="BF316" i="24"/>
  <c r="T316" i="24"/>
  <c r="R316" i="24"/>
  <c r="P316" i="24"/>
  <c r="BI315" i="24"/>
  <c r="BH315" i="24"/>
  <c r="BG315" i="24"/>
  <c r="BF315" i="24"/>
  <c r="T315" i="24"/>
  <c r="R315" i="24"/>
  <c r="P315" i="24"/>
  <c r="BI314" i="24"/>
  <c r="BH314" i="24"/>
  <c r="BG314" i="24"/>
  <c r="BF314" i="24"/>
  <c r="T314" i="24"/>
  <c r="R314" i="24"/>
  <c r="P314" i="24"/>
  <c r="BI313" i="24"/>
  <c r="BH313" i="24"/>
  <c r="BG313" i="24"/>
  <c r="BF313" i="24"/>
  <c r="T313" i="24"/>
  <c r="R313" i="24"/>
  <c r="P313" i="24"/>
  <c r="BI312" i="24"/>
  <c r="BH312" i="24"/>
  <c r="BG312" i="24"/>
  <c r="BF312" i="24"/>
  <c r="T312" i="24"/>
  <c r="R312" i="24"/>
  <c r="P312" i="24"/>
  <c r="BI311" i="24"/>
  <c r="BH311" i="24"/>
  <c r="BG311" i="24"/>
  <c r="BF311" i="24"/>
  <c r="T311" i="24"/>
  <c r="R311" i="24"/>
  <c r="P311" i="24"/>
  <c r="BI310" i="24"/>
  <c r="BH310" i="24"/>
  <c r="BG310" i="24"/>
  <c r="BF310" i="24"/>
  <c r="T310" i="24"/>
  <c r="R310" i="24"/>
  <c r="P310" i="24"/>
  <c r="BI309" i="24"/>
  <c r="BH309" i="24"/>
  <c r="BG309" i="24"/>
  <c r="BF309" i="24"/>
  <c r="T309" i="24"/>
  <c r="R309" i="24"/>
  <c r="P309" i="24"/>
  <c r="BI308" i="24"/>
  <c r="BH308" i="24"/>
  <c r="BG308" i="24"/>
  <c r="BF308" i="24"/>
  <c r="T308" i="24"/>
  <c r="R308" i="24"/>
  <c r="P308" i="24"/>
  <c r="BI307" i="24"/>
  <c r="BH307" i="24"/>
  <c r="BG307" i="24"/>
  <c r="BF307" i="24"/>
  <c r="T307" i="24"/>
  <c r="R307" i="24"/>
  <c r="P307" i="24"/>
  <c r="BI305" i="24"/>
  <c r="BH305" i="24"/>
  <c r="BG305" i="24"/>
  <c r="BF305" i="24"/>
  <c r="T305" i="24"/>
  <c r="R305" i="24"/>
  <c r="P305" i="24"/>
  <c r="BI303" i="24"/>
  <c r="BH303" i="24"/>
  <c r="BG303" i="24"/>
  <c r="BF303" i="24"/>
  <c r="T303" i="24"/>
  <c r="R303" i="24"/>
  <c r="P303" i="24"/>
  <c r="BI298" i="24"/>
  <c r="BH298" i="24"/>
  <c r="BG298" i="24"/>
  <c r="BF298" i="24"/>
  <c r="T298" i="24"/>
  <c r="R298" i="24"/>
  <c r="P298" i="24"/>
  <c r="BI297" i="24"/>
  <c r="BH297" i="24"/>
  <c r="BG297" i="24"/>
  <c r="BF297" i="24"/>
  <c r="T297" i="24"/>
  <c r="R297" i="24"/>
  <c r="P297" i="24"/>
  <c r="BI295" i="24"/>
  <c r="BH295" i="24"/>
  <c r="BG295" i="24"/>
  <c r="BF295" i="24"/>
  <c r="T295" i="24"/>
  <c r="R295" i="24"/>
  <c r="P295" i="24"/>
  <c r="BI283" i="24"/>
  <c r="BH283" i="24"/>
  <c r="BG283" i="24"/>
  <c r="BF283" i="24"/>
  <c r="T283" i="24"/>
  <c r="R283" i="24"/>
  <c r="P283" i="24"/>
  <c r="BI281" i="24"/>
  <c r="BH281" i="24"/>
  <c r="BG281" i="24"/>
  <c r="BF281" i="24"/>
  <c r="T281" i="24"/>
  <c r="R281" i="24"/>
  <c r="P281" i="24"/>
  <c r="BI272" i="24"/>
  <c r="BH272" i="24"/>
  <c r="BG272" i="24"/>
  <c r="BF272" i="24"/>
  <c r="T272" i="24"/>
  <c r="R272" i="24"/>
  <c r="P272" i="24"/>
  <c r="BI270" i="24"/>
  <c r="BH270" i="24"/>
  <c r="BG270" i="24"/>
  <c r="BF270" i="24"/>
  <c r="T270" i="24"/>
  <c r="R270" i="24"/>
  <c r="P270" i="24"/>
  <c r="BI268" i="24"/>
  <c r="BH268" i="24"/>
  <c r="BG268" i="24"/>
  <c r="BF268" i="24"/>
  <c r="T268" i="24"/>
  <c r="R268" i="24"/>
  <c r="P268" i="24"/>
  <c r="BI266" i="24"/>
  <c r="BH266" i="24"/>
  <c r="BG266" i="24"/>
  <c r="BF266" i="24"/>
  <c r="T266" i="24"/>
  <c r="R266" i="24"/>
  <c r="P266" i="24"/>
  <c r="BI263" i="24"/>
  <c r="BH263" i="24"/>
  <c r="BG263" i="24"/>
  <c r="BF263" i="24"/>
  <c r="T263" i="24"/>
  <c r="R263" i="24"/>
  <c r="P263" i="24"/>
  <c r="BI261" i="24"/>
  <c r="BH261" i="24"/>
  <c r="BG261" i="24"/>
  <c r="BF261" i="24"/>
  <c r="T261" i="24"/>
  <c r="R261" i="24"/>
  <c r="P261" i="24"/>
  <c r="BI257" i="24"/>
  <c r="BH257" i="24"/>
  <c r="BG257" i="24"/>
  <c r="BF257" i="24"/>
  <c r="T257" i="24"/>
  <c r="R257" i="24"/>
  <c r="P257" i="24"/>
  <c r="BI253" i="24"/>
  <c r="BH253" i="24"/>
  <c r="BG253" i="24"/>
  <c r="BF253" i="24"/>
  <c r="T253" i="24"/>
  <c r="R253" i="24"/>
  <c r="P253" i="24"/>
  <c r="BI252" i="24"/>
  <c r="BH252" i="24"/>
  <c r="BG252" i="24"/>
  <c r="BF252" i="24"/>
  <c r="T252" i="24"/>
  <c r="R252" i="24"/>
  <c r="P252" i="24"/>
  <c r="BI251" i="24"/>
  <c r="BH251" i="24"/>
  <c r="BG251" i="24"/>
  <c r="BF251" i="24"/>
  <c r="T251" i="24"/>
  <c r="R251" i="24"/>
  <c r="P251" i="24"/>
  <c r="BI250" i="24"/>
  <c r="BH250" i="24"/>
  <c r="BG250" i="24"/>
  <c r="BF250" i="24"/>
  <c r="T250" i="24"/>
  <c r="R250" i="24"/>
  <c r="P250" i="24"/>
  <c r="BI249" i="24"/>
  <c r="BH249" i="24"/>
  <c r="BG249" i="24"/>
  <c r="BF249" i="24"/>
  <c r="T249" i="24"/>
  <c r="R249" i="24"/>
  <c r="P249" i="24"/>
  <c r="BI231" i="24"/>
  <c r="BH231" i="24"/>
  <c r="BG231" i="24"/>
  <c r="BF231" i="24"/>
  <c r="T231" i="24"/>
  <c r="R231" i="24"/>
  <c r="P231" i="24"/>
  <c r="BI228" i="24"/>
  <c r="BH228" i="24"/>
  <c r="BG228" i="24"/>
  <c r="BF228" i="24"/>
  <c r="T228" i="24"/>
  <c r="R228" i="24"/>
  <c r="P228" i="24"/>
  <c r="BI226" i="24"/>
  <c r="BH226" i="24"/>
  <c r="BG226" i="24"/>
  <c r="BF226" i="24"/>
  <c r="T226" i="24"/>
  <c r="T225" i="24" s="1"/>
  <c r="R226" i="24"/>
  <c r="R225" i="24"/>
  <c r="P226" i="24"/>
  <c r="P225" i="24" s="1"/>
  <c r="BI224" i="24"/>
  <c r="BH224" i="24"/>
  <c r="BG224" i="24"/>
  <c r="BF224" i="24"/>
  <c r="T224" i="24"/>
  <c r="R224" i="24"/>
  <c r="P224" i="24"/>
  <c r="BI222" i="24"/>
  <c r="BH222" i="24"/>
  <c r="BG222" i="24"/>
  <c r="BF222" i="24"/>
  <c r="T222" i="24"/>
  <c r="R222" i="24"/>
  <c r="P222" i="24"/>
  <c r="BI218" i="24"/>
  <c r="BH218" i="24"/>
  <c r="BG218" i="24"/>
  <c r="BF218" i="24"/>
  <c r="T218" i="24"/>
  <c r="R218" i="24"/>
  <c r="P218" i="24"/>
  <c r="BI216" i="24"/>
  <c r="BH216" i="24"/>
  <c r="BG216" i="24"/>
  <c r="BF216" i="24"/>
  <c r="T216" i="24"/>
  <c r="R216" i="24"/>
  <c r="P216" i="24"/>
  <c r="BI214" i="24"/>
  <c r="BH214" i="24"/>
  <c r="BG214" i="24"/>
  <c r="BF214" i="24"/>
  <c r="T214" i="24"/>
  <c r="R214" i="24"/>
  <c r="P214" i="24"/>
  <c r="BI200" i="24"/>
  <c r="BH200" i="24"/>
  <c r="BG200" i="24"/>
  <c r="BF200" i="24"/>
  <c r="T200" i="24"/>
  <c r="R200" i="24"/>
  <c r="P200" i="24"/>
  <c r="BI182" i="24"/>
  <c r="BH182" i="24"/>
  <c r="BG182" i="24"/>
  <c r="BF182" i="24"/>
  <c r="T182" i="24"/>
  <c r="R182" i="24"/>
  <c r="P182" i="24"/>
  <c r="BI180" i="24"/>
  <c r="BH180" i="24"/>
  <c r="BG180" i="24"/>
  <c r="BF180" i="24"/>
  <c r="T180" i="24"/>
  <c r="R180" i="24"/>
  <c r="P180" i="24"/>
  <c r="BI178" i="24"/>
  <c r="BH178" i="24"/>
  <c r="BG178" i="24"/>
  <c r="BF178" i="24"/>
  <c r="T178" i="24"/>
  <c r="R178" i="24"/>
  <c r="P178" i="24"/>
  <c r="BI174" i="24"/>
  <c r="BH174" i="24"/>
  <c r="BG174" i="24"/>
  <c r="BF174" i="24"/>
  <c r="T174" i="24"/>
  <c r="R174" i="24"/>
  <c r="P174" i="24"/>
  <c r="BI172" i="24"/>
  <c r="BH172" i="24"/>
  <c r="BG172" i="24"/>
  <c r="BF172" i="24"/>
  <c r="T172" i="24"/>
  <c r="R172" i="24"/>
  <c r="P172" i="24"/>
  <c r="BI168" i="24"/>
  <c r="BH168" i="24"/>
  <c r="BG168" i="24"/>
  <c r="BF168" i="24"/>
  <c r="T168" i="24"/>
  <c r="R168" i="24"/>
  <c r="P168" i="24"/>
  <c r="BI166" i="24"/>
  <c r="BH166" i="24"/>
  <c r="BG166" i="24"/>
  <c r="BF166" i="24"/>
  <c r="T166" i="24"/>
  <c r="R166" i="24"/>
  <c r="P166" i="24"/>
  <c r="BI165" i="24"/>
  <c r="BH165" i="24"/>
  <c r="BG165" i="24"/>
  <c r="BF165" i="24"/>
  <c r="T165" i="24"/>
  <c r="R165" i="24"/>
  <c r="P165" i="24"/>
  <c r="BI157" i="24"/>
  <c r="BH157" i="24"/>
  <c r="BG157" i="24"/>
  <c r="BF157" i="24"/>
  <c r="T157" i="24"/>
  <c r="R157" i="24"/>
  <c r="P157" i="24"/>
  <c r="BI152" i="24"/>
  <c r="BH152" i="24"/>
  <c r="BG152" i="24"/>
  <c r="BF152" i="24"/>
  <c r="T152" i="24"/>
  <c r="R152" i="24"/>
  <c r="P152" i="24"/>
  <c r="BI139" i="24"/>
  <c r="BH139" i="24"/>
  <c r="BG139" i="24"/>
  <c r="BF139" i="24"/>
  <c r="T139" i="24"/>
  <c r="R139" i="24"/>
  <c r="P139" i="24"/>
  <c r="BI135" i="24"/>
  <c r="BH135" i="24"/>
  <c r="BG135" i="24"/>
  <c r="BF135" i="24"/>
  <c r="T135" i="24"/>
  <c r="R135" i="24"/>
  <c r="P135" i="24"/>
  <c r="BI134" i="24"/>
  <c r="BH134" i="24"/>
  <c r="BG134" i="24"/>
  <c r="BF134" i="24"/>
  <c r="T134" i="24"/>
  <c r="R134" i="24"/>
  <c r="P134" i="24"/>
  <c r="BI132" i="24"/>
  <c r="BH132" i="24"/>
  <c r="BG132" i="24"/>
  <c r="BF132" i="24"/>
  <c r="T132" i="24"/>
  <c r="R132" i="24"/>
  <c r="P132" i="24"/>
  <c r="J126" i="24"/>
  <c r="J125" i="24"/>
  <c r="F125" i="24"/>
  <c r="F123" i="24"/>
  <c r="E121" i="24"/>
  <c r="J92" i="24"/>
  <c r="J91" i="24"/>
  <c r="F91" i="24"/>
  <c r="F89" i="24"/>
  <c r="E87" i="24"/>
  <c r="J18" i="24"/>
  <c r="E18" i="24"/>
  <c r="F92" i="24"/>
  <c r="J17" i="24"/>
  <c r="J12" i="24"/>
  <c r="J89" i="24" s="1"/>
  <c r="E7" i="24"/>
  <c r="E85" i="24"/>
  <c r="J153" i="23"/>
  <c r="J37" i="23"/>
  <c r="J36" i="23"/>
  <c r="AY116" i="1"/>
  <c r="J35" i="23"/>
  <c r="AX116" i="1" s="1"/>
  <c r="BI170" i="23"/>
  <c r="BH170" i="23"/>
  <c r="BG170" i="23"/>
  <c r="BF170" i="23"/>
  <c r="T170" i="23"/>
  <c r="R170" i="23"/>
  <c r="P170" i="23"/>
  <c r="BI169" i="23"/>
  <c r="BH169" i="23"/>
  <c r="BG169" i="23"/>
  <c r="BF169" i="23"/>
  <c r="T169" i="23"/>
  <c r="R169" i="23"/>
  <c r="P169" i="23"/>
  <c r="BI167" i="23"/>
  <c r="BH167" i="23"/>
  <c r="BG167" i="23"/>
  <c r="BF167" i="23"/>
  <c r="T167" i="23"/>
  <c r="R167" i="23"/>
  <c r="P167" i="23"/>
  <c r="BI166" i="23"/>
  <c r="BH166" i="23"/>
  <c r="BG166" i="23"/>
  <c r="BF166" i="23"/>
  <c r="T166" i="23"/>
  <c r="R166" i="23"/>
  <c r="P166" i="23"/>
  <c r="BI165" i="23"/>
  <c r="BH165" i="23"/>
  <c r="BG165" i="23"/>
  <c r="BF165" i="23"/>
  <c r="T165" i="23"/>
  <c r="R165" i="23"/>
  <c r="P165" i="23"/>
  <c r="BI161" i="23"/>
  <c r="BH161" i="23"/>
  <c r="BG161" i="23"/>
  <c r="BF161" i="23"/>
  <c r="T161" i="23"/>
  <c r="R161" i="23"/>
  <c r="P161" i="23"/>
  <c r="BI160" i="23"/>
  <c r="BH160" i="23"/>
  <c r="BG160" i="23"/>
  <c r="BF160" i="23"/>
  <c r="T160" i="23"/>
  <c r="R160" i="23"/>
  <c r="P160" i="23"/>
  <c r="BI158" i="23"/>
  <c r="BH158" i="23"/>
  <c r="BG158" i="23"/>
  <c r="BF158" i="23"/>
  <c r="T158" i="23"/>
  <c r="R158" i="23"/>
  <c r="P158" i="23"/>
  <c r="BI156" i="23"/>
  <c r="BH156" i="23"/>
  <c r="BG156" i="23"/>
  <c r="BF156" i="23"/>
  <c r="T156" i="23"/>
  <c r="R156" i="23"/>
  <c r="P156" i="23"/>
  <c r="BI155" i="23"/>
  <c r="BH155" i="23"/>
  <c r="BG155" i="23"/>
  <c r="BF155" i="23"/>
  <c r="T155" i="23"/>
  <c r="R155" i="23"/>
  <c r="P155" i="23"/>
  <c r="J101" i="23"/>
  <c r="BI149" i="23"/>
  <c r="BH149" i="23"/>
  <c r="BG149" i="23"/>
  <c r="BF149" i="23"/>
  <c r="T149" i="23"/>
  <c r="T148" i="23"/>
  <c r="R149" i="23"/>
  <c r="R148" i="23"/>
  <c r="P149" i="23"/>
  <c r="P148" i="23"/>
  <c r="BI146" i="23"/>
  <c r="BH146" i="23"/>
  <c r="BG146" i="23"/>
  <c r="BF146" i="23"/>
  <c r="T146" i="23"/>
  <c r="R146" i="23"/>
  <c r="P146" i="23"/>
  <c r="BI144" i="23"/>
  <c r="BH144" i="23"/>
  <c r="BG144" i="23"/>
  <c r="BF144" i="23"/>
  <c r="T144" i="23"/>
  <c r="R144" i="23"/>
  <c r="P144" i="23"/>
  <c r="BI141" i="23"/>
  <c r="BH141" i="23"/>
  <c r="BG141" i="23"/>
  <c r="BF141" i="23"/>
  <c r="T141" i="23"/>
  <c r="R141" i="23"/>
  <c r="P141" i="23"/>
  <c r="BI139" i="23"/>
  <c r="BH139" i="23"/>
  <c r="BG139" i="23"/>
  <c r="BF139" i="23"/>
  <c r="T139" i="23"/>
  <c r="R139" i="23"/>
  <c r="P139" i="23"/>
  <c r="BI137" i="23"/>
  <c r="BH137" i="23"/>
  <c r="BG137" i="23"/>
  <c r="BF137" i="23"/>
  <c r="T137" i="23"/>
  <c r="R137" i="23"/>
  <c r="P137" i="23"/>
  <c r="BI135" i="23"/>
  <c r="BH135" i="23"/>
  <c r="BG135" i="23"/>
  <c r="BF135" i="23"/>
  <c r="T135" i="23"/>
  <c r="R135" i="23"/>
  <c r="P135" i="23"/>
  <c r="BI133" i="23"/>
  <c r="BH133" i="23"/>
  <c r="BG133" i="23"/>
  <c r="BF133" i="23"/>
  <c r="T133" i="23"/>
  <c r="R133" i="23"/>
  <c r="P133" i="23"/>
  <c r="BI131" i="23"/>
  <c r="BH131" i="23"/>
  <c r="BG131" i="23"/>
  <c r="BF131" i="23"/>
  <c r="T131" i="23"/>
  <c r="R131" i="23"/>
  <c r="P131" i="23"/>
  <c r="BI128" i="23"/>
  <c r="BH128" i="23"/>
  <c r="BG128" i="23"/>
  <c r="BF128" i="23"/>
  <c r="T128" i="23"/>
  <c r="R128" i="23"/>
  <c r="P128" i="23"/>
  <c r="J122" i="23"/>
  <c r="J121" i="23"/>
  <c r="F121" i="23"/>
  <c r="F119" i="23"/>
  <c r="E117" i="23"/>
  <c r="J92" i="23"/>
  <c r="J91" i="23"/>
  <c r="F91" i="23"/>
  <c r="F89" i="23"/>
  <c r="E87" i="23"/>
  <c r="J18" i="23"/>
  <c r="E18" i="23"/>
  <c r="F92" i="23"/>
  <c r="J17" i="23"/>
  <c r="J12" i="23"/>
  <c r="J89" i="23" s="1"/>
  <c r="E7" i="23"/>
  <c r="E85" i="23"/>
  <c r="J37" i="22"/>
  <c r="J36" i="22"/>
  <c r="AY115" i="1"/>
  <c r="J35" i="22"/>
  <c r="AX115" i="1"/>
  <c r="BI177" i="22"/>
  <c r="BH177" i="22"/>
  <c r="BG177" i="22"/>
  <c r="BF177" i="22"/>
  <c r="T177" i="22"/>
  <c r="R177" i="22"/>
  <c r="P177" i="22"/>
  <c r="BI176" i="22"/>
  <c r="BH176" i="22"/>
  <c r="BG176" i="22"/>
  <c r="BF176" i="22"/>
  <c r="T176" i="22"/>
  <c r="R176" i="22"/>
  <c r="P176" i="22"/>
  <c r="BI174" i="22"/>
  <c r="BH174" i="22"/>
  <c r="BG174" i="22"/>
  <c r="BF174" i="22"/>
  <c r="T174" i="22"/>
  <c r="T173" i="22" s="1"/>
  <c r="R174" i="22"/>
  <c r="R173" i="22"/>
  <c r="P174" i="22"/>
  <c r="P173" i="22"/>
  <c r="BI170" i="22"/>
  <c r="BH170" i="22"/>
  <c r="BG170" i="22"/>
  <c r="BF170" i="22"/>
  <c r="T170" i="22"/>
  <c r="R170" i="22"/>
  <c r="P170" i="22"/>
  <c r="BI169" i="22"/>
  <c r="BH169" i="22"/>
  <c r="BG169" i="22"/>
  <c r="BF169" i="22"/>
  <c r="T169" i="22"/>
  <c r="R169" i="22"/>
  <c r="P169" i="22"/>
  <c r="BI166" i="22"/>
  <c r="BH166" i="22"/>
  <c r="BG166" i="22"/>
  <c r="BF166" i="22"/>
  <c r="T166" i="22"/>
  <c r="R166" i="22"/>
  <c r="P166" i="22"/>
  <c r="BI164" i="22"/>
  <c r="BH164" i="22"/>
  <c r="BG164" i="22"/>
  <c r="BF164" i="22"/>
  <c r="T164" i="22"/>
  <c r="R164" i="22"/>
  <c r="P164" i="22"/>
  <c r="BI163" i="22"/>
  <c r="BH163" i="22"/>
  <c r="BG163" i="22"/>
  <c r="BF163" i="22"/>
  <c r="T163" i="22"/>
  <c r="R163" i="22"/>
  <c r="P163" i="22"/>
  <c r="BI162" i="22"/>
  <c r="BH162" i="22"/>
  <c r="BG162" i="22"/>
  <c r="BF162" i="22"/>
  <c r="T162" i="22"/>
  <c r="R162" i="22"/>
  <c r="P162" i="22"/>
  <c r="BI161" i="22"/>
  <c r="BH161" i="22"/>
  <c r="BG161" i="22"/>
  <c r="BF161" i="22"/>
  <c r="T161" i="22"/>
  <c r="R161" i="22"/>
  <c r="P161" i="22"/>
  <c r="BI160" i="22"/>
  <c r="BH160" i="22"/>
  <c r="BG160" i="22"/>
  <c r="BF160" i="22"/>
  <c r="T160" i="22"/>
  <c r="R160" i="22"/>
  <c r="P160" i="22"/>
  <c r="BI159" i="22"/>
  <c r="BH159" i="22"/>
  <c r="BG159" i="22"/>
  <c r="BF159" i="22"/>
  <c r="T159" i="22"/>
  <c r="R159" i="22"/>
  <c r="P159" i="22"/>
  <c r="BI158" i="22"/>
  <c r="BH158" i="22"/>
  <c r="BG158" i="22"/>
  <c r="BF158" i="22"/>
  <c r="T158" i="22"/>
  <c r="R158" i="22"/>
  <c r="P158" i="22"/>
  <c r="BI157" i="22"/>
  <c r="BH157" i="22"/>
  <c r="BG157" i="22"/>
  <c r="BF157" i="22"/>
  <c r="T157" i="22"/>
  <c r="R157" i="22"/>
  <c r="P157" i="22"/>
  <c r="BI154" i="22"/>
  <c r="BH154" i="22"/>
  <c r="BG154" i="22"/>
  <c r="BF154" i="22"/>
  <c r="T154" i="22"/>
  <c r="T153" i="22"/>
  <c r="T152" i="22" s="1"/>
  <c r="R154" i="22"/>
  <c r="R153" i="22"/>
  <c r="R152" i="22"/>
  <c r="P154" i="22"/>
  <c r="P153" i="22" s="1"/>
  <c r="P152" i="22" s="1"/>
  <c r="BI151" i="22"/>
  <c r="BH151" i="22"/>
  <c r="BG151" i="22"/>
  <c r="BF151" i="22"/>
  <c r="T151" i="22"/>
  <c r="R151" i="22"/>
  <c r="P151" i="22"/>
  <c r="BI150" i="22"/>
  <c r="BH150" i="22"/>
  <c r="BG150" i="22"/>
  <c r="BF150" i="22"/>
  <c r="T150" i="22"/>
  <c r="R150" i="22"/>
  <c r="P150" i="22"/>
  <c r="BI149" i="22"/>
  <c r="BH149" i="22"/>
  <c r="BG149" i="22"/>
  <c r="BF149" i="22"/>
  <c r="T149" i="22"/>
  <c r="R149" i="22"/>
  <c r="P149" i="22"/>
  <c r="BI148" i="22"/>
  <c r="BH148" i="22"/>
  <c r="BG148" i="22"/>
  <c r="BF148" i="22"/>
  <c r="T148" i="22"/>
  <c r="R148" i="22"/>
  <c r="P148" i="22"/>
  <c r="BI147" i="22"/>
  <c r="BH147" i="22"/>
  <c r="BG147" i="22"/>
  <c r="BF147" i="22"/>
  <c r="T147" i="22"/>
  <c r="R147" i="22"/>
  <c r="P147" i="22"/>
  <c r="BI145" i="22"/>
  <c r="BH145" i="22"/>
  <c r="BG145" i="22"/>
  <c r="BF145" i="22"/>
  <c r="T145" i="22"/>
  <c r="R145" i="22"/>
  <c r="P145" i="22"/>
  <c r="BI144" i="22"/>
  <c r="BH144" i="22"/>
  <c r="BG144" i="22"/>
  <c r="BF144" i="22"/>
  <c r="T144" i="22"/>
  <c r="R144" i="22"/>
  <c r="P144" i="22"/>
  <c r="BI143" i="22"/>
  <c r="BH143" i="22"/>
  <c r="BG143" i="22"/>
  <c r="BF143" i="22"/>
  <c r="T143" i="22"/>
  <c r="R143" i="22"/>
  <c r="P143" i="22"/>
  <c r="BI141" i="22"/>
  <c r="BH141" i="22"/>
  <c r="BG141" i="22"/>
  <c r="BF141" i="22"/>
  <c r="T141" i="22"/>
  <c r="R141" i="22"/>
  <c r="P141" i="22"/>
  <c r="BI140" i="22"/>
  <c r="BH140" i="22"/>
  <c r="BG140" i="22"/>
  <c r="BF140" i="22"/>
  <c r="T140" i="22"/>
  <c r="R140" i="22"/>
  <c r="P140" i="22"/>
  <c r="BI139" i="22"/>
  <c r="BH139" i="22"/>
  <c r="BG139" i="22"/>
  <c r="BF139" i="22"/>
  <c r="T139" i="22"/>
  <c r="R139" i="22"/>
  <c r="P139" i="22"/>
  <c r="BI137" i="22"/>
  <c r="BH137" i="22"/>
  <c r="BG137" i="22"/>
  <c r="BF137" i="22"/>
  <c r="T137" i="22"/>
  <c r="R137" i="22"/>
  <c r="P137" i="22"/>
  <c r="BI136" i="22"/>
  <c r="BH136" i="22"/>
  <c r="BG136" i="22"/>
  <c r="BF136" i="22"/>
  <c r="T136" i="22"/>
  <c r="R136" i="22"/>
  <c r="P136" i="22"/>
  <c r="BI135" i="22"/>
  <c r="BH135" i="22"/>
  <c r="BG135" i="22"/>
  <c r="BF135" i="22"/>
  <c r="T135" i="22"/>
  <c r="R135" i="22"/>
  <c r="P135" i="22"/>
  <c r="BI134" i="22"/>
  <c r="BH134" i="22"/>
  <c r="BG134" i="22"/>
  <c r="BF134" i="22"/>
  <c r="T134" i="22"/>
  <c r="R134" i="22"/>
  <c r="P134" i="22"/>
  <c r="BI133" i="22"/>
  <c r="BH133" i="22"/>
  <c r="BG133" i="22"/>
  <c r="BF133" i="22"/>
  <c r="T133" i="22"/>
  <c r="R133" i="22"/>
  <c r="P133" i="22"/>
  <c r="BI132" i="22"/>
  <c r="BH132" i="22"/>
  <c r="BG132" i="22"/>
  <c r="BF132" i="22"/>
  <c r="T132" i="22"/>
  <c r="R132" i="22"/>
  <c r="P132" i="22"/>
  <c r="J126" i="22"/>
  <c r="J125" i="22"/>
  <c r="F125" i="22"/>
  <c r="F123" i="22"/>
  <c r="E121" i="22"/>
  <c r="J92" i="22"/>
  <c r="J91" i="22"/>
  <c r="F91" i="22"/>
  <c r="F89" i="22"/>
  <c r="E87" i="22"/>
  <c r="J18" i="22"/>
  <c r="E18" i="22"/>
  <c r="F92" i="22" s="1"/>
  <c r="J17" i="22"/>
  <c r="J12" i="22"/>
  <c r="J123" i="22" s="1"/>
  <c r="E7" i="22"/>
  <c r="E85" i="22"/>
  <c r="J37" i="21"/>
  <c r="J36" i="21"/>
  <c r="AY114" i="1"/>
  <c r="J35" i="21"/>
  <c r="AX114" i="1"/>
  <c r="BI155" i="21"/>
  <c r="BH155" i="21"/>
  <c r="BG155" i="21"/>
  <c r="BF155" i="21"/>
  <c r="T155" i="21"/>
  <c r="R155" i="21"/>
  <c r="P155" i="21"/>
  <c r="BI154" i="21"/>
  <c r="BH154" i="21"/>
  <c r="BG154" i="21"/>
  <c r="BF154" i="21"/>
  <c r="T154" i="21"/>
  <c r="R154" i="21"/>
  <c r="P154" i="21"/>
  <c r="BI153" i="21"/>
  <c r="BH153" i="21"/>
  <c r="BG153" i="21"/>
  <c r="BF153" i="21"/>
  <c r="T153" i="21"/>
  <c r="R153" i="21"/>
  <c r="P153" i="21"/>
  <c r="BI152" i="21"/>
  <c r="BH152" i="21"/>
  <c r="BG152" i="21"/>
  <c r="BF152" i="21"/>
  <c r="T152" i="21"/>
  <c r="R152" i="21"/>
  <c r="P152" i="21"/>
  <c r="BI151" i="21"/>
  <c r="BH151" i="21"/>
  <c r="BG151" i="21"/>
  <c r="BF151" i="21"/>
  <c r="T151" i="21"/>
  <c r="R151" i="21"/>
  <c r="P151" i="21"/>
  <c r="BI150" i="21"/>
  <c r="BH150" i="21"/>
  <c r="BG150" i="21"/>
  <c r="BF150" i="21"/>
  <c r="T150" i="21"/>
  <c r="R150" i="21"/>
  <c r="P150" i="21"/>
  <c r="BI149" i="21"/>
  <c r="BH149" i="21"/>
  <c r="BG149" i="21"/>
  <c r="BF149" i="21"/>
  <c r="T149" i="21"/>
  <c r="R149" i="21"/>
  <c r="P149" i="21"/>
  <c r="BI148" i="21"/>
  <c r="BH148" i="21"/>
  <c r="BG148" i="21"/>
  <c r="BF148" i="21"/>
  <c r="T148" i="21"/>
  <c r="R148" i="21"/>
  <c r="P148" i="21"/>
  <c r="BI147" i="21"/>
  <c r="BH147" i="21"/>
  <c r="BG147" i="21"/>
  <c r="BF147" i="21"/>
  <c r="T147" i="21"/>
  <c r="R147" i="21"/>
  <c r="P147" i="21"/>
  <c r="BI146" i="21"/>
  <c r="BH146" i="21"/>
  <c r="BG146" i="21"/>
  <c r="BF146" i="21"/>
  <c r="T146" i="21"/>
  <c r="R146" i="21"/>
  <c r="P146" i="21"/>
  <c r="BI145" i="21"/>
  <c r="BH145" i="21"/>
  <c r="BG145" i="21"/>
  <c r="BF145" i="21"/>
  <c r="T145" i="21"/>
  <c r="R145" i="21"/>
  <c r="P145" i="21"/>
  <c r="BI144" i="21"/>
  <c r="BH144" i="21"/>
  <c r="BG144" i="21"/>
  <c r="BF144" i="21"/>
  <c r="T144" i="21"/>
  <c r="R144" i="21"/>
  <c r="P144" i="21"/>
  <c r="BI142" i="21"/>
  <c r="BH142" i="21"/>
  <c r="BG142" i="21"/>
  <c r="BF142" i="21"/>
  <c r="T142" i="21"/>
  <c r="R142" i="21"/>
  <c r="P142" i="21"/>
  <c r="BI141" i="21"/>
  <c r="BH141" i="21"/>
  <c r="BG141" i="21"/>
  <c r="BF141" i="21"/>
  <c r="T141" i="21"/>
  <c r="R141" i="21"/>
  <c r="P141" i="21"/>
  <c r="BI140" i="21"/>
  <c r="BH140" i="21"/>
  <c r="BG140" i="21"/>
  <c r="BF140" i="21"/>
  <c r="T140" i="21"/>
  <c r="R140" i="21"/>
  <c r="P140" i="21"/>
  <c r="BI139" i="21"/>
  <c r="BH139" i="21"/>
  <c r="BG139" i="21"/>
  <c r="BF139" i="21"/>
  <c r="T139" i="21"/>
  <c r="R139" i="21"/>
  <c r="P139" i="21"/>
  <c r="BI138" i="21"/>
  <c r="BH138" i="21"/>
  <c r="BG138" i="21"/>
  <c r="BF138" i="21"/>
  <c r="T138" i="21"/>
  <c r="R138" i="21"/>
  <c r="P138" i="21"/>
  <c r="BI137" i="21"/>
  <c r="BH137" i="21"/>
  <c r="BG137" i="21"/>
  <c r="BF137" i="21"/>
  <c r="T137" i="21"/>
  <c r="R137" i="21"/>
  <c r="P137" i="21"/>
  <c r="BI136" i="21"/>
  <c r="BH136" i="21"/>
  <c r="BG136" i="21"/>
  <c r="BF136" i="21"/>
  <c r="T136" i="21"/>
  <c r="R136" i="21"/>
  <c r="P136" i="21"/>
  <c r="BI135" i="21"/>
  <c r="BH135" i="21"/>
  <c r="BG135" i="21"/>
  <c r="BF135" i="21"/>
  <c r="T135" i="21"/>
  <c r="R135" i="21"/>
  <c r="P135" i="21"/>
  <c r="BI134" i="21"/>
  <c r="BH134" i="21"/>
  <c r="BG134" i="21"/>
  <c r="BF134" i="21"/>
  <c r="T134" i="21"/>
  <c r="R134" i="21"/>
  <c r="P134" i="21"/>
  <c r="BI133" i="21"/>
  <c r="BH133" i="21"/>
  <c r="BG133" i="21"/>
  <c r="BF133" i="21"/>
  <c r="T133" i="21"/>
  <c r="R133" i="21"/>
  <c r="P133" i="21"/>
  <c r="BI132" i="21"/>
  <c r="BH132" i="21"/>
  <c r="BG132" i="21"/>
  <c r="BF132" i="21"/>
  <c r="T132" i="21"/>
  <c r="R132" i="21"/>
  <c r="P132" i="21"/>
  <c r="BI131" i="21"/>
  <c r="BH131" i="21"/>
  <c r="BG131" i="21"/>
  <c r="BF131" i="21"/>
  <c r="T131" i="21"/>
  <c r="R131" i="21"/>
  <c r="P131" i="21"/>
  <c r="BI130" i="21"/>
  <c r="BH130" i="21"/>
  <c r="BG130" i="21"/>
  <c r="BF130" i="21"/>
  <c r="T130" i="21"/>
  <c r="R130" i="21"/>
  <c r="P130" i="21"/>
  <c r="BI129" i="21"/>
  <c r="BH129" i="21"/>
  <c r="BG129" i="21"/>
  <c r="BF129" i="21"/>
  <c r="T129" i="21"/>
  <c r="R129" i="21"/>
  <c r="P129" i="21"/>
  <c r="BI128" i="21"/>
  <c r="BH128" i="21"/>
  <c r="BG128" i="21"/>
  <c r="BF128" i="21"/>
  <c r="T128" i="21"/>
  <c r="R128" i="21"/>
  <c r="P128" i="21"/>
  <c r="BI127" i="21"/>
  <c r="BH127" i="21"/>
  <c r="BG127" i="21"/>
  <c r="BF127" i="21"/>
  <c r="T127" i="21"/>
  <c r="R127" i="21"/>
  <c r="P127" i="21"/>
  <c r="BI126" i="21"/>
  <c r="BH126" i="21"/>
  <c r="BG126" i="21"/>
  <c r="BF126" i="21"/>
  <c r="T126" i="21"/>
  <c r="R126" i="21"/>
  <c r="P126" i="21"/>
  <c r="BI125" i="21"/>
  <c r="BH125" i="21"/>
  <c r="BG125" i="21"/>
  <c r="BF125" i="21"/>
  <c r="T125" i="21"/>
  <c r="R125" i="21"/>
  <c r="P125" i="21"/>
  <c r="BI124" i="21"/>
  <c r="BH124" i="21"/>
  <c r="BG124" i="21"/>
  <c r="BF124" i="21"/>
  <c r="T124" i="21"/>
  <c r="R124" i="21"/>
  <c r="P124" i="21"/>
  <c r="BI123" i="21"/>
  <c r="BH123" i="21"/>
  <c r="BG123" i="21"/>
  <c r="BF123" i="21"/>
  <c r="T123" i="21"/>
  <c r="R123" i="21"/>
  <c r="P123" i="21"/>
  <c r="BI122" i="21"/>
  <c r="BH122" i="21"/>
  <c r="BG122" i="21"/>
  <c r="BF122" i="21"/>
  <c r="T122" i="21"/>
  <c r="R122" i="21"/>
  <c r="P122" i="21"/>
  <c r="BI121" i="21"/>
  <c r="BH121" i="21"/>
  <c r="BG121" i="21"/>
  <c r="BF121" i="21"/>
  <c r="T121" i="21"/>
  <c r="R121" i="21"/>
  <c r="P121" i="21"/>
  <c r="BI120" i="21"/>
  <c r="BH120" i="21"/>
  <c r="BG120" i="21"/>
  <c r="BF120" i="21"/>
  <c r="T120" i="21"/>
  <c r="R120" i="21"/>
  <c r="P120" i="21"/>
  <c r="J115" i="21"/>
  <c r="J114" i="21"/>
  <c r="F114" i="21"/>
  <c r="F112" i="21"/>
  <c r="E110" i="21"/>
  <c r="J92" i="21"/>
  <c r="J91" i="21"/>
  <c r="F91" i="21"/>
  <c r="F89" i="21"/>
  <c r="E87" i="21"/>
  <c r="J18" i="21"/>
  <c r="E18" i="21"/>
  <c r="F92" i="21"/>
  <c r="J17" i="21"/>
  <c r="J12" i="21"/>
  <c r="J112" i="21" s="1"/>
  <c r="E7" i="21"/>
  <c r="E108" i="21"/>
  <c r="J37" i="20"/>
  <c r="J36" i="20"/>
  <c r="AY113" i="1"/>
  <c r="J35" i="20"/>
  <c r="AX113" i="1" s="1"/>
  <c r="BI179" i="20"/>
  <c r="BH179" i="20"/>
  <c r="BG179" i="20"/>
  <c r="BF179" i="20"/>
  <c r="T179" i="20"/>
  <c r="R179" i="20"/>
  <c r="P179" i="20"/>
  <c r="BI178" i="20"/>
  <c r="BH178" i="20"/>
  <c r="BG178" i="20"/>
  <c r="BF178" i="20"/>
  <c r="T178" i="20"/>
  <c r="R178" i="20"/>
  <c r="P178" i="20"/>
  <c r="BI176" i="20"/>
  <c r="BH176" i="20"/>
  <c r="BG176" i="20"/>
  <c r="BF176" i="20"/>
  <c r="T176" i="20"/>
  <c r="R176" i="20"/>
  <c r="P176" i="20"/>
  <c r="BI175" i="20"/>
  <c r="BH175" i="20"/>
  <c r="BG175" i="20"/>
  <c r="BF175" i="20"/>
  <c r="T175" i="20"/>
  <c r="R175" i="20"/>
  <c r="P175" i="20"/>
  <c r="BI173" i="20"/>
  <c r="BH173" i="20"/>
  <c r="BG173" i="20"/>
  <c r="BF173" i="20"/>
  <c r="T173" i="20"/>
  <c r="R173" i="20"/>
  <c r="P173" i="20"/>
  <c r="BI171" i="20"/>
  <c r="BH171" i="20"/>
  <c r="BG171" i="20"/>
  <c r="BF171" i="20"/>
  <c r="T171" i="20"/>
  <c r="R171" i="20"/>
  <c r="P171" i="20"/>
  <c r="BI169" i="20"/>
  <c r="BH169" i="20"/>
  <c r="BG169" i="20"/>
  <c r="BF169" i="20"/>
  <c r="T169" i="20"/>
  <c r="R169" i="20"/>
  <c r="P169" i="20"/>
  <c r="BI167" i="20"/>
  <c r="BH167" i="20"/>
  <c r="BG167" i="20"/>
  <c r="BF167" i="20"/>
  <c r="T167" i="20"/>
  <c r="R167" i="20"/>
  <c r="P167" i="20"/>
  <c r="BI164" i="20"/>
  <c r="BH164" i="20"/>
  <c r="BG164" i="20"/>
  <c r="BF164" i="20"/>
  <c r="T164" i="20"/>
  <c r="T163" i="20" s="1"/>
  <c r="R164" i="20"/>
  <c r="R163" i="20" s="1"/>
  <c r="P164" i="20"/>
  <c r="P163" i="20"/>
  <c r="BI162" i="20"/>
  <c r="BH162" i="20"/>
  <c r="BG162" i="20"/>
  <c r="BF162" i="20"/>
  <c r="T162" i="20"/>
  <c r="R162" i="20"/>
  <c r="P162" i="20"/>
  <c r="BI161" i="20"/>
  <c r="BH161" i="20"/>
  <c r="BG161" i="20"/>
  <c r="BF161" i="20"/>
  <c r="T161" i="20"/>
  <c r="R161" i="20"/>
  <c r="P161" i="20"/>
  <c r="BI158" i="20"/>
  <c r="BH158" i="20"/>
  <c r="BG158" i="20"/>
  <c r="BF158" i="20"/>
  <c r="T158" i="20"/>
  <c r="T157" i="20" s="1"/>
  <c r="R158" i="20"/>
  <c r="R157" i="20" s="1"/>
  <c r="P158" i="20"/>
  <c r="P157" i="20" s="1"/>
  <c r="BI147" i="20"/>
  <c r="BH147" i="20"/>
  <c r="BG147" i="20"/>
  <c r="BF147" i="20"/>
  <c r="T147" i="20"/>
  <c r="R147" i="20"/>
  <c r="P147" i="20"/>
  <c r="BI145" i="20"/>
  <c r="BH145" i="20"/>
  <c r="BG145" i="20"/>
  <c r="BF145" i="20"/>
  <c r="T145" i="20"/>
  <c r="R145" i="20"/>
  <c r="P145" i="20"/>
  <c r="BI142" i="20"/>
  <c r="BH142" i="20"/>
  <c r="BG142" i="20"/>
  <c r="BF142" i="20"/>
  <c r="T142" i="20"/>
  <c r="R142" i="20"/>
  <c r="P142" i="20"/>
  <c r="BI139" i="20"/>
  <c r="BH139" i="20"/>
  <c r="BG139" i="20"/>
  <c r="BF139" i="20"/>
  <c r="T139" i="20"/>
  <c r="R139" i="20"/>
  <c r="P139" i="20"/>
  <c r="BI138" i="20"/>
  <c r="BH138" i="20"/>
  <c r="BG138" i="20"/>
  <c r="BF138" i="20"/>
  <c r="T138" i="20"/>
  <c r="R138" i="20"/>
  <c r="P138" i="20"/>
  <c r="BI136" i="20"/>
  <c r="BH136" i="20"/>
  <c r="BG136" i="20"/>
  <c r="BF136" i="20"/>
  <c r="T136" i="20"/>
  <c r="R136" i="20"/>
  <c r="P136" i="20"/>
  <c r="BI134" i="20"/>
  <c r="BH134" i="20"/>
  <c r="BG134" i="20"/>
  <c r="BF134" i="20"/>
  <c r="T134" i="20"/>
  <c r="R134" i="20"/>
  <c r="P134" i="20"/>
  <c r="BI132" i="20"/>
  <c r="BH132" i="20"/>
  <c r="BG132" i="20"/>
  <c r="BF132" i="20"/>
  <c r="T132" i="20"/>
  <c r="R132" i="20"/>
  <c r="P132" i="20"/>
  <c r="BI131" i="20"/>
  <c r="BH131" i="20"/>
  <c r="BG131" i="20"/>
  <c r="BF131" i="20"/>
  <c r="T131" i="20"/>
  <c r="R131" i="20"/>
  <c r="P131" i="20"/>
  <c r="BI129" i="20"/>
  <c r="BH129" i="20"/>
  <c r="BG129" i="20"/>
  <c r="BF129" i="20"/>
  <c r="T129" i="20"/>
  <c r="R129" i="20"/>
  <c r="P129" i="20"/>
  <c r="BI127" i="20"/>
  <c r="BH127" i="20"/>
  <c r="BG127" i="20"/>
  <c r="BF127" i="20"/>
  <c r="T127" i="20"/>
  <c r="R127" i="20"/>
  <c r="P127" i="20"/>
  <c r="J121" i="20"/>
  <c r="J120" i="20"/>
  <c r="F120" i="20"/>
  <c r="F118" i="20"/>
  <c r="E116" i="20"/>
  <c r="J92" i="20"/>
  <c r="J91" i="20"/>
  <c r="F91" i="20"/>
  <c r="F89" i="20"/>
  <c r="E87" i="20"/>
  <c r="J18" i="20"/>
  <c r="E18" i="20"/>
  <c r="F92" i="20"/>
  <c r="J17" i="20"/>
  <c r="J12" i="20"/>
  <c r="J89" i="20"/>
  <c r="E7" i="20"/>
  <c r="E85" i="20"/>
  <c r="J37" i="19"/>
  <c r="J36" i="19"/>
  <c r="AY112" i="1"/>
  <c r="J35" i="19"/>
  <c r="AX112" i="1"/>
  <c r="BI223" i="19"/>
  <c r="BH223" i="19"/>
  <c r="BG223" i="19"/>
  <c r="BF223" i="19"/>
  <c r="T223" i="19"/>
  <c r="R223" i="19"/>
  <c r="P223" i="19"/>
  <c r="BI221" i="19"/>
  <c r="BH221" i="19"/>
  <c r="BG221" i="19"/>
  <c r="BF221" i="19"/>
  <c r="T221" i="19"/>
  <c r="R221" i="19"/>
  <c r="P221" i="19"/>
  <c r="BI219" i="19"/>
  <c r="BH219" i="19"/>
  <c r="BG219" i="19"/>
  <c r="BF219" i="19"/>
  <c r="T219" i="19"/>
  <c r="T218" i="19" s="1"/>
  <c r="R219" i="19"/>
  <c r="R218" i="19"/>
  <c r="P219" i="19"/>
  <c r="P218" i="19"/>
  <c r="BI216" i="19"/>
  <c r="BH216" i="19"/>
  <c r="BG216" i="19"/>
  <c r="BF216" i="19"/>
  <c r="T216" i="19"/>
  <c r="T215" i="19"/>
  <c r="R216" i="19"/>
  <c r="R215" i="19"/>
  <c r="P216" i="19"/>
  <c r="P215" i="19" s="1"/>
  <c r="BI211" i="19"/>
  <c r="BH211" i="19"/>
  <c r="BG211" i="19"/>
  <c r="BF211" i="19"/>
  <c r="T211" i="19"/>
  <c r="T210" i="19"/>
  <c r="R211" i="19"/>
  <c r="R210" i="19" s="1"/>
  <c r="P211" i="19"/>
  <c r="P210" i="19" s="1"/>
  <c r="BI209" i="19"/>
  <c r="BH209" i="19"/>
  <c r="BG209" i="19"/>
  <c r="BF209" i="19"/>
  <c r="T209" i="19"/>
  <c r="R209" i="19"/>
  <c r="P209" i="19"/>
  <c r="BI208" i="19"/>
  <c r="BH208" i="19"/>
  <c r="BG208" i="19"/>
  <c r="BF208" i="19"/>
  <c r="T208" i="19"/>
  <c r="R208" i="19"/>
  <c r="P208" i="19"/>
  <c r="BI206" i="19"/>
  <c r="BH206" i="19"/>
  <c r="BG206" i="19"/>
  <c r="BF206" i="19"/>
  <c r="T206" i="19"/>
  <c r="R206" i="19"/>
  <c r="P206" i="19"/>
  <c r="BI204" i="19"/>
  <c r="BH204" i="19"/>
  <c r="BG204" i="19"/>
  <c r="BF204" i="19"/>
  <c r="T204" i="19"/>
  <c r="R204" i="19"/>
  <c r="P204" i="19"/>
  <c r="BI203" i="19"/>
  <c r="BH203" i="19"/>
  <c r="BG203" i="19"/>
  <c r="BF203" i="19"/>
  <c r="T203" i="19"/>
  <c r="R203" i="19"/>
  <c r="P203" i="19"/>
  <c r="BI202" i="19"/>
  <c r="BH202" i="19"/>
  <c r="BG202" i="19"/>
  <c r="BF202" i="19"/>
  <c r="T202" i="19"/>
  <c r="R202" i="19"/>
  <c r="P202" i="19"/>
  <c r="BI200" i="19"/>
  <c r="BH200" i="19"/>
  <c r="BG200" i="19"/>
  <c r="BF200" i="19"/>
  <c r="T200" i="19"/>
  <c r="R200" i="19"/>
  <c r="P200" i="19"/>
  <c r="BI199" i="19"/>
  <c r="BH199" i="19"/>
  <c r="BG199" i="19"/>
  <c r="BF199" i="19"/>
  <c r="T199" i="19"/>
  <c r="R199" i="19"/>
  <c r="P199" i="19"/>
  <c r="BI198" i="19"/>
  <c r="BH198" i="19"/>
  <c r="BG198" i="19"/>
  <c r="BF198" i="19"/>
  <c r="T198" i="19"/>
  <c r="R198" i="19"/>
  <c r="P198" i="19"/>
  <c r="BI197" i="19"/>
  <c r="BH197" i="19"/>
  <c r="BG197" i="19"/>
  <c r="BF197" i="19"/>
  <c r="T197" i="19"/>
  <c r="R197" i="19"/>
  <c r="P197" i="19"/>
  <c r="BI196" i="19"/>
  <c r="BH196" i="19"/>
  <c r="BG196" i="19"/>
  <c r="BF196" i="19"/>
  <c r="T196" i="19"/>
  <c r="R196" i="19"/>
  <c r="P196" i="19"/>
  <c r="BI195" i="19"/>
  <c r="BH195" i="19"/>
  <c r="BG195" i="19"/>
  <c r="BF195" i="19"/>
  <c r="T195" i="19"/>
  <c r="R195" i="19"/>
  <c r="P195" i="19"/>
  <c r="BI194" i="19"/>
  <c r="BH194" i="19"/>
  <c r="BG194" i="19"/>
  <c r="BF194" i="19"/>
  <c r="T194" i="19"/>
  <c r="R194" i="19"/>
  <c r="P194" i="19"/>
  <c r="BI193" i="19"/>
  <c r="BH193" i="19"/>
  <c r="BG193" i="19"/>
  <c r="BF193" i="19"/>
  <c r="T193" i="19"/>
  <c r="R193" i="19"/>
  <c r="P193" i="19"/>
  <c r="BI192" i="19"/>
  <c r="BH192" i="19"/>
  <c r="BG192" i="19"/>
  <c r="BF192" i="19"/>
  <c r="T192" i="19"/>
  <c r="R192" i="19"/>
  <c r="P192" i="19"/>
  <c r="BI191" i="19"/>
  <c r="BH191" i="19"/>
  <c r="BG191" i="19"/>
  <c r="BF191" i="19"/>
  <c r="T191" i="19"/>
  <c r="R191" i="19"/>
  <c r="P191" i="19"/>
  <c r="BI190" i="19"/>
  <c r="BH190" i="19"/>
  <c r="BG190" i="19"/>
  <c r="BF190" i="19"/>
  <c r="T190" i="19"/>
  <c r="R190" i="19"/>
  <c r="P190" i="19"/>
  <c r="BI189" i="19"/>
  <c r="BH189" i="19"/>
  <c r="BG189" i="19"/>
  <c r="BF189" i="19"/>
  <c r="T189" i="19"/>
  <c r="R189" i="19"/>
  <c r="P189" i="19"/>
  <c r="BI188" i="19"/>
  <c r="BH188" i="19"/>
  <c r="BG188" i="19"/>
  <c r="BF188" i="19"/>
  <c r="T188" i="19"/>
  <c r="R188" i="19"/>
  <c r="P188" i="19"/>
  <c r="BI187" i="19"/>
  <c r="BH187" i="19"/>
  <c r="BG187" i="19"/>
  <c r="BF187" i="19"/>
  <c r="T187" i="19"/>
  <c r="R187" i="19"/>
  <c r="P187" i="19"/>
  <c r="BI186" i="19"/>
  <c r="BH186" i="19"/>
  <c r="BG186" i="19"/>
  <c r="BF186" i="19"/>
  <c r="T186" i="19"/>
  <c r="R186" i="19"/>
  <c r="P186" i="19"/>
  <c r="BI185" i="19"/>
  <c r="BH185" i="19"/>
  <c r="BG185" i="19"/>
  <c r="BF185" i="19"/>
  <c r="T185" i="19"/>
  <c r="R185" i="19"/>
  <c r="P185" i="19"/>
  <c r="BI184" i="19"/>
  <c r="BH184" i="19"/>
  <c r="BG184" i="19"/>
  <c r="BF184" i="19"/>
  <c r="T184" i="19"/>
  <c r="R184" i="19"/>
  <c r="P184" i="19"/>
  <c r="BI182" i="19"/>
  <c r="BH182" i="19"/>
  <c r="BG182" i="19"/>
  <c r="BF182" i="19"/>
  <c r="T182" i="19"/>
  <c r="R182" i="19"/>
  <c r="P182" i="19"/>
  <c r="BI181" i="19"/>
  <c r="BH181" i="19"/>
  <c r="BG181" i="19"/>
  <c r="BF181" i="19"/>
  <c r="T181" i="19"/>
  <c r="R181" i="19"/>
  <c r="P181" i="19"/>
  <c r="BI180" i="19"/>
  <c r="BH180" i="19"/>
  <c r="BG180" i="19"/>
  <c r="BF180" i="19"/>
  <c r="T180" i="19"/>
  <c r="R180" i="19"/>
  <c r="P180" i="19"/>
  <c r="BI179" i="19"/>
  <c r="BH179" i="19"/>
  <c r="BG179" i="19"/>
  <c r="BF179" i="19"/>
  <c r="T179" i="19"/>
  <c r="R179" i="19"/>
  <c r="P179" i="19"/>
  <c r="BI178" i="19"/>
  <c r="BH178" i="19"/>
  <c r="BG178" i="19"/>
  <c r="BF178" i="19"/>
  <c r="T178" i="19"/>
  <c r="R178" i="19"/>
  <c r="P178" i="19"/>
  <c r="BI174" i="19"/>
  <c r="BH174" i="19"/>
  <c r="BG174" i="19"/>
  <c r="BF174" i="19"/>
  <c r="T174" i="19"/>
  <c r="R174" i="19"/>
  <c r="P174" i="19"/>
  <c r="BI172" i="19"/>
  <c r="BH172" i="19"/>
  <c r="BG172" i="19"/>
  <c r="BF172" i="19"/>
  <c r="T172" i="19"/>
  <c r="R172" i="19"/>
  <c r="P172" i="19"/>
  <c r="BI170" i="19"/>
  <c r="BH170" i="19"/>
  <c r="BG170" i="19"/>
  <c r="BF170" i="19"/>
  <c r="T170" i="19"/>
  <c r="R170" i="19"/>
  <c r="P170" i="19"/>
  <c r="BI168" i="19"/>
  <c r="BH168" i="19"/>
  <c r="BG168" i="19"/>
  <c r="BF168" i="19"/>
  <c r="T168" i="19"/>
  <c r="R168" i="19"/>
  <c r="P168" i="19"/>
  <c r="BI167" i="19"/>
  <c r="BH167" i="19"/>
  <c r="BG167" i="19"/>
  <c r="BF167" i="19"/>
  <c r="T167" i="19"/>
  <c r="R167" i="19"/>
  <c r="P167" i="19"/>
  <c r="BI165" i="19"/>
  <c r="BH165" i="19"/>
  <c r="BG165" i="19"/>
  <c r="BF165" i="19"/>
  <c r="T165" i="19"/>
  <c r="R165" i="19"/>
  <c r="P165" i="19"/>
  <c r="BI163" i="19"/>
  <c r="BH163" i="19"/>
  <c r="BG163" i="19"/>
  <c r="BF163" i="19"/>
  <c r="T163" i="19"/>
  <c r="R163" i="19"/>
  <c r="P163" i="19"/>
  <c r="BI161" i="19"/>
  <c r="BH161" i="19"/>
  <c r="BG161" i="19"/>
  <c r="BF161" i="19"/>
  <c r="T161" i="19"/>
  <c r="R161" i="19"/>
  <c r="P161" i="19"/>
  <c r="BI157" i="19"/>
  <c r="BH157" i="19"/>
  <c r="BG157" i="19"/>
  <c r="BF157" i="19"/>
  <c r="T157" i="19"/>
  <c r="R157" i="19"/>
  <c r="P157" i="19"/>
  <c r="BI155" i="19"/>
  <c r="BH155" i="19"/>
  <c r="BG155" i="19"/>
  <c r="BF155" i="19"/>
  <c r="T155" i="19"/>
  <c r="R155" i="19"/>
  <c r="P155" i="19"/>
  <c r="BI153" i="19"/>
  <c r="BH153" i="19"/>
  <c r="BG153" i="19"/>
  <c r="BF153" i="19"/>
  <c r="T153" i="19"/>
  <c r="R153" i="19"/>
  <c r="P153" i="19"/>
  <c r="BI151" i="19"/>
  <c r="BH151" i="19"/>
  <c r="BG151" i="19"/>
  <c r="BF151" i="19"/>
  <c r="T151" i="19"/>
  <c r="R151" i="19"/>
  <c r="P151" i="19"/>
  <c r="BI149" i="19"/>
  <c r="BH149" i="19"/>
  <c r="BG149" i="19"/>
  <c r="BF149" i="19"/>
  <c r="T149" i="19"/>
  <c r="R149" i="19"/>
  <c r="P149" i="19"/>
  <c r="BI145" i="19"/>
  <c r="BH145" i="19"/>
  <c r="BG145" i="19"/>
  <c r="BF145" i="19"/>
  <c r="T145" i="19"/>
  <c r="R145" i="19"/>
  <c r="P145" i="19"/>
  <c r="BI143" i="19"/>
  <c r="BH143" i="19"/>
  <c r="BG143" i="19"/>
  <c r="BF143" i="19"/>
  <c r="T143" i="19"/>
  <c r="R143" i="19"/>
  <c r="P143" i="19"/>
  <c r="BI141" i="19"/>
  <c r="BH141" i="19"/>
  <c r="BG141" i="19"/>
  <c r="BF141" i="19"/>
  <c r="T141" i="19"/>
  <c r="R141" i="19"/>
  <c r="P141" i="19"/>
  <c r="BI140" i="19"/>
  <c r="BH140" i="19"/>
  <c r="BG140" i="19"/>
  <c r="BF140" i="19"/>
  <c r="T140" i="19"/>
  <c r="R140" i="19"/>
  <c r="P140" i="19"/>
  <c r="BI139" i="19"/>
  <c r="BH139" i="19"/>
  <c r="BG139" i="19"/>
  <c r="BF139" i="19"/>
  <c r="T139" i="19"/>
  <c r="R139" i="19"/>
  <c r="P139" i="19"/>
  <c r="BI138" i="19"/>
  <c r="BH138" i="19"/>
  <c r="BG138" i="19"/>
  <c r="BF138" i="19"/>
  <c r="T138" i="19"/>
  <c r="R138" i="19"/>
  <c r="P138" i="19"/>
  <c r="BI137" i="19"/>
  <c r="BH137" i="19"/>
  <c r="BG137" i="19"/>
  <c r="BF137" i="19"/>
  <c r="T137" i="19"/>
  <c r="R137" i="19"/>
  <c r="P137" i="19"/>
  <c r="BI136" i="19"/>
  <c r="BH136" i="19"/>
  <c r="BG136" i="19"/>
  <c r="BF136" i="19"/>
  <c r="T136" i="19"/>
  <c r="R136" i="19"/>
  <c r="P136" i="19"/>
  <c r="BI135" i="19"/>
  <c r="BH135" i="19"/>
  <c r="BG135" i="19"/>
  <c r="BF135" i="19"/>
  <c r="T135" i="19"/>
  <c r="R135" i="19"/>
  <c r="P135" i="19"/>
  <c r="BI134" i="19"/>
  <c r="BH134" i="19"/>
  <c r="BG134" i="19"/>
  <c r="BF134" i="19"/>
  <c r="T134" i="19"/>
  <c r="R134" i="19"/>
  <c r="P134" i="19"/>
  <c r="BI133" i="19"/>
  <c r="BH133" i="19"/>
  <c r="BG133" i="19"/>
  <c r="BF133" i="19"/>
  <c r="T133" i="19"/>
  <c r="R133" i="19"/>
  <c r="P133" i="19"/>
  <c r="BI132" i="19"/>
  <c r="BH132" i="19"/>
  <c r="BG132" i="19"/>
  <c r="BF132" i="19"/>
  <c r="T132" i="19"/>
  <c r="R132" i="19"/>
  <c r="P132" i="19"/>
  <c r="BI131" i="19"/>
  <c r="BH131" i="19"/>
  <c r="BG131" i="19"/>
  <c r="BF131" i="19"/>
  <c r="T131" i="19"/>
  <c r="R131" i="19"/>
  <c r="P131" i="19"/>
  <c r="BI130" i="19"/>
  <c r="BH130" i="19"/>
  <c r="BG130" i="19"/>
  <c r="BF130" i="19"/>
  <c r="T130" i="19"/>
  <c r="R130" i="19"/>
  <c r="P130" i="19"/>
  <c r="BI129" i="19"/>
  <c r="BH129" i="19"/>
  <c r="BG129" i="19"/>
  <c r="BF129" i="19"/>
  <c r="T129" i="19"/>
  <c r="R129" i="19"/>
  <c r="P129" i="19"/>
  <c r="BI128" i="19"/>
  <c r="BH128" i="19"/>
  <c r="BG128" i="19"/>
  <c r="BF128" i="19"/>
  <c r="T128" i="19"/>
  <c r="R128" i="19"/>
  <c r="P128" i="19"/>
  <c r="BI127" i="19"/>
  <c r="BH127" i="19"/>
  <c r="BG127" i="19"/>
  <c r="BF127" i="19"/>
  <c r="T127" i="19"/>
  <c r="R127" i="19"/>
  <c r="P127" i="19"/>
  <c r="BI125" i="19"/>
  <c r="BH125" i="19"/>
  <c r="BG125" i="19"/>
  <c r="BF125" i="19"/>
  <c r="T125" i="19"/>
  <c r="R125" i="19"/>
  <c r="P125" i="19"/>
  <c r="J119" i="19"/>
  <c r="J118" i="19"/>
  <c r="F118" i="19"/>
  <c r="F116" i="19"/>
  <c r="E114" i="19"/>
  <c r="J92" i="19"/>
  <c r="J91" i="19"/>
  <c r="F91" i="19"/>
  <c r="F89" i="19"/>
  <c r="E87" i="19"/>
  <c r="J18" i="19"/>
  <c r="E18" i="19"/>
  <c r="F119" i="19"/>
  <c r="J17" i="19"/>
  <c r="J12" i="19"/>
  <c r="J116" i="19" s="1"/>
  <c r="E7" i="19"/>
  <c r="E85" i="19" s="1"/>
  <c r="J37" i="18"/>
  <c r="J36" i="18"/>
  <c r="AY111" i="1"/>
  <c r="J35" i="18"/>
  <c r="AX111" i="1"/>
  <c r="BI179" i="18"/>
  <c r="BH179" i="18"/>
  <c r="BG179" i="18"/>
  <c r="BF179" i="18"/>
  <c r="T179" i="18"/>
  <c r="R179" i="18"/>
  <c r="P179" i="18"/>
  <c r="BI177" i="18"/>
  <c r="BH177" i="18"/>
  <c r="BG177" i="18"/>
  <c r="BF177" i="18"/>
  <c r="T177" i="18"/>
  <c r="R177" i="18"/>
  <c r="P177" i="18"/>
  <c r="BI176" i="18"/>
  <c r="BH176" i="18"/>
  <c r="BG176" i="18"/>
  <c r="BF176" i="18"/>
  <c r="T176" i="18"/>
  <c r="R176" i="18"/>
  <c r="P176" i="18"/>
  <c r="BI174" i="18"/>
  <c r="BH174" i="18"/>
  <c r="BG174" i="18"/>
  <c r="BF174" i="18"/>
  <c r="T174" i="18"/>
  <c r="R174" i="18"/>
  <c r="P174" i="18"/>
  <c r="BI173" i="18"/>
  <c r="BH173" i="18"/>
  <c r="BG173" i="18"/>
  <c r="BF173" i="18"/>
  <c r="T173" i="18"/>
  <c r="R173" i="18"/>
  <c r="P173" i="18"/>
  <c r="BI172" i="18"/>
  <c r="BH172" i="18"/>
  <c r="BG172" i="18"/>
  <c r="BF172" i="18"/>
  <c r="T172" i="18"/>
  <c r="R172" i="18"/>
  <c r="P172" i="18"/>
  <c r="BI171" i="18"/>
  <c r="BH171" i="18"/>
  <c r="BG171" i="18"/>
  <c r="BF171" i="18"/>
  <c r="T171" i="18"/>
  <c r="R171" i="18"/>
  <c r="P171" i="18"/>
  <c r="BI170" i="18"/>
  <c r="BH170" i="18"/>
  <c r="BG170" i="18"/>
  <c r="BF170" i="18"/>
  <c r="T170" i="18"/>
  <c r="R170" i="18"/>
  <c r="P170" i="18"/>
  <c r="BI169" i="18"/>
  <c r="BH169" i="18"/>
  <c r="BG169" i="18"/>
  <c r="BF169" i="18"/>
  <c r="T169" i="18"/>
  <c r="R169" i="18"/>
  <c r="P169" i="18"/>
  <c r="BI167" i="18"/>
  <c r="BH167" i="18"/>
  <c r="BG167" i="18"/>
  <c r="BF167" i="18"/>
  <c r="T167" i="18"/>
  <c r="R167" i="18"/>
  <c r="P167" i="18"/>
  <c r="BI166" i="18"/>
  <c r="BH166" i="18"/>
  <c r="BG166" i="18"/>
  <c r="BF166" i="18"/>
  <c r="T166" i="18"/>
  <c r="R166" i="18"/>
  <c r="P166" i="18"/>
  <c r="BI165" i="18"/>
  <c r="BH165" i="18"/>
  <c r="BG165" i="18"/>
  <c r="BF165" i="18"/>
  <c r="T165" i="18"/>
  <c r="R165" i="18"/>
  <c r="P165" i="18"/>
  <c r="BI164" i="18"/>
  <c r="BH164" i="18"/>
  <c r="BG164" i="18"/>
  <c r="BF164" i="18"/>
  <c r="T164" i="18"/>
  <c r="R164" i="18"/>
  <c r="P164" i="18"/>
  <c r="BI163" i="18"/>
  <c r="BH163" i="18"/>
  <c r="BG163" i="18"/>
  <c r="BF163" i="18"/>
  <c r="T163" i="18"/>
  <c r="R163" i="18"/>
  <c r="P163" i="18"/>
  <c r="BI162" i="18"/>
  <c r="BH162" i="18"/>
  <c r="BG162" i="18"/>
  <c r="BF162" i="18"/>
  <c r="T162" i="18"/>
  <c r="R162" i="18"/>
  <c r="P162" i="18"/>
  <c r="BI161" i="18"/>
  <c r="BH161" i="18"/>
  <c r="BG161" i="18"/>
  <c r="BF161" i="18"/>
  <c r="T161" i="18"/>
  <c r="R161" i="18"/>
  <c r="P161" i="18"/>
  <c r="BI160" i="18"/>
  <c r="BH160" i="18"/>
  <c r="BG160" i="18"/>
  <c r="BF160" i="18"/>
  <c r="T160" i="18"/>
  <c r="R160" i="18"/>
  <c r="P160" i="18"/>
  <c r="BI159" i="18"/>
  <c r="BH159" i="18"/>
  <c r="BG159" i="18"/>
  <c r="BF159" i="18"/>
  <c r="T159" i="18"/>
  <c r="R159" i="18"/>
  <c r="P159" i="18"/>
  <c r="BI158" i="18"/>
  <c r="BH158" i="18"/>
  <c r="BG158" i="18"/>
  <c r="BF158" i="18"/>
  <c r="T158" i="18"/>
  <c r="R158" i="18"/>
  <c r="P158" i="18"/>
  <c r="BI157" i="18"/>
  <c r="BH157" i="18"/>
  <c r="BG157" i="18"/>
  <c r="BF157" i="18"/>
  <c r="T157" i="18"/>
  <c r="R157" i="18"/>
  <c r="P157" i="18"/>
  <c r="BI156" i="18"/>
  <c r="BH156" i="18"/>
  <c r="BG156" i="18"/>
  <c r="BF156" i="18"/>
  <c r="T156" i="18"/>
  <c r="R156" i="18"/>
  <c r="P156" i="18"/>
  <c r="BI155" i="18"/>
  <c r="BH155" i="18"/>
  <c r="BG155" i="18"/>
  <c r="BF155" i="18"/>
  <c r="T155" i="18"/>
  <c r="R155" i="18"/>
  <c r="P155" i="18"/>
  <c r="BI154" i="18"/>
  <c r="BH154" i="18"/>
  <c r="BG154" i="18"/>
  <c r="BF154" i="18"/>
  <c r="T154" i="18"/>
  <c r="R154" i="18"/>
  <c r="P154" i="18"/>
  <c r="BI153" i="18"/>
  <c r="BH153" i="18"/>
  <c r="BG153" i="18"/>
  <c r="BF153" i="18"/>
  <c r="T153" i="18"/>
  <c r="R153" i="18"/>
  <c r="P153" i="18"/>
  <c r="BI152" i="18"/>
  <c r="BH152" i="18"/>
  <c r="BG152" i="18"/>
  <c r="BF152" i="18"/>
  <c r="T152" i="18"/>
  <c r="R152" i="18"/>
  <c r="P152" i="18"/>
  <c r="BI151" i="18"/>
  <c r="BH151" i="18"/>
  <c r="BG151" i="18"/>
  <c r="BF151" i="18"/>
  <c r="T151" i="18"/>
  <c r="R151" i="18"/>
  <c r="P151" i="18"/>
  <c r="BI150" i="18"/>
  <c r="BH150" i="18"/>
  <c r="BG150" i="18"/>
  <c r="BF150" i="18"/>
  <c r="T150" i="18"/>
  <c r="R150" i="18"/>
  <c r="P150" i="18"/>
  <c r="BI149" i="18"/>
  <c r="BH149" i="18"/>
  <c r="BG149" i="18"/>
  <c r="BF149" i="18"/>
  <c r="T149" i="18"/>
  <c r="R149" i="18"/>
  <c r="P149" i="18"/>
  <c r="BI148" i="18"/>
  <c r="BH148" i="18"/>
  <c r="BG148" i="18"/>
  <c r="BF148" i="18"/>
  <c r="T148" i="18"/>
  <c r="R148" i="18"/>
  <c r="P148" i="18"/>
  <c r="BI147" i="18"/>
  <c r="BH147" i="18"/>
  <c r="BG147" i="18"/>
  <c r="BF147" i="18"/>
  <c r="T147" i="18"/>
  <c r="R147" i="18"/>
  <c r="P147" i="18"/>
  <c r="BI146" i="18"/>
  <c r="BH146" i="18"/>
  <c r="BG146" i="18"/>
  <c r="BF146" i="18"/>
  <c r="T146" i="18"/>
  <c r="R146" i="18"/>
  <c r="P146" i="18"/>
  <c r="BI143" i="18"/>
  <c r="BH143" i="18"/>
  <c r="BG143" i="18"/>
  <c r="BF143" i="18"/>
  <c r="T143" i="18"/>
  <c r="R143" i="18"/>
  <c r="P143" i="18"/>
  <c r="BI140" i="18"/>
  <c r="BH140" i="18"/>
  <c r="BG140" i="18"/>
  <c r="BF140" i="18"/>
  <c r="T140" i="18"/>
  <c r="R140" i="18"/>
  <c r="P140" i="18"/>
  <c r="BI137" i="18"/>
  <c r="BH137" i="18"/>
  <c r="BG137" i="18"/>
  <c r="BF137" i="18"/>
  <c r="T137" i="18"/>
  <c r="R137" i="18"/>
  <c r="P137" i="18"/>
  <c r="BI136" i="18"/>
  <c r="BH136" i="18"/>
  <c r="BG136" i="18"/>
  <c r="BF136" i="18"/>
  <c r="T136" i="18"/>
  <c r="R136" i="18"/>
  <c r="P136" i="18"/>
  <c r="BI135" i="18"/>
  <c r="BH135" i="18"/>
  <c r="BG135" i="18"/>
  <c r="BF135" i="18"/>
  <c r="T135" i="18"/>
  <c r="R135" i="18"/>
  <c r="P135" i="18"/>
  <c r="BI134" i="18"/>
  <c r="BH134" i="18"/>
  <c r="BG134" i="18"/>
  <c r="BF134" i="18"/>
  <c r="T134" i="18"/>
  <c r="R134" i="18"/>
  <c r="P134" i="18"/>
  <c r="BI131" i="18"/>
  <c r="BH131" i="18"/>
  <c r="BG131" i="18"/>
  <c r="BF131" i="18"/>
  <c r="T131" i="18"/>
  <c r="R131" i="18"/>
  <c r="P131" i="18"/>
  <c r="BI128" i="18"/>
  <c r="BH128" i="18"/>
  <c r="BG128" i="18"/>
  <c r="BF128" i="18"/>
  <c r="T128" i="18"/>
  <c r="R128" i="18"/>
  <c r="P128" i="18"/>
  <c r="BI127" i="18"/>
  <c r="BH127" i="18"/>
  <c r="BG127" i="18"/>
  <c r="BF127" i="18"/>
  <c r="T127" i="18"/>
  <c r="R127" i="18"/>
  <c r="P127" i="18"/>
  <c r="BI126" i="18"/>
  <c r="BH126" i="18"/>
  <c r="BG126" i="18"/>
  <c r="BF126" i="18"/>
  <c r="T126" i="18"/>
  <c r="R126" i="18"/>
  <c r="P126" i="18"/>
  <c r="BI125" i="18"/>
  <c r="BH125" i="18"/>
  <c r="BG125" i="18"/>
  <c r="BF125" i="18"/>
  <c r="T125" i="18"/>
  <c r="R125" i="18"/>
  <c r="P125" i="18"/>
  <c r="J119" i="18"/>
  <c r="J118" i="18"/>
  <c r="F118" i="18"/>
  <c r="F116" i="18"/>
  <c r="E114" i="18"/>
  <c r="J92" i="18"/>
  <c r="J91" i="18"/>
  <c r="F91" i="18"/>
  <c r="F89" i="18"/>
  <c r="E87" i="18"/>
  <c r="J18" i="18"/>
  <c r="E18" i="18"/>
  <c r="F119" i="18"/>
  <c r="J17" i="18"/>
  <c r="J12" i="18"/>
  <c r="J89" i="18"/>
  <c r="E7" i="18"/>
  <c r="E85" i="18" s="1"/>
  <c r="J37" i="17"/>
  <c r="J36" i="17"/>
  <c r="AY110" i="1"/>
  <c r="J35" i="17"/>
  <c r="AX110" i="1"/>
  <c r="BI173" i="17"/>
  <c r="BH173" i="17"/>
  <c r="BG173" i="17"/>
  <c r="BF173" i="17"/>
  <c r="T173" i="17"/>
  <c r="R173" i="17"/>
  <c r="P173" i="17"/>
  <c r="BI172" i="17"/>
  <c r="BH172" i="17"/>
  <c r="BG172" i="17"/>
  <c r="BF172" i="17"/>
  <c r="T172" i="17"/>
  <c r="R172" i="17"/>
  <c r="P172" i="17"/>
  <c r="BI168" i="17"/>
  <c r="BH168" i="17"/>
  <c r="BG168" i="17"/>
  <c r="BF168" i="17"/>
  <c r="T168" i="17"/>
  <c r="R168" i="17"/>
  <c r="P168" i="17"/>
  <c r="BI166" i="17"/>
  <c r="BH166" i="17"/>
  <c r="BG166" i="17"/>
  <c r="BF166" i="17"/>
  <c r="T166" i="17"/>
  <c r="T165" i="17" s="1"/>
  <c r="R166" i="17"/>
  <c r="R165" i="17" s="1"/>
  <c r="P166" i="17"/>
  <c r="P165" i="17"/>
  <c r="BI164" i="17"/>
  <c r="BH164" i="17"/>
  <c r="BG164" i="17"/>
  <c r="BF164" i="17"/>
  <c r="T164" i="17"/>
  <c r="R164" i="17"/>
  <c r="P164" i="17"/>
  <c r="BI163" i="17"/>
  <c r="BH163" i="17"/>
  <c r="BG163" i="17"/>
  <c r="BF163" i="17"/>
  <c r="T163" i="17"/>
  <c r="R163" i="17"/>
  <c r="P163" i="17"/>
  <c r="BI160" i="17"/>
  <c r="BH160" i="17"/>
  <c r="BG160" i="17"/>
  <c r="BF160" i="17"/>
  <c r="T160" i="17"/>
  <c r="R160" i="17"/>
  <c r="P160" i="17"/>
  <c r="BI159" i="17"/>
  <c r="BH159" i="17"/>
  <c r="BG159" i="17"/>
  <c r="BF159" i="17"/>
  <c r="T159" i="17"/>
  <c r="R159" i="17"/>
  <c r="P159" i="17"/>
  <c r="BI157" i="17"/>
  <c r="BH157" i="17"/>
  <c r="BG157" i="17"/>
  <c r="BF157" i="17"/>
  <c r="T157" i="17"/>
  <c r="R157" i="17"/>
  <c r="P157" i="17"/>
  <c r="BI156" i="17"/>
  <c r="BH156" i="17"/>
  <c r="BG156" i="17"/>
  <c r="BF156" i="17"/>
  <c r="T156" i="17"/>
  <c r="R156" i="17"/>
  <c r="P156" i="17"/>
  <c r="BI154" i="17"/>
  <c r="BH154" i="17"/>
  <c r="BG154" i="17"/>
  <c r="BF154" i="17"/>
  <c r="T154" i="17"/>
  <c r="R154" i="17"/>
  <c r="P154" i="17"/>
  <c r="BI153" i="17"/>
  <c r="BH153" i="17"/>
  <c r="BG153" i="17"/>
  <c r="BF153" i="17"/>
  <c r="T153" i="17"/>
  <c r="R153" i="17"/>
  <c r="P153" i="17"/>
  <c r="BI148" i="17"/>
  <c r="BH148" i="17"/>
  <c r="BG148" i="17"/>
  <c r="BF148" i="17"/>
  <c r="T148" i="17"/>
  <c r="T147" i="17" s="1"/>
  <c r="R148" i="17"/>
  <c r="R147" i="17" s="1"/>
  <c r="P148" i="17"/>
  <c r="P147" i="17"/>
  <c r="BI145" i="17"/>
  <c r="BH145" i="17"/>
  <c r="BG145" i="17"/>
  <c r="BF145" i="17"/>
  <c r="T145" i="17"/>
  <c r="R145" i="17"/>
  <c r="P145" i="17"/>
  <c r="BI143" i="17"/>
  <c r="BH143" i="17"/>
  <c r="BG143" i="17"/>
  <c r="BF143" i="17"/>
  <c r="T143" i="17"/>
  <c r="R143" i="17"/>
  <c r="P143" i="17"/>
  <c r="BI140" i="17"/>
  <c r="BH140" i="17"/>
  <c r="BG140" i="17"/>
  <c r="BF140" i="17"/>
  <c r="T140" i="17"/>
  <c r="R140" i="17"/>
  <c r="P140" i="17"/>
  <c r="BI138" i="17"/>
  <c r="BH138" i="17"/>
  <c r="BG138" i="17"/>
  <c r="BF138" i="17"/>
  <c r="T138" i="17"/>
  <c r="R138" i="17"/>
  <c r="P138" i="17"/>
  <c r="BI137" i="17"/>
  <c r="BH137" i="17"/>
  <c r="BG137" i="17"/>
  <c r="BF137" i="17"/>
  <c r="T137" i="17"/>
  <c r="R137" i="17"/>
  <c r="P137" i="17"/>
  <c r="BI135" i="17"/>
  <c r="BH135" i="17"/>
  <c r="BG135" i="17"/>
  <c r="BF135" i="17"/>
  <c r="T135" i="17"/>
  <c r="R135" i="17"/>
  <c r="P135" i="17"/>
  <c r="BI133" i="17"/>
  <c r="BH133" i="17"/>
  <c r="BG133" i="17"/>
  <c r="BF133" i="17"/>
  <c r="T133" i="17"/>
  <c r="R133" i="17"/>
  <c r="P133" i="17"/>
  <c r="BI131" i="17"/>
  <c r="BH131" i="17"/>
  <c r="BG131" i="17"/>
  <c r="BF131" i="17"/>
  <c r="T131" i="17"/>
  <c r="R131" i="17"/>
  <c r="P131" i="17"/>
  <c r="BI128" i="17"/>
  <c r="BH128" i="17"/>
  <c r="BG128" i="17"/>
  <c r="BF128" i="17"/>
  <c r="T128" i="17"/>
  <c r="R128" i="17"/>
  <c r="P128" i="17"/>
  <c r="J122" i="17"/>
  <c r="J121" i="17"/>
  <c r="F121" i="17"/>
  <c r="F119" i="17"/>
  <c r="E117" i="17"/>
  <c r="J92" i="17"/>
  <c r="J91" i="17"/>
  <c r="F91" i="17"/>
  <c r="F89" i="17"/>
  <c r="E87" i="17"/>
  <c r="J18" i="17"/>
  <c r="E18" i="17"/>
  <c r="F122" i="17" s="1"/>
  <c r="J17" i="17"/>
  <c r="J12" i="17"/>
  <c r="J89" i="17"/>
  <c r="E7" i="17"/>
  <c r="E115" i="17" s="1"/>
  <c r="J37" i="16"/>
  <c r="J36" i="16"/>
  <c r="AY109" i="1"/>
  <c r="J35" i="16"/>
  <c r="AX109" i="1"/>
  <c r="BI166" i="16"/>
  <c r="BH166" i="16"/>
  <c r="BG166" i="16"/>
  <c r="BF166" i="16"/>
  <c r="T166" i="16"/>
  <c r="T165" i="16" s="1"/>
  <c r="T164" i="16" s="1"/>
  <c r="R166" i="16"/>
  <c r="R165" i="16"/>
  <c r="R164" i="16"/>
  <c r="P166" i="16"/>
  <c r="P165" i="16" s="1"/>
  <c r="P164" i="16" s="1"/>
  <c r="BI163" i="16"/>
  <c r="BH163" i="16"/>
  <c r="BG163" i="16"/>
  <c r="BF163" i="16"/>
  <c r="T163" i="16"/>
  <c r="T162" i="16" s="1"/>
  <c r="R163" i="16"/>
  <c r="R162" i="16" s="1"/>
  <c r="P163" i="16"/>
  <c r="P162" i="16" s="1"/>
  <c r="BI161" i="16"/>
  <c r="BH161" i="16"/>
  <c r="BG161" i="16"/>
  <c r="BF161" i="16"/>
  <c r="T161" i="16"/>
  <c r="R161" i="16"/>
  <c r="P161" i="16"/>
  <c r="BI160" i="16"/>
  <c r="BH160" i="16"/>
  <c r="BG160" i="16"/>
  <c r="BF160" i="16"/>
  <c r="T160" i="16"/>
  <c r="R160" i="16"/>
  <c r="P160" i="16"/>
  <c r="BI159" i="16"/>
  <c r="BH159" i="16"/>
  <c r="BG159" i="16"/>
  <c r="BF159" i="16"/>
  <c r="T159" i="16"/>
  <c r="R159" i="16"/>
  <c r="P159" i="16"/>
  <c r="BI158" i="16"/>
  <c r="BH158" i="16"/>
  <c r="BG158" i="16"/>
  <c r="BF158" i="16"/>
  <c r="T158" i="16"/>
  <c r="R158" i="16"/>
  <c r="P158" i="16"/>
  <c r="BI157" i="16"/>
  <c r="BH157" i="16"/>
  <c r="BG157" i="16"/>
  <c r="BF157" i="16"/>
  <c r="T157" i="16"/>
  <c r="R157" i="16"/>
  <c r="P157" i="16"/>
  <c r="BI156" i="16"/>
  <c r="BH156" i="16"/>
  <c r="BG156" i="16"/>
  <c r="BF156" i="16"/>
  <c r="T156" i="16"/>
  <c r="R156" i="16"/>
  <c r="P156" i="16"/>
  <c r="BI155" i="16"/>
  <c r="BH155" i="16"/>
  <c r="BG155" i="16"/>
  <c r="BF155" i="16"/>
  <c r="T155" i="16"/>
  <c r="R155" i="16"/>
  <c r="P155" i="16"/>
  <c r="BI154" i="16"/>
  <c r="BH154" i="16"/>
  <c r="BG154" i="16"/>
  <c r="BF154" i="16"/>
  <c r="T154" i="16"/>
  <c r="R154" i="16"/>
  <c r="P154" i="16"/>
  <c r="BI153" i="16"/>
  <c r="BH153" i="16"/>
  <c r="BG153" i="16"/>
  <c r="BF153" i="16"/>
  <c r="T153" i="16"/>
  <c r="R153" i="16"/>
  <c r="P153" i="16"/>
  <c r="BI152" i="16"/>
  <c r="BH152" i="16"/>
  <c r="BG152" i="16"/>
  <c r="BF152" i="16"/>
  <c r="T152" i="16"/>
  <c r="R152" i="16"/>
  <c r="P152" i="16"/>
  <c r="BI149" i="16"/>
  <c r="BH149" i="16"/>
  <c r="BG149" i="16"/>
  <c r="BF149" i="16"/>
  <c r="T149" i="16"/>
  <c r="R149" i="16"/>
  <c r="P149" i="16"/>
  <c r="BI146" i="16"/>
  <c r="BH146" i="16"/>
  <c r="BG146" i="16"/>
  <c r="BF146" i="16"/>
  <c r="T146" i="16"/>
  <c r="R146" i="16"/>
  <c r="P146" i="16"/>
  <c r="BI143" i="16"/>
  <c r="BH143" i="16"/>
  <c r="BG143" i="16"/>
  <c r="BF143" i="16"/>
  <c r="T143" i="16"/>
  <c r="R143" i="16"/>
  <c r="P143" i="16"/>
  <c r="BI140" i="16"/>
  <c r="BH140" i="16"/>
  <c r="BG140" i="16"/>
  <c r="BF140" i="16"/>
  <c r="T140" i="16"/>
  <c r="R140" i="16"/>
  <c r="P140" i="16"/>
  <c r="BI139" i="16"/>
  <c r="BH139" i="16"/>
  <c r="BG139" i="16"/>
  <c r="BF139" i="16"/>
  <c r="T139" i="16"/>
  <c r="R139" i="16"/>
  <c r="P139" i="16"/>
  <c r="BI138" i="16"/>
  <c r="BH138" i="16"/>
  <c r="BG138" i="16"/>
  <c r="BF138" i="16"/>
  <c r="T138" i="16"/>
  <c r="R138" i="16"/>
  <c r="P138" i="16"/>
  <c r="BI137" i="16"/>
  <c r="BH137" i="16"/>
  <c r="BG137" i="16"/>
  <c r="BF137" i="16"/>
  <c r="T137" i="16"/>
  <c r="R137" i="16"/>
  <c r="P137" i="16"/>
  <c r="BI136" i="16"/>
  <c r="BH136" i="16"/>
  <c r="BG136" i="16"/>
  <c r="BF136" i="16"/>
  <c r="T136" i="16"/>
  <c r="R136" i="16"/>
  <c r="P136" i="16"/>
  <c r="BI133" i="16"/>
  <c r="BH133" i="16"/>
  <c r="BG133" i="16"/>
  <c r="BF133" i="16"/>
  <c r="T133" i="16"/>
  <c r="R133" i="16"/>
  <c r="P133" i="16"/>
  <c r="BI130" i="16"/>
  <c r="BH130" i="16"/>
  <c r="BG130" i="16"/>
  <c r="BF130" i="16"/>
  <c r="T130" i="16"/>
  <c r="R130" i="16"/>
  <c r="P130" i="16"/>
  <c r="BI129" i="16"/>
  <c r="BH129" i="16"/>
  <c r="BG129" i="16"/>
  <c r="BF129" i="16"/>
  <c r="T129" i="16"/>
  <c r="R129" i="16"/>
  <c r="P129" i="16"/>
  <c r="BI128" i="16"/>
  <c r="BH128" i="16"/>
  <c r="BG128" i="16"/>
  <c r="BF128" i="16"/>
  <c r="T128" i="16"/>
  <c r="R128" i="16"/>
  <c r="P128" i="16"/>
  <c r="BI127" i="16"/>
  <c r="BH127" i="16"/>
  <c r="BG127" i="16"/>
  <c r="BF127" i="16"/>
  <c r="T127" i="16"/>
  <c r="R127" i="16"/>
  <c r="P127" i="16"/>
  <c r="BI126" i="16"/>
  <c r="BH126" i="16"/>
  <c r="BG126" i="16"/>
  <c r="BF126" i="16"/>
  <c r="T126" i="16"/>
  <c r="R126" i="16"/>
  <c r="P126" i="16"/>
  <c r="J120" i="16"/>
  <c r="J119" i="16"/>
  <c r="F119" i="16"/>
  <c r="F117" i="16"/>
  <c r="E115" i="16"/>
  <c r="J92" i="16"/>
  <c r="J91" i="16"/>
  <c r="F91" i="16"/>
  <c r="F89" i="16"/>
  <c r="E87" i="16"/>
  <c r="J18" i="16"/>
  <c r="E18" i="16"/>
  <c r="F92" i="16" s="1"/>
  <c r="J17" i="16"/>
  <c r="J12" i="16"/>
  <c r="J117" i="16" s="1"/>
  <c r="E7" i="16"/>
  <c r="E85" i="16"/>
  <c r="J37" i="15"/>
  <c r="J36" i="15"/>
  <c r="AY108" i="1"/>
  <c r="J35" i="15"/>
  <c r="AX108" i="1"/>
  <c r="BI209" i="15"/>
  <c r="BH209" i="15"/>
  <c r="BG209" i="15"/>
  <c r="BF209" i="15"/>
  <c r="T209" i="15"/>
  <c r="T208" i="15"/>
  <c r="R209" i="15"/>
  <c r="R208" i="15"/>
  <c r="P209" i="15"/>
  <c r="P208" i="15"/>
  <c r="BI207" i="15"/>
  <c r="BH207" i="15"/>
  <c r="BG207" i="15"/>
  <c r="BF207" i="15"/>
  <c r="T207" i="15"/>
  <c r="T206" i="15"/>
  <c r="R207" i="15"/>
  <c r="R206" i="15"/>
  <c r="P207" i="15"/>
  <c r="P206" i="15"/>
  <c r="BI199" i="15"/>
  <c r="BH199" i="15"/>
  <c r="BG199" i="15"/>
  <c r="BF199" i="15"/>
  <c r="T199" i="15"/>
  <c r="R199" i="15"/>
  <c r="P199" i="15"/>
  <c r="BI198" i="15"/>
  <c r="BH198" i="15"/>
  <c r="BG198" i="15"/>
  <c r="BF198" i="15"/>
  <c r="T198" i="15"/>
  <c r="R198" i="15"/>
  <c r="P198" i="15"/>
  <c r="BI197" i="15"/>
  <c r="BH197" i="15"/>
  <c r="BG197" i="15"/>
  <c r="BF197" i="15"/>
  <c r="T197" i="15"/>
  <c r="R197" i="15"/>
  <c r="P197" i="15"/>
  <c r="BI196" i="15"/>
  <c r="BH196" i="15"/>
  <c r="BG196" i="15"/>
  <c r="BF196" i="15"/>
  <c r="T196" i="15"/>
  <c r="R196" i="15"/>
  <c r="P196" i="15"/>
  <c r="BI195" i="15"/>
  <c r="BH195" i="15"/>
  <c r="BG195" i="15"/>
  <c r="BF195" i="15"/>
  <c r="T195" i="15"/>
  <c r="R195" i="15"/>
  <c r="P195" i="15"/>
  <c r="BI194" i="15"/>
  <c r="BH194" i="15"/>
  <c r="BG194" i="15"/>
  <c r="BF194" i="15"/>
  <c r="T194" i="15"/>
  <c r="R194" i="15"/>
  <c r="P194" i="15"/>
  <c r="BI193" i="15"/>
  <c r="BH193" i="15"/>
  <c r="BG193" i="15"/>
  <c r="BF193" i="15"/>
  <c r="T193" i="15"/>
  <c r="R193" i="15"/>
  <c r="P193" i="15"/>
  <c r="BI192" i="15"/>
  <c r="BH192" i="15"/>
  <c r="BG192" i="15"/>
  <c r="BF192" i="15"/>
  <c r="T192" i="15"/>
  <c r="R192" i="15"/>
  <c r="P192" i="15"/>
  <c r="BI191" i="15"/>
  <c r="BH191" i="15"/>
  <c r="BG191" i="15"/>
  <c r="BF191" i="15"/>
  <c r="T191" i="15"/>
  <c r="R191" i="15"/>
  <c r="P191" i="15"/>
  <c r="BI190" i="15"/>
  <c r="BH190" i="15"/>
  <c r="BG190" i="15"/>
  <c r="BF190" i="15"/>
  <c r="T190" i="15"/>
  <c r="R190" i="15"/>
  <c r="P190" i="15"/>
  <c r="BI189" i="15"/>
  <c r="BH189" i="15"/>
  <c r="BG189" i="15"/>
  <c r="BF189" i="15"/>
  <c r="T189" i="15"/>
  <c r="R189" i="15"/>
  <c r="P189" i="15"/>
  <c r="BI188" i="15"/>
  <c r="BH188" i="15"/>
  <c r="BG188" i="15"/>
  <c r="BF188" i="15"/>
  <c r="T188" i="15"/>
  <c r="R188" i="15"/>
  <c r="P188" i="15"/>
  <c r="BI184" i="15"/>
  <c r="BH184" i="15"/>
  <c r="BG184" i="15"/>
  <c r="BF184" i="15"/>
  <c r="T184" i="15"/>
  <c r="R184" i="15"/>
  <c r="P184" i="15"/>
  <c r="BI183" i="15"/>
  <c r="BH183" i="15"/>
  <c r="BG183" i="15"/>
  <c r="BF183" i="15"/>
  <c r="T183" i="15"/>
  <c r="R183" i="15"/>
  <c r="P183" i="15"/>
  <c r="BI182" i="15"/>
  <c r="BH182" i="15"/>
  <c r="BG182" i="15"/>
  <c r="BF182" i="15"/>
  <c r="T182" i="15"/>
  <c r="R182" i="15"/>
  <c r="P182" i="15"/>
  <c r="BI181" i="15"/>
  <c r="BH181" i="15"/>
  <c r="BG181" i="15"/>
  <c r="BF181" i="15"/>
  <c r="T181" i="15"/>
  <c r="R181" i="15"/>
  <c r="P181" i="15"/>
  <c r="BI179" i="15"/>
  <c r="BH179" i="15"/>
  <c r="BG179" i="15"/>
  <c r="BF179" i="15"/>
  <c r="T179" i="15"/>
  <c r="R179" i="15"/>
  <c r="P179" i="15"/>
  <c r="BI178" i="15"/>
  <c r="BH178" i="15"/>
  <c r="BG178" i="15"/>
  <c r="BF178" i="15"/>
  <c r="T178" i="15"/>
  <c r="R178" i="15"/>
  <c r="P178" i="15"/>
  <c r="BI175" i="15"/>
  <c r="BH175" i="15"/>
  <c r="BG175" i="15"/>
  <c r="BF175" i="15"/>
  <c r="T175" i="15"/>
  <c r="R175" i="15"/>
  <c r="P175" i="15"/>
  <c r="BI174" i="15"/>
  <c r="BH174" i="15"/>
  <c r="BG174" i="15"/>
  <c r="BF174" i="15"/>
  <c r="T174" i="15"/>
  <c r="R174" i="15"/>
  <c r="P174" i="15"/>
  <c r="BI173" i="15"/>
  <c r="BH173" i="15"/>
  <c r="BG173" i="15"/>
  <c r="BF173" i="15"/>
  <c r="T173" i="15"/>
  <c r="R173" i="15"/>
  <c r="P173" i="15"/>
  <c r="BI172" i="15"/>
  <c r="BH172" i="15"/>
  <c r="BG172" i="15"/>
  <c r="BF172" i="15"/>
  <c r="T172" i="15"/>
  <c r="R172" i="15"/>
  <c r="P172" i="15"/>
  <c r="BI171" i="15"/>
  <c r="BH171" i="15"/>
  <c r="BG171" i="15"/>
  <c r="BF171" i="15"/>
  <c r="T171" i="15"/>
  <c r="R171" i="15"/>
  <c r="P171" i="15"/>
  <c r="BI168" i="15"/>
  <c r="BH168" i="15"/>
  <c r="BG168" i="15"/>
  <c r="BF168" i="15"/>
  <c r="T168" i="15"/>
  <c r="R168" i="15"/>
  <c r="P168" i="15"/>
  <c r="BI166" i="15"/>
  <c r="BH166" i="15"/>
  <c r="BG166" i="15"/>
  <c r="BF166" i="15"/>
  <c r="T166" i="15"/>
  <c r="R166" i="15"/>
  <c r="P166" i="15"/>
  <c r="BI164" i="15"/>
  <c r="BH164" i="15"/>
  <c r="BG164" i="15"/>
  <c r="BF164" i="15"/>
  <c r="T164" i="15"/>
  <c r="T163" i="15" s="1"/>
  <c r="R164" i="15"/>
  <c r="R163" i="15"/>
  <c r="P164" i="15"/>
  <c r="P163" i="15" s="1"/>
  <c r="BI160" i="15"/>
  <c r="BH160" i="15"/>
  <c r="BG160" i="15"/>
  <c r="BF160" i="15"/>
  <c r="T160" i="15"/>
  <c r="R160" i="15"/>
  <c r="P160" i="15"/>
  <c r="BI157" i="15"/>
  <c r="BH157" i="15"/>
  <c r="BG157" i="15"/>
  <c r="BF157" i="15"/>
  <c r="T157" i="15"/>
  <c r="R157" i="15"/>
  <c r="P157" i="15"/>
  <c r="BI153" i="15"/>
  <c r="BH153" i="15"/>
  <c r="BG153" i="15"/>
  <c r="BF153" i="15"/>
  <c r="T153" i="15"/>
  <c r="R153" i="15"/>
  <c r="P153" i="15"/>
  <c r="BI152" i="15"/>
  <c r="BH152" i="15"/>
  <c r="BG152" i="15"/>
  <c r="BF152" i="15"/>
  <c r="T152" i="15"/>
  <c r="R152" i="15"/>
  <c r="P152" i="15"/>
  <c r="BI150" i="15"/>
  <c r="BH150" i="15"/>
  <c r="BG150" i="15"/>
  <c r="BF150" i="15"/>
  <c r="T150" i="15"/>
  <c r="R150" i="15"/>
  <c r="P150" i="15"/>
  <c r="BI146" i="15"/>
  <c r="BH146" i="15"/>
  <c r="BG146" i="15"/>
  <c r="BF146" i="15"/>
  <c r="T146" i="15"/>
  <c r="R146" i="15"/>
  <c r="P146" i="15"/>
  <c r="BI144" i="15"/>
  <c r="BH144" i="15"/>
  <c r="BG144" i="15"/>
  <c r="BF144" i="15"/>
  <c r="T144" i="15"/>
  <c r="R144" i="15"/>
  <c r="P144" i="15"/>
  <c r="BI140" i="15"/>
  <c r="BH140" i="15"/>
  <c r="BG140" i="15"/>
  <c r="BF140" i="15"/>
  <c r="T140" i="15"/>
  <c r="R140" i="15"/>
  <c r="P140" i="15"/>
  <c r="BI138" i="15"/>
  <c r="BH138" i="15"/>
  <c r="BG138" i="15"/>
  <c r="BF138" i="15"/>
  <c r="T138" i="15"/>
  <c r="R138" i="15"/>
  <c r="P138" i="15"/>
  <c r="BI137" i="15"/>
  <c r="BH137" i="15"/>
  <c r="BG137" i="15"/>
  <c r="BF137" i="15"/>
  <c r="T137" i="15"/>
  <c r="R137" i="15"/>
  <c r="P137" i="15"/>
  <c r="BI134" i="15"/>
  <c r="BH134" i="15"/>
  <c r="BG134" i="15"/>
  <c r="BF134" i="15"/>
  <c r="T134" i="15"/>
  <c r="R134" i="15"/>
  <c r="P134" i="15"/>
  <c r="BI132" i="15"/>
  <c r="BH132" i="15"/>
  <c r="BG132" i="15"/>
  <c r="BF132" i="15"/>
  <c r="T132" i="15"/>
  <c r="R132" i="15"/>
  <c r="P132" i="15"/>
  <c r="BI129" i="15"/>
  <c r="BH129" i="15"/>
  <c r="BG129" i="15"/>
  <c r="BF129" i="15"/>
  <c r="T129" i="15"/>
  <c r="R129" i="15"/>
  <c r="P129" i="15"/>
  <c r="BI128" i="15"/>
  <c r="BH128" i="15"/>
  <c r="BG128" i="15"/>
  <c r="BF128" i="15"/>
  <c r="T128" i="15"/>
  <c r="R128" i="15"/>
  <c r="P128" i="15"/>
  <c r="BI126" i="15"/>
  <c r="BH126" i="15"/>
  <c r="BG126" i="15"/>
  <c r="BF126" i="15"/>
  <c r="T126" i="15"/>
  <c r="R126" i="15"/>
  <c r="P126" i="15"/>
  <c r="J120" i="15"/>
  <c r="J119" i="15"/>
  <c r="F119" i="15"/>
  <c r="F117" i="15"/>
  <c r="E115" i="15"/>
  <c r="J92" i="15"/>
  <c r="J91" i="15"/>
  <c r="F91" i="15"/>
  <c r="F89" i="15"/>
  <c r="E87" i="15"/>
  <c r="J18" i="15"/>
  <c r="E18" i="15"/>
  <c r="F120" i="15"/>
  <c r="J17" i="15"/>
  <c r="J12" i="15"/>
  <c r="J117" i="15" s="1"/>
  <c r="E7" i="15"/>
  <c r="E85" i="15" s="1"/>
  <c r="J210" i="14"/>
  <c r="J37" i="14"/>
  <c r="J36" i="14"/>
  <c r="AY107" i="1"/>
  <c r="J35" i="14"/>
  <c r="AX107" i="1"/>
  <c r="BI212" i="14"/>
  <c r="BH212" i="14"/>
  <c r="BG212" i="14"/>
  <c r="BF212" i="14"/>
  <c r="T212" i="14"/>
  <c r="T211" i="14"/>
  <c r="R212" i="14"/>
  <c r="R211" i="14"/>
  <c r="P212" i="14"/>
  <c r="P211" i="14"/>
  <c r="J104" i="14"/>
  <c r="BI209" i="14"/>
  <c r="BH209" i="14"/>
  <c r="BG209" i="14"/>
  <c r="BF209" i="14"/>
  <c r="T209" i="14"/>
  <c r="T208" i="14" s="1"/>
  <c r="T207" i="14" s="1"/>
  <c r="R209" i="14"/>
  <c r="R208" i="14" s="1"/>
  <c r="R207" i="14" s="1"/>
  <c r="P209" i="14"/>
  <c r="P208" i="14" s="1"/>
  <c r="P207" i="14" s="1"/>
  <c r="BI206" i="14"/>
  <c r="BH206" i="14"/>
  <c r="BG206" i="14"/>
  <c r="BF206" i="14"/>
  <c r="T206" i="14"/>
  <c r="T205" i="14"/>
  <c r="R206" i="14"/>
  <c r="R205" i="14"/>
  <c r="P206" i="14"/>
  <c r="P205" i="14" s="1"/>
  <c r="BI204" i="14"/>
  <c r="BH204" i="14"/>
  <c r="BG204" i="14"/>
  <c r="BF204" i="14"/>
  <c r="T204" i="14"/>
  <c r="R204" i="14"/>
  <c r="P204" i="14"/>
  <c r="BI203" i="14"/>
  <c r="BH203" i="14"/>
  <c r="BG203" i="14"/>
  <c r="BF203" i="14"/>
  <c r="T203" i="14"/>
  <c r="R203" i="14"/>
  <c r="P203" i="14"/>
  <c r="BI202" i="14"/>
  <c r="BH202" i="14"/>
  <c r="BG202" i="14"/>
  <c r="BF202" i="14"/>
  <c r="T202" i="14"/>
  <c r="R202" i="14"/>
  <c r="P202" i="14"/>
  <c r="BI199" i="14"/>
  <c r="BH199" i="14"/>
  <c r="BG199" i="14"/>
  <c r="BF199" i="14"/>
  <c r="T199" i="14"/>
  <c r="R199" i="14"/>
  <c r="P199" i="14"/>
  <c r="BI198" i="14"/>
  <c r="BH198" i="14"/>
  <c r="BG198" i="14"/>
  <c r="BF198" i="14"/>
  <c r="T198" i="14"/>
  <c r="R198" i="14"/>
  <c r="P198" i="14"/>
  <c r="BI197" i="14"/>
  <c r="BH197" i="14"/>
  <c r="BG197" i="14"/>
  <c r="BF197" i="14"/>
  <c r="T197" i="14"/>
  <c r="R197" i="14"/>
  <c r="P197" i="14"/>
  <c r="BI196" i="14"/>
  <c r="BH196" i="14"/>
  <c r="BG196" i="14"/>
  <c r="BF196" i="14"/>
  <c r="T196" i="14"/>
  <c r="R196" i="14"/>
  <c r="P196" i="14"/>
  <c r="BI195" i="14"/>
  <c r="BH195" i="14"/>
  <c r="BG195" i="14"/>
  <c r="BF195" i="14"/>
  <c r="T195" i="14"/>
  <c r="R195" i="14"/>
  <c r="P195" i="14"/>
  <c r="BI194" i="14"/>
  <c r="BH194" i="14"/>
  <c r="BG194" i="14"/>
  <c r="BF194" i="14"/>
  <c r="T194" i="14"/>
  <c r="R194" i="14"/>
  <c r="P194" i="14"/>
  <c r="BI193" i="14"/>
  <c r="BH193" i="14"/>
  <c r="BG193" i="14"/>
  <c r="BF193" i="14"/>
  <c r="T193" i="14"/>
  <c r="R193" i="14"/>
  <c r="P193" i="14"/>
  <c r="BI192" i="14"/>
  <c r="BH192" i="14"/>
  <c r="BG192" i="14"/>
  <c r="BF192" i="14"/>
  <c r="T192" i="14"/>
  <c r="R192" i="14"/>
  <c r="P192" i="14"/>
  <c r="BI191" i="14"/>
  <c r="BH191" i="14"/>
  <c r="BG191" i="14"/>
  <c r="BF191" i="14"/>
  <c r="T191" i="14"/>
  <c r="R191" i="14"/>
  <c r="P191" i="14"/>
  <c r="BI190" i="14"/>
  <c r="BH190" i="14"/>
  <c r="BG190" i="14"/>
  <c r="BF190" i="14"/>
  <c r="T190" i="14"/>
  <c r="R190" i="14"/>
  <c r="P190" i="14"/>
  <c r="BI189" i="14"/>
  <c r="BH189" i="14"/>
  <c r="BG189" i="14"/>
  <c r="BF189" i="14"/>
  <c r="T189" i="14"/>
  <c r="R189" i="14"/>
  <c r="P189" i="14"/>
  <c r="BI188" i="14"/>
  <c r="BH188" i="14"/>
  <c r="BG188" i="14"/>
  <c r="BF188" i="14"/>
  <c r="T188" i="14"/>
  <c r="R188" i="14"/>
  <c r="P188" i="14"/>
  <c r="BI187" i="14"/>
  <c r="BH187" i="14"/>
  <c r="BG187" i="14"/>
  <c r="BF187" i="14"/>
  <c r="T187" i="14"/>
  <c r="R187" i="14"/>
  <c r="P187" i="14"/>
  <c r="BI186" i="14"/>
  <c r="BH186" i="14"/>
  <c r="BG186" i="14"/>
  <c r="BF186" i="14"/>
  <c r="T186" i="14"/>
  <c r="R186" i="14"/>
  <c r="P186" i="14"/>
  <c r="BI185" i="14"/>
  <c r="BH185" i="14"/>
  <c r="BG185" i="14"/>
  <c r="BF185" i="14"/>
  <c r="T185" i="14"/>
  <c r="R185" i="14"/>
  <c r="P185" i="14"/>
  <c r="BI184" i="14"/>
  <c r="BH184" i="14"/>
  <c r="BG184" i="14"/>
  <c r="BF184" i="14"/>
  <c r="T184" i="14"/>
  <c r="R184" i="14"/>
  <c r="P184" i="14"/>
  <c r="BI183" i="14"/>
  <c r="BH183" i="14"/>
  <c r="BG183" i="14"/>
  <c r="BF183" i="14"/>
  <c r="T183" i="14"/>
  <c r="R183" i="14"/>
  <c r="P183" i="14"/>
  <c r="BI182" i="14"/>
  <c r="BH182" i="14"/>
  <c r="BG182" i="14"/>
  <c r="BF182" i="14"/>
  <c r="T182" i="14"/>
  <c r="R182" i="14"/>
  <c r="P182" i="14"/>
  <c r="BI181" i="14"/>
  <c r="BH181" i="14"/>
  <c r="BG181" i="14"/>
  <c r="BF181" i="14"/>
  <c r="T181" i="14"/>
  <c r="R181" i="14"/>
  <c r="P181" i="14"/>
  <c r="BI180" i="14"/>
  <c r="BH180" i="14"/>
  <c r="BG180" i="14"/>
  <c r="BF180" i="14"/>
  <c r="T180" i="14"/>
  <c r="R180" i="14"/>
  <c r="P180" i="14"/>
  <c r="BI178" i="14"/>
  <c r="BH178" i="14"/>
  <c r="BG178" i="14"/>
  <c r="BF178" i="14"/>
  <c r="T178" i="14"/>
  <c r="R178" i="14"/>
  <c r="P178" i="14"/>
  <c r="BI175" i="14"/>
  <c r="BH175" i="14"/>
  <c r="BG175" i="14"/>
  <c r="BF175" i="14"/>
  <c r="T175" i="14"/>
  <c r="R175" i="14"/>
  <c r="P175" i="14"/>
  <c r="BI173" i="14"/>
  <c r="BH173" i="14"/>
  <c r="BG173" i="14"/>
  <c r="BF173" i="14"/>
  <c r="T173" i="14"/>
  <c r="R173" i="14"/>
  <c r="P173" i="14"/>
  <c r="BI172" i="14"/>
  <c r="BH172" i="14"/>
  <c r="BG172" i="14"/>
  <c r="BF172" i="14"/>
  <c r="T172" i="14"/>
  <c r="R172" i="14"/>
  <c r="P172" i="14"/>
  <c r="BI169" i="14"/>
  <c r="BH169" i="14"/>
  <c r="BG169" i="14"/>
  <c r="BF169" i="14"/>
  <c r="T169" i="14"/>
  <c r="R169" i="14"/>
  <c r="P169" i="14"/>
  <c r="BI167" i="14"/>
  <c r="BH167" i="14"/>
  <c r="BG167" i="14"/>
  <c r="BF167" i="14"/>
  <c r="T167" i="14"/>
  <c r="R167" i="14"/>
  <c r="P167" i="14"/>
  <c r="BI163" i="14"/>
  <c r="BH163" i="14"/>
  <c r="BG163" i="14"/>
  <c r="BF163" i="14"/>
  <c r="T163" i="14"/>
  <c r="R163" i="14"/>
  <c r="P163" i="14"/>
  <c r="BI160" i="14"/>
  <c r="BH160" i="14"/>
  <c r="BG160" i="14"/>
  <c r="BF160" i="14"/>
  <c r="T160" i="14"/>
  <c r="R160" i="14"/>
  <c r="P160" i="14"/>
  <c r="BI156" i="14"/>
  <c r="BH156" i="14"/>
  <c r="BG156" i="14"/>
  <c r="BF156" i="14"/>
  <c r="T156" i="14"/>
  <c r="R156" i="14"/>
  <c r="P156" i="14"/>
  <c r="BI154" i="14"/>
  <c r="BH154" i="14"/>
  <c r="BG154" i="14"/>
  <c r="BF154" i="14"/>
  <c r="T154" i="14"/>
  <c r="R154" i="14"/>
  <c r="P154" i="14"/>
  <c r="BI152" i="14"/>
  <c r="BH152" i="14"/>
  <c r="BG152" i="14"/>
  <c r="BF152" i="14"/>
  <c r="T152" i="14"/>
  <c r="R152" i="14"/>
  <c r="P152" i="14"/>
  <c r="BI148" i="14"/>
  <c r="BH148" i="14"/>
  <c r="BG148" i="14"/>
  <c r="BF148" i="14"/>
  <c r="T148" i="14"/>
  <c r="R148" i="14"/>
  <c r="P148" i="14"/>
  <c r="BI146" i="14"/>
  <c r="BH146" i="14"/>
  <c r="BG146" i="14"/>
  <c r="BF146" i="14"/>
  <c r="T146" i="14"/>
  <c r="R146" i="14"/>
  <c r="P146" i="14"/>
  <c r="BI142" i="14"/>
  <c r="BH142" i="14"/>
  <c r="BG142" i="14"/>
  <c r="BF142" i="14"/>
  <c r="T142" i="14"/>
  <c r="R142" i="14"/>
  <c r="P142" i="14"/>
  <c r="BI140" i="14"/>
  <c r="BH140" i="14"/>
  <c r="BG140" i="14"/>
  <c r="BF140" i="14"/>
  <c r="T140" i="14"/>
  <c r="R140" i="14"/>
  <c r="P140" i="14"/>
  <c r="BI139" i="14"/>
  <c r="BH139" i="14"/>
  <c r="BG139" i="14"/>
  <c r="BF139" i="14"/>
  <c r="T139" i="14"/>
  <c r="R139" i="14"/>
  <c r="P139" i="14"/>
  <c r="BI136" i="14"/>
  <c r="BH136" i="14"/>
  <c r="BG136" i="14"/>
  <c r="BF136" i="14"/>
  <c r="T136" i="14"/>
  <c r="R136" i="14"/>
  <c r="P136" i="14"/>
  <c r="BI133" i="14"/>
  <c r="BH133" i="14"/>
  <c r="BG133" i="14"/>
  <c r="BF133" i="14"/>
  <c r="T133" i="14"/>
  <c r="R133" i="14"/>
  <c r="P133" i="14"/>
  <c r="BI131" i="14"/>
  <c r="BH131" i="14"/>
  <c r="BG131" i="14"/>
  <c r="BF131" i="14"/>
  <c r="T131" i="14"/>
  <c r="R131" i="14"/>
  <c r="P131" i="14"/>
  <c r="BI130" i="14"/>
  <c r="BH130" i="14"/>
  <c r="BG130" i="14"/>
  <c r="BF130" i="14"/>
  <c r="T130" i="14"/>
  <c r="R130" i="14"/>
  <c r="P130" i="14"/>
  <c r="BI128" i="14"/>
  <c r="BH128" i="14"/>
  <c r="BG128" i="14"/>
  <c r="BF128" i="14"/>
  <c r="T128" i="14"/>
  <c r="R128" i="14"/>
  <c r="P128" i="14"/>
  <c r="J122" i="14"/>
  <c r="J121" i="14"/>
  <c r="F121" i="14"/>
  <c r="F119" i="14"/>
  <c r="E117" i="14"/>
  <c r="J92" i="14"/>
  <c r="J91" i="14"/>
  <c r="F91" i="14"/>
  <c r="F89" i="14"/>
  <c r="E87" i="14"/>
  <c r="J18" i="14"/>
  <c r="E18" i="14"/>
  <c r="F92" i="14"/>
  <c r="J17" i="14"/>
  <c r="J12" i="14"/>
  <c r="J119" i="14"/>
  <c r="E7" i="14"/>
  <c r="E115" i="14"/>
  <c r="J37" i="13"/>
  <c r="J36" i="13"/>
  <c r="AY106" i="1"/>
  <c r="J35" i="13"/>
  <c r="AX106" i="1"/>
  <c r="BI400" i="13"/>
  <c r="BH400" i="13"/>
  <c r="BG400" i="13"/>
  <c r="BF400" i="13"/>
  <c r="T400" i="13"/>
  <c r="R400" i="13"/>
  <c r="P400" i="13"/>
  <c r="BI396" i="13"/>
  <c r="BH396" i="13"/>
  <c r="BG396" i="13"/>
  <c r="BF396" i="13"/>
  <c r="T396" i="13"/>
  <c r="R396" i="13"/>
  <c r="P396" i="13"/>
  <c r="BI394" i="13"/>
  <c r="BH394" i="13"/>
  <c r="BG394" i="13"/>
  <c r="BF394" i="13"/>
  <c r="T394" i="13"/>
  <c r="R394" i="13"/>
  <c r="P394" i="13"/>
  <c r="BI392" i="13"/>
  <c r="BH392" i="13"/>
  <c r="BG392" i="13"/>
  <c r="BF392" i="13"/>
  <c r="T392" i="13"/>
  <c r="T391" i="13" s="1"/>
  <c r="R392" i="13"/>
  <c r="R391" i="13" s="1"/>
  <c r="P392" i="13"/>
  <c r="P391" i="13" s="1"/>
  <c r="BI390" i="13"/>
  <c r="BH390" i="13"/>
  <c r="BG390" i="13"/>
  <c r="BF390" i="13"/>
  <c r="T390" i="13"/>
  <c r="R390" i="13"/>
  <c r="P390" i="13"/>
  <c r="BI389" i="13"/>
  <c r="BH389" i="13"/>
  <c r="BG389" i="13"/>
  <c r="BF389" i="13"/>
  <c r="T389" i="13"/>
  <c r="R389" i="13"/>
  <c r="P389" i="13"/>
  <c r="BI388" i="13"/>
  <c r="BH388" i="13"/>
  <c r="BG388" i="13"/>
  <c r="BF388" i="13"/>
  <c r="T388" i="13"/>
  <c r="R388" i="13"/>
  <c r="P388" i="13"/>
  <c r="BI386" i="13"/>
  <c r="BH386" i="13"/>
  <c r="BG386" i="13"/>
  <c r="BF386" i="13"/>
  <c r="T386" i="13"/>
  <c r="R386" i="13"/>
  <c r="P386" i="13"/>
  <c r="BI385" i="13"/>
  <c r="BH385" i="13"/>
  <c r="BG385" i="13"/>
  <c r="BF385" i="13"/>
  <c r="T385" i="13"/>
  <c r="R385" i="13"/>
  <c r="P385" i="13"/>
  <c r="BI381" i="13"/>
  <c r="BH381" i="13"/>
  <c r="BG381" i="13"/>
  <c r="BF381" i="13"/>
  <c r="T381" i="13"/>
  <c r="R381" i="13"/>
  <c r="P381" i="13"/>
  <c r="BI380" i="13"/>
  <c r="BH380" i="13"/>
  <c r="BG380" i="13"/>
  <c r="BF380" i="13"/>
  <c r="T380" i="13"/>
  <c r="R380" i="13"/>
  <c r="P380" i="13"/>
  <c r="BI377" i="13"/>
  <c r="BH377" i="13"/>
  <c r="BG377" i="13"/>
  <c r="BF377" i="13"/>
  <c r="T377" i="13"/>
  <c r="R377" i="13"/>
  <c r="P377" i="13"/>
  <c r="BI374" i="13"/>
  <c r="BH374" i="13"/>
  <c r="BG374" i="13"/>
  <c r="BF374" i="13"/>
  <c r="T374" i="13"/>
  <c r="R374" i="13"/>
  <c r="P374" i="13"/>
  <c r="BI373" i="13"/>
  <c r="BH373" i="13"/>
  <c r="BG373" i="13"/>
  <c r="BF373" i="13"/>
  <c r="T373" i="13"/>
  <c r="R373" i="13"/>
  <c r="P373" i="13"/>
  <c r="BI372" i="13"/>
  <c r="BH372" i="13"/>
  <c r="BG372" i="13"/>
  <c r="BF372" i="13"/>
  <c r="T372" i="13"/>
  <c r="R372" i="13"/>
  <c r="P372" i="13"/>
  <c r="BI371" i="13"/>
  <c r="BH371" i="13"/>
  <c r="BG371" i="13"/>
  <c r="BF371" i="13"/>
  <c r="T371" i="13"/>
  <c r="R371" i="13"/>
  <c r="P371" i="13"/>
  <c r="BI370" i="13"/>
  <c r="BH370" i="13"/>
  <c r="BG370" i="13"/>
  <c r="BF370" i="13"/>
  <c r="T370" i="13"/>
  <c r="R370" i="13"/>
  <c r="P370" i="13"/>
  <c r="BI369" i="13"/>
  <c r="BH369" i="13"/>
  <c r="BG369" i="13"/>
  <c r="BF369" i="13"/>
  <c r="T369" i="13"/>
  <c r="R369" i="13"/>
  <c r="P369" i="13"/>
  <c r="BI367" i="13"/>
  <c r="BH367" i="13"/>
  <c r="BG367" i="13"/>
  <c r="BF367" i="13"/>
  <c r="T367" i="13"/>
  <c r="R367" i="13"/>
  <c r="P367" i="13"/>
  <c r="BI365" i="13"/>
  <c r="BH365" i="13"/>
  <c r="BG365" i="13"/>
  <c r="BF365" i="13"/>
  <c r="T365" i="13"/>
  <c r="R365" i="13"/>
  <c r="P365" i="13"/>
  <c r="BI364" i="13"/>
  <c r="BH364" i="13"/>
  <c r="BG364" i="13"/>
  <c r="BF364" i="13"/>
  <c r="T364" i="13"/>
  <c r="R364" i="13"/>
  <c r="P364" i="13"/>
  <c r="BI363" i="13"/>
  <c r="BH363" i="13"/>
  <c r="BG363" i="13"/>
  <c r="BF363" i="13"/>
  <c r="T363" i="13"/>
  <c r="R363" i="13"/>
  <c r="P363" i="13"/>
  <c r="BI362" i="13"/>
  <c r="BH362" i="13"/>
  <c r="BG362" i="13"/>
  <c r="BF362" i="13"/>
  <c r="T362" i="13"/>
  <c r="R362" i="13"/>
  <c r="P362" i="13"/>
  <c r="BI361" i="13"/>
  <c r="BH361" i="13"/>
  <c r="BG361" i="13"/>
  <c r="BF361" i="13"/>
  <c r="T361" i="13"/>
  <c r="R361" i="13"/>
  <c r="P361" i="13"/>
  <c r="BI360" i="13"/>
  <c r="BH360" i="13"/>
  <c r="BG360" i="13"/>
  <c r="BF360" i="13"/>
  <c r="T360" i="13"/>
  <c r="R360" i="13"/>
  <c r="P360" i="13"/>
  <c r="BI359" i="13"/>
  <c r="BH359" i="13"/>
  <c r="BG359" i="13"/>
  <c r="BF359" i="13"/>
  <c r="T359" i="13"/>
  <c r="R359" i="13"/>
  <c r="P359" i="13"/>
  <c r="BI357" i="13"/>
  <c r="BH357" i="13"/>
  <c r="BG357" i="13"/>
  <c r="BF357" i="13"/>
  <c r="T357" i="13"/>
  <c r="R357" i="13"/>
  <c r="P357" i="13"/>
  <c r="BI355" i="13"/>
  <c r="BH355" i="13"/>
  <c r="BG355" i="13"/>
  <c r="BF355" i="13"/>
  <c r="T355" i="13"/>
  <c r="R355" i="13"/>
  <c r="P355" i="13"/>
  <c r="BI353" i="13"/>
  <c r="BH353" i="13"/>
  <c r="BG353" i="13"/>
  <c r="BF353" i="13"/>
  <c r="T353" i="13"/>
  <c r="R353" i="13"/>
  <c r="P353" i="13"/>
  <c r="BI349" i="13"/>
  <c r="BH349" i="13"/>
  <c r="BG349" i="13"/>
  <c r="BF349" i="13"/>
  <c r="T349" i="13"/>
  <c r="R349" i="13"/>
  <c r="P349" i="13"/>
  <c r="BI347" i="13"/>
  <c r="BH347" i="13"/>
  <c r="BG347" i="13"/>
  <c r="BF347" i="13"/>
  <c r="T347" i="13"/>
  <c r="R347" i="13"/>
  <c r="P347" i="13"/>
  <c r="BI344" i="13"/>
  <c r="BH344" i="13"/>
  <c r="BG344" i="13"/>
  <c r="BF344" i="13"/>
  <c r="T344" i="13"/>
  <c r="R344" i="13"/>
  <c r="P344" i="13"/>
  <c r="BI335" i="13"/>
  <c r="BH335" i="13"/>
  <c r="BG335" i="13"/>
  <c r="BF335" i="13"/>
  <c r="T335" i="13"/>
  <c r="R335" i="13"/>
  <c r="P335" i="13"/>
  <c r="BI333" i="13"/>
  <c r="BH333" i="13"/>
  <c r="BG333" i="13"/>
  <c r="BF333" i="13"/>
  <c r="T333" i="13"/>
  <c r="R333" i="13"/>
  <c r="P333" i="13"/>
  <c r="BI332" i="13"/>
  <c r="BH332" i="13"/>
  <c r="BG332" i="13"/>
  <c r="BF332" i="13"/>
  <c r="T332" i="13"/>
  <c r="R332" i="13"/>
  <c r="P332" i="13"/>
  <c r="BI331" i="13"/>
  <c r="BH331" i="13"/>
  <c r="BG331" i="13"/>
  <c r="BF331" i="13"/>
  <c r="T331" i="13"/>
  <c r="R331" i="13"/>
  <c r="P331" i="13"/>
  <c r="BI323" i="13"/>
  <c r="BH323" i="13"/>
  <c r="BG323" i="13"/>
  <c r="BF323" i="13"/>
  <c r="T323" i="13"/>
  <c r="R323" i="13"/>
  <c r="P323" i="13"/>
  <c r="BI321" i="13"/>
  <c r="BH321" i="13"/>
  <c r="BG321" i="13"/>
  <c r="BF321" i="13"/>
  <c r="T321" i="13"/>
  <c r="R321" i="13"/>
  <c r="P321" i="13"/>
  <c r="BI320" i="13"/>
  <c r="BH320" i="13"/>
  <c r="BG320" i="13"/>
  <c r="BF320" i="13"/>
  <c r="T320" i="13"/>
  <c r="R320" i="13"/>
  <c r="P320" i="13"/>
  <c r="BI319" i="13"/>
  <c r="BH319" i="13"/>
  <c r="BG319" i="13"/>
  <c r="BF319" i="13"/>
  <c r="T319" i="13"/>
  <c r="R319" i="13"/>
  <c r="P319" i="13"/>
  <c r="BI311" i="13"/>
  <c r="BH311" i="13"/>
  <c r="BG311" i="13"/>
  <c r="BF311" i="13"/>
  <c r="T311" i="13"/>
  <c r="R311" i="13"/>
  <c r="P311" i="13"/>
  <c r="BI309" i="13"/>
  <c r="BH309" i="13"/>
  <c r="BG309" i="13"/>
  <c r="BF309" i="13"/>
  <c r="T309" i="13"/>
  <c r="R309" i="13"/>
  <c r="P309" i="13"/>
  <c r="BI308" i="13"/>
  <c r="BH308" i="13"/>
  <c r="BG308" i="13"/>
  <c r="BF308" i="13"/>
  <c r="T308" i="13"/>
  <c r="R308" i="13"/>
  <c r="P308" i="13"/>
  <c r="BI307" i="13"/>
  <c r="BH307" i="13"/>
  <c r="BG307" i="13"/>
  <c r="BF307" i="13"/>
  <c r="T307" i="13"/>
  <c r="R307" i="13"/>
  <c r="P307" i="13"/>
  <c r="BI306" i="13"/>
  <c r="BH306" i="13"/>
  <c r="BG306" i="13"/>
  <c r="BF306" i="13"/>
  <c r="T306" i="13"/>
  <c r="R306" i="13"/>
  <c r="P306" i="13"/>
  <c r="BI305" i="13"/>
  <c r="BH305" i="13"/>
  <c r="BG305" i="13"/>
  <c r="BF305" i="13"/>
  <c r="T305" i="13"/>
  <c r="R305" i="13"/>
  <c r="P305" i="13"/>
  <c r="BI304" i="13"/>
  <c r="BH304" i="13"/>
  <c r="BG304" i="13"/>
  <c r="BF304" i="13"/>
  <c r="T304" i="13"/>
  <c r="R304" i="13"/>
  <c r="P304" i="13"/>
  <c r="BI303" i="13"/>
  <c r="BH303" i="13"/>
  <c r="BG303" i="13"/>
  <c r="BF303" i="13"/>
  <c r="T303" i="13"/>
  <c r="R303" i="13"/>
  <c r="P303" i="13"/>
  <c r="BI302" i="13"/>
  <c r="BH302" i="13"/>
  <c r="BG302" i="13"/>
  <c r="BF302" i="13"/>
  <c r="T302" i="13"/>
  <c r="R302" i="13"/>
  <c r="P302" i="13"/>
  <c r="BI301" i="13"/>
  <c r="BH301" i="13"/>
  <c r="BG301" i="13"/>
  <c r="BF301" i="13"/>
  <c r="T301" i="13"/>
  <c r="R301" i="13"/>
  <c r="P301" i="13"/>
  <c r="BI298" i="13"/>
  <c r="BH298" i="13"/>
  <c r="BG298" i="13"/>
  <c r="BF298" i="13"/>
  <c r="T298" i="13"/>
  <c r="R298" i="13"/>
  <c r="P298" i="13"/>
  <c r="BI296" i="13"/>
  <c r="BH296" i="13"/>
  <c r="BG296" i="13"/>
  <c r="BF296" i="13"/>
  <c r="T296" i="13"/>
  <c r="R296" i="13"/>
  <c r="P296" i="13"/>
  <c r="BI290" i="13"/>
  <c r="BH290" i="13"/>
  <c r="BG290" i="13"/>
  <c r="BF290" i="13"/>
  <c r="T290" i="13"/>
  <c r="R290" i="13"/>
  <c r="P290" i="13"/>
  <c r="BI288" i="13"/>
  <c r="BH288" i="13"/>
  <c r="BG288" i="13"/>
  <c r="BF288" i="13"/>
  <c r="T288" i="13"/>
  <c r="R288" i="13"/>
  <c r="P288" i="13"/>
  <c r="BI286" i="13"/>
  <c r="BH286" i="13"/>
  <c r="BG286" i="13"/>
  <c r="BF286" i="13"/>
  <c r="T286" i="13"/>
  <c r="R286" i="13"/>
  <c r="P286" i="13"/>
  <c r="BI284" i="13"/>
  <c r="BH284" i="13"/>
  <c r="BG284" i="13"/>
  <c r="BF284" i="13"/>
  <c r="T284" i="13"/>
  <c r="R284" i="13"/>
  <c r="P284" i="13"/>
  <c r="BI276" i="13"/>
  <c r="BH276" i="13"/>
  <c r="BG276" i="13"/>
  <c r="BF276" i="13"/>
  <c r="T276" i="13"/>
  <c r="R276" i="13"/>
  <c r="P276" i="13"/>
  <c r="BI274" i="13"/>
  <c r="BH274" i="13"/>
  <c r="BG274" i="13"/>
  <c r="BF274" i="13"/>
  <c r="T274" i="13"/>
  <c r="R274" i="13"/>
  <c r="P274" i="13"/>
  <c r="BI269" i="13"/>
  <c r="BH269" i="13"/>
  <c r="BG269" i="13"/>
  <c r="BF269" i="13"/>
  <c r="T269" i="13"/>
  <c r="R269" i="13"/>
  <c r="P269" i="13"/>
  <c r="BI266" i="13"/>
  <c r="BH266" i="13"/>
  <c r="BG266" i="13"/>
  <c r="BF266" i="13"/>
  <c r="T266" i="13"/>
  <c r="R266" i="13"/>
  <c r="P266" i="13"/>
  <c r="BI255" i="13"/>
  <c r="BH255" i="13"/>
  <c r="BG255" i="13"/>
  <c r="BF255" i="13"/>
  <c r="T255" i="13"/>
  <c r="R255" i="13"/>
  <c r="P255" i="13"/>
  <c r="BI252" i="13"/>
  <c r="BH252" i="13"/>
  <c r="BG252" i="13"/>
  <c r="BF252" i="13"/>
  <c r="T252" i="13"/>
  <c r="R252" i="13"/>
  <c r="P252" i="13"/>
  <c r="BI249" i="13"/>
  <c r="BH249" i="13"/>
  <c r="BG249" i="13"/>
  <c r="BF249" i="13"/>
  <c r="T249" i="13"/>
  <c r="R249" i="13"/>
  <c r="P249" i="13"/>
  <c r="BI240" i="13"/>
  <c r="BH240" i="13"/>
  <c r="BG240" i="13"/>
  <c r="BF240" i="13"/>
  <c r="T240" i="13"/>
  <c r="R240" i="13"/>
  <c r="P240" i="13"/>
  <c r="BI238" i="13"/>
  <c r="BH238" i="13"/>
  <c r="BG238" i="13"/>
  <c r="BF238" i="13"/>
  <c r="T238" i="13"/>
  <c r="R238" i="13"/>
  <c r="P238" i="13"/>
  <c r="BI236" i="13"/>
  <c r="BH236" i="13"/>
  <c r="BG236" i="13"/>
  <c r="BF236" i="13"/>
  <c r="T236" i="13"/>
  <c r="R236" i="13"/>
  <c r="P236" i="13"/>
  <c r="BI234" i="13"/>
  <c r="BH234" i="13"/>
  <c r="BG234" i="13"/>
  <c r="BF234" i="13"/>
  <c r="T234" i="13"/>
  <c r="R234" i="13"/>
  <c r="P234" i="13"/>
  <c r="BI232" i="13"/>
  <c r="BH232" i="13"/>
  <c r="BG232" i="13"/>
  <c r="BF232" i="13"/>
  <c r="T232" i="13"/>
  <c r="R232" i="13"/>
  <c r="P232" i="13"/>
  <c r="BI230" i="13"/>
  <c r="BH230" i="13"/>
  <c r="BG230" i="13"/>
  <c r="BF230" i="13"/>
  <c r="T230" i="13"/>
  <c r="R230" i="13"/>
  <c r="P230" i="13"/>
  <c r="BI228" i="13"/>
  <c r="BH228" i="13"/>
  <c r="BG228" i="13"/>
  <c r="BF228" i="13"/>
  <c r="T228" i="13"/>
  <c r="R228" i="13"/>
  <c r="P228" i="13"/>
  <c r="BI226" i="13"/>
  <c r="BH226" i="13"/>
  <c r="BG226" i="13"/>
  <c r="BF226" i="13"/>
  <c r="T226" i="13"/>
  <c r="R226" i="13"/>
  <c r="P226" i="13"/>
  <c r="BI222" i="13"/>
  <c r="BH222" i="13"/>
  <c r="BG222" i="13"/>
  <c r="BF222" i="13"/>
  <c r="T222" i="13"/>
  <c r="R222" i="13"/>
  <c r="P222" i="13"/>
  <c r="BI219" i="13"/>
  <c r="BH219" i="13"/>
  <c r="BG219" i="13"/>
  <c r="BF219" i="13"/>
  <c r="T219" i="13"/>
  <c r="R219" i="13"/>
  <c r="P219" i="13"/>
  <c r="BI214" i="13"/>
  <c r="BH214" i="13"/>
  <c r="BG214" i="13"/>
  <c r="BF214" i="13"/>
  <c r="T214" i="13"/>
  <c r="R214" i="13"/>
  <c r="P214" i="13"/>
  <c r="BI207" i="13"/>
  <c r="BH207" i="13"/>
  <c r="BG207" i="13"/>
  <c r="BF207" i="13"/>
  <c r="T207" i="13"/>
  <c r="R207" i="13"/>
  <c r="P207" i="13"/>
  <c r="BI203" i="13"/>
  <c r="BH203" i="13"/>
  <c r="BG203" i="13"/>
  <c r="BF203" i="13"/>
  <c r="T203" i="13"/>
  <c r="T202" i="13" s="1"/>
  <c r="R203" i="13"/>
  <c r="R202" i="13"/>
  <c r="P203" i="13"/>
  <c r="P202" i="13" s="1"/>
  <c r="BI201" i="13"/>
  <c r="BH201" i="13"/>
  <c r="BG201" i="13"/>
  <c r="BF201" i="13"/>
  <c r="T201" i="13"/>
  <c r="R201" i="13"/>
  <c r="P201" i="13"/>
  <c r="BI198" i="13"/>
  <c r="BH198" i="13"/>
  <c r="BG198" i="13"/>
  <c r="BF198" i="13"/>
  <c r="T198" i="13"/>
  <c r="R198" i="13"/>
  <c r="P198" i="13"/>
  <c r="BI195" i="13"/>
  <c r="BH195" i="13"/>
  <c r="BG195" i="13"/>
  <c r="BF195" i="13"/>
  <c r="T195" i="13"/>
  <c r="R195" i="13"/>
  <c r="P195" i="13"/>
  <c r="BI192" i="13"/>
  <c r="BH192" i="13"/>
  <c r="BG192" i="13"/>
  <c r="BF192" i="13"/>
  <c r="T192" i="13"/>
  <c r="R192" i="13"/>
  <c r="P192" i="13"/>
  <c r="BI190" i="13"/>
  <c r="BH190" i="13"/>
  <c r="BG190" i="13"/>
  <c r="BF190" i="13"/>
  <c r="T190" i="13"/>
  <c r="R190" i="13"/>
  <c r="P190" i="13"/>
  <c r="BI186" i="13"/>
  <c r="BH186" i="13"/>
  <c r="BG186" i="13"/>
  <c r="BF186" i="13"/>
  <c r="T186" i="13"/>
  <c r="R186" i="13"/>
  <c r="P186" i="13"/>
  <c r="BI184" i="13"/>
  <c r="BH184" i="13"/>
  <c r="BG184" i="13"/>
  <c r="BF184" i="13"/>
  <c r="T184" i="13"/>
  <c r="R184" i="13"/>
  <c r="P184" i="13"/>
  <c r="BI181" i="13"/>
  <c r="BH181" i="13"/>
  <c r="BG181" i="13"/>
  <c r="BF181" i="13"/>
  <c r="T181" i="13"/>
  <c r="R181" i="13"/>
  <c r="P181" i="13"/>
  <c r="BI176" i="13"/>
  <c r="BH176" i="13"/>
  <c r="BG176" i="13"/>
  <c r="BF176" i="13"/>
  <c r="T176" i="13"/>
  <c r="R176" i="13"/>
  <c r="P176" i="13"/>
  <c r="BI174" i="13"/>
  <c r="BH174" i="13"/>
  <c r="BG174" i="13"/>
  <c r="BF174" i="13"/>
  <c r="T174" i="13"/>
  <c r="R174" i="13"/>
  <c r="P174" i="13"/>
  <c r="BI172" i="13"/>
  <c r="BH172" i="13"/>
  <c r="BG172" i="13"/>
  <c r="BF172" i="13"/>
  <c r="T172" i="13"/>
  <c r="R172" i="13"/>
  <c r="P172" i="13"/>
  <c r="BI168" i="13"/>
  <c r="BH168" i="13"/>
  <c r="BG168" i="13"/>
  <c r="BF168" i="13"/>
  <c r="T168" i="13"/>
  <c r="R168" i="13"/>
  <c r="P168" i="13"/>
  <c r="BI164" i="13"/>
  <c r="BH164" i="13"/>
  <c r="BG164" i="13"/>
  <c r="BF164" i="13"/>
  <c r="T164" i="13"/>
  <c r="R164" i="13"/>
  <c r="P164" i="13"/>
  <c r="BI162" i="13"/>
  <c r="BH162" i="13"/>
  <c r="BG162" i="13"/>
  <c r="BF162" i="13"/>
  <c r="T162" i="13"/>
  <c r="R162" i="13"/>
  <c r="P162" i="13"/>
  <c r="BI158" i="13"/>
  <c r="BH158" i="13"/>
  <c r="BG158" i="13"/>
  <c r="BF158" i="13"/>
  <c r="T158" i="13"/>
  <c r="R158" i="13"/>
  <c r="P158" i="13"/>
  <c r="BI156" i="13"/>
  <c r="BH156" i="13"/>
  <c r="BG156" i="13"/>
  <c r="BF156" i="13"/>
  <c r="T156" i="13"/>
  <c r="R156" i="13"/>
  <c r="P156" i="13"/>
  <c r="BI155" i="13"/>
  <c r="BH155" i="13"/>
  <c r="BG155" i="13"/>
  <c r="BF155" i="13"/>
  <c r="T155" i="13"/>
  <c r="R155" i="13"/>
  <c r="P155" i="13"/>
  <c r="BI152" i="13"/>
  <c r="BH152" i="13"/>
  <c r="BG152" i="13"/>
  <c r="BF152" i="13"/>
  <c r="T152" i="13"/>
  <c r="R152" i="13"/>
  <c r="P152" i="13"/>
  <c r="BI150" i="13"/>
  <c r="BH150" i="13"/>
  <c r="BG150" i="13"/>
  <c r="BF150" i="13"/>
  <c r="T150" i="13"/>
  <c r="R150" i="13"/>
  <c r="P150" i="13"/>
  <c r="BI148" i="13"/>
  <c r="BH148" i="13"/>
  <c r="BG148" i="13"/>
  <c r="BF148" i="13"/>
  <c r="T148" i="13"/>
  <c r="R148" i="13"/>
  <c r="P148" i="13"/>
  <c r="BI145" i="13"/>
  <c r="BH145" i="13"/>
  <c r="BG145" i="13"/>
  <c r="BF145" i="13"/>
  <c r="T145" i="13"/>
  <c r="R145" i="13"/>
  <c r="P145" i="13"/>
  <c r="BI141" i="13"/>
  <c r="BH141" i="13"/>
  <c r="BG141" i="13"/>
  <c r="BF141" i="13"/>
  <c r="T141" i="13"/>
  <c r="R141" i="13"/>
  <c r="P141" i="13"/>
  <c r="BI138" i="13"/>
  <c r="BH138" i="13"/>
  <c r="BG138" i="13"/>
  <c r="BF138" i="13"/>
  <c r="T138" i="13"/>
  <c r="R138" i="13"/>
  <c r="P138" i="13"/>
  <c r="BI133" i="13"/>
  <c r="BH133" i="13"/>
  <c r="BG133" i="13"/>
  <c r="BF133" i="13"/>
  <c r="T133" i="13"/>
  <c r="R133" i="13"/>
  <c r="P133" i="13"/>
  <c r="BI129" i="13"/>
  <c r="BH129" i="13"/>
  <c r="BG129" i="13"/>
  <c r="BF129" i="13"/>
  <c r="T129" i="13"/>
  <c r="R129" i="13"/>
  <c r="P129" i="13"/>
  <c r="J123" i="13"/>
  <c r="J122" i="13"/>
  <c r="F122" i="13"/>
  <c r="F120" i="13"/>
  <c r="E118" i="13"/>
  <c r="J92" i="13"/>
  <c r="J91" i="13"/>
  <c r="F91" i="13"/>
  <c r="F89" i="13"/>
  <c r="E87" i="13"/>
  <c r="J18" i="13"/>
  <c r="E18" i="13"/>
  <c r="F123" i="13"/>
  <c r="J17" i="13"/>
  <c r="J12" i="13"/>
  <c r="J89" i="13"/>
  <c r="E7" i="13"/>
  <c r="E85" i="13" s="1"/>
  <c r="J37" i="12"/>
  <c r="J36" i="12"/>
  <c r="AY105" i="1"/>
  <c r="J35" i="12"/>
  <c r="AX105" i="1"/>
  <c r="BI168" i="12"/>
  <c r="BH168" i="12"/>
  <c r="BG168" i="12"/>
  <c r="BE168" i="12"/>
  <c r="T168" i="12"/>
  <c r="R168" i="12"/>
  <c r="P168" i="12"/>
  <c r="BI167" i="12"/>
  <c r="BH167" i="12"/>
  <c r="BG167" i="12"/>
  <c r="BE167" i="12"/>
  <c r="T167" i="12"/>
  <c r="R167" i="12"/>
  <c r="P167" i="12"/>
  <c r="BI165" i="12"/>
  <c r="BH165" i="12"/>
  <c r="BG165" i="12"/>
  <c r="BE165" i="12"/>
  <c r="T165" i="12"/>
  <c r="R165" i="12"/>
  <c r="P165" i="12"/>
  <c r="BI164" i="12"/>
  <c r="BH164" i="12"/>
  <c r="BG164" i="12"/>
  <c r="BE164" i="12"/>
  <c r="T164" i="12"/>
  <c r="R164" i="12"/>
  <c r="P164" i="12"/>
  <c r="BI162" i="12"/>
  <c r="BH162" i="12"/>
  <c r="BG162" i="12"/>
  <c r="BE162" i="12"/>
  <c r="T162" i="12"/>
  <c r="R162" i="12"/>
  <c r="P162" i="12"/>
  <c r="BI161" i="12"/>
  <c r="BH161" i="12"/>
  <c r="BG161" i="12"/>
  <c r="BE161" i="12"/>
  <c r="T161" i="12"/>
  <c r="R161" i="12"/>
  <c r="P161" i="12"/>
  <c r="BI160" i="12"/>
  <c r="BH160" i="12"/>
  <c r="BG160" i="12"/>
  <c r="BE160" i="12"/>
  <c r="T160" i="12"/>
  <c r="R160" i="12"/>
  <c r="P160" i="12"/>
  <c r="BI159" i="12"/>
  <c r="BH159" i="12"/>
  <c r="BG159" i="12"/>
  <c r="BE159" i="12"/>
  <c r="T159" i="12"/>
  <c r="R159" i="12"/>
  <c r="P159" i="12"/>
  <c r="BI158" i="12"/>
  <c r="BH158" i="12"/>
  <c r="BG158" i="12"/>
  <c r="BE158" i="12"/>
  <c r="T158" i="12"/>
  <c r="R158" i="12"/>
  <c r="P158" i="12"/>
  <c r="BI157" i="12"/>
  <c r="BH157" i="12"/>
  <c r="BG157" i="12"/>
  <c r="BE157" i="12"/>
  <c r="T157" i="12"/>
  <c r="R157" i="12"/>
  <c r="P157" i="12"/>
  <c r="BI155" i="12"/>
  <c r="BH155" i="12"/>
  <c r="BG155" i="12"/>
  <c r="BE155" i="12"/>
  <c r="T155" i="12"/>
  <c r="R155" i="12"/>
  <c r="P155" i="12"/>
  <c r="BI154" i="12"/>
  <c r="BH154" i="12"/>
  <c r="BG154" i="12"/>
  <c r="BE154" i="12"/>
  <c r="T154" i="12"/>
  <c r="R154" i="12"/>
  <c r="P154" i="12"/>
  <c r="BI153" i="12"/>
  <c r="BH153" i="12"/>
  <c r="BG153" i="12"/>
  <c r="BE153" i="12"/>
  <c r="T153" i="12"/>
  <c r="R153" i="12"/>
  <c r="P153" i="12"/>
  <c r="BI152" i="12"/>
  <c r="BH152" i="12"/>
  <c r="BG152" i="12"/>
  <c r="BE152" i="12"/>
  <c r="T152" i="12"/>
  <c r="R152" i="12"/>
  <c r="P152" i="12"/>
  <c r="BI151" i="12"/>
  <c r="BH151" i="12"/>
  <c r="BG151" i="12"/>
  <c r="BE151" i="12"/>
  <c r="T151" i="12"/>
  <c r="R151" i="12"/>
  <c r="P151" i="12"/>
  <c r="BI150" i="12"/>
  <c r="BH150" i="12"/>
  <c r="BG150" i="12"/>
  <c r="BE150" i="12"/>
  <c r="T150" i="12"/>
  <c r="R150" i="12"/>
  <c r="P150" i="12"/>
  <c r="BI149" i="12"/>
  <c r="BH149" i="12"/>
  <c r="BG149" i="12"/>
  <c r="BE149" i="12"/>
  <c r="T149" i="12"/>
  <c r="R149" i="12"/>
  <c r="P149" i="12"/>
  <c r="BI148" i="12"/>
  <c r="BH148" i="12"/>
  <c r="BG148" i="12"/>
  <c r="BE148" i="12"/>
  <c r="T148" i="12"/>
  <c r="R148" i="12"/>
  <c r="P148" i="12"/>
  <c r="BI147" i="12"/>
  <c r="BH147" i="12"/>
  <c r="BG147" i="12"/>
  <c r="BE147" i="12"/>
  <c r="T147" i="12"/>
  <c r="R147" i="12"/>
  <c r="P147" i="12"/>
  <c r="BI146" i="12"/>
  <c r="BH146" i="12"/>
  <c r="BG146" i="12"/>
  <c r="BE146" i="12"/>
  <c r="T146" i="12"/>
  <c r="R146" i="12"/>
  <c r="P146" i="12"/>
  <c r="BI145" i="12"/>
  <c r="BH145" i="12"/>
  <c r="BG145" i="12"/>
  <c r="BE145" i="12"/>
  <c r="T145" i="12"/>
  <c r="R145" i="12"/>
  <c r="P145" i="12"/>
  <c r="BI144" i="12"/>
  <c r="BH144" i="12"/>
  <c r="BG144" i="12"/>
  <c r="BE144" i="12"/>
  <c r="T144" i="12"/>
  <c r="R144" i="12"/>
  <c r="P144" i="12"/>
  <c r="BI143" i="12"/>
  <c r="BH143" i="12"/>
  <c r="BG143" i="12"/>
  <c r="BE143" i="12"/>
  <c r="T143" i="12"/>
  <c r="R143" i="12"/>
  <c r="P143" i="12"/>
  <c r="BI142" i="12"/>
  <c r="BH142" i="12"/>
  <c r="BG142" i="12"/>
  <c r="BE142" i="12"/>
  <c r="T142" i="12"/>
  <c r="R142" i="12"/>
  <c r="P142" i="12"/>
  <c r="BI141" i="12"/>
  <c r="BH141" i="12"/>
  <c r="BG141" i="12"/>
  <c r="BE141" i="12"/>
  <c r="T141" i="12"/>
  <c r="R141" i="12"/>
  <c r="P141" i="12"/>
  <c r="BI140" i="12"/>
  <c r="BH140" i="12"/>
  <c r="BG140" i="12"/>
  <c r="BE140" i="12"/>
  <c r="T140" i="12"/>
  <c r="R140" i="12"/>
  <c r="P140" i="12"/>
  <c r="BI139" i="12"/>
  <c r="BH139" i="12"/>
  <c r="BG139" i="12"/>
  <c r="BE139" i="12"/>
  <c r="T139" i="12"/>
  <c r="R139" i="12"/>
  <c r="P139" i="12"/>
  <c r="BI138" i="12"/>
  <c r="BH138" i="12"/>
  <c r="BG138" i="12"/>
  <c r="BE138" i="12"/>
  <c r="T138" i="12"/>
  <c r="R138" i="12"/>
  <c r="P138" i="12"/>
  <c r="BI137" i="12"/>
  <c r="BH137" i="12"/>
  <c r="BG137" i="12"/>
  <c r="BE137" i="12"/>
  <c r="T137" i="12"/>
  <c r="R137" i="12"/>
  <c r="P137" i="12"/>
  <c r="BI136" i="12"/>
  <c r="BH136" i="12"/>
  <c r="BG136" i="12"/>
  <c r="BE136" i="12"/>
  <c r="T136" i="12"/>
  <c r="R136" i="12"/>
  <c r="P136" i="12"/>
  <c r="BI134" i="12"/>
  <c r="BH134" i="12"/>
  <c r="BG134" i="12"/>
  <c r="BE134" i="12"/>
  <c r="T134" i="12"/>
  <c r="R134" i="12"/>
  <c r="P134" i="12"/>
  <c r="BI133" i="12"/>
  <c r="BH133" i="12"/>
  <c r="BG133" i="12"/>
  <c r="BE133" i="12"/>
  <c r="T133" i="12"/>
  <c r="R133" i="12"/>
  <c r="P133" i="12"/>
  <c r="BI131" i="12"/>
  <c r="BH131" i="12"/>
  <c r="BG131" i="12"/>
  <c r="BE131" i="12"/>
  <c r="T131" i="12"/>
  <c r="R131" i="12"/>
  <c r="P131" i="12"/>
  <c r="BI130" i="12"/>
  <c r="BH130" i="12"/>
  <c r="BG130" i="12"/>
  <c r="BE130" i="12"/>
  <c r="T130" i="12"/>
  <c r="R130" i="12"/>
  <c r="P130" i="12"/>
  <c r="BI129" i="12"/>
  <c r="BH129" i="12"/>
  <c r="BG129" i="12"/>
  <c r="BE129" i="12"/>
  <c r="T129" i="12"/>
  <c r="R129" i="12"/>
  <c r="P129" i="12"/>
  <c r="BI128" i="12"/>
  <c r="BH128" i="12"/>
  <c r="BG128" i="12"/>
  <c r="BE128" i="12"/>
  <c r="T128" i="12"/>
  <c r="R128" i="12"/>
  <c r="P128" i="12"/>
  <c r="BI127" i="12"/>
  <c r="BH127" i="12"/>
  <c r="BG127" i="12"/>
  <c r="BE127" i="12"/>
  <c r="T127" i="12"/>
  <c r="R127" i="12"/>
  <c r="P127" i="12"/>
  <c r="BI126" i="12"/>
  <c r="BH126" i="12"/>
  <c r="BG126" i="12"/>
  <c r="BE126" i="12"/>
  <c r="T126" i="12"/>
  <c r="R126" i="12"/>
  <c r="P126" i="12"/>
  <c r="BI125" i="12"/>
  <c r="BH125" i="12"/>
  <c r="BG125" i="12"/>
  <c r="BE125" i="12"/>
  <c r="T125" i="12"/>
  <c r="R125" i="12"/>
  <c r="P125" i="12"/>
  <c r="BI124" i="12"/>
  <c r="BH124" i="12"/>
  <c r="BG124" i="12"/>
  <c r="BE124" i="12"/>
  <c r="T124" i="12"/>
  <c r="R124" i="12"/>
  <c r="P124" i="12"/>
  <c r="J118" i="12"/>
  <c r="J117" i="12"/>
  <c r="F117" i="12"/>
  <c r="F115" i="12"/>
  <c r="E113" i="12"/>
  <c r="J92" i="12"/>
  <c r="J91" i="12"/>
  <c r="F91" i="12"/>
  <c r="F89" i="12"/>
  <c r="E87" i="12"/>
  <c r="J18" i="12"/>
  <c r="E18" i="12"/>
  <c r="F118" i="12" s="1"/>
  <c r="J17" i="12"/>
  <c r="J12" i="12"/>
  <c r="J115" i="12"/>
  <c r="E7" i="12"/>
  <c r="E111" i="12" s="1"/>
  <c r="J37" i="11"/>
  <c r="J36" i="11"/>
  <c r="AY104" i="1" s="1"/>
  <c r="J35" i="11"/>
  <c r="AX104" i="1"/>
  <c r="BI176" i="11"/>
  <c r="BH176" i="11"/>
  <c r="BG176" i="11"/>
  <c r="BE176" i="11"/>
  <c r="T176" i="11"/>
  <c r="R176" i="11"/>
  <c r="P176" i="11"/>
  <c r="BI175" i="11"/>
  <c r="BH175" i="11"/>
  <c r="BG175" i="11"/>
  <c r="BE175" i="11"/>
  <c r="T175" i="11"/>
  <c r="R175" i="11"/>
  <c r="P175" i="11"/>
  <c r="BI173" i="11"/>
  <c r="BH173" i="11"/>
  <c r="BG173" i="11"/>
  <c r="BE173" i="11"/>
  <c r="T173" i="11"/>
  <c r="R173" i="11"/>
  <c r="P173" i="11"/>
  <c r="BI171" i="11"/>
  <c r="BH171" i="11"/>
  <c r="BG171" i="11"/>
  <c r="BE171" i="11"/>
  <c r="T171" i="11"/>
  <c r="T170" i="11" s="1"/>
  <c r="R171" i="11"/>
  <c r="R170" i="11"/>
  <c r="P171" i="11"/>
  <c r="P170" i="11" s="1"/>
  <c r="BI169" i="11"/>
  <c r="BH169" i="11"/>
  <c r="BG169" i="11"/>
  <c r="BE169" i="11"/>
  <c r="T169" i="11"/>
  <c r="R169" i="11"/>
  <c r="P169" i="11"/>
  <c r="BI168" i="11"/>
  <c r="BH168" i="11"/>
  <c r="BG168" i="11"/>
  <c r="BE168" i="11"/>
  <c r="T168" i="11"/>
  <c r="R168" i="11"/>
  <c r="P168" i="11"/>
  <c r="BI165" i="11"/>
  <c r="BH165" i="11"/>
  <c r="BG165" i="11"/>
  <c r="BE165" i="11"/>
  <c r="T165" i="11"/>
  <c r="R165" i="11"/>
  <c r="P165" i="11"/>
  <c r="BI162" i="11"/>
  <c r="BH162" i="11"/>
  <c r="BG162" i="11"/>
  <c r="BE162" i="11"/>
  <c r="T162" i="11"/>
  <c r="R162" i="11"/>
  <c r="P162" i="11"/>
  <c r="BI161" i="11"/>
  <c r="BH161" i="11"/>
  <c r="BG161" i="11"/>
  <c r="BE161" i="11"/>
  <c r="T161" i="11"/>
  <c r="R161" i="11"/>
  <c r="P161" i="11"/>
  <c r="BI159" i="11"/>
  <c r="BH159" i="11"/>
  <c r="BG159" i="11"/>
  <c r="BE159" i="11"/>
  <c r="T159" i="11"/>
  <c r="R159" i="11"/>
  <c r="P159" i="11"/>
  <c r="BI158" i="11"/>
  <c r="BH158" i="11"/>
  <c r="BG158" i="11"/>
  <c r="BE158" i="11"/>
  <c r="T158" i="11"/>
  <c r="R158" i="11"/>
  <c r="P158" i="11"/>
  <c r="BI156" i="11"/>
  <c r="BH156" i="11"/>
  <c r="BG156" i="11"/>
  <c r="BE156" i="11"/>
  <c r="T156" i="11"/>
  <c r="R156" i="11"/>
  <c r="P156" i="11"/>
  <c r="BI155" i="11"/>
  <c r="BH155" i="11"/>
  <c r="BG155" i="11"/>
  <c r="BE155" i="11"/>
  <c r="T155" i="11"/>
  <c r="R155" i="11"/>
  <c r="P155" i="11"/>
  <c r="BI154" i="11"/>
  <c r="BH154" i="11"/>
  <c r="BG154" i="11"/>
  <c r="BE154" i="11"/>
  <c r="T154" i="11"/>
  <c r="R154" i="11"/>
  <c r="P154" i="11"/>
  <c r="BI149" i="11"/>
  <c r="BH149" i="11"/>
  <c r="BG149" i="11"/>
  <c r="BE149" i="11"/>
  <c r="T149" i="11"/>
  <c r="T148" i="11" s="1"/>
  <c r="R149" i="11"/>
  <c r="R148" i="11"/>
  <c r="P149" i="11"/>
  <c r="P148" i="11"/>
  <c r="BI146" i="11"/>
  <c r="BH146" i="11"/>
  <c r="BG146" i="11"/>
  <c r="BE146" i="11"/>
  <c r="T146" i="11"/>
  <c r="R146" i="11"/>
  <c r="P146" i="11"/>
  <c r="BI144" i="11"/>
  <c r="BH144" i="11"/>
  <c r="BG144" i="11"/>
  <c r="BE144" i="11"/>
  <c r="T144" i="11"/>
  <c r="R144" i="11"/>
  <c r="P144" i="11"/>
  <c r="BI141" i="11"/>
  <c r="BH141" i="11"/>
  <c r="BG141" i="11"/>
  <c r="BE141" i="11"/>
  <c r="T141" i="11"/>
  <c r="R141" i="11"/>
  <c r="P141" i="11"/>
  <c r="BI139" i="11"/>
  <c r="BH139" i="11"/>
  <c r="BG139" i="11"/>
  <c r="BE139" i="11"/>
  <c r="T139" i="11"/>
  <c r="R139" i="11"/>
  <c r="P139" i="11"/>
  <c r="BI137" i="11"/>
  <c r="BH137" i="11"/>
  <c r="BG137" i="11"/>
  <c r="BE137" i="11"/>
  <c r="T137" i="11"/>
  <c r="R137" i="11"/>
  <c r="P137" i="11"/>
  <c r="BI135" i="11"/>
  <c r="BH135" i="11"/>
  <c r="BG135" i="11"/>
  <c r="BE135" i="11"/>
  <c r="T135" i="11"/>
  <c r="R135" i="11"/>
  <c r="P135" i="11"/>
  <c r="BI133" i="11"/>
  <c r="BH133" i="11"/>
  <c r="BG133" i="11"/>
  <c r="BE133" i="11"/>
  <c r="T133" i="11"/>
  <c r="R133" i="11"/>
  <c r="P133" i="11"/>
  <c r="BI131" i="11"/>
  <c r="BH131" i="11"/>
  <c r="BG131" i="11"/>
  <c r="BE131" i="11"/>
  <c r="T131" i="11"/>
  <c r="R131" i="11"/>
  <c r="P131" i="11"/>
  <c r="BI128" i="11"/>
  <c r="BH128" i="11"/>
  <c r="BG128" i="11"/>
  <c r="BE128" i="11"/>
  <c r="T128" i="11"/>
  <c r="R128" i="11"/>
  <c r="P128" i="11"/>
  <c r="J122" i="11"/>
  <c r="J121" i="11"/>
  <c r="F121" i="11"/>
  <c r="F119" i="11"/>
  <c r="E117" i="11"/>
  <c r="J92" i="11"/>
  <c r="J91" i="11"/>
  <c r="F91" i="11"/>
  <c r="F89" i="11"/>
  <c r="E87" i="11"/>
  <c r="J18" i="11"/>
  <c r="E18" i="11"/>
  <c r="F122" i="11" s="1"/>
  <c r="J17" i="11"/>
  <c r="J12" i="11"/>
  <c r="J119" i="11" s="1"/>
  <c r="E7" i="11"/>
  <c r="E115" i="11" s="1"/>
  <c r="J37" i="10"/>
  <c r="J36" i="10"/>
  <c r="AY103" i="1" s="1"/>
  <c r="J35" i="10"/>
  <c r="AX103" i="1"/>
  <c r="BI156" i="10"/>
  <c r="BH156" i="10"/>
  <c r="BG156" i="10"/>
  <c r="BE156" i="10"/>
  <c r="T156" i="10"/>
  <c r="T155" i="10" s="1"/>
  <c r="R156" i="10"/>
  <c r="R155" i="10"/>
  <c r="P156" i="10"/>
  <c r="P155" i="10"/>
  <c r="BI154" i="10"/>
  <c r="BH154" i="10"/>
  <c r="BG154" i="10"/>
  <c r="BE154" i="10"/>
  <c r="T154" i="10"/>
  <c r="R154" i="10"/>
  <c r="P154" i="10"/>
  <c r="BI153" i="10"/>
  <c r="BH153" i="10"/>
  <c r="BG153" i="10"/>
  <c r="BE153" i="10"/>
  <c r="T153" i="10"/>
  <c r="R153" i="10"/>
  <c r="P153" i="10"/>
  <c r="BI152" i="10"/>
  <c r="BH152" i="10"/>
  <c r="BG152" i="10"/>
  <c r="BE152" i="10"/>
  <c r="T152" i="10"/>
  <c r="R152" i="10"/>
  <c r="P152" i="10"/>
  <c r="BI151" i="10"/>
  <c r="BH151" i="10"/>
  <c r="BG151" i="10"/>
  <c r="BE151" i="10"/>
  <c r="T151" i="10"/>
  <c r="R151" i="10"/>
  <c r="P151" i="10"/>
  <c r="BI150" i="10"/>
  <c r="BH150" i="10"/>
  <c r="BG150" i="10"/>
  <c r="BE150" i="10"/>
  <c r="T150" i="10"/>
  <c r="R150" i="10"/>
  <c r="P150" i="10"/>
  <c r="BI149" i="10"/>
  <c r="BH149" i="10"/>
  <c r="BG149" i="10"/>
  <c r="BE149" i="10"/>
  <c r="T149" i="10"/>
  <c r="R149" i="10"/>
  <c r="P149" i="10"/>
  <c r="BI148" i="10"/>
  <c r="BH148" i="10"/>
  <c r="BG148" i="10"/>
  <c r="BE148" i="10"/>
  <c r="T148" i="10"/>
  <c r="R148" i="10"/>
  <c r="P148" i="10"/>
  <c r="BI147" i="10"/>
  <c r="BH147" i="10"/>
  <c r="BG147" i="10"/>
  <c r="BE147" i="10"/>
  <c r="T147" i="10"/>
  <c r="R147" i="10"/>
  <c r="P147" i="10"/>
  <c r="BI146" i="10"/>
  <c r="BH146" i="10"/>
  <c r="BG146" i="10"/>
  <c r="BE146" i="10"/>
  <c r="T146" i="10"/>
  <c r="R146" i="10"/>
  <c r="P146" i="10"/>
  <c r="BI145" i="10"/>
  <c r="BH145" i="10"/>
  <c r="BG145" i="10"/>
  <c r="BE145" i="10"/>
  <c r="T145" i="10"/>
  <c r="R145" i="10"/>
  <c r="P145" i="10"/>
  <c r="BI144" i="10"/>
  <c r="BH144" i="10"/>
  <c r="BG144" i="10"/>
  <c r="BE144" i="10"/>
  <c r="T144" i="10"/>
  <c r="R144" i="10"/>
  <c r="P144" i="10"/>
  <c r="BI143" i="10"/>
  <c r="BH143" i="10"/>
  <c r="BG143" i="10"/>
  <c r="BE143" i="10"/>
  <c r="T143" i="10"/>
  <c r="R143" i="10"/>
  <c r="P143" i="10"/>
  <c r="BI142" i="10"/>
  <c r="BH142" i="10"/>
  <c r="BG142" i="10"/>
  <c r="BE142" i="10"/>
  <c r="T142" i="10"/>
  <c r="R142" i="10"/>
  <c r="P142" i="10"/>
  <c r="BI141" i="10"/>
  <c r="BH141" i="10"/>
  <c r="BG141" i="10"/>
  <c r="BE141" i="10"/>
  <c r="T141" i="10"/>
  <c r="R141" i="10"/>
  <c r="P141" i="10"/>
  <c r="BI140" i="10"/>
  <c r="BH140" i="10"/>
  <c r="BG140" i="10"/>
  <c r="BE140" i="10"/>
  <c r="T140" i="10"/>
  <c r="R140" i="10"/>
  <c r="P140" i="10"/>
  <c r="BI139" i="10"/>
  <c r="BH139" i="10"/>
  <c r="BG139" i="10"/>
  <c r="BE139" i="10"/>
  <c r="T139" i="10"/>
  <c r="R139" i="10"/>
  <c r="P139" i="10"/>
  <c r="BI138" i="10"/>
  <c r="BH138" i="10"/>
  <c r="BG138" i="10"/>
  <c r="BE138" i="10"/>
  <c r="T138" i="10"/>
  <c r="R138" i="10"/>
  <c r="P138" i="10"/>
  <c r="BI137" i="10"/>
  <c r="BH137" i="10"/>
  <c r="BG137" i="10"/>
  <c r="BE137" i="10"/>
  <c r="T137" i="10"/>
  <c r="R137" i="10"/>
  <c r="P137" i="10"/>
  <c r="BI136" i="10"/>
  <c r="BH136" i="10"/>
  <c r="BG136" i="10"/>
  <c r="BE136" i="10"/>
  <c r="T136" i="10"/>
  <c r="R136" i="10"/>
  <c r="P136" i="10"/>
  <c r="BI135" i="10"/>
  <c r="BH135" i="10"/>
  <c r="BG135" i="10"/>
  <c r="BE135" i="10"/>
  <c r="T135" i="10"/>
  <c r="R135" i="10"/>
  <c r="P135" i="10"/>
  <c r="BI134" i="10"/>
  <c r="BH134" i="10"/>
  <c r="BG134" i="10"/>
  <c r="BE134" i="10"/>
  <c r="T134" i="10"/>
  <c r="R134" i="10"/>
  <c r="P134" i="10"/>
  <c r="BI133" i="10"/>
  <c r="BH133" i="10"/>
  <c r="BG133" i="10"/>
  <c r="BE133" i="10"/>
  <c r="T133" i="10"/>
  <c r="R133" i="10"/>
  <c r="P133" i="10"/>
  <c r="BI132" i="10"/>
  <c r="BH132" i="10"/>
  <c r="BG132" i="10"/>
  <c r="BE132" i="10"/>
  <c r="T132" i="10"/>
  <c r="R132" i="10"/>
  <c r="P132" i="10"/>
  <c r="BI131" i="10"/>
  <c r="BH131" i="10"/>
  <c r="BG131" i="10"/>
  <c r="BE131" i="10"/>
  <c r="T131" i="10"/>
  <c r="R131" i="10"/>
  <c r="P131" i="10"/>
  <c r="BI130" i="10"/>
  <c r="BH130" i="10"/>
  <c r="BG130" i="10"/>
  <c r="BE130" i="10"/>
  <c r="T130" i="10"/>
  <c r="R130" i="10"/>
  <c r="P130" i="10"/>
  <c r="BI129" i="10"/>
  <c r="BH129" i="10"/>
  <c r="BG129" i="10"/>
  <c r="BE129" i="10"/>
  <c r="T129" i="10"/>
  <c r="R129" i="10"/>
  <c r="P129" i="10"/>
  <c r="BI128" i="10"/>
  <c r="BH128" i="10"/>
  <c r="BG128" i="10"/>
  <c r="BE128" i="10"/>
  <c r="T128" i="10"/>
  <c r="R128" i="10"/>
  <c r="P128" i="10"/>
  <c r="BI127" i="10"/>
  <c r="BH127" i="10"/>
  <c r="BG127" i="10"/>
  <c r="BE127" i="10"/>
  <c r="T127" i="10"/>
  <c r="R127" i="10"/>
  <c r="R123" i="10" s="1"/>
  <c r="P127" i="10"/>
  <c r="BI126" i="10"/>
  <c r="BH126" i="10"/>
  <c r="BG126" i="10"/>
  <c r="BE126" i="10"/>
  <c r="T126" i="10"/>
  <c r="R126" i="10"/>
  <c r="P126" i="10"/>
  <c r="BI125" i="10"/>
  <c r="BH125" i="10"/>
  <c r="BG125" i="10"/>
  <c r="BE125" i="10"/>
  <c r="T125" i="10"/>
  <c r="R125" i="10"/>
  <c r="P125" i="10"/>
  <c r="BI124" i="10"/>
  <c r="BH124" i="10"/>
  <c r="BG124" i="10"/>
  <c r="BE124" i="10"/>
  <c r="T124" i="10"/>
  <c r="R124" i="10"/>
  <c r="P124" i="10"/>
  <c r="P123" i="10" s="1"/>
  <c r="BI122" i="10"/>
  <c r="BH122" i="10"/>
  <c r="BG122" i="10"/>
  <c r="BE122" i="10"/>
  <c r="T122" i="10"/>
  <c r="R122" i="10"/>
  <c r="P122" i="10"/>
  <c r="BI121" i="10"/>
  <c r="BH121" i="10"/>
  <c r="BG121" i="10"/>
  <c r="BE121" i="10"/>
  <c r="T121" i="10"/>
  <c r="R121" i="10"/>
  <c r="P121" i="10"/>
  <c r="J116" i="10"/>
  <c r="J115" i="10"/>
  <c r="F115" i="10"/>
  <c r="F113" i="10"/>
  <c r="E111" i="10"/>
  <c r="J92" i="10"/>
  <c r="J91" i="10"/>
  <c r="F91" i="10"/>
  <c r="F89" i="10"/>
  <c r="E87" i="10"/>
  <c r="J18" i="10"/>
  <c r="E18" i="10"/>
  <c r="F92" i="10" s="1"/>
  <c r="J17" i="10"/>
  <c r="J12" i="10"/>
  <c r="J89" i="10"/>
  <c r="E7" i="10"/>
  <c r="E109" i="10" s="1"/>
  <c r="J37" i="9"/>
  <c r="J36" i="9"/>
  <c r="AY102" i="1" s="1"/>
  <c r="J35" i="9"/>
  <c r="AX102" i="1"/>
  <c r="BI473" i="9"/>
  <c r="BH473" i="9"/>
  <c r="BG473" i="9"/>
  <c r="BE473" i="9"/>
  <c r="T473" i="9"/>
  <c r="R473" i="9"/>
  <c r="P473" i="9"/>
  <c r="BI472" i="9"/>
  <c r="BH472" i="9"/>
  <c r="BG472" i="9"/>
  <c r="BE472" i="9"/>
  <c r="T472" i="9"/>
  <c r="R472" i="9"/>
  <c r="P472" i="9"/>
  <c r="BI471" i="9"/>
  <c r="BH471" i="9"/>
  <c r="BG471" i="9"/>
  <c r="BE471" i="9"/>
  <c r="T471" i="9"/>
  <c r="R471" i="9"/>
  <c r="P471" i="9"/>
  <c r="BI470" i="9"/>
  <c r="BH470" i="9"/>
  <c r="BG470" i="9"/>
  <c r="BE470" i="9"/>
  <c r="T470" i="9"/>
  <c r="R470" i="9"/>
  <c r="P470" i="9"/>
  <c r="BI469" i="9"/>
  <c r="BH469" i="9"/>
  <c r="BG469" i="9"/>
  <c r="BE469" i="9"/>
  <c r="T469" i="9"/>
  <c r="R469" i="9"/>
  <c r="P469" i="9"/>
  <c r="BI468" i="9"/>
  <c r="BH468" i="9"/>
  <c r="BG468" i="9"/>
  <c r="BE468" i="9"/>
  <c r="T468" i="9"/>
  <c r="R468" i="9"/>
  <c r="P468" i="9"/>
  <c r="BI466" i="9"/>
  <c r="BH466" i="9"/>
  <c r="BG466" i="9"/>
  <c r="BE466" i="9"/>
  <c r="T466" i="9"/>
  <c r="R466" i="9"/>
  <c r="P466" i="9"/>
  <c r="BI465" i="9"/>
  <c r="BH465" i="9"/>
  <c r="BG465" i="9"/>
  <c r="BE465" i="9"/>
  <c r="T465" i="9"/>
  <c r="R465" i="9"/>
  <c r="P465" i="9"/>
  <c r="BI464" i="9"/>
  <c r="BH464" i="9"/>
  <c r="BG464" i="9"/>
  <c r="BE464" i="9"/>
  <c r="T464" i="9"/>
  <c r="R464" i="9"/>
  <c r="P464" i="9"/>
  <c r="BI463" i="9"/>
  <c r="BH463" i="9"/>
  <c r="BG463" i="9"/>
  <c r="BE463" i="9"/>
  <c r="T463" i="9"/>
  <c r="R463" i="9"/>
  <c r="P463" i="9"/>
  <c r="BI462" i="9"/>
  <c r="BH462" i="9"/>
  <c r="BG462" i="9"/>
  <c r="BE462" i="9"/>
  <c r="T462" i="9"/>
  <c r="R462" i="9"/>
  <c r="P462" i="9"/>
  <c r="BI461" i="9"/>
  <c r="BH461" i="9"/>
  <c r="BG461" i="9"/>
  <c r="BE461" i="9"/>
  <c r="T461" i="9"/>
  <c r="R461" i="9"/>
  <c r="P461" i="9"/>
  <c r="BI460" i="9"/>
  <c r="BH460" i="9"/>
  <c r="BG460" i="9"/>
  <c r="BE460" i="9"/>
  <c r="T460" i="9"/>
  <c r="R460" i="9"/>
  <c r="P460" i="9"/>
  <c r="BI459" i="9"/>
  <c r="BH459" i="9"/>
  <c r="BG459" i="9"/>
  <c r="BE459" i="9"/>
  <c r="T459" i="9"/>
  <c r="R459" i="9"/>
  <c r="P459" i="9"/>
  <c r="BI458" i="9"/>
  <c r="BH458" i="9"/>
  <c r="BG458" i="9"/>
  <c r="BE458" i="9"/>
  <c r="T458" i="9"/>
  <c r="R458" i="9"/>
  <c r="P458" i="9"/>
  <c r="BI457" i="9"/>
  <c r="BH457" i="9"/>
  <c r="BG457" i="9"/>
  <c r="BE457" i="9"/>
  <c r="T457" i="9"/>
  <c r="R457" i="9"/>
  <c r="P457" i="9"/>
  <c r="BI456" i="9"/>
  <c r="BH456" i="9"/>
  <c r="BG456" i="9"/>
  <c r="BE456" i="9"/>
  <c r="T456" i="9"/>
  <c r="R456" i="9"/>
  <c r="P456" i="9"/>
  <c r="BI455" i="9"/>
  <c r="BH455" i="9"/>
  <c r="BG455" i="9"/>
  <c r="BE455" i="9"/>
  <c r="T455" i="9"/>
  <c r="R455" i="9"/>
  <c r="P455" i="9"/>
  <c r="BI454" i="9"/>
  <c r="BH454" i="9"/>
  <c r="BG454" i="9"/>
  <c r="BE454" i="9"/>
  <c r="T454" i="9"/>
  <c r="R454" i="9"/>
  <c r="P454" i="9"/>
  <c r="BI453" i="9"/>
  <c r="BH453" i="9"/>
  <c r="BG453" i="9"/>
  <c r="BE453" i="9"/>
  <c r="T453" i="9"/>
  <c r="R453" i="9"/>
  <c r="P453" i="9"/>
  <c r="BI452" i="9"/>
  <c r="BH452" i="9"/>
  <c r="BG452" i="9"/>
  <c r="BE452" i="9"/>
  <c r="T452" i="9"/>
  <c r="R452" i="9"/>
  <c r="P452" i="9"/>
  <c r="BI444" i="9"/>
  <c r="BH444" i="9"/>
  <c r="BG444" i="9"/>
  <c r="BE444" i="9"/>
  <c r="T444" i="9"/>
  <c r="R444" i="9"/>
  <c r="P444" i="9"/>
  <c r="BI432" i="9"/>
  <c r="BH432" i="9"/>
  <c r="BG432" i="9"/>
  <c r="BE432" i="9"/>
  <c r="T432" i="9"/>
  <c r="R432" i="9"/>
  <c r="P432" i="9"/>
  <c r="BI426" i="9"/>
  <c r="BH426" i="9"/>
  <c r="BG426" i="9"/>
  <c r="BE426" i="9"/>
  <c r="T426" i="9"/>
  <c r="R426" i="9"/>
  <c r="P426" i="9"/>
  <c r="BI425" i="9"/>
  <c r="BH425" i="9"/>
  <c r="BG425" i="9"/>
  <c r="BE425" i="9"/>
  <c r="T425" i="9"/>
  <c r="R425" i="9"/>
  <c r="P425" i="9"/>
  <c r="BI424" i="9"/>
  <c r="BH424" i="9"/>
  <c r="BG424" i="9"/>
  <c r="BE424" i="9"/>
  <c r="T424" i="9"/>
  <c r="R424" i="9"/>
  <c r="P424" i="9"/>
  <c r="BI423" i="9"/>
  <c r="BH423" i="9"/>
  <c r="BG423" i="9"/>
  <c r="BE423" i="9"/>
  <c r="T423" i="9"/>
  <c r="R423" i="9"/>
  <c r="P423" i="9"/>
  <c r="BI422" i="9"/>
  <c r="BH422" i="9"/>
  <c r="BG422" i="9"/>
  <c r="BE422" i="9"/>
  <c r="T422" i="9"/>
  <c r="R422" i="9"/>
  <c r="P422" i="9"/>
  <c r="BI421" i="9"/>
  <c r="BH421" i="9"/>
  <c r="BG421" i="9"/>
  <c r="BE421" i="9"/>
  <c r="T421" i="9"/>
  <c r="R421" i="9"/>
  <c r="P421" i="9"/>
  <c r="BI420" i="9"/>
  <c r="BH420" i="9"/>
  <c r="BG420" i="9"/>
  <c r="BE420" i="9"/>
  <c r="T420" i="9"/>
  <c r="R420" i="9"/>
  <c r="P420" i="9"/>
  <c r="BI419" i="9"/>
  <c r="BH419" i="9"/>
  <c r="BG419" i="9"/>
  <c r="BE419" i="9"/>
  <c r="T419" i="9"/>
  <c r="R419" i="9"/>
  <c r="P419" i="9"/>
  <c r="BI418" i="9"/>
  <c r="BH418" i="9"/>
  <c r="BG418" i="9"/>
  <c r="BE418" i="9"/>
  <c r="T418" i="9"/>
  <c r="R418" i="9"/>
  <c r="P418" i="9"/>
  <c r="BI417" i="9"/>
  <c r="BH417" i="9"/>
  <c r="BG417" i="9"/>
  <c r="BE417" i="9"/>
  <c r="T417" i="9"/>
  <c r="R417" i="9"/>
  <c r="P417" i="9"/>
  <c r="BI416" i="9"/>
  <c r="BH416" i="9"/>
  <c r="BG416" i="9"/>
  <c r="BE416" i="9"/>
  <c r="T416" i="9"/>
  <c r="R416" i="9"/>
  <c r="P416" i="9"/>
  <c r="BI415" i="9"/>
  <c r="BH415" i="9"/>
  <c r="BG415" i="9"/>
  <c r="BE415" i="9"/>
  <c r="T415" i="9"/>
  <c r="R415" i="9"/>
  <c r="P415" i="9"/>
  <c r="BI414" i="9"/>
  <c r="BH414" i="9"/>
  <c r="BG414" i="9"/>
  <c r="BE414" i="9"/>
  <c r="T414" i="9"/>
  <c r="R414" i="9"/>
  <c r="P414" i="9"/>
  <c r="BI413" i="9"/>
  <c r="BH413" i="9"/>
  <c r="BG413" i="9"/>
  <c r="BE413" i="9"/>
  <c r="T413" i="9"/>
  <c r="R413" i="9"/>
  <c r="P413" i="9"/>
  <c r="BI412" i="9"/>
  <c r="BH412" i="9"/>
  <c r="BG412" i="9"/>
  <c r="BE412" i="9"/>
  <c r="T412" i="9"/>
  <c r="R412" i="9"/>
  <c r="P412" i="9"/>
  <c r="BI411" i="9"/>
  <c r="BH411" i="9"/>
  <c r="BG411" i="9"/>
  <c r="BE411" i="9"/>
  <c r="T411" i="9"/>
  <c r="R411" i="9"/>
  <c r="P411" i="9"/>
  <c r="BI410" i="9"/>
  <c r="BH410" i="9"/>
  <c r="BG410" i="9"/>
  <c r="BE410" i="9"/>
  <c r="T410" i="9"/>
  <c r="R410" i="9"/>
  <c r="P410" i="9"/>
  <c r="BI409" i="9"/>
  <c r="BH409" i="9"/>
  <c r="BG409" i="9"/>
  <c r="BE409" i="9"/>
  <c r="T409" i="9"/>
  <c r="R409" i="9"/>
  <c r="P409" i="9"/>
  <c r="BI408" i="9"/>
  <c r="BH408" i="9"/>
  <c r="BG408" i="9"/>
  <c r="BE408" i="9"/>
  <c r="T408" i="9"/>
  <c r="R408" i="9"/>
  <c r="P408" i="9"/>
  <c r="BI407" i="9"/>
  <c r="BH407" i="9"/>
  <c r="BG407" i="9"/>
  <c r="BE407" i="9"/>
  <c r="T407" i="9"/>
  <c r="R407" i="9"/>
  <c r="P407" i="9"/>
  <c r="BI401" i="9"/>
  <c r="BH401" i="9"/>
  <c r="BG401" i="9"/>
  <c r="BE401" i="9"/>
  <c r="T401" i="9"/>
  <c r="R401" i="9"/>
  <c r="P401" i="9"/>
  <c r="BI400" i="9"/>
  <c r="BH400" i="9"/>
  <c r="BG400" i="9"/>
  <c r="BE400" i="9"/>
  <c r="T400" i="9"/>
  <c r="R400" i="9"/>
  <c r="P400" i="9"/>
  <c r="BI399" i="9"/>
  <c r="BH399" i="9"/>
  <c r="BG399" i="9"/>
  <c r="BE399" i="9"/>
  <c r="T399" i="9"/>
  <c r="R399" i="9"/>
  <c r="P399" i="9"/>
  <c r="BI398" i="9"/>
  <c r="BH398" i="9"/>
  <c r="BG398" i="9"/>
  <c r="BE398" i="9"/>
  <c r="T398" i="9"/>
  <c r="R398" i="9"/>
  <c r="P398" i="9"/>
  <c r="BI397" i="9"/>
  <c r="BH397" i="9"/>
  <c r="BG397" i="9"/>
  <c r="BE397" i="9"/>
  <c r="T397" i="9"/>
  <c r="R397" i="9"/>
  <c r="P397" i="9"/>
  <c r="BI396" i="9"/>
  <c r="BH396" i="9"/>
  <c r="BG396" i="9"/>
  <c r="BE396" i="9"/>
  <c r="T396" i="9"/>
  <c r="R396" i="9"/>
  <c r="P396" i="9"/>
  <c r="BI390" i="9"/>
  <c r="BH390" i="9"/>
  <c r="BG390" i="9"/>
  <c r="BE390" i="9"/>
  <c r="T390" i="9"/>
  <c r="R390" i="9"/>
  <c r="P390" i="9"/>
  <c r="BI389" i="9"/>
  <c r="BH389" i="9"/>
  <c r="BG389" i="9"/>
  <c r="BE389" i="9"/>
  <c r="T389" i="9"/>
  <c r="R389" i="9"/>
  <c r="P389" i="9"/>
  <c r="BI388" i="9"/>
  <c r="BH388" i="9"/>
  <c r="BG388" i="9"/>
  <c r="BE388" i="9"/>
  <c r="T388" i="9"/>
  <c r="R388" i="9"/>
  <c r="P388" i="9"/>
  <c r="BI387" i="9"/>
  <c r="BH387" i="9"/>
  <c r="BG387" i="9"/>
  <c r="BE387" i="9"/>
  <c r="T387" i="9"/>
  <c r="R387" i="9"/>
  <c r="P387" i="9"/>
  <c r="BI386" i="9"/>
  <c r="BH386" i="9"/>
  <c r="BG386" i="9"/>
  <c r="BE386" i="9"/>
  <c r="T386" i="9"/>
  <c r="R386" i="9"/>
  <c r="P386" i="9"/>
  <c r="BI385" i="9"/>
  <c r="BH385" i="9"/>
  <c r="BG385" i="9"/>
  <c r="BE385" i="9"/>
  <c r="T385" i="9"/>
  <c r="R385" i="9"/>
  <c r="P385" i="9"/>
  <c r="BI384" i="9"/>
  <c r="BH384" i="9"/>
  <c r="BG384" i="9"/>
  <c r="BE384" i="9"/>
  <c r="T384" i="9"/>
  <c r="R384" i="9"/>
  <c r="P384" i="9"/>
  <c r="BI383" i="9"/>
  <c r="BH383" i="9"/>
  <c r="BG383" i="9"/>
  <c r="BE383" i="9"/>
  <c r="T383" i="9"/>
  <c r="R383" i="9"/>
  <c r="P383" i="9"/>
  <c r="BI382" i="9"/>
  <c r="BH382" i="9"/>
  <c r="BG382" i="9"/>
  <c r="BE382" i="9"/>
  <c r="T382" i="9"/>
  <c r="R382" i="9"/>
  <c r="P382" i="9"/>
  <c r="BI381" i="9"/>
  <c r="BH381" i="9"/>
  <c r="BG381" i="9"/>
  <c r="BE381" i="9"/>
  <c r="T381" i="9"/>
  <c r="R381" i="9"/>
  <c r="P381" i="9"/>
  <c r="BI380" i="9"/>
  <c r="BH380" i="9"/>
  <c r="BG380" i="9"/>
  <c r="BE380" i="9"/>
  <c r="T380" i="9"/>
  <c r="R380" i="9"/>
  <c r="P380" i="9"/>
  <c r="BI379" i="9"/>
  <c r="BH379" i="9"/>
  <c r="BG379" i="9"/>
  <c r="BE379" i="9"/>
  <c r="T379" i="9"/>
  <c r="R379" i="9"/>
  <c r="P379" i="9"/>
  <c r="BI378" i="9"/>
  <c r="BH378" i="9"/>
  <c r="BG378" i="9"/>
  <c r="BE378" i="9"/>
  <c r="T378" i="9"/>
  <c r="R378" i="9"/>
  <c r="P378" i="9"/>
  <c r="BI377" i="9"/>
  <c r="BH377" i="9"/>
  <c r="BG377" i="9"/>
  <c r="BE377" i="9"/>
  <c r="T377" i="9"/>
  <c r="R377" i="9"/>
  <c r="P377" i="9"/>
  <c r="BI376" i="9"/>
  <c r="BH376" i="9"/>
  <c r="BG376" i="9"/>
  <c r="BE376" i="9"/>
  <c r="T376" i="9"/>
  <c r="R376" i="9"/>
  <c r="P376" i="9"/>
  <c r="BI375" i="9"/>
  <c r="BH375" i="9"/>
  <c r="BG375" i="9"/>
  <c r="BE375" i="9"/>
  <c r="T375" i="9"/>
  <c r="R375" i="9"/>
  <c r="P375" i="9"/>
  <c r="BI374" i="9"/>
  <c r="BH374" i="9"/>
  <c r="BG374" i="9"/>
  <c r="BE374" i="9"/>
  <c r="T374" i="9"/>
  <c r="R374" i="9"/>
  <c r="P374" i="9"/>
  <c r="BI357" i="9"/>
  <c r="BH357" i="9"/>
  <c r="BG357" i="9"/>
  <c r="BE357" i="9"/>
  <c r="T357" i="9"/>
  <c r="R357" i="9"/>
  <c r="P357" i="9"/>
  <c r="BI351" i="9"/>
  <c r="BH351" i="9"/>
  <c r="BG351" i="9"/>
  <c r="BE351" i="9"/>
  <c r="T351" i="9"/>
  <c r="R351" i="9"/>
  <c r="P351" i="9"/>
  <c r="BI350" i="9"/>
  <c r="BH350" i="9"/>
  <c r="BG350" i="9"/>
  <c r="BE350" i="9"/>
  <c r="T350" i="9"/>
  <c r="R350" i="9"/>
  <c r="P350" i="9"/>
  <c r="BI349" i="9"/>
  <c r="BH349" i="9"/>
  <c r="BG349" i="9"/>
  <c r="BE349" i="9"/>
  <c r="T349" i="9"/>
  <c r="R349" i="9"/>
  <c r="P349" i="9"/>
  <c r="BI348" i="9"/>
  <c r="BH348" i="9"/>
  <c r="BG348" i="9"/>
  <c r="BE348" i="9"/>
  <c r="T348" i="9"/>
  <c r="R348" i="9"/>
  <c r="P348" i="9"/>
  <c r="BI347" i="9"/>
  <c r="BH347" i="9"/>
  <c r="BG347" i="9"/>
  <c r="BE347" i="9"/>
  <c r="T347" i="9"/>
  <c r="R347" i="9"/>
  <c r="P347" i="9"/>
  <c r="BI346" i="9"/>
  <c r="BH346" i="9"/>
  <c r="BG346" i="9"/>
  <c r="BE346" i="9"/>
  <c r="T346" i="9"/>
  <c r="R346" i="9"/>
  <c r="P346" i="9"/>
  <c r="BI345" i="9"/>
  <c r="BH345" i="9"/>
  <c r="BG345" i="9"/>
  <c r="BE345" i="9"/>
  <c r="T345" i="9"/>
  <c r="R345" i="9"/>
  <c r="P345" i="9"/>
  <c r="BI344" i="9"/>
  <c r="BH344" i="9"/>
  <c r="BG344" i="9"/>
  <c r="BE344" i="9"/>
  <c r="T344" i="9"/>
  <c r="R344" i="9"/>
  <c r="P344" i="9"/>
  <c r="BI343" i="9"/>
  <c r="BH343" i="9"/>
  <c r="BG343" i="9"/>
  <c r="BE343" i="9"/>
  <c r="T343" i="9"/>
  <c r="R343" i="9"/>
  <c r="P343" i="9"/>
  <c r="BI342" i="9"/>
  <c r="BH342" i="9"/>
  <c r="BG342" i="9"/>
  <c r="BE342" i="9"/>
  <c r="T342" i="9"/>
  <c r="R342" i="9"/>
  <c r="P342" i="9"/>
  <c r="BI341" i="9"/>
  <c r="BH341" i="9"/>
  <c r="BG341" i="9"/>
  <c r="BE341" i="9"/>
  <c r="T341" i="9"/>
  <c r="R341" i="9"/>
  <c r="P341" i="9"/>
  <c r="BI340" i="9"/>
  <c r="BH340" i="9"/>
  <c r="BG340" i="9"/>
  <c r="BE340" i="9"/>
  <c r="T340" i="9"/>
  <c r="R340" i="9"/>
  <c r="P340" i="9"/>
  <c r="BI339" i="9"/>
  <c r="BH339" i="9"/>
  <c r="BG339" i="9"/>
  <c r="BE339" i="9"/>
  <c r="T339" i="9"/>
  <c r="R339" i="9"/>
  <c r="P339" i="9"/>
  <c r="BI338" i="9"/>
  <c r="BH338" i="9"/>
  <c r="BG338" i="9"/>
  <c r="BE338" i="9"/>
  <c r="T338" i="9"/>
  <c r="R338" i="9"/>
  <c r="P338" i="9"/>
  <c r="BI337" i="9"/>
  <c r="BH337" i="9"/>
  <c r="BG337" i="9"/>
  <c r="BE337" i="9"/>
  <c r="T337" i="9"/>
  <c r="R337" i="9"/>
  <c r="P337" i="9"/>
  <c r="BI320" i="9"/>
  <c r="BH320" i="9"/>
  <c r="BG320" i="9"/>
  <c r="BE320" i="9"/>
  <c r="T320" i="9"/>
  <c r="R320" i="9"/>
  <c r="P320" i="9"/>
  <c r="BI314" i="9"/>
  <c r="BH314" i="9"/>
  <c r="BG314" i="9"/>
  <c r="BE314" i="9"/>
  <c r="T314" i="9"/>
  <c r="R314" i="9"/>
  <c r="P314" i="9"/>
  <c r="BI313" i="9"/>
  <c r="BH313" i="9"/>
  <c r="BG313" i="9"/>
  <c r="BE313" i="9"/>
  <c r="T313" i="9"/>
  <c r="R313" i="9"/>
  <c r="P313" i="9"/>
  <c r="BI312" i="9"/>
  <c r="BH312" i="9"/>
  <c r="BG312" i="9"/>
  <c r="BE312" i="9"/>
  <c r="T312" i="9"/>
  <c r="R312" i="9"/>
  <c r="P312" i="9"/>
  <c r="BI311" i="9"/>
  <c r="BH311" i="9"/>
  <c r="BG311" i="9"/>
  <c r="BE311" i="9"/>
  <c r="T311" i="9"/>
  <c r="R311" i="9"/>
  <c r="P311" i="9"/>
  <c r="BI310" i="9"/>
  <c r="BH310" i="9"/>
  <c r="BG310" i="9"/>
  <c r="BE310" i="9"/>
  <c r="T310" i="9"/>
  <c r="R310" i="9"/>
  <c r="P310" i="9"/>
  <c r="BI309" i="9"/>
  <c r="BH309" i="9"/>
  <c r="BG309" i="9"/>
  <c r="BE309" i="9"/>
  <c r="T309" i="9"/>
  <c r="R309" i="9"/>
  <c r="P309" i="9"/>
  <c r="BI308" i="9"/>
  <c r="BH308" i="9"/>
  <c r="BG308" i="9"/>
  <c r="BE308" i="9"/>
  <c r="T308" i="9"/>
  <c r="R308" i="9"/>
  <c r="P308" i="9"/>
  <c r="BI307" i="9"/>
  <c r="BH307" i="9"/>
  <c r="BG307" i="9"/>
  <c r="BE307" i="9"/>
  <c r="T307" i="9"/>
  <c r="R307" i="9"/>
  <c r="P307" i="9"/>
  <c r="BI306" i="9"/>
  <c r="BH306" i="9"/>
  <c r="BG306" i="9"/>
  <c r="BE306" i="9"/>
  <c r="T306" i="9"/>
  <c r="R306" i="9"/>
  <c r="P306" i="9"/>
  <c r="BI305" i="9"/>
  <c r="BH305" i="9"/>
  <c r="BG305" i="9"/>
  <c r="BE305" i="9"/>
  <c r="T305" i="9"/>
  <c r="R305" i="9"/>
  <c r="P305" i="9"/>
  <c r="BI304" i="9"/>
  <c r="BH304" i="9"/>
  <c r="BG304" i="9"/>
  <c r="BE304" i="9"/>
  <c r="T304" i="9"/>
  <c r="R304" i="9"/>
  <c r="P304" i="9"/>
  <c r="BI303" i="9"/>
  <c r="BH303" i="9"/>
  <c r="BG303" i="9"/>
  <c r="BE303" i="9"/>
  <c r="T303" i="9"/>
  <c r="R303" i="9"/>
  <c r="P303" i="9"/>
  <c r="BI302" i="9"/>
  <c r="BH302" i="9"/>
  <c r="BG302" i="9"/>
  <c r="BE302" i="9"/>
  <c r="T302" i="9"/>
  <c r="R302" i="9"/>
  <c r="P302" i="9"/>
  <c r="BI301" i="9"/>
  <c r="BH301" i="9"/>
  <c r="BG301" i="9"/>
  <c r="BE301" i="9"/>
  <c r="T301" i="9"/>
  <c r="R301" i="9"/>
  <c r="P301" i="9"/>
  <c r="BI300" i="9"/>
  <c r="BH300" i="9"/>
  <c r="BG300" i="9"/>
  <c r="BE300" i="9"/>
  <c r="T300" i="9"/>
  <c r="R300" i="9"/>
  <c r="P300" i="9"/>
  <c r="BI283" i="9"/>
  <c r="BH283" i="9"/>
  <c r="BG283" i="9"/>
  <c r="BE283" i="9"/>
  <c r="T283" i="9"/>
  <c r="R283" i="9"/>
  <c r="P283" i="9"/>
  <c r="BI277" i="9"/>
  <c r="BH277" i="9"/>
  <c r="BG277" i="9"/>
  <c r="BE277" i="9"/>
  <c r="T277" i="9"/>
  <c r="R277" i="9"/>
  <c r="P277" i="9"/>
  <c r="BI276" i="9"/>
  <c r="BH276" i="9"/>
  <c r="BG276" i="9"/>
  <c r="BE276" i="9"/>
  <c r="T276" i="9"/>
  <c r="R276" i="9"/>
  <c r="P276" i="9"/>
  <c r="BI275" i="9"/>
  <c r="BH275" i="9"/>
  <c r="BG275" i="9"/>
  <c r="BE275" i="9"/>
  <c r="T275" i="9"/>
  <c r="R275" i="9"/>
  <c r="P275" i="9"/>
  <c r="BI274" i="9"/>
  <c r="BH274" i="9"/>
  <c r="BG274" i="9"/>
  <c r="BE274" i="9"/>
  <c r="T274" i="9"/>
  <c r="R274" i="9"/>
  <c r="P274" i="9"/>
  <c r="BI273" i="9"/>
  <c r="BH273" i="9"/>
  <c r="BG273" i="9"/>
  <c r="BE273" i="9"/>
  <c r="T273" i="9"/>
  <c r="R273" i="9"/>
  <c r="P273" i="9"/>
  <c r="BI272" i="9"/>
  <c r="BH272" i="9"/>
  <c r="BG272" i="9"/>
  <c r="BE272" i="9"/>
  <c r="T272" i="9"/>
  <c r="R272" i="9"/>
  <c r="P272" i="9"/>
  <c r="BI271" i="9"/>
  <c r="BH271" i="9"/>
  <c r="BG271" i="9"/>
  <c r="BE271" i="9"/>
  <c r="T271" i="9"/>
  <c r="R271" i="9"/>
  <c r="P271" i="9"/>
  <c r="BI270" i="9"/>
  <c r="BH270" i="9"/>
  <c r="BG270" i="9"/>
  <c r="BE270" i="9"/>
  <c r="T270" i="9"/>
  <c r="R270" i="9"/>
  <c r="P270" i="9"/>
  <c r="BI269" i="9"/>
  <c r="BH269" i="9"/>
  <c r="BG269" i="9"/>
  <c r="BE269" i="9"/>
  <c r="T269" i="9"/>
  <c r="R269" i="9"/>
  <c r="P269" i="9"/>
  <c r="BI268" i="9"/>
  <c r="BH268" i="9"/>
  <c r="BG268" i="9"/>
  <c r="BE268" i="9"/>
  <c r="T268" i="9"/>
  <c r="R268" i="9"/>
  <c r="P268" i="9"/>
  <c r="BI267" i="9"/>
  <c r="BH267" i="9"/>
  <c r="BG267" i="9"/>
  <c r="BE267" i="9"/>
  <c r="T267" i="9"/>
  <c r="R267" i="9"/>
  <c r="P267" i="9"/>
  <c r="BI266" i="9"/>
  <c r="BH266" i="9"/>
  <c r="BG266" i="9"/>
  <c r="BE266" i="9"/>
  <c r="T266" i="9"/>
  <c r="R266" i="9"/>
  <c r="P266" i="9"/>
  <c r="BI265" i="9"/>
  <c r="BH265" i="9"/>
  <c r="BG265" i="9"/>
  <c r="BE265" i="9"/>
  <c r="T265" i="9"/>
  <c r="R265" i="9"/>
  <c r="P265" i="9"/>
  <c r="BI264" i="9"/>
  <c r="BH264" i="9"/>
  <c r="BG264" i="9"/>
  <c r="BE264" i="9"/>
  <c r="T264" i="9"/>
  <c r="R264" i="9"/>
  <c r="P264" i="9"/>
  <c r="BI263" i="9"/>
  <c r="BH263" i="9"/>
  <c r="BG263" i="9"/>
  <c r="BE263" i="9"/>
  <c r="T263" i="9"/>
  <c r="R263" i="9"/>
  <c r="P263" i="9"/>
  <c r="BI262" i="9"/>
  <c r="BH262" i="9"/>
  <c r="BG262" i="9"/>
  <c r="BE262" i="9"/>
  <c r="T262" i="9"/>
  <c r="R262" i="9"/>
  <c r="P262" i="9"/>
  <c r="BI261" i="9"/>
  <c r="BH261" i="9"/>
  <c r="BG261" i="9"/>
  <c r="BE261" i="9"/>
  <c r="T261" i="9"/>
  <c r="R261" i="9"/>
  <c r="P261" i="9"/>
  <c r="BI260" i="9"/>
  <c r="BH260" i="9"/>
  <c r="BG260" i="9"/>
  <c r="BE260" i="9"/>
  <c r="T260" i="9"/>
  <c r="R260" i="9"/>
  <c r="P260" i="9"/>
  <c r="BI259" i="9"/>
  <c r="BH259" i="9"/>
  <c r="BG259" i="9"/>
  <c r="BE259" i="9"/>
  <c r="T259" i="9"/>
  <c r="R259" i="9"/>
  <c r="P259" i="9"/>
  <c r="BI258" i="9"/>
  <c r="BH258" i="9"/>
  <c r="BG258" i="9"/>
  <c r="BE258" i="9"/>
  <c r="T258" i="9"/>
  <c r="R258" i="9"/>
  <c r="P258" i="9"/>
  <c r="BI241" i="9"/>
  <c r="BH241" i="9"/>
  <c r="BG241" i="9"/>
  <c r="BE241" i="9"/>
  <c r="T241" i="9"/>
  <c r="R241" i="9"/>
  <c r="P241" i="9"/>
  <c r="BI240" i="9"/>
  <c r="BH240" i="9"/>
  <c r="BG240" i="9"/>
  <c r="BE240" i="9"/>
  <c r="T240" i="9"/>
  <c r="R240" i="9"/>
  <c r="P240" i="9"/>
  <c r="BI223" i="9"/>
  <c r="BH223" i="9"/>
  <c r="BG223" i="9"/>
  <c r="BE223" i="9"/>
  <c r="T223" i="9"/>
  <c r="R223" i="9"/>
  <c r="P223" i="9"/>
  <c r="BI217" i="9"/>
  <c r="BH217" i="9"/>
  <c r="BG217" i="9"/>
  <c r="BE217" i="9"/>
  <c r="T217" i="9"/>
  <c r="R217" i="9"/>
  <c r="P217" i="9"/>
  <c r="BI216" i="9"/>
  <c r="BH216" i="9"/>
  <c r="BG216" i="9"/>
  <c r="BE216" i="9"/>
  <c r="T216" i="9"/>
  <c r="R216" i="9"/>
  <c r="P216" i="9"/>
  <c r="BI215" i="9"/>
  <c r="BH215" i="9"/>
  <c r="BG215" i="9"/>
  <c r="BE215" i="9"/>
  <c r="T215" i="9"/>
  <c r="R215" i="9"/>
  <c r="P215" i="9"/>
  <c r="BI214" i="9"/>
  <c r="BH214" i="9"/>
  <c r="BG214" i="9"/>
  <c r="BE214" i="9"/>
  <c r="T214" i="9"/>
  <c r="R214" i="9"/>
  <c r="P214" i="9"/>
  <c r="BI213" i="9"/>
  <c r="BH213" i="9"/>
  <c r="BG213" i="9"/>
  <c r="BE213" i="9"/>
  <c r="T213" i="9"/>
  <c r="R213" i="9"/>
  <c r="P213" i="9"/>
  <c r="BI212" i="9"/>
  <c r="BH212" i="9"/>
  <c r="BG212" i="9"/>
  <c r="BE212" i="9"/>
  <c r="T212" i="9"/>
  <c r="R212" i="9"/>
  <c r="P212" i="9"/>
  <c r="BI211" i="9"/>
  <c r="BH211" i="9"/>
  <c r="BG211" i="9"/>
  <c r="BE211" i="9"/>
  <c r="T211" i="9"/>
  <c r="R211" i="9"/>
  <c r="P211" i="9"/>
  <c r="BI210" i="9"/>
  <c r="BH210" i="9"/>
  <c r="BG210" i="9"/>
  <c r="BE210" i="9"/>
  <c r="T210" i="9"/>
  <c r="R210" i="9"/>
  <c r="P210" i="9"/>
  <c r="BI209" i="9"/>
  <c r="BH209" i="9"/>
  <c r="BG209" i="9"/>
  <c r="BE209" i="9"/>
  <c r="T209" i="9"/>
  <c r="R209" i="9"/>
  <c r="P209" i="9"/>
  <c r="BI208" i="9"/>
  <c r="BH208" i="9"/>
  <c r="BG208" i="9"/>
  <c r="BE208" i="9"/>
  <c r="T208" i="9"/>
  <c r="R208" i="9"/>
  <c r="P208" i="9"/>
  <c r="BI207" i="9"/>
  <c r="BH207" i="9"/>
  <c r="BG207" i="9"/>
  <c r="BE207" i="9"/>
  <c r="T207" i="9"/>
  <c r="R207" i="9"/>
  <c r="P207" i="9"/>
  <c r="BI206" i="9"/>
  <c r="BH206" i="9"/>
  <c r="BG206" i="9"/>
  <c r="BE206" i="9"/>
  <c r="T206" i="9"/>
  <c r="R206" i="9"/>
  <c r="P206" i="9"/>
  <c r="BI205" i="9"/>
  <c r="BH205" i="9"/>
  <c r="BG205" i="9"/>
  <c r="BE205" i="9"/>
  <c r="T205" i="9"/>
  <c r="R205" i="9"/>
  <c r="P205" i="9"/>
  <c r="BI204" i="9"/>
  <c r="BH204" i="9"/>
  <c r="BG204" i="9"/>
  <c r="BE204" i="9"/>
  <c r="T204" i="9"/>
  <c r="R204" i="9"/>
  <c r="P204" i="9"/>
  <c r="BI187" i="9"/>
  <c r="BH187" i="9"/>
  <c r="BG187" i="9"/>
  <c r="BE187" i="9"/>
  <c r="T187" i="9"/>
  <c r="R187" i="9"/>
  <c r="P187" i="9"/>
  <c r="BI181" i="9"/>
  <c r="BH181" i="9"/>
  <c r="BG181" i="9"/>
  <c r="BE181" i="9"/>
  <c r="T181" i="9"/>
  <c r="R181" i="9"/>
  <c r="P181" i="9"/>
  <c r="BI180" i="9"/>
  <c r="BH180" i="9"/>
  <c r="BG180" i="9"/>
  <c r="BE180" i="9"/>
  <c r="T180" i="9"/>
  <c r="R180" i="9"/>
  <c r="P180" i="9"/>
  <c r="BI179" i="9"/>
  <c r="BH179" i="9"/>
  <c r="BG179" i="9"/>
  <c r="BE179" i="9"/>
  <c r="T179" i="9"/>
  <c r="R179" i="9"/>
  <c r="P179" i="9"/>
  <c r="BI178" i="9"/>
  <c r="BH178" i="9"/>
  <c r="BG178" i="9"/>
  <c r="BE178" i="9"/>
  <c r="T178" i="9"/>
  <c r="R178" i="9"/>
  <c r="P178" i="9"/>
  <c r="BI177" i="9"/>
  <c r="BH177" i="9"/>
  <c r="BG177" i="9"/>
  <c r="BE177" i="9"/>
  <c r="T177" i="9"/>
  <c r="R177" i="9"/>
  <c r="P177" i="9"/>
  <c r="BI176" i="9"/>
  <c r="BH176" i="9"/>
  <c r="BG176" i="9"/>
  <c r="BE176" i="9"/>
  <c r="T176" i="9"/>
  <c r="R176" i="9"/>
  <c r="P176" i="9"/>
  <c r="BI175" i="9"/>
  <c r="BH175" i="9"/>
  <c r="BG175" i="9"/>
  <c r="BE175" i="9"/>
  <c r="T175" i="9"/>
  <c r="R175" i="9"/>
  <c r="P175" i="9"/>
  <c r="BI174" i="9"/>
  <c r="BH174" i="9"/>
  <c r="BG174" i="9"/>
  <c r="BE174" i="9"/>
  <c r="T174" i="9"/>
  <c r="R174" i="9"/>
  <c r="P174" i="9"/>
  <c r="BI173" i="9"/>
  <c r="BH173" i="9"/>
  <c r="BG173" i="9"/>
  <c r="BE173" i="9"/>
  <c r="T173" i="9"/>
  <c r="R173" i="9"/>
  <c r="P173" i="9"/>
  <c r="BI172" i="9"/>
  <c r="BH172" i="9"/>
  <c r="BG172" i="9"/>
  <c r="BE172" i="9"/>
  <c r="T172" i="9"/>
  <c r="R172" i="9"/>
  <c r="P172" i="9"/>
  <c r="BI171" i="9"/>
  <c r="BH171" i="9"/>
  <c r="BG171" i="9"/>
  <c r="BE171" i="9"/>
  <c r="T171" i="9"/>
  <c r="R171" i="9"/>
  <c r="P171" i="9"/>
  <c r="BI170" i="9"/>
  <c r="BH170" i="9"/>
  <c r="BG170" i="9"/>
  <c r="BE170" i="9"/>
  <c r="T170" i="9"/>
  <c r="R170" i="9"/>
  <c r="P170" i="9"/>
  <c r="BI169" i="9"/>
  <c r="BH169" i="9"/>
  <c r="BG169" i="9"/>
  <c r="BE169" i="9"/>
  <c r="T169" i="9"/>
  <c r="R169" i="9"/>
  <c r="P169" i="9"/>
  <c r="BI168" i="9"/>
  <c r="BH168" i="9"/>
  <c r="BG168" i="9"/>
  <c r="BE168" i="9"/>
  <c r="T168" i="9"/>
  <c r="R168" i="9"/>
  <c r="P168" i="9"/>
  <c r="BI167" i="9"/>
  <c r="BH167" i="9"/>
  <c r="BG167" i="9"/>
  <c r="BE167" i="9"/>
  <c r="T167" i="9"/>
  <c r="R167" i="9"/>
  <c r="P167" i="9"/>
  <c r="BI166" i="9"/>
  <c r="BH166" i="9"/>
  <c r="BG166" i="9"/>
  <c r="BE166" i="9"/>
  <c r="T166" i="9"/>
  <c r="R166" i="9"/>
  <c r="P166" i="9"/>
  <c r="BI149" i="9"/>
  <c r="BH149" i="9"/>
  <c r="BG149" i="9"/>
  <c r="BE149" i="9"/>
  <c r="T149" i="9"/>
  <c r="R149" i="9"/>
  <c r="P149" i="9"/>
  <c r="BI148" i="9"/>
  <c r="BH148" i="9"/>
  <c r="BG148" i="9"/>
  <c r="BE148" i="9"/>
  <c r="T148" i="9"/>
  <c r="R148" i="9"/>
  <c r="P148" i="9"/>
  <c r="BI147" i="9"/>
  <c r="BH147" i="9"/>
  <c r="BG147" i="9"/>
  <c r="BE147" i="9"/>
  <c r="T147" i="9"/>
  <c r="R147" i="9"/>
  <c r="P147" i="9"/>
  <c r="BI146" i="9"/>
  <c r="BH146" i="9"/>
  <c r="BG146" i="9"/>
  <c r="BE146" i="9"/>
  <c r="T146" i="9"/>
  <c r="R146" i="9"/>
  <c r="P146" i="9"/>
  <c r="BI145" i="9"/>
  <c r="BH145" i="9"/>
  <c r="BG145" i="9"/>
  <c r="BE145" i="9"/>
  <c r="T145" i="9"/>
  <c r="R145" i="9"/>
  <c r="P145" i="9"/>
  <c r="BI128" i="9"/>
  <c r="BH128" i="9"/>
  <c r="BG128" i="9"/>
  <c r="BE128" i="9"/>
  <c r="T128" i="9"/>
  <c r="R128" i="9"/>
  <c r="P128" i="9"/>
  <c r="J123" i="9"/>
  <c r="J122" i="9"/>
  <c r="F122" i="9"/>
  <c r="F120" i="9"/>
  <c r="E118" i="9"/>
  <c r="J92" i="9"/>
  <c r="J91" i="9"/>
  <c r="F91" i="9"/>
  <c r="F89" i="9"/>
  <c r="E87" i="9"/>
  <c r="J18" i="9"/>
  <c r="E18" i="9"/>
  <c r="F123" i="9" s="1"/>
  <c r="J17" i="9"/>
  <c r="J12" i="9"/>
  <c r="J120" i="9"/>
  <c r="E7" i="9"/>
  <c r="E116" i="9" s="1"/>
  <c r="J37" i="8"/>
  <c r="J36" i="8"/>
  <c r="AY101" i="1"/>
  <c r="J35" i="8"/>
  <c r="AX101" i="1"/>
  <c r="BI416" i="8"/>
  <c r="BH416" i="8"/>
  <c r="BG416" i="8"/>
  <c r="BE416" i="8"/>
  <c r="T416" i="8"/>
  <c r="R416" i="8"/>
  <c r="P416" i="8"/>
  <c r="BI414" i="8"/>
  <c r="BH414" i="8"/>
  <c r="BG414" i="8"/>
  <c r="BE414" i="8"/>
  <c r="T414" i="8"/>
  <c r="R414" i="8"/>
  <c r="P414" i="8"/>
  <c r="BI412" i="8"/>
  <c r="BH412" i="8"/>
  <c r="BG412" i="8"/>
  <c r="BE412" i="8"/>
  <c r="T412" i="8"/>
  <c r="T411" i="8" s="1"/>
  <c r="R412" i="8"/>
  <c r="R411" i="8" s="1"/>
  <c r="P412" i="8"/>
  <c r="P411" i="8"/>
  <c r="BI409" i="8"/>
  <c r="BH409" i="8"/>
  <c r="BG409" i="8"/>
  <c r="BE409" i="8"/>
  <c r="T409" i="8"/>
  <c r="R409" i="8"/>
  <c r="P409" i="8"/>
  <c r="BI407" i="8"/>
  <c r="BH407" i="8"/>
  <c r="BG407" i="8"/>
  <c r="BE407" i="8"/>
  <c r="T407" i="8"/>
  <c r="R407" i="8"/>
  <c r="P407" i="8"/>
  <c r="BI402" i="8"/>
  <c r="BH402" i="8"/>
  <c r="BG402" i="8"/>
  <c r="BE402" i="8"/>
  <c r="T402" i="8"/>
  <c r="R402" i="8"/>
  <c r="P402" i="8"/>
  <c r="BI398" i="8"/>
  <c r="BH398" i="8"/>
  <c r="BG398" i="8"/>
  <c r="BE398" i="8"/>
  <c r="T398" i="8"/>
  <c r="R398" i="8"/>
  <c r="P398" i="8"/>
  <c r="BI396" i="8"/>
  <c r="BH396" i="8"/>
  <c r="BG396" i="8"/>
  <c r="BE396" i="8"/>
  <c r="T396" i="8"/>
  <c r="R396" i="8"/>
  <c r="P396" i="8"/>
  <c r="BI395" i="8"/>
  <c r="BH395" i="8"/>
  <c r="BG395" i="8"/>
  <c r="BE395" i="8"/>
  <c r="T395" i="8"/>
  <c r="R395" i="8"/>
  <c r="P395" i="8"/>
  <c r="BI394" i="8"/>
  <c r="BH394" i="8"/>
  <c r="BG394" i="8"/>
  <c r="BE394" i="8"/>
  <c r="T394" i="8"/>
  <c r="R394" i="8"/>
  <c r="P394" i="8"/>
  <c r="BI392" i="8"/>
  <c r="BH392" i="8"/>
  <c r="BG392" i="8"/>
  <c r="BE392" i="8"/>
  <c r="T392" i="8"/>
  <c r="R392" i="8"/>
  <c r="P392" i="8"/>
  <c r="BI391" i="8"/>
  <c r="BH391" i="8"/>
  <c r="BG391" i="8"/>
  <c r="BE391" i="8"/>
  <c r="T391" i="8"/>
  <c r="R391" i="8"/>
  <c r="P391" i="8"/>
  <c r="BI390" i="8"/>
  <c r="BH390" i="8"/>
  <c r="BG390" i="8"/>
  <c r="BE390" i="8"/>
  <c r="T390" i="8"/>
  <c r="R390" i="8"/>
  <c r="P390" i="8"/>
  <c r="BI389" i="8"/>
  <c r="BH389" i="8"/>
  <c r="BG389" i="8"/>
  <c r="BE389" i="8"/>
  <c r="T389" i="8"/>
  <c r="R389" i="8"/>
  <c r="P389" i="8"/>
  <c r="BI388" i="8"/>
  <c r="BH388" i="8"/>
  <c r="BG388" i="8"/>
  <c r="BE388" i="8"/>
  <c r="T388" i="8"/>
  <c r="R388" i="8"/>
  <c r="P388" i="8"/>
  <c r="BI387" i="8"/>
  <c r="BH387" i="8"/>
  <c r="BG387" i="8"/>
  <c r="BE387" i="8"/>
  <c r="T387" i="8"/>
  <c r="R387" i="8"/>
  <c r="P387" i="8"/>
  <c r="BI385" i="8"/>
  <c r="BH385" i="8"/>
  <c r="BG385" i="8"/>
  <c r="BE385" i="8"/>
  <c r="T385" i="8"/>
  <c r="R385" i="8"/>
  <c r="P385" i="8"/>
  <c r="BI384" i="8"/>
  <c r="BH384" i="8"/>
  <c r="BG384" i="8"/>
  <c r="BE384" i="8"/>
  <c r="T384" i="8"/>
  <c r="R384" i="8"/>
  <c r="P384" i="8"/>
  <c r="BI383" i="8"/>
  <c r="BH383" i="8"/>
  <c r="BG383" i="8"/>
  <c r="BE383" i="8"/>
  <c r="T383" i="8"/>
  <c r="R383" i="8"/>
  <c r="P383" i="8"/>
  <c r="BI382" i="8"/>
  <c r="BH382" i="8"/>
  <c r="BG382" i="8"/>
  <c r="BE382" i="8"/>
  <c r="T382" i="8"/>
  <c r="R382" i="8"/>
  <c r="P382" i="8"/>
  <c r="BI381" i="8"/>
  <c r="BH381" i="8"/>
  <c r="BG381" i="8"/>
  <c r="BE381" i="8"/>
  <c r="T381" i="8"/>
  <c r="R381" i="8"/>
  <c r="P381" i="8"/>
  <c r="BI380" i="8"/>
  <c r="BH380" i="8"/>
  <c r="BG380" i="8"/>
  <c r="BE380" i="8"/>
  <c r="T380" i="8"/>
  <c r="R380" i="8"/>
  <c r="P380" i="8"/>
  <c r="BI379" i="8"/>
  <c r="BH379" i="8"/>
  <c r="BG379" i="8"/>
  <c r="BE379" i="8"/>
  <c r="T379" i="8"/>
  <c r="R379" i="8"/>
  <c r="P379" i="8"/>
  <c r="BI378" i="8"/>
  <c r="BH378" i="8"/>
  <c r="BG378" i="8"/>
  <c r="BE378" i="8"/>
  <c r="T378" i="8"/>
  <c r="R378" i="8"/>
  <c r="P378" i="8"/>
  <c r="BI376" i="8"/>
  <c r="BH376" i="8"/>
  <c r="BG376" i="8"/>
  <c r="BE376" i="8"/>
  <c r="T376" i="8"/>
  <c r="R376" i="8"/>
  <c r="P376" i="8"/>
  <c r="BI375" i="8"/>
  <c r="BH375" i="8"/>
  <c r="BG375" i="8"/>
  <c r="BE375" i="8"/>
  <c r="T375" i="8"/>
  <c r="R375" i="8"/>
  <c r="P375" i="8"/>
  <c r="BI374" i="8"/>
  <c r="BH374" i="8"/>
  <c r="BG374" i="8"/>
  <c r="BE374" i="8"/>
  <c r="T374" i="8"/>
  <c r="R374" i="8"/>
  <c r="P374" i="8"/>
  <c r="BI373" i="8"/>
  <c r="BH373" i="8"/>
  <c r="BG373" i="8"/>
  <c r="BE373" i="8"/>
  <c r="T373" i="8"/>
  <c r="R373" i="8"/>
  <c r="P373" i="8"/>
  <c r="BI372" i="8"/>
  <c r="BH372" i="8"/>
  <c r="BG372" i="8"/>
  <c r="BE372" i="8"/>
  <c r="T372" i="8"/>
  <c r="R372" i="8"/>
  <c r="P372" i="8"/>
  <c r="BI371" i="8"/>
  <c r="BH371" i="8"/>
  <c r="BG371" i="8"/>
  <c r="BE371" i="8"/>
  <c r="T371" i="8"/>
  <c r="R371" i="8"/>
  <c r="P371" i="8"/>
  <c r="BI370" i="8"/>
  <c r="BH370" i="8"/>
  <c r="BG370" i="8"/>
  <c r="BE370" i="8"/>
  <c r="T370" i="8"/>
  <c r="R370" i="8"/>
  <c r="P370" i="8"/>
  <c r="BI369" i="8"/>
  <c r="BH369" i="8"/>
  <c r="BG369" i="8"/>
  <c r="BE369" i="8"/>
  <c r="T369" i="8"/>
  <c r="R369" i="8"/>
  <c r="P369" i="8"/>
  <c r="BI368" i="8"/>
  <c r="BH368" i="8"/>
  <c r="BG368" i="8"/>
  <c r="BE368" i="8"/>
  <c r="T368" i="8"/>
  <c r="R368" i="8"/>
  <c r="P368" i="8"/>
  <c r="BI367" i="8"/>
  <c r="BH367" i="8"/>
  <c r="BG367" i="8"/>
  <c r="BE367" i="8"/>
  <c r="T367" i="8"/>
  <c r="R367" i="8"/>
  <c r="P367" i="8"/>
  <c r="BI366" i="8"/>
  <c r="BH366" i="8"/>
  <c r="BG366" i="8"/>
  <c r="BE366" i="8"/>
  <c r="T366" i="8"/>
  <c r="R366" i="8"/>
  <c r="P366" i="8"/>
  <c r="BI365" i="8"/>
  <c r="BH365" i="8"/>
  <c r="BG365" i="8"/>
  <c r="BE365" i="8"/>
  <c r="T365" i="8"/>
  <c r="R365" i="8"/>
  <c r="P365" i="8"/>
  <c r="BI364" i="8"/>
  <c r="BH364" i="8"/>
  <c r="BG364" i="8"/>
  <c r="BE364" i="8"/>
  <c r="T364" i="8"/>
  <c r="R364" i="8"/>
  <c r="P364" i="8"/>
  <c r="BI363" i="8"/>
  <c r="BH363" i="8"/>
  <c r="BG363" i="8"/>
  <c r="BE363" i="8"/>
  <c r="T363" i="8"/>
  <c r="R363" i="8"/>
  <c r="P363" i="8"/>
  <c r="BI362" i="8"/>
  <c r="BH362" i="8"/>
  <c r="BG362" i="8"/>
  <c r="BE362" i="8"/>
  <c r="T362" i="8"/>
  <c r="R362" i="8"/>
  <c r="P362" i="8"/>
  <c r="BI358" i="8"/>
  <c r="BH358" i="8"/>
  <c r="BG358" i="8"/>
  <c r="BE358" i="8"/>
  <c r="T358" i="8"/>
  <c r="R358" i="8"/>
  <c r="P358" i="8"/>
  <c r="BI357" i="8"/>
  <c r="BH357" i="8"/>
  <c r="BG357" i="8"/>
  <c r="BE357" i="8"/>
  <c r="T357" i="8"/>
  <c r="R357" i="8"/>
  <c r="P357" i="8"/>
  <c r="BI356" i="8"/>
  <c r="BH356" i="8"/>
  <c r="BG356" i="8"/>
  <c r="BE356" i="8"/>
  <c r="T356" i="8"/>
  <c r="R356" i="8"/>
  <c r="P356" i="8"/>
  <c r="BI355" i="8"/>
  <c r="BH355" i="8"/>
  <c r="BG355" i="8"/>
  <c r="BE355" i="8"/>
  <c r="T355" i="8"/>
  <c r="R355" i="8"/>
  <c r="P355" i="8"/>
  <c r="BI354" i="8"/>
  <c r="BH354" i="8"/>
  <c r="BG354" i="8"/>
  <c r="BE354" i="8"/>
  <c r="T354" i="8"/>
  <c r="R354" i="8"/>
  <c r="P354" i="8"/>
  <c r="BI353" i="8"/>
  <c r="BH353" i="8"/>
  <c r="BG353" i="8"/>
  <c r="BE353" i="8"/>
  <c r="T353" i="8"/>
  <c r="R353" i="8"/>
  <c r="P353" i="8"/>
  <c r="BI352" i="8"/>
  <c r="BH352" i="8"/>
  <c r="BG352" i="8"/>
  <c r="BE352" i="8"/>
  <c r="T352" i="8"/>
  <c r="R352" i="8"/>
  <c r="P352" i="8"/>
  <c r="BI351" i="8"/>
  <c r="BH351" i="8"/>
  <c r="BG351" i="8"/>
  <c r="BE351" i="8"/>
  <c r="T351" i="8"/>
  <c r="R351" i="8"/>
  <c r="P351" i="8"/>
  <c r="BI350" i="8"/>
  <c r="BH350" i="8"/>
  <c r="BG350" i="8"/>
  <c r="BE350" i="8"/>
  <c r="T350" i="8"/>
  <c r="R350" i="8"/>
  <c r="P350" i="8"/>
  <c r="BI349" i="8"/>
  <c r="BH349" i="8"/>
  <c r="BG349" i="8"/>
  <c r="BE349" i="8"/>
  <c r="T349" i="8"/>
  <c r="R349" i="8"/>
  <c r="P349" i="8"/>
  <c r="BI348" i="8"/>
  <c r="BH348" i="8"/>
  <c r="BG348" i="8"/>
  <c r="BE348" i="8"/>
  <c r="T348" i="8"/>
  <c r="R348" i="8"/>
  <c r="P348" i="8"/>
  <c r="BI347" i="8"/>
  <c r="BH347" i="8"/>
  <c r="BG347" i="8"/>
  <c r="BE347" i="8"/>
  <c r="T347" i="8"/>
  <c r="R347" i="8"/>
  <c r="P347" i="8"/>
  <c r="BI346" i="8"/>
  <c r="BH346" i="8"/>
  <c r="BG346" i="8"/>
  <c r="BE346" i="8"/>
  <c r="T346" i="8"/>
  <c r="R346" i="8"/>
  <c r="P346" i="8"/>
  <c r="BI345" i="8"/>
  <c r="BH345" i="8"/>
  <c r="BG345" i="8"/>
  <c r="BE345" i="8"/>
  <c r="T345" i="8"/>
  <c r="R345" i="8"/>
  <c r="P345" i="8"/>
  <c r="BI344" i="8"/>
  <c r="BH344" i="8"/>
  <c r="BG344" i="8"/>
  <c r="BE344" i="8"/>
  <c r="T344" i="8"/>
  <c r="R344" i="8"/>
  <c r="P344" i="8"/>
  <c r="BI343" i="8"/>
  <c r="BH343" i="8"/>
  <c r="BG343" i="8"/>
  <c r="BE343" i="8"/>
  <c r="T343" i="8"/>
  <c r="R343" i="8"/>
  <c r="P343" i="8"/>
  <c r="BI339" i="8"/>
  <c r="BH339" i="8"/>
  <c r="BG339" i="8"/>
  <c r="BE339" i="8"/>
  <c r="T339" i="8"/>
  <c r="R339" i="8"/>
  <c r="P339" i="8"/>
  <c r="BI337" i="8"/>
  <c r="BH337" i="8"/>
  <c r="BG337" i="8"/>
  <c r="BE337" i="8"/>
  <c r="T337" i="8"/>
  <c r="R337" i="8"/>
  <c r="P337" i="8"/>
  <c r="BI330" i="8"/>
  <c r="BH330" i="8"/>
  <c r="BG330" i="8"/>
  <c r="BE330" i="8"/>
  <c r="T330" i="8"/>
  <c r="R330" i="8"/>
  <c r="P330" i="8"/>
  <c r="BI329" i="8"/>
  <c r="BH329" i="8"/>
  <c r="BG329" i="8"/>
  <c r="BE329" i="8"/>
  <c r="T329" i="8"/>
  <c r="R329" i="8"/>
  <c r="P329" i="8"/>
  <c r="BI322" i="8"/>
  <c r="BH322" i="8"/>
  <c r="BG322" i="8"/>
  <c r="BE322" i="8"/>
  <c r="T322" i="8"/>
  <c r="R322" i="8"/>
  <c r="P322" i="8"/>
  <c r="BI315" i="8"/>
  <c r="BH315" i="8"/>
  <c r="BG315" i="8"/>
  <c r="BE315" i="8"/>
  <c r="T315" i="8"/>
  <c r="R315" i="8"/>
  <c r="P315" i="8"/>
  <c r="BI313" i="8"/>
  <c r="BH313" i="8"/>
  <c r="BG313" i="8"/>
  <c r="BE313" i="8"/>
  <c r="T313" i="8"/>
  <c r="R313" i="8"/>
  <c r="P313" i="8"/>
  <c r="BI312" i="8"/>
  <c r="BH312" i="8"/>
  <c r="BG312" i="8"/>
  <c r="BE312" i="8"/>
  <c r="T312" i="8"/>
  <c r="R312" i="8"/>
  <c r="P312" i="8"/>
  <c r="BI310" i="8"/>
  <c r="BH310" i="8"/>
  <c r="BG310" i="8"/>
  <c r="BE310" i="8"/>
  <c r="T310" i="8"/>
  <c r="R310" i="8"/>
  <c r="P310" i="8"/>
  <c r="BI309" i="8"/>
  <c r="BH309" i="8"/>
  <c r="BG309" i="8"/>
  <c r="BE309" i="8"/>
  <c r="T309" i="8"/>
  <c r="R309" i="8"/>
  <c r="P309" i="8"/>
  <c r="BI308" i="8"/>
  <c r="BH308" i="8"/>
  <c r="BG308" i="8"/>
  <c r="BE308" i="8"/>
  <c r="T308" i="8"/>
  <c r="R308" i="8"/>
  <c r="P308" i="8"/>
  <c r="BI307" i="8"/>
  <c r="BH307" i="8"/>
  <c r="BG307" i="8"/>
  <c r="BE307" i="8"/>
  <c r="T307" i="8"/>
  <c r="R307" i="8"/>
  <c r="P307" i="8"/>
  <c r="BI306" i="8"/>
  <c r="BH306" i="8"/>
  <c r="BG306" i="8"/>
  <c r="BE306" i="8"/>
  <c r="T306" i="8"/>
  <c r="R306" i="8"/>
  <c r="P306" i="8"/>
  <c r="BI305" i="8"/>
  <c r="BH305" i="8"/>
  <c r="BG305" i="8"/>
  <c r="BE305" i="8"/>
  <c r="T305" i="8"/>
  <c r="R305" i="8"/>
  <c r="P305" i="8"/>
  <c r="BI304" i="8"/>
  <c r="BH304" i="8"/>
  <c r="BG304" i="8"/>
  <c r="BE304" i="8"/>
  <c r="T304" i="8"/>
  <c r="R304" i="8"/>
  <c r="P304" i="8"/>
  <c r="BI303" i="8"/>
  <c r="BH303" i="8"/>
  <c r="BG303" i="8"/>
  <c r="BE303" i="8"/>
  <c r="T303" i="8"/>
  <c r="R303" i="8"/>
  <c r="P303" i="8"/>
  <c r="BI302" i="8"/>
  <c r="BH302" i="8"/>
  <c r="BG302" i="8"/>
  <c r="BE302" i="8"/>
  <c r="T302" i="8"/>
  <c r="R302" i="8"/>
  <c r="P302" i="8"/>
  <c r="BI301" i="8"/>
  <c r="BH301" i="8"/>
  <c r="BG301" i="8"/>
  <c r="BE301" i="8"/>
  <c r="T301" i="8"/>
  <c r="R301" i="8"/>
  <c r="P301" i="8"/>
  <c r="BI300" i="8"/>
  <c r="BH300" i="8"/>
  <c r="BG300" i="8"/>
  <c r="BE300" i="8"/>
  <c r="T300" i="8"/>
  <c r="R300" i="8"/>
  <c r="P300" i="8"/>
  <c r="BI299" i="8"/>
  <c r="BH299" i="8"/>
  <c r="BG299" i="8"/>
  <c r="BE299" i="8"/>
  <c r="T299" i="8"/>
  <c r="R299" i="8"/>
  <c r="P299" i="8"/>
  <c r="BI298" i="8"/>
  <c r="BH298" i="8"/>
  <c r="BG298" i="8"/>
  <c r="BE298" i="8"/>
  <c r="T298" i="8"/>
  <c r="R298" i="8"/>
  <c r="P298" i="8"/>
  <c r="BI297" i="8"/>
  <c r="BH297" i="8"/>
  <c r="BG297" i="8"/>
  <c r="BE297" i="8"/>
  <c r="T297" i="8"/>
  <c r="R297" i="8"/>
  <c r="P297" i="8"/>
  <c r="BI296" i="8"/>
  <c r="BH296" i="8"/>
  <c r="BG296" i="8"/>
  <c r="BE296" i="8"/>
  <c r="T296" i="8"/>
  <c r="R296" i="8"/>
  <c r="P296" i="8"/>
  <c r="BI295" i="8"/>
  <c r="BH295" i="8"/>
  <c r="BG295" i="8"/>
  <c r="BE295" i="8"/>
  <c r="T295" i="8"/>
  <c r="R295" i="8"/>
  <c r="P295" i="8"/>
  <c r="BI294" i="8"/>
  <c r="BH294" i="8"/>
  <c r="BG294" i="8"/>
  <c r="BE294" i="8"/>
  <c r="T294" i="8"/>
  <c r="R294" i="8"/>
  <c r="P294" i="8"/>
  <c r="BI293" i="8"/>
  <c r="BH293" i="8"/>
  <c r="BG293" i="8"/>
  <c r="BE293" i="8"/>
  <c r="T293" i="8"/>
  <c r="R293" i="8"/>
  <c r="P293" i="8"/>
  <c r="BI292" i="8"/>
  <c r="BH292" i="8"/>
  <c r="BG292" i="8"/>
  <c r="BE292" i="8"/>
  <c r="T292" i="8"/>
  <c r="R292" i="8"/>
  <c r="P292" i="8"/>
  <c r="BI291" i="8"/>
  <c r="BH291" i="8"/>
  <c r="BG291" i="8"/>
  <c r="BE291" i="8"/>
  <c r="T291" i="8"/>
  <c r="R291" i="8"/>
  <c r="P291" i="8"/>
  <c r="BI290" i="8"/>
  <c r="BH290" i="8"/>
  <c r="BG290" i="8"/>
  <c r="BE290" i="8"/>
  <c r="T290" i="8"/>
  <c r="R290" i="8"/>
  <c r="P290" i="8"/>
  <c r="BI285" i="8"/>
  <c r="BH285" i="8"/>
  <c r="BG285" i="8"/>
  <c r="BE285" i="8"/>
  <c r="T285" i="8"/>
  <c r="R285" i="8"/>
  <c r="P285" i="8"/>
  <c r="BI283" i="8"/>
  <c r="BH283" i="8"/>
  <c r="BG283" i="8"/>
  <c r="BE283" i="8"/>
  <c r="T283" i="8"/>
  <c r="R283" i="8"/>
  <c r="P283" i="8"/>
  <c r="BI281" i="8"/>
  <c r="BH281" i="8"/>
  <c r="BG281" i="8"/>
  <c r="BE281" i="8"/>
  <c r="T281" i="8"/>
  <c r="R281" i="8"/>
  <c r="P281" i="8"/>
  <c r="BI276" i="8"/>
  <c r="BH276" i="8"/>
  <c r="BG276" i="8"/>
  <c r="BE276" i="8"/>
  <c r="T276" i="8"/>
  <c r="R276" i="8"/>
  <c r="P276" i="8"/>
  <c r="BI274" i="8"/>
  <c r="BH274" i="8"/>
  <c r="BG274" i="8"/>
  <c r="BE274" i="8"/>
  <c r="T274" i="8"/>
  <c r="R274" i="8"/>
  <c r="P274" i="8"/>
  <c r="BI272" i="8"/>
  <c r="BH272" i="8"/>
  <c r="BG272" i="8"/>
  <c r="BE272" i="8"/>
  <c r="T272" i="8"/>
  <c r="R272" i="8"/>
  <c r="P272" i="8"/>
  <c r="BI270" i="8"/>
  <c r="BH270" i="8"/>
  <c r="BG270" i="8"/>
  <c r="BE270" i="8"/>
  <c r="T270" i="8"/>
  <c r="R270" i="8"/>
  <c r="P270" i="8"/>
  <c r="BI268" i="8"/>
  <c r="BH268" i="8"/>
  <c r="BG268" i="8"/>
  <c r="BE268" i="8"/>
  <c r="T268" i="8"/>
  <c r="R268" i="8"/>
  <c r="P268" i="8"/>
  <c r="BI262" i="8"/>
  <c r="BH262" i="8"/>
  <c r="BG262" i="8"/>
  <c r="BE262" i="8"/>
  <c r="T262" i="8"/>
  <c r="R262" i="8"/>
  <c r="P262" i="8"/>
  <c r="BI258" i="8"/>
  <c r="BH258" i="8"/>
  <c r="BG258" i="8"/>
  <c r="BE258" i="8"/>
  <c r="T258" i="8"/>
  <c r="R258" i="8"/>
  <c r="P258" i="8"/>
  <c r="BI254" i="8"/>
  <c r="BH254" i="8"/>
  <c r="BG254" i="8"/>
  <c r="BE254" i="8"/>
  <c r="T254" i="8"/>
  <c r="R254" i="8"/>
  <c r="P254" i="8"/>
  <c r="BI252" i="8"/>
  <c r="BH252" i="8"/>
  <c r="BG252" i="8"/>
  <c r="BE252" i="8"/>
  <c r="T252" i="8"/>
  <c r="R252" i="8"/>
  <c r="P252" i="8"/>
  <c r="BI250" i="8"/>
  <c r="BH250" i="8"/>
  <c r="BG250" i="8"/>
  <c r="BE250" i="8"/>
  <c r="T250" i="8"/>
  <c r="R250" i="8"/>
  <c r="P250" i="8"/>
  <c r="BI248" i="8"/>
  <c r="BH248" i="8"/>
  <c r="BG248" i="8"/>
  <c r="BE248" i="8"/>
  <c r="T248" i="8"/>
  <c r="R248" i="8"/>
  <c r="P248" i="8"/>
  <c r="BI247" i="8"/>
  <c r="BH247" i="8"/>
  <c r="BG247" i="8"/>
  <c r="BE247" i="8"/>
  <c r="T247" i="8"/>
  <c r="R247" i="8"/>
  <c r="P247" i="8"/>
  <c r="BI243" i="8"/>
  <c r="BH243" i="8"/>
  <c r="BG243" i="8"/>
  <c r="BE243" i="8"/>
  <c r="T243" i="8"/>
  <c r="R243" i="8"/>
  <c r="P243" i="8"/>
  <c r="BI242" i="8"/>
  <c r="BH242" i="8"/>
  <c r="BG242" i="8"/>
  <c r="BE242" i="8"/>
  <c r="T242" i="8"/>
  <c r="R242" i="8"/>
  <c r="P242" i="8"/>
  <c r="BI241" i="8"/>
  <c r="BH241" i="8"/>
  <c r="BG241" i="8"/>
  <c r="BE241" i="8"/>
  <c r="T241" i="8"/>
  <c r="R241" i="8"/>
  <c r="P241" i="8"/>
  <c r="BI240" i="8"/>
  <c r="BH240" i="8"/>
  <c r="BG240" i="8"/>
  <c r="BE240" i="8"/>
  <c r="T240" i="8"/>
  <c r="R240" i="8"/>
  <c r="P240" i="8"/>
  <c r="BI235" i="8"/>
  <c r="BH235" i="8"/>
  <c r="BG235" i="8"/>
  <c r="BE235" i="8"/>
  <c r="T235" i="8"/>
  <c r="R235" i="8"/>
  <c r="P235" i="8"/>
  <c r="BI234" i="8"/>
  <c r="BH234" i="8"/>
  <c r="BG234" i="8"/>
  <c r="BE234" i="8"/>
  <c r="T234" i="8"/>
  <c r="R234" i="8"/>
  <c r="P234" i="8"/>
  <c r="BI230" i="8"/>
  <c r="BH230" i="8"/>
  <c r="BG230" i="8"/>
  <c r="BE230" i="8"/>
  <c r="T230" i="8"/>
  <c r="R230" i="8"/>
  <c r="P230" i="8"/>
  <c r="BI229" i="8"/>
  <c r="BH229" i="8"/>
  <c r="BG229" i="8"/>
  <c r="BE229" i="8"/>
  <c r="T229" i="8"/>
  <c r="R229" i="8"/>
  <c r="P229" i="8"/>
  <c r="BI224" i="8"/>
  <c r="BH224" i="8"/>
  <c r="BG224" i="8"/>
  <c r="BE224" i="8"/>
  <c r="T224" i="8"/>
  <c r="R224" i="8"/>
  <c r="P224" i="8"/>
  <c r="BI220" i="8"/>
  <c r="BH220" i="8"/>
  <c r="BG220" i="8"/>
  <c r="BE220" i="8"/>
  <c r="T220" i="8"/>
  <c r="R220" i="8"/>
  <c r="P220" i="8"/>
  <c r="BI211" i="8"/>
  <c r="BH211" i="8"/>
  <c r="BG211" i="8"/>
  <c r="BE211" i="8"/>
  <c r="T211" i="8"/>
  <c r="R211" i="8"/>
  <c r="P211" i="8"/>
  <c r="BI209" i="8"/>
  <c r="BH209" i="8"/>
  <c r="BG209" i="8"/>
  <c r="BE209" i="8"/>
  <c r="T209" i="8"/>
  <c r="R209" i="8"/>
  <c r="P209" i="8"/>
  <c r="BI207" i="8"/>
  <c r="BH207" i="8"/>
  <c r="BG207" i="8"/>
  <c r="BE207" i="8"/>
  <c r="T207" i="8"/>
  <c r="R207" i="8"/>
  <c r="P207" i="8"/>
  <c r="BI206" i="8"/>
  <c r="BH206" i="8"/>
  <c r="BG206" i="8"/>
  <c r="BE206" i="8"/>
  <c r="T206" i="8"/>
  <c r="R206" i="8"/>
  <c r="P206" i="8"/>
  <c r="BI205" i="8"/>
  <c r="BH205" i="8"/>
  <c r="BG205" i="8"/>
  <c r="BE205" i="8"/>
  <c r="T205" i="8"/>
  <c r="R205" i="8"/>
  <c r="P205" i="8"/>
  <c r="BI204" i="8"/>
  <c r="BH204" i="8"/>
  <c r="BG204" i="8"/>
  <c r="BE204" i="8"/>
  <c r="T204" i="8"/>
  <c r="R204" i="8"/>
  <c r="P204" i="8"/>
  <c r="BI203" i="8"/>
  <c r="BH203" i="8"/>
  <c r="BG203" i="8"/>
  <c r="BE203" i="8"/>
  <c r="T203" i="8"/>
  <c r="R203" i="8"/>
  <c r="P203" i="8"/>
  <c r="BI201" i="8"/>
  <c r="BH201" i="8"/>
  <c r="BG201" i="8"/>
  <c r="BE201" i="8"/>
  <c r="T201" i="8"/>
  <c r="R201" i="8"/>
  <c r="P201" i="8"/>
  <c r="BI199" i="8"/>
  <c r="BH199" i="8"/>
  <c r="BG199" i="8"/>
  <c r="BE199" i="8"/>
  <c r="T199" i="8"/>
  <c r="R199" i="8"/>
  <c r="P199" i="8"/>
  <c r="BI197" i="8"/>
  <c r="BH197" i="8"/>
  <c r="BG197" i="8"/>
  <c r="BE197" i="8"/>
  <c r="T197" i="8"/>
  <c r="R197" i="8"/>
  <c r="P197" i="8"/>
  <c r="BI195" i="8"/>
  <c r="BH195" i="8"/>
  <c r="BG195" i="8"/>
  <c r="BE195" i="8"/>
  <c r="T195" i="8"/>
  <c r="R195" i="8"/>
  <c r="P195" i="8"/>
  <c r="BI194" i="8"/>
  <c r="BH194" i="8"/>
  <c r="BG194" i="8"/>
  <c r="BE194" i="8"/>
  <c r="T194" i="8"/>
  <c r="R194" i="8"/>
  <c r="P194" i="8"/>
  <c r="BI192" i="8"/>
  <c r="BH192" i="8"/>
  <c r="BG192" i="8"/>
  <c r="BE192" i="8"/>
  <c r="T192" i="8"/>
  <c r="R192" i="8"/>
  <c r="P192" i="8"/>
  <c r="BI185" i="8"/>
  <c r="BH185" i="8"/>
  <c r="BG185" i="8"/>
  <c r="BE185" i="8"/>
  <c r="T185" i="8"/>
  <c r="R185" i="8"/>
  <c r="P185" i="8"/>
  <c r="BI180" i="8"/>
  <c r="BH180" i="8"/>
  <c r="BG180" i="8"/>
  <c r="BE180" i="8"/>
  <c r="T180" i="8"/>
  <c r="R180" i="8"/>
  <c r="P180" i="8"/>
  <c r="BI177" i="8"/>
  <c r="BH177" i="8"/>
  <c r="BG177" i="8"/>
  <c r="BE177" i="8"/>
  <c r="T177" i="8"/>
  <c r="T176" i="8"/>
  <c r="R177" i="8"/>
  <c r="R176" i="8"/>
  <c r="P177" i="8"/>
  <c r="P176" i="8"/>
  <c r="BI170" i="8"/>
  <c r="BH170" i="8"/>
  <c r="BG170" i="8"/>
  <c r="BE170" i="8"/>
  <c r="T170" i="8"/>
  <c r="T169" i="8" s="1"/>
  <c r="R170" i="8"/>
  <c r="R169" i="8"/>
  <c r="P170" i="8"/>
  <c r="P169" i="8" s="1"/>
  <c r="BI167" i="8"/>
  <c r="BH167" i="8"/>
  <c r="BG167" i="8"/>
  <c r="BE167" i="8"/>
  <c r="T167" i="8"/>
  <c r="R167" i="8"/>
  <c r="P167" i="8"/>
  <c r="BI161" i="8"/>
  <c r="BH161" i="8"/>
  <c r="BG161" i="8"/>
  <c r="BE161" i="8"/>
  <c r="T161" i="8"/>
  <c r="R161" i="8"/>
  <c r="P161" i="8"/>
  <c r="BI156" i="8"/>
  <c r="BH156" i="8"/>
  <c r="BG156" i="8"/>
  <c r="BE156" i="8"/>
  <c r="T156" i="8"/>
  <c r="R156" i="8"/>
  <c r="P156" i="8"/>
  <c r="BI154" i="8"/>
  <c r="BH154" i="8"/>
  <c r="BG154" i="8"/>
  <c r="BE154" i="8"/>
  <c r="T154" i="8"/>
  <c r="R154" i="8"/>
  <c r="P154" i="8"/>
  <c r="BI152" i="8"/>
  <c r="BH152" i="8"/>
  <c r="BG152" i="8"/>
  <c r="BE152" i="8"/>
  <c r="T152" i="8"/>
  <c r="R152" i="8"/>
  <c r="P152" i="8"/>
  <c r="BI148" i="8"/>
  <c r="BH148" i="8"/>
  <c r="BG148" i="8"/>
  <c r="BE148" i="8"/>
  <c r="T148" i="8"/>
  <c r="R148" i="8"/>
  <c r="P148" i="8"/>
  <c r="BI146" i="8"/>
  <c r="BH146" i="8"/>
  <c r="BG146" i="8"/>
  <c r="BE146" i="8"/>
  <c r="T146" i="8"/>
  <c r="R146" i="8"/>
  <c r="P146" i="8"/>
  <c r="BI142" i="8"/>
  <c r="BH142" i="8"/>
  <c r="BG142" i="8"/>
  <c r="BE142" i="8"/>
  <c r="T142" i="8"/>
  <c r="R142" i="8"/>
  <c r="P142" i="8"/>
  <c r="BI140" i="8"/>
  <c r="BH140" i="8"/>
  <c r="BG140" i="8"/>
  <c r="BE140" i="8"/>
  <c r="T140" i="8"/>
  <c r="R140" i="8"/>
  <c r="P140" i="8"/>
  <c r="BI135" i="8"/>
  <c r="BH135" i="8"/>
  <c r="BG135" i="8"/>
  <c r="BE135" i="8"/>
  <c r="T135" i="8"/>
  <c r="R135" i="8"/>
  <c r="P135" i="8"/>
  <c r="J129" i="8"/>
  <c r="J128" i="8"/>
  <c r="F128" i="8"/>
  <c r="F126" i="8"/>
  <c r="E124" i="8"/>
  <c r="J92" i="8"/>
  <c r="J91" i="8"/>
  <c r="F91" i="8"/>
  <c r="F89" i="8"/>
  <c r="E87" i="8"/>
  <c r="J18" i="8"/>
  <c r="E18" i="8"/>
  <c r="F129" i="8" s="1"/>
  <c r="J17" i="8"/>
  <c r="J12" i="8"/>
  <c r="J126" i="8"/>
  <c r="E7" i="8"/>
  <c r="E85" i="8" s="1"/>
  <c r="J37" i="7"/>
  <c r="J36" i="7"/>
  <c r="AY100" i="1" s="1"/>
  <c r="J35" i="7"/>
  <c r="AX100" i="1"/>
  <c r="BI278" i="7"/>
  <c r="BH278" i="7"/>
  <c r="BG278" i="7"/>
  <c r="BE278" i="7"/>
  <c r="T278" i="7"/>
  <c r="R278" i="7"/>
  <c r="P278" i="7"/>
  <c r="BI277" i="7"/>
  <c r="BH277" i="7"/>
  <c r="BG277" i="7"/>
  <c r="BE277" i="7"/>
  <c r="T277" i="7"/>
  <c r="R277" i="7"/>
  <c r="P277" i="7"/>
  <c r="BI276" i="7"/>
  <c r="BH276" i="7"/>
  <c r="BG276" i="7"/>
  <c r="BE276" i="7"/>
  <c r="T276" i="7"/>
  <c r="R276" i="7"/>
  <c r="P276" i="7"/>
  <c r="BI274" i="7"/>
  <c r="BH274" i="7"/>
  <c r="BG274" i="7"/>
  <c r="BE274" i="7"/>
  <c r="T274" i="7"/>
  <c r="R274" i="7"/>
  <c r="P274" i="7"/>
  <c r="BI273" i="7"/>
  <c r="BH273" i="7"/>
  <c r="BG273" i="7"/>
  <c r="BE273" i="7"/>
  <c r="T273" i="7"/>
  <c r="R273" i="7"/>
  <c r="P273" i="7"/>
  <c r="BI271" i="7"/>
  <c r="BH271" i="7"/>
  <c r="BG271" i="7"/>
  <c r="BE271" i="7"/>
  <c r="T271" i="7"/>
  <c r="R271" i="7"/>
  <c r="P271" i="7"/>
  <c r="BI270" i="7"/>
  <c r="BH270" i="7"/>
  <c r="BG270" i="7"/>
  <c r="BE270" i="7"/>
  <c r="T270" i="7"/>
  <c r="R270" i="7"/>
  <c r="P270" i="7"/>
  <c r="BI269" i="7"/>
  <c r="BH269" i="7"/>
  <c r="BG269" i="7"/>
  <c r="BE269" i="7"/>
  <c r="T269" i="7"/>
  <c r="R269" i="7"/>
  <c r="P269" i="7"/>
  <c r="BI268" i="7"/>
  <c r="BH268" i="7"/>
  <c r="BG268" i="7"/>
  <c r="BE268" i="7"/>
  <c r="T268" i="7"/>
  <c r="R268" i="7"/>
  <c r="P268" i="7"/>
  <c r="BI267" i="7"/>
  <c r="BH267" i="7"/>
  <c r="BG267" i="7"/>
  <c r="BE267" i="7"/>
  <c r="T267" i="7"/>
  <c r="R267" i="7"/>
  <c r="P267" i="7"/>
  <c r="BI266" i="7"/>
  <c r="BH266" i="7"/>
  <c r="BG266" i="7"/>
  <c r="BE266" i="7"/>
  <c r="T266" i="7"/>
  <c r="R266" i="7"/>
  <c r="P266" i="7"/>
  <c r="BI265" i="7"/>
  <c r="BH265" i="7"/>
  <c r="BG265" i="7"/>
  <c r="BE265" i="7"/>
  <c r="T265" i="7"/>
  <c r="R265" i="7"/>
  <c r="P265" i="7"/>
  <c r="BI264" i="7"/>
  <c r="BH264" i="7"/>
  <c r="BG264" i="7"/>
  <c r="BE264" i="7"/>
  <c r="T264" i="7"/>
  <c r="R264" i="7"/>
  <c r="P264" i="7"/>
  <c r="BI263" i="7"/>
  <c r="BH263" i="7"/>
  <c r="BG263" i="7"/>
  <c r="BE263" i="7"/>
  <c r="T263" i="7"/>
  <c r="R263" i="7"/>
  <c r="P263" i="7"/>
  <c r="BI262" i="7"/>
  <c r="BH262" i="7"/>
  <c r="BG262" i="7"/>
  <c r="BE262" i="7"/>
  <c r="T262" i="7"/>
  <c r="R262" i="7"/>
  <c r="P262" i="7"/>
  <c r="BI261" i="7"/>
  <c r="BH261" i="7"/>
  <c r="BG261" i="7"/>
  <c r="BE261" i="7"/>
  <c r="T261" i="7"/>
  <c r="R261" i="7"/>
  <c r="P261" i="7"/>
  <c r="BI260" i="7"/>
  <c r="BH260" i="7"/>
  <c r="BG260" i="7"/>
  <c r="BE260" i="7"/>
  <c r="T260" i="7"/>
  <c r="R260" i="7"/>
  <c r="P260" i="7"/>
  <c r="BI259" i="7"/>
  <c r="BH259" i="7"/>
  <c r="BG259" i="7"/>
  <c r="BE259" i="7"/>
  <c r="T259" i="7"/>
  <c r="R259" i="7"/>
  <c r="P259" i="7"/>
  <c r="BI258" i="7"/>
  <c r="BH258" i="7"/>
  <c r="BG258" i="7"/>
  <c r="BE258" i="7"/>
  <c r="T258" i="7"/>
  <c r="R258" i="7"/>
  <c r="P258" i="7"/>
  <c r="BI257" i="7"/>
  <c r="BH257" i="7"/>
  <c r="BG257" i="7"/>
  <c r="BE257" i="7"/>
  <c r="T257" i="7"/>
  <c r="R257" i="7"/>
  <c r="P257" i="7"/>
  <c r="BI256" i="7"/>
  <c r="BH256" i="7"/>
  <c r="BG256" i="7"/>
  <c r="BE256" i="7"/>
  <c r="T256" i="7"/>
  <c r="R256" i="7"/>
  <c r="P256" i="7"/>
  <c r="BI255" i="7"/>
  <c r="BH255" i="7"/>
  <c r="BG255" i="7"/>
  <c r="BE255" i="7"/>
  <c r="T255" i="7"/>
  <c r="R255" i="7"/>
  <c r="P255" i="7"/>
  <c r="BI251" i="7"/>
  <c r="BH251" i="7"/>
  <c r="BG251" i="7"/>
  <c r="BE251" i="7"/>
  <c r="T251" i="7"/>
  <c r="R251" i="7"/>
  <c r="P251" i="7"/>
  <c r="BI247" i="7"/>
  <c r="BH247" i="7"/>
  <c r="BG247" i="7"/>
  <c r="BE247" i="7"/>
  <c r="T247" i="7"/>
  <c r="R247" i="7"/>
  <c r="P247" i="7"/>
  <c r="BI246" i="7"/>
  <c r="BH246" i="7"/>
  <c r="BG246" i="7"/>
  <c r="BE246" i="7"/>
  <c r="T246" i="7"/>
  <c r="R246" i="7"/>
  <c r="P246" i="7"/>
  <c r="BI243" i="7"/>
  <c r="BH243" i="7"/>
  <c r="BG243" i="7"/>
  <c r="BE243" i="7"/>
  <c r="T243" i="7"/>
  <c r="R243" i="7"/>
  <c r="P243" i="7"/>
  <c r="BI242" i="7"/>
  <c r="BH242" i="7"/>
  <c r="BG242" i="7"/>
  <c r="BE242" i="7"/>
  <c r="T242" i="7"/>
  <c r="R242" i="7"/>
  <c r="P242" i="7"/>
  <c r="BI239" i="7"/>
  <c r="BH239" i="7"/>
  <c r="BG239" i="7"/>
  <c r="BE239" i="7"/>
  <c r="T239" i="7"/>
  <c r="R239" i="7"/>
  <c r="P239" i="7"/>
  <c r="BI238" i="7"/>
  <c r="BH238" i="7"/>
  <c r="BG238" i="7"/>
  <c r="BE238" i="7"/>
  <c r="T238" i="7"/>
  <c r="R238" i="7"/>
  <c r="P238" i="7"/>
  <c r="BI236" i="7"/>
  <c r="BH236" i="7"/>
  <c r="BG236" i="7"/>
  <c r="BE236" i="7"/>
  <c r="T236" i="7"/>
  <c r="R236" i="7"/>
  <c r="P236" i="7"/>
  <c r="BI235" i="7"/>
  <c r="BH235" i="7"/>
  <c r="BG235" i="7"/>
  <c r="BE235" i="7"/>
  <c r="T235" i="7"/>
  <c r="R235" i="7"/>
  <c r="P235" i="7"/>
  <c r="BI234" i="7"/>
  <c r="BH234" i="7"/>
  <c r="BG234" i="7"/>
  <c r="BE234" i="7"/>
  <c r="T234" i="7"/>
  <c r="R234" i="7"/>
  <c r="P234" i="7"/>
  <c r="BI233" i="7"/>
  <c r="BH233" i="7"/>
  <c r="BG233" i="7"/>
  <c r="BE233" i="7"/>
  <c r="T233" i="7"/>
  <c r="R233" i="7"/>
  <c r="P233" i="7"/>
  <c r="BI232" i="7"/>
  <c r="BH232" i="7"/>
  <c r="BG232" i="7"/>
  <c r="BE232" i="7"/>
  <c r="T232" i="7"/>
  <c r="R232" i="7"/>
  <c r="P232" i="7"/>
  <c r="BI231" i="7"/>
  <c r="BH231" i="7"/>
  <c r="BG231" i="7"/>
  <c r="BE231" i="7"/>
  <c r="T231" i="7"/>
  <c r="R231" i="7"/>
  <c r="P231" i="7"/>
  <c r="BI230" i="7"/>
  <c r="BH230" i="7"/>
  <c r="BG230" i="7"/>
  <c r="BE230" i="7"/>
  <c r="T230" i="7"/>
  <c r="R230" i="7"/>
  <c r="P230" i="7"/>
  <c r="BI229" i="7"/>
  <c r="BH229" i="7"/>
  <c r="BG229" i="7"/>
  <c r="BE229" i="7"/>
  <c r="T229" i="7"/>
  <c r="R229" i="7"/>
  <c r="P229" i="7"/>
  <c r="BI228" i="7"/>
  <c r="BH228" i="7"/>
  <c r="BG228" i="7"/>
  <c r="BE228" i="7"/>
  <c r="T228" i="7"/>
  <c r="R228" i="7"/>
  <c r="P228" i="7"/>
  <c r="BI227" i="7"/>
  <c r="BH227" i="7"/>
  <c r="BG227" i="7"/>
  <c r="BE227" i="7"/>
  <c r="T227" i="7"/>
  <c r="R227" i="7"/>
  <c r="P227" i="7"/>
  <c r="BI226" i="7"/>
  <c r="BH226" i="7"/>
  <c r="BG226" i="7"/>
  <c r="BE226" i="7"/>
  <c r="T226" i="7"/>
  <c r="R226" i="7"/>
  <c r="P226" i="7"/>
  <c r="BI225" i="7"/>
  <c r="BH225" i="7"/>
  <c r="BG225" i="7"/>
  <c r="BE225" i="7"/>
  <c r="T225" i="7"/>
  <c r="R225" i="7"/>
  <c r="P225" i="7"/>
  <c r="BI224" i="7"/>
  <c r="BH224" i="7"/>
  <c r="BG224" i="7"/>
  <c r="BE224" i="7"/>
  <c r="T224" i="7"/>
  <c r="R224" i="7"/>
  <c r="P224" i="7"/>
  <c r="BI223" i="7"/>
  <c r="BH223" i="7"/>
  <c r="BG223" i="7"/>
  <c r="BE223" i="7"/>
  <c r="T223" i="7"/>
  <c r="R223" i="7"/>
  <c r="P223" i="7"/>
  <c r="BI222" i="7"/>
  <c r="BH222" i="7"/>
  <c r="BG222" i="7"/>
  <c r="BE222" i="7"/>
  <c r="T222" i="7"/>
  <c r="R222" i="7"/>
  <c r="P222" i="7"/>
  <c r="BI221" i="7"/>
  <c r="BH221" i="7"/>
  <c r="BG221" i="7"/>
  <c r="BE221" i="7"/>
  <c r="T221" i="7"/>
  <c r="R221" i="7"/>
  <c r="P221" i="7"/>
  <c r="BI220" i="7"/>
  <c r="BH220" i="7"/>
  <c r="BG220" i="7"/>
  <c r="BE220" i="7"/>
  <c r="T220" i="7"/>
  <c r="R220" i="7"/>
  <c r="P220" i="7"/>
  <c r="BI219" i="7"/>
  <c r="BH219" i="7"/>
  <c r="BG219" i="7"/>
  <c r="BE219" i="7"/>
  <c r="T219" i="7"/>
  <c r="R219" i="7"/>
  <c r="P219" i="7"/>
  <c r="BI218" i="7"/>
  <c r="BH218" i="7"/>
  <c r="BG218" i="7"/>
  <c r="BE218" i="7"/>
  <c r="T218" i="7"/>
  <c r="R218" i="7"/>
  <c r="P218" i="7"/>
  <c r="BI217" i="7"/>
  <c r="BH217" i="7"/>
  <c r="BG217" i="7"/>
  <c r="BE217" i="7"/>
  <c r="T217" i="7"/>
  <c r="R217" i="7"/>
  <c r="P217" i="7"/>
  <c r="BI216" i="7"/>
  <c r="BH216" i="7"/>
  <c r="BG216" i="7"/>
  <c r="BE216" i="7"/>
  <c r="T216" i="7"/>
  <c r="R216" i="7"/>
  <c r="P216" i="7"/>
  <c r="BI214" i="7"/>
  <c r="BH214" i="7"/>
  <c r="BG214" i="7"/>
  <c r="BE214" i="7"/>
  <c r="T214" i="7"/>
  <c r="R214" i="7"/>
  <c r="P214" i="7"/>
  <c r="BI213" i="7"/>
  <c r="BH213" i="7"/>
  <c r="BG213" i="7"/>
  <c r="BE213" i="7"/>
  <c r="T213" i="7"/>
  <c r="R213" i="7"/>
  <c r="P213" i="7"/>
  <c r="BI210" i="7"/>
  <c r="BH210" i="7"/>
  <c r="BG210" i="7"/>
  <c r="BE210" i="7"/>
  <c r="T210" i="7"/>
  <c r="R210" i="7"/>
  <c r="P210" i="7"/>
  <c r="BI207" i="7"/>
  <c r="BH207" i="7"/>
  <c r="BG207" i="7"/>
  <c r="BE207" i="7"/>
  <c r="T207" i="7"/>
  <c r="R207" i="7"/>
  <c r="P207" i="7"/>
  <c r="BI206" i="7"/>
  <c r="BH206" i="7"/>
  <c r="BG206" i="7"/>
  <c r="BE206" i="7"/>
  <c r="T206" i="7"/>
  <c r="R206" i="7"/>
  <c r="P206" i="7"/>
  <c r="BI205" i="7"/>
  <c r="BH205" i="7"/>
  <c r="BG205" i="7"/>
  <c r="BE205" i="7"/>
  <c r="T205" i="7"/>
  <c r="R205" i="7"/>
  <c r="P205" i="7"/>
  <c r="BI202" i="7"/>
  <c r="BH202" i="7"/>
  <c r="BG202" i="7"/>
  <c r="BE202" i="7"/>
  <c r="T202" i="7"/>
  <c r="R202" i="7"/>
  <c r="P202" i="7"/>
  <c r="BI201" i="7"/>
  <c r="BH201" i="7"/>
  <c r="BG201" i="7"/>
  <c r="BE201" i="7"/>
  <c r="T201" i="7"/>
  <c r="R201" i="7"/>
  <c r="P201" i="7"/>
  <c r="BI198" i="7"/>
  <c r="BH198" i="7"/>
  <c r="BG198" i="7"/>
  <c r="BE198" i="7"/>
  <c r="T198" i="7"/>
  <c r="R198" i="7"/>
  <c r="P198" i="7"/>
  <c r="BI195" i="7"/>
  <c r="BH195" i="7"/>
  <c r="BG195" i="7"/>
  <c r="BE195" i="7"/>
  <c r="T195" i="7"/>
  <c r="R195" i="7"/>
  <c r="P195" i="7"/>
  <c r="BI192" i="7"/>
  <c r="BH192" i="7"/>
  <c r="BG192" i="7"/>
  <c r="BE192" i="7"/>
  <c r="T192" i="7"/>
  <c r="R192" i="7"/>
  <c r="P192" i="7"/>
  <c r="BI191" i="7"/>
  <c r="BH191" i="7"/>
  <c r="BG191" i="7"/>
  <c r="BE191" i="7"/>
  <c r="T191" i="7"/>
  <c r="R191" i="7"/>
  <c r="P191" i="7"/>
  <c r="BI190" i="7"/>
  <c r="BH190" i="7"/>
  <c r="BG190" i="7"/>
  <c r="BE190" i="7"/>
  <c r="T190" i="7"/>
  <c r="R190" i="7"/>
  <c r="P190" i="7"/>
  <c r="BI189" i="7"/>
  <c r="BH189" i="7"/>
  <c r="BG189" i="7"/>
  <c r="BE189" i="7"/>
  <c r="T189" i="7"/>
  <c r="R189" i="7"/>
  <c r="P189" i="7"/>
  <c r="BI186" i="7"/>
  <c r="BH186" i="7"/>
  <c r="BG186" i="7"/>
  <c r="BE186" i="7"/>
  <c r="T186" i="7"/>
  <c r="R186" i="7"/>
  <c r="P186" i="7"/>
  <c r="BI183" i="7"/>
  <c r="BH183" i="7"/>
  <c r="BG183" i="7"/>
  <c r="BE183" i="7"/>
  <c r="T183" i="7"/>
  <c r="R183" i="7"/>
  <c r="P183" i="7"/>
  <c r="BI181" i="7"/>
  <c r="BH181" i="7"/>
  <c r="BG181" i="7"/>
  <c r="BE181" i="7"/>
  <c r="T181" i="7"/>
  <c r="R181" i="7"/>
  <c r="P181" i="7"/>
  <c r="BI180" i="7"/>
  <c r="BH180" i="7"/>
  <c r="BG180" i="7"/>
  <c r="BE180" i="7"/>
  <c r="T180" i="7"/>
  <c r="R180" i="7"/>
  <c r="P180" i="7"/>
  <c r="BI179" i="7"/>
  <c r="BH179" i="7"/>
  <c r="BG179" i="7"/>
  <c r="BE179" i="7"/>
  <c r="T179" i="7"/>
  <c r="R179" i="7"/>
  <c r="P179" i="7"/>
  <c r="BI178" i="7"/>
  <c r="BH178" i="7"/>
  <c r="BG178" i="7"/>
  <c r="BE178" i="7"/>
  <c r="T178" i="7"/>
  <c r="R178" i="7"/>
  <c r="P178" i="7"/>
  <c r="BI177" i="7"/>
  <c r="BH177" i="7"/>
  <c r="BG177" i="7"/>
  <c r="BE177" i="7"/>
  <c r="T177" i="7"/>
  <c r="R177" i="7"/>
  <c r="P177" i="7"/>
  <c r="BI176" i="7"/>
  <c r="BH176" i="7"/>
  <c r="BG176" i="7"/>
  <c r="BE176" i="7"/>
  <c r="T176" i="7"/>
  <c r="R176" i="7"/>
  <c r="P176" i="7"/>
  <c r="BI175" i="7"/>
  <c r="BH175" i="7"/>
  <c r="BG175" i="7"/>
  <c r="BE175" i="7"/>
  <c r="T175" i="7"/>
  <c r="R175" i="7"/>
  <c r="P175" i="7"/>
  <c r="BI174" i="7"/>
  <c r="BH174" i="7"/>
  <c r="BG174" i="7"/>
  <c r="BE174" i="7"/>
  <c r="T174" i="7"/>
  <c r="R174" i="7"/>
  <c r="P174" i="7"/>
  <c r="BI173" i="7"/>
  <c r="BH173" i="7"/>
  <c r="BG173" i="7"/>
  <c r="BE173" i="7"/>
  <c r="T173" i="7"/>
  <c r="R173" i="7"/>
  <c r="P173" i="7"/>
  <c r="BI172" i="7"/>
  <c r="BH172" i="7"/>
  <c r="BG172" i="7"/>
  <c r="BE172" i="7"/>
  <c r="T172" i="7"/>
  <c r="R172" i="7"/>
  <c r="P172" i="7"/>
  <c r="BI171" i="7"/>
  <c r="BH171" i="7"/>
  <c r="BG171" i="7"/>
  <c r="BE171" i="7"/>
  <c r="T171" i="7"/>
  <c r="R171" i="7"/>
  <c r="P171" i="7"/>
  <c r="BI170" i="7"/>
  <c r="BH170" i="7"/>
  <c r="BG170" i="7"/>
  <c r="BE170" i="7"/>
  <c r="T170" i="7"/>
  <c r="R170" i="7"/>
  <c r="P170" i="7"/>
  <c r="BI169" i="7"/>
  <c r="BH169" i="7"/>
  <c r="BG169" i="7"/>
  <c r="BE169" i="7"/>
  <c r="T169" i="7"/>
  <c r="R169" i="7"/>
  <c r="P169" i="7"/>
  <c r="BI167" i="7"/>
  <c r="BH167" i="7"/>
  <c r="BG167" i="7"/>
  <c r="BE167" i="7"/>
  <c r="T167" i="7"/>
  <c r="R167" i="7"/>
  <c r="P167" i="7"/>
  <c r="BI166" i="7"/>
  <c r="BH166" i="7"/>
  <c r="BG166" i="7"/>
  <c r="BE166" i="7"/>
  <c r="T166" i="7"/>
  <c r="R166" i="7"/>
  <c r="P166" i="7"/>
  <c r="BI165" i="7"/>
  <c r="BH165" i="7"/>
  <c r="BG165" i="7"/>
  <c r="BE165" i="7"/>
  <c r="T165" i="7"/>
  <c r="R165" i="7"/>
  <c r="P165" i="7"/>
  <c r="BI164" i="7"/>
  <c r="BH164" i="7"/>
  <c r="BG164" i="7"/>
  <c r="BE164" i="7"/>
  <c r="T164" i="7"/>
  <c r="R164" i="7"/>
  <c r="P164" i="7"/>
  <c r="BI163" i="7"/>
  <c r="BH163" i="7"/>
  <c r="BG163" i="7"/>
  <c r="BE163" i="7"/>
  <c r="T163" i="7"/>
  <c r="R163" i="7"/>
  <c r="P163" i="7"/>
  <c r="BI162" i="7"/>
  <c r="BH162" i="7"/>
  <c r="BG162" i="7"/>
  <c r="BE162" i="7"/>
  <c r="T162" i="7"/>
  <c r="R162" i="7"/>
  <c r="P162" i="7"/>
  <c r="BI161" i="7"/>
  <c r="BH161" i="7"/>
  <c r="BG161" i="7"/>
  <c r="BE161" i="7"/>
  <c r="T161" i="7"/>
  <c r="R161" i="7"/>
  <c r="P161" i="7"/>
  <c r="BI160" i="7"/>
  <c r="BH160" i="7"/>
  <c r="BG160" i="7"/>
  <c r="BE160" i="7"/>
  <c r="T160" i="7"/>
  <c r="R160" i="7"/>
  <c r="P160" i="7"/>
  <c r="BI159" i="7"/>
  <c r="BH159" i="7"/>
  <c r="BG159" i="7"/>
  <c r="BE159" i="7"/>
  <c r="T159" i="7"/>
  <c r="R159" i="7"/>
  <c r="P159" i="7"/>
  <c r="BI158" i="7"/>
  <c r="BH158" i="7"/>
  <c r="BG158" i="7"/>
  <c r="BE158" i="7"/>
  <c r="T158" i="7"/>
  <c r="R158" i="7"/>
  <c r="P158" i="7"/>
  <c r="BI157" i="7"/>
  <c r="BH157" i="7"/>
  <c r="BG157" i="7"/>
  <c r="BE157" i="7"/>
  <c r="T157" i="7"/>
  <c r="R157" i="7"/>
  <c r="P157" i="7"/>
  <c r="BI156" i="7"/>
  <c r="BH156" i="7"/>
  <c r="BG156" i="7"/>
  <c r="BE156" i="7"/>
  <c r="T156" i="7"/>
  <c r="R156" i="7"/>
  <c r="P156" i="7"/>
  <c r="BI155" i="7"/>
  <c r="BH155" i="7"/>
  <c r="BG155" i="7"/>
  <c r="BE155" i="7"/>
  <c r="T155" i="7"/>
  <c r="R155" i="7"/>
  <c r="P155" i="7"/>
  <c r="BI154" i="7"/>
  <c r="BH154" i="7"/>
  <c r="BG154" i="7"/>
  <c r="BE154" i="7"/>
  <c r="T154" i="7"/>
  <c r="R154" i="7"/>
  <c r="P154" i="7"/>
  <c r="BI153" i="7"/>
  <c r="BH153" i="7"/>
  <c r="BG153" i="7"/>
  <c r="BE153" i="7"/>
  <c r="T153" i="7"/>
  <c r="R153" i="7"/>
  <c r="P153" i="7"/>
  <c r="BI152" i="7"/>
  <c r="BH152" i="7"/>
  <c r="BG152" i="7"/>
  <c r="BE152" i="7"/>
  <c r="T152" i="7"/>
  <c r="R152" i="7"/>
  <c r="P152" i="7"/>
  <c r="BI151" i="7"/>
  <c r="BH151" i="7"/>
  <c r="BG151" i="7"/>
  <c r="BE151" i="7"/>
  <c r="T151" i="7"/>
  <c r="R151" i="7"/>
  <c r="P151" i="7"/>
  <c r="BI150" i="7"/>
  <c r="BH150" i="7"/>
  <c r="BG150" i="7"/>
  <c r="BE150" i="7"/>
  <c r="T150" i="7"/>
  <c r="R150" i="7"/>
  <c r="P150" i="7"/>
  <c r="BI149" i="7"/>
  <c r="BH149" i="7"/>
  <c r="BG149" i="7"/>
  <c r="BE149" i="7"/>
  <c r="T149" i="7"/>
  <c r="R149" i="7"/>
  <c r="P149" i="7"/>
  <c r="BI148" i="7"/>
  <c r="BH148" i="7"/>
  <c r="BG148" i="7"/>
  <c r="BE148" i="7"/>
  <c r="T148" i="7"/>
  <c r="R148" i="7"/>
  <c r="P148" i="7"/>
  <c r="BI147" i="7"/>
  <c r="BH147" i="7"/>
  <c r="BG147" i="7"/>
  <c r="BE147" i="7"/>
  <c r="T147" i="7"/>
  <c r="R147" i="7"/>
  <c r="P147" i="7"/>
  <c r="BI146" i="7"/>
  <c r="BH146" i="7"/>
  <c r="BG146" i="7"/>
  <c r="BE146" i="7"/>
  <c r="T146" i="7"/>
  <c r="R146" i="7"/>
  <c r="P146" i="7"/>
  <c r="BI145" i="7"/>
  <c r="BH145" i="7"/>
  <c r="BG145" i="7"/>
  <c r="BE145" i="7"/>
  <c r="T145" i="7"/>
  <c r="R145" i="7"/>
  <c r="P145" i="7"/>
  <c r="BI144" i="7"/>
  <c r="BH144" i="7"/>
  <c r="BG144" i="7"/>
  <c r="BE144" i="7"/>
  <c r="T144" i="7"/>
  <c r="R144" i="7"/>
  <c r="P144" i="7"/>
  <c r="BI143" i="7"/>
  <c r="BH143" i="7"/>
  <c r="BG143" i="7"/>
  <c r="BE143" i="7"/>
  <c r="T143" i="7"/>
  <c r="R143" i="7"/>
  <c r="P143" i="7"/>
  <c r="BI142" i="7"/>
  <c r="BH142" i="7"/>
  <c r="BG142" i="7"/>
  <c r="BE142" i="7"/>
  <c r="T142" i="7"/>
  <c r="R142" i="7"/>
  <c r="P142" i="7"/>
  <c r="BI141" i="7"/>
  <c r="BH141" i="7"/>
  <c r="BG141" i="7"/>
  <c r="BE141" i="7"/>
  <c r="T141" i="7"/>
  <c r="R141" i="7"/>
  <c r="P141" i="7"/>
  <c r="BI140" i="7"/>
  <c r="BH140" i="7"/>
  <c r="BG140" i="7"/>
  <c r="BE140" i="7"/>
  <c r="T140" i="7"/>
  <c r="R140" i="7"/>
  <c r="P140" i="7"/>
  <c r="BI139" i="7"/>
  <c r="BH139" i="7"/>
  <c r="BG139" i="7"/>
  <c r="BE139" i="7"/>
  <c r="T139" i="7"/>
  <c r="R139" i="7"/>
  <c r="P139" i="7"/>
  <c r="BI138" i="7"/>
  <c r="BH138" i="7"/>
  <c r="BG138" i="7"/>
  <c r="BE138" i="7"/>
  <c r="T138" i="7"/>
  <c r="R138" i="7"/>
  <c r="P138" i="7"/>
  <c r="BI136" i="7"/>
  <c r="BH136" i="7"/>
  <c r="BG136" i="7"/>
  <c r="BE136" i="7"/>
  <c r="T136" i="7"/>
  <c r="R136" i="7"/>
  <c r="P136" i="7"/>
  <c r="BI135" i="7"/>
  <c r="BH135" i="7"/>
  <c r="BG135" i="7"/>
  <c r="BE135" i="7"/>
  <c r="T135" i="7"/>
  <c r="R135" i="7"/>
  <c r="P135" i="7"/>
  <c r="BI134" i="7"/>
  <c r="BH134" i="7"/>
  <c r="BG134" i="7"/>
  <c r="BE134" i="7"/>
  <c r="T134" i="7"/>
  <c r="R134" i="7"/>
  <c r="P134" i="7"/>
  <c r="BI133" i="7"/>
  <c r="BH133" i="7"/>
  <c r="BG133" i="7"/>
  <c r="BE133" i="7"/>
  <c r="T133" i="7"/>
  <c r="R133" i="7"/>
  <c r="P133" i="7"/>
  <c r="BI132" i="7"/>
  <c r="BH132" i="7"/>
  <c r="BG132" i="7"/>
  <c r="BE132" i="7"/>
  <c r="T132" i="7"/>
  <c r="R132" i="7"/>
  <c r="P132" i="7"/>
  <c r="BI131" i="7"/>
  <c r="BH131" i="7"/>
  <c r="BG131" i="7"/>
  <c r="BE131" i="7"/>
  <c r="T131" i="7"/>
  <c r="R131" i="7"/>
  <c r="P131" i="7"/>
  <c r="BI130" i="7"/>
  <c r="BH130" i="7"/>
  <c r="BG130" i="7"/>
  <c r="BE130" i="7"/>
  <c r="T130" i="7"/>
  <c r="R130" i="7"/>
  <c r="P130" i="7"/>
  <c r="BI129" i="7"/>
  <c r="BH129" i="7"/>
  <c r="BG129" i="7"/>
  <c r="BE129" i="7"/>
  <c r="T129" i="7"/>
  <c r="R129" i="7"/>
  <c r="P129" i="7"/>
  <c r="BI128" i="7"/>
  <c r="BH128" i="7"/>
  <c r="BG128" i="7"/>
  <c r="BE128" i="7"/>
  <c r="T128" i="7"/>
  <c r="R128" i="7"/>
  <c r="P128" i="7"/>
  <c r="J122" i="7"/>
  <c r="J121" i="7"/>
  <c r="F121" i="7"/>
  <c r="F119" i="7"/>
  <c r="E117" i="7"/>
  <c r="J92" i="7"/>
  <c r="J91" i="7"/>
  <c r="F91" i="7"/>
  <c r="F89" i="7"/>
  <c r="E87" i="7"/>
  <c r="J18" i="7"/>
  <c r="E18" i="7"/>
  <c r="F92" i="7" s="1"/>
  <c r="J17" i="7"/>
  <c r="J12" i="7"/>
  <c r="J89" i="7"/>
  <c r="E7" i="7"/>
  <c r="E85" i="7" s="1"/>
  <c r="J37" i="6"/>
  <c r="J36" i="6"/>
  <c r="AY99" i="1"/>
  <c r="J35" i="6"/>
  <c r="AX99" i="1"/>
  <c r="BI156" i="6"/>
  <c r="BH156" i="6"/>
  <c r="BG156" i="6"/>
  <c r="BE156" i="6"/>
  <c r="T156" i="6"/>
  <c r="R156" i="6"/>
  <c r="P156" i="6"/>
  <c r="BI155" i="6"/>
  <c r="BH155" i="6"/>
  <c r="BG155" i="6"/>
  <c r="BE155" i="6"/>
  <c r="T155" i="6"/>
  <c r="R155" i="6"/>
  <c r="P155" i="6"/>
  <c r="BI154" i="6"/>
  <c r="BH154" i="6"/>
  <c r="BG154" i="6"/>
  <c r="BE154" i="6"/>
  <c r="T154" i="6"/>
  <c r="R154" i="6"/>
  <c r="P154" i="6"/>
  <c r="BI153" i="6"/>
  <c r="BH153" i="6"/>
  <c r="BG153" i="6"/>
  <c r="BE153" i="6"/>
  <c r="T153" i="6"/>
  <c r="R153" i="6"/>
  <c r="P153" i="6"/>
  <c r="BI152" i="6"/>
  <c r="BH152" i="6"/>
  <c r="BG152" i="6"/>
  <c r="BE152" i="6"/>
  <c r="T152" i="6"/>
  <c r="R152" i="6"/>
  <c r="P152" i="6"/>
  <c r="BI151" i="6"/>
  <c r="BH151" i="6"/>
  <c r="BG151" i="6"/>
  <c r="BE151" i="6"/>
  <c r="T151" i="6"/>
  <c r="R151" i="6"/>
  <c r="P151" i="6"/>
  <c r="BI150" i="6"/>
  <c r="BH150" i="6"/>
  <c r="BG150" i="6"/>
  <c r="BE150" i="6"/>
  <c r="T150" i="6"/>
  <c r="R150" i="6"/>
  <c r="P150" i="6"/>
  <c r="BI149" i="6"/>
  <c r="BH149" i="6"/>
  <c r="BG149" i="6"/>
  <c r="BE149" i="6"/>
  <c r="T149" i="6"/>
  <c r="R149" i="6"/>
  <c r="P149" i="6"/>
  <c r="BI148" i="6"/>
  <c r="BH148" i="6"/>
  <c r="BG148" i="6"/>
  <c r="BE148" i="6"/>
  <c r="T148" i="6"/>
  <c r="R148" i="6"/>
  <c r="P148" i="6"/>
  <c r="BI147" i="6"/>
  <c r="BH147" i="6"/>
  <c r="BG147" i="6"/>
  <c r="BE147" i="6"/>
  <c r="T147" i="6"/>
  <c r="R147" i="6"/>
  <c r="P147" i="6"/>
  <c r="BI146" i="6"/>
  <c r="BH146" i="6"/>
  <c r="BG146" i="6"/>
  <c r="BE146" i="6"/>
  <c r="T146" i="6"/>
  <c r="R146" i="6"/>
  <c r="P146" i="6"/>
  <c r="BI145" i="6"/>
  <c r="BH145" i="6"/>
  <c r="BG145" i="6"/>
  <c r="BE145" i="6"/>
  <c r="T145" i="6"/>
  <c r="R145" i="6"/>
  <c r="P145" i="6"/>
  <c r="BI144" i="6"/>
  <c r="BH144" i="6"/>
  <c r="BG144" i="6"/>
  <c r="BE144" i="6"/>
  <c r="T144" i="6"/>
  <c r="R144" i="6"/>
  <c r="P144" i="6"/>
  <c r="BI143" i="6"/>
  <c r="BH143" i="6"/>
  <c r="BG143" i="6"/>
  <c r="BE143" i="6"/>
  <c r="T143" i="6"/>
  <c r="R143" i="6"/>
  <c r="P143" i="6"/>
  <c r="BI142" i="6"/>
  <c r="BH142" i="6"/>
  <c r="BG142" i="6"/>
  <c r="BE142" i="6"/>
  <c r="T142" i="6"/>
  <c r="R142" i="6"/>
  <c r="P142" i="6"/>
  <c r="BI141" i="6"/>
  <c r="BH141" i="6"/>
  <c r="BG141" i="6"/>
  <c r="BE141" i="6"/>
  <c r="T141" i="6"/>
  <c r="R141" i="6"/>
  <c r="P141" i="6"/>
  <c r="BI140" i="6"/>
  <c r="BH140" i="6"/>
  <c r="BG140" i="6"/>
  <c r="BE140" i="6"/>
  <c r="T140" i="6"/>
  <c r="R140" i="6"/>
  <c r="P140" i="6"/>
  <c r="BI139" i="6"/>
  <c r="BH139" i="6"/>
  <c r="BG139" i="6"/>
  <c r="BE139" i="6"/>
  <c r="T139" i="6"/>
  <c r="R139" i="6"/>
  <c r="P139" i="6"/>
  <c r="BI138" i="6"/>
  <c r="BH138" i="6"/>
  <c r="BG138" i="6"/>
  <c r="BE138" i="6"/>
  <c r="T138" i="6"/>
  <c r="R138" i="6"/>
  <c r="P138" i="6"/>
  <c r="BI137" i="6"/>
  <c r="BH137" i="6"/>
  <c r="BG137" i="6"/>
  <c r="BE137" i="6"/>
  <c r="T137" i="6"/>
  <c r="R137" i="6"/>
  <c r="P137" i="6"/>
  <c r="BI136" i="6"/>
  <c r="BH136" i="6"/>
  <c r="BG136" i="6"/>
  <c r="BE136" i="6"/>
  <c r="T136" i="6"/>
  <c r="R136" i="6"/>
  <c r="P136" i="6"/>
  <c r="BI135" i="6"/>
  <c r="BH135" i="6"/>
  <c r="BG135" i="6"/>
  <c r="BE135" i="6"/>
  <c r="T135" i="6"/>
  <c r="R135" i="6"/>
  <c r="P135" i="6"/>
  <c r="BI134" i="6"/>
  <c r="BH134" i="6"/>
  <c r="BG134" i="6"/>
  <c r="BE134" i="6"/>
  <c r="T134" i="6"/>
  <c r="R134" i="6"/>
  <c r="P134" i="6"/>
  <c r="BI133" i="6"/>
  <c r="BH133" i="6"/>
  <c r="BG133" i="6"/>
  <c r="BE133" i="6"/>
  <c r="T133" i="6"/>
  <c r="R133" i="6"/>
  <c r="P133" i="6"/>
  <c r="BI132" i="6"/>
  <c r="BH132" i="6"/>
  <c r="BG132" i="6"/>
  <c r="BE132" i="6"/>
  <c r="T132" i="6"/>
  <c r="R132" i="6"/>
  <c r="P132" i="6"/>
  <c r="BI131" i="6"/>
  <c r="BH131" i="6"/>
  <c r="BG131" i="6"/>
  <c r="BE131" i="6"/>
  <c r="T131" i="6"/>
  <c r="R131" i="6"/>
  <c r="P131" i="6"/>
  <c r="BI130" i="6"/>
  <c r="BH130" i="6"/>
  <c r="BG130" i="6"/>
  <c r="BE130" i="6"/>
  <c r="T130" i="6"/>
  <c r="R130" i="6"/>
  <c r="P130" i="6"/>
  <c r="BI129" i="6"/>
  <c r="BH129" i="6"/>
  <c r="BG129" i="6"/>
  <c r="BE129" i="6"/>
  <c r="T129" i="6"/>
  <c r="R129" i="6"/>
  <c r="P129" i="6"/>
  <c r="BI128" i="6"/>
  <c r="BH128" i="6"/>
  <c r="BG128" i="6"/>
  <c r="BE128" i="6"/>
  <c r="T128" i="6"/>
  <c r="R128" i="6"/>
  <c r="P128" i="6"/>
  <c r="BI127" i="6"/>
  <c r="BH127" i="6"/>
  <c r="BG127" i="6"/>
  <c r="BE127" i="6"/>
  <c r="T127" i="6"/>
  <c r="R127" i="6"/>
  <c r="P127" i="6"/>
  <c r="BI126" i="6"/>
  <c r="BH126" i="6"/>
  <c r="BG126" i="6"/>
  <c r="BE126" i="6"/>
  <c r="T126" i="6"/>
  <c r="R126" i="6"/>
  <c r="P126" i="6"/>
  <c r="BI125" i="6"/>
  <c r="BH125" i="6"/>
  <c r="BG125" i="6"/>
  <c r="BE125" i="6"/>
  <c r="T125" i="6"/>
  <c r="R125" i="6"/>
  <c r="P125" i="6"/>
  <c r="BI124" i="6"/>
  <c r="BH124" i="6"/>
  <c r="BG124" i="6"/>
  <c r="BE124" i="6"/>
  <c r="T124" i="6"/>
  <c r="R124" i="6"/>
  <c r="P124" i="6"/>
  <c r="BI123" i="6"/>
  <c r="BH123" i="6"/>
  <c r="BG123" i="6"/>
  <c r="BE123" i="6"/>
  <c r="T123" i="6"/>
  <c r="R123" i="6"/>
  <c r="P123" i="6"/>
  <c r="BI122" i="6"/>
  <c r="BH122" i="6"/>
  <c r="BG122" i="6"/>
  <c r="BE122" i="6"/>
  <c r="T122" i="6"/>
  <c r="R122" i="6"/>
  <c r="P122" i="6"/>
  <c r="BI121" i="6"/>
  <c r="BH121" i="6"/>
  <c r="BG121" i="6"/>
  <c r="BE121" i="6"/>
  <c r="T121" i="6"/>
  <c r="R121" i="6"/>
  <c r="P121" i="6"/>
  <c r="BI120" i="6"/>
  <c r="BH120" i="6"/>
  <c r="BG120" i="6"/>
  <c r="BE120" i="6"/>
  <c r="T120" i="6"/>
  <c r="R120" i="6"/>
  <c r="P120" i="6"/>
  <c r="BI119" i="6"/>
  <c r="BH119" i="6"/>
  <c r="BG119" i="6"/>
  <c r="BE119" i="6"/>
  <c r="T119" i="6"/>
  <c r="R119" i="6"/>
  <c r="P119" i="6"/>
  <c r="J114" i="6"/>
  <c r="J113" i="6"/>
  <c r="F113" i="6"/>
  <c r="F111" i="6"/>
  <c r="E109" i="6"/>
  <c r="J92" i="6"/>
  <c r="J91" i="6"/>
  <c r="F91" i="6"/>
  <c r="F89" i="6"/>
  <c r="E87" i="6"/>
  <c r="J18" i="6"/>
  <c r="E18" i="6"/>
  <c r="F114" i="6"/>
  <c r="J17" i="6"/>
  <c r="J12" i="6"/>
  <c r="J111" i="6" s="1"/>
  <c r="E7" i="6"/>
  <c r="E107" i="6" s="1"/>
  <c r="J37" i="5"/>
  <c r="J36" i="5"/>
  <c r="AY98" i="1"/>
  <c r="J35" i="5"/>
  <c r="AX98" i="1"/>
  <c r="BI269" i="5"/>
  <c r="BH269" i="5"/>
  <c r="BG269" i="5"/>
  <c r="BE269" i="5"/>
  <c r="T269" i="5"/>
  <c r="R269" i="5"/>
  <c r="P269" i="5"/>
  <c r="BI268" i="5"/>
  <c r="BH268" i="5"/>
  <c r="BG268" i="5"/>
  <c r="BE268" i="5"/>
  <c r="T268" i="5"/>
  <c r="R268" i="5"/>
  <c r="P268" i="5"/>
  <c r="BI267" i="5"/>
  <c r="BH267" i="5"/>
  <c r="BG267" i="5"/>
  <c r="BE267" i="5"/>
  <c r="T267" i="5"/>
  <c r="R267" i="5"/>
  <c r="P267" i="5"/>
  <c r="BI266" i="5"/>
  <c r="BH266" i="5"/>
  <c r="BG266" i="5"/>
  <c r="BE266" i="5"/>
  <c r="T266" i="5"/>
  <c r="R266" i="5"/>
  <c r="P266" i="5"/>
  <c r="BI265" i="5"/>
  <c r="BH265" i="5"/>
  <c r="BG265" i="5"/>
  <c r="BE265" i="5"/>
  <c r="T265" i="5"/>
  <c r="R265" i="5"/>
  <c r="P265" i="5"/>
  <c r="BI260" i="5"/>
  <c r="BH260" i="5"/>
  <c r="BG260" i="5"/>
  <c r="BE260" i="5"/>
  <c r="T260" i="5"/>
  <c r="R260" i="5"/>
  <c r="P260" i="5"/>
  <c r="BI259" i="5"/>
  <c r="BH259" i="5"/>
  <c r="BG259" i="5"/>
  <c r="BE259" i="5"/>
  <c r="T259" i="5"/>
  <c r="R259" i="5"/>
  <c r="P259" i="5"/>
  <c r="BI257" i="5"/>
  <c r="BH257" i="5"/>
  <c r="BG257" i="5"/>
  <c r="BE257" i="5"/>
  <c r="T257" i="5"/>
  <c r="R257" i="5"/>
  <c r="P257" i="5"/>
  <c r="BI256" i="5"/>
  <c r="BH256" i="5"/>
  <c r="BG256" i="5"/>
  <c r="BE256" i="5"/>
  <c r="T256" i="5"/>
  <c r="R256" i="5"/>
  <c r="P256" i="5"/>
  <c r="BI255" i="5"/>
  <c r="BH255" i="5"/>
  <c r="BG255" i="5"/>
  <c r="BE255" i="5"/>
  <c r="T255" i="5"/>
  <c r="R255" i="5"/>
  <c r="P255" i="5"/>
  <c r="BI254" i="5"/>
  <c r="BH254" i="5"/>
  <c r="BG254" i="5"/>
  <c r="BE254" i="5"/>
  <c r="T254" i="5"/>
  <c r="R254" i="5"/>
  <c r="P254" i="5"/>
  <c r="BI253" i="5"/>
  <c r="BH253" i="5"/>
  <c r="BG253" i="5"/>
  <c r="BE253" i="5"/>
  <c r="T253" i="5"/>
  <c r="R253" i="5"/>
  <c r="P253" i="5"/>
  <c r="BI252" i="5"/>
  <c r="BH252" i="5"/>
  <c r="BG252" i="5"/>
  <c r="BE252" i="5"/>
  <c r="T252" i="5"/>
  <c r="R252" i="5"/>
  <c r="P252" i="5"/>
  <c r="BI251" i="5"/>
  <c r="BH251" i="5"/>
  <c r="BG251" i="5"/>
  <c r="BE251" i="5"/>
  <c r="T251" i="5"/>
  <c r="R251" i="5"/>
  <c r="P251" i="5"/>
  <c r="BI246" i="5"/>
  <c r="BH246" i="5"/>
  <c r="BG246" i="5"/>
  <c r="BE246" i="5"/>
  <c r="T246" i="5"/>
  <c r="R246" i="5"/>
  <c r="P246" i="5"/>
  <c r="BI245" i="5"/>
  <c r="BH245" i="5"/>
  <c r="BG245" i="5"/>
  <c r="BE245" i="5"/>
  <c r="T245" i="5"/>
  <c r="R245" i="5"/>
  <c r="P245" i="5"/>
  <c r="BI239" i="5"/>
  <c r="BH239" i="5"/>
  <c r="BG239" i="5"/>
  <c r="BE239" i="5"/>
  <c r="T239" i="5"/>
  <c r="R239" i="5"/>
  <c r="P239" i="5"/>
  <c r="BI237" i="5"/>
  <c r="BH237" i="5"/>
  <c r="BG237" i="5"/>
  <c r="BE237" i="5"/>
  <c r="T237" i="5"/>
  <c r="R237" i="5"/>
  <c r="P237" i="5"/>
  <c r="BI236" i="5"/>
  <c r="BH236" i="5"/>
  <c r="BG236" i="5"/>
  <c r="BE236" i="5"/>
  <c r="T236" i="5"/>
  <c r="R236" i="5"/>
  <c r="P236" i="5"/>
  <c r="BI235" i="5"/>
  <c r="BH235" i="5"/>
  <c r="BG235" i="5"/>
  <c r="BE235" i="5"/>
  <c r="T235" i="5"/>
  <c r="R235" i="5"/>
  <c r="P235" i="5"/>
  <c r="BI234" i="5"/>
  <c r="BH234" i="5"/>
  <c r="BG234" i="5"/>
  <c r="BE234" i="5"/>
  <c r="T234" i="5"/>
  <c r="R234" i="5"/>
  <c r="P234" i="5"/>
  <c r="BI229" i="5"/>
  <c r="BH229" i="5"/>
  <c r="BG229" i="5"/>
  <c r="BE229" i="5"/>
  <c r="T229" i="5"/>
  <c r="R229" i="5"/>
  <c r="P229" i="5"/>
  <c r="BI228" i="5"/>
  <c r="BH228" i="5"/>
  <c r="BG228" i="5"/>
  <c r="BE228" i="5"/>
  <c r="T228" i="5"/>
  <c r="R228" i="5"/>
  <c r="P228" i="5"/>
  <c r="BI219" i="5"/>
  <c r="BH219" i="5"/>
  <c r="BG219" i="5"/>
  <c r="BE219" i="5"/>
  <c r="T219" i="5"/>
  <c r="R219" i="5"/>
  <c r="P219" i="5"/>
  <c r="BI218" i="5"/>
  <c r="BH218" i="5"/>
  <c r="BG218" i="5"/>
  <c r="BE218" i="5"/>
  <c r="T218" i="5"/>
  <c r="R218" i="5"/>
  <c r="P218" i="5"/>
  <c r="BI216" i="5"/>
  <c r="BH216" i="5"/>
  <c r="BG216" i="5"/>
  <c r="BE216" i="5"/>
  <c r="T216" i="5"/>
  <c r="R216" i="5"/>
  <c r="P216" i="5"/>
  <c r="BI215" i="5"/>
  <c r="BH215" i="5"/>
  <c r="BG215" i="5"/>
  <c r="BE215" i="5"/>
  <c r="T215" i="5"/>
  <c r="R215" i="5"/>
  <c r="P215" i="5"/>
  <c r="BI214" i="5"/>
  <c r="BH214" i="5"/>
  <c r="BG214" i="5"/>
  <c r="BE214" i="5"/>
  <c r="T214" i="5"/>
  <c r="R214" i="5"/>
  <c r="P214" i="5"/>
  <c r="BI213" i="5"/>
  <c r="BH213" i="5"/>
  <c r="BG213" i="5"/>
  <c r="BE213" i="5"/>
  <c r="T213" i="5"/>
  <c r="R213" i="5"/>
  <c r="P213" i="5"/>
  <c r="BI212" i="5"/>
  <c r="BH212" i="5"/>
  <c r="BG212" i="5"/>
  <c r="BE212" i="5"/>
  <c r="T212" i="5"/>
  <c r="R212" i="5"/>
  <c r="P212" i="5"/>
  <c r="BI211" i="5"/>
  <c r="BH211" i="5"/>
  <c r="BG211" i="5"/>
  <c r="BE211" i="5"/>
  <c r="T211" i="5"/>
  <c r="R211" i="5"/>
  <c r="P211" i="5"/>
  <c r="BI210" i="5"/>
  <c r="BH210" i="5"/>
  <c r="BG210" i="5"/>
  <c r="BE210" i="5"/>
  <c r="T210" i="5"/>
  <c r="R210" i="5"/>
  <c r="P210" i="5"/>
  <c r="BI209" i="5"/>
  <c r="BH209" i="5"/>
  <c r="BG209" i="5"/>
  <c r="BE209" i="5"/>
  <c r="T209" i="5"/>
  <c r="R209" i="5"/>
  <c r="P209" i="5"/>
  <c r="BI208" i="5"/>
  <c r="BH208" i="5"/>
  <c r="BG208" i="5"/>
  <c r="BE208" i="5"/>
  <c r="T208" i="5"/>
  <c r="R208" i="5"/>
  <c r="P208" i="5"/>
  <c r="BI207" i="5"/>
  <c r="BH207" i="5"/>
  <c r="BG207" i="5"/>
  <c r="BE207" i="5"/>
  <c r="T207" i="5"/>
  <c r="R207" i="5"/>
  <c r="P207" i="5"/>
  <c r="BI206" i="5"/>
  <c r="BH206" i="5"/>
  <c r="BG206" i="5"/>
  <c r="BE206" i="5"/>
  <c r="T206" i="5"/>
  <c r="R206" i="5"/>
  <c r="P206" i="5"/>
  <c r="BI205" i="5"/>
  <c r="BH205" i="5"/>
  <c r="BG205" i="5"/>
  <c r="BE205" i="5"/>
  <c r="T205" i="5"/>
  <c r="R205" i="5"/>
  <c r="P205" i="5"/>
  <c r="BI204" i="5"/>
  <c r="BH204" i="5"/>
  <c r="BG204" i="5"/>
  <c r="BE204" i="5"/>
  <c r="T204" i="5"/>
  <c r="R204" i="5"/>
  <c r="P204" i="5"/>
  <c r="BI203" i="5"/>
  <c r="BH203" i="5"/>
  <c r="BG203" i="5"/>
  <c r="BE203" i="5"/>
  <c r="T203" i="5"/>
  <c r="R203" i="5"/>
  <c r="P203" i="5"/>
  <c r="BI202" i="5"/>
  <c r="BH202" i="5"/>
  <c r="BG202" i="5"/>
  <c r="BE202" i="5"/>
  <c r="T202" i="5"/>
  <c r="R202" i="5"/>
  <c r="P202" i="5"/>
  <c r="BI201" i="5"/>
  <c r="BH201" i="5"/>
  <c r="BG201" i="5"/>
  <c r="BE201" i="5"/>
  <c r="T201" i="5"/>
  <c r="R201" i="5"/>
  <c r="P201" i="5"/>
  <c r="BI200" i="5"/>
  <c r="BH200" i="5"/>
  <c r="BG200" i="5"/>
  <c r="BE200" i="5"/>
  <c r="T200" i="5"/>
  <c r="R200" i="5"/>
  <c r="P200" i="5"/>
  <c r="BI199" i="5"/>
  <c r="BH199" i="5"/>
  <c r="BG199" i="5"/>
  <c r="BE199" i="5"/>
  <c r="T199" i="5"/>
  <c r="R199" i="5"/>
  <c r="P199" i="5"/>
  <c r="BI198" i="5"/>
  <c r="BH198" i="5"/>
  <c r="BG198" i="5"/>
  <c r="BE198" i="5"/>
  <c r="T198" i="5"/>
  <c r="R198" i="5"/>
  <c r="P198" i="5"/>
  <c r="BI197" i="5"/>
  <c r="BH197" i="5"/>
  <c r="BG197" i="5"/>
  <c r="BE197" i="5"/>
  <c r="T197" i="5"/>
  <c r="R197" i="5"/>
  <c r="P197" i="5"/>
  <c r="BI196" i="5"/>
  <c r="BH196" i="5"/>
  <c r="BG196" i="5"/>
  <c r="BE196" i="5"/>
  <c r="T196" i="5"/>
  <c r="R196" i="5"/>
  <c r="P196" i="5"/>
  <c r="BI195" i="5"/>
  <c r="BH195" i="5"/>
  <c r="BG195" i="5"/>
  <c r="BE195" i="5"/>
  <c r="T195" i="5"/>
  <c r="R195" i="5"/>
  <c r="P195" i="5"/>
  <c r="BI194" i="5"/>
  <c r="BH194" i="5"/>
  <c r="BG194" i="5"/>
  <c r="BE194" i="5"/>
  <c r="T194" i="5"/>
  <c r="R194" i="5"/>
  <c r="P194" i="5"/>
  <c r="BI193" i="5"/>
  <c r="BH193" i="5"/>
  <c r="BG193" i="5"/>
  <c r="BE193" i="5"/>
  <c r="T193" i="5"/>
  <c r="R193" i="5"/>
  <c r="P193" i="5"/>
  <c r="BI192" i="5"/>
  <c r="BH192" i="5"/>
  <c r="BG192" i="5"/>
  <c r="BE192" i="5"/>
  <c r="T192" i="5"/>
  <c r="R192" i="5"/>
  <c r="P192" i="5"/>
  <c r="BI187" i="5"/>
  <c r="BH187" i="5"/>
  <c r="BG187" i="5"/>
  <c r="BE187" i="5"/>
  <c r="T187" i="5"/>
  <c r="R187" i="5"/>
  <c r="P187" i="5"/>
  <c r="BI186" i="5"/>
  <c r="BH186" i="5"/>
  <c r="BG186" i="5"/>
  <c r="BE186" i="5"/>
  <c r="T186" i="5"/>
  <c r="R186" i="5"/>
  <c r="P186" i="5"/>
  <c r="BI185" i="5"/>
  <c r="BH185" i="5"/>
  <c r="BG185" i="5"/>
  <c r="BE185" i="5"/>
  <c r="T185" i="5"/>
  <c r="R185" i="5"/>
  <c r="P185" i="5"/>
  <c r="BI184" i="5"/>
  <c r="BH184" i="5"/>
  <c r="BG184" i="5"/>
  <c r="BE184" i="5"/>
  <c r="T184" i="5"/>
  <c r="R184" i="5"/>
  <c r="P184" i="5"/>
  <c r="BI183" i="5"/>
  <c r="BH183" i="5"/>
  <c r="BG183" i="5"/>
  <c r="BE183" i="5"/>
  <c r="T183" i="5"/>
  <c r="R183" i="5"/>
  <c r="P183" i="5"/>
  <c r="BI182" i="5"/>
  <c r="BH182" i="5"/>
  <c r="BG182" i="5"/>
  <c r="BE182" i="5"/>
  <c r="T182" i="5"/>
  <c r="R182" i="5"/>
  <c r="P182" i="5"/>
  <c r="BI181" i="5"/>
  <c r="BH181" i="5"/>
  <c r="BG181" i="5"/>
  <c r="BE181" i="5"/>
  <c r="T181" i="5"/>
  <c r="R181" i="5"/>
  <c r="P181" i="5"/>
  <c r="BI180" i="5"/>
  <c r="BH180" i="5"/>
  <c r="BG180" i="5"/>
  <c r="BE180" i="5"/>
  <c r="T180" i="5"/>
  <c r="R180" i="5"/>
  <c r="P180" i="5"/>
  <c r="BI179" i="5"/>
  <c r="BH179" i="5"/>
  <c r="BG179" i="5"/>
  <c r="BE179" i="5"/>
  <c r="T179" i="5"/>
  <c r="R179" i="5"/>
  <c r="P179" i="5"/>
  <c r="BI178" i="5"/>
  <c r="BH178" i="5"/>
  <c r="BG178" i="5"/>
  <c r="BE178" i="5"/>
  <c r="T178" i="5"/>
  <c r="R178" i="5"/>
  <c r="P178" i="5"/>
  <c r="BI171" i="5"/>
  <c r="BH171" i="5"/>
  <c r="BG171" i="5"/>
  <c r="BE171" i="5"/>
  <c r="T171" i="5"/>
  <c r="R171" i="5"/>
  <c r="P171" i="5"/>
  <c r="BI169" i="5"/>
  <c r="BH169" i="5"/>
  <c r="BG169" i="5"/>
  <c r="BE169" i="5"/>
  <c r="T169" i="5"/>
  <c r="R169" i="5"/>
  <c r="P169" i="5"/>
  <c r="BI168" i="5"/>
  <c r="BH168" i="5"/>
  <c r="BG168" i="5"/>
  <c r="BE168" i="5"/>
  <c r="T168" i="5"/>
  <c r="R168" i="5"/>
  <c r="P168" i="5"/>
  <c r="BI167" i="5"/>
  <c r="BH167" i="5"/>
  <c r="BG167" i="5"/>
  <c r="BE167" i="5"/>
  <c r="T167" i="5"/>
  <c r="R167" i="5"/>
  <c r="P167" i="5"/>
  <c r="BI166" i="5"/>
  <c r="BH166" i="5"/>
  <c r="BG166" i="5"/>
  <c r="BE166" i="5"/>
  <c r="T166" i="5"/>
  <c r="R166" i="5"/>
  <c r="P166" i="5"/>
  <c r="BI165" i="5"/>
  <c r="BH165" i="5"/>
  <c r="BG165" i="5"/>
  <c r="BE165" i="5"/>
  <c r="T165" i="5"/>
  <c r="R165" i="5"/>
  <c r="P165" i="5"/>
  <c r="BI164" i="5"/>
  <c r="BH164" i="5"/>
  <c r="BG164" i="5"/>
  <c r="BE164" i="5"/>
  <c r="T164" i="5"/>
  <c r="R164" i="5"/>
  <c r="P164" i="5"/>
  <c r="BI163" i="5"/>
  <c r="BH163" i="5"/>
  <c r="BG163" i="5"/>
  <c r="BE163" i="5"/>
  <c r="T163" i="5"/>
  <c r="R163" i="5"/>
  <c r="P163" i="5"/>
  <c r="BI162" i="5"/>
  <c r="BH162" i="5"/>
  <c r="BG162" i="5"/>
  <c r="BE162" i="5"/>
  <c r="T162" i="5"/>
  <c r="R162" i="5"/>
  <c r="P162" i="5"/>
  <c r="BI161" i="5"/>
  <c r="BH161" i="5"/>
  <c r="BG161" i="5"/>
  <c r="BE161" i="5"/>
  <c r="T161" i="5"/>
  <c r="R161" i="5"/>
  <c r="P161" i="5"/>
  <c r="BI160" i="5"/>
  <c r="BH160" i="5"/>
  <c r="BG160" i="5"/>
  <c r="BE160" i="5"/>
  <c r="T160" i="5"/>
  <c r="R160" i="5"/>
  <c r="P160" i="5"/>
  <c r="BI159" i="5"/>
  <c r="BH159" i="5"/>
  <c r="BG159" i="5"/>
  <c r="BE159" i="5"/>
  <c r="T159" i="5"/>
  <c r="R159" i="5"/>
  <c r="P159" i="5"/>
  <c r="BI158" i="5"/>
  <c r="BH158" i="5"/>
  <c r="BG158" i="5"/>
  <c r="BE158" i="5"/>
  <c r="T158" i="5"/>
  <c r="R158" i="5"/>
  <c r="P158" i="5"/>
  <c r="BI157" i="5"/>
  <c r="BH157" i="5"/>
  <c r="BG157" i="5"/>
  <c r="BE157" i="5"/>
  <c r="T157" i="5"/>
  <c r="R157" i="5"/>
  <c r="P157" i="5"/>
  <c r="BI156" i="5"/>
  <c r="BH156" i="5"/>
  <c r="BG156" i="5"/>
  <c r="BE156" i="5"/>
  <c r="T156" i="5"/>
  <c r="R156" i="5"/>
  <c r="P156" i="5"/>
  <c r="BI155" i="5"/>
  <c r="BH155" i="5"/>
  <c r="BG155" i="5"/>
  <c r="BE155" i="5"/>
  <c r="T155" i="5"/>
  <c r="R155" i="5"/>
  <c r="P155" i="5"/>
  <c r="BI154" i="5"/>
  <c r="BH154" i="5"/>
  <c r="BG154" i="5"/>
  <c r="BE154" i="5"/>
  <c r="T154" i="5"/>
  <c r="R154" i="5"/>
  <c r="P154" i="5"/>
  <c r="BI153" i="5"/>
  <c r="BH153" i="5"/>
  <c r="BG153" i="5"/>
  <c r="BE153" i="5"/>
  <c r="T153" i="5"/>
  <c r="R153" i="5"/>
  <c r="P153" i="5"/>
  <c r="BI152" i="5"/>
  <c r="BH152" i="5"/>
  <c r="BG152" i="5"/>
  <c r="BE152" i="5"/>
  <c r="T152" i="5"/>
  <c r="R152" i="5"/>
  <c r="P152" i="5"/>
  <c r="BI151" i="5"/>
  <c r="BH151" i="5"/>
  <c r="BG151" i="5"/>
  <c r="BE151" i="5"/>
  <c r="T151" i="5"/>
  <c r="R151" i="5"/>
  <c r="P151" i="5"/>
  <c r="BI150" i="5"/>
  <c r="BH150" i="5"/>
  <c r="BG150" i="5"/>
  <c r="BE150" i="5"/>
  <c r="T150" i="5"/>
  <c r="R150" i="5"/>
  <c r="P150" i="5"/>
  <c r="BI148" i="5"/>
  <c r="BH148" i="5"/>
  <c r="BG148" i="5"/>
  <c r="BE148" i="5"/>
  <c r="T148" i="5"/>
  <c r="R148" i="5"/>
  <c r="P148" i="5"/>
  <c r="BI147" i="5"/>
  <c r="BH147" i="5"/>
  <c r="BG147" i="5"/>
  <c r="BE147" i="5"/>
  <c r="T147" i="5"/>
  <c r="R147" i="5"/>
  <c r="P147" i="5"/>
  <c r="BI146" i="5"/>
  <c r="BH146" i="5"/>
  <c r="BG146" i="5"/>
  <c r="BE146" i="5"/>
  <c r="T146" i="5"/>
  <c r="R146" i="5"/>
  <c r="P146" i="5"/>
  <c r="BI145" i="5"/>
  <c r="BH145" i="5"/>
  <c r="BG145" i="5"/>
  <c r="BE145" i="5"/>
  <c r="T145" i="5"/>
  <c r="R145" i="5"/>
  <c r="P145" i="5"/>
  <c r="BI144" i="5"/>
  <c r="BH144" i="5"/>
  <c r="BG144" i="5"/>
  <c r="BE144" i="5"/>
  <c r="T144" i="5"/>
  <c r="R144" i="5"/>
  <c r="P144" i="5"/>
  <c r="BI143" i="5"/>
  <c r="BH143" i="5"/>
  <c r="BG143" i="5"/>
  <c r="BE143" i="5"/>
  <c r="T143" i="5"/>
  <c r="R143" i="5"/>
  <c r="P143" i="5"/>
  <c r="BI142" i="5"/>
  <c r="BH142" i="5"/>
  <c r="BG142" i="5"/>
  <c r="BE142" i="5"/>
  <c r="T142" i="5"/>
  <c r="R142" i="5"/>
  <c r="P142" i="5"/>
  <c r="BI141" i="5"/>
  <c r="BH141" i="5"/>
  <c r="BG141" i="5"/>
  <c r="BE141" i="5"/>
  <c r="T141" i="5"/>
  <c r="R141" i="5"/>
  <c r="P141" i="5"/>
  <c r="BI140" i="5"/>
  <c r="BH140" i="5"/>
  <c r="BG140" i="5"/>
  <c r="BE140" i="5"/>
  <c r="T140" i="5"/>
  <c r="R140" i="5"/>
  <c r="P140" i="5"/>
  <c r="BI139" i="5"/>
  <c r="BH139" i="5"/>
  <c r="BG139" i="5"/>
  <c r="BE139" i="5"/>
  <c r="T139" i="5"/>
  <c r="R139" i="5"/>
  <c r="P139" i="5"/>
  <c r="BI138" i="5"/>
  <c r="BH138" i="5"/>
  <c r="BG138" i="5"/>
  <c r="BE138" i="5"/>
  <c r="T138" i="5"/>
  <c r="R138" i="5"/>
  <c r="P138" i="5"/>
  <c r="BI137" i="5"/>
  <c r="BH137" i="5"/>
  <c r="BG137" i="5"/>
  <c r="BE137" i="5"/>
  <c r="T137" i="5"/>
  <c r="R137" i="5"/>
  <c r="P137" i="5"/>
  <c r="BI136" i="5"/>
  <c r="BH136" i="5"/>
  <c r="BG136" i="5"/>
  <c r="BE136" i="5"/>
  <c r="T136" i="5"/>
  <c r="R136" i="5"/>
  <c r="P136" i="5"/>
  <c r="BI135" i="5"/>
  <c r="BH135" i="5"/>
  <c r="BG135" i="5"/>
  <c r="BE135" i="5"/>
  <c r="T135" i="5"/>
  <c r="R135" i="5"/>
  <c r="P135" i="5"/>
  <c r="BI134" i="5"/>
  <c r="BH134" i="5"/>
  <c r="BG134" i="5"/>
  <c r="BE134" i="5"/>
  <c r="T134" i="5"/>
  <c r="R134" i="5"/>
  <c r="P134" i="5"/>
  <c r="BI133" i="5"/>
  <c r="BH133" i="5"/>
  <c r="BG133" i="5"/>
  <c r="BE133" i="5"/>
  <c r="T133" i="5"/>
  <c r="R133" i="5"/>
  <c r="P133" i="5"/>
  <c r="BI132" i="5"/>
  <c r="BH132" i="5"/>
  <c r="BG132" i="5"/>
  <c r="BE132" i="5"/>
  <c r="T132" i="5"/>
  <c r="R132" i="5"/>
  <c r="P132" i="5"/>
  <c r="BI131" i="5"/>
  <c r="BH131" i="5"/>
  <c r="BG131" i="5"/>
  <c r="BE131" i="5"/>
  <c r="T131" i="5"/>
  <c r="R131" i="5"/>
  <c r="P131" i="5"/>
  <c r="BI130" i="5"/>
  <c r="BH130" i="5"/>
  <c r="BG130" i="5"/>
  <c r="BE130" i="5"/>
  <c r="T130" i="5"/>
  <c r="R130" i="5"/>
  <c r="P130" i="5"/>
  <c r="BI129" i="5"/>
  <c r="BH129" i="5"/>
  <c r="BG129" i="5"/>
  <c r="BE129" i="5"/>
  <c r="T129" i="5"/>
  <c r="R129" i="5"/>
  <c r="P129" i="5"/>
  <c r="BI128" i="5"/>
  <c r="BH128" i="5"/>
  <c r="BG128" i="5"/>
  <c r="BE128" i="5"/>
  <c r="T128" i="5"/>
  <c r="R128" i="5"/>
  <c r="P128" i="5"/>
  <c r="BI127" i="5"/>
  <c r="BH127" i="5"/>
  <c r="BG127" i="5"/>
  <c r="BE127" i="5"/>
  <c r="T127" i="5"/>
  <c r="R127" i="5"/>
  <c r="P127" i="5"/>
  <c r="BI126" i="5"/>
  <c r="BH126" i="5"/>
  <c r="BG126" i="5"/>
  <c r="BE126" i="5"/>
  <c r="T126" i="5"/>
  <c r="R126" i="5"/>
  <c r="P126" i="5"/>
  <c r="BI125" i="5"/>
  <c r="BH125" i="5"/>
  <c r="BG125" i="5"/>
  <c r="BE125" i="5"/>
  <c r="T125" i="5"/>
  <c r="R125" i="5"/>
  <c r="P125" i="5"/>
  <c r="BI124" i="5"/>
  <c r="BH124" i="5"/>
  <c r="BG124" i="5"/>
  <c r="BE124" i="5"/>
  <c r="T124" i="5"/>
  <c r="R124" i="5"/>
  <c r="P124" i="5"/>
  <c r="J119" i="5"/>
  <c r="J118" i="5"/>
  <c r="F118" i="5"/>
  <c r="F116" i="5"/>
  <c r="E114" i="5"/>
  <c r="J92" i="5"/>
  <c r="J91" i="5"/>
  <c r="F91" i="5"/>
  <c r="F89" i="5"/>
  <c r="E87" i="5"/>
  <c r="J18" i="5"/>
  <c r="E18" i="5"/>
  <c r="F119" i="5" s="1"/>
  <c r="J17" i="5"/>
  <c r="J12" i="5"/>
  <c r="J116" i="5" s="1"/>
  <c r="E7" i="5"/>
  <c r="E112" i="5"/>
  <c r="J37" i="4"/>
  <c r="J36" i="4"/>
  <c r="AY97" i="1"/>
  <c r="J35" i="4"/>
  <c r="AX97" i="1"/>
  <c r="BI298" i="4"/>
  <c r="BH298" i="4"/>
  <c r="BG298" i="4"/>
  <c r="BE298" i="4"/>
  <c r="T298" i="4"/>
  <c r="R298" i="4"/>
  <c r="P298" i="4"/>
  <c r="BI297" i="4"/>
  <c r="BH297" i="4"/>
  <c r="BG297" i="4"/>
  <c r="BE297" i="4"/>
  <c r="T297" i="4"/>
  <c r="R297" i="4"/>
  <c r="P297" i="4"/>
  <c r="BI296" i="4"/>
  <c r="BH296" i="4"/>
  <c r="BG296" i="4"/>
  <c r="BE296" i="4"/>
  <c r="T296" i="4"/>
  <c r="R296" i="4"/>
  <c r="P296" i="4"/>
  <c r="BI295" i="4"/>
  <c r="BH295" i="4"/>
  <c r="BG295" i="4"/>
  <c r="BE295" i="4"/>
  <c r="T295" i="4"/>
  <c r="R295" i="4"/>
  <c r="P295" i="4"/>
  <c r="BI294" i="4"/>
  <c r="BH294" i="4"/>
  <c r="BG294" i="4"/>
  <c r="BE294" i="4"/>
  <c r="T294" i="4"/>
  <c r="R294" i="4"/>
  <c r="P294" i="4"/>
  <c r="BI293" i="4"/>
  <c r="BH293" i="4"/>
  <c r="BG293" i="4"/>
  <c r="BE293" i="4"/>
  <c r="T293" i="4"/>
  <c r="R293" i="4"/>
  <c r="P293" i="4"/>
  <c r="BI291" i="4"/>
  <c r="BH291" i="4"/>
  <c r="BG291" i="4"/>
  <c r="BE291" i="4"/>
  <c r="T291" i="4"/>
  <c r="R291" i="4"/>
  <c r="P291" i="4"/>
  <c r="BI290" i="4"/>
  <c r="BH290" i="4"/>
  <c r="BG290" i="4"/>
  <c r="BE290" i="4"/>
  <c r="T290" i="4"/>
  <c r="R290" i="4"/>
  <c r="P290" i="4"/>
  <c r="BI289" i="4"/>
  <c r="BH289" i="4"/>
  <c r="BG289" i="4"/>
  <c r="BE289" i="4"/>
  <c r="T289" i="4"/>
  <c r="R289" i="4"/>
  <c r="P289" i="4"/>
  <c r="BI288" i="4"/>
  <c r="BH288" i="4"/>
  <c r="BG288" i="4"/>
  <c r="BE288" i="4"/>
  <c r="T288" i="4"/>
  <c r="R288" i="4"/>
  <c r="P288" i="4"/>
  <c r="BI287" i="4"/>
  <c r="BH287" i="4"/>
  <c r="BG287" i="4"/>
  <c r="BE287" i="4"/>
  <c r="T287" i="4"/>
  <c r="R287" i="4"/>
  <c r="P287" i="4"/>
  <c r="BI286" i="4"/>
  <c r="BH286" i="4"/>
  <c r="BG286" i="4"/>
  <c r="BE286" i="4"/>
  <c r="T286" i="4"/>
  <c r="R286" i="4"/>
  <c r="P286" i="4"/>
  <c r="BI285" i="4"/>
  <c r="BH285" i="4"/>
  <c r="BG285" i="4"/>
  <c r="BE285" i="4"/>
  <c r="T285" i="4"/>
  <c r="R285" i="4"/>
  <c r="P285" i="4"/>
  <c r="BI284" i="4"/>
  <c r="BH284" i="4"/>
  <c r="BG284" i="4"/>
  <c r="BE284" i="4"/>
  <c r="T284" i="4"/>
  <c r="R284" i="4"/>
  <c r="P284" i="4"/>
  <c r="BI283" i="4"/>
  <c r="BH283" i="4"/>
  <c r="BG283" i="4"/>
  <c r="BE283" i="4"/>
  <c r="T283" i="4"/>
  <c r="R283" i="4"/>
  <c r="P283" i="4"/>
  <c r="BI282" i="4"/>
  <c r="BH282" i="4"/>
  <c r="BG282" i="4"/>
  <c r="BE282" i="4"/>
  <c r="T282" i="4"/>
  <c r="R282" i="4"/>
  <c r="P282" i="4"/>
  <c r="BI281" i="4"/>
  <c r="BH281" i="4"/>
  <c r="BG281" i="4"/>
  <c r="BE281" i="4"/>
  <c r="T281" i="4"/>
  <c r="R281" i="4"/>
  <c r="P281" i="4"/>
  <c r="BI280" i="4"/>
  <c r="BH280" i="4"/>
  <c r="BG280" i="4"/>
  <c r="BE280" i="4"/>
  <c r="T280" i="4"/>
  <c r="R280" i="4"/>
  <c r="P280" i="4"/>
  <c r="BI279" i="4"/>
  <c r="BH279" i="4"/>
  <c r="BG279" i="4"/>
  <c r="BE279" i="4"/>
  <c r="T279" i="4"/>
  <c r="R279" i="4"/>
  <c r="P279" i="4"/>
  <c r="BI278" i="4"/>
  <c r="BH278" i="4"/>
  <c r="BG278" i="4"/>
  <c r="BE278" i="4"/>
  <c r="T278" i="4"/>
  <c r="R278" i="4"/>
  <c r="P278" i="4"/>
  <c r="BI277" i="4"/>
  <c r="BH277" i="4"/>
  <c r="BG277" i="4"/>
  <c r="BE277" i="4"/>
  <c r="T277" i="4"/>
  <c r="R277" i="4"/>
  <c r="P277" i="4"/>
  <c r="BI276" i="4"/>
  <c r="BH276" i="4"/>
  <c r="BG276" i="4"/>
  <c r="BE276" i="4"/>
  <c r="T276" i="4"/>
  <c r="R276" i="4"/>
  <c r="P276" i="4"/>
  <c r="BI275" i="4"/>
  <c r="BH275" i="4"/>
  <c r="BG275" i="4"/>
  <c r="BE275" i="4"/>
  <c r="T275" i="4"/>
  <c r="R275" i="4"/>
  <c r="P275" i="4"/>
  <c r="BI274" i="4"/>
  <c r="BH274" i="4"/>
  <c r="BG274" i="4"/>
  <c r="BE274" i="4"/>
  <c r="T274" i="4"/>
  <c r="R274" i="4"/>
  <c r="P274" i="4"/>
  <c r="BI273" i="4"/>
  <c r="BH273" i="4"/>
  <c r="BG273" i="4"/>
  <c r="BE273" i="4"/>
  <c r="T273" i="4"/>
  <c r="R273" i="4"/>
  <c r="P273" i="4"/>
  <c r="BI272" i="4"/>
  <c r="BH272" i="4"/>
  <c r="BG272" i="4"/>
  <c r="BE272" i="4"/>
  <c r="T272" i="4"/>
  <c r="R272" i="4"/>
  <c r="P272" i="4"/>
  <c r="BI271" i="4"/>
  <c r="BH271" i="4"/>
  <c r="BG271" i="4"/>
  <c r="BE271" i="4"/>
  <c r="T271" i="4"/>
  <c r="R271" i="4"/>
  <c r="P271" i="4"/>
  <c r="BI270" i="4"/>
  <c r="BH270" i="4"/>
  <c r="BG270" i="4"/>
  <c r="BE270" i="4"/>
  <c r="T270" i="4"/>
  <c r="R270" i="4"/>
  <c r="P270" i="4"/>
  <c r="BI269" i="4"/>
  <c r="BH269" i="4"/>
  <c r="BG269" i="4"/>
  <c r="BE269" i="4"/>
  <c r="T269" i="4"/>
  <c r="R269" i="4"/>
  <c r="P269" i="4"/>
  <c r="BI268" i="4"/>
  <c r="BH268" i="4"/>
  <c r="BG268" i="4"/>
  <c r="BE268" i="4"/>
  <c r="T268" i="4"/>
  <c r="R268" i="4"/>
  <c r="P268" i="4"/>
  <c r="BI267" i="4"/>
  <c r="BH267" i="4"/>
  <c r="BG267" i="4"/>
  <c r="BE267" i="4"/>
  <c r="T267" i="4"/>
  <c r="R267" i="4"/>
  <c r="P267" i="4"/>
  <c r="BI266" i="4"/>
  <c r="BH266" i="4"/>
  <c r="BG266" i="4"/>
  <c r="BE266" i="4"/>
  <c r="T266" i="4"/>
  <c r="R266" i="4"/>
  <c r="P266" i="4"/>
  <c r="BI265" i="4"/>
  <c r="BH265" i="4"/>
  <c r="BG265" i="4"/>
  <c r="BE265" i="4"/>
  <c r="T265" i="4"/>
  <c r="R265" i="4"/>
  <c r="P265" i="4"/>
  <c r="BI264" i="4"/>
  <c r="BH264" i="4"/>
  <c r="BG264" i="4"/>
  <c r="BE264" i="4"/>
  <c r="T264" i="4"/>
  <c r="R264" i="4"/>
  <c r="P264" i="4"/>
  <c r="BI263" i="4"/>
  <c r="BH263" i="4"/>
  <c r="BG263" i="4"/>
  <c r="BE263" i="4"/>
  <c r="T263" i="4"/>
  <c r="R263" i="4"/>
  <c r="P263" i="4"/>
  <c r="BI262" i="4"/>
  <c r="BH262" i="4"/>
  <c r="BG262" i="4"/>
  <c r="BE262" i="4"/>
  <c r="T262" i="4"/>
  <c r="R262" i="4"/>
  <c r="P262" i="4"/>
  <c r="BI261" i="4"/>
  <c r="BH261" i="4"/>
  <c r="BG261" i="4"/>
  <c r="BE261" i="4"/>
  <c r="T261" i="4"/>
  <c r="R261" i="4"/>
  <c r="P261" i="4"/>
  <c r="BI260" i="4"/>
  <c r="BH260" i="4"/>
  <c r="BG260" i="4"/>
  <c r="BE260" i="4"/>
  <c r="T260" i="4"/>
  <c r="R260" i="4"/>
  <c r="P260" i="4"/>
  <c r="BI259" i="4"/>
  <c r="BH259" i="4"/>
  <c r="BG259" i="4"/>
  <c r="BE259" i="4"/>
  <c r="T259" i="4"/>
  <c r="R259" i="4"/>
  <c r="P259" i="4"/>
  <c r="BI257" i="4"/>
  <c r="BH257" i="4"/>
  <c r="BG257" i="4"/>
  <c r="BE257" i="4"/>
  <c r="T257" i="4"/>
  <c r="R257" i="4"/>
  <c r="P257" i="4"/>
  <c r="BI256" i="4"/>
  <c r="BH256" i="4"/>
  <c r="BG256" i="4"/>
  <c r="BE256" i="4"/>
  <c r="T256" i="4"/>
  <c r="R256" i="4"/>
  <c r="P256" i="4"/>
  <c r="BI254" i="4"/>
  <c r="BH254" i="4"/>
  <c r="BG254" i="4"/>
  <c r="BE254" i="4"/>
  <c r="T254" i="4"/>
  <c r="R254" i="4"/>
  <c r="P254" i="4"/>
  <c r="BI253" i="4"/>
  <c r="BH253" i="4"/>
  <c r="BG253" i="4"/>
  <c r="BE253" i="4"/>
  <c r="T253" i="4"/>
  <c r="R253" i="4"/>
  <c r="P253" i="4"/>
  <c r="BI252" i="4"/>
  <c r="BH252" i="4"/>
  <c r="BG252" i="4"/>
  <c r="BE252" i="4"/>
  <c r="T252" i="4"/>
  <c r="R252" i="4"/>
  <c r="P252" i="4"/>
  <c r="BI250" i="4"/>
  <c r="BH250" i="4"/>
  <c r="BG250" i="4"/>
  <c r="BE250" i="4"/>
  <c r="T250" i="4"/>
  <c r="R250" i="4"/>
  <c r="P250" i="4"/>
  <c r="BI249" i="4"/>
  <c r="BH249" i="4"/>
  <c r="BG249" i="4"/>
  <c r="BE249" i="4"/>
  <c r="T249" i="4"/>
  <c r="R249" i="4"/>
  <c r="P249" i="4"/>
  <c r="BI248" i="4"/>
  <c r="BH248" i="4"/>
  <c r="BG248" i="4"/>
  <c r="BE248" i="4"/>
  <c r="T248" i="4"/>
  <c r="R248" i="4"/>
  <c r="P248" i="4"/>
  <c r="BI247" i="4"/>
  <c r="BH247" i="4"/>
  <c r="BG247" i="4"/>
  <c r="BE247" i="4"/>
  <c r="T247" i="4"/>
  <c r="R247" i="4"/>
  <c r="P247" i="4"/>
  <c r="BI246" i="4"/>
  <c r="BH246" i="4"/>
  <c r="BG246" i="4"/>
  <c r="BE246" i="4"/>
  <c r="T246" i="4"/>
  <c r="R246" i="4"/>
  <c r="P246" i="4"/>
  <c r="BI245" i="4"/>
  <c r="BH245" i="4"/>
  <c r="BG245" i="4"/>
  <c r="BE245" i="4"/>
  <c r="T245" i="4"/>
  <c r="R245" i="4"/>
  <c r="P245" i="4"/>
  <c r="BI244" i="4"/>
  <c r="BH244" i="4"/>
  <c r="BG244" i="4"/>
  <c r="BE244" i="4"/>
  <c r="T244" i="4"/>
  <c r="R244" i="4"/>
  <c r="P244" i="4"/>
  <c r="BI243" i="4"/>
  <c r="BH243" i="4"/>
  <c r="BG243" i="4"/>
  <c r="BE243" i="4"/>
  <c r="T243" i="4"/>
  <c r="R243" i="4"/>
  <c r="P243" i="4"/>
  <c r="BI242" i="4"/>
  <c r="BH242" i="4"/>
  <c r="BG242" i="4"/>
  <c r="BE242" i="4"/>
  <c r="T242" i="4"/>
  <c r="R242" i="4"/>
  <c r="P242" i="4"/>
  <c r="BI241" i="4"/>
  <c r="BH241" i="4"/>
  <c r="BG241" i="4"/>
  <c r="BE241" i="4"/>
  <c r="T241" i="4"/>
  <c r="R241" i="4"/>
  <c r="P241" i="4"/>
  <c r="BI240" i="4"/>
  <c r="BH240" i="4"/>
  <c r="BG240" i="4"/>
  <c r="BE240" i="4"/>
  <c r="T240" i="4"/>
  <c r="R240" i="4"/>
  <c r="P240" i="4"/>
  <c r="BI239" i="4"/>
  <c r="BH239" i="4"/>
  <c r="BG239" i="4"/>
  <c r="BE239" i="4"/>
  <c r="T239" i="4"/>
  <c r="R239" i="4"/>
  <c r="P239" i="4"/>
  <c r="BI238" i="4"/>
  <c r="BH238" i="4"/>
  <c r="BG238" i="4"/>
  <c r="BE238" i="4"/>
  <c r="T238" i="4"/>
  <c r="R238" i="4"/>
  <c r="P238" i="4"/>
  <c r="BI237" i="4"/>
  <c r="BH237" i="4"/>
  <c r="BG237" i="4"/>
  <c r="BE237" i="4"/>
  <c r="T237" i="4"/>
  <c r="R237" i="4"/>
  <c r="P237" i="4"/>
  <c r="BI236" i="4"/>
  <c r="BH236" i="4"/>
  <c r="BG236" i="4"/>
  <c r="BE236" i="4"/>
  <c r="T236" i="4"/>
  <c r="R236" i="4"/>
  <c r="P236" i="4"/>
  <c r="BI234" i="4"/>
  <c r="BH234" i="4"/>
  <c r="BG234" i="4"/>
  <c r="BE234" i="4"/>
  <c r="T234" i="4"/>
  <c r="R234" i="4"/>
  <c r="P234" i="4"/>
  <c r="BI233" i="4"/>
  <c r="BH233" i="4"/>
  <c r="BG233" i="4"/>
  <c r="BE233" i="4"/>
  <c r="T233" i="4"/>
  <c r="R233" i="4"/>
  <c r="P233" i="4"/>
  <c r="BI231" i="4"/>
  <c r="BH231" i="4"/>
  <c r="BG231" i="4"/>
  <c r="BE231" i="4"/>
  <c r="T231" i="4"/>
  <c r="R231" i="4"/>
  <c r="P231" i="4"/>
  <c r="BI230" i="4"/>
  <c r="BH230" i="4"/>
  <c r="BG230" i="4"/>
  <c r="BE230" i="4"/>
  <c r="T230" i="4"/>
  <c r="R230" i="4"/>
  <c r="P230" i="4"/>
  <c r="BI229" i="4"/>
  <c r="BH229" i="4"/>
  <c r="BG229" i="4"/>
  <c r="BE229" i="4"/>
  <c r="T229" i="4"/>
  <c r="R229" i="4"/>
  <c r="P229" i="4"/>
  <c r="BI228" i="4"/>
  <c r="BH228" i="4"/>
  <c r="BG228" i="4"/>
  <c r="BE228" i="4"/>
  <c r="T228" i="4"/>
  <c r="R228" i="4"/>
  <c r="P228" i="4"/>
  <c r="BI227" i="4"/>
  <c r="BH227" i="4"/>
  <c r="BG227" i="4"/>
  <c r="BE227" i="4"/>
  <c r="T227" i="4"/>
  <c r="R227" i="4"/>
  <c r="P227" i="4"/>
  <c r="BI226" i="4"/>
  <c r="BH226" i="4"/>
  <c r="BG226" i="4"/>
  <c r="BE226" i="4"/>
  <c r="T226" i="4"/>
  <c r="R226" i="4"/>
  <c r="P226" i="4"/>
  <c r="BI225" i="4"/>
  <c r="BH225" i="4"/>
  <c r="BG225" i="4"/>
  <c r="BE225" i="4"/>
  <c r="T225" i="4"/>
  <c r="R225" i="4"/>
  <c r="P225" i="4"/>
  <c r="BI224" i="4"/>
  <c r="BH224" i="4"/>
  <c r="BG224" i="4"/>
  <c r="BE224" i="4"/>
  <c r="T224" i="4"/>
  <c r="R224" i="4"/>
  <c r="P224" i="4"/>
  <c r="BI223" i="4"/>
  <c r="BH223" i="4"/>
  <c r="BG223" i="4"/>
  <c r="BE223" i="4"/>
  <c r="T223" i="4"/>
  <c r="R223" i="4"/>
  <c r="P223" i="4"/>
  <c r="BI222" i="4"/>
  <c r="BH222" i="4"/>
  <c r="BG222" i="4"/>
  <c r="BE222" i="4"/>
  <c r="T222" i="4"/>
  <c r="R222" i="4"/>
  <c r="P222" i="4"/>
  <c r="BI221" i="4"/>
  <c r="BH221" i="4"/>
  <c r="BG221" i="4"/>
  <c r="BE221" i="4"/>
  <c r="T221" i="4"/>
  <c r="R221" i="4"/>
  <c r="P221" i="4"/>
  <c r="BI220" i="4"/>
  <c r="BH220" i="4"/>
  <c r="BG220" i="4"/>
  <c r="BE220" i="4"/>
  <c r="T220" i="4"/>
  <c r="R220" i="4"/>
  <c r="P220" i="4"/>
  <c r="BI219" i="4"/>
  <c r="BH219" i="4"/>
  <c r="BG219" i="4"/>
  <c r="BE219" i="4"/>
  <c r="T219" i="4"/>
  <c r="R219" i="4"/>
  <c r="P219" i="4"/>
  <c r="BI218" i="4"/>
  <c r="BH218" i="4"/>
  <c r="BG218" i="4"/>
  <c r="BE218" i="4"/>
  <c r="T218" i="4"/>
  <c r="R218" i="4"/>
  <c r="P218" i="4"/>
  <c r="BI217" i="4"/>
  <c r="BH217" i="4"/>
  <c r="BG217" i="4"/>
  <c r="BE217" i="4"/>
  <c r="T217" i="4"/>
  <c r="R217" i="4"/>
  <c r="P217" i="4"/>
  <c r="BI216" i="4"/>
  <c r="BH216" i="4"/>
  <c r="BG216" i="4"/>
  <c r="BE216" i="4"/>
  <c r="T216" i="4"/>
  <c r="R216" i="4"/>
  <c r="P216" i="4"/>
  <c r="BI215" i="4"/>
  <c r="BH215" i="4"/>
  <c r="BG215" i="4"/>
  <c r="BE215" i="4"/>
  <c r="T215" i="4"/>
  <c r="R215" i="4"/>
  <c r="P215" i="4"/>
  <c r="BI214" i="4"/>
  <c r="BH214" i="4"/>
  <c r="BG214" i="4"/>
  <c r="BE214" i="4"/>
  <c r="T214" i="4"/>
  <c r="R214" i="4"/>
  <c r="P214" i="4"/>
  <c r="BI213" i="4"/>
  <c r="BH213" i="4"/>
  <c r="BG213" i="4"/>
  <c r="BE213" i="4"/>
  <c r="T213" i="4"/>
  <c r="R213" i="4"/>
  <c r="P213" i="4"/>
  <c r="BI212" i="4"/>
  <c r="BH212" i="4"/>
  <c r="BG212" i="4"/>
  <c r="BE212" i="4"/>
  <c r="T212" i="4"/>
  <c r="R212" i="4"/>
  <c r="P212" i="4"/>
  <c r="BI211" i="4"/>
  <c r="BH211" i="4"/>
  <c r="BG211" i="4"/>
  <c r="BE211" i="4"/>
  <c r="T211" i="4"/>
  <c r="R211" i="4"/>
  <c r="P211" i="4"/>
  <c r="BI209" i="4"/>
  <c r="BH209" i="4"/>
  <c r="BG209" i="4"/>
  <c r="BE209" i="4"/>
  <c r="T209" i="4"/>
  <c r="R209" i="4"/>
  <c r="P209" i="4"/>
  <c r="BI208" i="4"/>
  <c r="BH208" i="4"/>
  <c r="BG208" i="4"/>
  <c r="BE208" i="4"/>
  <c r="T208" i="4"/>
  <c r="R208" i="4"/>
  <c r="P208" i="4"/>
  <c r="BI206" i="4"/>
  <c r="BH206" i="4"/>
  <c r="BG206" i="4"/>
  <c r="BE206" i="4"/>
  <c r="T206" i="4"/>
  <c r="T205" i="4"/>
  <c r="R206" i="4"/>
  <c r="R205" i="4" s="1"/>
  <c r="P206" i="4"/>
  <c r="P205" i="4"/>
  <c r="BI204" i="4"/>
  <c r="BH204" i="4"/>
  <c r="BG204" i="4"/>
  <c r="BE204" i="4"/>
  <c r="T204" i="4"/>
  <c r="R204" i="4"/>
  <c r="P204" i="4"/>
  <c r="BI203" i="4"/>
  <c r="BH203" i="4"/>
  <c r="BG203" i="4"/>
  <c r="BE203" i="4"/>
  <c r="T203" i="4"/>
  <c r="R203" i="4"/>
  <c r="P203" i="4"/>
  <c r="BI202" i="4"/>
  <c r="BH202" i="4"/>
  <c r="BG202" i="4"/>
  <c r="BE202" i="4"/>
  <c r="T202" i="4"/>
  <c r="R202" i="4"/>
  <c r="P202" i="4"/>
  <c r="BI201" i="4"/>
  <c r="BH201" i="4"/>
  <c r="BG201" i="4"/>
  <c r="BE201" i="4"/>
  <c r="T201" i="4"/>
  <c r="R201" i="4"/>
  <c r="P201" i="4"/>
  <c r="BI200" i="4"/>
  <c r="BH200" i="4"/>
  <c r="BG200" i="4"/>
  <c r="BE200" i="4"/>
  <c r="T200" i="4"/>
  <c r="R200" i="4"/>
  <c r="P200" i="4"/>
  <c r="BI199" i="4"/>
  <c r="BH199" i="4"/>
  <c r="BG199" i="4"/>
  <c r="BE199" i="4"/>
  <c r="T199" i="4"/>
  <c r="R199" i="4"/>
  <c r="P199" i="4"/>
  <c r="BI198" i="4"/>
  <c r="BH198" i="4"/>
  <c r="BG198" i="4"/>
  <c r="BE198" i="4"/>
  <c r="T198" i="4"/>
  <c r="R198" i="4"/>
  <c r="P198" i="4"/>
  <c r="BI197" i="4"/>
  <c r="BH197" i="4"/>
  <c r="BG197" i="4"/>
  <c r="BE197" i="4"/>
  <c r="T197" i="4"/>
  <c r="R197" i="4"/>
  <c r="P197" i="4"/>
  <c r="BI196" i="4"/>
  <c r="BH196" i="4"/>
  <c r="BG196" i="4"/>
  <c r="BE196" i="4"/>
  <c r="T196" i="4"/>
  <c r="R196" i="4"/>
  <c r="P196" i="4"/>
  <c r="BI195" i="4"/>
  <c r="BH195" i="4"/>
  <c r="BG195" i="4"/>
  <c r="BE195" i="4"/>
  <c r="T195" i="4"/>
  <c r="R195" i="4"/>
  <c r="P195" i="4"/>
  <c r="BI194" i="4"/>
  <c r="BH194" i="4"/>
  <c r="BG194" i="4"/>
  <c r="BE194" i="4"/>
  <c r="T194" i="4"/>
  <c r="R194" i="4"/>
  <c r="P194" i="4"/>
  <c r="BI192" i="4"/>
  <c r="BH192" i="4"/>
  <c r="BG192" i="4"/>
  <c r="BE192" i="4"/>
  <c r="T192" i="4"/>
  <c r="R192" i="4"/>
  <c r="P192" i="4"/>
  <c r="BI191" i="4"/>
  <c r="BH191" i="4"/>
  <c r="BG191" i="4"/>
  <c r="BE191" i="4"/>
  <c r="T191" i="4"/>
  <c r="R191" i="4"/>
  <c r="P191" i="4"/>
  <c r="BI190" i="4"/>
  <c r="BH190" i="4"/>
  <c r="BG190" i="4"/>
  <c r="BE190" i="4"/>
  <c r="T190" i="4"/>
  <c r="R190" i="4"/>
  <c r="P190" i="4"/>
  <c r="BI189" i="4"/>
  <c r="BH189" i="4"/>
  <c r="BG189" i="4"/>
  <c r="BE189" i="4"/>
  <c r="T189" i="4"/>
  <c r="R189" i="4"/>
  <c r="P189" i="4"/>
  <c r="BI188" i="4"/>
  <c r="BH188" i="4"/>
  <c r="BG188" i="4"/>
  <c r="BE188" i="4"/>
  <c r="T188" i="4"/>
  <c r="R188" i="4"/>
  <c r="P188" i="4"/>
  <c r="BI187" i="4"/>
  <c r="BH187" i="4"/>
  <c r="BG187" i="4"/>
  <c r="BE187" i="4"/>
  <c r="T187" i="4"/>
  <c r="R187" i="4"/>
  <c r="P187" i="4"/>
  <c r="BI186" i="4"/>
  <c r="BH186" i="4"/>
  <c r="BG186" i="4"/>
  <c r="BE186" i="4"/>
  <c r="T186" i="4"/>
  <c r="R186" i="4"/>
  <c r="P186" i="4"/>
  <c r="BI185" i="4"/>
  <c r="BH185" i="4"/>
  <c r="BG185" i="4"/>
  <c r="BE185" i="4"/>
  <c r="T185" i="4"/>
  <c r="R185" i="4"/>
  <c r="P185" i="4"/>
  <c r="BI184" i="4"/>
  <c r="BH184" i="4"/>
  <c r="BG184" i="4"/>
  <c r="BE184" i="4"/>
  <c r="T184" i="4"/>
  <c r="R184" i="4"/>
  <c r="P184" i="4"/>
  <c r="BI183" i="4"/>
  <c r="BH183" i="4"/>
  <c r="BG183" i="4"/>
  <c r="BE183" i="4"/>
  <c r="T183" i="4"/>
  <c r="R183" i="4"/>
  <c r="P183" i="4"/>
  <c r="BI182" i="4"/>
  <c r="BH182" i="4"/>
  <c r="BG182" i="4"/>
  <c r="BE182" i="4"/>
  <c r="T182" i="4"/>
  <c r="R182" i="4"/>
  <c r="P182" i="4"/>
  <c r="BI181" i="4"/>
  <c r="BH181" i="4"/>
  <c r="BG181" i="4"/>
  <c r="BE181" i="4"/>
  <c r="T181" i="4"/>
  <c r="R181" i="4"/>
  <c r="P181" i="4"/>
  <c r="BI180" i="4"/>
  <c r="BH180" i="4"/>
  <c r="BG180" i="4"/>
  <c r="BE180" i="4"/>
  <c r="T180" i="4"/>
  <c r="R180" i="4"/>
  <c r="P180" i="4"/>
  <c r="BI179" i="4"/>
  <c r="BH179" i="4"/>
  <c r="BG179" i="4"/>
  <c r="BE179" i="4"/>
  <c r="T179" i="4"/>
  <c r="R179" i="4"/>
  <c r="P179" i="4"/>
  <c r="BI178" i="4"/>
  <c r="BH178" i="4"/>
  <c r="BG178" i="4"/>
  <c r="BE178" i="4"/>
  <c r="T178" i="4"/>
  <c r="R178" i="4"/>
  <c r="P178" i="4"/>
  <c r="BI176" i="4"/>
  <c r="BH176" i="4"/>
  <c r="BG176" i="4"/>
  <c r="BE176" i="4"/>
  <c r="T176" i="4"/>
  <c r="R176" i="4"/>
  <c r="P176" i="4"/>
  <c r="BI175" i="4"/>
  <c r="BH175" i="4"/>
  <c r="BG175" i="4"/>
  <c r="BE175" i="4"/>
  <c r="T175" i="4"/>
  <c r="R175" i="4"/>
  <c r="P175" i="4"/>
  <c r="BI174" i="4"/>
  <c r="BH174" i="4"/>
  <c r="BG174" i="4"/>
  <c r="BE174" i="4"/>
  <c r="T174" i="4"/>
  <c r="R174" i="4"/>
  <c r="P174" i="4"/>
  <c r="BI173" i="4"/>
  <c r="BH173" i="4"/>
  <c r="BG173" i="4"/>
  <c r="BE173" i="4"/>
  <c r="T173" i="4"/>
  <c r="R173" i="4"/>
  <c r="P173" i="4"/>
  <c r="BI172" i="4"/>
  <c r="BH172" i="4"/>
  <c r="BG172" i="4"/>
  <c r="BE172" i="4"/>
  <c r="T172" i="4"/>
  <c r="R172" i="4"/>
  <c r="P172" i="4"/>
  <c r="BI171" i="4"/>
  <c r="BH171" i="4"/>
  <c r="BG171" i="4"/>
  <c r="BE171" i="4"/>
  <c r="T171" i="4"/>
  <c r="R171" i="4"/>
  <c r="P171" i="4"/>
  <c r="BI170" i="4"/>
  <c r="BH170" i="4"/>
  <c r="BG170" i="4"/>
  <c r="BE170" i="4"/>
  <c r="T170" i="4"/>
  <c r="R170" i="4"/>
  <c r="P170" i="4"/>
  <c r="BI169" i="4"/>
  <c r="BH169" i="4"/>
  <c r="BG169" i="4"/>
  <c r="BE169" i="4"/>
  <c r="T169" i="4"/>
  <c r="R169" i="4"/>
  <c r="P169" i="4"/>
  <c r="BI168" i="4"/>
  <c r="BH168" i="4"/>
  <c r="BG168" i="4"/>
  <c r="BE168" i="4"/>
  <c r="T168" i="4"/>
  <c r="R168" i="4"/>
  <c r="P168" i="4"/>
  <c r="BI167" i="4"/>
  <c r="BH167" i="4"/>
  <c r="BG167" i="4"/>
  <c r="BE167" i="4"/>
  <c r="T167" i="4"/>
  <c r="R167" i="4"/>
  <c r="P167" i="4"/>
  <c r="BI166" i="4"/>
  <c r="BH166" i="4"/>
  <c r="BG166" i="4"/>
  <c r="BE166" i="4"/>
  <c r="T166" i="4"/>
  <c r="R166" i="4"/>
  <c r="P166" i="4"/>
  <c r="BI165" i="4"/>
  <c r="BH165" i="4"/>
  <c r="BG165" i="4"/>
  <c r="BE165" i="4"/>
  <c r="T165" i="4"/>
  <c r="R165" i="4"/>
  <c r="P165" i="4"/>
  <c r="BI164" i="4"/>
  <c r="BH164" i="4"/>
  <c r="BG164" i="4"/>
  <c r="BE164" i="4"/>
  <c r="T164" i="4"/>
  <c r="R164" i="4"/>
  <c r="P164" i="4"/>
  <c r="BI163" i="4"/>
  <c r="BH163" i="4"/>
  <c r="BG163" i="4"/>
  <c r="BE163" i="4"/>
  <c r="T163" i="4"/>
  <c r="R163" i="4"/>
  <c r="P163" i="4"/>
  <c r="BI162" i="4"/>
  <c r="BH162" i="4"/>
  <c r="BG162" i="4"/>
  <c r="BE162" i="4"/>
  <c r="T162" i="4"/>
  <c r="R162" i="4"/>
  <c r="P162" i="4"/>
  <c r="BI161" i="4"/>
  <c r="BH161" i="4"/>
  <c r="BG161" i="4"/>
  <c r="BE161" i="4"/>
  <c r="T161" i="4"/>
  <c r="R161" i="4"/>
  <c r="P161" i="4"/>
  <c r="BI160" i="4"/>
  <c r="BH160" i="4"/>
  <c r="BG160" i="4"/>
  <c r="BE160" i="4"/>
  <c r="T160" i="4"/>
  <c r="R160" i="4"/>
  <c r="P160" i="4"/>
  <c r="BI159" i="4"/>
  <c r="BH159" i="4"/>
  <c r="BG159" i="4"/>
  <c r="BE159" i="4"/>
  <c r="T159" i="4"/>
  <c r="R159" i="4"/>
  <c r="P159" i="4"/>
  <c r="BI158" i="4"/>
  <c r="BH158" i="4"/>
  <c r="BG158" i="4"/>
  <c r="BE158" i="4"/>
  <c r="T158" i="4"/>
  <c r="R158" i="4"/>
  <c r="P158" i="4"/>
  <c r="BI157" i="4"/>
  <c r="BH157" i="4"/>
  <c r="BG157" i="4"/>
  <c r="BE157" i="4"/>
  <c r="T157" i="4"/>
  <c r="R157" i="4"/>
  <c r="P157" i="4"/>
  <c r="BI156" i="4"/>
  <c r="BH156" i="4"/>
  <c r="BG156" i="4"/>
  <c r="BE156" i="4"/>
  <c r="T156" i="4"/>
  <c r="R156" i="4"/>
  <c r="P156" i="4"/>
  <c r="BI155" i="4"/>
  <c r="BH155" i="4"/>
  <c r="BG155" i="4"/>
  <c r="BE155" i="4"/>
  <c r="T155" i="4"/>
  <c r="R155" i="4"/>
  <c r="P155" i="4"/>
  <c r="BI154" i="4"/>
  <c r="BH154" i="4"/>
  <c r="BG154" i="4"/>
  <c r="BE154" i="4"/>
  <c r="T154" i="4"/>
  <c r="R154" i="4"/>
  <c r="P154" i="4"/>
  <c r="BI153" i="4"/>
  <c r="BH153" i="4"/>
  <c r="BG153" i="4"/>
  <c r="BE153" i="4"/>
  <c r="T153" i="4"/>
  <c r="R153" i="4"/>
  <c r="P153" i="4"/>
  <c r="BI151" i="4"/>
  <c r="BH151" i="4"/>
  <c r="BG151" i="4"/>
  <c r="BE151" i="4"/>
  <c r="T151" i="4"/>
  <c r="R151" i="4"/>
  <c r="P151" i="4"/>
  <c r="BI150" i="4"/>
  <c r="BH150" i="4"/>
  <c r="BG150" i="4"/>
  <c r="BE150" i="4"/>
  <c r="T150" i="4"/>
  <c r="R150" i="4"/>
  <c r="P150" i="4"/>
  <c r="BI149" i="4"/>
  <c r="BH149" i="4"/>
  <c r="BG149" i="4"/>
  <c r="BE149" i="4"/>
  <c r="T149" i="4"/>
  <c r="R149" i="4"/>
  <c r="P149" i="4"/>
  <c r="BI148" i="4"/>
  <c r="BH148" i="4"/>
  <c r="BG148" i="4"/>
  <c r="BE148" i="4"/>
  <c r="T148" i="4"/>
  <c r="R148" i="4"/>
  <c r="P148" i="4"/>
  <c r="BI147" i="4"/>
  <c r="BH147" i="4"/>
  <c r="BG147" i="4"/>
  <c r="BE147" i="4"/>
  <c r="T147" i="4"/>
  <c r="R147" i="4"/>
  <c r="P147" i="4"/>
  <c r="BI146" i="4"/>
  <c r="BH146" i="4"/>
  <c r="BG146" i="4"/>
  <c r="BE146" i="4"/>
  <c r="T146" i="4"/>
  <c r="R146" i="4"/>
  <c r="P146" i="4"/>
  <c r="BI145" i="4"/>
  <c r="BH145" i="4"/>
  <c r="BG145" i="4"/>
  <c r="BE145" i="4"/>
  <c r="T145" i="4"/>
  <c r="R145" i="4"/>
  <c r="P145" i="4"/>
  <c r="BI144" i="4"/>
  <c r="BH144" i="4"/>
  <c r="BG144" i="4"/>
  <c r="BE144" i="4"/>
  <c r="T144" i="4"/>
  <c r="R144" i="4"/>
  <c r="P144" i="4"/>
  <c r="BI143" i="4"/>
  <c r="BH143" i="4"/>
  <c r="BG143" i="4"/>
  <c r="BE143" i="4"/>
  <c r="T143" i="4"/>
  <c r="R143" i="4"/>
  <c r="P143" i="4"/>
  <c r="BI142" i="4"/>
  <c r="BH142" i="4"/>
  <c r="BG142" i="4"/>
  <c r="BE142" i="4"/>
  <c r="T142" i="4"/>
  <c r="R142" i="4"/>
  <c r="P142" i="4"/>
  <c r="BI141" i="4"/>
  <c r="BH141" i="4"/>
  <c r="BG141" i="4"/>
  <c r="BE141" i="4"/>
  <c r="T141" i="4"/>
  <c r="R141" i="4"/>
  <c r="P141" i="4"/>
  <c r="BI140" i="4"/>
  <c r="BH140" i="4"/>
  <c r="BG140" i="4"/>
  <c r="BE140" i="4"/>
  <c r="T140" i="4"/>
  <c r="R140" i="4"/>
  <c r="P140" i="4"/>
  <c r="BI139" i="4"/>
  <c r="BH139" i="4"/>
  <c r="BG139" i="4"/>
  <c r="BE139" i="4"/>
  <c r="T139" i="4"/>
  <c r="R139" i="4"/>
  <c r="P139" i="4"/>
  <c r="BI138" i="4"/>
  <c r="BH138" i="4"/>
  <c r="BG138" i="4"/>
  <c r="BE138" i="4"/>
  <c r="T138" i="4"/>
  <c r="R138" i="4"/>
  <c r="P138" i="4"/>
  <c r="BI137" i="4"/>
  <c r="BH137" i="4"/>
  <c r="BG137" i="4"/>
  <c r="BE137" i="4"/>
  <c r="T137" i="4"/>
  <c r="R137" i="4"/>
  <c r="P137" i="4"/>
  <c r="BI136" i="4"/>
  <c r="BH136" i="4"/>
  <c r="BG136" i="4"/>
  <c r="BE136" i="4"/>
  <c r="T136" i="4"/>
  <c r="R136" i="4"/>
  <c r="P136" i="4"/>
  <c r="BI135" i="4"/>
  <c r="BH135" i="4"/>
  <c r="BG135" i="4"/>
  <c r="BE135" i="4"/>
  <c r="T135" i="4"/>
  <c r="R135" i="4"/>
  <c r="P135" i="4"/>
  <c r="BI134" i="4"/>
  <c r="BH134" i="4"/>
  <c r="BG134" i="4"/>
  <c r="BE134" i="4"/>
  <c r="T134" i="4"/>
  <c r="R134" i="4"/>
  <c r="P134" i="4"/>
  <c r="BI133" i="4"/>
  <c r="BH133" i="4"/>
  <c r="BG133" i="4"/>
  <c r="BE133" i="4"/>
  <c r="T133" i="4"/>
  <c r="R133" i="4"/>
  <c r="P133" i="4"/>
  <c r="BI132" i="4"/>
  <c r="BH132" i="4"/>
  <c r="BG132" i="4"/>
  <c r="BE132" i="4"/>
  <c r="T132" i="4"/>
  <c r="R132" i="4"/>
  <c r="P132" i="4"/>
  <c r="J126" i="4"/>
  <c r="J125" i="4"/>
  <c r="F125" i="4"/>
  <c r="F123" i="4"/>
  <c r="E121" i="4"/>
  <c r="J92" i="4"/>
  <c r="J91" i="4"/>
  <c r="F91" i="4"/>
  <c r="F89" i="4"/>
  <c r="E87" i="4"/>
  <c r="J18" i="4"/>
  <c r="E18" i="4"/>
  <c r="F126" i="4" s="1"/>
  <c r="J17" i="4"/>
  <c r="J12" i="4"/>
  <c r="J123" i="4" s="1"/>
  <c r="E7" i="4"/>
  <c r="E85" i="4"/>
  <c r="J37" i="3"/>
  <c r="J36" i="3"/>
  <c r="AY96" i="1" s="1"/>
  <c r="J35" i="3"/>
  <c r="AX96" i="1" s="1"/>
  <c r="BI641" i="3"/>
  <c r="BH641" i="3"/>
  <c r="BG641" i="3"/>
  <c r="BE641" i="3"/>
  <c r="T641" i="3"/>
  <c r="R641" i="3"/>
  <c r="P641" i="3"/>
  <c r="BI640" i="3"/>
  <c r="BH640" i="3"/>
  <c r="BG640" i="3"/>
  <c r="BE640" i="3"/>
  <c r="T640" i="3"/>
  <c r="R640" i="3"/>
  <c r="P640" i="3"/>
  <c r="BI638" i="3"/>
  <c r="BH638" i="3"/>
  <c r="BG638" i="3"/>
  <c r="BE638" i="3"/>
  <c r="T638" i="3"/>
  <c r="R638" i="3"/>
  <c r="P638" i="3"/>
  <c r="BI636" i="3"/>
  <c r="BH636" i="3"/>
  <c r="BG636" i="3"/>
  <c r="BE636" i="3"/>
  <c r="T636" i="3"/>
  <c r="R636" i="3"/>
  <c r="P636" i="3"/>
  <c r="BI632" i="3"/>
  <c r="BH632" i="3"/>
  <c r="BG632" i="3"/>
  <c r="BE632" i="3"/>
  <c r="T632" i="3"/>
  <c r="R632" i="3"/>
  <c r="P632" i="3"/>
  <c r="BI627" i="3"/>
  <c r="BH627" i="3"/>
  <c r="BG627" i="3"/>
  <c r="BE627" i="3"/>
  <c r="T627" i="3"/>
  <c r="R627" i="3"/>
  <c r="P627" i="3"/>
  <c r="BI624" i="3"/>
  <c r="BH624" i="3"/>
  <c r="BG624" i="3"/>
  <c r="BE624" i="3"/>
  <c r="T624" i="3"/>
  <c r="R624" i="3"/>
  <c r="P624" i="3"/>
  <c r="BI622" i="3"/>
  <c r="BH622" i="3"/>
  <c r="BG622" i="3"/>
  <c r="BE622" i="3"/>
  <c r="T622" i="3"/>
  <c r="R622" i="3"/>
  <c r="P622" i="3"/>
  <c r="BI620" i="3"/>
  <c r="BH620" i="3"/>
  <c r="BG620" i="3"/>
  <c r="BE620" i="3"/>
  <c r="T620" i="3"/>
  <c r="R620" i="3"/>
  <c r="P620" i="3"/>
  <c r="BI617" i="3"/>
  <c r="BH617" i="3"/>
  <c r="BG617" i="3"/>
  <c r="BE617" i="3"/>
  <c r="T617" i="3"/>
  <c r="R617" i="3"/>
  <c r="P617" i="3"/>
  <c r="BI614" i="3"/>
  <c r="BH614" i="3"/>
  <c r="BG614" i="3"/>
  <c r="BE614" i="3"/>
  <c r="T614" i="3"/>
  <c r="R614" i="3"/>
  <c r="P614" i="3"/>
  <c r="BI612" i="3"/>
  <c r="BH612" i="3"/>
  <c r="BG612" i="3"/>
  <c r="BE612" i="3"/>
  <c r="T612" i="3"/>
  <c r="R612" i="3"/>
  <c r="P612" i="3"/>
  <c r="BI611" i="3"/>
  <c r="BH611" i="3"/>
  <c r="BG611" i="3"/>
  <c r="BE611" i="3"/>
  <c r="T611" i="3"/>
  <c r="R611" i="3"/>
  <c r="P611" i="3"/>
  <c r="BI610" i="3"/>
  <c r="BH610" i="3"/>
  <c r="BG610" i="3"/>
  <c r="BE610" i="3"/>
  <c r="T610" i="3"/>
  <c r="R610" i="3"/>
  <c r="P610" i="3"/>
  <c r="BI609" i="3"/>
  <c r="BH609" i="3"/>
  <c r="BG609" i="3"/>
  <c r="BE609" i="3"/>
  <c r="T609" i="3"/>
  <c r="R609" i="3"/>
  <c r="P609" i="3"/>
  <c r="BI608" i="3"/>
  <c r="BH608" i="3"/>
  <c r="BG608" i="3"/>
  <c r="BE608" i="3"/>
  <c r="T608" i="3"/>
  <c r="R608" i="3"/>
  <c r="P608" i="3"/>
  <c r="BI607" i="3"/>
  <c r="BH607" i="3"/>
  <c r="BG607" i="3"/>
  <c r="BE607" i="3"/>
  <c r="T607" i="3"/>
  <c r="R607" i="3"/>
  <c r="P607" i="3"/>
  <c r="BI606" i="3"/>
  <c r="BH606" i="3"/>
  <c r="BG606" i="3"/>
  <c r="BE606" i="3"/>
  <c r="T606" i="3"/>
  <c r="R606" i="3"/>
  <c r="P606" i="3"/>
  <c r="BI605" i="3"/>
  <c r="BH605" i="3"/>
  <c r="BG605" i="3"/>
  <c r="BE605" i="3"/>
  <c r="T605" i="3"/>
  <c r="R605" i="3"/>
  <c r="P605" i="3"/>
  <c r="BI604" i="3"/>
  <c r="BH604" i="3"/>
  <c r="BG604" i="3"/>
  <c r="BE604" i="3"/>
  <c r="T604" i="3"/>
  <c r="R604" i="3"/>
  <c r="P604" i="3"/>
  <c r="BI603" i="3"/>
  <c r="BH603" i="3"/>
  <c r="BG603" i="3"/>
  <c r="BE603" i="3"/>
  <c r="T603" i="3"/>
  <c r="R603" i="3"/>
  <c r="P603" i="3"/>
  <c r="BI602" i="3"/>
  <c r="BH602" i="3"/>
  <c r="BG602" i="3"/>
  <c r="BE602" i="3"/>
  <c r="T602" i="3"/>
  <c r="R602" i="3"/>
  <c r="P602" i="3"/>
  <c r="BI601" i="3"/>
  <c r="BH601" i="3"/>
  <c r="BG601" i="3"/>
  <c r="BE601" i="3"/>
  <c r="T601" i="3"/>
  <c r="R601" i="3"/>
  <c r="P601" i="3"/>
  <c r="BI600" i="3"/>
  <c r="BH600" i="3"/>
  <c r="BG600" i="3"/>
  <c r="BE600" i="3"/>
  <c r="T600" i="3"/>
  <c r="R600" i="3"/>
  <c r="P600" i="3"/>
  <c r="BI599" i="3"/>
  <c r="BH599" i="3"/>
  <c r="BG599" i="3"/>
  <c r="BE599" i="3"/>
  <c r="T599" i="3"/>
  <c r="R599" i="3"/>
  <c r="P599" i="3"/>
  <c r="BI598" i="3"/>
  <c r="BH598" i="3"/>
  <c r="BG598" i="3"/>
  <c r="BE598" i="3"/>
  <c r="T598" i="3"/>
  <c r="R598" i="3"/>
  <c r="P598" i="3"/>
  <c r="BI597" i="3"/>
  <c r="BH597" i="3"/>
  <c r="BG597" i="3"/>
  <c r="BE597" i="3"/>
  <c r="T597" i="3"/>
  <c r="R597" i="3"/>
  <c r="P597" i="3"/>
  <c r="BI595" i="3"/>
  <c r="BH595" i="3"/>
  <c r="BG595" i="3"/>
  <c r="BE595" i="3"/>
  <c r="T595" i="3"/>
  <c r="R595" i="3"/>
  <c r="P595" i="3"/>
  <c r="BI594" i="3"/>
  <c r="BH594" i="3"/>
  <c r="BG594" i="3"/>
  <c r="BE594" i="3"/>
  <c r="T594" i="3"/>
  <c r="R594" i="3"/>
  <c r="P594" i="3"/>
  <c r="BI592" i="3"/>
  <c r="BH592" i="3"/>
  <c r="BG592" i="3"/>
  <c r="BE592" i="3"/>
  <c r="T592" i="3"/>
  <c r="R592" i="3"/>
  <c r="P592" i="3"/>
  <c r="BI590" i="3"/>
  <c r="BH590" i="3"/>
  <c r="BG590" i="3"/>
  <c r="BE590" i="3"/>
  <c r="T590" i="3"/>
  <c r="R590" i="3"/>
  <c r="P590" i="3"/>
  <c r="BI588" i="3"/>
  <c r="BH588" i="3"/>
  <c r="BG588" i="3"/>
  <c r="BE588" i="3"/>
  <c r="T588" i="3"/>
  <c r="R588" i="3"/>
  <c r="P588" i="3"/>
  <c r="BI587" i="3"/>
  <c r="BH587" i="3"/>
  <c r="BG587" i="3"/>
  <c r="BE587" i="3"/>
  <c r="T587" i="3"/>
  <c r="R587" i="3"/>
  <c r="P587" i="3"/>
  <c r="BI586" i="3"/>
  <c r="BH586" i="3"/>
  <c r="BG586" i="3"/>
  <c r="BE586" i="3"/>
  <c r="T586" i="3"/>
  <c r="R586" i="3"/>
  <c r="P586" i="3"/>
  <c r="BI585" i="3"/>
  <c r="BH585" i="3"/>
  <c r="BG585" i="3"/>
  <c r="BE585" i="3"/>
  <c r="T585" i="3"/>
  <c r="R585" i="3"/>
  <c r="P585" i="3"/>
  <c r="BI584" i="3"/>
  <c r="BH584" i="3"/>
  <c r="BG584" i="3"/>
  <c r="BE584" i="3"/>
  <c r="T584" i="3"/>
  <c r="R584" i="3"/>
  <c r="P584" i="3"/>
  <c r="BI583" i="3"/>
  <c r="BH583" i="3"/>
  <c r="BG583" i="3"/>
  <c r="BE583" i="3"/>
  <c r="T583" i="3"/>
  <c r="R583" i="3"/>
  <c r="P583" i="3"/>
  <c r="BI582" i="3"/>
  <c r="BH582" i="3"/>
  <c r="BG582" i="3"/>
  <c r="BE582" i="3"/>
  <c r="T582" i="3"/>
  <c r="R582" i="3"/>
  <c r="P582" i="3"/>
  <c r="BI581" i="3"/>
  <c r="BH581" i="3"/>
  <c r="BG581" i="3"/>
  <c r="BE581" i="3"/>
  <c r="T581" i="3"/>
  <c r="R581" i="3"/>
  <c r="P581" i="3"/>
  <c r="BI580" i="3"/>
  <c r="BH580" i="3"/>
  <c r="BG580" i="3"/>
  <c r="BE580" i="3"/>
  <c r="T580" i="3"/>
  <c r="R580" i="3"/>
  <c r="P580" i="3"/>
  <c r="BI579" i="3"/>
  <c r="BH579" i="3"/>
  <c r="BG579" i="3"/>
  <c r="BE579" i="3"/>
  <c r="T579" i="3"/>
  <c r="R579" i="3"/>
  <c r="P579" i="3"/>
  <c r="BI578" i="3"/>
  <c r="BH578" i="3"/>
  <c r="BG578" i="3"/>
  <c r="BE578" i="3"/>
  <c r="T578" i="3"/>
  <c r="R578" i="3"/>
  <c r="P578" i="3"/>
  <c r="BI577" i="3"/>
  <c r="BH577" i="3"/>
  <c r="BG577" i="3"/>
  <c r="BE577" i="3"/>
  <c r="T577" i="3"/>
  <c r="R577" i="3"/>
  <c r="P577" i="3"/>
  <c r="BI576" i="3"/>
  <c r="BH576" i="3"/>
  <c r="BG576" i="3"/>
  <c r="BE576" i="3"/>
  <c r="T576" i="3"/>
  <c r="R576" i="3"/>
  <c r="P576" i="3"/>
  <c r="BI575" i="3"/>
  <c r="BH575" i="3"/>
  <c r="BG575" i="3"/>
  <c r="BE575" i="3"/>
  <c r="T575" i="3"/>
  <c r="R575" i="3"/>
  <c r="P575" i="3"/>
  <c r="BI574" i="3"/>
  <c r="BH574" i="3"/>
  <c r="BG574" i="3"/>
  <c r="BE574" i="3"/>
  <c r="T574" i="3"/>
  <c r="R574" i="3"/>
  <c r="P574" i="3"/>
  <c r="BI573" i="3"/>
  <c r="BH573" i="3"/>
  <c r="BG573" i="3"/>
  <c r="BE573" i="3"/>
  <c r="T573" i="3"/>
  <c r="R573" i="3"/>
  <c r="P573" i="3"/>
  <c r="BI572" i="3"/>
  <c r="BH572" i="3"/>
  <c r="BG572" i="3"/>
  <c r="BE572" i="3"/>
  <c r="T572" i="3"/>
  <c r="R572" i="3"/>
  <c r="P572" i="3"/>
  <c r="BI571" i="3"/>
  <c r="BH571" i="3"/>
  <c r="BG571" i="3"/>
  <c r="BE571" i="3"/>
  <c r="T571" i="3"/>
  <c r="R571" i="3"/>
  <c r="P571" i="3"/>
  <c r="BI570" i="3"/>
  <c r="BH570" i="3"/>
  <c r="BG570" i="3"/>
  <c r="BE570" i="3"/>
  <c r="T570" i="3"/>
  <c r="R570" i="3"/>
  <c r="P570" i="3"/>
  <c r="BI569" i="3"/>
  <c r="BH569" i="3"/>
  <c r="BG569" i="3"/>
  <c r="BE569" i="3"/>
  <c r="T569" i="3"/>
  <c r="R569" i="3"/>
  <c r="P569" i="3"/>
  <c r="BI568" i="3"/>
  <c r="BH568" i="3"/>
  <c r="BG568" i="3"/>
  <c r="BE568" i="3"/>
  <c r="T568" i="3"/>
  <c r="R568" i="3"/>
  <c r="P568" i="3"/>
  <c r="BI567" i="3"/>
  <c r="BH567" i="3"/>
  <c r="BG567" i="3"/>
  <c r="BE567" i="3"/>
  <c r="T567" i="3"/>
  <c r="R567" i="3"/>
  <c r="P567" i="3"/>
  <c r="BI566" i="3"/>
  <c r="BH566" i="3"/>
  <c r="BG566" i="3"/>
  <c r="BE566" i="3"/>
  <c r="T566" i="3"/>
  <c r="R566" i="3"/>
  <c r="P566" i="3"/>
  <c r="BI565" i="3"/>
  <c r="BH565" i="3"/>
  <c r="BG565" i="3"/>
  <c r="BE565" i="3"/>
  <c r="T565" i="3"/>
  <c r="R565" i="3"/>
  <c r="P565" i="3"/>
  <c r="BI564" i="3"/>
  <c r="BH564" i="3"/>
  <c r="BG564" i="3"/>
  <c r="BE564" i="3"/>
  <c r="T564" i="3"/>
  <c r="R564" i="3"/>
  <c r="P564" i="3"/>
  <c r="BI563" i="3"/>
  <c r="BH563" i="3"/>
  <c r="BG563" i="3"/>
  <c r="BE563" i="3"/>
  <c r="T563" i="3"/>
  <c r="R563" i="3"/>
  <c r="P563" i="3"/>
  <c r="BI562" i="3"/>
  <c r="BH562" i="3"/>
  <c r="BG562" i="3"/>
  <c r="BE562" i="3"/>
  <c r="T562" i="3"/>
  <c r="R562" i="3"/>
  <c r="P562" i="3"/>
  <c r="BI561" i="3"/>
  <c r="BH561" i="3"/>
  <c r="BG561" i="3"/>
  <c r="BE561" i="3"/>
  <c r="T561" i="3"/>
  <c r="R561" i="3"/>
  <c r="P561" i="3"/>
  <c r="BI560" i="3"/>
  <c r="BH560" i="3"/>
  <c r="BG560" i="3"/>
  <c r="BE560" i="3"/>
  <c r="T560" i="3"/>
  <c r="R560" i="3"/>
  <c r="P560" i="3"/>
  <c r="BI559" i="3"/>
  <c r="BH559" i="3"/>
  <c r="BG559" i="3"/>
  <c r="BE559" i="3"/>
  <c r="T559" i="3"/>
  <c r="R559" i="3"/>
  <c r="P559" i="3"/>
  <c r="BI558" i="3"/>
  <c r="BH558" i="3"/>
  <c r="BG558" i="3"/>
  <c r="BE558" i="3"/>
  <c r="T558" i="3"/>
  <c r="R558" i="3"/>
  <c r="P558" i="3"/>
  <c r="BI557" i="3"/>
  <c r="BH557" i="3"/>
  <c r="BG557" i="3"/>
  <c r="BE557" i="3"/>
  <c r="T557" i="3"/>
  <c r="R557" i="3"/>
  <c r="P557" i="3"/>
  <c r="BI555" i="3"/>
  <c r="BH555" i="3"/>
  <c r="BG555" i="3"/>
  <c r="BE555" i="3"/>
  <c r="T555" i="3"/>
  <c r="R555" i="3"/>
  <c r="P555" i="3"/>
  <c r="BI550" i="3"/>
  <c r="BH550" i="3"/>
  <c r="BG550" i="3"/>
  <c r="BE550" i="3"/>
  <c r="T550" i="3"/>
  <c r="R550" i="3"/>
  <c r="P550" i="3"/>
  <c r="BI546" i="3"/>
  <c r="BH546" i="3"/>
  <c r="BG546" i="3"/>
  <c r="BE546" i="3"/>
  <c r="T546" i="3"/>
  <c r="R546" i="3"/>
  <c r="P546" i="3"/>
  <c r="BI540" i="3"/>
  <c r="BH540" i="3"/>
  <c r="BG540" i="3"/>
  <c r="BE540" i="3"/>
  <c r="T540" i="3"/>
  <c r="R540" i="3"/>
  <c r="P540" i="3"/>
  <c r="BI536" i="3"/>
  <c r="BH536" i="3"/>
  <c r="BG536" i="3"/>
  <c r="BE536" i="3"/>
  <c r="T536" i="3"/>
  <c r="R536" i="3"/>
  <c r="P536" i="3"/>
  <c r="BI530" i="3"/>
  <c r="BH530" i="3"/>
  <c r="BG530" i="3"/>
  <c r="BE530" i="3"/>
  <c r="T530" i="3"/>
  <c r="R530" i="3"/>
  <c r="P530" i="3"/>
  <c r="BI526" i="3"/>
  <c r="BH526" i="3"/>
  <c r="BG526" i="3"/>
  <c r="BE526" i="3"/>
  <c r="T526" i="3"/>
  <c r="R526" i="3"/>
  <c r="P526" i="3"/>
  <c r="BI523" i="3"/>
  <c r="BH523" i="3"/>
  <c r="BG523" i="3"/>
  <c r="BE523" i="3"/>
  <c r="T523" i="3"/>
  <c r="R523" i="3"/>
  <c r="P523" i="3"/>
  <c r="BI511" i="3"/>
  <c r="BH511" i="3"/>
  <c r="BG511" i="3"/>
  <c r="BE511" i="3"/>
  <c r="T511" i="3"/>
  <c r="R511" i="3"/>
  <c r="P511" i="3"/>
  <c r="BI506" i="3"/>
  <c r="BH506" i="3"/>
  <c r="BG506" i="3"/>
  <c r="BE506" i="3"/>
  <c r="T506" i="3"/>
  <c r="R506" i="3"/>
  <c r="P506" i="3"/>
  <c r="BI502" i="3"/>
  <c r="BH502" i="3"/>
  <c r="BG502" i="3"/>
  <c r="BE502" i="3"/>
  <c r="T502" i="3"/>
  <c r="R502" i="3"/>
  <c r="P502" i="3"/>
  <c r="BI493" i="3"/>
  <c r="BH493" i="3"/>
  <c r="BG493" i="3"/>
  <c r="BE493" i="3"/>
  <c r="T493" i="3"/>
  <c r="R493" i="3"/>
  <c r="P493" i="3"/>
  <c r="BI487" i="3"/>
  <c r="BH487" i="3"/>
  <c r="BG487" i="3"/>
  <c r="BE487" i="3"/>
  <c r="T487" i="3"/>
  <c r="R487" i="3"/>
  <c r="P487" i="3"/>
  <c r="BI483" i="3"/>
  <c r="BH483" i="3"/>
  <c r="BG483" i="3"/>
  <c r="BE483" i="3"/>
  <c r="T483" i="3"/>
  <c r="R483" i="3"/>
  <c r="P483" i="3"/>
  <c r="BI478" i="3"/>
  <c r="BH478" i="3"/>
  <c r="BG478" i="3"/>
  <c r="BE478" i="3"/>
  <c r="T478" i="3"/>
  <c r="R478" i="3"/>
  <c r="P478" i="3"/>
  <c r="BI473" i="3"/>
  <c r="BH473" i="3"/>
  <c r="BG473" i="3"/>
  <c r="BE473" i="3"/>
  <c r="T473" i="3"/>
  <c r="R473" i="3"/>
  <c r="P473" i="3"/>
  <c r="BI467" i="3"/>
  <c r="BH467" i="3"/>
  <c r="BG467" i="3"/>
  <c r="BE467" i="3"/>
  <c r="T467" i="3"/>
  <c r="R467" i="3"/>
  <c r="P467" i="3"/>
  <c r="BI460" i="3"/>
  <c r="BH460" i="3"/>
  <c r="BG460" i="3"/>
  <c r="BE460" i="3"/>
  <c r="T460" i="3"/>
  <c r="R460" i="3"/>
  <c r="P460" i="3"/>
  <c r="BI454" i="3"/>
  <c r="BH454" i="3"/>
  <c r="BG454" i="3"/>
  <c r="BE454" i="3"/>
  <c r="T454" i="3"/>
  <c r="R454" i="3"/>
  <c r="P454" i="3"/>
  <c r="BI427" i="3"/>
  <c r="BH427" i="3"/>
  <c r="BG427" i="3"/>
  <c r="BE427" i="3"/>
  <c r="T427" i="3"/>
  <c r="R427" i="3"/>
  <c r="P427" i="3"/>
  <c r="BI426" i="3"/>
  <c r="BH426" i="3"/>
  <c r="BG426" i="3"/>
  <c r="BE426" i="3"/>
  <c r="T426" i="3"/>
  <c r="R426" i="3"/>
  <c r="P426" i="3"/>
  <c r="BI425" i="3"/>
  <c r="BH425" i="3"/>
  <c r="BG425" i="3"/>
  <c r="BE425" i="3"/>
  <c r="T425" i="3"/>
  <c r="R425" i="3"/>
  <c r="P425" i="3"/>
  <c r="BI424" i="3"/>
  <c r="BH424" i="3"/>
  <c r="BG424" i="3"/>
  <c r="BE424" i="3"/>
  <c r="T424" i="3"/>
  <c r="R424" i="3"/>
  <c r="P424" i="3"/>
  <c r="BI423" i="3"/>
  <c r="BH423" i="3"/>
  <c r="BG423" i="3"/>
  <c r="BE423" i="3"/>
  <c r="T423" i="3"/>
  <c r="R423" i="3"/>
  <c r="P423" i="3"/>
  <c r="BI422" i="3"/>
  <c r="BH422" i="3"/>
  <c r="BG422" i="3"/>
  <c r="BE422" i="3"/>
  <c r="T422" i="3"/>
  <c r="R422" i="3"/>
  <c r="P422" i="3"/>
  <c r="BI421" i="3"/>
  <c r="BH421" i="3"/>
  <c r="BG421" i="3"/>
  <c r="BE421" i="3"/>
  <c r="T421" i="3"/>
  <c r="R421" i="3"/>
  <c r="P421" i="3"/>
  <c r="BI420" i="3"/>
  <c r="BH420" i="3"/>
  <c r="BG420" i="3"/>
  <c r="BE420" i="3"/>
  <c r="T420" i="3"/>
  <c r="R420" i="3"/>
  <c r="P420" i="3"/>
  <c r="BI419" i="3"/>
  <c r="BH419" i="3"/>
  <c r="BG419" i="3"/>
  <c r="BE419" i="3"/>
  <c r="T419" i="3"/>
  <c r="R419" i="3"/>
  <c r="P419" i="3"/>
  <c r="BI418" i="3"/>
  <c r="BH418" i="3"/>
  <c r="BG418" i="3"/>
  <c r="BE418" i="3"/>
  <c r="T418" i="3"/>
  <c r="R418" i="3"/>
  <c r="P418" i="3"/>
  <c r="BI417" i="3"/>
  <c r="BH417" i="3"/>
  <c r="BG417" i="3"/>
  <c r="BE417" i="3"/>
  <c r="T417" i="3"/>
  <c r="R417" i="3"/>
  <c r="P417" i="3"/>
  <c r="BI416" i="3"/>
  <c r="BH416" i="3"/>
  <c r="BG416" i="3"/>
  <c r="BE416" i="3"/>
  <c r="T416" i="3"/>
  <c r="R416" i="3"/>
  <c r="P416" i="3"/>
  <c r="BI415" i="3"/>
  <c r="BH415" i="3"/>
  <c r="BG415" i="3"/>
  <c r="BE415" i="3"/>
  <c r="T415" i="3"/>
  <c r="R415" i="3"/>
  <c r="P415" i="3"/>
  <c r="BI414" i="3"/>
  <c r="BH414" i="3"/>
  <c r="BG414" i="3"/>
  <c r="BE414" i="3"/>
  <c r="T414" i="3"/>
  <c r="R414" i="3"/>
  <c r="P414" i="3"/>
  <c r="BI413" i="3"/>
  <c r="BH413" i="3"/>
  <c r="BG413" i="3"/>
  <c r="BE413" i="3"/>
  <c r="T413" i="3"/>
  <c r="R413" i="3"/>
  <c r="P413" i="3"/>
  <c r="BI412" i="3"/>
  <c r="BH412" i="3"/>
  <c r="BG412" i="3"/>
  <c r="BE412" i="3"/>
  <c r="T412" i="3"/>
  <c r="R412" i="3"/>
  <c r="P412" i="3"/>
  <c r="BI411" i="3"/>
  <c r="BH411" i="3"/>
  <c r="BG411" i="3"/>
  <c r="BE411" i="3"/>
  <c r="T411" i="3"/>
  <c r="R411" i="3"/>
  <c r="P411" i="3"/>
  <c r="BI410" i="3"/>
  <c r="BH410" i="3"/>
  <c r="BG410" i="3"/>
  <c r="BE410" i="3"/>
  <c r="T410" i="3"/>
  <c r="R410" i="3"/>
  <c r="P410" i="3"/>
  <c r="BI409" i="3"/>
  <c r="BH409" i="3"/>
  <c r="BG409" i="3"/>
  <c r="BE409" i="3"/>
  <c r="T409" i="3"/>
  <c r="R409" i="3"/>
  <c r="P409" i="3"/>
  <c r="BI408" i="3"/>
  <c r="BH408" i="3"/>
  <c r="BG408" i="3"/>
  <c r="BE408" i="3"/>
  <c r="T408" i="3"/>
  <c r="R408" i="3"/>
  <c r="P408" i="3"/>
  <c r="BI407" i="3"/>
  <c r="BH407" i="3"/>
  <c r="BG407" i="3"/>
  <c r="BE407" i="3"/>
  <c r="T407" i="3"/>
  <c r="R407" i="3"/>
  <c r="P407" i="3"/>
  <c r="BI406" i="3"/>
  <c r="BH406" i="3"/>
  <c r="BG406" i="3"/>
  <c r="BE406" i="3"/>
  <c r="T406" i="3"/>
  <c r="R406" i="3"/>
  <c r="P406" i="3"/>
  <c r="BI405" i="3"/>
  <c r="BH405" i="3"/>
  <c r="BG405" i="3"/>
  <c r="BE405" i="3"/>
  <c r="T405" i="3"/>
  <c r="R405" i="3"/>
  <c r="P405" i="3"/>
  <c r="BI404" i="3"/>
  <c r="BH404" i="3"/>
  <c r="BG404" i="3"/>
  <c r="BE404" i="3"/>
  <c r="T404" i="3"/>
  <c r="R404" i="3"/>
  <c r="P404" i="3"/>
  <c r="BI403" i="3"/>
  <c r="BH403" i="3"/>
  <c r="BG403" i="3"/>
  <c r="BE403" i="3"/>
  <c r="T403" i="3"/>
  <c r="R403" i="3"/>
  <c r="P403" i="3"/>
  <c r="BI402" i="3"/>
  <c r="BH402" i="3"/>
  <c r="BG402" i="3"/>
  <c r="BE402" i="3"/>
  <c r="T402" i="3"/>
  <c r="R402" i="3"/>
  <c r="P402" i="3"/>
  <c r="BI401" i="3"/>
  <c r="BH401" i="3"/>
  <c r="BG401" i="3"/>
  <c r="BE401" i="3"/>
  <c r="T401" i="3"/>
  <c r="R401" i="3"/>
  <c r="P401" i="3"/>
  <c r="BI400" i="3"/>
  <c r="BH400" i="3"/>
  <c r="BG400" i="3"/>
  <c r="BE400" i="3"/>
  <c r="T400" i="3"/>
  <c r="R400" i="3"/>
  <c r="P400" i="3"/>
  <c r="BI399" i="3"/>
  <c r="BH399" i="3"/>
  <c r="BG399" i="3"/>
  <c r="BE399" i="3"/>
  <c r="T399" i="3"/>
  <c r="R399" i="3"/>
  <c r="P399" i="3"/>
  <c r="BI398" i="3"/>
  <c r="BH398" i="3"/>
  <c r="BG398" i="3"/>
  <c r="BE398" i="3"/>
  <c r="T398" i="3"/>
  <c r="R398" i="3"/>
  <c r="P398" i="3"/>
  <c r="BI397" i="3"/>
  <c r="BH397" i="3"/>
  <c r="BG397" i="3"/>
  <c r="BE397" i="3"/>
  <c r="T397" i="3"/>
  <c r="R397" i="3"/>
  <c r="P397" i="3"/>
  <c r="BI396" i="3"/>
  <c r="BH396" i="3"/>
  <c r="BG396" i="3"/>
  <c r="BE396" i="3"/>
  <c r="T396" i="3"/>
  <c r="R396" i="3"/>
  <c r="P396" i="3"/>
  <c r="BI395" i="3"/>
  <c r="BH395" i="3"/>
  <c r="BG395" i="3"/>
  <c r="BE395" i="3"/>
  <c r="T395" i="3"/>
  <c r="R395" i="3"/>
  <c r="P395" i="3"/>
  <c r="BI394" i="3"/>
  <c r="BH394" i="3"/>
  <c r="BG394" i="3"/>
  <c r="BE394" i="3"/>
  <c r="T394" i="3"/>
  <c r="R394" i="3"/>
  <c r="P394" i="3"/>
  <c r="BI393" i="3"/>
  <c r="BH393" i="3"/>
  <c r="BG393" i="3"/>
  <c r="BE393" i="3"/>
  <c r="T393" i="3"/>
  <c r="R393" i="3"/>
  <c r="P393" i="3"/>
  <c r="BI392" i="3"/>
  <c r="BH392" i="3"/>
  <c r="BG392" i="3"/>
  <c r="BE392" i="3"/>
  <c r="T392" i="3"/>
  <c r="R392" i="3"/>
  <c r="P392" i="3"/>
  <c r="BI391" i="3"/>
  <c r="BH391" i="3"/>
  <c r="BG391" i="3"/>
  <c r="BE391" i="3"/>
  <c r="T391" i="3"/>
  <c r="R391" i="3"/>
  <c r="P391" i="3"/>
  <c r="BI390" i="3"/>
  <c r="BH390" i="3"/>
  <c r="BG390" i="3"/>
  <c r="BE390" i="3"/>
  <c r="T390" i="3"/>
  <c r="R390" i="3"/>
  <c r="P390" i="3"/>
  <c r="BI389" i="3"/>
  <c r="BH389" i="3"/>
  <c r="BG389" i="3"/>
  <c r="BE389" i="3"/>
  <c r="T389" i="3"/>
  <c r="R389" i="3"/>
  <c r="P389" i="3"/>
  <c r="BI388" i="3"/>
  <c r="BH388" i="3"/>
  <c r="BG388" i="3"/>
  <c r="BE388" i="3"/>
  <c r="T388" i="3"/>
  <c r="R388" i="3"/>
  <c r="P388" i="3"/>
  <c r="BI387" i="3"/>
  <c r="BH387" i="3"/>
  <c r="BG387" i="3"/>
  <c r="BE387" i="3"/>
  <c r="T387" i="3"/>
  <c r="R387" i="3"/>
  <c r="P387" i="3"/>
  <c r="BI386" i="3"/>
  <c r="BH386" i="3"/>
  <c r="BG386" i="3"/>
  <c r="BE386" i="3"/>
  <c r="T386" i="3"/>
  <c r="R386" i="3"/>
  <c r="P386" i="3"/>
  <c r="BI385" i="3"/>
  <c r="BH385" i="3"/>
  <c r="BG385" i="3"/>
  <c r="BE385" i="3"/>
  <c r="T385" i="3"/>
  <c r="R385" i="3"/>
  <c r="P385" i="3"/>
  <c r="BI384" i="3"/>
  <c r="BH384" i="3"/>
  <c r="BG384" i="3"/>
  <c r="BE384" i="3"/>
  <c r="T384" i="3"/>
  <c r="R384" i="3"/>
  <c r="P384" i="3"/>
  <c r="BI383" i="3"/>
  <c r="BH383" i="3"/>
  <c r="BG383" i="3"/>
  <c r="BE383" i="3"/>
  <c r="T383" i="3"/>
  <c r="R383" i="3"/>
  <c r="P383" i="3"/>
  <c r="BI382" i="3"/>
  <c r="BH382" i="3"/>
  <c r="BG382" i="3"/>
  <c r="BE382" i="3"/>
  <c r="T382" i="3"/>
  <c r="R382" i="3"/>
  <c r="P382" i="3"/>
  <c r="BI381" i="3"/>
  <c r="BH381" i="3"/>
  <c r="BG381" i="3"/>
  <c r="BE381" i="3"/>
  <c r="T381" i="3"/>
  <c r="R381" i="3"/>
  <c r="P381" i="3"/>
  <c r="BI379" i="3"/>
  <c r="BH379" i="3"/>
  <c r="BG379" i="3"/>
  <c r="BE379" i="3"/>
  <c r="T379" i="3"/>
  <c r="R379" i="3"/>
  <c r="P379" i="3"/>
  <c r="BI377" i="3"/>
  <c r="BH377" i="3"/>
  <c r="BG377" i="3"/>
  <c r="BE377" i="3"/>
  <c r="T377" i="3"/>
  <c r="R377" i="3"/>
  <c r="P377" i="3"/>
  <c r="BI375" i="3"/>
  <c r="BH375" i="3"/>
  <c r="BG375" i="3"/>
  <c r="BE375" i="3"/>
  <c r="T375" i="3"/>
  <c r="R375" i="3"/>
  <c r="P375" i="3"/>
  <c r="BI373" i="3"/>
  <c r="BH373" i="3"/>
  <c r="BG373" i="3"/>
  <c r="BE373" i="3"/>
  <c r="T373" i="3"/>
  <c r="R373" i="3"/>
  <c r="P373" i="3"/>
  <c r="BI371" i="3"/>
  <c r="BH371" i="3"/>
  <c r="BG371" i="3"/>
  <c r="BE371" i="3"/>
  <c r="T371" i="3"/>
  <c r="R371" i="3"/>
  <c r="P371" i="3"/>
  <c r="BI369" i="3"/>
  <c r="BH369" i="3"/>
  <c r="BG369" i="3"/>
  <c r="BE369" i="3"/>
  <c r="T369" i="3"/>
  <c r="R369" i="3"/>
  <c r="P369" i="3"/>
  <c r="BI368" i="3"/>
  <c r="BH368" i="3"/>
  <c r="BG368" i="3"/>
  <c r="BE368" i="3"/>
  <c r="T368" i="3"/>
  <c r="R368" i="3"/>
  <c r="P368" i="3"/>
  <c r="BI367" i="3"/>
  <c r="BH367" i="3"/>
  <c r="BG367" i="3"/>
  <c r="BE367" i="3"/>
  <c r="T367" i="3"/>
  <c r="R367" i="3"/>
  <c r="P367" i="3"/>
  <c r="BI366" i="3"/>
  <c r="BH366" i="3"/>
  <c r="BG366" i="3"/>
  <c r="BE366" i="3"/>
  <c r="T366" i="3"/>
  <c r="R366" i="3"/>
  <c r="P366" i="3"/>
  <c r="BI365" i="3"/>
  <c r="BH365" i="3"/>
  <c r="BG365" i="3"/>
  <c r="BE365" i="3"/>
  <c r="T365" i="3"/>
  <c r="R365" i="3"/>
  <c r="P365" i="3"/>
  <c r="BI363" i="3"/>
  <c r="BH363" i="3"/>
  <c r="BG363" i="3"/>
  <c r="BE363" i="3"/>
  <c r="T363" i="3"/>
  <c r="R363" i="3"/>
  <c r="P363" i="3"/>
  <c r="BI361" i="3"/>
  <c r="BH361" i="3"/>
  <c r="BG361" i="3"/>
  <c r="BE361" i="3"/>
  <c r="T361" i="3"/>
  <c r="R361" i="3"/>
  <c r="P361" i="3"/>
  <c r="BI357" i="3"/>
  <c r="BH357" i="3"/>
  <c r="BG357" i="3"/>
  <c r="BE357" i="3"/>
  <c r="T357" i="3"/>
  <c r="R357" i="3"/>
  <c r="P357" i="3"/>
  <c r="BI353" i="3"/>
  <c r="BH353" i="3"/>
  <c r="BG353" i="3"/>
  <c r="BE353" i="3"/>
  <c r="T353" i="3"/>
  <c r="R353" i="3"/>
  <c r="P353" i="3"/>
  <c r="BI352" i="3"/>
  <c r="BH352" i="3"/>
  <c r="BG352" i="3"/>
  <c r="BE352" i="3"/>
  <c r="T352" i="3"/>
  <c r="R352" i="3"/>
  <c r="P352" i="3"/>
  <c r="BI351" i="3"/>
  <c r="BH351" i="3"/>
  <c r="BG351" i="3"/>
  <c r="BE351" i="3"/>
  <c r="T351" i="3"/>
  <c r="R351" i="3"/>
  <c r="P351" i="3"/>
  <c r="BI350" i="3"/>
  <c r="BH350" i="3"/>
  <c r="BG350" i="3"/>
  <c r="BE350" i="3"/>
  <c r="T350" i="3"/>
  <c r="R350" i="3"/>
  <c r="P350" i="3"/>
  <c r="BI349" i="3"/>
  <c r="BH349" i="3"/>
  <c r="BG349" i="3"/>
  <c r="BE349" i="3"/>
  <c r="T349" i="3"/>
  <c r="R349" i="3"/>
  <c r="P349" i="3"/>
  <c r="BI348" i="3"/>
  <c r="BH348" i="3"/>
  <c r="BG348" i="3"/>
  <c r="BE348" i="3"/>
  <c r="T348" i="3"/>
  <c r="R348" i="3"/>
  <c r="P348" i="3"/>
  <c r="BI347" i="3"/>
  <c r="BH347" i="3"/>
  <c r="BG347" i="3"/>
  <c r="BE347" i="3"/>
  <c r="T347" i="3"/>
  <c r="R347" i="3"/>
  <c r="P347" i="3"/>
  <c r="BI346" i="3"/>
  <c r="BH346" i="3"/>
  <c r="BG346" i="3"/>
  <c r="BE346" i="3"/>
  <c r="T346" i="3"/>
  <c r="R346" i="3"/>
  <c r="P346" i="3"/>
  <c r="BI345" i="3"/>
  <c r="BH345" i="3"/>
  <c r="BG345" i="3"/>
  <c r="BE345" i="3"/>
  <c r="T345" i="3"/>
  <c r="R345" i="3"/>
  <c r="P345" i="3"/>
  <c r="BI344" i="3"/>
  <c r="BH344" i="3"/>
  <c r="BG344" i="3"/>
  <c r="BE344" i="3"/>
  <c r="T344" i="3"/>
  <c r="R344" i="3"/>
  <c r="P344" i="3"/>
  <c r="BI343" i="3"/>
  <c r="BH343" i="3"/>
  <c r="BG343" i="3"/>
  <c r="BE343" i="3"/>
  <c r="T343" i="3"/>
  <c r="R343" i="3"/>
  <c r="P343" i="3"/>
  <c r="BI342" i="3"/>
  <c r="BH342" i="3"/>
  <c r="BG342" i="3"/>
  <c r="BE342" i="3"/>
  <c r="T342" i="3"/>
  <c r="R342" i="3"/>
  <c r="P342" i="3"/>
  <c r="BI341" i="3"/>
  <c r="BH341" i="3"/>
  <c r="BG341" i="3"/>
  <c r="BE341" i="3"/>
  <c r="T341" i="3"/>
  <c r="R341" i="3"/>
  <c r="P341" i="3"/>
  <c r="BI340" i="3"/>
  <c r="BH340" i="3"/>
  <c r="BG340" i="3"/>
  <c r="BE340" i="3"/>
  <c r="T340" i="3"/>
  <c r="R340" i="3"/>
  <c r="P340" i="3"/>
  <c r="BI339" i="3"/>
  <c r="BH339" i="3"/>
  <c r="BG339" i="3"/>
  <c r="BE339" i="3"/>
  <c r="T339" i="3"/>
  <c r="R339" i="3"/>
  <c r="P339" i="3"/>
  <c r="BI338" i="3"/>
  <c r="BH338" i="3"/>
  <c r="BG338" i="3"/>
  <c r="BE338" i="3"/>
  <c r="T338" i="3"/>
  <c r="R338" i="3"/>
  <c r="P338" i="3"/>
  <c r="BI337" i="3"/>
  <c r="BH337" i="3"/>
  <c r="BG337" i="3"/>
  <c r="BE337" i="3"/>
  <c r="T337" i="3"/>
  <c r="R337" i="3"/>
  <c r="P337" i="3"/>
  <c r="BI336" i="3"/>
  <c r="BH336" i="3"/>
  <c r="BG336" i="3"/>
  <c r="BE336" i="3"/>
  <c r="T336" i="3"/>
  <c r="R336" i="3"/>
  <c r="P336" i="3"/>
  <c r="BI328" i="3"/>
  <c r="BH328" i="3"/>
  <c r="BG328" i="3"/>
  <c r="BE328" i="3"/>
  <c r="T328" i="3"/>
  <c r="T327" i="3" s="1"/>
  <c r="R328" i="3"/>
  <c r="R327" i="3" s="1"/>
  <c r="P328" i="3"/>
  <c r="P327" i="3"/>
  <c r="BI325" i="3"/>
  <c r="BH325" i="3"/>
  <c r="BG325" i="3"/>
  <c r="BE325" i="3"/>
  <c r="T325" i="3"/>
  <c r="T324" i="3" s="1"/>
  <c r="R325" i="3"/>
  <c r="R324" i="3"/>
  <c r="P325" i="3"/>
  <c r="P324" i="3"/>
  <c r="BI312" i="3"/>
  <c r="BH312" i="3"/>
  <c r="BG312" i="3"/>
  <c r="BE312" i="3"/>
  <c r="T312" i="3"/>
  <c r="R312" i="3"/>
  <c r="P312" i="3"/>
  <c r="BI305" i="3"/>
  <c r="BH305" i="3"/>
  <c r="BG305" i="3"/>
  <c r="BE305" i="3"/>
  <c r="T305" i="3"/>
  <c r="R305" i="3"/>
  <c r="P305" i="3"/>
  <c r="BI304" i="3"/>
  <c r="BH304" i="3"/>
  <c r="BG304" i="3"/>
  <c r="BE304" i="3"/>
  <c r="T304" i="3"/>
  <c r="R304" i="3"/>
  <c r="P304" i="3"/>
  <c r="BI303" i="3"/>
  <c r="BH303" i="3"/>
  <c r="BG303" i="3"/>
  <c r="BE303" i="3"/>
  <c r="T303" i="3"/>
  <c r="R303" i="3"/>
  <c r="P303" i="3"/>
  <c r="BI302" i="3"/>
  <c r="BH302" i="3"/>
  <c r="BG302" i="3"/>
  <c r="BE302" i="3"/>
  <c r="T302" i="3"/>
  <c r="R302" i="3"/>
  <c r="P302" i="3"/>
  <c r="BI301" i="3"/>
  <c r="BH301" i="3"/>
  <c r="BG301" i="3"/>
  <c r="BE301" i="3"/>
  <c r="T301" i="3"/>
  <c r="R301" i="3"/>
  <c r="P301" i="3"/>
  <c r="BI300" i="3"/>
  <c r="BH300" i="3"/>
  <c r="BG300" i="3"/>
  <c r="BE300" i="3"/>
  <c r="T300" i="3"/>
  <c r="R300" i="3"/>
  <c r="P300" i="3"/>
  <c r="BI299" i="3"/>
  <c r="BH299" i="3"/>
  <c r="BG299" i="3"/>
  <c r="BE299" i="3"/>
  <c r="T299" i="3"/>
  <c r="R299" i="3"/>
  <c r="P299" i="3"/>
  <c r="BI297" i="3"/>
  <c r="BH297" i="3"/>
  <c r="BG297" i="3"/>
  <c r="BE297" i="3"/>
  <c r="T297" i="3"/>
  <c r="R297" i="3"/>
  <c r="P297" i="3"/>
  <c r="BI293" i="3"/>
  <c r="BH293" i="3"/>
  <c r="BG293" i="3"/>
  <c r="BE293" i="3"/>
  <c r="T293" i="3"/>
  <c r="R293" i="3"/>
  <c r="P293" i="3"/>
  <c r="BI289" i="3"/>
  <c r="BH289" i="3"/>
  <c r="BG289" i="3"/>
  <c r="BE289" i="3"/>
  <c r="T289" i="3"/>
  <c r="R289" i="3"/>
  <c r="P289" i="3"/>
  <c r="BI284" i="3"/>
  <c r="BH284" i="3"/>
  <c r="BG284" i="3"/>
  <c r="BE284" i="3"/>
  <c r="T284" i="3"/>
  <c r="R284" i="3"/>
  <c r="P284" i="3"/>
  <c r="BI283" i="3"/>
  <c r="BH283" i="3"/>
  <c r="BG283" i="3"/>
  <c r="BE283" i="3"/>
  <c r="T283" i="3"/>
  <c r="R283" i="3"/>
  <c r="P283" i="3"/>
  <c r="BI282" i="3"/>
  <c r="BH282" i="3"/>
  <c r="BG282" i="3"/>
  <c r="BE282" i="3"/>
  <c r="T282" i="3"/>
  <c r="R282" i="3"/>
  <c r="P282" i="3"/>
  <c r="BI281" i="3"/>
  <c r="BH281" i="3"/>
  <c r="BG281" i="3"/>
  <c r="BE281" i="3"/>
  <c r="T281" i="3"/>
  <c r="R281" i="3"/>
  <c r="P281" i="3"/>
  <c r="BI280" i="3"/>
  <c r="BH280" i="3"/>
  <c r="BG280" i="3"/>
  <c r="BE280" i="3"/>
  <c r="T280" i="3"/>
  <c r="R280" i="3"/>
  <c r="P280" i="3"/>
  <c r="BI279" i="3"/>
  <c r="BH279" i="3"/>
  <c r="BG279" i="3"/>
  <c r="BE279" i="3"/>
  <c r="T279" i="3"/>
  <c r="R279" i="3"/>
  <c r="P279" i="3"/>
  <c r="BI278" i="3"/>
  <c r="BH278" i="3"/>
  <c r="BG278" i="3"/>
  <c r="BE278" i="3"/>
  <c r="T278" i="3"/>
  <c r="R278" i="3"/>
  <c r="P278" i="3"/>
  <c r="BI277" i="3"/>
  <c r="BH277" i="3"/>
  <c r="BG277" i="3"/>
  <c r="BE277" i="3"/>
  <c r="T277" i="3"/>
  <c r="R277" i="3"/>
  <c r="P277" i="3"/>
  <c r="BI276" i="3"/>
  <c r="BH276" i="3"/>
  <c r="BG276" i="3"/>
  <c r="BE276" i="3"/>
  <c r="T276" i="3"/>
  <c r="R276" i="3"/>
  <c r="P276" i="3"/>
  <c r="BI275" i="3"/>
  <c r="BH275" i="3"/>
  <c r="BG275" i="3"/>
  <c r="BE275" i="3"/>
  <c r="T275" i="3"/>
  <c r="R275" i="3"/>
  <c r="P275" i="3"/>
  <c r="BI274" i="3"/>
  <c r="BH274" i="3"/>
  <c r="BG274" i="3"/>
  <c r="BE274" i="3"/>
  <c r="T274" i="3"/>
  <c r="R274" i="3"/>
  <c r="P274" i="3"/>
  <c r="BI273" i="3"/>
  <c r="BH273" i="3"/>
  <c r="BG273" i="3"/>
  <c r="BE273" i="3"/>
  <c r="T273" i="3"/>
  <c r="R273" i="3"/>
  <c r="P273" i="3"/>
  <c r="BI272" i="3"/>
  <c r="BH272" i="3"/>
  <c r="BG272" i="3"/>
  <c r="BE272" i="3"/>
  <c r="T272" i="3"/>
  <c r="R272" i="3"/>
  <c r="P272" i="3"/>
  <c r="BI271" i="3"/>
  <c r="BH271" i="3"/>
  <c r="BG271" i="3"/>
  <c r="BE271" i="3"/>
  <c r="T271" i="3"/>
  <c r="R271" i="3"/>
  <c r="P271" i="3"/>
  <c r="BI270" i="3"/>
  <c r="BH270" i="3"/>
  <c r="BG270" i="3"/>
  <c r="BE270" i="3"/>
  <c r="T270" i="3"/>
  <c r="R270" i="3"/>
  <c r="P270" i="3"/>
  <c r="BI269" i="3"/>
  <c r="BH269" i="3"/>
  <c r="BG269" i="3"/>
  <c r="BE269" i="3"/>
  <c r="T269" i="3"/>
  <c r="R269" i="3"/>
  <c r="P269" i="3"/>
  <c r="BI268" i="3"/>
  <c r="BH268" i="3"/>
  <c r="BG268" i="3"/>
  <c r="BE268" i="3"/>
  <c r="T268" i="3"/>
  <c r="R268" i="3"/>
  <c r="P268" i="3"/>
  <c r="BI264" i="3"/>
  <c r="BH264" i="3"/>
  <c r="BG264" i="3"/>
  <c r="BE264" i="3"/>
  <c r="T264" i="3"/>
  <c r="R264" i="3"/>
  <c r="P264" i="3"/>
  <c r="BI259" i="3"/>
  <c r="BH259" i="3"/>
  <c r="BG259" i="3"/>
  <c r="BE259" i="3"/>
  <c r="T259" i="3"/>
  <c r="R259" i="3"/>
  <c r="P259" i="3"/>
  <c r="BI254" i="3"/>
  <c r="BH254" i="3"/>
  <c r="BG254" i="3"/>
  <c r="BE254" i="3"/>
  <c r="T254" i="3"/>
  <c r="R254" i="3"/>
  <c r="P254" i="3"/>
  <c r="BI253" i="3"/>
  <c r="BH253" i="3"/>
  <c r="BG253" i="3"/>
  <c r="BE253" i="3"/>
  <c r="T253" i="3"/>
  <c r="R253" i="3"/>
  <c r="P253" i="3"/>
  <c r="BI252" i="3"/>
  <c r="BH252" i="3"/>
  <c r="BG252" i="3"/>
  <c r="BE252" i="3"/>
  <c r="T252" i="3"/>
  <c r="R252" i="3"/>
  <c r="P252" i="3"/>
  <c r="BI245" i="3"/>
  <c r="BH245" i="3"/>
  <c r="BG245" i="3"/>
  <c r="BE245" i="3"/>
  <c r="T245" i="3"/>
  <c r="R245" i="3"/>
  <c r="P245" i="3"/>
  <c r="BI244" i="3"/>
  <c r="BH244" i="3"/>
  <c r="BG244" i="3"/>
  <c r="BE244" i="3"/>
  <c r="T244" i="3"/>
  <c r="R244" i="3"/>
  <c r="P244" i="3"/>
  <c r="BI243" i="3"/>
  <c r="BH243" i="3"/>
  <c r="BG243" i="3"/>
  <c r="BE243" i="3"/>
  <c r="T243" i="3"/>
  <c r="R243" i="3"/>
  <c r="P243" i="3"/>
  <c r="BI242" i="3"/>
  <c r="BH242" i="3"/>
  <c r="BG242" i="3"/>
  <c r="BE242" i="3"/>
  <c r="T242" i="3"/>
  <c r="R242" i="3"/>
  <c r="P242" i="3"/>
  <c r="BI241" i="3"/>
  <c r="BH241" i="3"/>
  <c r="BG241" i="3"/>
  <c r="BE241" i="3"/>
  <c r="T241" i="3"/>
  <c r="R241" i="3"/>
  <c r="P241" i="3"/>
  <c r="BI240" i="3"/>
  <c r="BH240" i="3"/>
  <c r="BG240" i="3"/>
  <c r="BE240" i="3"/>
  <c r="T240" i="3"/>
  <c r="R240" i="3"/>
  <c r="P240" i="3"/>
  <c r="BI239" i="3"/>
  <c r="BH239" i="3"/>
  <c r="BG239" i="3"/>
  <c r="BE239" i="3"/>
  <c r="T239" i="3"/>
  <c r="R239" i="3"/>
  <c r="P239" i="3"/>
  <c r="BI238" i="3"/>
  <c r="BH238" i="3"/>
  <c r="BG238" i="3"/>
  <c r="BE238" i="3"/>
  <c r="T238" i="3"/>
  <c r="R238" i="3"/>
  <c r="P238" i="3"/>
  <c r="BI237" i="3"/>
  <c r="BH237" i="3"/>
  <c r="BG237" i="3"/>
  <c r="BE237" i="3"/>
  <c r="T237" i="3"/>
  <c r="R237" i="3"/>
  <c r="P237" i="3"/>
  <c r="BI236" i="3"/>
  <c r="BH236" i="3"/>
  <c r="BG236" i="3"/>
  <c r="BE236" i="3"/>
  <c r="T236" i="3"/>
  <c r="R236" i="3"/>
  <c r="P236" i="3"/>
  <c r="BI235" i="3"/>
  <c r="BH235" i="3"/>
  <c r="BG235" i="3"/>
  <c r="BE235" i="3"/>
  <c r="T235" i="3"/>
  <c r="R235" i="3"/>
  <c r="P235" i="3"/>
  <c r="BI234" i="3"/>
  <c r="BH234" i="3"/>
  <c r="BG234" i="3"/>
  <c r="BE234" i="3"/>
  <c r="T234" i="3"/>
  <c r="R234" i="3"/>
  <c r="P234" i="3"/>
  <c r="BI233" i="3"/>
  <c r="BH233" i="3"/>
  <c r="BG233" i="3"/>
  <c r="BE233" i="3"/>
  <c r="T233" i="3"/>
  <c r="R233" i="3"/>
  <c r="P233" i="3"/>
  <c r="BI232" i="3"/>
  <c r="BH232" i="3"/>
  <c r="BG232" i="3"/>
  <c r="BE232" i="3"/>
  <c r="T232" i="3"/>
  <c r="R232" i="3"/>
  <c r="P232" i="3"/>
  <c r="BI231" i="3"/>
  <c r="BH231" i="3"/>
  <c r="BG231" i="3"/>
  <c r="BE231" i="3"/>
  <c r="T231" i="3"/>
  <c r="R231" i="3"/>
  <c r="P231" i="3"/>
  <c r="BI230" i="3"/>
  <c r="BH230" i="3"/>
  <c r="BG230" i="3"/>
  <c r="BE230" i="3"/>
  <c r="T230" i="3"/>
  <c r="R230" i="3"/>
  <c r="P230" i="3"/>
  <c r="BI229" i="3"/>
  <c r="BH229" i="3"/>
  <c r="BG229" i="3"/>
  <c r="BE229" i="3"/>
  <c r="T229" i="3"/>
  <c r="R229" i="3"/>
  <c r="P229" i="3"/>
  <c r="BI228" i="3"/>
  <c r="BH228" i="3"/>
  <c r="BG228" i="3"/>
  <c r="BE228" i="3"/>
  <c r="T228" i="3"/>
  <c r="R228" i="3"/>
  <c r="P228" i="3"/>
  <c r="BI227" i="3"/>
  <c r="BH227" i="3"/>
  <c r="BG227" i="3"/>
  <c r="BE227" i="3"/>
  <c r="T227" i="3"/>
  <c r="R227" i="3"/>
  <c r="P227" i="3"/>
  <c r="BI226" i="3"/>
  <c r="BH226" i="3"/>
  <c r="BG226" i="3"/>
  <c r="BE226" i="3"/>
  <c r="T226" i="3"/>
  <c r="R226" i="3"/>
  <c r="P226" i="3"/>
  <c r="BI225" i="3"/>
  <c r="BH225" i="3"/>
  <c r="BG225" i="3"/>
  <c r="BE225" i="3"/>
  <c r="T225" i="3"/>
  <c r="R225" i="3"/>
  <c r="P225" i="3"/>
  <c r="BI224" i="3"/>
  <c r="BH224" i="3"/>
  <c r="BG224" i="3"/>
  <c r="BE224" i="3"/>
  <c r="T224" i="3"/>
  <c r="R224" i="3"/>
  <c r="P224" i="3"/>
  <c r="BI223" i="3"/>
  <c r="BH223" i="3"/>
  <c r="BG223" i="3"/>
  <c r="BE223" i="3"/>
  <c r="T223" i="3"/>
  <c r="R223" i="3"/>
  <c r="P223" i="3"/>
  <c r="BI222" i="3"/>
  <c r="BH222" i="3"/>
  <c r="BG222" i="3"/>
  <c r="BE222" i="3"/>
  <c r="T222" i="3"/>
  <c r="R222" i="3"/>
  <c r="P222" i="3"/>
  <c r="BI221" i="3"/>
  <c r="BH221" i="3"/>
  <c r="BG221" i="3"/>
  <c r="BE221" i="3"/>
  <c r="T221" i="3"/>
  <c r="R221" i="3"/>
  <c r="P221" i="3"/>
  <c r="BI220" i="3"/>
  <c r="BH220" i="3"/>
  <c r="BG220" i="3"/>
  <c r="BE220" i="3"/>
  <c r="T220" i="3"/>
  <c r="R220" i="3"/>
  <c r="P220" i="3"/>
  <c r="BI216" i="3"/>
  <c r="BH216" i="3"/>
  <c r="BG216" i="3"/>
  <c r="BE216" i="3"/>
  <c r="T216" i="3"/>
  <c r="R216" i="3"/>
  <c r="P216" i="3"/>
  <c r="BI207" i="3"/>
  <c r="BH207" i="3"/>
  <c r="BG207" i="3"/>
  <c r="BE207" i="3"/>
  <c r="T207" i="3"/>
  <c r="R207" i="3"/>
  <c r="P207" i="3"/>
  <c r="BI198" i="3"/>
  <c r="BH198" i="3"/>
  <c r="BG198" i="3"/>
  <c r="BE198" i="3"/>
  <c r="T198" i="3"/>
  <c r="R198" i="3"/>
  <c r="P198" i="3"/>
  <c r="BI192" i="3"/>
  <c r="BH192" i="3"/>
  <c r="BG192" i="3"/>
  <c r="BE192" i="3"/>
  <c r="T192" i="3"/>
  <c r="R192" i="3"/>
  <c r="P192" i="3"/>
  <c r="BI154" i="3"/>
  <c r="BH154" i="3"/>
  <c r="BG154" i="3"/>
  <c r="BE154" i="3"/>
  <c r="T154" i="3"/>
  <c r="R154" i="3"/>
  <c r="P154" i="3"/>
  <c r="BI153" i="3"/>
  <c r="BH153" i="3"/>
  <c r="BG153" i="3"/>
  <c r="BE153" i="3"/>
  <c r="T153" i="3"/>
  <c r="R153" i="3"/>
  <c r="P153" i="3"/>
  <c r="BI152" i="3"/>
  <c r="BH152" i="3"/>
  <c r="BG152" i="3"/>
  <c r="BE152" i="3"/>
  <c r="T152" i="3"/>
  <c r="R152" i="3"/>
  <c r="P152" i="3"/>
  <c r="BI144" i="3"/>
  <c r="BH144" i="3"/>
  <c r="BG144" i="3"/>
  <c r="BE144" i="3"/>
  <c r="T144" i="3"/>
  <c r="R144" i="3"/>
  <c r="P144" i="3"/>
  <c r="BI142" i="3"/>
  <c r="BH142" i="3"/>
  <c r="BG142" i="3"/>
  <c r="BE142" i="3"/>
  <c r="T142" i="3"/>
  <c r="R142" i="3"/>
  <c r="P142" i="3"/>
  <c r="BI137" i="3"/>
  <c r="BH137" i="3"/>
  <c r="BG137" i="3"/>
  <c r="BE137" i="3"/>
  <c r="T137" i="3"/>
  <c r="R137" i="3"/>
  <c r="P137" i="3"/>
  <c r="BI135" i="3"/>
  <c r="BH135" i="3"/>
  <c r="BG135" i="3"/>
  <c r="BE135" i="3"/>
  <c r="T135" i="3"/>
  <c r="R135" i="3"/>
  <c r="P135" i="3"/>
  <c r="BI133" i="3"/>
  <c r="BH133" i="3"/>
  <c r="BG133" i="3"/>
  <c r="BE133" i="3"/>
  <c r="T133" i="3"/>
  <c r="T132" i="3"/>
  <c r="R133" i="3"/>
  <c r="R132" i="3" s="1"/>
  <c r="P133" i="3"/>
  <c r="P132" i="3" s="1"/>
  <c r="BI131" i="3"/>
  <c r="BH131" i="3"/>
  <c r="BG131" i="3"/>
  <c r="BE131" i="3"/>
  <c r="T131" i="3"/>
  <c r="T130" i="3" s="1"/>
  <c r="R131" i="3"/>
  <c r="R130" i="3" s="1"/>
  <c r="P131" i="3"/>
  <c r="P130" i="3"/>
  <c r="J125" i="3"/>
  <c r="J124" i="3"/>
  <c r="F124" i="3"/>
  <c r="F122" i="3"/>
  <c r="E120" i="3"/>
  <c r="J92" i="3"/>
  <c r="J91" i="3"/>
  <c r="F91" i="3"/>
  <c r="F89" i="3"/>
  <c r="E87" i="3"/>
  <c r="J18" i="3"/>
  <c r="E18" i="3"/>
  <c r="F92" i="3"/>
  <c r="J17" i="3"/>
  <c r="J12" i="3"/>
  <c r="J122" i="3"/>
  <c r="E7" i="3"/>
  <c r="E85" i="3"/>
  <c r="J37" i="2"/>
  <c r="J36" i="2"/>
  <c r="AY95" i="1"/>
  <c r="J35" i="2"/>
  <c r="AX95" i="1"/>
  <c r="BI2673" i="2"/>
  <c r="BH2673" i="2"/>
  <c r="BG2673" i="2"/>
  <c r="BE2673" i="2"/>
  <c r="T2673" i="2"/>
  <c r="R2673" i="2"/>
  <c r="P2673" i="2"/>
  <c r="BI2672" i="2"/>
  <c r="BH2672" i="2"/>
  <c r="BG2672" i="2"/>
  <c r="BE2672" i="2"/>
  <c r="T2672" i="2"/>
  <c r="R2672" i="2"/>
  <c r="P2672" i="2"/>
  <c r="BI2670" i="2"/>
  <c r="BH2670" i="2"/>
  <c r="BG2670" i="2"/>
  <c r="BE2670" i="2"/>
  <c r="T2670" i="2"/>
  <c r="R2670" i="2"/>
  <c r="P2670" i="2"/>
  <c r="BI2666" i="2"/>
  <c r="BH2666" i="2"/>
  <c r="BG2666" i="2"/>
  <c r="BE2666" i="2"/>
  <c r="T2666" i="2"/>
  <c r="R2666" i="2"/>
  <c r="P2666" i="2"/>
  <c r="BI2665" i="2"/>
  <c r="BH2665" i="2"/>
  <c r="BG2665" i="2"/>
  <c r="BE2665" i="2"/>
  <c r="T2665" i="2"/>
  <c r="R2665" i="2"/>
  <c r="P2665" i="2"/>
  <c r="BI2663" i="2"/>
  <c r="BH2663" i="2"/>
  <c r="BG2663" i="2"/>
  <c r="BE2663" i="2"/>
  <c r="T2663" i="2"/>
  <c r="R2663" i="2"/>
  <c r="P2663" i="2"/>
  <c r="BI2656" i="2"/>
  <c r="BH2656" i="2"/>
  <c r="BG2656" i="2"/>
  <c r="BE2656" i="2"/>
  <c r="T2656" i="2"/>
  <c r="R2656" i="2"/>
  <c r="P2656" i="2"/>
  <c r="BI2654" i="2"/>
  <c r="BH2654" i="2"/>
  <c r="BG2654" i="2"/>
  <c r="BE2654" i="2"/>
  <c r="T2654" i="2"/>
  <c r="R2654" i="2"/>
  <c r="P2654" i="2"/>
  <c r="BI2652" i="2"/>
  <c r="BH2652" i="2"/>
  <c r="BG2652" i="2"/>
  <c r="BE2652" i="2"/>
  <c r="T2652" i="2"/>
  <c r="R2652" i="2"/>
  <c r="P2652" i="2"/>
  <c r="BI2651" i="2"/>
  <c r="BH2651" i="2"/>
  <c r="BG2651" i="2"/>
  <c r="BE2651" i="2"/>
  <c r="T2651" i="2"/>
  <c r="R2651" i="2"/>
  <c r="P2651" i="2"/>
  <c r="BI2650" i="2"/>
  <c r="BH2650" i="2"/>
  <c r="BG2650" i="2"/>
  <c r="BE2650" i="2"/>
  <c r="T2650" i="2"/>
  <c r="R2650" i="2"/>
  <c r="P2650" i="2"/>
  <c r="BI2649" i="2"/>
  <c r="BH2649" i="2"/>
  <c r="BG2649" i="2"/>
  <c r="BE2649" i="2"/>
  <c r="T2649" i="2"/>
  <c r="R2649" i="2"/>
  <c r="P2649" i="2"/>
  <c r="BI2648" i="2"/>
  <c r="BH2648" i="2"/>
  <c r="BG2648" i="2"/>
  <c r="BE2648" i="2"/>
  <c r="T2648" i="2"/>
  <c r="R2648" i="2"/>
  <c r="P2648" i="2"/>
  <c r="BI2646" i="2"/>
  <c r="BH2646" i="2"/>
  <c r="BG2646" i="2"/>
  <c r="BE2646" i="2"/>
  <c r="T2646" i="2"/>
  <c r="R2646" i="2"/>
  <c r="P2646" i="2"/>
  <c r="BI2549" i="2"/>
  <c r="BH2549" i="2"/>
  <c r="BG2549" i="2"/>
  <c r="BE2549" i="2"/>
  <c r="T2549" i="2"/>
  <c r="R2549" i="2"/>
  <c r="P2549" i="2"/>
  <c r="BI2547" i="2"/>
  <c r="BH2547" i="2"/>
  <c r="BG2547" i="2"/>
  <c r="BE2547" i="2"/>
  <c r="T2547" i="2"/>
  <c r="R2547" i="2"/>
  <c r="P2547" i="2"/>
  <c r="BI2545" i="2"/>
  <c r="BH2545" i="2"/>
  <c r="BG2545" i="2"/>
  <c r="BE2545" i="2"/>
  <c r="T2545" i="2"/>
  <c r="R2545" i="2"/>
  <c r="P2545" i="2"/>
  <c r="BI2543" i="2"/>
  <c r="BH2543" i="2"/>
  <c r="BG2543" i="2"/>
  <c r="BE2543" i="2"/>
  <c r="T2543" i="2"/>
  <c r="R2543" i="2"/>
  <c r="P2543" i="2"/>
  <c r="BI2541" i="2"/>
  <c r="BH2541" i="2"/>
  <c r="BG2541" i="2"/>
  <c r="BE2541" i="2"/>
  <c r="T2541" i="2"/>
  <c r="R2541" i="2"/>
  <c r="P2541" i="2"/>
  <c r="BI2539" i="2"/>
  <c r="BH2539" i="2"/>
  <c r="BG2539" i="2"/>
  <c r="BE2539" i="2"/>
  <c r="T2539" i="2"/>
  <c r="R2539" i="2"/>
  <c r="P2539" i="2"/>
  <c r="BI2521" i="2"/>
  <c r="BH2521" i="2"/>
  <c r="BG2521" i="2"/>
  <c r="BE2521" i="2"/>
  <c r="T2521" i="2"/>
  <c r="R2521" i="2"/>
  <c r="P2521" i="2"/>
  <c r="BI2518" i="2"/>
  <c r="BH2518" i="2"/>
  <c r="BG2518" i="2"/>
  <c r="BE2518" i="2"/>
  <c r="T2518" i="2"/>
  <c r="R2518" i="2"/>
  <c r="P2518" i="2"/>
  <c r="BI2516" i="2"/>
  <c r="BH2516" i="2"/>
  <c r="BG2516" i="2"/>
  <c r="BE2516" i="2"/>
  <c r="T2516" i="2"/>
  <c r="R2516" i="2"/>
  <c r="P2516" i="2"/>
  <c r="BI2512" i="2"/>
  <c r="BH2512" i="2"/>
  <c r="BG2512" i="2"/>
  <c r="BE2512" i="2"/>
  <c r="T2512" i="2"/>
  <c r="R2512" i="2"/>
  <c r="P2512" i="2"/>
  <c r="BI2510" i="2"/>
  <c r="BH2510" i="2"/>
  <c r="BG2510" i="2"/>
  <c r="BE2510" i="2"/>
  <c r="T2510" i="2"/>
  <c r="R2510" i="2"/>
  <c r="P2510" i="2"/>
  <c r="BI2509" i="2"/>
  <c r="BH2509" i="2"/>
  <c r="BG2509" i="2"/>
  <c r="BE2509" i="2"/>
  <c r="T2509" i="2"/>
  <c r="R2509" i="2"/>
  <c r="P2509" i="2"/>
  <c r="BI2507" i="2"/>
  <c r="BH2507" i="2"/>
  <c r="BG2507" i="2"/>
  <c r="BE2507" i="2"/>
  <c r="T2507" i="2"/>
  <c r="R2507" i="2"/>
  <c r="P2507" i="2"/>
  <c r="BI2432" i="2"/>
  <c r="BH2432" i="2"/>
  <c r="BG2432" i="2"/>
  <c r="BE2432" i="2"/>
  <c r="T2432" i="2"/>
  <c r="R2432" i="2"/>
  <c r="P2432" i="2"/>
  <c r="BI2414" i="2"/>
  <c r="BH2414" i="2"/>
  <c r="BG2414" i="2"/>
  <c r="BE2414" i="2"/>
  <c r="T2414" i="2"/>
  <c r="R2414" i="2"/>
  <c r="P2414" i="2"/>
  <c r="BI2345" i="2"/>
  <c r="BH2345" i="2"/>
  <c r="BG2345" i="2"/>
  <c r="BE2345" i="2"/>
  <c r="T2345" i="2"/>
  <c r="R2345" i="2"/>
  <c r="P2345" i="2"/>
  <c r="BI2343" i="2"/>
  <c r="BH2343" i="2"/>
  <c r="BG2343" i="2"/>
  <c r="BE2343" i="2"/>
  <c r="T2343" i="2"/>
  <c r="R2343" i="2"/>
  <c r="P2343" i="2"/>
  <c r="BI2341" i="2"/>
  <c r="BH2341" i="2"/>
  <c r="BG2341" i="2"/>
  <c r="BE2341" i="2"/>
  <c r="T2341" i="2"/>
  <c r="R2341" i="2"/>
  <c r="P2341" i="2"/>
  <c r="BI2339" i="2"/>
  <c r="BH2339" i="2"/>
  <c r="BG2339" i="2"/>
  <c r="BE2339" i="2"/>
  <c r="T2339" i="2"/>
  <c r="R2339" i="2"/>
  <c r="P2339" i="2"/>
  <c r="BI2338" i="2"/>
  <c r="BH2338" i="2"/>
  <c r="BG2338" i="2"/>
  <c r="BE2338" i="2"/>
  <c r="T2338" i="2"/>
  <c r="R2338" i="2"/>
  <c r="P2338" i="2"/>
  <c r="BI2336" i="2"/>
  <c r="BH2336" i="2"/>
  <c r="BG2336" i="2"/>
  <c r="BE2336" i="2"/>
  <c r="T2336" i="2"/>
  <c r="R2336" i="2"/>
  <c r="P2336" i="2"/>
  <c r="BI2334" i="2"/>
  <c r="BH2334" i="2"/>
  <c r="BG2334" i="2"/>
  <c r="BE2334" i="2"/>
  <c r="T2334" i="2"/>
  <c r="R2334" i="2"/>
  <c r="P2334" i="2"/>
  <c r="BI2333" i="2"/>
  <c r="BH2333" i="2"/>
  <c r="BG2333" i="2"/>
  <c r="BE2333" i="2"/>
  <c r="T2333" i="2"/>
  <c r="R2333" i="2"/>
  <c r="P2333" i="2"/>
  <c r="BI2332" i="2"/>
  <c r="BH2332" i="2"/>
  <c r="BG2332" i="2"/>
  <c r="BE2332" i="2"/>
  <c r="T2332" i="2"/>
  <c r="R2332" i="2"/>
  <c r="P2332" i="2"/>
  <c r="BI2239" i="2"/>
  <c r="BH2239" i="2"/>
  <c r="BG2239" i="2"/>
  <c r="BE2239" i="2"/>
  <c r="T2239" i="2"/>
  <c r="R2239" i="2"/>
  <c r="P2239" i="2"/>
  <c r="BI2200" i="2"/>
  <c r="BH2200" i="2"/>
  <c r="BG2200" i="2"/>
  <c r="BE2200" i="2"/>
  <c r="T2200" i="2"/>
  <c r="R2200" i="2"/>
  <c r="P2200" i="2"/>
  <c r="BI2198" i="2"/>
  <c r="BH2198" i="2"/>
  <c r="BG2198" i="2"/>
  <c r="BE2198" i="2"/>
  <c r="T2198" i="2"/>
  <c r="R2198" i="2"/>
  <c r="P2198" i="2"/>
  <c r="BI2195" i="2"/>
  <c r="BH2195" i="2"/>
  <c r="BG2195" i="2"/>
  <c r="BE2195" i="2"/>
  <c r="T2195" i="2"/>
  <c r="R2195" i="2"/>
  <c r="P2195" i="2"/>
  <c r="BI2193" i="2"/>
  <c r="BH2193" i="2"/>
  <c r="BG2193" i="2"/>
  <c r="BE2193" i="2"/>
  <c r="T2193" i="2"/>
  <c r="R2193" i="2"/>
  <c r="P2193" i="2"/>
  <c r="BI2191" i="2"/>
  <c r="BH2191" i="2"/>
  <c r="BG2191" i="2"/>
  <c r="BE2191" i="2"/>
  <c r="T2191" i="2"/>
  <c r="R2191" i="2"/>
  <c r="P2191" i="2"/>
  <c r="BI2189" i="2"/>
  <c r="BH2189" i="2"/>
  <c r="BG2189" i="2"/>
  <c r="BE2189" i="2"/>
  <c r="T2189" i="2"/>
  <c r="R2189" i="2"/>
  <c r="P2189" i="2"/>
  <c r="BI2188" i="2"/>
  <c r="BH2188" i="2"/>
  <c r="BG2188" i="2"/>
  <c r="BE2188" i="2"/>
  <c r="T2188" i="2"/>
  <c r="R2188" i="2"/>
  <c r="P2188" i="2"/>
  <c r="BI2187" i="2"/>
  <c r="BH2187" i="2"/>
  <c r="BG2187" i="2"/>
  <c r="BE2187" i="2"/>
  <c r="T2187" i="2"/>
  <c r="R2187" i="2"/>
  <c r="P2187" i="2"/>
  <c r="BI2186" i="2"/>
  <c r="BH2186" i="2"/>
  <c r="BG2186" i="2"/>
  <c r="BE2186" i="2"/>
  <c r="T2186" i="2"/>
  <c r="R2186" i="2"/>
  <c r="P2186" i="2"/>
  <c r="BI2185" i="2"/>
  <c r="BH2185" i="2"/>
  <c r="BG2185" i="2"/>
  <c r="BE2185" i="2"/>
  <c r="T2185" i="2"/>
  <c r="R2185" i="2"/>
  <c r="P2185" i="2"/>
  <c r="BI2184" i="2"/>
  <c r="BH2184" i="2"/>
  <c r="BG2184" i="2"/>
  <c r="BE2184" i="2"/>
  <c r="T2184" i="2"/>
  <c r="R2184" i="2"/>
  <c r="P2184" i="2"/>
  <c r="BI2182" i="2"/>
  <c r="BH2182" i="2"/>
  <c r="BG2182" i="2"/>
  <c r="BE2182" i="2"/>
  <c r="T2182" i="2"/>
  <c r="R2182" i="2"/>
  <c r="P2182" i="2"/>
  <c r="BI2181" i="2"/>
  <c r="BH2181" i="2"/>
  <c r="BG2181" i="2"/>
  <c r="BE2181" i="2"/>
  <c r="T2181" i="2"/>
  <c r="R2181" i="2"/>
  <c r="P2181" i="2"/>
  <c r="BI2180" i="2"/>
  <c r="BH2180" i="2"/>
  <c r="BG2180" i="2"/>
  <c r="BE2180" i="2"/>
  <c r="T2180" i="2"/>
  <c r="R2180" i="2"/>
  <c r="P2180" i="2"/>
  <c r="BI2135" i="2"/>
  <c r="BH2135" i="2"/>
  <c r="BG2135" i="2"/>
  <c r="BE2135" i="2"/>
  <c r="T2135" i="2"/>
  <c r="R2135" i="2"/>
  <c r="P2135" i="2"/>
  <c r="BI2133" i="2"/>
  <c r="BH2133" i="2"/>
  <c r="BG2133" i="2"/>
  <c r="BE2133" i="2"/>
  <c r="T2133" i="2"/>
  <c r="R2133" i="2"/>
  <c r="P2133" i="2"/>
  <c r="BI2129" i="2"/>
  <c r="BH2129" i="2"/>
  <c r="BG2129" i="2"/>
  <c r="BE2129" i="2"/>
  <c r="T2129" i="2"/>
  <c r="R2129" i="2"/>
  <c r="P2129" i="2"/>
  <c r="BI2122" i="2"/>
  <c r="BH2122" i="2"/>
  <c r="BG2122" i="2"/>
  <c r="BE2122" i="2"/>
  <c r="T2122" i="2"/>
  <c r="R2122" i="2"/>
  <c r="P2122" i="2"/>
  <c r="BI2113" i="2"/>
  <c r="BH2113" i="2"/>
  <c r="BG2113" i="2"/>
  <c r="BE2113" i="2"/>
  <c r="T2113" i="2"/>
  <c r="R2113" i="2"/>
  <c r="P2113" i="2"/>
  <c r="BI2108" i="2"/>
  <c r="BH2108" i="2"/>
  <c r="BG2108" i="2"/>
  <c r="BE2108" i="2"/>
  <c r="T2108" i="2"/>
  <c r="R2108" i="2"/>
  <c r="P2108" i="2"/>
  <c r="BI2102" i="2"/>
  <c r="BH2102" i="2"/>
  <c r="BG2102" i="2"/>
  <c r="BE2102" i="2"/>
  <c r="T2102" i="2"/>
  <c r="R2102" i="2"/>
  <c r="P2102" i="2"/>
  <c r="BI2089" i="2"/>
  <c r="BH2089" i="2"/>
  <c r="BG2089" i="2"/>
  <c r="BE2089" i="2"/>
  <c r="T2089" i="2"/>
  <c r="R2089" i="2"/>
  <c r="P2089" i="2"/>
  <c r="BI2085" i="2"/>
  <c r="BH2085" i="2"/>
  <c r="BG2085" i="2"/>
  <c r="BE2085" i="2"/>
  <c r="T2085" i="2"/>
  <c r="R2085" i="2"/>
  <c r="P2085" i="2"/>
  <c r="BI2069" i="2"/>
  <c r="BH2069" i="2"/>
  <c r="BG2069" i="2"/>
  <c r="BE2069" i="2"/>
  <c r="T2069" i="2"/>
  <c r="R2069" i="2"/>
  <c r="P2069" i="2"/>
  <c r="BI2067" i="2"/>
  <c r="BH2067" i="2"/>
  <c r="BG2067" i="2"/>
  <c r="BE2067" i="2"/>
  <c r="T2067" i="2"/>
  <c r="R2067" i="2"/>
  <c r="P2067" i="2"/>
  <c r="BI2064" i="2"/>
  <c r="BH2064" i="2"/>
  <c r="BG2064" i="2"/>
  <c r="BE2064" i="2"/>
  <c r="T2064" i="2"/>
  <c r="R2064" i="2"/>
  <c r="P2064" i="2"/>
  <c r="BI2029" i="2"/>
  <c r="BH2029" i="2"/>
  <c r="BG2029" i="2"/>
  <c r="BE2029" i="2"/>
  <c r="T2029" i="2"/>
  <c r="R2029" i="2"/>
  <c r="P2029" i="2"/>
  <c r="BI1960" i="2"/>
  <c r="BH1960" i="2"/>
  <c r="BG1960" i="2"/>
  <c r="BE1960" i="2"/>
  <c r="T1960" i="2"/>
  <c r="R1960" i="2"/>
  <c r="P1960" i="2"/>
  <c r="BI1950" i="2"/>
  <c r="BH1950" i="2"/>
  <c r="BG1950" i="2"/>
  <c r="BE1950" i="2"/>
  <c r="T1950" i="2"/>
  <c r="R1950" i="2"/>
  <c r="P1950" i="2"/>
  <c r="BI1929" i="2"/>
  <c r="BH1929" i="2"/>
  <c r="BG1929" i="2"/>
  <c r="BE1929" i="2"/>
  <c r="T1929" i="2"/>
  <c r="R1929" i="2"/>
  <c r="P1929" i="2"/>
  <c r="BI1895" i="2"/>
  <c r="BH1895" i="2"/>
  <c r="BG1895" i="2"/>
  <c r="BE1895" i="2"/>
  <c r="T1895" i="2"/>
  <c r="R1895" i="2"/>
  <c r="P1895" i="2"/>
  <c r="BI1892" i="2"/>
  <c r="BH1892" i="2"/>
  <c r="BG1892" i="2"/>
  <c r="BE1892" i="2"/>
  <c r="T1892" i="2"/>
  <c r="R1892" i="2"/>
  <c r="P1892" i="2"/>
  <c r="BI1864" i="2"/>
  <c r="BH1864" i="2"/>
  <c r="BG1864" i="2"/>
  <c r="BE1864" i="2"/>
  <c r="T1864" i="2"/>
  <c r="R1864" i="2"/>
  <c r="P1864" i="2"/>
  <c r="BI1839" i="2"/>
  <c r="BH1839" i="2"/>
  <c r="BG1839" i="2"/>
  <c r="BE1839" i="2"/>
  <c r="T1839" i="2"/>
  <c r="R1839" i="2"/>
  <c r="P1839" i="2"/>
  <c r="BI1837" i="2"/>
  <c r="BH1837" i="2"/>
  <c r="BG1837" i="2"/>
  <c r="BE1837" i="2"/>
  <c r="T1837" i="2"/>
  <c r="R1837" i="2"/>
  <c r="P1837" i="2"/>
  <c r="BI1833" i="2"/>
  <c r="BH1833" i="2"/>
  <c r="BG1833" i="2"/>
  <c r="BE1833" i="2"/>
  <c r="T1833" i="2"/>
  <c r="R1833" i="2"/>
  <c r="P1833" i="2"/>
  <c r="BI1827" i="2"/>
  <c r="BH1827" i="2"/>
  <c r="BG1827" i="2"/>
  <c r="BE1827" i="2"/>
  <c r="T1827" i="2"/>
  <c r="R1827" i="2"/>
  <c r="P1827" i="2"/>
  <c r="BI1822" i="2"/>
  <c r="BH1822" i="2"/>
  <c r="BG1822" i="2"/>
  <c r="BE1822" i="2"/>
  <c r="T1822" i="2"/>
  <c r="R1822" i="2"/>
  <c r="P1822" i="2"/>
  <c r="BI1821" i="2"/>
  <c r="BH1821" i="2"/>
  <c r="BG1821" i="2"/>
  <c r="BE1821" i="2"/>
  <c r="T1821" i="2"/>
  <c r="R1821" i="2"/>
  <c r="P1821" i="2"/>
  <c r="BI1818" i="2"/>
  <c r="BH1818" i="2"/>
  <c r="BG1818" i="2"/>
  <c r="BE1818" i="2"/>
  <c r="T1818" i="2"/>
  <c r="R1818" i="2"/>
  <c r="P1818" i="2"/>
  <c r="BI1815" i="2"/>
  <c r="BH1815" i="2"/>
  <c r="BG1815" i="2"/>
  <c r="BE1815" i="2"/>
  <c r="T1815" i="2"/>
  <c r="R1815" i="2"/>
  <c r="P1815" i="2"/>
  <c r="BI1812" i="2"/>
  <c r="BH1812" i="2"/>
  <c r="BG1812" i="2"/>
  <c r="BE1812" i="2"/>
  <c r="T1812" i="2"/>
  <c r="R1812" i="2"/>
  <c r="P1812" i="2"/>
  <c r="BI1810" i="2"/>
  <c r="BH1810" i="2"/>
  <c r="BG1810" i="2"/>
  <c r="BE1810" i="2"/>
  <c r="T1810" i="2"/>
  <c r="R1810" i="2"/>
  <c r="P1810" i="2"/>
  <c r="BI1806" i="2"/>
  <c r="BH1806" i="2"/>
  <c r="BG1806" i="2"/>
  <c r="BE1806" i="2"/>
  <c r="T1806" i="2"/>
  <c r="R1806" i="2"/>
  <c r="P1806" i="2"/>
  <c r="BI1801" i="2"/>
  <c r="BH1801" i="2"/>
  <c r="BG1801" i="2"/>
  <c r="BE1801" i="2"/>
  <c r="T1801" i="2"/>
  <c r="R1801" i="2"/>
  <c r="P1801" i="2"/>
  <c r="BI1793" i="2"/>
  <c r="BH1793" i="2"/>
  <c r="BG1793" i="2"/>
  <c r="BE1793" i="2"/>
  <c r="T1793" i="2"/>
  <c r="R1793" i="2"/>
  <c r="P1793" i="2"/>
  <c r="BI1792" i="2"/>
  <c r="BH1792" i="2"/>
  <c r="BG1792" i="2"/>
  <c r="BE1792" i="2"/>
  <c r="T1792" i="2"/>
  <c r="R1792" i="2"/>
  <c r="P1792" i="2"/>
  <c r="BI1789" i="2"/>
  <c r="BH1789" i="2"/>
  <c r="BG1789" i="2"/>
  <c r="BE1789" i="2"/>
  <c r="T1789" i="2"/>
  <c r="R1789" i="2"/>
  <c r="P1789" i="2"/>
  <c r="BI1765" i="2"/>
  <c r="BH1765" i="2"/>
  <c r="BG1765" i="2"/>
  <c r="BE1765" i="2"/>
  <c r="T1765" i="2"/>
  <c r="R1765" i="2"/>
  <c r="P1765" i="2"/>
  <c r="BI1761" i="2"/>
  <c r="BH1761" i="2"/>
  <c r="BG1761" i="2"/>
  <c r="BE1761" i="2"/>
  <c r="T1761" i="2"/>
  <c r="R1761" i="2"/>
  <c r="P1761" i="2"/>
  <c r="BI1759" i="2"/>
  <c r="BH1759" i="2"/>
  <c r="BG1759" i="2"/>
  <c r="BE1759" i="2"/>
  <c r="T1759" i="2"/>
  <c r="R1759" i="2"/>
  <c r="P1759" i="2"/>
  <c r="BI1718" i="2"/>
  <c r="BH1718" i="2"/>
  <c r="BG1718" i="2"/>
  <c r="BE1718" i="2"/>
  <c r="T1718" i="2"/>
  <c r="R1718" i="2"/>
  <c r="P1718" i="2"/>
  <c r="BI1604" i="2"/>
  <c r="BH1604" i="2"/>
  <c r="BG1604" i="2"/>
  <c r="BE1604" i="2"/>
  <c r="T1604" i="2"/>
  <c r="R1604" i="2"/>
  <c r="P1604" i="2"/>
  <c r="BI1596" i="2"/>
  <c r="BH1596" i="2"/>
  <c r="BG1596" i="2"/>
  <c r="BE1596" i="2"/>
  <c r="T1596" i="2"/>
  <c r="R1596" i="2"/>
  <c r="P1596" i="2"/>
  <c r="BI1594" i="2"/>
  <c r="BH1594" i="2"/>
  <c r="BG1594" i="2"/>
  <c r="BE1594" i="2"/>
  <c r="T1594" i="2"/>
  <c r="R1594" i="2"/>
  <c r="P1594" i="2"/>
  <c r="BI1592" i="2"/>
  <c r="BH1592" i="2"/>
  <c r="BG1592" i="2"/>
  <c r="BE1592" i="2"/>
  <c r="T1592" i="2"/>
  <c r="R1592" i="2"/>
  <c r="P1592" i="2"/>
  <c r="BI1588" i="2"/>
  <c r="BH1588" i="2"/>
  <c r="BG1588" i="2"/>
  <c r="BE1588" i="2"/>
  <c r="T1588" i="2"/>
  <c r="R1588" i="2"/>
  <c r="P1588" i="2"/>
  <c r="BI1563" i="2"/>
  <c r="BH1563" i="2"/>
  <c r="BG1563" i="2"/>
  <c r="BE1563" i="2"/>
  <c r="T1563" i="2"/>
  <c r="R1563" i="2"/>
  <c r="P1563" i="2"/>
  <c r="BI1562" i="2"/>
  <c r="BH1562" i="2"/>
  <c r="BG1562" i="2"/>
  <c r="BE1562" i="2"/>
  <c r="T1562" i="2"/>
  <c r="R1562" i="2"/>
  <c r="P1562" i="2"/>
  <c r="BI1560" i="2"/>
  <c r="BH1560" i="2"/>
  <c r="BG1560" i="2"/>
  <c r="BE1560" i="2"/>
  <c r="T1560" i="2"/>
  <c r="R1560" i="2"/>
  <c r="P1560" i="2"/>
  <c r="BI1558" i="2"/>
  <c r="BH1558" i="2"/>
  <c r="BG1558" i="2"/>
  <c r="BE1558" i="2"/>
  <c r="T1558" i="2"/>
  <c r="R1558" i="2"/>
  <c r="P1558" i="2"/>
  <c r="BI1555" i="2"/>
  <c r="BH1555" i="2"/>
  <c r="BG1555" i="2"/>
  <c r="BE1555" i="2"/>
  <c r="T1555" i="2"/>
  <c r="T1554" i="2"/>
  <c r="R1555" i="2"/>
  <c r="R1554" i="2" s="1"/>
  <c r="P1555" i="2"/>
  <c r="P1554" i="2"/>
  <c r="BI1553" i="2"/>
  <c r="BH1553" i="2"/>
  <c r="BG1553" i="2"/>
  <c r="BE1553" i="2"/>
  <c r="T1553" i="2"/>
  <c r="R1553" i="2"/>
  <c r="P1553" i="2"/>
  <c r="BI1551" i="2"/>
  <c r="BH1551" i="2"/>
  <c r="BG1551" i="2"/>
  <c r="BE1551" i="2"/>
  <c r="T1551" i="2"/>
  <c r="R1551" i="2"/>
  <c r="P1551" i="2"/>
  <c r="BI1528" i="2"/>
  <c r="BH1528" i="2"/>
  <c r="BG1528" i="2"/>
  <c r="BE1528" i="2"/>
  <c r="T1528" i="2"/>
  <c r="R1528" i="2"/>
  <c r="P1528" i="2"/>
  <c r="BI1505" i="2"/>
  <c r="BH1505" i="2"/>
  <c r="BG1505" i="2"/>
  <c r="BE1505" i="2"/>
  <c r="T1505" i="2"/>
  <c r="R1505" i="2"/>
  <c r="P1505" i="2"/>
  <c r="BI1504" i="2"/>
  <c r="BH1504" i="2"/>
  <c r="BG1504" i="2"/>
  <c r="BE1504" i="2"/>
  <c r="T1504" i="2"/>
  <c r="R1504" i="2"/>
  <c r="P1504" i="2"/>
  <c r="BI1502" i="2"/>
  <c r="BH1502" i="2"/>
  <c r="BG1502" i="2"/>
  <c r="BE1502" i="2"/>
  <c r="T1502" i="2"/>
  <c r="R1502" i="2"/>
  <c r="P1502" i="2"/>
  <c r="BI1479" i="2"/>
  <c r="BH1479" i="2"/>
  <c r="BG1479" i="2"/>
  <c r="BE1479" i="2"/>
  <c r="T1479" i="2"/>
  <c r="R1479" i="2"/>
  <c r="P1479" i="2"/>
  <c r="BI1477" i="2"/>
  <c r="BH1477" i="2"/>
  <c r="BG1477" i="2"/>
  <c r="BE1477" i="2"/>
  <c r="T1477" i="2"/>
  <c r="R1477" i="2"/>
  <c r="P1477" i="2"/>
  <c r="BI1475" i="2"/>
  <c r="BH1475" i="2"/>
  <c r="BG1475" i="2"/>
  <c r="BE1475" i="2"/>
  <c r="T1475" i="2"/>
  <c r="R1475" i="2"/>
  <c r="P1475" i="2"/>
  <c r="BI1472" i="2"/>
  <c r="BH1472" i="2"/>
  <c r="BG1472" i="2"/>
  <c r="BE1472" i="2"/>
  <c r="T1472" i="2"/>
  <c r="R1472" i="2"/>
  <c r="P1472" i="2"/>
  <c r="BI1470" i="2"/>
  <c r="BH1470" i="2"/>
  <c r="BG1470" i="2"/>
  <c r="BE1470" i="2"/>
  <c r="T1470" i="2"/>
  <c r="R1470" i="2"/>
  <c r="P1470" i="2"/>
  <c r="BI1467" i="2"/>
  <c r="BH1467" i="2"/>
  <c r="BG1467" i="2"/>
  <c r="BE1467" i="2"/>
  <c r="T1467" i="2"/>
  <c r="R1467" i="2"/>
  <c r="P1467" i="2"/>
  <c r="BI1464" i="2"/>
  <c r="BH1464" i="2"/>
  <c r="BG1464" i="2"/>
  <c r="BE1464" i="2"/>
  <c r="T1464" i="2"/>
  <c r="R1464" i="2"/>
  <c r="P1464" i="2"/>
  <c r="BI1460" i="2"/>
  <c r="BH1460" i="2"/>
  <c r="BG1460" i="2"/>
  <c r="BE1460" i="2"/>
  <c r="T1460" i="2"/>
  <c r="R1460" i="2"/>
  <c r="P1460" i="2"/>
  <c r="BI1458" i="2"/>
  <c r="BH1458" i="2"/>
  <c r="BG1458" i="2"/>
  <c r="BE1458" i="2"/>
  <c r="T1458" i="2"/>
  <c r="R1458" i="2"/>
  <c r="P1458" i="2"/>
  <c r="BI1455" i="2"/>
  <c r="BH1455" i="2"/>
  <c r="BG1455" i="2"/>
  <c r="BE1455" i="2"/>
  <c r="T1455" i="2"/>
  <c r="R1455" i="2"/>
  <c r="P1455" i="2"/>
  <c r="BI1453" i="2"/>
  <c r="BH1453" i="2"/>
  <c r="BG1453" i="2"/>
  <c r="BE1453" i="2"/>
  <c r="T1453" i="2"/>
  <c r="R1453" i="2"/>
  <c r="P1453" i="2"/>
  <c r="BI1424" i="2"/>
  <c r="BH1424" i="2"/>
  <c r="BG1424" i="2"/>
  <c r="BE1424" i="2"/>
  <c r="T1424" i="2"/>
  <c r="R1424" i="2"/>
  <c r="P1424" i="2"/>
  <c r="BI1422" i="2"/>
  <c r="BH1422" i="2"/>
  <c r="BG1422" i="2"/>
  <c r="BE1422" i="2"/>
  <c r="T1422" i="2"/>
  <c r="R1422" i="2"/>
  <c r="P1422" i="2"/>
  <c r="BI1420" i="2"/>
  <c r="BH1420" i="2"/>
  <c r="BG1420" i="2"/>
  <c r="BE1420" i="2"/>
  <c r="T1420" i="2"/>
  <c r="R1420" i="2"/>
  <c r="P1420" i="2"/>
  <c r="BI1418" i="2"/>
  <c r="BH1418" i="2"/>
  <c r="BG1418" i="2"/>
  <c r="BE1418" i="2"/>
  <c r="T1418" i="2"/>
  <c r="R1418" i="2"/>
  <c r="P1418" i="2"/>
  <c r="BI1416" i="2"/>
  <c r="BH1416" i="2"/>
  <c r="BG1416" i="2"/>
  <c r="BE1416" i="2"/>
  <c r="T1416" i="2"/>
  <c r="R1416" i="2"/>
  <c r="P1416" i="2"/>
  <c r="BI1415" i="2"/>
  <c r="BH1415" i="2"/>
  <c r="BG1415" i="2"/>
  <c r="BE1415" i="2"/>
  <c r="T1415" i="2"/>
  <c r="R1415" i="2"/>
  <c r="P1415" i="2"/>
  <c r="BI1414" i="2"/>
  <c r="BH1414" i="2"/>
  <c r="BG1414" i="2"/>
  <c r="BE1414" i="2"/>
  <c r="T1414" i="2"/>
  <c r="R1414" i="2"/>
  <c r="P1414" i="2"/>
  <c r="BI1412" i="2"/>
  <c r="BH1412" i="2"/>
  <c r="BG1412" i="2"/>
  <c r="BE1412" i="2"/>
  <c r="T1412" i="2"/>
  <c r="R1412" i="2"/>
  <c r="P1412" i="2"/>
  <c r="BI1411" i="2"/>
  <c r="BH1411" i="2"/>
  <c r="BG1411" i="2"/>
  <c r="BE1411" i="2"/>
  <c r="T1411" i="2"/>
  <c r="R1411" i="2"/>
  <c r="P1411" i="2"/>
  <c r="BI1409" i="2"/>
  <c r="BH1409" i="2"/>
  <c r="BG1409" i="2"/>
  <c r="BE1409" i="2"/>
  <c r="T1409" i="2"/>
  <c r="R1409" i="2"/>
  <c r="P1409" i="2"/>
  <c r="BI1407" i="2"/>
  <c r="BH1407" i="2"/>
  <c r="BG1407" i="2"/>
  <c r="BE1407" i="2"/>
  <c r="T1407" i="2"/>
  <c r="R1407" i="2"/>
  <c r="P1407" i="2"/>
  <c r="BI1405" i="2"/>
  <c r="BH1405" i="2"/>
  <c r="BG1405" i="2"/>
  <c r="BE1405" i="2"/>
  <c r="T1405" i="2"/>
  <c r="R1405" i="2"/>
  <c r="P1405" i="2"/>
  <c r="BI1403" i="2"/>
  <c r="BH1403" i="2"/>
  <c r="BG1403" i="2"/>
  <c r="BE1403" i="2"/>
  <c r="T1403" i="2"/>
  <c r="R1403" i="2"/>
  <c r="P1403" i="2"/>
  <c r="BI1401" i="2"/>
  <c r="BH1401" i="2"/>
  <c r="BG1401" i="2"/>
  <c r="BE1401" i="2"/>
  <c r="T1401" i="2"/>
  <c r="R1401" i="2"/>
  <c r="P1401" i="2"/>
  <c r="BI1399" i="2"/>
  <c r="BH1399" i="2"/>
  <c r="BG1399" i="2"/>
  <c r="BE1399" i="2"/>
  <c r="T1399" i="2"/>
  <c r="R1399" i="2"/>
  <c r="P1399" i="2"/>
  <c r="BI1397" i="2"/>
  <c r="BH1397" i="2"/>
  <c r="BG1397" i="2"/>
  <c r="BE1397" i="2"/>
  <c r="T1397" i="2"/>
  <c r="R1397" i="2"/>
  <c r="P1397" i="2"/>
  <c r="BI1395" i="2"/>
  <c r="BH1395" i="2"/>
  <c r="BG1395" i="2"/>
  <c r="BE1395" i="2"/>
  <c r="T1395" i="2"/>
  <c r="R1395" i="2"/>
  <c r="P1395" i="2"/>
  <c r="BI1394" i="2"/>
  <c r="BH1394" i="2"/>
  <c r="BG1394" i="2"/>
  <c r="BE1394" i="2"/>
  <c r="T1394" i="2"/>
  <c r="R1394" i="2"/>
  <c r="P1394" i="2"/>
  <c r="BI1392" i="2"/>
  <c r="BH1392" i="2"/>
  <c r="BG1392" i="2"/>
  <c r="BE1392" i="2"/>
  <c r="T1392" i="2"/>
  <c r="R1392" i="2"/>
  <c r="P1392" i="2"/>
  <c r="BI1390" i="2"/>
  <c r="BH1390" i="2"/>
  <c r="BG1390" i="2"/>
  <c r="BE1390" i="2"/>
  <c r="T1390" i="2"/>
  <c r="R1390" i="2"/>
  <c r="P1390" i="2"/>
  <c r="BI1383" i="2"/>
  <c r="BH1383" i="2"/>
  <c r="BG1383" i="2"/>
  <c r="BE1383" i="2"/>
  <c r="T1383" i="2"/>
  <c r="R1383" i="2"/>
  <c r="P1383" i="2"/>
  <c r="BI1381" i="2"/>
  <c r="BH1381" i="2"/>
  <c r="BG1381" i="2"/>
  <c r="BE1381" i="2"/>
  <c r="T1381" i="2"/>
  <c r="R1381" i="2"/>
  <c r="P1381" i="2"/>
  <c r="BI1380" i="2"/>
  <c r="BH1380" i="2"/>
  <c r="BG1380" i="2"/>
  <c r="BE1380" i="2"/>
  <c r="T1380" i="2"/>
  <c r="R1380" i="2"/>
  <c r="P1380" i="2"/>
  <c r="BI1379" i="2"/>
  <c r="BH1379" i="2"/>
  <c r="BG1379" i="2"/>
  <c r="BE1379" i="2"/>
  <c r="T1379" i="2"/>
  <c r="R1379" i="2"/>
  <c r="P1379" i="2"/>
  <c r="BI1378" i="2"/>
  <c r="BH1378" i="2"/>
  <c r="BG1378" i="2"/>
  <c r="BE1378" i="2"/>
  <c r="T1378" i="2"/>
  <c r="R1378" i="2"/>
  <c r="P1378" i="2"/>
  <c r="BI1376" i="2"/>
  <c r="BH1376" i="2"/>
  <c r="BG1376" i="2"/>
  <c r="BE1376" i="2"/>
  <c r="T1376" i="2"/>
  <c r="R1376" i="2"/>
  <c r="P1376" i="2"/>
  <c r="BI1375" i="2"/>
  <c r="BH1375" i="2"/>
  <c r="BG1375" i="2"/>
  <c r="BE1375" i="2"/>
  <c r="T1375" i="2"/>
  <c r="R1375" i="2"/>
  <c r="P1375" i="2"/>
  <c r="BI1373" i="2"/>
  <c r="BH1373" i="2"/>
  <c r="BG1373" i="2"/>
  <c r="BE1373" i="2"/>
  <c r="T1373" i="2"/>
  <c r="R1373" i="2"/>
  <c r="P1373" i="2"/>
  <c r="BI1371" i="2"/>
  <c r="BH1371" i="2"/>
  <c r="BG1371" i="2"/>
  <c r="BE1371" i="2"/>
  <c r="T1371" i="2"/>
  <c r="R1371" i="2"/>
  <c r="P1371" i="2"/>
  <c r="BI1369" i="2"/>
  <c r="BH1369" i="2"/>
  <c r="BG1369" i="2"/>
  <c r="BE1369" i="2"/>
  <c r="T1369" i="2"/>
  <c r="R1369" i="2"/>
  <c r="P1369" i="2"/>
  <c r="BI1367" i="2"/>
  <c r="BH1367" i="2"/>
  <c r="BG1367" i="2"/>
  <c r="BE1367" i="2"/>
  <c r="T1367" i="2"/>
  <c r="R1367" i="2"/>
  <c r="P1367" i="2"/>
  <c r="BI1331" i="2"/>
  <c r="BH1331" i="2"/>
  <c r="BG1331" i="2"/>
  <c r="BE1331" i="2"/>
  <c r="T1331" i="2"/>
  <c r="R1331" i="2"/>
  <c r="P1331" i="2"/>
  <c r="BI1329" i="2"/>
  <c r="BH1329" i="2"/>
  <c r="BG1329" i="2"/>
  <c r="BE1329" i="2"/>
  <c r="T1329" i="2"/>
  <c r="R1329" i="2"/>
  <c r="P1329" i="2"/>
  <c r="BI1293" i="2"/>
  <c r="BH1293" i="2"/>
  <c r="BG1293" i="2"/>
  <c r="BE1293" i="2"/>
  <c r="T1293" i="2"/>
  <c r="R1293" i="2"/>
  <c r="P1293" i="2"/>
  <c r="BI1291" i="2"/>
  <c r="BH1291" i="2"/>
  <c r="BG1291" i="2"/>
  <c r="BE1291" i="2"/>
  <c r="T1291" i="2"/>
  <c r="R1291" i="2"/>
  <c r="P1291" i="2"/>
  <c r="BI1289" i="2"/>
  <c r="BH1289" i="2"/>
  <c r="BG1289" i="2"/>
  <c r="BE1289" i="2"/>
  <c r="T1289" i="2"/>
  <c r="R1289" i="2"/>
  <c r="P1289" i="2"/>
  <c r="BI1287" i="2"/>
  <c r="BH1287" i="2"/>
  <c r="BG1287" i="2"/>
  <c r="BE1287" i="2"/>
  <c r="T1287" i="2"/>
  <c r="R1287" i="2"/>
  <c r="P1287" i="2"/>
  <c r="BI1285" i="2"/>
  <c r="BH1285" i="2"/>
  <c r="BG1285" i="2"/>
  <c r="BE1285" i="2"/>
  <c r="T1285" i="2"/>
  <c r="R1285" i="2"/>
  <c r="P1285" i="2"/>
  <c r="BI1283" i="2"/>
  <c r="BH1283" i="2"/>
  <c r="BG1283" i="2"/>
  <c r="BE1283" i="2"/>
  <c r="T1283" i="2"/>
  <c r="R1283" i="2"/>
  <c r="P1283" i="2"/>
  <c r="BI1282" i="2"/>
  <c r="BH1282" i="2"/>
  <c r="BG1282" i="2"/>
  <c r="BE1282" i="2"/>
  <c r="T1282" i="2"/>
  <c r="R1282" i="2"/>
  <c r="P1282" i="2"/>
  <c r="BI1281" i="2"/>
  <c r="BH1281" i="2"/>
  <c r="BG1281" i="2"/>
  <c r="BE1281" i="2"/>
  <c r="T1281" i="2"/>
  <c r="R1281" i="2"/>
  <c r="P1281" i="2"/>
  <c r="BI1273" i="2"/>
  <c r="BH1273" i="2"/>
  <c r="BG1273" i="2"/>
  <c r="BE1273" i="2"/>
  <c r="T1273" i="2"/>
  <c r="R1273" i="2"/>
  <c r="P1273" i="2"/>
  <c r="BI1271" i="2"/>
  <c r="BH1271" i="2"/>
  <c r="BG1271" i="2"/>
  <c r="BE1271" i="2"/>
  <c r="T1271" i="2"/>
  <c r="R1271" i="2"/>
  <c r="P1271" i="2"/>
  <c r="BI1269" i="2"/>
  <c r="BH1269" i="2"/>
  <c r="BG1269" i="2"/>
  <c r="BE1269" i="2"/>
  <c r="T1269" i="2"/>
  <c r="R1269" i="2"/>
  <c r="P1269" i="2"/>
  <c r="BI1267" i="2"/>
  <c r="BH1267" i="2"/>
  <c r="BG1267" i="2"/>
  <c r="BE1267" i="2"/>
  <c r="T1267" i="2"/>
  <c r="R1267" i="2"/>
  <c r="P1267" i="2"/>
  <c r="BI1263" i="2"/>
  <c r="BH1263" i="2"/>
  <c r="BG1263" i="2"/>
  <c r="BE1263" i="2"/>
  <c r="T1263" i="2"/>
  <c r="R1263" i="2"/>
  <c r="P1263" i="2"/>
  <c r="BI1261" i="2"/>
  <c r="BH1261" i="2"/>
  <c r="BG1261" i="2"/>
  <c r="BE1261" i="2"/>
  <c r="T1261" i="2"/>
  <c r="R1261" i="2"/>
  <c r="P1261" i="2"/>
  <c r="BI1259" i="2"/>
  <c r="BH1259" i="2"/>
  <c r="BG1259" i="2"/>
  <c r="BE1259" i="2"/>
  <c r="T1259" i="2"/>
  <c r="R1259" i="2"/>
  <c r="P1259" i="2"/>
  <c r="BI1254" i="2"/>
  <c r="BH1254" i="2"/>
  <c r="BG1254" i="2"/>
  <c r="BE1254" i="2"/>
  <c r="T1254" i="2"/>
  <c r="R1254" i="2"/>
  <c r="P1254" i="2"/>
  <c r="BI1252" i="2"/>
  <c r="BH1252" i="2"/>
  <c r="BG1252" i="2"/>
  <c r="BE1252" i="2"/>
  <c r="T1252" i="2"/>
  <c r="R1252" i="2"/>
  <c r="P1252" i="2"/>
  <c r="BI1250" i="2"/>
  <c r="BH1250" i="2"/>
  <c r="BG1250" i="2"/>
  <c r="BE1250" i="2"/>
  <c r="T1250" i="2"/>
  <c r="R1250" i="2"/>
  <c r="P1250" i="2"/>
  <c r="BI1248" i="2"/>
  <c r="BH1248" i="2"/>
  <c r="BG1248" i="2"/>
  <c r="BE1248" i="2"/>
  <c r="T1248" i="2"/>
  <c r="R1248" i="2"/>
  <c r="P1248" i="2"/>
  <c r="BI1243" i="2"/>
  <c r="BH1243" i="2"/>
  <c r="BG1243" i="2"/>
  <c r="BE1243" i="2"/>
  <c r="T1243" i="2"/>
  <c r="R1243" i="2"/>
  <c r="P1243" i="2"/>
  <c r="BI1240" i="2"/>
  <c r="BH1240" i="2"/>
  <c r="BG1240" i="2"/>
  <c r="BE1240" i="2"/>
  <c r="T1240" i="2"/>
  <c r="T1239" i="2"/>
  <c r="R1240" i="2"/>
  <c r="R1239" i="2" s="1"/>
  <c r="P1240" i="2"/>
  <c r="P1239" i="2"/>
  <c r="BI1238" i="2"/>
  <c r="BH1238" i="2"/>
  <c r="BG1238" i="2"/>
  <c r="BE1238" i="2"/>
  <c r="T1238" i="2"/>
  <c r="R1238" i="2"/>
  <c r="P1238" i="2"/>
  <c r="BI1235" i="2"/>
  <c r="BH1235" i="2"/>
  <c r="BG1235" i="2"/>
  <c r="BE1235" i="2"/>
  <c r="T1235" i="2"/>
  <c r="R1235" i="2"/>
  <c r="P1235" i="2"/>
  <c r="BI1233" i="2"/>
  <c r="BH1233" i="2"/>
  <c r="BG1233" i="2"/>
  <c r="BE1233" i="2"/>
  <c r="T1233" i="2"/>
  <c r="R1233" i="2"/>
  <c r="P1233" i="2"/>
  <c r="BI1232" i="2"/>
  <c r="BH1232" i="2"/>
  <c r="BG1232" i="2"/>
  <c r="BE1232" i="2"/>
  <c r="T1232" i="2"/>
  <c r="R1232" i="2"/>
  <c r="P1232" i="2"/>
  <c r="BI1231" i="2"/>
  <c r="BH1231" i="2"/>
  <c r="BG1231" i="2"/>
  <c r="BE1231" i="2"/>
  <c r="T1231" i="2"/>
  <c r="R1231" i="2"/>
  <c r="P1231" i="2"/>
  <c r="BI1229" i="2"/>
  <c r="BH1229" i="2"/>
  <c r="BG1229" i="2"/>
  <c r="BE1229" i="2"/>
  <c r="T1229" i="2"/>
  <c r="R1229" i="2"/>
  <c r="P1229" i="2"/>
  <c r="BI1227" i="2"/>
  <c r="BH1227" i="2"/>
  <c r="BG1227" i="2"/>
  <c r="BE1227" i="2"/>
  <c r="T1227" i="2"/>
  <c r="R1227" i="2"/>
  <c r="P1227" i="2"/>
  <c r="BI1225" i="2"/>
  <c r="BH1225" i="2"/>
  <c r="BG1225" i="2"/>
  <c r="BE1225" i="2"/>
  <c r="T1225" i="2"/>
  <c r="R1225" i="2"/>
  <c r="P1225" i="2"/>
  <c r="BI1223" i="2"/>
  <c r="BH1223" i="2"/>
  <c r="BG1223" i="2"/>
  <c r="BE1223" i="2"/>
  <c r="T1223" i="2"/>
  <c r="R1223" i="2"/>
  <c r="P1223" i="2"/>
  <c r="BI1221" i="2"/>
  <c r="BH1221" i="2"/>
  <c r="BG1221" i="2"/>
  <c r="BE1221" i="2"/>
  <c r="T1221" i="2"/>
  <c r="R1221" i="2"/>
  <c r="P1221" i="2"/>
  <c r="BI1214" i="2"/>
  <c r="BH1214" i="2"/>
  <c r="BG1214" i="2"/>
  <c r="BE1214" i="2"/>
  <c r="T1214" i="2"/>
  <c r="R1214" i="2"/>
  <c r="P1214" i="2"/>
  <c r="BI1211" i="2"/>
  <c r="BH1211" i="2"/>
  <c r="BG1211" i="2"/>
  <c r="BE1211" i="2"/>
  <c r="T1211" i="2"/>
  <c r="R1211" i="2"/>
  <c r="P1211" i="2"/>
  <c r="BI1205" i="2"/>
  <c r="BH1205" i="2"/>
  <c r="BG1205" i="2"/>
  <c r="BE1205" i="2"/>
  <c r="T1205" i="2"/>
  <c r="R1205" i="2"/>
  <c r="P1205" i="2"/>
  <c r="BI1204" i="2"/>
  <c r="BH1204" i="2"/>
  <c r="BG1204" i="2"/>
  <c r="BE1204" i="2"/>
  <c r="T1204" i="2"/>
  <c r="R1204" i="2"/>
  <c r="P1204" i="2"/>
  <c r="BI1201" i="2"/>
  <c r="BH1201" i="2"/>
  <c r="BG1201" i="2"/>
  <c r="BE1201" i="2"/>
  <c r="T1201" i="2"/>
  <c r="R1201" i="2"/>
  <c r="P1201" i="2"/>
  <c r="BI1199" i="2"/>
  <c r="BH1199" i="2"/>
  <c r="BG1199" i="2"/>
  <c r="BE1199" i="2"/>
  <c r="T1199" i="2"/>
  <c r="R1199" i="2"/>
  <c r="P1199" i="2"/>
  <c r="BI1195" i="2"/>
  <c r="BH1195" i="2"/>
  <c r="BG1195" i="2"/>
  <c r="BE1195" i="2"/>
  <c r="T1195" i="2"/>
  <c r="R1195" i="2"/>
  <c r="P1195" i="2"/>
  <c r="BI1184" i="2"/>
  <c r="BH1184" i="2"/>
  <c r="BG1184" i="2"/>
  <c r="BE1184" i="2"/>
  <c r="T1184" i="2"/>
  <c r="R1184" i="2"/>
  <c r="P1184" i="2"/>
  <c r="BI1182" i="2"/>
  <c r="BH1182" i="2"/>
  <c r="BG1182" i="2"/>
  <c r="BE1182" i="2"/>
  <c r="T1182" i="2"/>
  <c r="R1182" i="2"/>
  <c r="P1182" i="2"/>
  <c r="BI1180" i="2"/>
  <c r="BH1180" i="2"/>
  <c r="BG1180" i="2"/>
  <c r="BE1180" i="2"/>
  <c r="T1180" i="2"/>
  <c r="R1180" i="2"/>
  <c r="P1180" i="2"/>
  <c r="BI1178" i="2"/>
  <c r="BH1178" i="2"/>
  <c r="BG1178" i="2"/>
  <c r="BE1178" i="2"/>
  <c r="T1178" i="2"/>
  <c r="R1178" i="2"/>
  <c r="P1178" i="2"/>
  <c r="BI1176" i="2"/>
  <c r="BH1176" i="2"/>
  <c r="BG1176" i="2"/>
  <c r="BE1176" i="2"/>
  <c r="T1176" i="2"/>
  <c r="R1176" i="2"/>
  <c r="P1176" i="2"/>
  <c r="BI1173" i="2"/>
  <c r="BH1173" i="2"/>
  <c r="BG1173" i="2"/>
  <c r="BE1173" i="2"/>
  <c r="T1173" i="2"/>
  <c r="R1173" i="2"/>
  <c r="P1173" i="2"/>
  <c r="BI1166" i="2"/>
  <c r="BH1166" i="2"/>
  <c r="BG1166" i="2"/>
  <c r="BE1166" i="2"/>
  <c r="T1166" i="2"/>
  <c r="R1166" i="2"/>
  <c r="P1166" i="2"/>
  <c r="BI1164" i="2"/>
  <c r="BH1164" i="2"/>
  <c r="BG1164" i="2"/>
  <c r="BE1164" i="2"/>
  <c r="T1164" i="2"/>
  <c r="R1164" i="2"/>
  <c r="P1164" i="2"/>
  <c r="BI1162" i="2"/>
  <c r="BH1162" i="2"/>
  <c r="BG1162" i="2"/>
  <c r="BE1162" i="2"/>
  <c r="T1162" i="2"/>
  <c r="R1162" i="2"/>
  <c r="P1162" i="2"/>
  <c r="BI1160" i="2"/>
  <c r="BH1160" i="2"/>
  <c r="BG1160" i="2"/>
  <c r="BE1160" i="2"/>
  <c r="T1160" i="2"/>
  <c r="R1160" i="2"/>
  <c r="P1160" i="2"/>
  <c r="BI1131" i="2"/>
  <c r="BH1131" i="2"/>
  <c r="BG1131" i="2"/>
  <c r="BE1131" i="2"/>
  <c r="T1131" i="2"/>
  <c r="R1131" i="2"/>
  <c r="P1131" i="2"/>
  <c r="BI1129" i="2"/>
  <c r="BH1129" i="2"/>
  <c r="BG1129" i="2"/>
  <c r="BE1129" i="2"/>
  <c r="T1129" i="2"/>
  <c r="R1129" i="2"/>
  <c r="P1129" i="2"/>
  <c r="BI1121" i="2"/>
  <c r="BH1121" i="2"/>
  <c r="BG1121" i="2"/>
  <c r="BE1121" i="2"/>
  <c r="T1121" i="2"/>
  <c r="R1121" i="2"/>
  <c r="P1121" i="2"/>
  <c r="BI1119" i="2"/>
  <c r="BH1119" i="2"/>
  <c r="BG1119" i="2"/>
  <c r="BE1119" i="2"/>
  <c r="T1119" i="2"/>
  <c r="R1119" i="2"/>
  <c r="P1119" i="2"/>
  <c r="BI1117" i="2"/>
  <c r="BH1117" i="2"/>
  <c r="BG1117" i="2"/>
  <c r="BE1117" i="2"/>
  <c r="T1117" i="2"/>
  <c r="R1117" i="2"/>
  <c r="P1117" i="2"/>
  <c r="BI1115" i="2"/>
  <c r="BH1115" i="2"/>
  <c r="BG1115" i="2"/>
  <c r="BE1115" i="2"/>
  <c r="T1115" i="2"/>
  <c r="R1115" i="2"/>
  <c r="P1115" i="2"/>
  <c r="BI1092" i="2"/>
  <c r="BH1092" i="2"/>
  <c r="BG1092" i="2"/>
  <c r="BE1092" i="2"/>
  <c r="T1092" i="2"/>
  <c r="R1092" i="2"/>
  <c r="P1092" i="2"/>
  <c r="BI1090" i="2"/>
  <c r="BH1090" i="2"/>
  <c r="BG1090" i="2"/>
  <c r="BE1090" i="2"/>
  <c r="T1090" i="2"/>
  <c r="R1090" i="2"/>
  <c r="P1090" i="2"/>
  <c r="BI1088" i="2"/>
  <c r="BH1088" i="2"/>
  <c r="BG1088" i="2"/>
  <c r="BE1088" i="2"/>
  <c r="T1088" i="2"/>
  <c r="R1088" i="2"/>
  <c r="P1088" i="2"/>
  <c r="BI1086" i="2"/>
  <c r="BH1086" i="2"/>
  <c r="BG1086" i="2"/>
  <c r="BE1086" i="2"/>
  <c r="T1086" i="2"/>
  <c r="R1086" i="2"/>
  <c r="P1086" i="2"/>
  <c r="BI1073" i="2"/>
  <c r="BH1073" i="2"/>
  <c r="BG1073" i="2"/>
  <c r="BE1073" i="2"/>
  <c r="T1073" i="2"/>
  <c r="R1073" i="2"/>
  <c r="P1073" i="2"/>
  <c r="BI1071" i="2"/>
  <c r="BH1071" i="2"/>
  <c r="BG1071" i="2"/>
  <c r="BE1071" i="2"/>
  <c r="T1071" i="2"/>
  <c r="R1071" i="2"/>
  <c r="P1071" i="2"/>
  <c r="BI1069" i="2"/>
  <c r="BH1069" i="2"/>
  <c r="BG1069" i="2"/>
  <c r="BE1069" i="2"/>
  <c r="T1069" i="2"/>
  <c r="R1069" i="2"/>
  <c r="P1069" i="2"/>
  <c r="BI1067" i="2"/>
  <c r="BH1067" i="2"/>
  <c r="BG1067" i="2"/>
  <c r="BE1067" i="2"/>
  <c r="T1067" i="2"/>
  <c r="R1067" i="2"/>
  <c r="P1067" i="2"/>
  <c r="BI1033" i="2"/>
  <c r="BH1033" i="2"/>
  <c r="BG1033" i="2"/>
  <c r="BE1033" i="2"/>
  <c r="T1033" i="2"/>
  <c r="R1033" i="2"/>
  <c r="P1033" i="2"/>
  <c r="BI1030" i="2"/>
  <c r="BH1030" i="2"/>
  <c r="BG1030" i="2"/>
  <c r="BE1030" i="2"/>
  <c r="T1030" i="2"/>
  <c r="R1030" i="2"/>
  <c r="P1030" i="2"/>
  <c r="BI1028" i="2"/>
  <c r="BH1028" i="2"/>
  <c r="BG1028" i="2"/>
  <c r="BE1028" i="2"/>
  <c r="T1028" i="2"/>
  <c r="R1028" i="2"/>
  <c r="P1028" i="2"/>
  <c r="BI1026" i="2"/>
  <c r="BH1026" i="2"/>
  <c r="BG1026" i="2"/>
  <c r="BE1026" i="2"/>
  <c r="T1026" i="2"/>
  <c r="R1026" i="2"/>
  <c r="P1026" i="2"/>
  <c r="BI1021" i="2"/>
  <c r="BH1021" i="2"/>
  <c r="BG1021" i="2"/>
  <c r="BE1021" i="2"/>
  <c r="T1021" i="2"/>
  <c r="R1021" i="2"/>
  <c r="P1021" i="2"/>
  <c r="BI1018" i="2"/>
  <c r="BH1018" i="2"/>
  <c r="BG1018" i="2"/>
  <c r="BE1018" i="2"/>
  <c r="T1018" i="2"/>
  <c r="R1018" i="2"/>
  <c r="P1018" i="2"/>
  <c r="BI1000" i="2"/>
  <c r="BH1000" i="2"/>
  <c r="BG1000" i="2"/>
  <c r="BE1000" i="2"/>
  <c r="T1000" i="2"/>
  <c r="R1000" i="2"/>
  <c r="P1000" i="2"/>
  <c r="BI998" i="2"/>
  <c r="BH998" i="2"/>
  <c r="BG998" i="2"/>
  <c r="BE998" i="2"/>
  <c r="T998" i="2"/>
  <c r="R998" i="2"/>
  <c r="P998" i="2"/>
  <c r="BI822" i="2"/>
  <c r="BH822" i="2"/>
  <c r="BG822" i="2"/>
  <c r="BE822" i="2"/>
  <c r="T822" i="2"/>
  <c r="R822" i="2"/>
  <c r="P822" i="2"/>
  <c r="BI820" i="2"/>
  <c r="BH820" i="2"/>
  <c r="BG820" i="2"/>
  <c r="BE820" i="2"/>
  <c r="T820" i="2"/>
  <c r="R820" i="2"/>
  <c r="P820" i="2"/>
  <c r="BI818" i="2"/>
  <c r="BH818" i="2"/>
  <c r="BG818" i="2"/>
  <c r="BE818" i="2"/>
  <c r="T818" i="2"/>
  <c r="R818" i="2"/>
  <c r="P818" i="2"/>
  <c r="BI816" i="2"/>
  <c r="BH816" i="2"/>
  <c r="BG816" i="2"/>
  <c r="BE816" i="2"/>
  <c r="T816" i="2"/>
  <c r="R816" i="2"/>
  <c r="P816" i="2"/>
  <c r="BI813" i="2"/>
  <c r="BH813" i="2"/>
  <c r="BG813" i="2"/>
  <c r="BE813" i="2"/>
  <c r="T813" i="2"/>
  <c r="R813" i="2"/>
  <c r="P813" i="2"/>
  <c r="BI812" i="2"/>
  <c r="BH812" i="2"/>
  <c r="BG812" i="2"/>
  <c r="BE812" i="2"/>
  <c r="T812" i="2"/>
  <c r="R812" i="2"/>
  <c r="P812" i="2"/>
  <c r="BI790" i="2"/>
  <c r="BH790" i="2"/>
  <c r="BG790" i="2"/>
  <c r="BE790" i="2"/>
  <c r="T790" i="2"/>
  <c r="R790" i="2"/>
  <c r="P790" i="2"/>
  <c r="BI788" i="2"/>
  <c r="BH788" i="2"/>
  <c r="BG788" i="2"/>
  <c r="BE788" i="2"/>
  <c r="T788" i="2"/>
  <c r="R788" i="2"/>
  <c r="P788" i="2"/>
  <c r="BI778" i="2"/>
  <c r="BH778" i="2"/>
  <c r="BG778" i="2"/>
  <c r="BE778" i="2"/>
  <c r="T778" i="2"/>
  <c r="R778" i="2"/>
  <c r="P778" i="2"/>
  <c r="BI771" i="2"/>
  <c r="BH771" i="2"/>
  <c r="BG771" i="2"/>
  <c r="BE771" i="2"/>
  <c r="T771" i="2"/>
  <c r="R771" i="2"/>
  <c r="P771" i="2"/>
  <c r="BI753" i="2"/>
  <c r="BH753" i="2"/>
  <c r="BG753" i="2"/>
  <c r="BE753" i="2"/>
  <c r="T753" i="2"/>
  <c r="R753" i="2"/>
  <c r="P753" i="2"/>
  <c r="BI751" i="2"/>
  <c r="BH751" i="2"/>
  <c r="BG751" i="2"/>
  <c r="BE751" i="2"/>
  <c r="T751" i="2"/>
  <c r="R751" i="2"/>
  <c r="P751" i="2"/>
  <c r="BI749" i="2"/>
  <c r="BH749" i="2"/>
  <c r="BG749" i="2"/>
  <c r="BE749" i="2"/>
  <c r="T749" i="2"/>
  <c r="R749" i="2"/>
  <c r="P749" i="2"/>
  <c r="BI744" i="2"/>
  <c r="BH744" i="2"/>
  <c r="BG744" i="2"/>
  <c r="BE744" i="2"/>
  <c r="T744" i="2"/>
  <c r="R744" i="2"/>
  <c r="P744" i="2"/>
  <c r="BI743" i="2"/>
  <c r="BH743" i="2"/>
  <c r="BG743" i="2"/>
  <c r="BE743" i="2"/>
  <c r="T743" i="2"/>
  <c r="R743" i="2"/>
  <c r="P743" i="2"/>
  <c r="BI725" i="2"/>
  <c r="BH725" i="2"/>
  <c r="BG725" i="2"/>
  <c r="BE725" i="2"/>
  <c r="T725" i="2"/>
  <c r="R725" i="2"/>
  <c r="P725" i="2"/>
  <c r="BI707" i="2"/>
  <c r="BH707" i="2"/>
  <c r="BG707" i="2"/>
  <c r="BE707" i="2"/>
  <c r="T707" i="2"/>
  <c r="R707" i="2"/>
  <c r="P707" i="2"/>
  <c r="BI706" i="2"/>
  <c r="BH706" i="2"/>
  <c r="BG706" i="2"/>
  <c r="BE706" i="2"/>
  <c r="T706" i="2"/>
  <c r="R706" i="2"/>
  <c r="P706" i="2"/>
  <c r="BI695" i="2"/>
  <c r="BH695" i="2"/>
  <c r="BG695" i="2"/>
  <c r="BE695" i="2"/>
  <c r="T695" i="2"/>
  <c r="R695" i="2"/>
  <c r="P695" i="2"/>
  <c r="BI694" i="2"/>
  <c r="BH694" i="2"/>
  <c r="BG694" i="2"/>
  <c r="BE694" i="2"/>
  <c r="T694" i="2"/>
  <c r="R694" i="2"/>
  <c r="P694" i="2"/>
  <c r="BI683" i="2"/>
  <c r="BH683" i="2"/>
  <c r="BG683" i="2"/>
  <c r="BE683" i="2"/>
  <c r="T683" i="2"/>
  <c r="R683" i="2"/>
  <c r="P683" i="2"/>
  <c r="BI678" i="2"/>
  <c r="BH678" i="2"/>
  <c r="BG678" i="2"/>
  <c r="BE678" i="2"/>
  <c r="T678" i="2"/>
  <c r="R678" i="2"/>
  <c r="P678" i="2"/>
  <c r="BI675" i="2"/>
  <c r="BH675" i="2"/>
  <c r="BG675" i="2"/>
  <c r="BE675" i="2"/>
  <c r="T675" i="2"/>
  <c r="R675" i="2"/>
  <c r="P675" i="2"/>
  <c r="BI672" i="2"/>
  <c r="BH672" i="2"/>
  <c r="BG672" i="2"/>
  <c r="BE672" i="2"/>
  <c r="T672" i="2"/>
  <c r="R672" i="2"/>
  <c r="P672" i="2"/>
  <c r="BI671" i="2"/>
  <c r="BH671" i="2"/>
  <c r="BG671" i="2"/>
  <c r="BE671" i="2"/>
  <c r="T671" i="2"/>
  <c r="R671" i="2"/>
  <c r="P671" i="2"/>
  <c r="BI666" i="2"/>
  <c r="BH666" i="2"/>
  <c r="BG666" i="2"/>
  <c r="BE666" i="2"/>
  <c r="T666" i="2"/>
  <c r="R666" i="2"/>
  <c r="P666" i="2"/>
  <c r="BI665" i="2"/>
  <c r="BH665" i="2"/>
  <c r="BG665" i="2"/>
  <c r="BE665" i="2"/>
  <c r="T665" i="2"/>
  <c r="R665" i="2"/>
  <c r="P665" i="2"/>
  <c r="BI655" i="2"/>
  <c r="BH655" i="2"/>
  <c r="BG655" i="2"/>
  <c r="BE655" i="2"/>
  <c r="T655" i="2"/>
  <c r="R655" i="2"/>
  <c r="P655" i="2"/>
  <c r="BI649" i="2"/>
  <c r="BH649" i="2"/>
  <c r="BG649" i="2"/>
  <c r="BE649" i="2"/>
  <c r="T649" i="2"/>
  <c r="R649" i="2"/>
  <c r="P649" i="2"/>
  <c r="BI625" i="2"/>
  <c r="BH625" i="2"/>
  <c r="BG625" i="2"/>
  <c r="BE625" i="2"/>
  <c r="T625" i="2"/>
  <c r="R625" i="2"/>
  <c r="P625" i="2"/>
  <c r="BI616" i="2"/>
  <c r="BH616" i="2"/>
  <c r="BG616" i="2"/>
  <c r="BE616" i="2"/>
  <c r="T616" i="2"/>
  <c r="R616" i="2"/>
  <c r="P616" i="2"/>
  <c r="BI599" i="2"/>
  <c r="BH599" i="2"/>
  <c r="BG599" i="2"/>
  <c r="BE599" i="2"/>
  <c r="T599" i="2"/>
  <c r="R599" i="2"/>
  <c r="P599" i="2"/>
  <c r="BI584" i="2"/>
  <c r="BH584" i="2"/>
  <c r="BG584" i="2"/>
  <c r="BE584" i="2"/>
  <c r="T584" i="2"/>
  <c r="R584" i="2"/>
  <c r="P584" i="2"/>
  <c r="BI567" i="2"/>
  <c r="BH567" i="2"/>
  <c r="BG567" i="2"/>
  <c r="BE567" i="2"/>
  <c r="T567" i="2"/>
  <c r="R567" i="2"/>
  <c r="P567" i="2"/>
  <c r="BI550" i="2"/>
  <c r="BH550" i="2"/>
  <c r="BG550" i="2"/>
  <c r="BE550" i="2"/>
  <c r="T550" i="2"/>
  <c r="R550" i="2"/>
  <c r="P550" i="2"/>
  <c r="BI526" i="2"/>
  <c r="BH526" i="2"/>
  <c r="BG526" i="2"/>
  <c r="BE526" i="2"/>
  <c r="T526" i="2"/>
  <c r="R526" i="2"/>
  <c r="P526" i="2"/>
  <c r="BI510" i="2"/>
  <c r="BH510" i="2"/>
  <c r="BG510" i="2"/>
  <c r="BE510" i="2"/>
  <c r="T510" i="2"/>
  <c r="R510" i="2"/>
  <c r="P510" i="2"/>
  <c r="BI495" i="2"/>
  <c r="BH495" i="2"/>
  <c r="BG495" i="2"/>
  <c r="BE495" i="2"/>
  <c r="T495" i="2"/>
  <c r="R495" i="2"/>
  <c r="P495" i="2"/>
  <c r="BI494" i="2"/>
  <c r="BH494" i="2"/>
  <c r="BG494" i="2"/>
  <c r="BE494" i="2"/>
  <c r="T494" i="2"/>
  <c r="R494" i="2"/>
  <c r="P494" i="2"/>
  <c r="BI479" i="2"/>
  <c r="BH479" i="2"/>
  <c r="BG479" i="2"/>
  <c r="BE479" i="2"/>
  <c r="T479" i="2"/>
  <c r="R479" i="2"/>
  <c r="P479" i="2"/>
  <c r="BI468" i="2"/>
  <c r="BH468" i="2"/>
  <c r="BG468" i="2"/>
  <c r="BE468" i="2"/>
  <c r="T468" i="2"/>
  <c r="R468" i="2"/>
  <c r="P468" i="2"/>
  <c r="BI433" i="2"/>
  <c r="BH433" i="2"/>
  <c r="BG433" i="2"/>
  <c r="BE433" i="2"/>
  <c r="T433" i="2"/>
  <c r="R433" i="2"/>
  <c r="P433" i="2"/>
  <c r="BI424" i="2"/>
  <c r="BH424" i="2"/>
  <c r="BG424" i="2"/>
  <c r="BE424" i="2"/>
  <c r="T424" i="2"/>
  <c r="R424" i="2"/>
  <c r="P424" i="2"/>
  <c r="BI418" i="2"/>
  <c r="BH418" i="2"/>
  <c r="BG418" i="2"/>
  <c r="BE418" i="2"/>
  <c r="T418" i="2"/>
  <c r="R418" i="2"/>
  <c r="P418" i="2"/>
  <c r="BI416" i="2"/>
  <c r="BH416" i="2"/>
  <c r="BG416" i="2"/>
  <c r="BE416" i="2"/>
  <c r="T416" i="2"/>
  <c r="R416" i="2"/>
  <c r="P416" i="2"/>
  <c r="BI412" i="2"/>
  <c r="BH412" i="2"/>
  <c r="BG412" i="2"/>
  <c r="BE412" i="2"/>
  <c r="T412" i="2"/>
  <c r="R412" i="2"/>
  <c r="P412" i="2"/>
  <c r="BI411" i="2"/>
  <c r="BH411" i="2"/>
  <c r="BG411" i="2"/>
  <c r="BE411" i="2"/>
  <c r="T411" i="2"/>
  <c r="R411" i="2"/>
  <c r="P411" i="2"/>
  <c r="BI410" i="2"/>
  <c r="BH410" i="2"/>
  <c r="BG410" i="2"/>
  <c r="BE410" i="2"/>
  <c r="T410" i="2"/>
  <c r="R410" i="2"/>
  <c r="P410" i="2"/>
  <c r="BI409" i="2"/>
  <c r="BH409" i="2"/>
  <c r="BG409" i="2"/>
  <c r="BE409" i="2"/>
  <c r="T409" i="2"/>
  <c r="R409" i="2"/>
  <c r="P409" i="2"/>
  <c r="BI408" i="2"/>
  <c r="BH408" i="2"/>
  <c r="BG408" i="2"/>
  <c r="BE408" i="2"/>
  <c r="T408" i="2"/>
  <c r="R408" i="2"/>
  <c r="P408" i="2"/>
  <c r="BI407" i="2"/>
  <c r="BH407" i="2"/>
  <c r="BG407" i="2"/>
  <c r="BE407" i="2"/>
  <c r="T407" i="2"/>
  <c r="R407" i="2"/>
  <c r="P407" i="2"/>
  <c r="BI406" i="2"/>
  <c r="BH406" i="2"/>
  <c r="BG406" i="2"/>
  <c r="BE406" i="2"/>
  <c r="T406" i="2"/>
  <c r="R406" i="2"/>
  <c r="P406" i="2"/>
  <c r="BI405" i="2"/>
  <c r="BH405" i="2"/>
  <c r="BG405" i="2"/>
  <c r="BE405" i="2"/>
  <c r="T405" i="2"/>
  <c r="R405" i="2"/>
  <c r="P405" i="2"/>
  <c r="BI404" i="2"/>
  <c r="BH404" i="2"/>
  <c r="BG404" i="2"/>
  <c r="BE404" i="2"/>
  <c r="T404" i="2"/>
  <c r="R404" i="2"/>
  <c r="P404" i="2"/>
  <c r="BI403" i="2"/>
  <c r="BH403" i="2"/>
  <c r="BG403" i="2"/>
  <c r="BE403" i="2"/>
  <c r="T403" i="2"/>
  <c r="R403" i="2"/>
  <c r="P403" i="2"/>
  <c r="BI402" i="2"/>
  <c r="BH402" i="2"/>
  <c r="BG402" i="2"/>
  <c r="BE402" i="2"/>
  <c r="T402" i="2"/>
  <c r="R402" i="2"/>
  <c r="P402" i="2"/>
  <c r="BI392" i="2"/>
  <c r="BH392" i="2"/>
  <c r="BG392" i="2"/>
  <c r="BE392" i="2"/>
  <c r="T392" i="2"/>
  <c r="R392" i="2"/>
  <c r="P392" i="2"/>
  <c r="BI374" i="2"/>
  <c r="BH374" i="2"/>
  <c r="BG374" i="2"/>
  <c r="BE374" i="2"/>
  <c r="T374" i="2"/>
  <c r="R374" i="2"/>
  <c r="P374" i="2"/>
  <c r="BI368" i="2"/>
  <c r="BH368" i="2"/>
  <c r="BG368" i="2"/>
  <c r="BE368" i="2"/>
  <c r="T368" i="2"/>
  <c r="R368" i="2"/>
  <c r="P368" i="2"/>
  <c r="BI345" i="2"/>
  <c r="BH345" i="2"/>
  <c r="BG345" i="2"/>
  <c r="BE345" i="2"/>
  <c r="T345" i="2"/>
  <c r="R345" i="2"/>
  <c r="P345" i="2"/>
  <c r="BI336" i="2"/>
  <c r="BH336" i="2"/>
  <c r="BG336" i="2"/>
  <c r="BE336" i="2"/>
  <c r="T336" i="2"/>
  <c r="R336" i="2"/>
  <c r="P336" i="2"/>
  <c r="BI333" i="2"/>
  <c r="BH333" i="2"/>
  <c r="BG333" i="2"/>
  <c r="BE333" i="2"/>
  <c r="T333" i="2"/>
  <c r="R333" i="2"/>
  <c r="P333" i="2"/>
  <c r="BI319" i="2"/>
  <c r="BH319" i="2"/>
  <c r="BG319" i="2"/>
  <c r="BE319" i="2"/>
  <c r="T319" i="2"/>
  <c r="R319" i="2"/>
  <c r="P319" i="2"/>
  <c r="BI317" i="2"/>
  <c r="BH317" i="2"/>
  <c r="BG317" i="2"/>
  <c r="BE317" i="2"/>
  <c r="T317" i="2"/>
  <c r="R317" i="2"/>
  <c r="P317" i="2"/>
  <c r="BI316" i="2"/>
  <c r="BH316" i="2"/>
  <c r="BG316" i="2"/>
  <c r="BE316" i="2"/>
  <c r="T316" i="2"/>
  <c r="R316" i="2"/>
  <c r="P316" i="2"/>
  <c r="BI313" i="2"/>
  <c r="BH313" i="2"/>
  <c r="BG313" i="2"/>
  <c r="BE313" i="2"/>
  <c r="T313" i="2"/>
  <c r="R313" i="2"/>
  <c r="P313" i="2"/>
  <c r="BI312" i="2"/>
  <c r="BH312" i="2"/>
  <c r="BG312" i="2"/>
  <c r="BE312" i="2"/>
  <c r="T312" i="2"/>
  <c r="R312" i="2"/>
  <c r="P312" i="2"/>
  <c r="BI293" i="2"/>
  <c r="BH293" i="2"/>
  <c r="BG293" i="2"/>
  <c r="BE293" i="2"/>
  <c r="T293" i="2"/>
  <c r="R293" i="2"/>
  <c r="P293" i="2"/>
  <c r="BI272" i="2"/>
  <c r="BH272" i="2"/>
  <c r="BG272" i="2"/>
  <c r="BE272" i="2"/>
  <c r="T272" i="2"/>
  <c r="R272" i="2"/>
  <c r="P272" i="2"/>
  <c r="BI270" i="2"/>
  <c r="BH270" i="2"/>
  <c r="BG270" i="2"/>
  <c r="BE270" i="2"/>
  <c r="T270" i="2"/>
  <c r="R270" i="2"/>
  <c r="P270" i="2"/>
  <c r="BI268" i="2"/>
  <c r="BH268" i="2"/>
  <c r="BG268" i="2"/>
  <c r="BE268" i="2"/>
  <c r="T268" i="2"/>
  <c r="R268" i="2"/>
  <c r="P268" i="2"/>
  <c r="BI267" i="2"/>
  <c r="BH267" i="2"/>
  <c r="BG267" i="2"/>
  <c r="BE267" i="2"/>
  <c r="T267" i="2"/>
  <c r="R267" i="2"/>
  <c r="P267" i="2"/>
  <c r="BI262" i="2"/>
  <c r="BH262" i="2"/>
  <c r="BG262" i="2"/>
  <c r="BE262" i="2"/>
  <c r="T262" i="2"/>
  <c r="R262" i="2"/>
  <c r="P262" i="2"/>
  <c r="BI257" i="2"/>
  <c r="BH257" i="2"/>
  <c r="BG257" i="2"/>
  <c r="BE257" i="2"/>
  <c r="T257" i="2"/>
  <c r="R257" i="2"/>
  <c r="P257" i="2"/>
  <c r="BI239" i="2"/>
  <c r="BH239" i="2"/>
  <c r="BG239" i="2"/>
  <c r="BE239" i="2"/>
  <c r="T239" i="2"/>
  <c r="R239" i="2"/>
  <c r="P239" i="2"/>
  <c r="BI231" i="2"/>
  <c r="BH231" i="2"/>
  <c r="BG231" i="2"/>
  <c r="BE231" i="2"/>
  <c r="T231" i="2"/>
  <c r="R231" i="2"/>
  <c r="P231" i="2"/>
  <c r="BI229" i="2"/>
  <c r="BH229" i="2"/>
  <c r="BG229" i="2"/>
  <c r="BE229" i="2"/>
  <c r="T229" i="2"/>
  <c r="R229" i="2"/>
  <c r="P229" i="2"/>
  <c r="BI193" i="2"/>
  <c r="BH193" i="2"/>
  <c r="BG193" i="2"/>
  <c r="BE193" i="2"/>
  <c r="T193" i="2"/>
  <c r="R193" i="2"/>
  <c r="P193" i="2"/>
  <c r="BI191" i="2"/>
  <c r="BH191" i="2"/>
  <c r="BG191" i="2"/>
  <c r="BE191" i="2"/>
  <c r="T191" i="2"/>
  <c r="R191" i="2"/>
  <c r="P191" i="2"/>
  <c r="BI189" i="2"/>
  <c r="BH189" i="2"/>
  <c r="BG189" i="2"/>
  <c r="BE189" i="2"/>
  <c r="T189" i="2"/>
  <c r="R189" i="2"/>
  <c r="P189" i="2"/>
  <c r="BI187" i="2"/>
  <c r="BH187" i="2"/>
  <c r="F36" i="2" s="1"/>
  <c r="BG187" i="2"/>
  <c r="BE187" i="2"/>
  <c r="T187" i="2"/>
  <c r="R187" i="2"/>
  <c r="P187" i="2"/>
  <c r="BI185" i="2"/>
  <c r="BH185" i="2"/>
  <c r="BG185" i="2"/>
  <c r="BE185" i="2"/>
  <c r="T185" i="2"/>
  <c r="R185" i="2"/>
  <c r="P185" i="2"/>
  <c r="BI181" i="2"/>
  <c r="BH181" i="2"/>
  <c r="BG181" i="2"/>
  <c r="BE181" i="2"/>
  <c r="J33" i="2" s="1"/>
  <c r="T181" i="2"/>
  <c r="R181" i="2"/>
  <c r="P181" i="2"/>
  <c r="BI179" i="2"/>
  <c r="BH179" i="2"/>
  <c r="BG179" i="2"/>
  <c r="BE179" i="2"/>
  <c r="T179" i="2"/>
  <c r="R179" i="2"/>
  <c r="P179" i="2"/>
  <c r="BI177" i="2"/>
  <c r="BH177" i="2"/>
  <c r="BG177" i="2"/>
  <c r="BE177" i="2"/>
  <c r="T177" i="2"/>
  <c r="R177" i="2"/>
  <c r="P177" i="2"/>
  <c r="BI158" i="2"/>
  <c r="BH158" i="2"/>
  <c r="BG158" i="2"/>
  <c r="BE158" i="2"/>
  <c r="T158" i="2"/>
  <c r="R158" i="2"/>
  <c r="P158" i="2"/>
  <c r="BI148" i="2"/>
  <c r="BH148" i="2"/>
  <c r="BG148" i="2"/>
  <c r="BE148" i="2"/>
  <c r="T148" i="2"/>
  <c r="R148" i="2"/>
  <c r="P148" i="2"/>
  <c r="BI144" i="2"/>
  <c r="BH144" i="2"/>
  <c r="BG144" i="2"/>
  <c r="BE144" i="2"/>
  <c r="T144" i="2"/>
  <c r="R144" i="2"/>
  <c r="P144" i="2"/>
  <c r="J138" i="2"/>
  <c r="J137" i="2"/>
  <c r="F137" i="2"/>
  <c r="F135" i="2"/>
  <c r="E133" i="2"/>
  <c r="J92" i="2"/>
  <c r="J91" i="2"/>
  <c r="F91" i="2"/>
  <c r="F89" i="2"/>
  <c r="E87" i="2"/>
  <c r="J18" i="2"/>
  <c r="E18" i="2"/>
  <c r="F92" i="2"/>
  <c r="J17" i="2"/>
  <c r="J12" i="2"/>
  <c r="J135" i="2" s="1"/>
  <c r="E7" i="2"/>
  <c r="E131" i="2"/>
  <c r="L90" i="1"/>
  <c r="AM90" i="1"/>
  <c r="AM89" i="1"/>
  <c r="L89" i="1"/>
  <c r="AM87" i="1"/>
  <c r="L87" i="1"/>
  <c r="L85" i="1"/>
  <c r="L84" i="1"/>
  <c r="BK2666" i="2"/>
  <c r="BK2654" i="2"/>
  <c r="BK2649" i="2"/>
  <c r="BK2547" i="2"/>
  <c r="J2541" i="2"/>
  <c r="BK2512" i="2"/>
  <c r="BK2432" i="2"/>
  <c r="J2343" i="2"/>
  <c r="J2338" i="2"/>
  <c r="BK2333" i="2"/>
  <c r="BK2200" i="2"/>
  <c r="J2193" i="2"/>
  <c r="J2185" i="2"/>
  <c r="BK2180" i="2"/>
  <c r="BK2129" i="2"/>
  <c r="BK2089" i="2"/>
  <c r="J2069" i="2"/>
  <c r="BK2029" i="2"/>
  <c r="BK1895" i="2"/>
  <c r="J1839" i="2"/>
  <c r="BK1827" i="2"/>
  <c r="BK1818" i="2"/>
  <c r="BK1810" i="2"/>
  <c r="J1801" i="2"/>
  <c r="J1761" i="2"/>
  <c r="BK1594" i="2"/>
  <c r="BK1562" i="2"/>
  <c r="J1551" i="2"/>
  <c r="J1502" i="2"/>
  <c r="J1475" i="2"/>
  <c r="J1464" i="2"/>
  <c r="BK1424" i="2"/>
  <c r="J1420" i="2"/>
  <c r="J1411" i="2"/>
  <c r="J1403" i="2"/>
  <c r="J1395" i="2"/>
  <c r="J1383" i="2"/>
  <c r="BK1378" i="2"/>
  <c r="J1373" i="2"/>
  <c r="BK1331" i="2"/>
  <c r="J1291" i="2"/>
  <c r="J1285" i="2"/>
  <c r="BK1263" i="2"/>
  <c r="J1254" i="2"/>
  <c r="J1248" i="2"/>
  <c r="BK1233" i="2"/>
  <c r="J1229" i="2"/>
  <c r="BK1214" i="2"/>
  <c r="BK1204" i="2"/>
  <c r="BK1184" i="2"/>
  <c r="BK1173" i="2"/>
  <c r="BK1162" i="2"/>
  <c r="BK1131" i="2"/>
  <c r="BK1092" i="2"/>
  <c r="J1088" i="2"/>
  <c r="BK1071" i="2"/>
  <c r="J1033" i="2"/>
  <c r="BK1021" i="2"/>
  <c r="BK822" i="2"/>
  <c r="J816" i="2"/>
  <c r="BK788" i="2"/>
  <c r="J753" i="2"/>
  <c r="BK743" i="2"/>
  <c r="BK706" i="2"/>
  <c r="BK675" i="2"/>
  <c r="J655" i="2"/>
  <c r="J616" i="2"/>
  <c r="BK567" i="2"/>
  <c r="J526" i="2"/>
  <c r="J479" i="2"/>
  <c r="BK418" i="2"/>
  <c r="J411" i="2"/>
  <c r="BK406" i="2"/>
  <c r="J404" i="2"/>
  <c r="J392" i="2"/>
  <c r="J333" i="2"/>
  <c r="BK313" i="2"/>
  <c r="BK270" i="2"/>
  <c r="J267" i="2"/>
  <c r="J257" i="2"/>
  <c r="J148" i="2"/>
  <c r="J231" i="2"/>
  <c r="BK189" i="2"/>
  <c r="J185" i="2"/>
  <c r="J179" i="2"/>
  <c r="BK148" i="2"/>
  <c r="BK636" i="3"/>
  <c r="BK607" i="3"/>
  <c r="BK597" i="3"/>
  <c r="J567" i="3"/>
  <c r="BK473" i="3"/>
  <c r="J416" i="3"/>
  <c r="BK371" i="3"/>
  <c r="J343" i="3"/>
  <c r="J302" i="3"/>
  <c r="BK273" i="3"/>
  <c r="BK235" i="3"/>
  <c r="BK133" i="3"/>
  <c r="J617" i="3"/>
  <c r="J583" i="3"/>
  <c r="J570" i="3"/>
  <c r="BK560" i="3"/>
  <c r="J483" i="3"/>
  <c r="BK412" i="3"/>
  <c r="J394" i="3"/>
  <c r="J371" i="3"/>
  <c r="J340" i="3"/>
  <c r="BK281" i="3"/>
  <c r="BK242" i="3"/>
  <c r="J232" i="3"/>
  <c r="J222" i="3"/>
  <c r="J641" i="3"/>
  <c r="J598" i="3"/>
  <c r="BK568" i="3"/>
  <c r="BK487" i="3"/>
  <c r="J420" i="3"/>
  <c r="J393" i="3"/>
  <c r="BK361" i="3"/>
  <c r="J336" i="3"/>
  <c r="J252" i="3"/>
  <c r="BK154" i="3"/>
  <c r="J622" i="3"/>
  <c r="J601" i="3"/>
  <c r="J587" i="3"/>
  <c r="J563" i="3"/>
  <c r="J530" i="3"/>
  <c r="J478" i="3"/>
  <c r="BK418" i="3"/>
  <c r="J406" i="3"/>
  <c r="BK394" i="3"/>
  <c r="J363" i="3"/>
  <c r="BK336" i="3"/>
  <c r="BK241" i="3"/>
  <c r="BK224" i="3"/>
  <c r="BK617" i="3"/>
  <c r="J595" i="3"/>
  <c r="J580" i="3"/>
  <c r="J569" i="3"/>
  <c r="J412" i="3"/>
  <c r="BK383" i="3"/>
  <c r="J350" i="3"/>
  <c r="BK312" i="3"/>
  <c r="J289" i="3"/>
  <c r="J245" i="3"/>
  <c r="J230" i="3"/>
  <c r="BK137" i="3"/>
  <c r="J605" i="3"/>
  <c r="BK586" i="3"/>
  <c r="BK571" i="3"/>
  <c r="J557" i="3"/>
  <c r="BK424" i="3"/>
  <c r="J398" i="3"/>
  <c r="J386" i="3"/>
  <c r="BK346" i="3"/>
  <c r="BK275" i="3"/>
  <c r="BK264" i="3"/>
  <c r="BK131" i="3"/>
  <c r="J579" i="3"/>
  <c r="BK467" i="3"/>
  <c r="J413" i="3"/>
  <c r="BK397" i="3"/>
  <c r="BK381" i="3"/>
  <c r="J361" i="3"/>
  <c r="BK341" i="3"/>
  <c r="J284" i="3"/>
  <c r="J270" i="3"/>
  <c r="BK238" i="3"/>
  <c r="J198" i="3"/>
  <c r="J137" i="3"/>
  <c r="J565" i="3"/>
  <c r="BK421" i="3"/>
  <c r="BK406" i="3"/>
  <c r="J385" i="3"/>
  <c r="BK344" i="3"/>
  <c r="J299" i="3"/>
  <c r="J271" i="3"/>
  <c r="BK135" i="3"/>
  <c r="J285" i="4"/>
  <c r="BK268" i="4"/>
  <c r="BK254" i="4"/>
  <c r="BK221" i="4"/>
  <c r="BK199" i="4"/>
  <c r="J178" i="4"/>
  <c r="J140" i="4"/>
  <c r="BK294" i="4"/>
  <c r="BK265" i="4"/>
  <c r="J247" i="4"/>
  <c r="J237" i="4"/>
  <c r="J222" i="4"/>
  <c r="J187" i="4"/>
  <c r="J175" i="4"/>
  <c r="BK154" i="4"/>
  <c r="BK142" i="4"/>
  <c r="J281" i="4"/>
  <c r="J259" i="4"/>
  <c r="BK237" i="4"/>
  <c r="J221" i="4"/>
  <c r="BK214" i="4"/>
  <c r="BK179" i="4"/>
  <c r="BK132" i="4"/>
  <c r="BK281" i="4"/>
  <c r="BK276" i="4"/>
  <c r="J264" i="4"/>
  <c r="BK228" i="4"/>
  <c r="J217" i="4"/>
  <c r="J215" i="4"/>
  <c r="J214" i="4"/>
  <c r="BK206" i="4"/>
  <c r="BK201" i="4"/>
  <c r="J199" i="4"/>
  <c r="J192" i="4"/>
  <c r="BK180" i="4"/>
  <c r="BK176" i="4"/>
  <c r="BK169" i="4"/>
  <c r="J167" i="4"/>
  <c r="BK161" i="4"/>
  <c r="J159" i="4"/>
  <c r="BK155" i="4"/>
  <c r="BK153" i="4"/>
  <c r="BK150" i="4"/>
  <c r="BK147" i="4"/>
  <c r="BK146" i="4"/>
  <c r="J142" i="4"/>
  <c r="J138" i="4"/>
  <c r="J289" i="4"/>
  <c r="J283" i="4"/>
  <c r="J268" i="4"/>
  <c r="J267" i="4"/>
  <c r="J265" i="4"/>
  <c r="J261" i="4"/>
  <c r="J253" i="4"/>
  <c r="BK252" i="4"/>
  <c r="J241" i="4"/>
  <c r="J220" i="4"/>
  <c r="BK203" i="4"/>
  <c r="BK167" i="4"/>
  <c r="J160" i="4"/>
  <c r="J145" i="4"/>
  <c r="J280" i="4"/>
  <c r="BK248" i="4"/>
  <c r="J225" i="4"/>
  <c r="J202" i="4"/>
  <c r="J184" i="4"/>
  <c r="BK160" i="4"/>
  <c r="J151" i="4"/>
  <c r="J136" i="4"/>
  <c r="J275" i="4"/>
  <c r="BK256" i="4"/>
  <c r="BK230" i="4"/>
  <c r="BK209" i="4"/>
  <c r="BK189" i="4"/>
  <c r="BK171" i="4"/>
  <c r="J148" i="4"/>
  <c r="J296" i="4"/>
  <c r="J272" i="4"/>
  <c r="J248" i="4"/>
  <c r="BK218" i="4"/>
  <c r="J191" i="4"/>
  <c r="J185" i="4"/>
  <c r="BK170" i="4"/>
  <c r="J141" i="4"/>
  <c r="BK136" i="4"/>
  <c r="J256" i="5"/>
  <c r="J192" i="5"/>
  <c r="BK163" i="5"/>
  <c r="BK128" i="5"/>
  <c r="J229" i="5"/>
  <c r="BK178" i="5"/>
  <c r="BK146" i="5"/>
  <c r="J127" i="5"/>
  <c r="BK228" i="5"/>
  <c r="BK193" i="5"/>
  <c r="BK152" i="5"/>
  <c r="BK254" i="5"/>
  <c r="BK181" i="5"/>
  <c r="BK154" i="5"/>
  <c r="J128" i="5"/>
  <c r="J214" i="5"/>
  <c r="BK183" i="5"/>
  <c r="J142" i="5"/>
  <c r="J213" i="5"/>
  <c r="J164" i="5"/>
  <c r="J228" i="5"/>
  <c r="BK184" i="5"/>
  <c r="BK142" i="5"/>
  <c r="BK153" i="6"/>
  <c r="BK141" i="6"/>
  <c r="BK132" i="6"/>
  <c r="BK151" i="6"/>
  <c r="BK134" i="6"/>
  <c r="J119" i="6"/>
  <c r="J129" i="6"/>
  <c r="BK145" i="6"/>
  <c r="J124" i="6"/>
  <c r="BK127" i="6"/>
  <c r="BK129" i="6"/>
  <c r="BK219" i="7"/>
  <c r="BK276" i="7"/>
  <c r="J264" i="7"/>
  <c r="J221" i="7"/>
  <c r="BK177" i="7"/>
  <c r="J171" i="7"/>
  <c r="J157" i="7"/>
  <c r="J136" i="7"/>
  <c r="J266" i="7"/>
  <c r="BK239" i="7"/>
  <c r="BK214" i="7"/>
  <c r="BK189" i="7"/>
  <c r="BK242" i="7"/>
  <c r="BK166" i="7"/>
  <c r="J271" i="7"/>
  <c r="BK260" i="7"/>
  <c r="BK222" i="7"/>
  <c r="J179" i="7"/>
  <c r="BK161" i="7"/>
  <c r="BK134" i="7"/>
  <c r="J238" i="7"/>
  <c r="BK183" i="7"/>
  <c r="J161" i="7"/>
  <c r="J375" i="8"/>
  <c r="BK346" i="8"/>
  <c r="BK309" i="8"/>
  <c r="BK242" i="8"/>
  <c r="J402" i="8"/>
  <c r="J329" i="8"/>
  <c r="J300" i="8"/>
  <c r="BK207" i="8"/>
  <c r="J398" i="8"/>
  <c r="BK375" i="8"/>
  <c r="J355" i="8"/>
  <c r="BK291" i="8"/>
  <c r="J409" i="8"/>
  <c r="BK373" i="8"/>
  <c r="BK349" i="8"/>
  <c r="J302" i="8"/>
  <c r="J140" i="8"/>
  <c r="J392" i="8"/>
  <c r="J363" i="8"/>
  <c r="J310" i="8"/>
  <c r="J250" i="8"/>
  <c r="BK170" i="8"/>
  <c r="BK293" i="8"/>
  <c r="J230" i="8"/>
  <c r="J192" i="8"/>
  <c r="BK407" i="8"/>
  <c r="J358" i="8"/>
  <c r="J294" i="8"/>
  <c r="BK247" i="8"/>
  <c r="BK192" i="8"/>
  <c r="J346" i="8"/>
  <c r="BK298" i="8"/>
  <c r="BK167" i="8"/>
  <c r="J461" i="9"/>
  <c r="BK412" i="9"/>
  <c r="BK380" i="9"/>
  <c r="J310" i="9"/>
  <c r="J206" i="9"/>
  <c r="BK473" i="9"/>
  <c r="J459" i="9"/>
  <c r="BK382" i="9"/>
  <c r="J341" i="9"/>
  <c r="J302" i="9"/>
  <c r="BK214" i="9"/>
  <c r="J147" i="9"/>
  <c r="J432" i="9"/>
  <c r="BK410" i="9"/>
  <c r="J383" i="9"/>
  <c r="J301" i="9"/>
  <c r="J260" i="9"/>
  <c r="J463" i="9"/>
  <c r="J386" i="9"/>
  <c r="J271" i="9"/>
  <c r="J149" i="9"/>
  <c r="BK407" i="9"/>
  <c r="BK377" i="9"/>
  <c r="BK269" i="9"/>
  <c r="BK169" i="9"/>
  <c r="J414" i="9"/>
  <c r="BK390" i="9"/>
  <c r="J376" i="9"/>
  <c r="BK304" i="9"/>
  <c r="BK223" i="9"/>
  <c r="BK128" i="9"/>
  <c r="BK308" i="9"/>
  <c r="J262" i="9"/>
  <c r="BK174" i="9"/>
  <c r="BK422" i="9"/>
  <c r="J382" i="9"/>
  <c r="BK268" i="9"/>
  <c r="J215" i="9"/>
  <c r="BK144" i="10"/>
  <c r="BK128" i="10"/>
  <c r="J125" i="10"/>
  <c r="J134" i="10"/>
  <c r="BK146" i="10"/>
  <c r="J149" i="10"/>
  <c r="J129" i="10"/>
  <c r="BK143" i="10"/>
  <c r="BK153" i="10"/>
  <c r="J158" i="11"/>
  <c r="BK139" i="11"/>
  <c r="BK155" i="11"/>
  <c r="J139" i="11"/>
  <c r="BK149" i="11"/>
  <c r="BK144" i="11"/>
  <c r="J161" i="12"/>
  <c r="J139" i="12"/>
  <c r="BK131" i="12"/>
  <c r="BK147" i="12"/>
  <c r="BK167" i="12"/>
  <c r="J142" i="12"/>
  <c r="J146" i="12"/>
  <c r="J154" i="12"/>
  <c r="J164" i="12"/>
  <c r="BK146" i="12"/>
  <c r="BK380" i="13"/>
  <c r="BK266" i="13"/>
  <c r="J394" i="13"/>
  <c r="BK369" i="13"/>
  <c r="J357" i="13"/>
  <c r="J296" i="13"/>
  <c r="J176" i="13"/>
  <c r="BK394" i="13"/>
  <c r="J359" i="13"/>
  <c r="BK203" i="13"/>
  <c r="J150" i="13"/>
  <c r="BK332" i="13"/>
  <c r="J266" i="13"/>
  <c r="BK195" i="13"/>
  <c r="BK145" i="13"/>
  <c r="BK308" i="13"/>
  <c r="BK222" i="13"/>
  <c r="BK370" i="13"/>
  <c r="BK319" i="13"/>
  <c r="J222" i="13"/>
  <c r="J148" i="13"/>
  <c r="J349" i="13"/>
  <c r="J236" i="13"/>
  <c r="BK331" i="13"/>
  <c r="J219" i="13"/>
  <c r="J202" i="14"/>
  <c r="J154" i="14"/>
  <c r="BK182" i="14"/>
  <c r="BK204" i="14"/>
  <c r="J183" i="14"/>
  <c r="J191" i="14"/>
  <c r="J175" i="14"/>
  <c r="J206" i="14"/>
  <c r="J184" i="14"/>
  <c r="BK148" i="14"/>
  <c r="J181" i="14"/>
  <c r="J184" i="15"/>
  <c r="BK209" i="15"/>
  <c r="J146" i="15"/>
  <c r="J191" i="15"/>
  <c r="J166" i="15"/>
  <c r="BK199" i="15"/>
  <c r="J152" i="15"/>
  <c r="J172" i="15"/>
  <c r="BK129" i="15"/>
  <c r="BK138" i="15"/>
  <c r="J171" i="15"/>
  <c r="J153" i="16"/>
  <c r="BK159" i="16"/>
  <c r="BK149" i="16"/>
  <c r="BK133" i="16"/>
  <c r="J158" i="16"/>
  <c r="BK157" i="16"/>
  <c r="J129" i="16"/>
  <c r="J156" i="17"/>
  <c r="J154" i="17"/>
  <c r="J173" i="17"/>
  <c r="BK133" i="17"/>
  <c r="J140" i="17"/>
  <c r="BK159" i="18"/>
  <c r="BK126" i="18"/>
  <c r="BK131" i="18"/>
  <c r="J147" i="18"/>
  <c r="BK160" i="18"/>
  <c r="J170" i="18"/>
  <c r="BK170" i="18"/>
  <c r="J158" i="18"/>
  <c r="BK127" i="18"/>
  <c r="BK149" i="18"/>
  <c r="BK185" i="19"/>
  <c r="J221" i="19"/>
  <c r="J196" i="19"/>
  <c r="BK181" i="19"/>
  <c r="BK139" i="19"/>
  <c r="J208" i="19"/>
  <c r="J167" i="19"/>
  <c r="BK135" i="19"/>
  <c r="BK192" i="19"/>
  <c r="J172" i="19"/>
  <c r="BK132" i="19"/>
  <c r="J203" i="19"/>
  <c r="J125" i="19"/>
  <c r="J186" i="19"/>
  <c r="J157" i="19"/>
  <c r="J141" i="19"/>
  <c r="J131" i="19"/>
  <c r="J179" i="20"/>
  <c r="J178" i="20"/>
  <c r="J134" i="20"/>
  <c r="BK142" i="20"/>
  <c r="BK136" i="20"/>
  <c r="BK123" i="21"/>
  <c r="J145" i="21"/>
  <c r="BK128" i="21"/>
  <c r="J155" i="21"/>
  <c r="J130" i="21"/>
  <c r="BK120" i="21"/>
  <c r="J125" i="21"/>
  <c r="BK133" i="21"/>
  <c r="BK139" i="21"/>
  <c r="J145" i="22"/>
  <c r="BK160" i="22"/>
  <c r="J174" i="22"/>
  <c r="BK154" i="22"/>
  <c r="BK170" i="22"/>
  <c r="J140" i="22"/>
  <c r="J160" i="22"/>
  <c r="BK166" i="22"/>
  <c r="J157" i="22"/>
  <c r="BK155" i="23"/>
  <c r="BK141" i="23"/>
  <c r="J133" i="23"/>
  <c r="BK156" i="23"/>
  <c r="J155" i="23"/>
  <c r="J408" i="24"/>
  <c r="BK308" i="24"/>
  <c r="BK182" i="24"/>
  <c r="BK412" i="24"/>
  <c r="J338" i="24"/>
  <c r="J252" i="24"/>
  <c r="J412" i="24"/>
  <c r="J385" i="24"/>
  <c r="J319" i="24"/>
  <c r="BK200" i="24"/>
  <c r="BK368" i="24"/>
  <c r="J317" i="24"/>
  <c r="J249" i="24"/>
  <c r="BK165" i="24"/>
  <c r="BK317" i="24"/>
  <c r="J182" i="24"/>
  <c r="BK319" i="24"/>
  <c r="J263" i="24"/>
  <c r="BK157" i="24"/>
  <c r="J368" i="24"/>
  <c r="J266" i="24"/>
  <c r="BK405" i="24"/>
  <c r="BK324" i="24"/>
  <c r="J224" i="24"/>
  <c r="J159" i="25"/>
  <c r="J157" i="25"/>
  <c r="BK161" i="25"/>
  <c r="J161" i="25"/>
  <c r="BK145" i="25"/>
  <c r="BK126" i="25"/>
  <c r="BK140" i="26"/>
  <c r="J133" i="26"/>
  <c r="J140" i="26"/>
  <c r="J135" i="26"/>
  <c r="J127" i="26"/>
  <c r="BK2673" i="2"/>
  <c r="J2665" i="2"/>
  <c r="BK2652" i="2"/>
  <c r="BK2648" i="2"/>
  <c r="BK2545" i="2"/>
  <c r="BK2539" i="2"/>
  <c r="BK2516" i="2"/>
  <c r="J2509" i="2"/>
  <c r="BK2345" i="2"/>
  <c r="BK2339" i="2"/>
  <c r="J2332" i="2"/>
  <c r="BK2195" i="2"/>
  <c r="J2189" i="2"/>
  <c r="BK2185" i="2"/>
  <c r="J2182" i="2"/>
  <c r="J2129" i="2"/>
  <c r="J2108" i="2"/>
  <c r="BK2067" i="2"/>
  <c r="BK1960" i="2"/>
  <c r="J1895" i="2"/>
  <c r="BK1839" i="2"/>
  <c r="BK1821" i="2"/>
  <c r="BK1812" i="2"/>
  <c r="BK1793" i="2"/>
  <c r="J1759" i="2"/>
  <c r="BK1592" i="2"/>
  <c r="BK1560" i="2"/>
  <c r="J1553" i="2"/>
  <c r="J1504" i="2"/>
  <c r="J1472" i="2"/>
  <c r="J1460" i="2"/>
  <c r="J1424" i="2"/>
  <c r="BK1418" i="2"/>
  <c r="BK1411" i="2"/>
  <c r="J1405" i="2"/>
  <c r="J1399" i="2"/>
  <c r="BK1392" i="2"/>
  <c r="BK1380" i="2"/>
  <c r="J1376" i="2"/>
  <c r="J1371" i="2"/>
  <c r="J1329" i="2"/>
  <c r="BK1281" i="2"/>
  <c r="BK1269" i="2"/>
  <c r="BK1259" i="2"/>
  <c r="J1250" i="2"/>
  <c r="J1233" i="2"/>
  <c r="BK1227" i="2"/>
  <c r="J1214" i="2"/>
  <c r="BK1199" i="2"/>
  <c r="J1182" i="2"/>
  <c r="J1176" i="2"/>
  <c r="BK1164" i="2"/>
  <c r="BK1160" i="2"/>
  <c r="J1129" i="2"/>
  <c r="J1119" i="2"/>
  <c r="J1092" i="2"/>
  <c r="BK1073" i="2"/>
  <c r="BK1069" i="2"/>
  <c r="J1030" i="2"/>
  <c r="J1021" i="2"/>
  <c r="J998" i="2"/>
  <c r="BK816" i="2"/>
  <c r="BK790" i="2"/>
  <c r="J771" i="2"/>
  <c r="J744" i="2"/>
  <c r="J707" i="2"/>
  <c r="BK694" i="2"/>
  <c r="J675" i="2"/>
  <c r="J666" i="2"/>
  <c r="BK625" i="2"/>
  <c r="J584" i="2"/>
  <c r="BK526" i="2"/>
  <c r="J494" i="2"/>
  <c r="J433" i="2"/>
  <c r="J412" i="2"/>
  <c r="J408" i="2"/>
  <c r="BK404" i="2"/>
  <c r="BK374" i="2"/>
  <c r="J336" i="2"/>
  <c r="J319" i="2"/>
  <c r="J313" i="2"/>
  <c r="BK272" i="2"/>
  <c r="J268" i="2"/>
  <c r="AS94" i="1"/>
  <c r="BK583" i="3"/>
  <c r="J536" i="3"/>
  <c r="BK425" i="3"/>
  <c r="J402" i="3"/>
  <c r="BK350" i="3"/>
  <c r="BK289" i="3"/>
  <c r="BK243" i="3"/>
  <c r="BK222" i="3"/>
  <c r="BK641" i="3"/>
  <c r="BK611" i="3"/>
  <c r="BK587" i="3"/>
  <c r="J575" i="3"/>
  <c r="BK562" i="3"/>
  <c r="BK530" i="3"/>
  <c r="J422" i="3"/>
  <c r="BK405" i="3"/>
  <c r="BK393" i="3"/>
  <c r="BK385" i="3"/>
  <c r="J367" i="3"/>
  <c r="J339" i="3"/>
  <c r="J272" i="3"/>
  <c r="BK237" i="3"/>
  <c r="BK198" i="3"/>
  <c r="J640" i="3"/>
  <c r="BK605" i="3"/>
  <c r="BK573" i="3"/>
  <c r="J562" i="3"/>
  <c r="J526" i="3"/>
  <c r="J421" i="3"/>
  <c r="BK388" i="3"/>
  <c r="J349" i="3"/>
  <c r="BK302" i="3"/>
  <c r="J236" i="3"/>
  <c r="J152" i="3"/>
  <c r="J607" i="3"/>
  <c r="BK595" i="3"/>
  <c r="BK582" i="3"/>
  <c r="BK557" i="3"/>
  <c r="BK511" i="3"/>
  <c r="BK427" i="3"/>
  <c r="BK411" i="3"/>
  <c r="J396" i="3"/>
  <c r="J381" i="3"/>
  <c r="BK349" i="3"/>
  <c r="J283" i="3"/>
  <c r="J277" i="3"/>
  <c r="BK234" i="3"/>
  <c r="BK152" i="3"/>
  <c r="BK606" i="3"/>
  <c r="J590" i="3"/>
  <c r="J571" i="3"/>
  <c r="J426" i="3"/>
  <c r="BK401" i="3"/>
  <c r="J348" i="3"/>
  <c r="BK303" i="3"/>
  <c r="BK269" i="3"/>
  <c r="BK233" i="3"/>
  <c r="J207" i="3"/>
  <c r="BK614" i="3"/>
  <c r="J597" i="3"/>
  <c r="BK579" i="3"/>
  <c r="J568" i="3"/>
  <c r="BK523" i="3"/>
  <c r="BK407" i="3"/>
  <c r="J395" i="3"/>
  <c r="J384" i="3"/>
  <c r="J305" i="3"/>
  <c r="BK272" i="3"/>
  <c r="J234" i="3"/>
  <c r="J223" i="3"/>
  <c r="J603" i="3"/>
  <c r="J564" i="3"/>
  <c r="BK454" i="3"/>
  <c r="J407" i="3"/>
  <c r="BK391" i="3"/>
  <c r="J373" i="3"/>
  <c r="J346" i="3"/>
  <c r="BK300" i="3"/>
  <c r="J279" i="3"/>
  <c r="J231" i="3"/>
  <c r="BK192" i="3"/>
  <c r="J135" i="3"/>
  <c r="J502" i="3"/>
  <c r="BK460" i="3"/>
  <c r="J405" i="3"/>
  <c r="J368" i="3"/>
  <c r="BK325" i="3"/>
  <c r="J282" i="3"/>
  <c r="BK254" i="3"/>
  <c r="J233" i="3"/>
  <c r="J284" i="4"/>
  <c r="J262" i="4"/>
  <c r="BK240" i="4"/>
  <c r="J203" i="4"/>
  <c r="BK187" i="4"/>
  <c r="J168" i="4"/>
  <c r="BK139" i="4"/>
  <c r="BK282" i="4"/>
  <c r="BK261" i="4"/>
  <c r="BK239" i="4"/>
  <c r="BK225" i="4"/>
  <c r="J219" i="4"/>
  <c r="J181" i="4"/>
  <c r="J169" i="4"/>
  <c r="BK151" i="4"/>
  <c r="BK287" i="4"/>
  <c r="BK267" i="4"/>
  <c r="BK246" i="4"/>
  <c r="J231" i="4"/>
  <c r="BK208" i="4"/>
  <c r="BK182" i="4"/>
  <c r="J134" i="4"/>
  <c r="BK288" i="4"/>
  <c r="J273" i="4"/>
  <c r="BK247" i="4"/>
  <c r="J230" i="4"/>
  <c r="BK222" i="4"/>
  <c r="BK197" i="4"/>
  <c r="J180" i="4"/>
  <c r="BK157" i="4"/>
  <c r="J282" i="4"/>
  <c r="J270" i="4"/>
  <c r="BK233" i="4"/>
  <c r="BK200" i="4"/>
  <c r="BK172" i="4"/>
  <c r="J156" i="4"/>
  <c r="J146" i="4"/>
  <c r="J295" i="4"/>
  <c r="J287" i="4"/>
  <c r="BK269" i="4"/>
  <c r="BK259" i="4"/>
  <c r="BK253" i="4"/>
  <c r="J227" i="4"/>
  <c r="J208" i="4"/>
  <c r="J189" i="4"/>
  <c r="BK183" i="4"/>
  <c r="BK165" i="4"/>
  <c r="BK143" i="4"/>
  <c r="BK138" i="4"/>
  <c r="J265" i="5"/>
  <c r="BK260" i="5"/>
  <c r="J259" i="5"/>
  <c r="BK256" i="5"/>
  <c r="J253" i="5"/>
  <c r="J237" i="5"/>
  <c r="J235" i="5"/>
  <c r="BK229" i="5"/>
  <c r="J218" i="5"/>
  <c r="J198" i="5"/>
  <c r="BK182" i="5"/>
  <c r="J168" i="5"/>
  <c r="BK153" i="5"/>
  <c r="BK144" i="5"/>
  <c r="BK139" i="5"/>
  <c r="BK268" i="5"/>
  <c r="BK246" i="5"/>
  <c r="J208" i="5"/>
  <c r="J193" i="5"/>
  <c r="BK186" i="5"/>
  <c r="BK143" i="5"/>
  <c r="BK267" i="5"/>
  <c r="BK235" i="5"/>
  <c r="J204" i="5"/>
  <c r="J178" i="5"/>
  <c r="J145" i="5"/>
  <c r="BK251" i="5"/>
  <c r="J194" i="5"/>
  <c r="J154" i="5"/>
  <c r="J135" i="5"/>
  <c r="J236" i="5"/>
  <c r="BK159" i="5"/>
  <c r="J140" i="5"/>
  <c r="J126" i="5"/>
  <c r="BK204" i="5"/>
  <c r="J134" i="5"/>
  <c r="BK211" i="5"/>
  <c r="J146" i="5"/>
  <c r="BK203" i="5"/>
  <c r="J161" i="5"/>
  <c r="BK155" i="6"/>
  <c r="J148" i="6"/>
  <c r="BK140" i="6"/>
  <c r="J128" i="6"/>
  <c r="BK149" i="6"/>
  <c r="BK131" i="6"/>
  <c r="J150" i="6"/>
  <c r="BK126" i="6"/>
  <c r="J142" i="6"/>
  <c r="J214" i="7"/>
  <c r="BK213" i="7"/>
  <c r="J210" i="7"/>
  <c r="BK205" i="7"/>
  <c r="J198" i="7"/>
  <c r="J189" i="7"/>
  <c r="J181" i="7"/>
  <c r="BK169" i="7"/>
  <c r="J163" i="7"/>
  <c r="J154" i="7"/>
  <c r="J153" i="7"/>
  <c r="BK152" i="7"/>
  <c r="BK149" i="7"/>
  <c r="J148" i="7"/>
  <c r="BK147" i="7"/>
  <c r="J143" i="7"/>
  <c r="BK140" i="7"/>
  <c r="BK136" i="7"/>
  <c r="J133" i="7"/>
  <c r="J128" i="7"/>
  <c r="BK278" i="7"/>
  <c r="J276" i="7"/>
  <c r="J273" i="7"/>
  <c r="BK271" i="7"/>
  <c r="BK269" i="7"/>
  <c r="BK267" i="7"/>
  <c r="J263" i="7"/>
  <c r="BK262" i="7"/>
  <c r="J260" i="7"/>
  <c r="J258" i="7"/>
  <c r="BK256" i="7"/>
  <c r="J255" i="7"/>
  <c r="BK243" i="7"/>
  <c r="BK234" i="7"/>
  <c r="BK230" i="7"/>
  <c r="BK220" i="7"/>
  <c r="BK218" i="7"/>
  <c r="BK216" i="7"/>
  <c r="BK206" i="7"/>
  <c r="J195" i="7"/>
  <c r="J183" i="7"/>
  <c r="BK179" i="7"/>
  <c r="BK174" i="7"/>
  <c r="J167" i="7"/>
  <c r="J166" i="7"/>
  <c r="J164" i="7"/>
  <c r="BK159" i="7"/>
  <c r="BK158" i="7"/>
  <c r="BK155" i="7"/>
  <c r="J151" i="7"/>
  <c r="J150" i="7"/>
  <c r="BK145" i="7"/>
  <c r="J278" i="7"/>
  <c r="J269" i="7"/>
  <c r="BK231" i="7"/>
  <c r="J206" i="7"/>
  <c r="J175" i="7"/>
  <c r="BK163" i="7"/>
  <c r="BK132" i="7"/>
  <c r="BK255" i="7"/>
  <c r="BK236" i="7"/>
  <c r="J201" i="7"/>
  <c r="BK172" i="7"/>
  <c r="BK232" i="7"/>
  <c r="BK157" i="7"/>
  <c r="J142" i="7"/>
  <c r="BK263" i="7"/>
  <c r="BK229" i="7"/>
  <c r="J213" i="7"/>
  <c r="J165" i="7"/>
  <c r="J145" i="7"/>
  <c r="J129" i="7"/>
  <c r="BK210" i="7"/>
  <c r="BK165" i="7"/>
  <c r="J138" i="7"/>
  <c r="BK379" i="8"/>
  <c r="J364" i="8"/>
  <c r="J343" i="8"/>
  <c r="BK268" i="8"/>
  <c r="BK146" i="8"/>
  <c r="BK376" i="8"/>
  <c r="BK330" i="8"/>
  <c r="BK301" i="8"/>
  <c r="BK140" i="8"/>
  <c r="BK383" i="8"/>
  <c r="BK357" i="8"/>
  <c r="J293" i="8"/>
  <c r="J197" i="8"/>
  <c r="J387" i="8"/>
  <c r="BK372" i="8"/>
  <c r="J347" i="8"/>
  <c r="BK303" i="8"/>
  <c r="BK229" i="8"/>
  <c r="BK161" i="8"/>
  <c r="BK378" i="8"/>
  <c r="J351" i="8"/>
  <c r="J297" i="8"/>
  <c r="BK224" i="8"/>
  <c r="BK395" i="8"/>
  <c r="J298" i="8"/>
  <c r="BK252" i="8"/>
  <c r="BK205" i="8"/>
  <c r="BK135" i="8"/>
  <c r="BK350" i="8"/>
  <c r="BK343" i="8"/>
  <c r="BK270" i="8"/>
  <c r="BK240" i="8"/>
  <c r="BK154" i="8"/>
  <c r="BK351" i="8"/>
  <c r="J312" i="8"/>
  <c r="BK254" i="8"/>
  <c r="BK152" i="8"/>
  <c r="J464" i="9"/>
  <c r="J426" i="9"/>
  <c r="J381" i="9"/>
  <c r="BK341" i="9"/>
  <c r="BK259" i="9"/>
  <c r="BK177" i="9"/>
  <c r="J468" i="9"/>
  <c r="BK423" i="9"/>
  <c r="BK385" i="9"/>
  <c r="BK350" i="9"/>
  <c r="J269" i="9"/>
  <c r="J177" i="9"/>
  <c r="J458" i="9"/>
  <c r="BK416" i="9"/>
  <c r="BK346" i="9"/>
  <c r="BK274" i="9"/>
  <c r="BK206" i="9"/>
  <c r="J146" i="9"/>
  <c r="J419" i="9"/>
  <c r="J379" i="9"/>
  <c r="BK303" i="9"/>
  <c r="J444" i="9"/>
  <c r="J398" i="9"/>
  <c r="BK320" i="9"/>
  <c r="BK283" i="9"/>
  <c r="J207" i="9"/>
  <c r="BK456" i="9"/>
  <c r="J399" i="9"/>
  <c r="BK378" i="9"/>
  <c r="BK265" i="9"/>
  <c r="BK176" i="9"/>
  <c r="BK338" i="9"/>
  <c r="J266" i="9"/>
  <c r="J211" i="9"/>
  <c r="J169" i="9"/>
  <c r="BK420" i="9"/>
  <c r="J345" i="9"/>
  <c r="BK262" i="9"/>
  <c r="J146" i="10"/>
  <c r="J122" i="10"/>
  <c r="BK125" i="10"/>
  <c r="BK136" i="10"/>
  <c r="BK147" i="10"/>
  <c r="BK127" i="10"/>
  <c r="J127" i="10"/>
  <c r="BK139" i="10"/>
  <c r="BK154" i="10"/>
  <c r="BK176" i="11"/>
  <c r="J175" i="11"/>
  <c r="J131" i="11"/>
  <c r="J165" i="11"/>
  <c r="BK137" i="11"/>
  <c r="J149" i="11"/>
  <c r="J147" i="12"/>
  <c r="BK150" i="12"/>
  <c r="BK162" i="12"/>
  <c r="J145" i="12"/>
  <c r="J155" i="12"/>
  <c r="BK157" i="12"/>
  <c r="J126" i="12"/>
  <c r="J153" i="12"/>
  <c r="J152" i="12"/>
  <c r="J144" i="12"/>
  <c r="BK381" i="13"/>
  <c r="J304" i="13"/>
  <c r="J192" i="13"/>
  <c r="BK388" i="13"/>
  <c r="BK362" i="13"/>
  <c r="J320" i="13"/>
  <c r="BK307" i="13"/>
  <c r="BK236" i="13"/>
  <c r="J162" i="13"/>
  <c r="J364" i="13"/>
  <c r="J303" i="13"/>
  <c r="BK168" i="13"/>
  <c r="J396" i="13"/>
  <c r="J353" i="13"/>
  <c r="J284" i="13"/>
  <c r="BK186" i="13"/>
  <c r="BK138" i="13"/>
  <c r="BK296" i="13"/>
  <c r="BK198" i="13"/>
  <c r="J386" i="13"/>
  <c r="BK333" i="13"/>
  <c r="BK286" i="13"/>
  <c r="J168" i="13"/>
  <c r="BK353" i="13"/>
  <c r="J252" i="13"/>
  <c r="BK238" i="13"/>
  <c r="J204" i="14"/>
  <c r="BK202" i="14"/>
  <c r="BK173" i="14"/>
  <c r="BK195" i="14"/>
  <c r="J152" i="14"/>
  <c r="BK203" i="14"/>
  <c r="BK156" i="14"/>
  <c r="BK188" i="14"/>
  <c r="J139" i="14"/>
  <c r="BK196" i="14"/>
  <c r="BK163" i="14"/>
  <c r="J188" i="14"/>
  <c r="BK196" i="15"/>
  <c r="BK168" i="15"/>
  <c r="BK166" i="15"/>
  <c r="BK195" i="15"/>
  <c r="J168" i="15"/>
  <c r="J126" i="15"/>
  <c r="J153" i="15"/>
  <c r="J178" i="15"/>
  <c r="BK197" i="15"/>
  <c r="J134" i="15"/>
  <c r="J182" i="15"/>
  <c r="J128" i="15"/>
  <c r="J138" i="16"/>
  <c r="J139" i="16"/>
  <c r="BK156" i="16"/>
  <c r="BK161" i="16"/>
  <c r="J166" i="16"/>
  <c r="BK129" i="16"/>
  <c r="J137" i="17"/>
  <c r="J145" i="17"/>
  <c r="BK140" i="17"/>
  <c r="J172" i="17"/>
  <c r="BK160" i="17"/>
  <c r="BK179" i="18"/>
  <c r="J153" i="18"/>
  <c r="J151" i="18"/>
  <c r="BK166" i="18"/>
  <c r="J148" i="18"/>
  <c r="J163" i="18"/>
  <c r="J134" i="18"/>
  <c r="J125" i="18"/>
  <c r="J154" i="18"/>
  <c r="BK172" i="18"/>
  <c r="BK150" i="18"/>
  <c r="BK204" i="19"/>
  <c r="J163" i="19"/>
  <c r="J132" i="19"/>
  <c r="J170" i="19"/>
  <c r="J133" i="19"/>
  <c r="J188" i="19"/>
  <c r="J223" i="19"/>
  <c r="J187" i="19"/>
  <c r="J138" i="19"/>
  <c r="J198" i="19"/>
  <c r="J204" i="19"/>
  <c r="BK184" i="19"/>
  <c r="J155" i="19"/>
  <c r="J127" i="19"/>
  <c r="J137" i="19"/>
  <c r="BK175" i="20"/>
  <c r="BK164" i="20"/>
  <c r="J171" i="20"/>
  <c r="BK162" i="20"/>
  <c r="BK145" i="20"/>
  <c r="J142" i="20"/>
  <c r="BK135" i="21"/>
  <c r="J140" i="21"/>
  <c r="J148" i="21"/>
  <c r="J141" i="21"/>
  <c r="BK129" i="21"/>
  <c r="BK154" i="21"/>
  <c r="J153" i="21"/>
  <c r="BK127" i="21"/>
  <c r="BK140" i="22"/>
  <c r="J149" i="22"/>
  <c r="J162" i="22"/>
  <c r="BK144" i="22"/>
  <c r="J154" i="22"/>
  <c r="BK163" i="22"/>
  <c r="BK174" i="22"/>
  <c r="J159" i="22"/>
  <c r="J128" i="23"/>
  <c r="J165" i="23"/>
  <c r="J141" i="23"/>
  <c r="J137" i="23"/>
  <c r="BK144" i="23"/>
  <c r="J342" i="24"/>
  <c r="BK270" i="24"/>
  <c r="J165" i="24"/>
  <c r="BK322" i="24"/>
  <c r="J218" i="24"/>
  <c r="BK407" i="24"/>
  <c r="J312" i="24"/>
  <c r="BK251" i="24"/>
  <c r="BK419" i="24"/>
  <c r="BK344" i="24"/>
  <c r="J250" i="24"/>
  <c r="BK396" i="24"/>
  <c r="J257" i="24"/>
  <c r="BK345" i="24"/>
  <c r="J307" i="24"/>
  <c r="BK250" i="24"/>
  <c r="J396" i="24"/>
  <c r="J313" i="24"/>
  <c r="BK180" i="24"/>
  <c r="BK339" i="24"/>
  <c r="J316" i="24"/>
  <c r="J168" i="24"/>
  <c r="J170" i="25"/>
  <c r="BK162" i="25"/>
  <c r="J137" i="25"/>
  <c r="J158" i="25"/>
  <c r="BK158" i="25"/>
  <c r="J165" i="25"/>
  <c r="BK137" i="26"/>
  <c r="J131" i="26"/>
  <c r="J144" i="26"/>
  <c r="BK136" i="26"/>
  <c r="BK126" i="26"/>
  <c r="J2673" i="2"/>
  <c r="J2666" i="2"/>
  <c r="J2656" i="2"/>
  <c r="BK2651" i="2"/>
  <c r="J2649" i="2"/>
  <c r="J2549" i="2"/>
  <c r="J2545" i="2"/>
  <c r="BK2521" i="2"/>
  <c r="J2516" i="2"/>
  <c r="BK2507" i="2"/>
  <c r="J2414" i="2"/>
  <c r="BK2338" i="2"/>
  <c r="BK2334" i="2"/>
  <c r="BK2239" i="2"/>
  <c r="J2195" i="2"/>
  <c r="BK2188" i="2"/>
  <c r="BK2187" i="2"/>
  <c r="BK2182" i="2"/>
  <c r="BK2135" i="2"/>
  <c r="BK2122" i="2"/>
  <c r="BK2102" i="2"/>
  <c r="J1929" i="2"/>
  <c r="J1892" i="2"/>
  <c r="BK1833" i="2"/>
  <c r="BK1815" i="2"/>
  <c r="BK1806" i="2"/>
  <c r="BK1765" i="2"/>
  <c r="BK1604" i="2"/>
  <c r="J1592" i="2"/>
  <c r="J1560" i="2"/>
  <c r="BK1551" i="2"/>
  <c r="BK1502" i="2"/>
  <c r="BK1475" i="2"/>
  <c r="J1467" i="2"/>
  <c r="BK1455" i="2"/>
  <c r="J1422" i="2"/>
  <c r="BK1414" i="2"/>
  <c r="BK1409" i="2"/>
  <c r="J1401" i="2"/>
  <c r="BK1394" i="2"/>
  <c r="BK1381" i="2"/>
  <c r="J1378" i="2"/>
  <c r="BK1367" i="2"/>
  <c r="BK1291" i="2"/>
  <c r="BK1285" i="2"/>
  <c r="J1281" i="2"/>
  <c r="J1269" i="2"/>
  <c r="J1259" i="2"/>
  <c r="J1238" i="2"/>
  <c r="J1231" i="2"/>
  <c r="BK1223" i="2"/>
  <c r="J1205" i="2"/>
  <c r="J1195" i="2"/>
  <c r="J1178" i="2"/>
  <c r="J1164" i="2"/>
  <c r="BK1121" i="2"/>
  <c r="BK1117" i="2"/>
  <c r="BK1086" i="2"/>
  <c r="J1069" i="2"/>
  <c r="J1028" i="2"/>
  <c r="BK1000" i="2"/>
  <c r="BK820" i="2"/>
  <c r="BK813" i="2"/>
  <c r="J788" i="2"/>
  <c r="BK751" i="2"/>
  <c r="J743" i="2"/>
  <c r="BK695" i="2"/>
  <c r="J683" i="2"/>
  <c r="J672" i="2"/>
  <c r="J665" i="2"/>
  <c r="J625" i="2"/>
  <c r="BK550" i="2"/>
  <c r="J495" i="2"/>
  <c r="BK468" i="2"/>
  <c r="BK416" i="2"/>
  <c r="J410" i="2"/>
  <c r="J407" i="2"/>
  <c r="J403" i="2"/>
  <c r="BK345" i="2"/>
  <c r="BK317" i="2"/>
  <c r="BK312" i="2"/>
  <c r="J270" i="2"/>
  <c r="BK267" i="2"/>
  <c r="BK191" i="2"/>
  <c r="BK255" i="5"/>
  <c r="J206" i="5"/>
  <c r="J183" i="5"/>
  <c r="J137" i="5"/>
  <c r="J245" i="5"/>
  <c r="J210" i="5"/>
  <c r="BK187" i="5"/>
  <c r="J155" i="5"/>
  <c r="J130" i="5"/>
  <c r="BK219" i="5"/>
  <c r="J158" i="5"/>
  <c r="BK134" i="5"/>
  <c r="J255" i="5"/>
  <c r="BK205" i="5"/>
  <c r="BK145" i="5"/>
  <c r="BK127" i="5"/>
  <c r="BK216" i="5"/>
  <c r="BK201" i="5"/>
  <c r="BK165" i="5"/>
  <c r="BK125" i="5"/>
  <c r="J215" i="5"/>
  <c r="J160" i="5"/>
  <c r="BK130" i="5"/>
  <c r="BK180" i="5"/>
  <c r="J132" i="5"/>
  <c r="J149" i="6"/>
  <c r="J135" i="6"/>
  <c r="J153" i="6"/>
  <c r="J139" i="6"/>
  <c r="J126" i="6"/>
  <c r="BK128" i="6"/>
  <c r="J144" i="6"/>
  <c r="J125" i="6"/>
  <c r="J130" i="6"/>
  <c r="BK138" i="7"/>
  <c r="BK274" i="7"/>
  <c r="J230" i="7"/>
  <c r="BK195" i="7"/>
  <c r="J172" i="7"/>
  <c r="J158" i="7"/>
  <c r="BK143" i="7"/>
  <c r="BK259" i="7"/>
  <c r="J226" i="7"/>
  <c r="BK202" i="7"/>
  <c r="J176" i="7"/>
  <c r="BK235" i="7"/>
  <c r="BK192" i="7"/>
  <c r="BK150" i="7"/>
  <c r="J277" i="7"/>
  <c r="J262" i="7"/>
  <c r="J239" i="7"/>
  <c r="J220" i="7"/>
  <c r="J178" i="7"/>
  <c r="BK160" i="7"/>
  <c r="J140" i="7"/>
  <c r="J251" i="7"/>
  <c r="BK217" i="7"/>
  <c r="J177" i="7"/>
  <c r="BK142" i="7"/>
  <c r="BK385" i="8"/>
  <c r="BK353" i="8"/>
  <c r="J290" i="8"/>
  <c r="J199" i="8"/>
  <c r="BK409" i="8"/>
  <c r="J368" i="8"/>
  <c r="BK312" i="8"/>
  <c r="BK297" i="8"/>
  <c r="BK209" i="8"/>
  <c r="J135" i="8"/>
  <c r="J381" i="8"/>
  <c r="J366" i="8"/>
  <c r="J322" i="8"/>
  <c r="J235" i="8"/>
  <c r="J395" i="8"/>
  <c r="J371" i="8"/>
  <c r="J330" i="8"/>
  <c r="J283" i="8"/>
  <c r="J241" i="8"/>
  <c r="J170" i="8"/>
  <c r="BK391" i="8"/>
  <c r="BK344" i="8"/>
  <c r="BK296" i="8"/>
  <c r="BK206" i="8"/>
  <c r="J390" i="8"/>
  <c r="J268" i="8"/>
  <c r="J207" i="8"/>
  <c r="BK142" i="8"/>
  <c r="J349" i="8"/>
  <c r="J262" i="8"/>
  <c r="J242" i="8"/>
  <c r="J142" i="8"/>
  <c r="J348" i="8"/>
  <c r="BK300" i="8"/>
  <c r="J209" i="8"/>
  <c r="J460" i="9"/>
  <c r="BK424" i="9"/>
  <c r="BK376" i="9"/>
  <c r="J270" i="9"/>
  <c r="BK179" i="9"/>
  <c r="J466" i="9"/>
  <c r="BK457" i="9"/>
  <c r="BK387" i="9"/>
  <c r="J337" i="9"/>
  <c r="J283" i="9"/>
  <c r="J259" i="9"/>
  <c r="J172" i="9"/>
  <c r="BK452" i="9"/>
  <c r="BK409" i="9"/>
  <c r="J305" i="9"/>
  <c r="J212" i="9"/>
  <c r="J473" i="9"/>
  <c r="J377" i="9"/>
  <c r="BK305" i="9"/>
  <c r="J175" i="9"/>
  <c r="BK417" i="9"/>
  <c r="J384" i="9"/>
  <c r="J313" i="9"/>
  <c r="BK261" i="9"/>
  <c r="J176" i="9"/>
  <c r="BK453" i="9"/>
  <c r="J411" i="9"/>
  <c r="J380" i="9"/>
  <c r="J338" i="9"/>
  <c r="J263" i="9"/>
  <c r="J180" i="9"/>
  <c r="J346" i="9"/>
  <c r="J307" i="9"/>
  <c r="J261" i="9"/>
  <c r="BK205" i="9"/>
  <c r="J148" i="9"/>
  <c r="BK470" i="9"/>
  <c r="J396" i="9"/>
  <c r="J306" i="9"/>
  <c r="J258" i="9"/>
  <c r="J174" i="9"/>
  <c r="J140" i="10"/>
  <c r="J145" i="10"/>
  <c r="J151" i="10"/>
  <c r="J148" i="10"/>
  <c r="BK151" i="10"/>
  <c r="J139" i="10"/>
  <c r="BK135" i="10"/>
  <c r="J153" i="10"/>
  <c r="BK129" i="10"/>
  <c r="BK145" i="10"/>
  <c r="J154" i="11"/>
  <c r="BK141" i="11"/>
  <c r="BK165" i="11"/>
  <c r="BK135" i="11"/>
  <c r="BK131" i="11"/>
  <c r="BK165" i="12"/>
  <c r="BK142" i="12"/>
  <c r="J157" i="12"/>
  <c r="BK151" i="12"/>
  <c r="J140" i="12"/>
  <c r="BK145" i="12"/>
  <c r="J160" i="12"/>
  <c r="J165" i="12"/>
  <c r="J129" i="12"/>
  <c r="BK140" i="12"/>
  <c r="J373" i="13"/>
  <c r="BK321" i="13"/>
  <c r="J249" i="13"/>
  <c r="BK389" i="13"/>
  <c r="BK367" i="13"/>
  <c r="J319" i="13"/>
  <c r="J305" i="13"/>
  <c r="BK249" i="13"/>
  <c r="BK141" i="13"/>
  <c r="J363" i="13"/>
  <c r="J234" i="13"/>
  <c r="J152" i="13"/>
  <c r="J389" i="13"/>
  <c r="BK320" i="13"/>
  <c r="J201" i="13"/>
  <c r="BK156" i="13"/>
  <c r="BK344" i="13"/>
  <c r="BK234" i="13"/>
  <c r="J133" i="13"/>
  <c r="J380" i="13"/>
  <c r="J355" i="13"/>
  <c r="BK304" i="13"/>
  <c r="J230" i="13"/>
  <c r="BK152" i="13"/>
  <c r="BK305" i="13"/>
  <c r="J226" i="13"/>
  <c r="J311" i="13"/>
  <c r="BK240" i="13"/>
  <c r="BK174" i="13"/>
  <c r="BK152" i="14"/>
  <c r="J189" i="14"/>
  <c r="J167" i="14"/>
  <c r="J190" i="14"/>
  <c r="BK212" i="14"/>
  <c r="J193" i="14"/>
  <c r="BK199" i="14"/>
  <c r="J186" i="14"/>
  <c r="BK142" i="14"/>
  <c r="BK187" i="14"/>
  <c r="J140" i="14"/>
  <c r="BK194" i="14"/>
  <c r="J130" i="14"/>
  <c r="BK173" i="15"/>
  <c r="BK191" i="15"/>
  <c r="BK144" i="15"/>
  <c r="J175" i="15"/>
  <c r="J137" i="15"/>
  <c r="BK174" i="15"/>
  <c r="BK193" i="15"/>
  <c r="BK146" i="15"/>
  <c r="BK192" i="15"/>
  <c r="J132" i="15"/>
  <c r="J174" i="15"/>
  <c r="BK127" i="16"/>
  <c r="BK163" i="17"/>
  <c r="J163" i="17"/>
  <c r="BK153" i="17"/>
  <c r="J166" i="17"/>
  <c r="BK168" i="17"/>
  <c r="J133" i="17"/>
  <c r="BK134" i="18"/>
  <c r="J165" i="18"/>
  <c r="J174" i="18"/>
  <c r="J126" i="18"/>
  <c r="BK164" i="18"/>
  <c r="BK174" i="18"/>
  <c r="J156" i="18"/>
  <c r="BK169" i="18"/>
  <c r="BK151" i="18"/>
  <c r="J169" i="18"/>
  <c r="BK148" i="18"/>
  <c r="BK191" i="19"/>
  <c r="BK179" i="19"/>
  <c r="J136" i="19"/>
  <c r="BK198" i="19"/>
  <c r="J145" i="19"/>
  <c r="BK223" i="19"/>
  <c r="J168" i="19"/>
  <c r="BK131" i="19"/>
  <c r="BK196" i="19"/>
  <c r="BK168" i="19"/>
  <c r="BK128" i="19"/>
  <c r="J200" i="19"/>
  <c r="BK163" i="19"/>
  <c r="J179" i="19"/>
  <c r="BK133" i="19"/>
  <c r="J140" i="19"/>
  <c r="BK169" i="20"/>
  <c r="BK173" i="20"/>
  <c r="J167" i="20"/>
  <c r="J127" i="20"/>
  <c r="BK179" i="20"/>
  <c r="J149" i="21"/>
  <c r="J147" i="21"/>
  <c r="J132" i="21"/>
  <c r="BK150" i="21"/>
  <c r="J146" i="21"/>
  <c r="J128" i="21"/>
  <c r="BK140" i="21"/>
  <c r="BK134" i="21"/>
  <c r="J135" i="21"/>
  <c r="J151" i="22"/>
  <c r="BK159" i="22"/>
  <c r="BK157" i="22"/>
  <c r="J133" i="22"/>
  <c r="J141" i="22"/>
  <c r="BK158" i="22"/>
  <c r="J147" i="22"/>
  <c r="BK133" i="22"/>
  <c r="BK146" i="23"/>
  <c r="BK149" i="23"/>
  <c r="BK169" i="23"/>
  <c r="BK160" i="23"/>
  <c r="BK165" i="23"/>
  <c r="BK383" i="24"/>
  <c r="J322" i="24"/>
  <c r="J251" i="24"/>
  <c r="J360" i="24"/>
  <c r="BK314" i="24"/>
  <c r="BK214" i="24"/>
  <c r="BK394" i="24"/>
  <c r="J295" i="24"/>
  <c r="BK134" i="24"/>
  <c r="J353" i="24"/>
  <c r="BK312" i="24"/>
  <c r="J226" i="24"/>
  <c r="J383" i="24"/>
  <c r="J172" i="24"/>
  <c r="BK325" i="24"/>
  <c r="BK268" i="24"/>
  <c r="BK224" i="24"/>
  <c r="BK387" i="24"/>
  <c r="BK309" i="24"/>
  <c r="J422" i="24"/>
  <c r="J388" i="24"/>
  <c r="J335" i="24"/>
  <c r="J272" i="24"/>
  <c r="J171" i="25"/>
  <c r="J126" i="25"/>
  <c r="J131" i="25"/>
  <c r="BK149" i="25"/>
  <c r="BK152" i="25"/>
  <c r="J164" i="25"/>
  <c r="J139" i="26"/>
  <c r="BK127" i="26"/>
  <c r="J137" i="26"/>
  <c r="BK132" i="26"/>
  <c r="BK2672" i="2"/>
  <c r="J2663" i="2"/>
  <c r="J2651" i="2"/>
  <c r="BK2646" i="2"/>
  <c r="J2547" i="2"/>
  <c r="J2539" i="2"/>
  <c r="J2512" i="2"/>
  <c r="J2507" i="2"/>
  <c r="BK2343" i="2"/>
  <c r="BK2336" i="2"/>
  <c r="BK2332" i="2"/>
  <c r="J2198" i="2"/>
  <c r="BK2191" i="2"/>
  <c r="J2186" i="2"/>
  <c r="BK2181" i="2"/>
  <c r="BK2133" i="2"/>
  <c r="J2122" i="2"/>
  <c r="J2085" i="2"/>
  <c r="BK2064" i="2"/>
  <c r="BK1950" i="2"/>
  <c r="BK1892" i="2"/>
  <c r="J1827" i="2"/>
  <c r="J1810" i="2"/>
  <c r="J1793" i="2"/>
  <c r="J1718" i="2"/>
  <c r="BK1588" i="2"/>
  <c r="BK1558" i="2"/>
  <c r="BK1528" i="2"/>
  <c r="BK1504" i="2"/>
  <c r="BK1472" i="2"/>
  <c r="J1458" i="2"/>
  <c r="BK1420" i="2"/>
  <c r="J1415" i="2"/>
  <c r="BK1407" i="2"/>
  <c r="J1397" i="2"/>
  <c r="BK1383" i="2"/>
  <c r="BK1373" i="2"/>
  <c r="J1369" i="2"/>
  <c r="J1293" i="2"/>
  <c r="BK1283" i="2"/>
  <c r="BK1273" i="2"/>
  <c r="J1263" i="2"/>
  <c r="J1252" i="2"/>
  <c r="BK1240" i="2"/>
  <c r="BK1235" i="2"/>
  <c r="BK1231" i="2"/>
  <c r="J1225" i="2"/>
  <c r="J1211" i="2"/>
  <c r="J1018" i="2"/>
  <c r="J820" i="2"/>
  <c r="J790" i="2"/>
  <c r="BK753" i="2"/>
  <c r="J749" i="2"/>
  <c r="J706" i="2"/>
  <c r="J678" i="2"/>
  <c r="BK666" i="2"/>
  <c r="BK599" i="2"/>
  <c r="J567" i="2"/>
  <c r="BK495" i="2"/>
  <c r="J468" i="2"/>
  <c r="J416" i="2"/>
  <c r="J409" i="2"/>
  <c r="BK405" i="2"/>
  <c r="J402" i="2"/>
  <c r="BK368" i="2"/>
  <c r="BK333" i="2"/>
  <c r="J316" i="2"/>
  <c r="BK293" i="2"/>
  <c r="BK262" i="2"/>
  <c r="J229" i="2"/>
  <c r="BK239" i="2"/>
  <c r="J191" i="2"/>
  <c r="J187" i="2"/>
  <c r="BK181" i="2"/>
  <c r="BK158" i="2"/>
  <c r="J638" i="3"/>
  <c r="BK610" i="3"/>
  <c r="J602" i="3"/>
  <c r="BK588" i="3"/>
  <c r="BK493" i="3"/>
  <c r="BK420" i="3"/>
  <c r="BK373" i="3"/>
  <c r="J347" i="3"/>
  <c r="J338" i="3"/>
  <c r="J280" i="3"/>
  <c r="J244" i="3"/>
  <c r="J224" i="3"/>
  <c r="J624" i="3"/>
  <c r="BK594" i="3"/>
  <c r="BK578" i="3"/>
  <c r="BK561" i="3"/>
  <c r="J511" i="3"/>
  <c r="BK419" i="3"/>
  <c r="J404" i="3"/>
  <c r="BK386" i="3"/>
  <c r="J375" i="3"/>
  <c r="BK348" i="3"/>
  <c r="J300" i="3"/>
  <c r="J241" i="3"/>
  <c r="BK225" i="3"/>
  <c r="J192" i="3"/>
  <c r="J609" i="3"/>
  <c r="J586" i="3"/>
  <c r="BK569" i="3"/>
  <c r="BK550" i="3"/>
  <c r="J460" i="3"/>
  <c r="J419" i="3"/>
  <c r="J387" i="3"/>
  <c r="BK343" i="3"/>
  <c r="BK297" i="3"/>
  <c r="BK231" i="3"/>
  <c r="J153" i="3"/>
  <c r="J610" i="3"/>
  <c r="BK598" i="3"/>
  <c r="BK580" i="3"/>
  <c r="J546" i="3"/>
  <c r="BK506" i="3"/>
  <c r="BK426" i="3"/>
  <c r="J415" i="3"/>
  <c r="J401" i="3"/>
  <c r="BK366" i="3"/>
  <c r="J345" i="3"/>
  <c r="BK280" i="3"/>
  <c r="J240" i="3"/>
  <c r="J226" i="3"/>
  <c r="J636" i="3"/>
  <c r="BK601" i="3"/>
  <c r="J576" i="3"/>
  <c r="BK559" i="3"/>
  <c r="BK390" i="3"/>
  <c r="J357" i="3"/>
  <c r="J328" i="3"/>
  <c r="J275" i="3"/>
  <c r="J243" i="3"/>
  <c r="J220" i="3"/>
  <c r="J612" i="3"/>
  <c r="J577" i="3"/>
  <c r="J559" i="3"/>
  <c r="J409" i="3"/>
  <c r="J390" i="3"/>
  <c r="BK357" i="3"/>
  <c r="J312" i="3"/>
  <c r="J274" i="3"/>
  <c r="J238" i="3"/>
  <c r="BK609" i="3"/>
  <c r="J594" i="3"/>
  <c r="J558" i="3"/>
  <c r="J424" i="3"/>
  <c r="BK403" i="3"/>
  <c r="J388" i="3"/>
  <c r="J365" i="3"/>
  <c r="J344" i="3"/>
  <c r="J297" i="3"/>
  <c r="BK276" i="3"/>
  <c r="BK240" i="3"/>
  <c r="BK216" i="3"/>
  <c r="J142" i="3"/>
  <c r="J566" i="3"/>
  <c r="J493" i="3"/>
  <c r="BK415" i="3"/>
  <c r="J403" i="3"/>
  <c r="J377" i="3"/>
  <c r="BK338" i="3"/>
  <c r="J269" i="3"/>
  <c r="BK142" i="3"/>
  <c r="J133" i="3"/>
  <c r="BK280" i="4"/>
  <c r="J256" i="4"/>
  <c r="BK229" i="4"/>
  <c r="J212" i="4"/>
  <c r="BK191" i="4"/>
  <c r="J174" i="4"/>
  <c r="BK145" i="4"/>
  <c r="J274" i="4"/>
  <c r="J254" i="4"/>
  <c r="BK241" i="4"/>
  <c r="BK226" i="4"/>
  <c r="J190" i="4"/>
  <c r="BK173" i="4"/>
  <c r="J157" i="4"/>
  <c r="J139" i="4"/>
  <c r="J286" i="4"/>
  <c r="BK263" i="4"/>
  <c r="BK244" i="4"/>
  <c r="BK227" i="4"/>
  <c r="BK216" i="4"/>
  <c r="J196" i="4"/>
  <c r="J170" i="4"/>
  <c r="J135" i="4"/>
  <c r="BK295" i="4"/>
  <c r="J277" i="4"/>
  <c r="BK257" i="4"/>
  <c r="BK236" i="4"/>
  <c r="J226" i="4"/>
  <c r="BK196" i="4"/>
  <c r="J165" i="4"/>
  <c r="BK158" i="4"/>
  <c r="BK133" i="4"/>
  <c r="BK250" i="4"/>
  <c r="BK223" i="4"/>
  <c r="BK195" i="4"/>
  <c r="J171" i="4"/>
  <c r="BK163" i="4"/>
  <c r="BK148" i="4"/>
  <c r="J133" i="4"/>
  <c r="J290" i="4"/>
  <c r="BK273" i="4"/>
  <c r="BK260" i="4"/>
  <c r="J239" i="4"/>
  <c r="BK212" i="4"/>
  <c r="J200" i="4"/>
  <c r="J186" i="4"/>
  <c r="BK178" i="4"/>
  <c r="J162" i="4"/>
  <c r="BK298" i="4"/>
  <c r="J297" i="4"/>
  <c r="BK291" i="4"/>
  <c r="BK266" i="4"/>
  <c r="J249" i="4"/>
  <c r="J228" i="4"/>
  <c r="J211" i="4"/>
  <c r="BK194" i="4"/>
  <c r="J195" i="5"/>
  <c r="J152" i="5"/>
  <c r="J143" i="5"/>
  <c r="J133" i="5"/>
  <c r="BK239" i="5"/>
  <c r="BK196" i="5"/>
  <c r="BK164" i="5"/>
  <c r="J138" i="5"/>
  <c r="J257" i="5"/>
  <c r="J212" i="5"/>
  <c r="BK198" i="5"/>
  <c r="BK156" i="5"/>
  <c r="J268" i="5"/>
  <c r="BK199" i="5"/>
  <c r="J181" i="5"/>
  <c r="J147" i="5"/>
  <c r="BK237" i="5"/>
  <c r="J185" i="5"/>
  <c r="BK132" i="5"/>
  <c r="BK234" i="5"/>
  <c r="J186" i="5"/>
  <c r="J144" i="5"/>
  <c r="J246" i="5"/>
  <c r="J167" i="5"/>
  <c r="BK124" i="5"/>
  <c r="J202" i="5"/>
  <c r="J162" i="5"/>
  <c r="J129" i="5"/>
  <c r="BK142" i="6"/>
  <c r="BK124" i="6"/>
  <c r="BK143" i="6"/>
  <c r="J123" i="6"/>
  <c r="J140" i="6"/>
  <c r="BK119" i="6"/>
  <c r="J143" i="6"/>
  <c r="BK122" i="6"/>
  <c r="BK120" i="6"/>
  <c r="BK226" i="7"/>
  <c r="BK131" i="7"/>
  <c r="J236" i="7"/>
  <c r="J217" i="7"/>
  <c r="J180" i="7"/>
  <c r="J170" i="7"/>
  <c r="BK148" i="7"/>
  <c r="J134" i="7"/>
  <c r="BK265" i="7"/>
  <c r="J228" i="7"/>
  <c r="BK207" i="7"/>
  <c r="J186" i="7"/>
  <c r="BK221" i="7"/>
  <c r="J147" i="7"/>
  <c r="BK273" i="7"/>
  <c r="J261" i="7"/>
  <c r="J242" i="7"/>
  <c r="J218" i="7"/>
  <c r="BK162" i="7"/>
  <c r="J135" i="7"/>
  <c r="BK258" i="7"/>
  <c r="J224" i="7"/>
  <c r="BK180" i="7"/>
  <c r="BK133" i="7"/>
  <c r="BK369" i="8"/>
  <c r="J276" i="8"/>
  <c r="BK195" i="8"/>
  <c r="J379" i="8"/>
  <c r="BK347" i="8"/>
  <c r="J296" i="8"/>
  <c r="J146" i="8"/>
  <c r="BK389" i="8"/>
  <c r="J373" i="8"/>
  <c r="BK337" i="8"/>
  <c r="BK276" i="8"/>
  <c r="J389" i="8"/>
  <c r="J357" i="8"/>
  <c r="BK322" i="8"/>
  <c r="J270" i="8"/>
  <c r="J220" i="8"/>
  <c r="BK180" i="8"/>
  <c r="J407" i="8"/>
  <c r="BK366" i="8"/>
  <c r="J337" i="8"/>
  <c r="J274" i="8"/>
  <c r="BK194" i="8"/>
  <c r="J301" i="8"/>
  <c r="J240" i="8"/>
  <c r="BK203" i="8"/>
  <c r="J388" i="8"/>
  <c r="BK348" i="8"/>
  <c r="J285" i="8"/>
  <c r="BK235" i="8"/>
  <c r="BK363" i="8"/>
  <c r="J344" i="8"/>
  <c r="BK305" i="8"/>
  <c r="BK211" i="8"/>
  <c r="BK148" i="8"/>
  <c r="BK455" i="9"/>
  <c r="J408" i="9"/>
  <c r="BK379" i="9"/>
  <c r="BK277" i="9"/>
  <c r="J204" i="9"/>
  <c r="BK147" i="9"/>
  <c r="BK463" i="9"/>
  <c r="BK415" i="9"/>
  <c r="BK347" i="9"/>
  <c r="BK312" i="9"/>
  <c r="J268" i="9"/>
  <c r="J178" i="9"/>
  <c r="J465" i="9"/>
  <c r="J423" i="9"/>
  <c r="J389" i="9"/>
  <c r="J277" i="9"/>
  <c r="BK217" i="9"/>
  <c r="BK180" i="9"/>
  <c r="J420" i="9"/>
  <c r="J374" i="9"/>
  <c r="J213" i="9"/>
  <c r="J457" i="9"/>
  <c r="BK401" i="9"/>
  <c r="J344" i="9"/>
  <c r="BK271" i="9"/>
  <c r="J168" i="9"/>
  <c r="J416" i="9"/>
  <c r="BK400" i="9"/>
  <c r="J342" i="9"/>
  <c r="J300" i="9"/>
  <c r="BK213" i="9"/>
  <c r="BK348" i="9"/>
  <c r="BK310" i="9"/>
  <c r="BK270" i="9"/>
  <c r="BK240" i="9"/>
  <c r="J181" i="9"/>
  <c r="BK462" i="9"/>
  <c r="J417" i="9"/>
  <c r="J276" i="9"/>
  <c r="BK260" i="9"/>
  <c r="BK170" i="9"/>
  <c r="J136" i="10"/>
  <c r="BK134" i="10"/>
  <c r="BK140" i="10"/>
  <c r="BK124" i="10"/>
  <c r="J131" i="10"/>
  <c r="BK131" i="10"/>
  <c r="J138" i="10"/>
  <c r="J147" i="10"/>
  <c r="BK168" i="11"/>
  <c r="BK156" i="11"/>
  <c r="J146" i="11"/>
  <c r="BK169" i="11"/>
  <c r="J161" i="11"/>
  <c r="J135" i="11"/>
  <c r="J151" i="12"/>
  <c r="J162" i="12"/>
  <c r="J143" i="12"/>
  <c r="BK149" i="12"/>
  <c r="J168" i="12"/>
  <c r="BK134" i="12"/>
  <c r="J134" i="12"/>
  <c r="J124" i="12"/>
  <c r="J128" i="12"/>
  <c r="J131" i="12"/>
  <c r="J141" i="12"/>
  <c r="BK125" i="12"/>
  <c r="J370" i="13"/>
  <c r="J306" i="13"/>
  <c r="J214" i="13"/>
  <c r="BK396" i="13"/>
  <c r="J381" i="13"/>
  <c r="BK364" i="13"/>
  <c r="BK360" i="13"/>
  <c r="BK309" i="13"/>
  <c r="J207" i="13"/>
  <c r="J145" i="13"/>
  <c r="BK355" i="13"/>
  <c r="BK172" i="13"/>
  <c r="J129" i="13"/>
  <c r="J374" i="13"/>
  <c r="BK255" i="13"/>
  <c r="BK184" i="13"/>
  <c r="BK133" i="13"/>
  <c r="J309" i="13"/>
  <c r="BK230" i="13"/>
  <c r="J392" i="13"/>
  <c r="J365" i="13"/>
  <c r="BK311" i="13"/>
  <c r="J232" i="13"/>
  <c r="BK371" i="13"/>
  <c r="J301" i="13"/>
  <c r="J198" i="13"/>
  <c r="J307" i="13"/>
  <c r="BK228" i="13"/>
  <c r="BK189" i="14"/>
  <c r="BK139" i="14"/>
  <c r="BK184" i="14"/>
  <c r="J131" i="14"/>
  <c r="J212" i="14"/>
  <c r="BK169" i="14"/>
  <c r="J195" i="14"/>
  <c r="BK172" i="14"/>
  <c r="J194" i="14"/>
  <c r="J173" i="14"/>
  <c r="BK191" i="14"/>
  <c r="J193" i="15"/>
  <c r="BK128" i="15"/>
  <c r="J183" i="15"/>
  <c r="J129" i="15"/>
  <c r="J157" i="15"/>
  <c r="BK182" i="15"/>
  <c r="J194" i="15"/>
  <c r="BK164" i="15"/>
  <c r="BK184" i="15"/>
  <c r="J140" i="15"/>
  <c r="BK140" i="16"/>
  <c r="BK160" i="16"/>
  <c r="BK146" i="16"/>
  <c r="BK166" i="16"/>
  <c r="BK130" i="16"/>
  <c r="BK126" i="16"/>
  <c r="J128" i="16"/>
  <c r="BK154" i="17"/>
  <c r="BK173" i="17"/>
  <c r="BK131" i="17"/>
  <c r="J131" i="17"/>
  <c r="J157" i="17"/>
  <c r="J177" i="18"/>
  <c r="BK147" i="18"/>
  <c r="J150" i="18"/>
  <c r="J159" i="18"/>
  <c r="BK173" i="18"/>
  <c r="BK136" i="18"/>
  <c r="J149" i="18"/>
  <c r="BK153" i="18"/>
  <c r="BK167" i="18"/>
  <c r="J146" i="18"/>
  <c r="BK162" i="18"/>
  <c r="J216" i="19"/>
  <c r="BK170" i="19"/>
  <c r="J139" i="19"/>
  <c r="BK200" i="19"/>
  <c r="J191" i="19"/>
  <c r="J151" i="19"/>
  <c r="BK199" i="19"/>
  <c r="BK140" i="19"/>
  <c r="BK206" i="19"/>
  <c r="BK180" i="19"/>
  <c r="J149" i="19"/>
  <c r="BK209" i="19"/>
  <c r="BK187" i="19"/>
  <c r="BK193" i="19"/>
  <c r="BK165" i="19"/>
  <c r="BK125" i="19"/>
  <c r="J176" i="20"/>
  <c r="J129" i="20"/>
  <c r="BK158" i="20"/>
  <c r="J132" i="20"/>
  <c r="J145" i="20"/>
  <c r="BK138" i="20"/>
  <c r="BK161" i="20"/>
  <c r="BK155" i="21"/>
  <c r="J139" i="21"/>
  <c r="BK130" i="21"/>
  <c r="BK142" i="21"/>
  <c r="J138" i="21"/>
  <c r="J123" i="21"/>
  <c r="BK147" i="21"/>
  <c r="J120" i="21"/>
  <c r="BK176" i="22"/>
  <c r="BK132" i="22"/>
  <c r="J166" i="22"/>
  <c r="BK147" i="22"/>
  <c r="J139" i="22"/>
  <c r="J136" i="22"/>
  <c r="BK135" i="22"/>
  <c r="J139" i="23"/>
  <c r="BK133" i="23"/>
  <c r="J167" i="23"/>
  <c r="J131" i="23"/>
  <c r="J146" i="23"/>
  <c r="BK340" i="24"/>
  <c r="BK272" i="24"/>
  <c r="J174" i="24"/>
  <c r="J341" i="24"/>
  <c r="BK257" i="24"/>
  <c r="BK152" i="24"/>
  <c r="BK384" i="24"/>
  <c r="J318" i="24"/>
  <c r="BK261" i="24"/>
  <c r="J384" i="24"/>
  <c r="BK321" i="24"/>
  <c r="J283" i="24"/>
  <c r="BK216" i="24"/>
  <c r="J410" i="24"/>
  <c r="J297" i="24"/>
  <c r="BK402" i="24"/>
  <c r="J309" i="24"/>
  <c r="J228" i="24"/>
  <c r="J402" i="24"/>
  <c r="J323" i="24"/>
  <c r="BK283" i="24"/>
  <c r="J132" i="24"/>
  <c r="BK338" i="24"/>
  <c r="J314" i="24"/>
  <c r="J152" i="24"/>
  <c r="J173" i="25"/>
  <c r="J174" i="25"/>
  <c r="J145" i="25"/>
  <c r="J155" i="25"/>
  <c r="J141" i="25"/>
  <c r="BK137" i="25"/>
  <c r="J2672" i="2"/>
  <c r="BK2665" i="2"/>
  <c r="J2654" i="2"/>
  <c r="BK2650" i="2"/>
  <c r="J2646" i="2"/>
  <c r="BK2541" i="2"/>
  <c r="J2518" i="2"/>
  <c r="J2510" i="2"/>
  <c r="BK2414" i="2"/>
  <c r="J2341" i="2"/>
  <c r="J2334" i="2"/>
  <c r="BK2198" i="2"/>
  <c r="J2191" i="2"/>
  <c r="J2187" i="2"/>
  <c r="J2180" i="2"/>
  <c r="J2113" i="2"/>
  <c r="J2089" i="2"/>
  <c r="J2067" i="2"/>
  <c r="J1960" i="2"/>
  <c r="BK1864" i="2"/>
  <c r="J1833" i="2"/>
  <c r="J1821" i="2"/>
  <c r="J1812" i="2"/>
  <c r="J1792" i="2"/>
  <c r="J1765" i="2"/>
  <c r="J1604" i="2"/>
  <c r="J1563" i="2"/>
  <c r="BK1555" i="2"/>
  <c r="J1505" i="2"/>
  <c r="J1477" i="2"/>
  <c r="BK1464" i="2"/>
  <c r="J1455" i="2"/>
  <c r="J1416" i="2"/>
  <c r="BK1412" i="2"/>
  <c r="J1407" i="2"/>
  <c r="BK1397" i="2"/>
  <c r="J1392" i="2"/>
  <c r="J1380" i="2"/>
  <c r="BK1371" i="2"/>
  <c r="BK1329" i="2"/>
  <c r="J1289" i="2"/>
  <c r="J1283" i="2"/>
  <c r="BK1271" i="2"/>
  <c r="J1261" i="2"/>
  <c r="BK1250" i="2"/>
  <c r="J1240" i="2"/>
  <c r="J1227" i="2"/>
  <c r="J1221" i="2"/>
  <c r="BK1201" i="2"/>
  <c r="J1184" i="2"/>
  <c r="BK1178" i="2"/>
  <c r="J1166" i="2"/>
  <c r="J1131" i="2"/>
  <c r="BK1115" i="2"/>
  <c r="J1086" i="2"/>
  <c r="BK1067" i="2"/>
  <c r="BK1028" i="2"/>
  <c r="BK1018" i="2"/>
  <c r="J822" i="2"/>
  <c r="J813" i="2"/>
  <c r="BK771" i="2"/>
  <c r="BK744" i="2"/>
  <c r="BK707" i="2"/>
  <c r="BK683" i="2"/>
  <c r="BK671" i="2"/>
  <c r="BK655" i="2"/>
  <c r="BK616" i="2"/>
  <c r="J510" i="2"/>
  <c r="BK433" i="2"/>
  <c r="J418" i="2"/>
  <c r="BK411" i="2"/>
  <c r="BK408" i="2"/>
  <c r="J405" i="2"/>
  <c r="BK392" i="2"/>
  <c r="J345" i="2"/>
  <c r="BK319" i="2"/>
  <c r="J312" i="2"/>
  <c r="BK268" i="2"/>
  <c r="J262" i="2"/>
  <c r="J158" i="2"/>
  <c r="BK229" i="2"/>
  <c r="J189" i="2"/>
  <c r="BK185" i="2"/>
  <c r="BK179" i="2"/>
  <c r="BK144" i="2"/>
  <c r="J614" i="3"/>
  <c r="J606" i="3"/>
  <c r="BK585" i="3"/>
  <c r="BK563" i="3"/>
  <c r="J487" i="3"/>
  <c r="BK409" i="3"/>
  <c r="J369" i="3"/>
  <c r="BK345" i="3"/>
  <c r="J337" i="3"/>
  <c r="J264" i="3"/>
  <c r="J239" i="3"/>
  <c r="BK153" i="3"/>
  <c r="J627" i="3"/>
  <c r="BK599" i="3"/>
  <c r="J585" i="3"/>
  <c r="J574" i="3"/>
  <c r="BK540" i="3"/>
  <c r="J454" i="3"/>
  <c r="BK410" i="3"/>
  <c r="BK395" i="3"/>
  <c r="J383" i="3"/>
  <c r="J352" i="3"/>
  <c r="BK283" i="3"/>
  <c r="BK252" i="3"/>
  <c r="J228" i="3"/>
  <c r="J216" i="3"/>
  <c r="BK632" i="3"/>
  <c r="J600" i="3"/>
  <c r="J572" i="3"/>
  <c r="J555" i="3"/>
  <c r="J467" i="3"/>
  <c r="J399" i="3"/>
  <c r="BK382" i="3"/>
  <c r="BK340" i="3"/>
  <c r="BK293" i="3"/>
  <c r="BK223" i="3"/>
  <c r="BK620" i="3"/>
  <c r="J599" i="3"/>
  <c r="BK584" i="3"/>
  <c r="BK564" i="3"/>
  <c r="J540" i="3"/>
  <c r="J425" i="3"/>
  <c r="J408" i="3"/>
  <c r="BK379" i="3"/>
  <c r="BK347" i="3"/>
  <c r="J281" i="3"/>
  <c r="J253" i="3"/>
  <c r="BK227" i="3"/>
  <c r="BK624" i="3"/>
  <c r="BK604" i="3"/>
  <c r="BK575" i="3"/>
  <c r="BK414" i="3"/>
  <c r="J400" i="3"/>
  <c r="BK365" i="3"/>
  <c r="BK304" i="3"/>
  <c r="BK277" i="3"/>
  <c r="BK253" i="3"/>
  <c r="BK232" i="3"/>
  <c r="BK627" i="3"/>
  <c r="BK603" i="3"/>
  <c r="J578" i="3"/>
  <c r="BK566" i="3"/>
  <c r="J506" i="3"/>
  <c r="BK402" i="3"/>
  <c r="J392" i="3"/>
  <c r="BK369" i="3"/>
  <c r="J325" i="3"/>
  <c r="BK278" i="3"/>
  <c r="BK268" i="3"/>
  <c r="J225" i="3"/>
  <c r="J608" i="3"/>
  <c r="BK590" i="3"/>
  <c r="J523" i="3"/>
  <c r="J414" i="3"/>
  <c r="BK384" i="3"/>
  <c r="BK367" i="3"/>
  <c r="BK351" i="3"/>
  <c r="BK337" i="3"/>
  <c r="BK282" i="3"/>
  <c r="BK245" i="3"/>
  <c r="BK221" i="3"/>
  <c r="BK144" i="3"/>
  <c r="BK572" i="3"/>
  <c r="BK526" i="3"/>
  <c r="BK483" i="3"/>
  <c r="J411" i="3"/>
  <c r="BK389" i="3"/>
  <c r="J351" i="3"/>
  <c r="J293" i="3"/>
  <c r="J268" i="3"/>
  <c r="BK239" i="3"/>
  <c r="BK290" i="4"/>
  <c r="BK271" i="4"/>
  <c r="J242" i="4"/>
  <c r="BK215" i="4"/>
  <c r="J198" i="4"/>
  <c r="J182" i="4"/>
  <c r="BK141" i="4"/>
  <c r="J266" i="4"/>
  <c r="J252" i="4"/>
  <c r="J233" i="4"/>
  <c r="BK220" i="4"/>
  <c r="BK184" i="4"/>
  <c r="BK168" i="4"/>
  <c r="BK149" i="4"/>
  <c r="BK289" i="4"/>
  <c r="J276" i="4"/>
  <c r="J257" i="4"/>
  <c r="BK238" i="4"/>
  <c r="J218" i="4"/>
  <c r="J206" i="4"/>
  <c r="J173" i="4"/>
  <c r="BK162" i="4"/>
  <c r="J279" i="4"/>
  <c r="BK272" i="4"/>
  <c r="BK249" i="4"/>
  <c r="BK231" i="4"/>
  <c r="J213" i="4"/>
  <c r="J183" i="4"/>
  <c r="BK156" i="4"/>
  <c r="J137" i="4"/>
  <c r="BK278" i="4"/>
  <c r="J234" i="4"/>
  <c r="J209" i="4"/>
  <c r="BK192" i="4"/>
  <c r="BK166" i="4"/>
  <c r="J154" i="4"/>
  <c r="J143" i="4"/>
  <c r="J291" i="4"/>
  <c r="BK277" i="4"/>
  <c r="J263" i="4"/>
  <c r="BK242" i="4"/>
  <c r="J229" i="4"/>
  <c r="BK202" i="4"/>
  <c r="J179" i="4"/>
  <c r="BK159" i="4"/>
  <c r="J298" i="4"/>
  <c r="J294" i="4"/>
  <c r="BK262" i="4"/>
  <c r="BK245" i="4"/>
  <c r="J223" i="4"/>
  <c r="BK204" i="4"/>
  <c r="J188" i="4"/>
  <c r="J172" i="4"/>
  <c r="J150" i="4"/>
  <c r="BK137" i="4"/>
  <c r="J267" i="5"/>
  <c r="J200" i="5"/>
  <c r="J187" i="5"/>
  <c r="J182" i="5"/>
  <c r="J159" i="5"/>
  <c r="J136" i="5"/>
  <c r="BK252" i="5"/>
  <c r="J205" i="5"/>
  <c r="J197" i="5"/>
  <c r="BK161" i="5"/>
  <c r="BK133" i="5"/>
  <c r="J260" i="5"/>
  <c r="BK185" i="5"/>
  <c r="BK150" i="5"/>
  <c r="J125" i="5"/>
  <c r="BK200" i="5"/>
  <c r="J157" i="5"/>
  <c r="BK129" i="5"/>
  <c r="BK245" i="5"/>
  <c r="BK206" i="5"/>
  <c r="J169" i="5"/>
  <c r="J139" i="5"/>
  <c r="J251" i="5"/>
  <c r="BK192" i="5"/>
  <c r="BK135" i="5"/>
  <c r="J199" i="5"/>
  <c r="BK158" i="5"/>
  <c r="BK154" i="6"/>
  <c r="J145" i="6"/>
  <c r="J134" i="6"/>
  <c r="J146" i="6"/>
  <c r="J127" i="6"/>
  <c r="J147" i="6"/>
  <c r="J155" i="6"/>
  <c r="BK130" i="6"/>
  <c r="J131" i="6"/>
  <c r="BK125" i="6"/>
  <c r="BK228" i="7"/>
  <c r="J274" i="7"/>
  <c r="BK261" i="7"/>
  <c r="J223" i="7"/>
  <c r="BK178" i="7"/>
  <c r="J169" i="7"/>
  <c r="BK139" i="7"/>
  <c r="J257" i="7"/>
  <c r="J232" i="7"/>
  <c r="J190" i="7"/>
  <c r="BK238" i="7"/>
  <c r="BK156" i="7"/>
  <c r="J141" i="7"/>
  <c r="BK266" i="7"/>
  <c r="J256" i="7"/>
  <c r="BK201" i="7"/>
  <c r="BK171" i="7"/>
  <c r="BK151" i="7"/>
  <c r="J131" i="7"/>
  <c r="J234" i="7"/>
  <c r="J205" i="7"/>
  <c r="J155" i="7"/>
  <c r="BK371" i="8"/>
  <c r="J345" i="8"/>
  <c r="J291" i="8"/>
  <c r="BK230" i="8"/>
  <c r="J412" i="8"/>
  <c r="BK352" i="8"/>
  <c r="J305" i="8"/>
  <c r="BK248" i="8"/>
  <c r="J177" i="8"/>
  <c r="BK380" i="8"/>
  <c r="J365" i="8"/>
  <c r="BK306" i="8"/>
  <c r="BK177" i="8"/>
  <c r="J385" i="8"/>
  <c r="BK358" i="8"/>
  <c r="J309" i="8"/>
  <c r="BK258" i="8"/>
  <c r="J211" i="8"/>
  <c r="BK199" i="8"/>
  <c r="J414" i="8"/>
  <c r="BK388" i="8"/>
  <c r="BK368" i="8"/>
  <c r="J350" i="8"/>
  <c r="J306" i="8"/>
  <c r="BK241" i="8"/>
  <c r="J185" i="8"/>
  <c r="J391" i="8"/>
  <c r="J295" i="8"/>
  <c r="J248" i="8"/>
  <c r="BK204" i="8"/>
  <c r="BK185" i="8"/>
  <c r="BK390" i="8"/>
  <c r="BK370" i="8"/>
  <c r="BK295" i="8"/>
  <c r="BK272" i="8"/>
  <c r="J243" i="8"/>
  <c r="BK220" i="8"/>
  <c r="J161" i="8"/>
  <c r="BK355" i="8"/>
  <c r="J339" i="8"/>
  <c r="J252" i="8"/>
  <c r="J469" i="9"/>
  <c r="J453" i="9"/>
  <c r="BK383" i="9"/>
  <c r="J349" i="9"/>
  <c r="BK267" i="9"/>
  <c r="BK146" i="9"/>
  <c r="BK461" i="9"/>
  <c r="J407" i="9"/>
  <c r="J343" i="9"/>
  <c r="J308" i="9"/>
  <c r="J265" i="9"/>
  <c r="J171" i="9"/>
  <c r="J455" i="9"/>
  <c r="BK419" i="9"/>
  <c r="J400" i="9"/>
  <c r="BK307" i="9"/>
  <c r="J208" i="9"/>
  <c r="BK458" i="9"/>
  <c r="J390" i="9"/>
  <c r="BK301" i="9"/>
  <c r="BK178" i="9"/>
  <c r="BK421" i="9"/>
  <c r="BK386" i="9"/>
  <c r="BK314" i="9"/>
  <c r="BK275" i="9"/>
  <c r="BK208" i="9"/>
  <c r="J145" i="9"/>
  <c r="J397" i="9"/>
  <c r="J314" i="9"/>
  <c r="J241" i="9"/>
  <c r="BK171" i="9"/>
  <c r="J339" i="9"/>
  <c r="J272" i="9"/>
  <c r="BK241" i="9"/>
  <c r="J128" i="9"/>
  <c r="J452" i="9"/>
  <c r="BK381" i="9"/>
  <c r="BK266" i="9"/>
  <c r="J179" i="9"/>
  <c r="J141" i="10"/>
  <c r="J137" i="10"/>
  <c r="BK141" i="10"/>
  <c r="BK150" i="10"/>
  <c r="BK156" i="10"/>
  <c r="BK126" i="10"/>
  <c r="J130" i="10"/>
  <c r="J143" i="10"/>
  <c r="J162" i="11"/>
  <c r="J155" i="11"/>
  <c r="J168" i="11"/>
  <c r="BK161" i="11"/>
  <c r="BK133" i="11"/>
  <c r="J159" i="11"/>
  <c r="J137" i="12"/>
  <c r="BK155" i="12"/>
  <c r="BK164" i="12"/>
  <c r="BK130" i="12"/>
  <c r="BK144" i="12"/>
  <c r="BK141" i="12"/>
  <c r="BK148" i="12"/>
  <c r="J158" i="12"/>
  <c r="J150" i="12"/>
  <c r="J127" i="12"/>
  <c r="J344" i="13"/>
  <c r="J286" i="13"/>
  <c r="BK390" i="13"/>
  <c r="BK374" i="13"/>
  <c r="J321" i="13"/>
  <c r="J276" i="13"/>
  <c r="BK190" i="13"/>
  <c r="J367" i="13"/>
  <c r="BK201" i="13"/>
  <c r="BK148" i="13"/>
  <c r="BK385" i="13"/>
  <c r="BK276" i="13"/>
  <c r="J174" i="13"/>
  <c r="J288" i="13"/>
  <c r="J203" i="13"/>
  <c r="J390" i="13"/>
  <c r="J360" i="13"/>
  <c r="BK302" i="13"/>
  <c r="BK158" i="13"/>
  <c r="J269" i="13"/>
  <c r="J333" i="13"/>
  <c r="BK306" i="13"/>
  <c r="BK207" i="13"/>
  <c r="J196" i="14"/>
  <c r="BK209" i="14"/>
  <c r="J172" i="14"/>
  <c r="J156" i="14"/>
  <c r="BK198" i="14"/>
  <c r="BK206" i="14"/>
  <c r="BK178" i="14"/>
  <c r="BK197" i="14"/>
  <c r="BK175" i="14"/>
  <c r="J203" i="14"/>
  <c r="J178" i="14"/>
  <c r="J207" i="15"/>
  <c r="BK134" i="15"/>
  <c r="BK157" i="15"/>
  <c r="J209" i="15"/>
  <c r="BK207" i="15"/>
  <c r="BK126" i="15"/>
  <c r="J189" i="15"/>
  <c r="J144" i="15"/>
  <c r="BK160" i="15"/>
  <c r="BK189" i="15"/>
  <c r="J160" i="15"/>
  <c r="J152" i="16"/>
  <c r="J127" i="16"/>
  <c r="J155" i="16"/>
  <c r="BK143" i="16"/>
  <c r="J130" i="16"/>
  <c r="BK152" i="16"/>
  <c r="BK153" i="16"/>
  <c r="BK137" i="16"/>
  <c r="BK166" i="17"/>
  <c r="BK148" i="17"/>
  <c r="J164" i="17"/>
  <c r="J159" i="17"/>
  <c r="BK143" i="17"/>
  <c r="BK165" i="18"/>
  <c r="BK128" i="18"/>
  <c r="J135" i="18"/>
  <c r="BK137" i="18"/>
  <c r="BK154" i="18"/>
  <c r="J152" i="18"/>
  <c r="BK161" i="18"/>
  <c r="J161" i="18"/>
  <c r="J140" i="18"/>
  <c r="BK156" i="18"/>
  <c r="BK190" i="19"/>
  <c r="J161" i="19"/>
  <c r="J206" i="19"/>
  <c r="BK195" i="19"/>
  <c r="BK143" i="19"/>
  <c r="J128" i="19"/>
  <c r="BK197" i="19"/>
  <c r="BK145" i="19"/>
  <c r="J209" i="19"/>
  <c r="BK182" i="19"/>
  <c r="BK136" i="19"/>
  <c r="J197" i="19"/>
  <c r="J195" i="19"/>
  <c r="J174" i="19"/>
  <c r="J143" i="19"/>
  <c r="J135" i="19"/>
  <c r="J158" i="20"/>
  <c r="J162" i="20"/>
  <c r="J161" i="20"/>
  <c r="J138" i="20"/>
  <c r="J136" i="20"/>
  <c r="BK132" i="20"/>
  <c r="J142" i="21"/>
  <c r="BK153" i="21"/>
  <c r="J134" i="21"/>
  <c r="BK125" i="21"/>
  <c r="J124" i="21"/>
  <c r="BK136" i="21"/>
  <c r="BK151" i="21"/>
  <c r="BK124" i="21"/>
  <c r="BK145" i="21"/>
  <c r="BK121" i="21"/>
  <c r="BK141" i="22"/>
  <c r="BK139" i="22"/>
  <c r="J161" i="22"/>
  <c r="BK143" i="22"/>
  <c r="BK145" i="22"/>
  <c r="BK137" i="22"/>
  <c r="J170" i="22"/>
  <c r="J156" i="23"/>
  <c r="J160" i="23"/>
  <c r="J161" i="23"/>
  <c r="J149" i="23"/>
  <c r="BK137" i="23"/>
  <c r="BK166" i="23"/>
  <c r="BK360" i="24"/>
  <c r="BK335" i="24"/>
  <c r="BK263" i="24"/>
  <c r="BK172" i="24"/>
  <c r="J382" i="24"/>
  <c r="J180" i="24"/>
  <c r="BK410" i="24"/>
  <c r="BK342" i="24"/>
  <c r="BK310" i="24"/>
  <c r="BK226" i="24"/>
  <c r="BK392" i="24"/>
  <c r="J324" i="24"/>
  <c r="J231" i="24"/>
  <c r="J139" i="24"/>
  <c r="J337" i="24"/>
  <c r="BK295" i="24"/>
  <c r="J387" i="24"/>
  <c r="BK311" i="24"/>
  <c r="J261" i="24"/>
  <c r="BK132" i="24"/>
  <c r="BK320" i="24"/>
  <c r="BK168" i="24"/>
  <c r="J340" i="24"/>
  <c r="J325" i="24"/>
  <c r="BK266" i="24"/>
  <c r="BK157" i="25"/>
  <c r="J143" i="25"/>
  <c r="BK143" i="25"/>
  <c r="BK164" i="25"/>
  <c r="BK173" i="25"/>
  <c r="BK129" i="25"/>
  <c r="BK144" i="26"/>
  <c r="J132" i="26"/>
  <c r="J126" i="26"/>
  <c r="BK134" i="26"/>
  <c r="J130" i="26"/>
  <c r="J2670" i="2"/>
  <c r="BK2663" i="2"/>
  <c r="J2652" i="2"/>
  <c r="J2648" i="2"/>
  <c r="BK2543" i="2"/>
  <c r="J2521" i="2"/>
  <c r="BK2509" i="2"/>
  <c r="J2345" i="2"/>
  <c r="J2339" i="2"/>
  <c r="J2333" i="2"/>
  <c r="J2200" i="2"/>
  <c r="BK2189" i="2"/>
  <c r="BK2186" i="2"/>
  <c r="J2184" i="2"/>
  <c r="J2181" i="2"/>
  <c r="J2133" i="2"/>
  <c r="BK2108" i="2"/>
  <c r="BK2085" i="2"/>
  <c r="J2064" i="2"/>
  <c r="BK1929" i="2"/>
  <c r="BK1837" i="2"/>
  <c r="BK1822" i="2"/>
  <c r="J1815" i="2"/>
  <c r="J1806" i="2"/>
  <c r="J1789" i="2"/>
  <c r="BK1718" i="2"/>
  <c r="J1594" i="2"/>
  <c r="J1562" i="2"/>
  <c r="BK1553" i="2"/>
  <c r="BK1479" i="2"/>
  <c r="BK1470" i="2"/>
  <c r="BK1460" i="2"/>
  <c r="J1453" i="2"/>
  <c r="BK1416" i="2"/>
  <c r="J1412" i="2"/>
  <c r="BK1405" i="2"/>
  <c r="BK1399" i="2"/>
  <c r="BK1390" i="2"/>
  <c r="BK1379" i="2"/>
  <c r="J1375" i="2"/>
  <c r="BK1369" i="2"/>
  <c r="BK1293" i="2"/>
  <c r="J1287" i="2"/>
  <c r="J1273" i="2"/>
  <c r="J1267" i="2"/>
  <c r="BK1252" i="2"/>
  <c r="BK1243" i="2"/>
  <c r="BK1232" i="2"/>
  <c r="J1223" i="2"/>
  <c r="BK1211" i="2"/>
  <c r="J1201" i="2"/>
  <c r="BK1182" i="2"/>
  <c r="BK1176" i="2"/>
  <c r="J1162" i="2"/>
  <c r="J1121" i="2"/>
  <c r="J1115" i="2"/>
  <c r="BK1088" i="2"/>
  <c r="J1071" i="2"/>
  <c r="BK1030" i="2"/>
  <c r="BK269" i="5"/>
  <c r="BK209" i="5"/>
  <c r="BK157" i="5"/>
  <c r="BK148" i="5"/>
  <c r="BK141" i="5"/>
  <c r="BK266" i="5"/>
  <c r="BK210" i="5"/>
  <c r="BK195" i="5"/>
  <c r="J184" i="5"/>
  <c r="BK155" i="5"/>
  <c r="BK259" i="5"/>
  <c r="J219" i="5"/>
  <c r="J203" i="5"/>
  <c r="J166" i="5"/>
  <c r="BK140" i="5"/>
  <c r="BK253" i="5"/>
  <c r="BK197" i="5"/>
  <c r="BK151" i="5"/>
  <c r="J252" i="5"/>
  <c r="BK202" i="5"/>
  <c r="J153" i="5"/>
  <c r="J266" i="5"/>
  <c r="BK212" i="5"/>
  <c r="J196" i="5"/>
  <c r="BK160" i="5"/>
  <c r="BK126" i="5"/>
  <c r="BK207" i="5"/>
  <c r="J141" i="5"/>
  <c r="BK214" i="5"/>
  <c r="BK167" i="5"/>
  <c r="J148" i="5"/>
  <c r="BK150" i="6"/>
  <c r="J137" i="6"/>
  <c r="J154" i="6"/>
  <c r="BK138" i="6"/>
  <c r="J138" i="6"/>
  <c r="BK156" i="6"/>
  <c r="J141" i="6"/>
  <c r="BK135" i="6"/>
  <c r="BK121" i="6"/>
  <c r="J122" i="6"/>
  <c r="J132" i="7"/>
  <c r="J268" i="7"/>
  <c r="J225" i="7"/>
  <c r="BK186" i="7"/>
  <c r="BK173" i="7"/>
  <c r="BK146" i="7"/>
  <c r="J267" i="7"/>
  <c r="BK246" i="7"/>
  <c r="BK225" i="7"/>
  <c r="BK198" i="7"/>
  <c r="BK170" i="7"/>
  <c r="J231" i="7"/>
  <c r="J146" i="7"/>
  <c r="BK264" i="7"/>
  <c r="J233" i="7"/>
  <c r="J219" i="7"/>
  <c r="BK175" i="7"/>
  <c r="J159" i="7"/>
  <c r="J139" i="7"/>
  <c r="BK247" i="7"/>
  <c r="J191" i="7"/>
  <c r="BK164" i="7"/>
  <c r="J380" i="8"/>
  <c r="J367" i="8"/>
  <c r="BK313" i="8"/>
  <c r="J281" i="8"/>
  <c r="J167" i="8"/>
  <c r="J384" i="8"/>
  <c r="J353" i="8"/>
  <c r="BK308" i="8"/>
  <c r="BK243" i="8"/>
  <c r="BK396" i="8"/>
  <c r="BK374" i="8"/>
  <c r="J303" i="8"/>
  <c r="J234" i="8"/>
  <c r="BK394" i="8"/>
  <c r="BK365" i="8"/>
  <c r="BK339" i="8"/>
  <c r="BK262" i="8"/>
  <c r="J206" i="8"/>
  <c r="BK416" i="8"/>
  <c r="BK384" i="8"/>
  <c r="BK354" i="8"/>
  <c r="BK315" i="8"/>
  <c r="BK285" i="8"/>
  <c r="J201" i="8"/>
  <c r="J299" i="8"/>
  <c r="BK290" i="8"/>
  <c r="J224" i="8"/>
  <c r="BK156" i="8"/>
  <c r="BK381" i="8"/>
  <c r="J292" i="8"/>
  <c r="J254" i="8"/>
  <c r="J203" i="8"/>
  <c r="J362" i="8"/>
  <c r="J315" i="8"/>
  <c r="BK294" i="8"/>
  <c r="J194" i="8"/>
  <c r="J471" i="9"/>
  <c r="J454" i="9"/>
  <c r="BK399" i="9"/>
  <c r="J378" i="9"/>
  <c r="J304" i="9"/>
  <c r="J240" i="9"/>
  <c r="BK168" i="9"/>
  <c r="BK469" i="9"/>
  <c r="J412" i="9"/>
  <c r="BK351" i="9"/>
  <c r="J320" i="9"/>
  <c r="BK276" i="9"/>
  <c r="BK215" i="9"/>
  <c r="BK460" i="9"/>
  <c r="J422" i="9"/>
  <c r="J388" i="9"/>
  <c r="BK337" i="9"/>
  <c r="BK263" i="9"/>
  <c r="BK173" i="9"/>
  <c r="BK454" i="9"/>
  <c r="BK397" i="9"/>
  <c r="BK349" i="9"/>
  <c r="BK258" i="9"/>
  <c r="J170" i="9"/>
  <c r="BK414" i="9"/>
  <c r="BK357" i="9"/>
  <c r="BK309" i="9"/>
  <c r="BK211" i="9"/>
  <c r="BK426" i="9"/>
  <c r="J409" i="9"/>
  <c r="BK375" i="9"/>
  <c r="J274" i="9"/>
  <c r="J209" i="9"/>
  <c r="BK398" i="9"/>
  <c r="BK306" i="9"/>
  <c r="BK264" i="9"/>
  <c r="BK207" i="9"/>
  <c r="BK167" i="9"/>
  <c r="J425" i="9"/>
  <c r="J347" i="9"/>
  <c r="J223" i="9"/>
  <c r="J152" i="10"/>
  <c r="J154" i="10"/>
  <c r="BK121" i="10"/>
  <c r="BK152" i="10"/>
  <c r="BK130" i="10"/>
  <c r="BK137" i="10"/>
  <c r="BK148" i="10"/>
  <c r="J156" i="10"/>
  <c r="J171" i="11"/>
  <c r="J144" i="11"/>
  <c r="BK171" i="11"/>
  <c r="J133" i="11"/>
  <c r="BK146" i="11"/>
  <c r="BK128" i="11"/>
  <c r="J149" i="12"/>
  <c r="BK161" i="12"/>
  <c r="J133" i="12"/>
  <c r="BK160" i="12"/>
  <c r="BK139" i="12"/>
  <c r="BK153" i="12"/>
  <c r="J167" i="12"/>
  <c r="BK127" i="12"/>
  <c r="J240" i="13"/>
  <c r="J156" i="13"/>
  <c r="BK361" i="13"/>
  <c r="J186" i="13"/>
  <c r="J400" i="13"/>
  <c r="BK386" i="13"/>
  <c r="BK303" i="13"/>
  <c r="J238" i="13"/>
  <c r="BK162" i="13"/>
  <c r="BK129" i="13"/>
  <c r="BK219" i="13"/>
  <c r="BK400" i="13"/>
  <c r="BK372" i="13"/>
  <c r="BK349" i="13"/>
  <c r="BK298" i="13"/>
  <c r="BK181" i="13"/>
  <c r="BK347" i="13"/>
  <c r="J332" i="13"/>
  <c r="BK290" i="13"/>
  <c r="BK186" i="14"/>
  <c r="BK130" i="14"/>
  <c r="BK185" i="14"/>
  <c r="BK133" i="14"/>
  <c r="J148" i="14"/>
  <c r="J199" i="14"/>
  <c r="BK140" i="14"/>
  <c r="BK183" i="14"/>
  <c r="BK136" i="14"/>
  <c r="BK167" i="14"/>
  <c r="J197" i="14"/>
  <c r="BK154" i="14"/>
  <c r="BK175" i="15"/>
  <c r="J199" i="15"/>
  <c r="BK153" i="15"/>
  <c r="BK198" i="15"/>
  <c r="BK171" i="15"/>
  <c r="BK132" i="15"/>
  <c r="J164" i="15"/>
  <c r="J192" i="15"/>
  <c r="J195" i="15"/>
  <c r="BK137" i="15"/>
  <c r="BK188" i="15"/>
  <c r="J159" i="16"/>
  <c r="J133" i="16"/>
  <c r="BK158" i="16"/>
  <c r="BK138" i="16"/>
  <c r="J161" i="16"/>
  <c r="J140" i="16"/>
  <c r="BK154" i="16"/>
  <c r="J146" i="16"/>
  <c r="J126" i="16"/>
  <c r="BK164" i="17"/>
  <c r="J168" i="17"/>
  <c r="BK138" i="17"/>
  <c r="J143" i="17"/>
  <c r="BK157" i="17"/>
  <c r="BK137" i="17"/>
  <c r="BK163" i="18"/>
  <c r="J179" i="18"/>
  <c r="BK125" i="18"/>
  <c r="J176" i="18"/>
  <c r="J162" i="18"/>
  <c r="J172" i="18"/>
  <c r="J143" i="18"/>
  <c r="BK155" i="18"/>
  <c r="BK176" i="18"/>
  <c r="J155" i="18"/>
  <c r="J193" i="19"/>
  <c r="J181" i="19"/>
  <c r="BK157" i="19"/>
  <c r="BK208" i="19"/>
  <c r="J192" i="19"/>
  <c r="BK153" i="19"/>
  <c r="BK137" i="19"/>
  <c r="J202" i="19"/>
  <c r="BK155" i="19"/>
  <c r="BK216" i="19"/>
  <c r="J185" i="19"/>
  <c r="BK161" i="19"/>
  <c r="BK211" i="19"/>
  <c r="BK130" i="19"/>
  <c r="BK188" i="19"/>
  <c r="J153" i="19"/>
  <c r="BK127" i="19"/>
  <c r="J164" i="20"/>
  <c r="BK147" i="20"/>
  <c r="J139" i="20"/>
  <c r="BK171" i="20"/>
  <c r="J147" i="20"/>
  <c r="J151" i="21"/>
  <c r="J154" i="21"/>
  <c r="BK137" i="21"/>
  <c r="J127" i="21"/>
  <c r="J144" i="21"/>
  <c r="J126" i="21"/>
  <c r="BK146" i="21"/>
  <c r="BK148" i="21"/>
  <c r="BK152" i="21"/>
  <c r="BK161" i="22"/>
  <c r="BK177" i="22"/>
  <c r="BK134" i="22"/>
  <c r="BK150" i="22"/>
  <c r="J164" i="22"/>
  <c r="BK164" i="22"/>
  <c r="J177" i="22"/>
  <c r="J134" i="22"/>
  <c r="J132" i="22"/>
  <c r="J169" i="23"/>
  <c r="BK161" i="23"/>
  <c r="BK158" i="23"/>
  <c r="BK170" i="23"/>
  <c r="BK139" i="23"/>
  <c r="BK417" i="24"/>
  <c r="BK341" i="24"/>
  <c r="J305" i="24"/>
  <c r="J386" i="24"/>
  <c r="BK297" i="24"/>
  <c r="BK166" i="24"/>
  <c r="J344" i="24"/>
  <c r="J268" i="24"/>
  <c r="J157" i="24"/>
  <c r="BK382" i="24"/>
  <c r="J315" i="24"/>
  <c r="BK228" i="24"/>
  <c r="BK135" i="24"/>
  <c r="BK323" i="24"/>
  <c r="BK139" i="24"/>
  <c r="J336" i="24"/>
  <c r="J308" i="24"/>
  <c r="BK222" i="24"/>
  <c r="BK375" i="24"/>
  <c r="BK249" i="24"/>
  <c r="J394" i="24"/>
  <c r="BK337" i="24"/>
  <c r="BK313" i="24"/>
  <c r="BK178" i="24"/>
  <c r="BK167" i="25"/>
  <c r="BK165" i="25"/>
  <c r="J167" i="25"/>
  <c r="BK131" i="25"/>
  <c r="BK172" i="25"/>
  <c r="J129" i="25"/>
  <c r="J136" i="26"/>
  <c r="BK130" i="26"/>
  <c r="BK139" i="26"/>
  <c r="BK131" i="26"/>
  <c r="J125" i="26"/>
  <c r="BK2670" i="2"/>
  <c r="BK2656" i="2"/>
  <c r="J2650" i="2"/>
  <c r="BK2549" i="2"/>
  <c r="J2543" i="2"/>
  <c r="BK2518" i="2"/>
  <c r="BK2510" i="2"/>
  <c r="J2432" i="2"/>
  <c r="BK2341" i="2"/>
  <c r="J2336" i="2"/>
  <c r="J2239" i="2"/>
  <c r="BK2193" i="2"/>
  <c r="J2188" i="2"/>
  <c r="BK2184" i="2"/>
  <c r="J2135" i="2"/>
  <c r="BK2113" i="2"/>
  <c r="J2102" i="2"/>
  <c r="BK2069" i="2"/>
  <c r="J2029" i="2"/>
  <c r="J1950" i="2"/>
  <c r="J1837" i="2"/>
  <c r="J1822" i="2"/>
  <c r="BK1801" i="2"/>
  <c r="BK1789" i="2"/>
  <c r="BK1759" i="2"/>
  <c r="J1596" i="2"/>
  <c r="J1588" i="2"/>
  <c r="J1555" i="2"/>
  <c r="BK1505" i="2"/>
  <c r="J1479" i="2"/>
  <c r="J1470" i="2"/>
  <c r="BK1458" i="2"/>
  <c r="BK1422" i="2"/>
  <c r="BK1415" i="2"/>
  <c r="J1409" i="2"/>
  <c r="BK1401" i="2"/>
  <c r="J1394" i="2"/>
  <c r="J1381" i="2"/>
  <c r="BK1376" i="2"/>
  <c r="J1367" i="2"/>
  <c r="BK1289" i="2"/>
  <c r="BK1282" i="2"/>
  <c r="J1271" i="2"/>
  <c r="BK1261" i="2"/>
  <c r="BK1248" i="2"/>
  <c r="BK1238" i="2"/>
  <c r="J1232" i="2"/>
  <c r="BK1225" i="2"/>
  <c r="J1204" i="2"/>
  <c r="BK1195" i="2"/>
  <c r="J1180" i="2"/>
  <c r="J1173" i="2"/>
  <c r="J1160" i="2"/>
  <c r="BK1119" i="2"/>
  <c r="BK1090" i="2"/>
  <c r="J1073" i="2"/>
  <c r="BK1033" i="2"/>
  <c r="J1026" i="2"/>
  <c r="J1000" i="2"/>
  <c r="BK818" i="2"/>
  <c r="BK812" i="2"/>
  <c r="BK778" i="2"/>
  <c r="BK749" i="2"/>
  <c r="BK725" i="2"/>
  <c r="J695" i="2"/>
  <c r="BK678" i="2"/>
  <c r="J671" i="2"/>
  <c r="BK649" i="2"/>
  <c r="BK584" i="2"/>
  <c r="J550" i="2"/>
  <c r="BK494" i="2"/>
  <c r="BK424" i="2"/>
  <c r="BK412" i="2"/>
  <c r="BK409" i="2"/>
  <c r="J406" i="2"/>
  <c r="BK402" i="2"/>
  <c r="J374" i="2"/>
  <c r="BK336" i="2"/>
  <c r="J317" i="2"/>
  <c r="J272" i="2"/>
  <c r="BK257" i="2"/>
  <c r="BK231" i="2"/>
  <c r="BK177" i="2"/>
  <c r="BK218" i="5"/>
  <c r="BK171" i="5"/>
  <c r="BK131" i="5"/>
  <c r="J163" i="5"/>
  <c r="J151" i="5"/>
  <c r="BK265" i="5"/>
  <c r="BK208" i="5"/>
  <c r="J180" i="5"/>
  <c r="J254" i="5"/>
  <c r="J201" i="5"/>
  <c r="J150" i="5"/>
  <c r="BK215" i="5"/>
  <c r="J179" i="5"/>
  <c r="J131" i="5"/>
  <c r="BK147" i="6"/>
  <c r="J120" i="6"/>
  <c r="BK144" i="6"/>
  <c r="BK133" i="6"/>
  <c r="J156" i="6"/>
  <c r="J136" i="6"/>
  <c r="J151" i="6"/>
  <c r="BK137" i="6"/>
  <c r="J132" i="6"/>
  <c r="J149" i="7"/>
  <c r="BK277" i="7"/>
  <c r="J235" i="7"/>
  <c r="J207" i="7"/>
  <c r="BK176" i="7"/>
  <c r="J160" i="7"/>
  <c r="J144" i="7"/>
  <c r="BK268" i="7"/>
  <c r="J243" i="7"/>
  <c r="J216" i="7"/>
  <c r="BK233" i="7"/>
  <c r="BK153" i="7"/>
  <c r="BK129" i="7"/>
  <c r="J265" i="7"/>
  <c r="BK257" i="7"/>
  <c r="BK223" i="7"/>
  <c r="BK191" i="7"/>
  <c r="BK167" i="7"/>
  <c r="BK144" i="7"/>
  <c r="BK128" i="7"/>
  <c r="J229" i="7"/>
  <c r="BK181" i="7"/>
  <c r="J162" i="7"/>
  <c r="BK392" i="8"/>
  <c r="J370" i="8"/>
  <c r="J352" i="8"/>
  <c r="J308" i="8"/>
  <c r="J258" i="8"/>
  <c r="J416" i="8"/>
  <c r="J372" i="8"/>
  <c r="BK310" i="8"/>
  <c r="BK283" i="8"/>
  <c r="BK201" i="8"/>
  <c r="BK414" i="8"/>
  <c r="BK382" i="8"/>
  <c r="BK367" i="8"/>
  <c r="BK281" i="8"/>
  <c r="J148" i="8"/>
  <c r="J383" i="8"/>
  <c r="J356" i="8"/>
  <c r="BK299" i="8"/>
  <c r="J304" i="8"/>
  <c r="J154" i="8"/>
  <c r="BK465" i="9"/>
  <c r="BK432" i="9"/>
  <c r="BK384" i="9"/>
  <c r="BK339" i="9"/>
  <c r="J217" i="9"/>
  <c r="J470" i="9"/>
  <c r="J421" i="9"/>
  <c r="J375" i="9"/>
  <c r="J309" i="9"/>
  <c r="J273" i="9"/>
  <c r="BK187" i="9"/>
  <c r="BK466" i="9"/>
  <c r="J456" i="9"/>
  <c r="J413" i="9"/>
  <c r="J348" i="9"/>
  <c r="J264" i="9"/>
  <c r="BK172" i="9"/>
  <c r="BK425" i="9"/>
  <c r="J387" i="9"/>
  <c r="BK340" i="9"/>
  <c r="J173" i="9"/>
  <c r="BK418" i="9"/>
  <c r="BK388" i="9"/>
  <c r="J340" i="9"/>
  <c r="J303" i="9"/>
  <c r="J210" i="9"/>
  <c r="BK149" i="9"/>
  <c r="BK413" i="9"/>
  <c r="J385" i="9"/>
  <c r="BK311" i="9"/>
  <c r="J214" i="9"/>
  <c r="J167" i="9"/>
  <c r="BK313" i="9"/>
  <c r="BK302" i="9"/>
  <c r="BK212" i="9"/>
  <c r="BK472" i="9"/>
  <c r="BK459" i="9"/>
  <c r="BK408" i="9"/>
  <c r="J267" i="9"/>
  <c r="BK181" i="9"/>
  <c r="J150" i="10"/>
  <c r="J132" i="10"/>
  <c r="BK132" i="10"/>
  <c r="J144" i="10"/>
  <c r="BK149" i="10"/>
  <c r="J121" i="10"/>
  <c r="J133" i="10"/>
  <c r="BK133" i="10"/>
  <c r="BK173" i="11"/>
  <c r="J176" i="11"/>
  <c r="BK162" i="11"/>
  <c r="BK154" i="11"/>
  <c r="J169" i="11"/>
  <c r="BK158" i="11"/>
  <c r="J137" i="11"/>
  <c r="BK136" i="12"/>
  <c r="BK128" i="12"/>
  <c r="BK154" i="12"/>
  <c r="BK143" i="12"/>
  <c r="BK138" i="12"/>
  <c r="J125" i="12"/>
  <c r="J159" i="12"/>
  <c r="BK124" i="12"/>
  <c r="J136" i="12"/>
  <c r="BK357" i="13"/>
  <c r="BK288" i="13"/>
  <c r="J158" i="13"/>
  <c r="BK373" i="13"/>
  <c r="J361" i="13"/>
  <c r="J308" i="13"/>
  <c r="J195" i="13"/>
  <c r="BK377" i="13"/>
  <c r="J228" i="13"/>
  <c r="BK164" i="13"/>
  <c r="BK392" i="13"/>
  <c r="BK365" i="13"/>
  <c r="BK301" i="13"/>
  <c r="BK226" i="13"/>
  <c r="J181" i="13"/>
  <c r="J323" i="13"/>
  <c r="J138" i="13"/>
  <c r="J388" i="13"/>
  <c r="J362" i="13"/>
  <c r="J331" i="13"/>
  <c r="BK214" i="13"/>
  <c r="BK359" i="13"/>
  <c r="BK274" i="13"/>
  <c r="J164" i="13"/>
  <c r="BK284" i="13"/>
  <c r="J190" i="13"/>
  <c r="J146" i="14"/>
  <c r="BK190" i="14"/>
  <c r="J160" i="14"/>
  <c r="BK160" i="14"/>
  <c r="J209" i="14"/>
  <c r="J163" i="14"/>
  <c r="J187" i="14"/>
  <c r="J133" i="14"/>
  <c r="J180" i="14"/>
  <c r="J136" i="14"/>
  <c r="BK193" i="14"/>
  <c r="BK146" i="14"/>
  <c r="BK190" i="15"/>
  <c r="J198" i="15"/>
  <c r="BK150" i="15"/>
  <c r="BK181" i="15"/>
  <c r="J150" i="15"/>
  <c r="J181" i="15"/>
  <c r="J197" i="15"/>
  <c r="J173" i="15"/>
  <c r="BK183" i="15"/>
  <c r="BK194" i="15"/>
  <c r="BK172" i="15"/>
  <c r="J154" i="16"/>
  <c r="J136" i="16"/>
  <c r="J156" i="16"/>
  <c r="J137" i="16"/>
  <c r="BK155" i="16"/>
  <c r="J160" i="16"/>
  <c r="J149" i="16"/>
  <c r="BK172" i="17"/>
  <c r="BK159" i="17"/>
  <c r="BK145" i="17"/>
  <c r="J148" i="17"/>
  <c r="J128" i="17"/>
  <c r="J135" i="17"/>
  <c r="BK140" i="18"/>
  <c r="J167" i="18"/>
  <c r="J128" i="18"/>
  <c r="BK135" i="18"/>
  <c r="BK158" i="18"/>
  <c r="J166" i="18"/>
  <c r="J171" i="18"/>
  <c r="J160" i="18"/>
  <c r="BK171" i="18"/>
  <c r="J137" i="18"/>
  <c r="J189" i="19"/>
  <c r="BK172" i="19"/>
  <c r="BK149" i="19"/>
  <c r="BK203" i="19"/>
  <c r="J182" i="19"/>
  <c r="J130" i="19"/>
  <c r="J190" i="19"/>
  <c r="BK219" i="19"/>
  <c r="BK189" i="19"/>
  <c r="J165" i="19"/>
  <c r="J219" i="19"/>
  <c r="BK194" i="19"/>
  <c r="J194" i="19"/>
  <c r="BK178" i="19"/>
  <c r="BK151" i="19"/>
  <c r="J129" i="19"/>
  <c r="J173" i="20"/>
  <c r="BK127" i="20"/>
  <c r="BK139" i="20"/>
  <c r="BK131" i="20"/>
  <c r="BK134" i="20"/>
  <c r="J131" i="20"/>
  <c r="BK141" i="21"/>
  <c r="BK144" i="21"/>
  <c r="BK122" i="21"/>
  <c r="J133" i="21"/>
  <c r="J121" i="21"/>
  <c r="BK138" i="21"/>
  <c r="BK126" i="21"/>
  <c r="BK132" i="21"/>
  <c r="J150" i="22"/>
  <c r="BK151" i="22"/>
  <c r="J158" i="22"/>
  <c r="J137" i="22"/>
  <c r="J144" i="22"/>
  <c r="J135" i="22"/>
  <c r="J176" i="22"/>
  <c r="J163" i="22"/>
  <c r="J166" i="23"/>
  <c r="BK167" i="23"/>
  <c r="J170" i="23"/>
  <c r="J158" i="23"/>
  <c r="BK128" i="23"/>
  <c r="BK385" i="24"/>
  <c r="J339" i="24"/>
  <c r="BK253" i="24"/>
  <c r="J134" i="24"/>
  <c r="J346" i="24"/>
  <c r="J270" i="24"/>
  <c r="BK174" i="24"/>
  <c r="J345" i="24"/>
  <c r="J298" i="24"/>
  <c r="J214" i="24"/>
  <c r="BK346" i="24"/>
  <c r="BK307" i="24"/>
  <c r="J222" i="24"/>
  <c r="J417" i="24"/>
  <c r="J321" i="24"/>
  <c r="J253" i="24"/>
  <c r="BK343" i="24"/>
  <c r="BK315" i="24"/>
  <c r="BK252" i="24"/>
  <c r="BK218" i="24"/>
  <c r="J392" i="24"/>
  <c r="J310" i="24"/>
  <c r="BK422" i="24"/>
  <c r="BK386" i="24"/>
  <c r="BK318" i="24"/>
  <c r="J216" i="24"/>
  <c r="J149" i="25"/>
  <c r="J135" i="25"/>
  <c r="BK174" i="25"/>
  <c r="BK159" i="25"/>
  <c r="BK170" i="25"/>
  <c r="J142" i="26"/>
  <c r="BK135" i="26"/>
  <c r="J1864" i="2"/>
  <c r="J1818" i="2"/>
  <c r="BK1792" i="2"/>
  <c r="BK1761" i="2"/>
  <c r="BK1596" i="2"/>
  <c r="BK1563" i="2"/>
  <c r="J1558" i="2"/>
  <c r="J1528" i="2"/>
  <c r="BK1477" i="2"/>
  <c r="BK1467" i="2"/>
  <c r="BK1453" i="2"/>
  <c r="J1418" i="2"/>
  <c r="J1414" i="2"/>
  <c r="BK1403" i="2"/>
  <c r="BK1395" i="2"/>
  <c r="J1390" i="2"/>
  <c r="J1379" i="2"/>
  <c r="BK1375" i="2"/>
  <c r="J1331" i="2"/>
  <c r="BK1287" i="2"/>
  <c r="J1282" i="2"/>
  <c r="BK1267" i="2"/>
  <c r="BK1254" i="2"/>
  <c r="J1243" i="2"/>
  <c r="J1235" i="2"/>
  <c r="BK1229" i="2"/>
  <c r="BK1221" i="2"/>
  <c r="BK1205" i="2"/>
  <c r="J1199" i="2"/>
  <c r="BK1180" i="2"/>
  <c r="BK1166" i="2"/>
  <c r="BK1129" i="2"/>
  <c r="J1117" i="2"/>
  <c r="J1090" i="2"/>
  <c r="J1067" i="2"/>
  <c r="BK1026" i="2"/>
  <c r="BK998" i="2"/>
  <c r="J818" i="2"/>
  <c r="J812" i="2"/>
  <c r="J778" i="2"/>
  <c r="J751" i="2"/>
  <c r="J725" i="2"/>
  <c r="J694" i="2"/>
  <c r="BK672" i="2"/>
  <c r="BK665" i="2"/>
  <c r="J649" i="2"/>
  <c r="J599" i="2"/>
  <c r="BK510" i="2"/>
  <c r="BK479" i="2"/>
  <c r="J424" i="2"/>
  <c r="BK410" i="2"/>
  <c r="BK407" i="2"/>
  <c r="BK403" i="2"/>
  <c r="J368" i="2"/>
  <c r="BK316" i="2"/>
  <c r="J293" i="2"/>
  <c r="J239" i="2"/>
  <c r="BK193" i="2"/>
  <c r="J144" i="2"/>
  <c r="J193" i="2"/>
  <c r="BK187" i="2"/>
  <c r="J181" i="2"/>
  <c r="J177" i="2"/>
  <c r="BK640" i="3"/>
  <c r="J620" i="3"/>
  <c r="BK600" i="3"/>
  <c r="BK574" i="3"/>
  <c r="J561" i="3"/>
  <c r="BK422" i="3"/>
  <c r="BK417" i="3"/>
  <c r="BK375" i="3"/>
  <c r="J341" i="3"/>
  <c r="BK299" i="3"/>
  <c r="J254" i="3"/>
  <c r="J227" i="3"/>
  <c r="J131" i="3"/>
  <c r="BK622" i="3"/>
  <c r="J588" i="3"/>
  <c r="BK577" i="3"/>
  <c r="BK565" i="3"/>
  <c r="BK558" i="3"/>
  <c r="J473" i="3"/>
  <c r="J418" i="3"/>
  <c r="BK398" i="3"/>
  <c r="BK387" i="3"/>
  <c r="BK377" i="3"/>
  <c r="BK363" i="3"/>
  <c r="BK301" i="3"/>
  <c r="J276" i="3"/>
  <c r="BK270" i="3"/>
  <c r="BK230" i="3"/>
  <c r="J221" i="3"/>
  <c r="J144" i="3"/>
  <c r="BK608" i="3"/>
  <c r="BK576" i="3"/>
  <c r="J560" i="3"/>
  <c r="BK546" i="3"/>
  <c r="BK423" i="3"/>
  <c r="BK416" i="3"/>
  <c r="J389" i="3"/>
  <c r="BK352" i="3"/>
  <c r="BK305" i="3"/>
  <c r="J259" i="3"/>
  <c r="BK228" i="3"/>
  <c r="BK638" i="3"/>
  <c r="J604" i="3"/>
  <c r="J592" i="3"/>
  <c r="J581" i="3"/>
  <c r="BK555" i="3"/>
  <c r="BK502" i="3"/>
  <c r="J417" i="3"/>
  <c r="J410" i="3"/>
  <c r="BK399" i="3"/>
  <c r="BK392" i="3"/>
  <c r="J353" i="3"/>
  <c r="J342" i="3"/>
  <c r="J278" i="3"/>
  <c r="J237" i="3"/>
  <c r="BK229" i="3"/>
  <c r="BK220" i="3"/>
  <c r="BK612" i="3"/>
  <c r="BK592" i="3"/>
  <c r="J584" i="3"/>
  <c r="BK478" i="3"/>
  <c r="BK404" i="3"/>
  <c r="J397" i="3"/>
  <c r="BK368" i="3"/>
  <c r="BK339" i="3"/>
  <c r="J301" i="3"/>
  <c r="BK279" i="3"/>
  <c r="BK259" i="3"/>
  <c r="J235" i="3"/>
  <c r="BK226" i="3"/>
  <c r="J632" i="3"/>
  <c r="J611" i="3"/>
  <c r="J582" i="3"/>
  <c r="BK570" i="3"/>
  <c r="BK536" i="3"/>
  <c r="BK413" i="3"/>
  <c r="BK396" i="3"/>
  <c r="J379" i="3"/>
  <c r="BK328" i="3"/>
  <c r="J304" i="3"/>
  <c r="BK271" i="3"/>
  <c r="BK244" i="3"/>
  <c r="BK207" i="3"/>
  <c r="BK602" i="3"/>
  <c r="BK581" i="3"/>
  <c r="J550" i="3"/>
  <c r="J423" i="3"/>
  <c r="BK400" i="3"/>
  <c r="J382" i="3"/>
  <c r="J366" i="3"/>
  <c r="BK353" i="3"/>
  <c r="J303" i="3"/>
  <c r="J273" i="3"/>
  <c r="J229" i="3"/>
  <c r="J154" i="3"/>
  <c r="J573" i="3"/>
  <c r="BK567" i="3"/>
  <c r="J427" i="3"/>
  <c r="BK408" i="3"/>
  <c r="J391" i="3"/>
  <c r="BK342" i="3"/>
  <c r="BK284" i="3"/>
  <c r="BK274" i="3"/>
  <c r="J242" i="3"/>
  <c r="BK236" i="3"/>
  <c r="J293" i="4"/>
  <c r="BK274" i="4"/>
  <c r="J245" i="4"/>
  <c r="BK213" i="4"/>
  <c r="J194" i="4"/>
  <c r="BK185" i="4"/>
  <c r="J149" i="4"/>
  <c r="BK134" i="4"/>
  <c r="BK279" i="4"/>
  <c r="BK264" i="4"/>
  <c r="J246" i="4"/>
  <c r="J236" i="4"/>
  <c r="BK224" i="4"/>
  <c r="J197" i="4"/>
  <c r="J176" i="4"/>
  <c r="J161" i="4"/>
  <c r="BK144" i="4"/>
  <c r="J288" i="4"/>
  <c r="BK270" i="4"/>
  <c r="J243" i="4"/>
  <c r="J224" i="4"/>
  <c r="BK217" i="4"/>
  <c r="BK198" i="4"/>
  <c r="BK188" i="4"/>
  <c r="J163" i="4"/>
  <c r="BK296" i="4"/>
  <c r="BK283" i="4"/>
  <c r="J278" i="4"/>
  <c r="J269" i="4"/>
  <c r="J238" i="4"/>
  <c r="BK243" i="4"/>
  <c r="BK211" i="4"/>
  <c r="BK175" i="4"/>
  <c r="J164" i="4"/>
  <c r="J155" i="4"/>
  <c r="BK284" i="4"/>
  <c r="BK275" i="4"/>
  <c r="J240" i="4"/>
  <c r="J204" i="4"/>
  <c r="BK190" i="4"/>
  <c r="BK164" i="4"/>
  <c r="J158" i="4"/>
  <c r="J144" i="4"/>
  <c r="BK293" i="4"/>
  <c r="BK286" i="4"/>
  <c r="J271" i="4"/>
  <c r="J250" i="4"/>
  <c r="BK234" i="4"/>
  <c r="BK219" i="4"/>
  <c r="J195" i="4"/>
  <c r="BK181" i="4"/>
  <c r="J166" i="4"/>
  <c r="J147" i="4"/>
  <c r="BK297" i="4"/>
  <c r="BK285" i="4"/>
  <c r="J260" i="4"/>
  <c r="J244" i="4"/>
  <c r="J216" i="4"/>
  <c r="J201" i="4"/>
  <c r="BK186" i="4"/>
  <c r="BK174" i="4"/>
  <c r="J153" i="4"/>
  <c r="BK140" i="4"/>
  <c r="BK135" i="4"/>
  <c r="J132" i="4"/>
  <c r="BK236" i="5"/>
  <c r="BK194" i="5"/>
  <c r="J165" i="5"/>
  <c r="BK147" i="5"/>
  <c r="J269" i="5"/>
  <c r="J239" i="5"/>
  <c r="J211" i="5"/>
  <c r="J171" i="5"/>
  <c r="J124" i="5"/>
  <c r="BK213" i="5"/>
  <c r="BK168" i="5"/>
  <c r="BK137" i="5"/>
  <c r="J209" i="5"/>
  <c r="BK169" i="5"/>
  <c r="J156" i="5"/>
  <c r="BK257" i="5"/>
  <c r="J207" i="5"/>
  <c r="BK179" i="5"/>
  <c r="BK136" i="5"/>
  <c r="J234" i="5"/>
  <c r="BK162" i="5"/>
  <c r="J216" i="5"/>
  <c r="BK166" i="5"/>
  <c r="BK138" i="5"/>
  <c r="BK146" i="6"/>
  <c r="BK139" i="6"/>
  <c r="J152" i="6"/>
  <c r="BK136" i="6"/>
  <c r="BK152" i="6"/>
  <c r="BK148" i="6"/>
  <c r="J133" i="6"/>
  <c r="BK123" i="6"/>
  <c r="J121" i="6"/>
  <c r="BK141" i="7"/>
  <c r="J270" i="7"/>
  <c r="BK251" i="7"/>
  <c r="J202" i="7"/>
  <c r="J174" i="7"/>
  <c r="BK154" i="7"/>
  <c r="J130" i="7"/>
  <c r="J247" i="7"/>
  <c r="J222" i="7"/>
  <c r="J192" i="7"/>
  <c r="J246" i="7"/>
  <c r="J227" i="7"/>
  <c r="J152" i="7"/>
  <c r="BK135" i="7"/>
  <c r="BK270" i="7"/>
  <c r="J259" i="7"/>
  <c r="BK224" i="7"/>
  <c r="BK190" i="7"/>
  <c r="J156" i="7"/>
  <c r="BK130" i="7"/>
  <c r="BK227" i="7"/>
  <c r="J173" i="7"/>
  <c r="BK412" i="8"/>
  <c r="J374" i="8"/>
  <c r="BK362" i="8"/>
  <c r="BK329" i="8"/>
  <c r="BK302" i="8"/>
  <c r="J205" i="8"/>
  <c r="BK387" i="8"/>
  <c r="J354" i="8"/>
  <c r="BK304" i="8"/>
  <c r="J247" i="8"/>
  <c r="J152" i="8"/>
  <c r="J394" i="8"/>
  <c r="J376" i="8"/>
  <c r="BK364" i="8"/>
  <c r="BK307" i="8"/>
  <c r="J272" i="8"/>
  <c r="BK398" i="8"/>
  <c r="J378" i="8"/>
  <c r="BK250" i="8"/>
  <c r="J204" i="8"/>
  <c r="J156" i="8"/>
  <c r="BK402" i="8"/>
  <c r="J369" i="8"/>
  <c r="J307" i="8"/>
  <c r="J229" i="8"/>
  <c r="J396" i="8"/>
  <c r="BK292" i="8"/>
  <c r="BK234" i="8"/>
  <c r="J195" i="8"/>
  <c r="J382" i="8"/>
  <c r="BK345" i="8"/>
  <c r="BK274" i="8"/>
  <c r="BK197" i="8"/>
  <c r="BK356" i="8"/>
  <c r="J313" i="8"/>
  <c r="J180" i="8"/>
  <c r="BK468" i="9"/>
  <c r="BK444" i="9"/>
  <c r="BK396" i="9"/>
  <c r="J357" i="9"/>
  <c r="BK272" i="9"/>
  <c r="BK145" i="9"/>
  <c r="J462" i="9"/>
  <c r="J410" i="9"/>
  <c r="BK342" i="9"/>
  <c r="BK300" i="9"/>
  <c r="BK210" i="9"/>
  <c r="BK464" i="9"/>
  <c r="J424" i="9"/>
  <c r="BK411" i="9"/>
  <c r="BK344" i="9"/>
  <c r="BK273" i="9"/>
  <c r="BK204" i="9"/>
  <c r="J472" i="9"/>
  <c r="J401" i="9"/>
  <c r="BK345" i="9"/>
  <c r="BK209" i="9"/>
  <c r="BK148" i="9"/>
  <c r="BK374" i="9"/>
  <c r="J311" i="9"/>
  <c r="BK216" i="9"/>
  <c r="BK166" i="9"/>
  <c r="J415" i="9"/>
  <c r="BK389" i="9"/>
  <c r="J351" i="9"/>
  <c r="J275" i="9"/>
  <c r="J187" i="9"/>
  <c r="J350" i="9"/>
  <c r="J312" i="9"/>
  <c r="J216" i="9"/>
  <c r="BK175" i="9"/>
  <c r="BK471" i="9"/>
  <c r="J418" i="9"/>
  <c r="BK343" i="9"/>
  <c r="J205" i="9"/>
  <c r="J166" i="9"/>
  <c r="BK138" i="10"/>
  <c r="J126" i="10"/>
  <c r="J135" i="10"/>
  <c r="J128" i="10"/>
  <c r="BK142" i="10"/>
  <c r="J142" i="10"/>
  <c r="J124" i="10"/>
  <c r="BK122" i="10"/>
  <c r="J156" i="11"/>
  <c r="J173" i="11"/>
  <c r="BK159" i="11"/>
  <c r="J141" i="11"/>
  <c r="J128" i="11"/>
  <c r="BK175" i="11"/>
  <c r="J148" i="12"/>
  <c r="BK158" i="12"/>
  <c r="BK126" i="12"/>
  <c r="BK152" i="12"/>
  <c r="BK159" i="12"/>
  <c r="BK133" i="12"/>
  <c r="BK129" i="12"/>
  <c r="BK168" i="12"/>
  <c r="J130" i="12"/>
  <c r="J138" i="12"/>
  <c r="BK137" i="12"/>
  <c r="J372" i="13"/>
  <c r="J290" i="13"/>
  <c r="J184" i="13"/>
  <c r="J371" i="13"/>
  <c r="J347" i="13"/>
  <c r="J302" i="13"/>
  <c r="J172" i="13"/>
  <c r="J385" i="13"/>
  <c r="BK269" i="13"/>
  <c r="BK176" i="13"/>
  <c r="J141" i="13"/>
  <c r="BK363" i="13"/>
  <c r="J298" i="13"/>
  <c r="BK192" i="13"/>
  <c r="BK155" i="13"/>
  <c r="BK335" i="13"/>
  <c r="J255" i="13"/>
  <c r="BK150" i="13"/>
  <c r="J377" i="13"/>
  <c r="J335" i="13"/>
  <c r="J274" i="13"/>
  <c r="J369" i="13"/>
  <c r="BK232" i="13"/>
  <c r="BK323" i="13"/>
  <c r="BK252" i="13"/>
  <c r="J155" i="13"/>
  <c r="J169" i="14"/>
  <c r="BK128" i="14"/>
  <c r="BK181" i="14"/>
  <c r="J128" i="14"/>
  <c r="BK180" i="14"/>
  <c r="J192" i="14"/>
  <c r="BK192" i="14"/>
  <c r="J182" i="14"/>
  <c r="BK131" i="14"/>
  <c r="J185" i="14"/>
  <c r="J198" i="14"/>
  <c r="J142" i="14"/>
  <c r="BK179" i="15"/>
  <c r="J188" i="15"/>
  <c r="BK140" i="15"/>
  <c r="J190" i="15"/>
  <c r="J196" i="15"/>
  <c r="J179" i="15"/>
  <c r="J138" i="15"/>
  <c r="BK152" i="15"/>
  <c r="BK178" i="15"/>
  <c r="BK163" i="16"/>
  <c r="J143" i="16"/>
  <c r="J157" i="16"/>
  <c r="BK128" i="16"/>
  <c r="BK139" i="16"/>
  <c r="J163" i="16"/>
  <c r="BK136" i="16"/>
  <c r="J160" i="17"/>
  <c r="J153" i="17"/>
  <c r="BK128" i="17"/>
  <c r="BK135" i="17"/>
  <c r="J138" i="17"/>
  <c r="BK156" i="17"/>
  <c r="J173" i="18"/>
  <c r="BK146" i="18"/>
  <c r="J136" i="18"/>
  <c r="J157" i="18"/>
  <c r="BK157" i="18"/>
  <c r="J131" i="18"/>
  <c r="BK143" i="18"/>
  <c r="BK177" i="18"/>
  <c r="BK152" i="18"/>
  <c r="J164" i="18"/>
  <c r="J127" i="18"/>
  <c r="BK167" i="19"/>
  <c r="J134" i="19"/>
  <c r="J199" i="19"/>
  <c r="J184" i="19"/>
  <c r="BK141" i="19"/>
  <c r="J211" i="19"/>
  <c r="BK186" i="19"/>
  <c r="BK138" i="19"/>
  <c r="BK202" i="19"/>
  <c r="J178" i="19"/>
  <c r="BK221" i="19"/>
  <c r="BK174" i="19"/>
  <c r="J180" i="19"/>
  <c r="BK129" i="19"/>
  <c r="BK134" i="19"/>
  <c r="BK129" i="20"/>
  <c r="BK176" i="20"/>
  <c r="J169" i="20"/>
  <c r="BK178" i="20"/>
  <c r="J175" i="20"/>
  <c r="BK167" i="20"/>
  <c r="J136" i="21"/>
  <c r="J152" i="21"/>
  <c r="J131" i="21"/>
  <c r="BK149" i="21"/>
  <c r="J137" i="21"/>
  <c r="J122" i="21"/>
  <c r="J150" i="21"/>
  <c r="BK131" i="21"/>
  <c r="J129" i="21"/>
  <c r="J148" i="22"/>
  <c r="J169" i="22"/>
  <c r="BK169" i="22"/>
  <c r="BK148" i="22"/>
  <c r="BK162" i="22"/>
  <c r="BK136" i="22"/>
  <c r="J143" i="22"/>
  <c r="BK149" i="22"/>
  <c r="J144" i="23"/>
  <c r="BK131" i="23"/>
  <c r="J135" i="23"/>
  <c r="BK135" i="23"/>
  <c r="J419" i="24"/>
  <c r="J343" i="24"/>
  <c r="J311" i="24"/>
  <c r="J200" i="24"/>
  <c r="J407" i="24"/>
  <c r="J320" i="24"/>
  <c r="J178" i="24"/>
  <c r="J375" i="24"/>
  <c r="J281" i="24"/>
  <c r="BK388" i="24"/>
  <c r="J303" i="24"/>
  <c r="J166" i="24"/>
  <c r="J393" i="24"/>
  <c r="BK305" i="24"/>
  <c r="BK408" i="24"/>
  <c r="BK316" i="24"/>
  <c r="BK281" i="24"/>
  <c r="BK231" i="24"/>
  <c r="J405" i="24"/>
  <c r="BK353" i="24"/>
  <c r="BK298" i="24"/>
  <c r="J135" i="24"/>
  <c r="BK393" i="24"/>
  <c r="BK336" i="24"/>
  <c r="BK303" i="24"/>
  <c r="J162" i="25"/>
  <c r="BK171" i="25"/>
  <c r="J172" i="25"/>
  <c r="BK135" i="25"/>
  <c r="J152" i="25"/>
  <c r="BK155" i="25"/>
  <c r="BK141" i="25"/>
  <c r="J134" i="26"/>
  <c r="BK142" i="26"/>
  <c r="BK133" i="26"/>
  <c r="BK125" i="26"/>
  <c r="T123" i="10" l="1"/>
  <c r="P143" i="2"/>
  <c r="R344" i="2"/>
  <c r="T598" i="2"/>
  <c r="BK748" i="2"/>
  <c r="J748" i="2"/>
  <c r="J102" i="2" s="1"/>
  <c r="T1213" i="2"/>
  <c r="BK1292" i="2"/>
  <c r="J1292" i="2" s="1"/>
  <c r="J108" i="2" s="1"/>
  <c r="R1595" i="2"/>
  <c r="T1811" i="2"/>
  <c r="T2068" i="2"/>
  <c r="BK2340" i="2"/>
  <c r="J2340" i="2"/>
  <c r="J118" i="2" s="1"/>
  <c r="P2664" i="2"/>
  <c r="BK134" i="3"/>
  <c r="J134" i="3" s="1"/>
  <c r="J100" i="3" s="1"/>
  <c r="T151" i="3"/>
  <c r="BK556" i="3"/>
  <c r="J556" i="3"/>
  <c r="J106" i="3" s="1"/>
  <c r="BK613" i="3"/>
  <c r="J613" i="3"/>
  <c r="J107" i="3" s="1"/>
  <c r="P152" i="4"/>
  <c r="P193" i="4"/>
  <c r="BK207" i="4"/>
  <c r="J207" i="4"/>
  <c r="J103" i="4" s="1"/>
  <c r="P232" i="4"/>
  <c r="P258" i="4"/>
  <c r="P170" i="5"/>
  <c r="BK238" i="5"/>
  <c r="J238" i="5"/>
  <c r="J101" i="5" s="1"/>
  <c r="R127" i="7"/>
  <c r="BK168" i="7"/>
  <c r="J168" i="7" s="1"/>
  <c r="J100" i="7" s="1"/>
  <c r="P237" i="7"/>
  <c r="P275" i="7"/>
  <c r="R134" i="8"/>
  <c r="R133" i="8" s="1"/>
  <c r="T251" i="8"/>
  <c r="BK377" i="8"/>
  <c r="J377" i="8" s="1"/>
  <c r="J106" i="8" s="1"/>
  <c r="P397" i="8"/>
  <c r="BK127" i="9"/>
  <c r="P222" i="9"/>
  <c r="BK319" i="9"/>
  <c r="J319" i="9"/>
  <c r="J101" i="9" s="1"/>
  <c r="P356" i="9"/>
  <c r="BK395" i="9"/>
  <c r="J395" i="9"/>
  <c r="J103" i="9" s="1"/>
  <c r="P431" i="9"/>
  <c r="T127" i="11"/>
  <c r="T126" i="11"/>
  <c r="R153" i="11"/>
  <c r="R152" i="11" s="1"/>
  <c r="BK123" i="12"/>
  <c r="J123" i="12"/>
  <c r="J98" i="12" s="1"/>
  <c r="BK156" i="12"/>
  <c r="J156" i="12" s="1"/>
  <c r="J100" i="12" s="1"/>
  <c r="P206" i="13"/>
  <c r="P300" i="13"/>
  <c r="R384" i="13"/>
  <c r="BK174" i="14"/>
  <c r="J174" i="14" s="1"/>
  <c r="J100" i="14" s="1"/>
  <c r="P177" i="15"/>
  <c r="P125" i="16"/>
  <c r="P124" i="16" s="1"/>
  <c r="BK127" i="17"/>
  <c r="J127" i="17" s="1"/>
  <c r="J98" i="17" s="1"/>
  <c r="P162" i="17"/>
  <c r="P161" i="17"/>
  <c r="T145" i="18"/>
  <c r="T175" i="18"/>
  <c r="BK220" i="19"/>
  <c r="J220" i="19" s="1"/>
  <c r="J102" i="19" s="1"/>
  <c r="BK141" i="20"/>
  <c r="J141" i="20" s="1"/>
  <c r="J99" i="20" s="1"/>
  <c r="BK160" i="20"/>
  <c r="J160" i="20"/>
  <c r="J101" i="20" s="1"/>
  <c r="P160" i="20"/>
  <c r="T119" i="21"/>
  <c r="P142" i="22"/>
  <c r="R156" i="22"/>
  <c r="R155" i="22"/>
  <c r="P175" i="22"/>
  <c r="P172" i="22"/>
  <c r="P154" i="23"/>
  <c r="P152" i="23" s="1"/>
  <c r="R164" i="23"/>
  <c r="R163" i="23" s="1"/>
  <c r="R131" i="24"/>
  <c r="P221" i="24"/>
  <c r="T221" i="24"/>
  <c r="P227" i="24"/>
  <c r="R411" i="24"/>
  <c r="T143" i="2"/>
  <c r="BK344" i="2"/>
  <c r="J344" i="2" s="1"/>
  <c r="J100" i="2" s="1"/>
  <c r="BK598" i="2"/>
  <c r="J598" i="2" s="1"/>
  <c r="J101" i="2" s="1"/>
  <c r="P748" i="2"/>
  <c r="BK1213" i="2"/>
  <c r="J1213" i="2"/>
  <c r="J104" i="2" s="1"/>
  <c r="T1292" i="2"/>
  <c r="P1595" i="2"/>
  <c r="BK1811" i="2"/>
  <c r="J1811" i="2"/>
  <c r="J114" i="2" s="1"/>
  <c r="BK2068" i="2"/>
  <c r="J2068" i="2"/>
  <c r="J116" i="2" s="1"/>
  <c r="T2340" i="2"/>
  <c r="T2664" i="2"/>
  <c r="R134" i="3"/>
  <c r="R129" i="3"/>
  <c r="T335" i="3"/>
  <c r="P619" i="3"/>
  <c r="BK152" i="4"/>
  <c r="J152" i="4" s="1"/>
  <c r="J99" i="4" s="1"/>
  <c r="BK193" i="4"/>
  <c r="J193" i="4" s="1"/>
  <c r="J101" i="4" s="1"/>
  <c r="T210" i="4"/>
  <c r="T258" i="4"/>
  <c r="T123" i="5"/>
  <c r="R149" i="5"/>
  <c r="R217" i="5"/>
  <c r="P258" i="5"/>
  <c r="T137" i="7"/>
  <c r="R168" i="7"/>
  <c r="BK237" i="7"/>
  <c r="J237" i="7" s="1"/>
  <c r="J103" i="7" s="1"/>
  <c r="T272" i="7"/>
  <c r="BK179" i="8"/>
  <c r="J179" i="8"/>
  <c r="J102" i="8" s="1"/>
  <c r="P314" i="8"/>
  <c r="P386" i="8"/>
  <c r="R393" i="8"/>
  <c r="R413" i="8"/>
  <c r="R410" i="8" s="1"/>
  <c r="P127" i="9"/>
  <c r="T222" i="9"/>
  <c r="R319" i="9"/>
  <c r="T395" i="9"/>
  <c r="P406" i="9"/>
  <c r="BK467" i="9"/>
  <c r="J467" i="9"/>
  <c r="J106" i="9" s="1"/>
  <c r="R164" i="11"/>
  <c r="R163" i="11"/>
  <c r="T172" i="11"/>
  <c r="P123" i="12"/>
  <c r="P122" i="12" s="1"/>
  <c r="T156" i="12"/>
  <c r="T128" i="13"/>
  <c r="BK206" i="13"/>
  <c r="J206" i="13" s="1"/>
  <c r="J101" i="13" s="1"/>
  <c r="T300" i="13"/>
  <c r="T384" i="13"/>
  <c r="P174" i="14"/>
  <c r="T125" i="15"/>
  <c r="R165" i="15"/>
  <c r="BK151" i="16"/>
  <c r="BK150" i="16" s="1"/>
  <c r="J150" i="16" s="1"/>
  <c r="J99" i="16" s="1"/>
  <c r="R127" i="17"/>
  <c r="R126" i="17"/>
  <c r="T162" i="17"/>
  <c r="T161" i="17" s="1"/>
  <c r="BK124" i="18"/>
  <c r="J124" i="18" s="1"/>
  <c r="J98" i="18" s="1"/>
  <c r="BK168" i="18"/>
  <c r="J168" i="18" s="1"/>
  <c r="J101" i="18" s="1"/>
  <c r="R141" i="20"/>
  <c r="P166" i="20"/>
  <c r="P165" i="20"/>
  <c r="P143" i="21"/>
  <c r="P138" i="22"/>
  <c r="BK146" i="22"/>
  <c r="BK130" i="22" s="1"/>
  <c r="P168" i="22"/>
  <c r="T127" i="23"/>
  <c r="T126" i="23"/>
  <c r="T154" i="23"/>
  <c r="T152" i="23"/>
  <c r="R168" i="23"/>
  <c r="R256" i="24"/>
  <c r="P404" i="24"/>
  <c r="P403" i="24" s="1"/>
  <c r="BK143" i="2"/>
  <c r="J143" i="2"/>
  <c r="J98" i="2" s="1"/>
  <c r="T344" i="2"/>
  <c r="R598" i="2"/>
  <c r="R748" i="2"/>
  <c r="P1213" i="2"/>
  <c r="P1292" i="2"/>
  <c r="T1595" i="2"/>
  <c r="P1811" i="2"/>
  <c r="R2068" i="2"/>
  <c r="R2340" i="2"/>
  <c r="R2664" i="2"/>
  <c r="BK151" i="3"/>
  <c r="J151" i="3"/>
  <c r="J101" i="3" s="1"/>
  <c r="P556" i="3"/>
  <c r="P613" i="3"/>
  <c r="T152" i="4"/>
  <c r="R193" i="4"/>
  <c r="P207" i="4"/>
  <c r="BK232" i="4"/>
  <c r="J232" i="4"/>
  <c r="J105" i="4" s="1"/>
  <c r="R235" i="4"/>
  <c r="P251" i="4"/>
  <c r="BK292" i="4"/>
  <c r="J292" i="4"/>
  <c r="J109" i="4"/>
  <c r="BK170" i="5"/>
  <c r="J170" i="5"/>
  <c r="J99" i="5" s="1"/>
  <c r="T238" i="5"/>
  <c r="P127" i="7"/>
  <c r="BK182" i="7"/>
  <c r="J182" i="7"/>
  <c r="J101" i="7"/>
  <c r="R237" i="7"/>
  <c r="T275" i="7"/>
  <c r="R179" i="8"/>
  <c r="BK314" i="8"/>
  <c r="J314" i="8"/>
  <c r="J105" i="8" s="1"/>
  <c r="BK386" i="8"/>
  <c r="J386" i="8"/>
  <c r="J107" i="8" s="1"/>
  <c r="T397" i="8"/>
  <c r="R127" i="9"/>
  <c r="R222" i="9"/>
  <c r="T319" i="9"/>
  <c r="P395" i="9"/>
  <c r="T406" i="9"/>
  <c r="P467" i="9"/>
  <c r="T120" i="10"/>
  <c r="T119" i="10"/>
  <c r="BK164" i="11"/>
  <c r="J164" i="11"/>
  <c r="J103" i="11"/>
  <c r="R135" i="12"/>
  <c r="T163" i="12"/>
  <c r="R128" i="13"/>
  <c r="T189" i="13"/>
  <c r="T310" i="13"/>
  <c r="BK393" i="13"/>
  <c r="J393" i="13"/>
  <c r="J106" i="13"/>
  <c r="P127" i="14"/>
  <c r="P166" i="14"/>
  <c r="P126" i="14" s="1"/>
  <c r="P125" i="14" s="1"/>
  <c r="AU107" i="1" s="1"/>
  <c r="T177" i="15"/>
  <c r="R151" i="16"/>
  <c r="R150" i="16"/>
  <c r="P127" i="17"/>
  <c r="P126" i="17"/>
  <c r="BK162" i="17"/>
  <c r="R124" i="18"/>
  <c r="R123" i="18"/>
  <c r="R168" i="18"/>
  <c r="BK124" i="19"/>
  <c r="J124" i="19"/>
  <c r="J98" i="19" s="1"/>
  <c r="T126" i="20"/>
  <c r="BK166" i="20"/>
  <c r="BK165" i="20" s="1"/>
  <c r="J165" i="20" s="1"/>
  <c r="J103" i="20" s="1"/>
  <c r="BK143" i="21"/>
  <c r="J143" i="21"/>
  <c r="J98" i="21"/>
  <c r="P131" i="22"/>
  <c r="T138" i="22"/>
  <c r="R146" i="22"/>
  <c r="T168" i="22"/>
  <c r="R127" i="23"/>
  <c r="R126" i="23" s="1"/>
  <c r="R125" i="23" s="1"/>
  <c r="R154" i="23"/>
  <c r="R152" i="23" s="1"/>
  <c r="T164" i="23"/>
  <c r="T163" i="23"/>
  <c r="P256" i="24"/>
  <c r="BK404" i="24"/>
  <c r="J404" i="24" s="1"/>
  <c r="J106" i="24" s="1"/>
  <c r="T411" i="24"/>
  <c r="BK125" i="25"/>
  <c r="J125" i="25"/>
  <c r="J98" i="25"/>
  <c r="R148" i="25"/>
  <c r="P163" i="25"/>
  <c r="T230" i="2"/>
  <c r="T787" i="2"/>
  <c r="T1242" i="2"/>
  <c r="T1419" i="2"/>
  <c r="P1557" i="2"/>
  <c r="P1561" i="2"/>
  <c r="P1838" i="2"/>
  <c r="P2190" i="2"/>
  <c r="BK2542" i="2"/>
  <c r="J2542" i="2"/>
  <c r="J119" i="2" s="1"/>
  <c r="BK2669" i="2"/>
  <c r="J2669" i="2"/>
  <c r="J121" i="2"/>
  <c r="T134" i="3"/>
  <c r="T129" i="3"/>
  <c r="R335" i="3"/>
  <c r="T619" i="3"/>
  <c r="BK131" i="4"/>
  <c r="BK177" i="4"/>
  <c r="J177" i="4"/>
  <c r="J100" i="4"/>
  <c r="P210" i="4"/>
  <c r="BK258" i="4"/>
  <c r="J258" i="4" s="1"/>
  <c r="J108" i="4" s="1"/>
  <c r="BK123" i="5"/>
  <c r="J123" i="5" s="1"/>
  <c r="J97" i="5" s="1"/>
  <c r="BK149" i="5"/>
  <c r="BK217" i="5"/>
  <c r="J217" i="5"/>
  <c r="J100" i="5" s="1"/>
  <c r="T258" i="5"/>
  <c r="R118" i="6"/>
  <c r="R117" i="6"/>
  <c r="R137" i="7"/>
  <c r="T168" i="7"/>
  <c r="R215" i="7"/>
  <c r="BK275" i="7"/>
  <c r="J275" i="7" s="1"/>
  <c r="J105" i="7" s="1"/>
  <c r="P134" i="8"/>
  <c r="P133" i="8"/>
  <c r="BK251" i="8"/>
  <c r="J251" i="8"/>
  <c r="J103" i="8" s="1"/>
  <c r="BK311" i="8"/>
  <c r="J311" i="8" s="1"/>
  <c r="J104" i="8" s="1"/>
  <c r="T311" i="8"/>
  <c r="T377" i="8"/>
  <c r="BK393" i="8"/>
  <c r="J393" i="8"/>
  <c r="J108" i="8" s="1"/>
  <c r="T127" i="9"/>
  <c r="P186" i="9"/>
  <c r="T282" i="9"/>
  <c r="R356" i="9"/>
  <c r="BK431" i="9"/>
  <c r="J431" i="9" s="1"/>
  <c r="J105" i="9"/>
  <c r="R467" i="9"/>
  <c r="R120" i="10"/>
  <c r="R119" i="10" s="1"/>
  <c r="P127" i="11"/>
  <c r="P126" i="11"/>
  <c r="T164" i="11"/>
  <c r="T163" i="11" s="1"/>
  <c r="R123" i="12"/>
  <c r="P156" i="12"/>
  <c r="T206" i="13"/>
  <c r="R300" i="13"/>
  <c r="P384" i="13"/>
  <c r="R393" i="13"/>
  <c r="R127" i="14"/>
  <c r="T166" i="14"/>
  <c r="BK177" i="15"/>
  <c r="J177" i="15" s="1"/>
  <c r="J101" i="15" s="1"/>
  <c r="R125" i="16"/>
  <c r="R124" i="16" s="1"/>
  <c r="R123" i="16" s="1"/>
  <c r="T152" i="17"/>
  <c r="T151" i="17" s="1"/>
  <c r="P167" i="17"/>
  <c r="P145" i="18"/>
  <c r="BK175" i="18"/>
  <c r="J175" i="18" s="1"/>
  <c r="J102" i="18" s="1"/>
  <c r="BK126" i="20"/>
  <c r="T141" i="20"/>
  <c r="T166" i="20"/>
  <c r="T165" i="20"/>
  <c r="P125" i="25"/>
  <c r="T148" i="25"/>
  <c r="T156" i="25"/>
  <c r="R169" i="25"/>
  <c r="R168" i="25"/>
  <c r="BK230" i="2"/>
  <c r="BK142" i="2" s="1"/>
  <c r="J142" i="2" s="1"/>
  <c r="J97" i="2" s="1"/>
  <c r="BK787" i="2"/>
  <c r="J787" i="2" s="1"/>
  <c r="J103" i="2" s="1"/>
  <c r="P1242" i="2"/>
  <c r="R1419" i="2"/>
  <c r="T1557" i="2"/>
  <c r="BK1561" i="2"/>
  <c r="J1561" i="2"/>
  <c r="J112" i="2" s="1"/>
  <c r="BK1838" i="2"/>
  <c r="J1838" i="2" s="1"/>
  <c r="J115" i="2" s="1"/>
  <c r="R2190" i="2"/>
  <c r="P2542" i="2"/>
  <c r="R2669" i="2"/>
  <c r="P134" i="3"/>
  <c r="P335" i="3"/>
  <c r="P311" i="3" s="1"/>
  <c r="R619" i="3"/>
  <c r="R131" i="4"/>
  <c r="T177" i="4"/>
  <c r="R210" i="4"/>
  <c r="P235" i="4"/>
  <c r="R251" i="4"/>
  <c r="P292" i="4"/>
  <c r="T170" i="5"/>
  <c r="P238" i="5"/>
  <c r="T118" i="6"/>
  <c r="T117" i="6"/>
  <c r="BK127" i="7"/>
  <c r="J127" i="7"/>
  <c r="J98" i="7" s="1"/>
  <c r="T182" i="7"/>
  <c r="P215" i="7"/>
  <c r="P272" i="7"/>
  <c r="T134" i="8"/>
  <c r="T133" i="8"/>
  <c r="R251" i="8"/>
  <c r="R311" i="8"/>
  <c r="R377" i="8"/>
  <c r="BK397" i="8"/>
  <c r="J397" i="8" s="1"/>
  <c r="J109" i="8" s="1"/>
  <c r="T413" i="8"/>
  <c r="T410" i="8"/>
  <c r="T186" i="9"/>
  <c r="P282" i="9"/>
  <c r="BK356" i="9"/>
  <c r="J356" i="9"/>
  <c r="J102" i="9" s="1"/>
  <c r="R395" i="9"/>
  <c r="R431" i="9"/>
  <c r="T153" i="11"/>
  <c r="T152" i="11" s="1"/>
  <c r="P172" i="11"/>
  <c r="T123" i="12"/>
  <c r="R156" i="12"/>
  <c r="R206" i="13"/>
  <c r="BK300" i="13"/>
  <c r="J300" i="13"/>
  <c r="J102" i="13"/>
  <c r="BK384" i="13"/>
  <c r="J384" i="13"/>
  <c r="J104" i="13" s="1"/>
  <c r="T393" i="13"/>
  <c r="T174" i="14"/>
  <c r="R177" i="15"/>
  <c r="BK125" i="16"/>
  <c r="J125" i="16"/>
  <c r="J98" i="16" s="1"/>
  <c r="P152" i="17"/>
  <c r="P151" i="17" s="1"/>
  <c r="T167" i="17"/>
  <c r="R145" i="18"/>
  <c r="R144" i="18" s="1"/>
  <c r="P175" i="18"/>
  <c r="P124" i="19"/>
  <c r="P123" i="19" s="1"/>
  <c r="P122" i="19" s="1"/>
  <c r="AU112" i="1" s="1"/>
  <c r="P220" i="19"/>
  <c r="P141" i="20"/>
  <c r="R160" i="20"/>
  <c r="R119" i="21"/>
  <c r="T131" i="22"/>
  <c r="R142" i="22"/>
  <c r="BK156" i="22"/>
  <c r="J156" i="22" s="1"/>
  <c r="J105" i="22" s="1"/>
  <c r="R168" i="22"/>
  <c r="BK175" i="22"/>
  <c r="J175" i="22"/>
  <c r="J109" i="22"/>
  <c r="BK127" i="23"/>
  <c r="J127" i="23"/>
  <c r="J98" i="23" s="1"/>
  <c r="BK164" i="23"/>
  <c r="BK163" i="23" s="1"/>
  <c r="J163" i="23" s="1"/>
  <c r="J103" i="23" s="1"/>
  <c r="P168" i="23"/>
  <c r="T256" i="24"/>
  <c r="BK411" i="24"/>
  <c r="J411" i="24" s="1"/>
  <c r="J107" i="24" s="1"/>
  <c r="R125" i="25"/>
  <c r="P156" i="25"/>
  <c r="BK169" i="25"/>
  <c r="J169" i="25"/>
  <c r="J103" i="25" s="1"/>
  <c r="BK124" i="26"/>
  <c r="J124" i="26" s="1"/>
  <c r="J98" i="26" s="1"/>
  <c r="R129" i="26"/>
  <c r="P230" i="2"/>
  <c r="P787" i="2"/>
  <c r="BK1242" i="2"/>
  <c r="P1419" i="2"/>
  <c r="R1557" i="2"/>
  <c r="T1561" i="2"/>
  <c r="T1838" i="2"/>
  <c r="BK2190" i="2"/>
  <c r="J2190" i="2"/>
  <c r="J117" i="2" s="1"/>
  <c r="R2542" i="2"/>
  <c r="P2669" i="2"/>
  <c r="BK335" i="3"/>
  <c r="J335" i="3" s="1"/>
  <c r="J105" i="3" s="1"/>
  <c r="BK619" i="3"/>
  <c r="J619" i="3"/>
  <c r="J108" i="3" s="1"/>
  <c r="T131" i="4"/>
  <c r="P177" i="4"/>
  <c r="BK210" i="4"/>
  <c r="J210" i="4" s="1"/>
  <c r="J104" i="4" s="1"/>
  <c r="BK235" i="4"/>
  <c r="J235" i="4"/>
  <c r="J106" i="4" s="1"/>
  <c r="BK251" i="4"/>
  <c r="J251" i="4" s="1"/>
  <c r="J107" i="4" s="1"/>
  <c r="T292" i="4"/>
  <c r="R170" i="5"/>
  <c r="R238" i="5"/>
  <c r="BK137" i="7"/>
  <c r="J137" i="7" s="1"/>
  <c r="J99" i="7" s="1"/>
  <c r="P182" i="7"/>
  <c r="T215" i="7"/>
  <c r="R272" i="7"/>
  <c r="P179" i="8"/>
  <c r="T314" i="8"/>
  <c r="R386" i="8"/>
  <c r="P393" i="8"/>
  <c r="P413" i="8"/>
  <c r="P410" i="8" s="1"/>
  <c r="BK222" i="9"/>
  <c r="J222" i="9" s="1"/>
  <c r="J99" i="9" s="1"/>
  <c r="R282" i="9"/>
  <c r="T356" i="9"/>
  <c r="R406" i="9"/>
  <c r="T467" i="9"/>
  <c r="BK120" i="10"/>
  <c r="J120" i="10"/>
  <c r="J97" i="10" s="1"/>
  <c r="R127" i="11"/>
  <c r="R126" i="11" s="1"/>
  <c r="P153" i="11"/>
  <c r="P152" i="11"/>
  <c r="BK172" i="11"/>
  <c r="J172" i="11" s="1"/>
  <c r="J105" i="11"/>
  <c r="P135" i="12"/>
  <c r="R163" i="12"/>
  <c r="BK128" i="13"/>
  <c r="BK189" i="13"/>
  <c r="J189" i="13"/>
  <c r="J99" i="13" s="1"/>
  <c r="R310" i="13"/>
  <c r="P393" i="13"/>
  <c r="T127" i="14"/>
  <c r="T126" i="14" s="1"/>
  <c r="T125" i="14" s="1"/>
  <c r="R166" i="14"/>
  <c r="R125" i="15"/>
  <c r="R124" i="15" s="1"/>
  <c r="R123" i="15"/>
  <c r="T165" i="15"/>
  <c r="T125" i="16"/>
  <c r="T124" i="16" s="1"/>
  <c r="BK152" i="17"/>
  <c r="BK151" i="17"/>
  <c r="J151" i="17"/>
  <c r="J100" i="17" s="1"/>
  <c r="BK167" i="17"/>
  <c r="J167" i="17" s="1"/>
  <c r="J105" i="17" s="1"/>
  <c r="BK145" i="18"/>
  <c r="BK144" i="18" s="1"/>
  <c r="J144" i="18" s="1"/>
  <c r="J99" i="18"/>
  <c r="R175" i="18"/>
  <c r="R124" i="19"/>
  <c r="R123" i="19" s="1"/>
  <c r="T220" i="19"/>
  <c r="R126" i="20"/>
  <c r="R125" i="20" s="1"/>
  <c r="R166" i="20"/>
  <c r="R165" i="20" s="1"/>
  <c r="BK119" i="21"/>
  <c r="BK118" i="21" s="1"/>
  <c r="J118" i="21" s="1"/>
  <c r="R143" i="21"/>
  <c r="BK131" i="22"/>
  <c r="J131" i="22"/>
  <c r="J98" i="22" s="1"/>
  <c r="R138" i="22"/>
  <c r="P146" i="22"/>
  <c r="T156" i="22"/>
  <c r="T155" i="22" s="1"/>
  <c r="R175" i="22"/>
  <c r="R172" i="22"/>
  <c r="P164" i="23"/>
  <c r="P163" i="23" s="1"/>
  <c r="P131" i="24"/>
  <c r="P130" i="24" s="1"/>
  <c r="P129" i="24" s="1"/>
  <c r="AU117" i="1" s="1"/>
  <c r="BK221" i="24"/>
  <c r="J221" i="24"/>
  <c r="J99" i="24"/>
  <c r="R221" i="24"/>
  <c r="R227" i="24"/>
  <c r="P411" i="24"/>
  <c r="BK148" i="25"/>
  <c r="J148" i="25" s="1"/>
  <c r="J99" i="25" s="1"/>
  <c r="R156" i="25"/>
  <c r="R163" i="25"/>
  <c r="P169" i="25"/>
  <c r="P168" i="25"/>
  <c r="P124" i="26"/>
  <c r="BK129" i="26"/>
  <c r="J129" i="26" s="1"/>
  <c r="J99" i="26" s="1"/>
  <c r="BK138" i="26"/>
  <c r="J138" i="26"/>
  <c r="J100" i="26" s="1"/>
  <c r="T138" i="26"/>
  <c r="R143" i="2"/>
  <c r="P344" i="2"/>
  <c r="P598" i="2"/>
  <c r="T748" i="2"/>
  <c r="R1213" i="2"/>
  <c r="R1292" i="2"/>
  <c r="BK1595" i="2"/>
  <c r="J1595" i="2"/>
  <c r="J113" i="2" s="1"/>
  <c r="R1811" i="2"/>
  <c r="P2068" i="2"/>
  <c r="P2340" i="2"/>
  <c r="BK2664" i="2"/>
  <c r="J2664" i="2"/>
  <c r="J120" i="2" s="1"/>
  <c r="P151" i="3"/>
  <c r="R556" i="3"/>
  <c r="R613" i="3"/>
  <c r="P131" i="4"/>
  <c r="P130" i="4" s="1"/>
  <c r="P129" i="4" s="1"/>
  <c r="AU97" i="1"/>
  <c r="R177" i="4"/>
  <c r="T207" i="4"/>
  <c r="T232" i="4"/>
  <c r="T235" i="4"/>
  <c r="T251" i="4"/>
  <c r="R292" i="4"/>
  <c r="P123" i="5"/>
  <c r="T149" i="5"/>
  <c r="P217" i="5"/>
  <c r="BK258" i="5"/>
  <c r="J258" i="5" s="1"/>
  <c r="J102" i="5" s="1"/>
  <c r="P118" i="6"/>
  <c r="P117" i="6" s="1"/>
  <c r="AU99" i="1" s="1"/>
  <c r="T127" i="7"/>
  <c r="R182" i="7"/>
  <c r="BK215" i="7"/>
  <c r="J215" i="7" s="1"/>
  <c r="J102" i="7" s="1"/>
  <c r="BK272" i="7"/>
  <c r="J272" i="7" s="1"/>
  <c r="J104" i="7" s="1"/>
  <c r="T179" i="8"/>
  <c r="T178" i="8" s="1"/>
  <c r="R314" i="8"/>
  <c r="T386" i="8"/>
  <c r="T393" i="8"/>
  <c r="BK413" i="8"/>
  <c r="J413" i="8" s="1"/>
  <c r="J112" i="8" s="1"/>
  <c r="BK186" i="9"/>
  <c r="J186" i="9" s="1"/>
  <c r="J98" i="9"/>
  <c r="R186" i="9"/>
  <c r="BK282" i="9"/>
  <c r="J282" i="9" s="1"/>
  <c r="J100" i="9" s="1"/>
  <c r="P319" i="9"/>
  <c r="BK406" i="9"/>
  <c r="J406" i="9" s="1"/>
  <c r="J104" i="9"/>
  <c r="T431" i="9"/>
  <c r="BK135" i="12"/>
  <c r="BK122" i="12" s="1"/>
  <c r="BK163" i="12"/>
  <c r="J163" i="12" s="1"/>
  <c r="J101" i="12" s="1"/>
  <c r="P189" i="13"/>
  <c r="BK310" i="13"/>
  <c r="J310" i="13" s="1"/>
  <c r="J103" i="13" s="1"/>
  <c r="R174" i="14"/>
  <c r="BK125" i="15"/>
  <c r="J125" i="15" s="1"/>
  <c r="J98" i="15"/>
  <c r="P165" i="15"/>
  <c r="T151" i="16"/>
  <c r="T150" i="16" s="1"/>
  <c r="R152" i="17"/>
  <c r="R151" i="17"/>
  <c r="R167" i="17"/>
  <c r="P124" i="18"/>
  <c r="P123" i="18"/>
  <c r="P168" i="18"/>
  <c r="T143" i="21"/>
  <c r="BK138" i="22"/>
  <c r="J138" i="22" s="1"/>
  <c r="J99" i="22" s="1"/>
  <c r="T142" i="22"/>
  <c r="P156" i="22"/>
  <c r="P155" i="22"/>
  <c r="P127" i="23"/>
  <c r="P126" i="23"/>
  <c r="P125" i="23" s="1"/>
  <c r="AU116" i="1" s="1"/>
  <c r="BK168" i="23"/>
  <c r="J168" i="23"/>
  <c r="J105" i="23" s="1"/>
  <c r="BK256" i="24"/>
  <c r="J256" i="24" s="1"/>
  <c r="J102" i="24" s="1"/>
  <c r="R404" i="24"/>
  <c r="R403" i="24" s="1"/>
  <c r="P148" i="25"/>
  <c r="BK163" i="25"/>
  <c r="R124" i="26"/>
  <c r="T124" i="26"/>
  <c r="T129" i="26"/>
  <c r="P138" i="26"/>
  <c r="R138" i="26"/>
  <c r="R230" i="2"/>
  <c r="R787" i="2"/>
  <c r="R1242" i="2"/>
  <c r="BK1419" i="2"/>
  <c r="J1419" i="2"/>
  <c r="J109" i="2" s="1"/>
  <c r="BK1557" i="2"/>
  <c r="J1557" i="2"/>
  <c r="J111" i="2"/>
  <c r="R1561" i="2"/>
  <c r="R1838" i="2"/>
  <c r="T2190" i="2"/>
  <c r="T2542" i="2"/>
  <c r="T2669" i="2"/>
  <c r="R151" i="3"/>
  <c r="T556" i="3"/>
  <c r="T613" i="3"/>
  <c r="R152" i="4"/>
  <c r="T193" i="4"/>
  <c r="R207" i="4"/>
  <c r="R232" i="4"/>
  <c r="R258" i="4"/>
  <c r="R123" i="5"/>
  <c r="P149" i="5"/>
  <c r="T217" i="5"/>
  <c r="R258" i="5"/>
  <c r="R122" i="5" s="1"/>
  <c r="BK118" i="6"/>
  <c r="J118" i="6"/>
  <c r="J97" i="6" s="1"/>
  <c r="P137" i="7"/>
  <c r="P125" i="7"/>
  <c r="AU100" i="1" s="1"/>
  <c r="P168" i="7"/>
  <c r="P126" i="7" s="1"/>
  <c r="T237" i="7"/>
  <c r="R275" i="7"/>
  <c r="BK134" i="8"/>
  <c r="P251" i="8"/>
  <c r="P311" i="8"/>
  <c r="P377" i="8"/>
  <c r="R397" i="8"/>
  <c r="P120" i="10"/>
  <c r="P119" i="10" s="1"/>
  <c r="AU103" i="1" s="1"/>
  <c r="BK127" i="11"/>
  <c r="J127" i="11" s="1"/>
  <c r="J98" i="11" s="1"/>
  <c r="BK153" i="11"/>
  <c r="P164" i="11"/>
  <c r="P163" i="11" s="1"/>
  <c r="R172" i="11"/>
  <c r="T135" i="12"/>
  <c r="T122" i="12"/>
  <c r="T121" i="12" s="1"/>
  <c r="P163" i="12"/>
  <c r="P128" i="13"/>
  <c r="R189" i="13"/>
  <c r="P310" i="13"/>
  <c r="BK127" i="14"/>
  <c r="J127" i="14"/>
  <c r="J98" i="14"/>
  <c r="BK166" i="14"/>
  <c r="J166" i="14"/>
  <c r="J99" i="14" s="1"/>
  <c r="P125" i="15"/>
  <c r="P124" i="15" s="1"/>
  <c r="P123" i="15" s="1"/>
  <c r="AU108" i="1" s="1"/>
  <c r="BK165" i="15"/>
  <c r="J165" i="15" s="1"/>
  <c r="J100" i="15"/>
  <c r="P151" i="16"/>
  <c r="P150" i="16"/>
  <c r="T127" i="17"/>
  <c r="T126" i="17" s="1"/>
  <c r="T125" i="17" s="1"/>
  <c r="R162" i="17"/>
  <c r="R161" i="17" s="1"/>
  <c r="T124" i="18"/>
  <c r="T123" i="18" s="1"/>
  <c r="T168" i="18"/>
  <c r="T124" i="19"/>
  <c r="T123" i="19" s="1"/>
  <c r="T122" i="19" s="1"/>
  <c r="R220" i="19"/>
  <c r="P126" i="20"/>
  <c r="P125" i="20"/>
  <c r="P124" i="20" s="1"/>
  <c r="AU113" i="1" s="1"/>
  <c r="T160" i="20"/>
  <c r="P119" i="21"/>
  <c r="P118" i="21"/>
  <c r="AU114" i="1"/>
  <c r="R131" i="22"/>
  <c r="R130" i="22"/>
  <c r="BK142" i="22"/>
  <c r="J142" i="22"/>
  <c r="J100" i="22" s="1"/>
  <c r="T146" i="22"/>
  <c r="BK168" i="22"/>
  <c r="J168" i="22"/>
  <c r="J106" i="22" s="1"/>
  <c r="T175" i="22"/>
  <c r="T172" i="22" s="1"/>
  <c r="BK154" i="23"/>
  <c r="J154" i="23" s="1"/>
  <c r="J102" i="23" s="1"/>
  <c r="T168" i="23"/>
  <c r="BK131" i="24"/>
  <c r="J131" i="24" s="1"/>
  <c r="J98" i="24" s="1"/>
  <c r="T131" i="24"/>
  <c r="T130" i="24"/>
  <c r="T129" i="24" s="1"/>
  <c r="BK227" i="24"/>
  <c r="J227" i="24" s="1"/>
  <c r="J101" i="24"/>
  <c r="T227" i="24"/>
  <c r="T404" i="24"/>
  <c r="T403" i="24" s="1"/>
  <c r="T125" i="25"/>
  <c r="BK156" i="25"/>
  <c r="J156" i="25"/>
  <c r="J100" i="25" s="1"/>
  <c r="T163" i="25"/>
  <c r="T169" i="25"/>
  <c r="T168" i="25"/>
  <c r="P129" i="26"/>
  <c r="BK1239" i="2"/>
  <c r="J1239" i="2" s="1"/>
  <c r="J105" i="2" s="1"/>
  <c r="BK169" i="8"/>
  <c r="J169" i="8"/>
  <c r="J99" i="8" s="1"/>
  <c r="BK176" i="8"/>
  <c r="J176" i="8" s="1"/>
  <c r="J100" i="8" s="1"/>
  <c r="BK170" i="11"/>
  <c r="J170" i="11"/>
  <c r="J104" i="11" s="1"/>
  <c r="BK211" i="14"/>
  <c r="J211" i="14" s="1"/>
  <c r="J105" i="14" s="1"/>
  <c r="BK162" i="16"/>
  <c r="J162" i="16" s="1"/>
  <c r="J101" i="16" s="1"/>
  <c r="BK147" i="17"/>
  <c r="BK165" i="17"/>
  <c r="J165" i="17"/>
  <c r="J104" i="17" s="1"/>
  <c r="BK163" i="20"/>
  <c r="J163" i="20" s="1"/>
  <c r="J102" i="20"/>
  <c r="BK148" i="23"/>
  <c r="J148" i="23"/>
  <c r="J99" i="23" s="1"/>
  <c r="BK395" i="24"/>
  <c r="J395" i="24" s="1"/>
  <c r="J103" i="24" s="1"/>
  <c r="BK155" i="10"/>
  <c r="J155" i="10"/>
  <c r="J99" i="10" s="1"/>
  <c r="BK210" i="19"/>
  <c r="BK173" i="22"/>
  <c r="J173" i="22" s="1"/>
  <c r="J108" i="22" s="1"/>
  <c r="BK401" i="24"/>
  <c r="J401" i="24" s="1"/>
  <c r="J104" i="24" s="1"/>
  <c r="BK132" i="3"/>
  <c r="J132" i="3"/>
  <c r="J99" i="3" s="1"/>
  <c r="BK324" i="3"/>
  <c r="J324" i="3"/>
  <c r="J103" i="3"/>
  <c r="BK327" i="3"/>
  <c r="J327" i="3"/>
  <c r="J104" i="3" s="1"/>
  <c r="BK218" i="19"/>
  <c r="J218" i="19" s="1"/>
  <c r="J101" i="19" s="1"/>
  <c r="BK153" i="22"/>
  <c r="J153" i="22"/>
  <c r="J103" i="22" s="1"/>
  <c r="BK205" i="14"/>
  <c r="BK206" i="15"/>
  <c r="J206" i="15" s="1"/>
  <c r="J102" i="15" s="1"/>
  <c r="BK215" i="19"/>
  <c r="J215" i="19" s="1"/>
  <c r="J100" i="19" s="1"/>
  <c r="BK130" i="3"/>
  <c r="J130" i="3"/>
  <c r="J98" i="3" s="1"/>
  <c r="BK123" i="10"/>
  <c r="J123" i="10" s="1"/>
  <c r="J98" i="10" s="1"/>
  <c r="BK148" i="11"/>
  <c r="J148" i="11"/>
  <c r="J99" i="11" s="1"/>
  <c r="BK208" i="14"/>
  <c r="J208" i="14" s="1"/>
  <c r="J103" i="14" s="1"/>
  <c r="BK208" i="15"/>
  <c r="J208" i="15"/>
  <c r="J103" i="15" s="1"/>
  <c r="BK165" i="16"/>
  <c r="J165" i="16" s="1"/>
  <c r="J103" i="16" s="1"/>
  <c r="BK157" i="20"/>
  <c r="J157" i="20" s="1"/>
  <c r="J100" i="20" s="1"/>
  <c r="BK225" i="24"/>
  <c r="J225" i="24" s="1"/>
  <c r="J100" i="24" s="1"/>
  <c r="BK141" i="26"/>
  <c r="J141" i="26"/>
  <c r="J101" i="26" s="1"/>
  <c r="BK202" i="13"/>
  <c r="J202" i="13" s="1"/>
  <c r="J100" i="13"/>
  <c r="BK163" i="15"/>
  <c r="J163" i="15"/>
  <c r="J99" i="15" s="1"/>
  <c r="BK143" i="26"/>
  <c r="J143" i="26" s="1"/>
  <c r="J102" i="26" s="1"/>
  <c r="BK1554" i="2"/>
  <c r="J1554" i="2"/>
  <c r="J110" i="2" s="1"/>
  <c r="BK205" i="4"/>
  <c r="J205" i="4" s="1"/>
  <c r="J102" i="4" s="1"/>
  <c r="BK411" i="8"/>
  <c r="J411" i="8" s="1"/>
  <c r="J111" i="8" s="1"/>
  <c r="BK391" i="13"/>
  <c r="J391" i="13" s="1"/>
  <c r="J105" i="13" s="1"/>
  <c r="J116" i="18"/>
  <c r="BK421" i="24"/>
  <c r="J421" i="24" s="1"/>
  <c r="J109" i="24" s="1"/>
  <c r="E85" i="26"/>
  <c r="J89" i="26"/>
  <c r="BF126" i="26"/>
  <c r="BF125" i="26"/>
  <c r="BF127" i="26"/>
  <c r="BF131" i="26"/>
  <c r="BF134" i="26"/>
  <c r="BF139" i="26"/>
  <c r="BF142" i="26"/>
  <c r="BF144" i="26"/>
  <c r="F92" i="26"/>
  <c r="BF130" i="26"/>
  <c r="BF132" i="26"/>
  <c r="BF133" i="26"/>
  <c r="BF135" i="26"/>
  <c r="BF136" i="26"/>
  <c r="BF137" i="26"/>
  <c r="BF140" i="26"/>
  <c r="BK420" i="24"/>
  <c r="J420" i="24" s="1"/>
  <c r="J108" i="24" s="1"/>
  <c r="BE157" i="25"/>
  <c r="BE167" i="25"/>
  <c r="BE171" i="25"/>
  <c r="J117" i="25"/>
  <c r="BE143" i="25"/>
  <c r="BE165" i="25"/>
  <c r="E85" i="25"/>
  <c r="F120" i="25"/>
  <c r="BE135" i="25"/>
  <c r="BE137" i="25"/>
  <c r="BE145" i="25"/>
  <c r="BE172" i="25"/>
  <c r="BE173" i="25"/>
  <c r="BE131" i="25"/>
  <c r="BE149" i="25"/>
  <c r="BE141" i="25"/>
  <c r="BE158" i="25"/>
  <c r="BE164" i="25"/>
  <c r="BE126" i="25"/>
  <c r="BE129" i="25"/>
  <c r="BE159" i="25"/>
  <c r="BE161" i="25"/>
  <c r="BE162" i="25"/>
  <c r="BE174" i="25"/>
  <c r="BK403" i="24"/>
  <c r="J403" i="24" s="1"/>
  <c r="J105" i="24" s="1"/>
  <c r="BE152" i="25"/>
  <c r="BE155" i="25"/>
  <c r="BE170" i="25"/>
  <c r="J164" i="23"/>
  <c r="J104" i="23" s="1"/>
  <c r="BE174" i="24"/>
  <c r="BE250" i="24"/>
  <c r="BE252" i="24"/>
  <c r="BE345" i="24"/>
  <c r="BE346" i="24"/>
  <c r="BE353" i="24"/>
  <c r="BE368" i="24"/>
  <c r="BE408" i="24"/>
  <c r="BE410" i="24"/>
  <c r="BE419" i="24"/>
  <c r="BE422" i="24"/>
  <c r="E119" i="24"/>
  <c r="BE165" i="24"/>
  <c r="BE253" i="24"/>
  <c r="BE257" i="24"/>
  <c r="BE268" i="24"/>
  <c r="BE283" i="24"/>
  <c r="BE317" i="24"/>
  <c r="BE321" i="24"/>
  <c r="BE324" i="24"/>
  <c r="BE341" i="24"/>
  <c r="BE344" i="24"/>
  <c r="BE384" i="24"/>
  <c r="J123" i="24"/>
  <c r="BE166" i="24"/>
  <c r="BE168" i="24"/>
  <c r="BE178" i="24"/>
  <c r="BE297" i="24"/>
  <c r="BE303" i="24"/>
  <c r="BE313" i="24"/>
  <c r="BE340" i="24"/>
  <c r="BE382" i="24"/>
  <c r="BE392" i="24"/>
  <c r="BE157" i="24"/>
  <c r="BE216" i="24"/>
  <c r="BE218" i="24"/>
  <c r="BE251" i="24"/>
  <c r="BE308" i="24"/>
  <c r="BE309" i="24"/>
  <c r="BE310" i="24"/>
  <c r="BE311" i="24"/>
  <c r="BE312" i="24"/>
  <c r="BE322" i="24"/>
  <c r="BE325" i="24"/>
  <c r="BK126" i="23"/>
  <c r="J126" i="23" s="1"/>
  <c r="J97" i="23" s="1"/>
  <c r="BE134" i="24"/>
  <c r="BE180" i="24"/>
  <c r="BE200" i="24"/>
  <c r="BE214" i="24"/>
  <c r="BE261" i="24"/>
  <c r="BE266" i="24"/>
  <c r="BE270" i="24"/>
  <c r="BE281" i="24"/>
  <c r="BE337" i="24"/>
  <c r="BE338" i="24"/>
  <c r="BE339" i="24"/>
  <c r="BE385" i="24"/>
  <c r="BE386" i="24"/>
  <c r="BE393" i="24"/>
  <c r="BE407" i="24"/>
  <c r="BE412" i="24"/>
  <c r="F126" i="24"/>
  <c r="BE172" i="24"/>
  <c r="BE222" i="24"/>
  <c r="BE224" i="24"/>
  <c r="BE263" i="24"/>
  <c r="BE305" i="24"/>
  <c r="BE316" i="24"/>
  <c r="BE320" i="24"/>
  <c r="BE323" i="24"/>
  <c r="BE360" i="24"/>
  <c r="BE383" i="24"/>
  <c r="BE388" i="24"/>
  <c r="BE396" i="24"/>
  <c r="BE132" i="24"/>
  <c r="BE135" i="24"/>
  <c r="BE139" i="24"/>
  <c r="BE182" i="24"/>
  <c r="BE226" i="24"/>
  <c r="BE249" i="24"/>
  <c r="BE272" i="24"/>
  <c r="BE307" i="24"/>
  <c r="BE315" i="24"/>
  <c r="BE318" i="24"/>
  <c r="BE335" i="24"/>
  <c r="BE342" i="24"/>
  <c r="BE343" i="24"/>
  <c r="BE417" i="24"/>
  <c r="BE152" i="24"/>
  <c r="BE228" i="24"/>
  <c r="BE231" i="24"/>
  <c r="BE295" i="24"/>
  <c r="BE298" i="24"/>
  <c r="BE314" i="24"/>
  <c r="BE319" i="24"/>
  <c r="BE336" i="24"/>
  <c r="BE375" i="24"/>
  <c r="BE387" i="24"/>
  <c r="BE394" i="24"/>
  <c r="BE402" i="24"/>
  <c r="BE405" i="24"/>
  <c r="E115" i="23"/>
  <c r="BE128" i="23"/>
  <c r="BE139" i="23"/>
  <c r="BE160" i="23"/>
  <c r="BE133" i="23"/>
  <c r="BE167" i="23"/>
  <c r="BE149" i="23"/>
  <c r="J119" i="23"/>
  <c r="BE161" i="23"/>
  <c r="BE166" i="23"/>
  <c r="BK155" i="22"/>
  <c r="J155" i="22" s="1"/>
  <c r="J104" i="22" s="1"/>
  <c r="F122" i="23"/>
  <c r="BE131" i="23"/>
  <c r="BE146" i="23"/>
  <c r="BE137" i="23"/>
  <c r="BE141" i="23"/>
  <c r="BE144" i="23"/>
  <c r="BE169" i="23"/>
  <c r="BE170" i="23"/>
  <c r="BE155" i="23"/>
  <c r="BE156" i="23"/>
  <c r="BE158" i="23"/>
  <c r="BE165" i="23"/>
  <c r="BE135" i="23"/>
  <c r="BE139" i="22"/>
  <c r="BE147" i="22"/>
  <c r="BE174" i="22"/>
  <c r="E119" i="22"/>
  <c r="BE133" i="22"/>
  <c r="BE151" i="22"/>
  <c r="BE154" i="22"/>
  <c r="BE161" i="22"/>
  <c r="BE177" i="22"/>
  <c r="BE132" i="22"/>
  <c r="BE137" i="22"/>
  <c r="BE144" i="22"/>
  <c r="BE149" i="22"/>
  <c r="J89" i="22"/>
  <c r="F126" i="22"/>
  <c r="BE143" i="22"/>
  <c r="BE145" i="22"/>
  <c r="BE157" i="22"/>
  <c r="BE158" i="22"/>
  <c r="BE163" i="22"/>
  <c r="BE164" i="22"/>
  <c r="BE166" i="22"/>
  <c r="BE134" i="22"/>
  <c r="BE136" i="22"/>
  <c r="BE141" i="22"/>
  <c r="BE148" i="22"/>
  <c r="BE150" i="22"/>
  <c r="BE159" i="22"/>
  <c r="BE160" i="22"/>
  <c r="BE140" i="22"/>
  <c r="BE162" i="22"/>
  <c r="BE170" i="22"/>
  <c r="BE176" i="22"/>
  <c r="BE135" i="22"/>
  <c r="BE169" i="22"/>
  <c r="J89" i="21"/>
  <c r="BE126" i="21"/>
  <c r="BE128" i="21"/>
  <c r="BE130" i="21"/>
  <c r="BE148" i="21"/>
  <c r="BE125" i="21"/>
  <c r="BE146" i="21"/>
  <c r="BE147" i="21"/>
  <c r="E85" i="21"/>
  <c r="BE122" i="21"/>
  <c r="J126" i="20"/>
  <c r="J98" i="20"/>
  <c r="BE120" i="21"/>
  <c r="BE127" i="21"/>
  <c r="BE131" i="21"/>
  <c r="BE132" i="21"/>
  <c r="BE134" i="21"/>
  <c r="BE135" i="21"/>
  <c r="BE149" i="21"/>
  <c r="BE150" i="21"/>
  <c r="BE152" i="21"/>
  <c r="F115" i="21"/>
  <c r="BE121" i="21"/>
  <c r="BE137" i="21"/>
  <c r="BE138" i="21"/>
  <c r="BE139" i="21"/>
  <c r="BE140" i="21"/>
  <c r="BE153" i="21"/>
  <c r="BE154" i="21"/>
  <c r="BE155" i="21"/>
  <c r="BE123" i="21"/>
  <c r="BE124" i="21"/>
  <c r="BE129" i="21"/>
  <c r="BE133" i="21"/>
  <c r="BE136" i="21"/>
  <c r="BE141" i="21"/>
  <c r="BE142" i="21"/>
  <c r="BE151" i="21"/>
  <c r="BE144" i="21"/>
  <c r="BE145" i="21"/>
  <c r="F121" i="20"/>
  <c r="BE132" i="20"/>
  <c r="E114" i="20"/>
  <c r="BE162" i="20"/>
  <c r="BE164" i="20"/>
  <c r="BE167" i="20"/>
  <c r="BE169" i="20"/>
  <c r="BE171" i="20"/>
  <c r="BE173" i="20"/>
  <c r="BE176" i="20"/>
  <c r="BE178" i="20"/>
  <c r="J118" i="20"/>
  <c r="BE161" i="20"/>
  <c r="BE129" i="20"/>
  <c r="BE158" i="20"/>
  <c r="BE147" i="20"/>
  <c r="BE179" i="20"/>
  <c r="BE127" i="20"/>
  <c r="BE175" i="20"/>
  <c r="BE131" i="20"/>
  <c r="BE134" i="20"/>
  <c r="BE136" i="20"/>
  <c r="BE138" i="20"/>
  <c r="BE139" i="20"/>
  <c r="BE142" i="20"/>
  <c r="BE145" i="20"/>
  <c r="J89" i="19"/>
  <c r="BE133" i="19"/>
  <c r="BK123" i="18"/>
  <c r="J123" i="18"/>
  <c r="J97" i="18" s="1"/>
  <c r="BE128" i="19"/>
  <c r="BE132" i="19"/>
  <c r="BE136" i="19"/>
  <c r="BE137" i="19"/>
  <c r="BE163" i="19"/>
  <c r="BE170" i="19"/>
  <c r="BE172" i="19"/>
  <c r="BE181" i="19"/>
  <c r="BE182" i="19"/>
  <c r="BE192" i="19"/>
  <c r="BE197" i="19"/>
  <c r="BE202" i="19"/>
  <c r="BE203" i="19"/>
  <c r="BE211" i="19"/>
  <c r="BE135" i="19"/>
  <c r="BE139" i="19"/>
  <c r="BE151" i="19"/>
  <c r="BE161" i="19"/>
  <c r="BE186" i="19"/>
  <c r="BE193" i="19"/>
  <c r="BE223" i="19"/>
  <c r="E112" i="19"/>
  <c r="BE131" i="19"/>
  <c r="BE134" i="19"/>
  <c r="BE157" i="19"/>
  <c r="BE167" i="19"/>
  <c r="BE184" i="19"/>
  <c r="BE191" i="19"/>
  <c r="BE194" i="19"/>
  <c r="BE199" i="19"/>
  <c r="BE200" i="19"/>
  <c r="BE208" i="19"/>
  <c r="BE221" i="19"/>
  <c r="BE129" i="19"/>
  <c r="BE130" i="19"/>
  <c r="BE143" i="19"/>
  <c r="BE153" i="19"/>
  <c r="BE185" i="19"/>
  <c r="BE195" i="19"/>
  <c r="BE196" i="19"/>
  <c r="BE198" i="19"/>
  <c r="BE209" i="19"/>
  <c r="BE216" i="19"/>
  <c r="BE219" i="19"/>
  <c r="J145" i="18"/>
  <c r="J100" i="18" s="1"/>
  <c r="F92" i="19"/>
  <c r="BE138" i="19"/>
  <c r="BE140" i="19"/>
  <c r="BE149" i="19"/>
  <c r="BE155" i="19"/>
  <c r="BE165" i="19"/>
  <c r="BE168" i="19"/>
  <c r="BE174" i="19"/>
  <c r="BE179" i="19"/>
  <c r="BE180" i="19"/>
  <c r="BE188" i="19"/>
  <c r="BE189" i="19"/>
  <c r="BE190" i="19"/>
  <c r="BE204" i="19"/>
  <c r="BE125" i="19"/>
  <c r="BE127" i="19"/>
  <c r="BE141" i="19"/>
  <c r="BE145" i="19"/>
  <c r="BE178" i="19"/>
  <c r="BE187" i="19"/>
  <c r="BE206" i="19"/>
  <c r="J162" i="17"/>
  <c r="J103" i="17" s="1"/>
  <c r="BE131" i="18"/>
  <c r="BE143" i="18"/>
  <c r="BE147" i="18"/>
  <c r="BE161" i="18"/>
  <c r="BE166" i="18"/>
  <c r="BE173" i="18"/>
  <c r="BE177" i="18"/>
  <c r="J152" i="17"/>
  <c r="J101" i="17"/>
  <c r="E112" i="18"/>
  <c r="BE179" i="18"/>
  <c r="BE134" i="18"/>
  <c r="BE148" i="18"/>
  <c r="BE164" i="18"/>
  <c r="BE125" i="18"/>
  <c r="BE126" i="18"/>
  <c r="BE128" i="18"/>
  <c r="BE136" i="18"/>
  <c r="BE137" i="18"/>
  <c r="BE167" i="18"/>
  <c r="F92" i="18"/>
  <c r="BE127" i="18"/>
  <c r="BE152" i="18"/>
  <c r="BE165" i="18"/>
  <c r="BE169" i="18"/>
  <c r="BE150" i="18"/>
  <c r="BE153" i="18"/>
  <c r="BE156" i="18"/>
  <c r="BE163" i="18"/>
  <c r="BE140" i="18"/>
  <c r="BE146" i="18"/>
  <c r="BE154" i="18"/>
  <c r="BE155" i="18"/>
  <c r="BE157" i="18"/>
  <c r="BE158" i="18"/>
  <c r="BE159" i="18"/>
  <c r="BE160" i="18"/>
  <c r="BE162" i="18"/>
  <c r="BE170" i="18"/>
  <c r="BE135" i="18"/>
  <c r="BE149" i="18"/>
  <c r="BE151" i="18"/>
  <c r="BE171" i="18"/>
  <c r="BE172" i="18"/>
  <c r="BE174" i="18"/>
  <c r="BE176" i="18"/>
  <c r="J151" i="16"/>
  <c r="J100" i="16" s="1"/>
  <c r="E85" i="17"/>
  <c r="F92" i="17"/>
  <c r="BE128" i="17"/>
  <c r="BE131" i="17"/>
  <c r="BE138" i="17"/>
  <c r="BE145" i="17"/>
  <c r="BE148" i="17"/>
  <c r="BE159" i="17"/>
  <c r="BE156" i="17"/>
  <c r="BE168" i="17"/>
  <c r="J119" i="17"/>
  <c r="BE133" i="17"/>
  <c r="BE140" i="17"/>
  <c r="BE154" i="17"/>
  <c r="BE163" i="17"/>
  <c r="BE173" i="17"/>
  <c r="BK124" i="16"/>
  <c r="J124" i="16" s="1"/>
  <c r="J97" i="16" s="1"/>
  <c r="BE137" i="17"/>
  <c r="BE164" i="17"/>
  <c r="BE166" i="17"/>
  <c r="BE143" i="17"/>
  <c r="BE157" i="17"/>
  <c r="BE160" i="17"/>
  <c r="BE172" i="17"/>
  <c r="BE135" i="17"/>
  <c r="BE153" i="17"/>
  <c r="F120" i="16"/>
  <c r="J89" i="16"/>
  <c r="E113" i="16"/>
  <c r="BE126" i="16"/>
  <c r="BE133" i="16"/>
  <c r="BE140" i="16"/>
  <c r="BE152" i="16"/>
  <c r="BE155" i="16"/>
  <c r="BE163" i="16"/>
  <c r="BE166" i="16"/>
  <c r="BE127" i="16"/>
  <c r="BE136" i="16"/>
  <c r="BE139" i="16"/>
  <c r="BE143" i="16"/>
  <c r="BE158" i="16"/>
  <c r="BE138" i="16"/>
  <c r="BE146" i="16"/>
  <c r="BE153" i="16"/>
  <c r="BE157" i="16"/>
  <c r="BE159" i="16"/>
  <c r="BE154" i="16"/>
  <c r="BE128" i="16"/>
  <c r="BE129" i="16"/>
  <c r="BE130" i="16"/>
  <c r="BE137" i="16"/>
  <c r="BE149" i="16"/>
  <c r="BE156" i="16"/>
  <c r="BE160" i="16"/>
  <c r="BE161" i="16"/>
  <c r="J89" i="15"/>
  <c r="E113" i="15"/>
  <c r="BE129" i="15"/>
  <c r="BE150" i="15"/>
  <c r="BE153" i="15"/>
  <c r="BE157" i="15"/>
  <c r="BE175" i="15"/>
  <c r="BE192" i="15"/>
  <c r="BE195" i="15"/>
  <c r="BE199" i="15"/>
  <c r="BE207" i="15"/>
  <c r="BE164" i="15"/>
  <c r="BE166" i="15"/>
  <c r="BE168" i="15"/>
  <c r="BE171" i="15"/>
  <c r="BE172" i="15"/>
  <c r="BE173" i="15"/>
  <c r="BE178" i="15"/>
  <c r="BE209" i="15"/>
  <c r="BE140" i="15"/>
  <c r="BE174" i="15"/>
  <c r="BE181" i="15"/>
  <c r="BE182" i="15"/>
  <c r="BE183" i="15"/>
  <c r="F92" i="15"/>
  <c r="BE132" i="15"/>
  <c r="BE134" i="15"/>
  <c r="BE137" i="15"/>
  <c r="BE144" i="15"/>
  <c r="BE160" i="15"/>
  <c r="BE179" i="15"/>
  <c r="BE184" i="15"/>
  <c r="BE191" i="15"/>
  <c r="BE198" i="15"/>
  <c r="BE128" i="15"/>
  <c r="BE188" i="15"/>
  <c r="BE193" i="15"/>
  <c r="BE194" i="15"/>
  <c r="BE197" i="15"/>
  <c r="BE126" i="15"/>
  <c r="BE138" i="15"/>
  <c r="BE189" i="15"/>
  <c r="BE190" i="15"/>
  <c r="BE196" i="15"/>
  <c r="BE146" i="15"/>
  <c r="BE152" i="15"/>
  <c r="J128" i="13"/>
  <c r="J98" i="13"/>
  <c r="J89" i="14"/>
  <c r="BE131" i="14"/>
  <c r="BE169" i="14"/>
  <c r="BE182" i="14"/>
  <c r="BE190" i="14"/>
  <c r="F122" i="14"/>
  <c r="BE139" i="14"/>
  <c r="BE189" i="14"/>
  <c r="BE191" i="14"/>
  <c r="BE192" i="14"/>
  <c r="BE193" i="14"/>
  <c r="BE203" i="14"/>
  <c r="BE204" i="14"/>
  <c r="BE128" i="14"/>
  <c r="BE130" i="14"/>
  <c r="BE163" i="14"/>
  <c r="BE167" i="14"/>
  <c r="BE173" i="14"/>
  <c r="BE181" i="14"/>
  <c r="BE197" i="14"/>
  <c r="BE209" i="14"/>
  <c r="BE146" i="14"/>
  <c r="BE148" i="14"/>
  <c r="BE152" i="14"/>
  <c r="BE154" i="14"/>
  <c r="BE202" i="14"/>
  <c r="BE212" i="14"/>
  <c r="E85" i="14"/>
  <c r="BE175" i="14"/>
  <c r="BE178" i="14"/>
  <c r="BE186" i="14"/>
  <c r="BE180" i="14"/>
  <c r="BE187" i="14"/>
  <c r="BE188" i="14"/>
  <c r="BE194" i="14"/>
  <c r="BE195" i="14"/>
  <c r="BE196" i="14"/>
  <c r="BE199" i="14"/>
  <c r="BE206" i="14"/>
  <c r="BE133" i="14"/>
  <c r="BE136" i="14"/>
  <c r="BE140" i="14"/>
  <c r="BE142" i="14"/>
  <c r="BE156" i="14"/>
  <c r="BE160" i="14"/>
  <c r="BE172" i="14"/>
  <c r="BE183" i="14"/>
  <c r="BE184" i="14"/>
  <c r="BE185" i="14"/>
  <c r="BE198" i="14"/>
  <c r="BE234" i="13"/>
  <c r="BE266" i="13"/>
  <c r="BE129" i="13"/>
  <c r="BE152" i="13"/>
  <c r="BE156" i="13"/>
  <c r="BE184" i="13"/>
  <c r="BE255" i="13"/>
  <c r="BE288" i="13"/>
  <c r="BE303" i="13"/>
  <c r="BE306" i="13"/>
  <c r="BE319" i="13"/>
  <c r="BE321" i="13"/>
  <c r="BE335" i="13"/>
  <c r="BE344" i="13"/>
  <c r="BE355" i="13"/>
  <c r="BE357" i="13"/>
  <c r="BE367" i="13"/>
  <c r="BE370" i="13"/>
  <c r="J135" i="12"/>
  <c r="J99" i="12"/>
  <c r="BE190" i="13"/>
  <c r="BE252" i="13"/>
  <c r="BE284" i="13"/>
  <c r="BE305" i="13"/>
  <c r="BE364" i="13"/>
  <c r="BE374" i="13"/>
  <c r="BE389" i="13"/>
  <c r="BE396" i="13"/>
  <c r="E116" i="13"/>
  <c r="BE138" i="13"/>
  <c r="BE155" i="13"/>
  <c r="BE158" i="13"/>
  <c r="BE164" i="13"/>
  <c r="BE174" i="13"/>
  <c r="BE176" i="13"/>
  <c r="BE192" i="13"/>
  <c r="BE228" i="13"/>
  <c r="BE320" i="13"/>
  <c r="BE333" i="13"/>
  <c r="BE347" i="13"/>
  <c r="F92" i="13"/>
  <c r="J120" i="13"/>
  <c r="BE141" i="13"/>
  <c r="BE203" i="13"/>
  <c r="BE207" i="13"/>
  <c r="BE214" i="13"/>
  <c r="BE222" i="13"/>
  <c r="BE290" i="13"/>
  <c r="BE296" i="13"/>
  <c r="BE307" i="13"/>
  <c r="BE349" i="13"/>
  <c r="BE359" i="13"/>
  <c r="BE361" i="13"/>
  <c r="BE362" i="13"/>
  <c r="BE388" i="13"/>
  <c r="BE133" i="13"/>
  <c r="BE162" i="13"/>
  <c r="BE181" i="13"/>
  <c r="BE195" i="13"/>
  <c r="BE198" i="13"/>
  <c r="BE226" i="13"/>
  <c r="BE236" i="13"/>
  <c r="BE238" i="13"/>
  <c r="BE240" i="13"/>
  <c r="BE249" i="13"/>
  <c r="BE301" i="13"/>
  <c r="BE304" i="13"/>
  <c r="BE308" i="13"/>
  <c r="BE331" i="13"/>
  <c r="BE353" i="13"/>
  <c r="BE360" i="13"/>
  <c r="BE371" i="13"/>
  <c r="BE372" i="13"/>
  <c r="BE373" i="13"/>
  <c r="BE381" i="13"/>
  <c r="BE150" i="13"/>
  <c r="BE186" i="13"/>
  <c r="BE230" i="13"/>
  <c r="BE232" i="13"/>
  <c r="BE269" i="13"/>
  <c r="BE286" i="13"/>
  <c r="BE311" i="13"/>
  <c r="BE363" i="13"/>
  <c r="BE365" i="13"/>
  <c r="BE377" i="13"/>
  <c r="BE380" i="13"/>
  <c r="BE385" i="13"/>
  <c r="BE392" i="13"/>
  <c r="BE145" i="13"/>
  <c r="BE148" i="13"/>
  <c r="BE168" i="13"/>
  <c r="BE172" i="13"/>
  <c r="BE201" i="13"/>
  <c r="BE219" i="13"/>
  <c r="BE274" i="13"/>
  <c r="BE276" i="13"/>
  <c r="BE298" i="13"/>
  <c r="BE302" i="13"/>
  <c r="BE309" i="13"/>
  <c r="BE323" i="13"/>
  <c r="BE332" i="13"/>
  <c r="BE369" i="13"/>
  <c r="BE386" i="13"/>
  <c r="BE390" i="13"/>
  <c r="BE394" i="13"/>
  <c r="BE400" i="13"/>
  <c r="BK126" i="11"/>
  <c r="J89" i="12"/>
  <c r="BF133" i="12"/>
  <c r="BF138" i="12"/>
  <c r="BF148" i="12"/>
  <c r="BF141" i="12"/>
  <c r="BF145" i="12"/>
  <c r="BF150" i="12"/>
  <c r="BF155" i="12"/>
  <c r="BF157" i="12"/>
  <c r="BF160" i="12"/>
  <c r="BF167" i="12"/>
  <c r="BF124" i="12"/>
  <c r="BF126" i="12"/>
  <c r="BF131" i="12"/>
  <c r="BF136" i="12"/>
  <c r="BF137" i="12"/>
  <c r="BF139" i="12"/>
  <c r="BF140" i="12"/>
  <c r="BF143" i="12"/>
  <c r="BF158" i="12"/>
  <c r="BF164" i="12"/>
  <c r="BF168" i="12"/>
  <c r="BK163" i="11"/>
  <c r="J163" i="11"/>
  <c r="J102" i="11" s="1"/>
  <c r="BF153" i="12"/>
  <c r="BF159" i="12"/>
  <c r="E85" i="12"/>
  <c r="BF127" i="12"/>
  <c r="BF128" i="12"/>
  <c r="BF146" i="12"/>
  <c r="BF147" i="12"/>
  <c r="BF149" i="12"/>
  <c r="BF161" i="12"/>
  <c r="BF142" i="12"/>
  <c r="F92" i="12"/>
  <c r="BF129" i="12"/>
  <c r="BF134" i="12"/>
  <c r="BF144" i="12"/>
  <c r="BF151" i="12"/>
  <c r="BF152" i="12"/>
  <c r="BF154" i="12"/>
  <c r="BF165" i="12"/>
  <c r="BF125" i="12"/>
  <c r="BF130" i="12"/>
  <c r="BF162" i="12"/>
  <c r="BF141" i="11"/>
  <c r="BF156" i="11"/>
  <c r="BK119" i="10"/>
  <c r="J119" i="10"/>
  <c r="J89" i="11"/>
  <c r="BF159" i="11"/>
  <c r="BF137" i="11"/>
  <c r="BF154" i="11"/>
  <c r="BF173" i="11"/>
  <c r="E85" i="11"/>
  <c r="BF146" i="11"/>
  <c r="BF155" i="11"/>
  <c r="BF175" i="11"/>
  <c r="F92" i="11"/>
  <c r="BF161" i="11"/>
  <c r="BF162" i="11"/>
  <c r="BF176" i="11"/>
  <c r="BF128" i="11"/>
  <c r="BF131" i="11"/>
  <c r="BF135" i="11"/>
  <c r="BF158" i="11"/>
  <c r="BF165" i="11"/>
  <c r="BF139" i="11"/>
  <c r="BF144" i="11"/>
  <c r="BF149" i="11"/>
  <c r="BF168" i="11"/>
  <c r="BF169" i="11"/>
  <c r="BF171" i="11"/>
  <c r="BF133" i="11"/>
  <c r="E85" i="10"/>
  <c r="J113" i="10"/>
  <c r="BF122" i="10"/>
  <c r="BF125" i="10"/>
  <c r="BF128" i="10"/>
  <c r="BF131" i="10"/>
  <c r="BF132" i="10"/>
  <c r="BF134" i="10"/>
  <c r="BF138" i="10"/>
  <c r="BF126" i="10"/>
  <c r="BF154" i="10"/>
  <c r="J127" i="9"/>
  <c r="J97" i="9"/>
  <c r="F116" i="10"/>
  <c r="BF139" i="10"/>
  <c r="BF144" i="10"/>
  <c r="BF145" i="10"/>
  <c r="BF124" i="10"/>
  <c r="BF136" i="10"/>
  <c r="BF143" i="10"/>
  <c r="BF152" i="10"/>
  <c r="BF121" i="10"/>
  <c r="BF140" i="10"/>
  <c r="BF142" i="10"/>
  <c r="BF149" i="10"/>
  <c r="BF129" i="10"/>
  <c r="BF137" i="10"/>
  <c r="BF146" i="10"/>
  <c r="BF156" i="10"/>
  <c r="BF130" i="10"/>
  <c r="BF135" i="10"/>
  <c r="BF141" i="10"/>
  <c r="BF147" i="10"/>
  <c r="BF148" i="10"/>
  <c r="BF150" i="10"/>
  <c r="BF151" i="10"/>
  <c r="BF127" i="10"/>
  <c r="BF133" i="10"/>
  <c r="BF153" i="10"/>
  <c r="BK178" i="8"/>
  <c r="J178" i="8" s="1"/>
  <c r="J101" i="8" s="1"/>
  <c r="BF147" i="9"/>
  <c r="BF209" i="9"/>
  <c r="BF211" i="9"/>
  <c r="BF213" i="9"/>
  <c r="BF302" i="9"/>
  <c r="BF308" i="9"/>
  <c r="BF310" i="9"/>
  <c r="BF379" i="9"/>
  <c r="BF397" i="9"/>
  <c r="BF411" i="9"/>
  <c r="BF414" i="9"/>
  <c r="BF423" i="9"/>
  <c r="BF455" i="9"/>
  <c r="BF460" i="9"/>
  <c r="BF465" i="9"/>
  <c r="J89" i="9"/>
  <c r="BF166" i="9"/>
  <c r="BF170" i="9"/>
  <c r="BF214" i="9"/>
  <c r="BF259" i="9"/>
  <c r="BF273" i="9"/>
  <c r="BF275" i="9"/>
  <c r="BF283" i="9"/>
  <c r="BF304" i="9"/>
  <c r="BF314" i="9"/>
  <c r="BF342" i="9"/>
  <c r="BF374" i="9"/>
  <c r="BF376" i="9"/>
  <c r="BF377" i="9"/>
  <c r="BF384" i="9"/>
  <c r="BF387" i="9"/>
  <c r="BF388" i="9"/>
  <c r="BF389" i="9"/>
  <c r="BF399" i="9"/>
  <c r="E85" i="9"/>
  <c r="BF149" i="9"/>
  <c r="BF169" i="9"/>
  <c r="BF172" i="9"/>
  <c r="BF206" i="9"/>
  <c r="BF216" i="9"/>
  <c r="BF260" i="9"/>
  <c r="BF271" i="9"/>
  <c r="BF277" i="9"/>
  <c r="BF312" i="9"/>
  <c r="BF340" i="9"/>
  <c r="BF347" i="9"/>
  <c r="BF348" i="9"/>
  <c r="BF383" i="9"/>
  <c r="BF407" i="9"/>
  <c r="BF418" i="9"/>
  <c r="BF419" i="9"/>
  <c r="BF420" i="9"/>
  <c r="BF454" i="9"/>
  <c r="BF459" i="9"/>
  <c r="BF468" i="9"/>
  <c r="BF173" i="9"/>
  <c r="BF174" i="9"/>
  <c r="BF177" i="9"/>
  <c r="BF178" i="9"/>
  <c r="BF179" i="9"/>
  <c r="BF212" i="9"/>
  <c r="BF217" i="9"/>
  <c r="BF305" i="9"/>
  <c r="BF306" i="9"/>
  <c r="BF351" i="9"/>
  <c r="BF390" i="9"/>
  <c r="BF416" i="9"/>
  <c r="BF426" i="9"/>
  <c r="BF453" i="9"/>
  <c r="BF458" i="9"/>
  <c r="BF463" i="9"/>
  <c r="J134" i="8"/>
  <c r="J98" i="8"/>
  <c r="BF145" i="9"/>
  <c r="BF146" i="9"/>
  <c r="BF167" i="9"/>
  <c r="BF176" i="9"/>
  <c r="BF187" i="9"/>
  <c r="BF204" i="9"/>
  <c r="BF210" i="9"/>
  <c r="BF240" i="9"/>
  <c r="BF261" i="9"/>
  <c r="BF263" i="9"/>
  <c r="BF264" i="9"/>
  <c r="BF267" i="9"/>
  <c r="BF268" i="9"/>
  <c r="BF272" i="9"/>
  <c r="BF274" i="9"/>
  <c r="BF276" i="9"/>
  <c r="BF309" i="9"/>
  <c r="BF313" i="9"/>
  <c r="BF346" i="9"/>
  <c r="BF350" i="9"/>
  <c r="BF381" i="9"/>
  <c r="BF382" i="9"/>
  <c r="BF408" i="9"/>
  <c r="BF410" i="9"/>
  <c r="BF412" i="9"/>
  <c r="BF413" i="9"/>
  <c r="BF421" i="9"/>
  <c r="BF424" i="9"/>
  <c r="BF432" i="9"/>
  <c r="BF444" i="9"/>
  <c r="BF452" i="9"/>
  <c r="BF456" i="9"/>
  <c r="BF457" i="9"/>
  <c r="BF464" i="9"/>
  <c r="BF470" i="9"/>
  <c r="BF472" i="9"/>
  <c r="BF473" i="9"/>
  <c r="BF128" i="9"/>
  <c r="BF148" i="9"/>
  <c r="BF175" i="9"/>
  <c r="BF181" i="9"/>
  <c r="BF223" i="9"/>
  <c r="BF258" i="9"/>
  <c r="BF265" i="9"/>
  <c r="BF269" i="9"/>
  <c r="BF270" i="9"/>
  <c r="BF303" i="9"/>
  <c r="BF341" i="9"/>
  <c r="BF349" i="9"/>
  <c r="BF378" i="9"/>
  <c r="BF380" i="9"/>
  <c r="BF385" i="9"/>
  <c r="BF386" i="9"/>
  <c r="BF396" i="9"/>
  <c r="BF401" i="9"/>
  <c r="BF417" i="9"/>
  <c r="BF425" i="9"/>
  <c r="BF461" i="9"/>
  <c r="BF462" i="9"/>
  <c r="BF469" i="9"/>
  <c r="F92" i="9"/>
  <c r="BF168" i="9"/>
  <c r="BF180" i="9"/>
  <c r="BF205" i="9"/>
  <c r="BF207" i="9"/>
  <c r="BF208" i="9"/>
  <c r="BF266" i="9"/>
  <c r="BF311" i="9"/>
  <c r="BF338" i="9"/>
  <c r="BF339" i="9"/>
  <c r="BF344" i="9"/>
  <c r="BF345" i="9"/>
  <c r="BF357" i="9"/>
  <c r="BF375" i="9"/>
  <c r="BF398" i="9"/>
  <c r="BF400" i="9"/>
  <c r="BF471" i="9"/>
  <c r="BF171" i="9"/>
  <c r="BF215" i="9"/>
  <c r="BF241" i="9"/>
  <c r="BF262" i="9"/>
  <c r="BF300" i="9"/>
  <c r="BF301" i="9"/>
  <c r="BF307" i="9"/>
  <c r="BF320" i="9"/>
  <c r="BF337" i="9"/>
  <c r="BF343" i="9"/>
  <c r="BF409" i="9"/>
  <c r="BF415" i="9"/>
  <c r="BF422" i="9"/>
  <c r="BF466" i="9"/>
  <c r="E122" i="8"/>
  <c r="BF206" i="8"/>
  <c r="BF220" i="8"/>
  <c r="BF224" i="8"/>
  <c r="BF229" i="8"/>
  <c r="BF242" i="8"/>
  <c r="BF272" i="8"/>
  <c r="BF297" i="8"/>
  <c r="BF301" i="8"/>
  <c r="BF339" i="8"/>
  <c r="BF353" i="8"/>
  <c r="BF357" i="8"/>
  <c r="BF366" i="8"/>
  <c r="F92" i="8"/>
  <c r="BF195" i="8"/>
  <c r="BF205" i="8"/>
  <c r="BF207" i="8"/>
  <c r="BF230" i="8"/>
  <c r="BF248" i="8"/>
  <c r="BF281" i="8"/>
  <c r="BF352" i="8"/>
  <c r="BF363" i="8"/>
  <c r="BF365" i="8"/>
  <c r="BF367" i="8"/>
  <c r="BF369" i="8"/>
  <c r="BF371" i="8"/>
  <c r="BF372" i="8"/>
  <c r="BF373" i="8"/>
  <c r="BF380" i="8"/>
  <c r="BF199" i="8"/>
  <c r="BF211" i="8"/>
  <c r="BF258" i="8"/>
  <c r="BF270" i="8"/>
  <c r="BF274" i="8"/>
  <c r="BF276" i="8"/>
  <c r="BF381" i="8"/>
  <c r="BF383" i="8"/>
  <c r="BF389" i="8"/>
  <c r="BF394" i="8"/>
  <c r="BF396" i="8"/>
  <c r="BF402" i="8"/>
  <c r="BF407" i="8"/>
  <c r="BF135" i="8"/>
  <c r="BF140" i="8"/>
  <c r="BF146" i="8"/>
  <c r="BF177" i="8"/>
  <c r="BF203" i="8"/>
  <c r="BF204" i="8"/>
  <c r="BF243" i="8"/>
  <c r="BF262" i="8"/>
  <c r="BF291" i="8"/>
  <c r="BF298" i="8"/>
  <c r="BF302" i="8"/>
  <c r="BF308" i="8"/>
  <c r="BF310" i="8"/>
  <c r="BF312" i="8"/>
  <c r="BF313" i="8"/>
  <c r="BF322" i="8"/>
  <c r="BF329" i="8"/>
  <c r="BF345" i="8"/>
  <c r="BF385" i="8"/>
  <c r="BF390" i="8"/>
  <c r="BF412" i="8"/>
  <c r="J89" i="8"/>
  <c r="BF142" i="8"/>
  <c r="BF148" i="8"/>
  <c r="BF152" i="8"/>
  <c r="BF234" i="8"/>
  <c r="BF235" i="8"/>
  <c r="BF247" i="8"/>
  <c r="BF252" i="8"/>
  <c r="BF254" i="8"/>
  <c r="BF292" i="8"/>
  <c r="BF304" i="8"/>
  <c r="BF307" i="8"/>
  <c r="BF350" i="8"/>
  <c r="BF351" i="8"/>
  <c r="BF398" i="8"/>
  <c r="BF414" i="8"/>
  <c r="BF161" i="8"/>
  <c r="BF194" i="8"/>
  <c r="BF201" i="8"/>
  <c r="BF240" i="8"/>
  <c r="BF241" i="8"/>
  <c r="BF250" i="8"/>
  <c r="BF268" i="8"/>
  <c r="BF290" i="8"/>
  <c r="BF296" i="8"/>
  <c r="BF299" i="8"/>
  <c r="BF300" i="8"/>
  <c r="BF305" i="8"/>
  <c r="BF309" i="8"/>
  <c r="BF344" i="8"/>
  <c r="BF346" i="8"/>
  <c r="BF347" i="8"/>
  <c r="BF362" i="8"/>
  <c r="BF368" i="8"/>
  <c r="BF370" i="8"/>
  <c r="BF378" i="8"/>
  <c r="BF379" i="8"/>
  <c r="BF382" i="8"/>
  <c r="BF388" i="8"/>
  <c r="BF392" i="8"/>
  <c r="BF395" i="8"/>
  <c r="BF409" i="8"/>
  <c r="BF416" i="8"/>
  <c r="BF156" i="8"/>
  <c r="BF167" i="8"/>
  <c r="BF185" i="8"/>
  <c r="BF192" i="8"/>
  <c r="BF197" i="8"/>
  <c r="BF285" i="8"/>
  <c r="BF293" i="8"/>
  <c r="BF294" i="8"/>
  <c r="BF349" i="8"/>
  <c r="BF356" i="8"/>
  <c r="BF358" i="8"/>
  <c r="BF364" i="8"/>
  <c r="BF374" i="8"/>
  <c r="BF375" i="8"/>
  <c r="BF154" i="8"/>
  <c r="BF170" i="8"/>
  <c r="BF180" i="8"/>
  <c r="BF209" i="8"/>
  <c r="BF283" i="8"/>
  <c r="BF295" i="8"/>
  <c r="BF303" i="8"/>
  <c r="BF306" i="8"/>
  <c r="BF315" i="8"/>
  <c r="BF330" i="8"/>
  <c r="BF337" i="8"/>
  <c r="BF343" i="8"/>
  <c r="BF348" i="8"/>
  <c r="BF354" i="8"/>
  <c r="BF355" i="8"/>
  <c r="BF376" i="8"/>
  <c r="BF384" i="8"/>
  <c r="BF387" i="8"/>
  <c r="BF391" i="8"/>
  <c r="BF131" i="7"/>
  <c r="BF133" i="7"/>
  <c r="BF138" i="7"/>
  <c r="BF140" i="7"/>
  <c r="BF141" i="7"/>
  <c r="BF143" i="7"/>
  <c r="BF144" i="7"/>
  <c r="BF145" i="7"/>
  <c r="BF147" i="7"/>
  <c r="BF148" i="7"/>
  <c r="BF149" i="7"/>
  <c r="BF157" i="7"/>
  <c r="BF159" i="7"/>
  <c r="BF174" i="7"/>
  <c r="BF176" i="7"/>
  <c r="BF201" i="7"/>
  <c r="BF206" i="7"/>
  <c r="BF216" i="7"/>
  <c r="BF222" i="7"/>
  <c r="BF232" i="7"/>
  <c r="BF243" i="7"/>
  <c r="BF257" i="7"/>
  <c r="BF136" i="7"/>
  <c r="BF142" i="7"/>
  <c r="BF166" i="7"/>
  <c r="BF170" i="7"/>
  <c r="BF173" i="7"/>
  <c r="BF177" i="7"/>
  <c r="BF186" i="7"/>
  <c r="BF189" i="7"/>
  <c r="BF192" i="7"/>
  <c r="BF195" i="7"/>
  <c r="BF202" i="7"/>
  <c r="BF205" i="7"/>
  <c r="BF227" i="7"/>
  <c r="BF231" i="7"/>
  <c r="BF258" i="7"/>
  <c r="BF260" i="7"/>
  <c r="BF267" i="7"/>
  <c r="BF269" i="7"/>
  <c r="E115" i="7"/>
  <c r="F122" i="7"/>
  <c r="BF128" i="7"/>
  <c r="BF129" i="7"/>
  <c r="BF130" i="7"/>
  <c r="BF158" i="7"/>
  <c r="BF162" i="7"/>
  <c r="BF163" i="7"/>
  <c r="BF164" i="7"/>
  <c r="BF207" i="7"/>
  <c r="BF210" i="7"/>
  <c r="BF214" i="7"/>
  <c r="BF218" i="7"/>
  <c r="BF225" i="7"/>
  <c r="BF228" i="7"/>
  <c r="BF171" i="7"/>
  <c r="BF180" i="7"/>
  <c r="BF223" i="7"/>
  <c r="BF238" i="7"/>
  <c r="BF251" i="7"/>
  <c r="BF264" i="7"/>
  <c r="BF277" i="7"/>
  <c r="BF278" i="7"/>
  <c r="J119" i="7"/>
  <c r="BF132" i="7"/>
  <c r="BF151" i="7"/>
  <c r="BF155" i="7"/>
  <c r="BF161" i="7"/>
  <c r="BF165" i="7"/>
  <c r="BF169" i="7"/>
  <c r="BF179" i="7"/>
  <c r="BF181" i="7"/>
  <c r="BF183" i="7"/>
  <c r="BF190" i="7"/>
  <c r="BF191" i="7"/>
  <c r="BF198" i="7"/>
  <c r="BF213" i="7"/>
  <c r="BF219" i="7"/>
  <c r="BF239" i="7"/>
  <c r="BF247" i="7"/>
  <c r="BF256" i="7"/>
  <c r="BF265" i="7"/>
  <c r="BF268" i="7"/>
  <c r="BF271" i="7"/>
  <c r="BF273" i="7"/>
  <c r="BF276" i="7"/>
  <c r="BF134" i="7"/>
  <c r="BF135" i="7"/>
  <c r="BF139" i="7"/>
  <c r="BF152" i="7"/>
  <c r="BF153" i="7"/>
  <c r="BF154" i="7"/>
  <c r="BF156" i="7"/>
  <c r="BF175" i="7"/>
  <c r="BF221" i="7"/>
  <c r="BF226" i="7"/>
  <c r="BF235" i="7"/>
  <c r="BF236" i="7"/>
  <c r="BF246" i="7"/>
  <c r="BF255" i="7"/>
  <c r="BF259" i="7"/>
  <c r="BF261" i="7"/>
  <c r="BF262" i="7"/>
  <c r="BF263" i="7"/>
  <c r="BF266" i="7"/>
  <c r="BF270" i="7"/>
  <c r="BF274" i="7"/>
  <c r="BK117" i="6"/>
  <c r="J117" i="6"/>
  <c r="BF146" i="7"/>
  <c r="BF150" i="7"/>
  <c r="BF160" i="7"/>
  <c r="BF167" i="7"/>
  <c r="BF172" i="7"/>
  <c r="BF178" i="7"/>
  <c r="BF217" i="7"/>
  <c r="BF220" i="7"/>
  <c r="BF224" i="7"/>
  <c r="BF229" i="7"/>
  <c r="BF230" i="7"/>
  <c r="BF233" i="7"/>
  <c r="BF234" i="7"/>
  <c r="BF242" i="7"/>
  <c r="F92" i="6"/>
  <c r="BF124" i="6"/>
  <c r="BF125" i="6"/>
  <c r="E85" i="6"/>
  <c r="BF131" i="6"/>
  <c r="BF140" i="6"/>
  <c r="BF143" i="6"/>
  <c r="BF148" i="6"/>
  <c r="BF150" i="6"/>
  <c r="BF154" i="6"/>
  <c r="BF123" i="6"/>
  <c r="BF132" i="6"/>
  <c r="BF134" i="6"/>
  <c r="BF139" i="6"/>
  <c r="BF146" i="6"/>
  <c r="BF147" i="6"/>
  <c r="BF149" i="6"/>
  <c r="BF155" i="6"/>
  <c r="BF120" i="6"/>
  <c r="BF121" i="6"/>
  <c r="BF127" i="6"/>
  <c r="BF128" i="6"/>
  <c r="BF129" i="6"/>
  <c r="BF135" i="6"/>
  <c r="BF137" i="6"/>
  <c r="BF141" i="6"/>
  <c r="BF142" i="6"/>
  <c r="BF145" i="6"/>
  <c r="BF151" i="6"/>
  <c r="BF152" i="6"/>
  <c r="BF153" i="6"/>
  <c r="J89" i="6"/>
  <c r="BF119" i="6"/>
  <c r="BF122" i="6"/>
  <c r="BF126" i="6"/>
  <c r="BF130" i="6"/>
  <c r="BF133" i="6"/>
  <c r="BF136" i="6"/>
  <c r="BF138" i="6"/>
  <c r="BF144" i="6"/>
  <c r="BF156" i="6"/>
  <c r="J131" i="4"/>
  <c r="J98" i="4"/>
  <c r="E85" i="5"/>
  <c r="J89" i="5"/>
  <c r="BF126" i="5"/>
  <c r="BF140" i="5"/>
  <c r="BF144" i="5"/>
  <c r="BF145" i="5"/>
  <c r="BF168" i="5"/>
  <c r="BF182" i="5"/>
  <c r="BF195" i="5"/>
  <c r="BF204" i="5"/>
  <c r="BF206" i="5"/>
  <c r="BF207" i="5"/>
  <c r="BF127" i="5"/>
  <c r="BF138" i="5"/>
  <c r="BF147" i="5"/>
  <c r="BF151" i="5"/>
  <c r="BF152" i="5"/>
  <c r="BF153" i="5"/>
  <c r="BF154" i="5"/>
  <c r="BF157" i="5"/>
  <c r="BF158" i="5"/>
  <c r="BF171" i="5"/>
  <c r="BF183" i="5"/>
  <c r="BF184" i="5"/>
  <c r="BF196" i="5"/>
  <c r="BF198" i="5"/>
  <c r="BF203" i="5"/>
  <c r="BF209" i="5"/>
  <c r="BF218" i="5"/>
  <c r="BF228" i="5"/>
  <c r="F92" i="5"/>
  <c r="BF128" i="5"/>
  <c r="BF130" i="5"/>
  <c r="BF163" i="5"/>
  <c r="BF167" i="5"/>
  <c r="BF202" i="5"/>
  <c r="BF219" i="5"/>
  <c r="BF236" i="5"/>
  <c r="BF246" i="5"/>
  <c r="BF251" i="5"/>
  <c r="BF252" i="5"/>
  <c r="BF259" i="5"/>
  <c r="BF124" i="5"/>
  <c r="BF148" i="5"/>
  <c r="BF162" i="5"/>
  <c r="BF166" i="5"/>
  <c r="BF197" i="5"/>
  <c r="BF210" i="5"/>
  <c r="BF234" i="5"/>
  <c r="BF132" i="5"/>
  <c r="BF142" i="5"/>
  <c r="BF159" i="5"/>
  <c r="BF160" i="5"/>
  <c r="BF164" i="5"/>
  <c r="BF187" i="5"/>
  <c r="BF211" i="5"/>
  <c r="BF235" i="5"/>
  <c r="BF255" i="5"/>
  <c r="BF256" i="5"/>
  <c r="BF265" i="5"/>
  <c r="BF266" i="5"/>
  <c r="BF135" i="5"/>
  <c r="BF143" i="5"/>
  <c r="BF178" i="5"/>
  <c r="BF181" i="5"/>
  <c r="BF193" i="5"/>
  <c r="BF194" i="5"/>
  <c r="BF200" i="5"/>
  <c r="BF208" i="5"/>
  <c r="BF237" i="5"/>
  <c r="BF253" i="5"/>
  <c r="BF133" i="5"/>
  <c r="BF134" i="5"/>
  <c r="BF139" i="5"/>
  <c r="BF141" i="5"/>
  <c r="BF150" i="5"/>
  <c r="BF156" i="5"/>
  <c r="BF169" i="5"/>
  <c r="BF180" i="5"/>
  <c r="BF201" i="5"/>
  <c r="BF214" i="5"/>
  <c r="BF215" i="5"/>
  <c r="BF216" i="5"/>
  <c r="BF229" i="5"/>
  <c r="BF254" i="5"/>
  <c r="BF257" i="5"/>
  <c r="BF260" i="5"/>
  <c r="BF267" i="5"/>
  <c r="BF268" i="5"/>
  <c r="BF269" i="5"/>
  <c r="BF125" i="5"/>
  <c r="BF129" i="5"/>
  <c r="BF131" i="5"/>
  <c r="BF136" i="5"/>
  <c r="BF137" i="5"/>
  <c r="BF146" i="5"/>
  <c r="BF155" i="5"/>
  <c r="BF161" i="5"/>
  <c r="BF165" i="5"/>
  <c r="BF179" i="5"/>
  <c r="BF185" i="5"/>
  <c r="BF186" i="5"/>
  <c r="BF192" i="5"/>
  <c r="BF199" i="5"/>
  <c r="BF205" i="5"/>
  <c r="BF212" i="5"/>
  <c r="BF213" i="5"/>
  <c r="BF239" i="5"/>
  <c r="BF245" i="5"/>
  <c r="BK311" i="3"/>
  <c r="J89" i="4"/>
  <c r="BF161" i="4"/>
  <c r="BF166" i="4"/>
  <c r="BF167" i="4"/>
  <c r="BF181" i="4"/>
  <c r="BF182" i="4"/>
  <c r="BF213" i="4"/>
  <c r="BF214" i="4"/>
  <c r="BF221" i="4"/>
  <c r="BF225" i="4"/>
  <c r="BF231" i="4"/>
  <c r="BF240" i="4"/>
  <c r="BF246" i="4"/>
  <c r="BF256" i="4"/>
  <c r="BF263" i="4"/>
  <c r="BF268" i="4"/>
  <c r="BF274" i="4"/>
  <c r="BF282" i="4"/>
  <c r="BF297" i="4"/>
  <c r="BF298" i="4"/>
  <c r="E119" i="4"/>
  <c r="BF133" i="4"/>
  <c r="BF141" i="4"/>
  <c r="BF142" i="4"/>
  <c r="BF153" i="4"/>
  <c r="BF157" i="4"/>
  <c r="BF160" i="4"/>
  <c r="BF163" i="4"/>
  <c r="BF168" i="4"/>
  <c r="BF175" i="4"/>
  <c r="BF184" i="4"/>
  <c r="BF187" i="4"/>
  <c r="BF192" i="4"/>
  <c r="BF198" i="4"/>
  <c r="BF217" i="4"/>
  <c r="BF222" i="4"/>
  <c r="BF226" i="4"/>
  <c r="BF244" i="4"/>
  <c r="BF245" i="4"/>
  <c r="BF265" i="4"/>
  <c r="F92" i="4"/>
  <c r="BF179" i="4"/>
  <c r="BF180" i="4"/>
  <c r="BF185" i="4"/>
  <c r="BF186" i="4"/>
  <c r="BF188" i="4"/>
  <c r="BF197" i="4"/>
  <c r="BF212" i="4"/>
  <c r="BF215" i="4"/>
  <c r="BF216" i="4"/>
  <c r="BF227" i="4"/>
  <c r="BF237" i="4"/>
  <c r="BF241" i="4"/>
  <c r="BF253" i="4"/>
  <c r="BF266" i="4"/>
  <c r="BF272" i="4"/>
  <c r="BF273" i="4"/>
  <c r="BF276" i="4"/>
  <c r="BF289" i="4"/>
  <c r="BF296" i="4"/>
  <c r="BF134" i="4"/>
  <c r="BF139" i="4"/>
  <c r="BF143" i="4"/>
  <c r="BF146" i="4"/>
  <c r="BF148" i="4"/>
  <c r="BF149" i="4"/>
  <c r="BF173" i="4"/>
  <c r="BF191" i="4"/>
  <c r="BF199" i="4"/>
  <c r="BF224" i="4"/>
  <c r="BF228" i="4"/>
  <c r="BF234" i="4"/>
  <c r="BF236" i="4"/>
  <c r="BF238" i="4"/>
  <c r="BF248" i="4"/>
  <c r="BF249" i="4"/>
  <c r="BF262" i="4"/>
  <c r="BF269" i="4"/>
  <c r="BF275" i="4"/>
  <c r="BF279" i="4"/>
  <c r="BF280" i="4"/>
  <c r="BF281" i="4"/>
  <c r="BF286" i="4"/>
  <c r="BF295" i="4"/>
  <c r="BF136" i="4"/>
  <c r="BF144" i="4"/>
  <c r="BF165" i="4"/>
  <c r="BF170" i="4"/>
  <c r="BF171" i="4"/>
  <c r="BF172" i="4"/>
  <c r="BF189" i="4"/>
  <c r="BF211" i="4"/>
  <c r="BF218" i="4"/>
  <c r="BF220" i="4"/>
  <c r="BF242" i="4"/>
  <c r="BF260" i="4"/>
  <c r="BF261" i="4"/>
  <c r="BF267" i="4"/>
  <c r="BF285" i="4"/>
  <c r="BF290" i="4"/>
  <c r="BF138" i="4"/>
  <c r="BF140" i="4"/>
  <c r="BF145" i="4"/>
  <c r="BF150" i="4"/>
  <c r="BF154" i="4"/>
  <c r="BF155" i="4"/>
  <c r="BF156" i="4"/>
  <c r="BF174" i="4"/>
  <c r="BF176" i="4"/>
  <c r="BF183" i="4"/>
  <c r="BF190" i="4"/>
  <c r="BF202" i="4"/>
  <c r="BF203" i="4"/>
  <c r="BF233" i="4"/>
  <c r="BF239" i="4"/>
  <c r="BF250" i="4"/>
  <c r="BF252" i="4"/>
  <c r="BF254" i="4"/>
  <c r="BF277" i="4"/>
  <c r="BF278" i="4"/>
  <c r="BF283" i="4"/>
  <c r="BF284" i="4"/>
  <c r="BF291" i="4"/>
  <c r="BF293" i="4"/>
  <c r="BF132" i="4"/>
  <c r="BF135" i="4"/>
  <c r="BF137" i="4"/>
  <c r="BF178" i="4"/>
  <c r="BF194" i="4"/>
  <c r="BF195" i="4"/>
  <c r="BF200" i="4"/>
  <c r="BF201" i="4"/>
  <c r="BF204" i="4"/>
  <c r="BF206" i="4"/>
  <c r="BF208" i="4"/>
  <c r="BF209" i="4"/>
  <c r="BF229" i="4"/>
  <c r="BF243" i="4"/>
  <c r="BF259" i="4"/>
  <c r="BF270" i="4"/>
  <c r="BF271" i="4"/>
  <c r="BF147" i="4"/>
  <c r="BF151" i="4"/>
  <c r="BF158" i="4"/>
  <c r="BF159" i="4"/>
  <c r="BF162" i="4"/>
  <c r="BF164" i="4"/>
  <c r="BF169" i="4"/>
  <c r="BF196" i="4"/>
  <c r="BF219" i="4"/>
  <c r="BF223" i="4"/>
  <c r="BF230" i="4"/>
  <c r="BF247" i="4"/>
  <c r="BF257" i="4"/>
  <c r="BF264" i="4"/>
  <c r="BF287" i="4"/>
  <c r="BF288" i="4"/>
  <c r="BF294" i="4"/>
  <c r="F125" i="3"/>
  <c r="BF207" i="3"/>
  <c r="BF220" i="3"/>
  <c r="BF224" i="3"/>
  <c r="BF225" i="3"/>
  <c r="BF228" i="3"/>
  <c r="BF252" i="3"/>
  <c r="BF275" i="3"/>
  <c r="BF300" i="3"/>
  <c r="BF336" i="3"/>
  <c r="BF363" i="3"/>
  <c r="BF366" i="3"/>
  <c r="BF381" i="3"/>
  <c r="BF383" i="3"/>
  <c r="BF392" i="3"/>
  <c r="BF393" i="3"/>
  <c r="BF399" i="3"/>
  <c r="BF409" i="3"/>
  <c r="BF417" i="3"/>
  <c r="BF424" i="3"/>
  <c r="BF425" i="3"/>
  <c r="BF473" i="3"/>
  <c r="BF511" i="3"/>
  <c r="BF540" i="3"/>
  <c r="BF546" i="3"/>
  <c r="BF558" i="3"/>
  <c r="BF572" i="3"/>
  <c r="E118" i="3"/>
  <c r="BF234" i="3"/>
  <c r="BF235" i="3"/>
  <c r="BF253" i="3"/>
  <c r="BF274" i="3"/>
  <c r="BF304" i="3"/>
  <c r="BF305" i="3"/>
  <c r="BF328" i="3"/>
  <c r="BF338" i="3"/>
  <c r="BF348" i="3"/>
  <c r="BF349" i="3"/>
  <c r="BF377" i="3"/>
  <c r="BF395" i="3"/>
  <c r="BF411" i="3"/>
  <c r="BF415" i="3"/>
  <c r="BF418" i="3"/>
  <c r="BF426" i="3"/>
  <c r="BF483" i="3"/>
  <c r="BF502" i="3"/>
  <c r="BF530" i="3"/>
  <c r="BF560" i="3"/>
  <c r="BF565" i="3"/>
  <c r="BF566" i="3"/>
  <c r="BF568" i="3"/>
  <c r="BF569" i="3"/>
  <c r="BF574" i="3"/>
  <c r="BF576" i="3"/>
  <c r="BF583" i="3"/>
  <c r="BF604" i="3"/>
  <c r="BF614" i="3"/>
  <c r="BF152" i="3"/>
  <c r="BF221" i="3"/>
  <c r="BF227" i="3"/>
  <c r="BF229" i="3"/>
  <c r="BF240" i="3"/>
  <c r="BF242" i="3"/>
  <c r="BF283" i="3"/>
  <c r="BF293" i="3"/>
  <c r="BF301" i="3"/>
  <c r="BF337" i="3"/>
  <c r="BF342" i="3"/>
  <c r="BF350" i="3"/>
  <c r="BF365" i="3"/>
  <c r="BF367" i="3"/>
  <c r="BF373" i="3"/>
  <c r="BF382" i="3"/>
  <c r="BF400" i="3"/>
  <c r="BF404" i="3"/>
  <c r="BF406" i="3"/>
  <c r="BF410" i="3"/>
  <c r="BF419" i="3"/>
  <c r="BF478" i="3"/>
  <c r="BF487" i="3"/>
  <c r="BF526" i="3"/>
  <c r="BF588" i="3"/>
  <c r="BF590" i="3"/>
  <c r="BF608" i="3"/>
  <c r="BF609" i="3"/>
  <c r="BF640" i="3"/>
  <c r="BF223" i="3"/>
  <c r="BF241" i="3"/>
  <c r="BF264" i="3"/>
  <c r="BF273" i="3"/>
  <c r="BF278" i="3"/>
  <c r="BF280" i="3"/>
  <c r="BF299" i="3"/>
  <c r="BF341" i="3"/>
  <c r="BF343" i="3"/>
  <c r="BF344" i="3"/>
  <c r="BF352" i="3"/>
  <c r="BF371" i="3"/>
  <c r="BF386" i="3"/>
  <c r="BF394" i="3"/>
  <c r="BF398" i="3"/>
  <c r="BF408" i="3"/>
  <c r="BF416" i="3"/>
  <c r="BF422" i="3"/>
  <c r="BF423" i="3"/>
  <c r="BF454" i="3"/>
  <c r="BF467" i="3"/>
  <c r="BF493" i="3"/>
  <c r="BF506" i="3"/>
  <c r="BF536" i="3"/>
  <c r="BF550" i="3"/>
  <c r="BF557" i="3"/>
  <c r="BF562" i="3"/>
  <c r="BF564" i="3"/>
  <c r="BF599" i="3"/>
  <c r="BF133" i="3"/>
  <c r="BF154" i="3"/>
  <c r="BF192" i="3"/>
  <c r="BF198" i="3"/>
  <c r="BF222" i="3"/>
  <c r="BF230" i="3"/>
  <c r="BF238" i="3"/>
  <c r="BF244" i="3"/>
  <c r="BF245" i="3"/>
  <c r="BF269" i="3"/>
  <c r="BF272" i="3"/>
  <c r="BF289" i="3"/>
  <c r="BF297" i="3"/>
  <c r="BF303" i="3"/>
  <c r="BF312" i="3"/>
  <c r="BF340" i="3"/>
  <c r="BF369" i="3"/>
  <c r="BF387" i="3"/>
  <c r="BF413" i="3"/>
  <c r="BF420" i="3"/>
  <c r="BF523" i="3"/>
  <c r="BF561" i="3"/>
  <c r="BF575" i="3"/>
  <c r="BF577" i="3"/>
  <c r="BF578" i="3"/>
  <c r="BF585" i="3"/>
  <c r="BF600" i="3"/>
  <c r="BF617" i="3"/>
  <c r="J89" i="3"/>
  <c r="BF142" i="3"/>
  <c r="BF216" i="3"/>
  <c r="BF232" i="3"/>
  <c r="BF243" i="3"/>
  <c r="BF268" i="3"/>
  <c r="BF270" i="3"/>
  <c r="BF276" i="3"/>
  <c r="BF281" i="3"/>
  <c r="BF282" i="3"/>
  <c r="BF284" i="3"/>
  <c r="BF325" i="3"/>
  <c r="BF345" i="3"/>
  <c r="BF347" i="3"/>
  <c r="BF375" i="3"/>
  <c r="BF385" i="3"/>
  <c r="BF396" i="3"/>
  <c r="BF397" i="3"/>
  <c r="BF401" i="3"/>
  <c r="BF402" i="3"/>
  <c r="BF403" i="3"/>
  <c r="BF405" i="3"/>
  <c r="BF421" i="3"/>
  <c r="BF563" i="3"/>
  <c r="BF567" i="3"/>
  <c r="BF571" i="3"/>
  <c r="BF573" i="3"/>
  <c r="BF579" i="3"/>
  <c r="BF582" i="3"/>
  <c r="BF584" i="3"/>
  <c r="BF594" i="3"/>
  <c r="BF595" i="3"/>
  <c r="BF602" i="3"/>
  <c r="BF610" i="3"/>
  <c r="BF611" i="3"/>
  <c r="BF612" i="3"/>
  <c r="BF620" i="3"/>
  <c r="BF622" i="3"/>
  <c r="BF627" i="3"/>
  <c r="BF636" i="3"/>
  <c r="BF131" i="3"/>
  <c r="BF135" i="3"/>
  <c r="BF137" i="3"/>
  <c r="BF153" i="3"/>
  <c r="BF226" i="3"/>
  <c r="BF233" i="3"/>
  <c r="BF239" i="3"/>
  <c r="BF254" i="3"/>
  <c r="BF259" i="3"/>
  <c r="BF279" i="3"/>
  <c r="BF302" i="3"/>
  <c r="BF346" i="3"/>
  <c r="BF357" i="3"/>
  <c r="BF368" i="3"/>
  <c r="BF379" i="3"/>
  <c r="BF388" i="3"/>
  <c r="BF390" i="3"/>
  <c r="BF391" i="3"/>
  <c r="BF414" i="3"/>
  <c r="BF580" i="3"/>
  <c r="BF597" i="3"/>
  <c r="BF601" i="3"/>
  <c r="BF603" i="3"/>
  <c r="BF605" i="3"/>
  <c r="BF606" i="3"/>
  <c r="BF607" i="3"/>
  <c r="BF632" i="3"/>
  <c r="BF638" i="3"/>
  <c r="BF641" i="3"/>
  <c r="BF144" i="3"/>
  <c r="BF231" i="3"/>
  <c r="BF236" i="3"/>
  <c r="BF237" i="3"/>
  <c r="BF271" i="3"/>
  <c r="BF277" i="3"/>
  <c r="BF339" i="3"/>
  <c r="BF351" i="3"/>
  <c r="BF353" i="3"/>
  <c r="BF361" i="3"/>
  <c r="BF384" i="3"/>
  <c r="BF389" i="3"/>
  <c r="BF407" i="3"/>
  <c r="BF412" i="3"/>
  <c r="BF427" i="3"/>
  <c r="BF460" i="3"/>
  <c r="BF555" i="3"/>
  <c r="BF559" i="3"/>
  <c r="BF570" i="3"/>
  <c r="BF581" i="3"/>
  <c r="BF586" i="3"/>
  <c r="BF587" i="3"/>
  <c r="BF592" i="3"/>
  <c r="BF598" i="3"/>
  <c r="BF624" i="3"/>
  <c r="F138" i="2"/>
  <c r="BF144" i="2"/>
  <c r="BF177" i="2"/>
  <c r="BF179" i="2"/>
  <c r="BF181" i="2"/>
  <c r="BF185" i="2"/>
  <c r="BF187" i="2"/>
  <c r="BF189" i="2"/>
  <c r="BF191" i="2"/>
  <c r="BF257" i="2"/>
  <c r="AV95" i="1"/>
  <c r="BF193" i="2"/>
  <c r="E85" i="2"/>
  <c r="J89" i="2"/>
  <c r="BF148" i="2"/>
  <c r="BF158" i="2"/>
  <c r="BF229" i="2"/>
  <c r="BF231" i="2"/>
  <c r="BF239" i="2"/>
  <c r="BC95" i="1"/>
  <c r="BF262" i="2"/>
  <c r="BF267" i="2"/>
  <c r="BF268" i="2"/>
  <c r="BF270" i="2"/>
  <c r="BF272" i="2"/>
  <c r="BF293" i="2"/>
  <c r="BF312" i="2"/>
  <c r="BF313" i="2"/>
  <c r="BF316" i="2"/>
  <c r="BF317" i="2"/>
  <c r="BF319" i="2"/>
  <c r="BF333" i="2"/>
  <c r="BF336" i="2"/>
  <c r="BF345" i="2"/>
  <c r="BF368" i="2"/>
  <c r="BF374" i="2"/>
  <c r="BF392" i="2"/>
  <c r="BF402" i="2"/>
  <c r="BF403" i="2"/>
  <c r="BF404" i="2"/>
  <c r="BF405" i="2"/>
  <c r="BF406" i="2"/>
  <c r="BF407" i="2"/>
  <c r="BF408" i="2"/>
  <c r="BF409" i="2"/>
  <c r="BF410" i="2"/>
  <c r="BF411" i="2"/>
  <c r="BF412" i="2"/>
  <c r="BF416" i="2"/>
  <c r="BF418" i="2"/>
  <c r="BF424" i="2"/>
  <c r="BF433" i="2"/>
  <c r="BF468" i="2"/>
  <c r="BF479" i="2"/>
  <c r="BF494" i="2"/>
  <c r="BF495" i="2"/>
  <c r="BF510" i="2"/>
  <c r="BF526" i="2"/>
  <c r="BF550" i="2"/>
  <c r="BF567" i="2"/>
  <c r="BF584" i="2"/>
  <c r="BF599" i="2"/>
  <c r="BF616" i="2"/>
  <c r="BF625" i="2"/>
  <c r="BF649" i="2"/>
  <c r="BF655" i="2"/>
  <c r="BF665" i="2"/>
  <c r="BF666" i="2"/>
  <c r="BF671" i="2"/>
  <c r="BF672" i="2"/>
  <c r="BF675" i="2"/>
  <c r="BF678" i="2"/>
  <c r="BF683" i="2"/>
  <c r="BF694" i="2"/>
  <c r="BF695" i="2"/>
  <c r="BF706" i="2"/>
  <c r="BF707" i="2"/>
  <c r="BF725" i="2"/>
  <c r="BF743" i="2"/>
  <c r="BF744" i="2"/>
  <c r="BF749" i="2"/>
  <c r="BF751" i="2"/>
  <c r="BF753" i="2"/>
  <c r="BF771" i="2"/>
  <c r="BF778" i="2"/>
  <c r="BF788" i="2"/>
  <c r="BF790" i="2"/>
  <c r="BF812" i="2"/>
  <c r="BF813" i="2"/>
  <c r="BF816" i="2"/>
  <c r="BF818" i="2"/>
  <c r="BF820" i="2"/>
  <c r="BF822" i="2"/>
  <c r="BF998" i="2"/>
  <c r="BF1000" i="2"/>
  <c r="BF1018" i="2"/>
  <c r="BF1021" i="2"/>
  <c r="BF1026" i="2"/>
  <c r="BF1028" i="2"/>
  <c r="BF1030" i="2"/>
  <c r="BF1033" i="2"/>
  <c r="BF1067" i="2"/>
  <c r="BF1069" i="2"/>
  <c r="BF1071" i="2"/>
  <c r="BF1073" i="2"/>
  <c r="BF1086" i="2"/>
  <c r="BF1088" i="2"/>
  <c r="BF1090" i="2"/>
  <c r="BF1092" i="2"/>
  <c r="BF1115" i="2"/>
  <c r="BF1117" i="2"/>
  <c r="BF1119" i="2"/>
  <c r="BF1121" i="2"/>
  <c r="BF1129" i="2"/>
  <c r="BF1131" i="2"/>
  <c r="BF1160" i="2"/>
  <c r="BF1162" i="2"/>
  <c r="BF1164" i="2"/>
  <c r="BF1166" i="2"/>
  <c r="BF1173" i="2"/>
  <c r="BF1176" i="2"/>
  <c r="BF1178" i="2"/>
  <c r="BF1180" i="2"/>
  <c r="BF1182" i="2"/>
  <c r="BF1184" i="2"/>
  <c r="BF1195" i="2"/>
  <c r="BF1199" i="2"/>
  <c r="BF1201" i="2"/>
  <c r="BF1204" i="2"/>
  <c r="BF1205" i="2"/>
  <c r="BF1211" i="2"/>
  <c r="BF1214" i="2"/>
  <c r="BF1221" i="2"/>
  <c r="BF1223" i="2"/>
  <c r="BF1225" i="2"/>
  <c r="BF1227" i="2"/>
  <c r="BF1229" i="2"/>
  <c r="BF1231" i="2"/>
  <c r="BF1232" i="2"/>
  <c r="BF1233" i="2"/>
  <c r="BF1235" i="2"/>
  <c r="BF1238" i="2"/>
  <c r="BF1240" i="2"/>
  <c r="BF1243" i="2"/>
  <c r="BF1248" i="2"/>
  <c r="BF1250" i="2"/>
  <c r="BF1252" i="2"/>
  <c r="BF1254" i="2"/>
  <c r="BF1259" i="2"/>
  <c r="BF1261" i="2"/>
  <c r="BF1263" i="2"/>
  <c r="BF1267" i="2"/>
  <c r="BF1269" i="2"/>
  <c r="BF1271" i="2"/>
  <c r="BF1273" i="2"/>
  <c r="BF1281" i="2"/>
  <c r="BF1282" i="2"/>
  <c r="BF1283" i="2"/>
  <c r="BF1285" i="2"/>
  <c r="BF1287" i="2"/>
  <c r="BF1289" i="2"/>
  <c r="BF1291" i="2"/>
  <c r="BF1293" i="2"/>
  <c r="BF1329" i="2"/>
  <c r="BF1331" i="2"/>
  <c r="BF1367" i="2"/>
  <c r="BF1369" i="2"/>
  <c r="BF1371" i="2"/>
  <c r="BF1373" i="2"/>
  <c r="BF1375" i="2"/>
  <c r="BF1376" i="2"/>
  <c r="BF1378" i="2"/>
  <c r="BF1379" i="2"/>
  <c r="BF1380" i="2"/>
  <c r="BF1381" i="2"/>
  <c r="BF1383" i="2"/>
  <c r="BF1390" i="2"/>
  <c r="BF1392" i="2"/>
  <c r="BF1394" i="2"/>
  <c r="BF1395" i="2"/>
  <c r="BF1397" i="2"/>
  <c r="BF1399" i="2"/>
  <c r="BF1401" i="2"/>
  <c r="BF1403" i="2"/>
  <c r="BF1405" i="2"/>
  <c r="BF1407" i="2"/>
  <c r="BF1409" i="2"/>
  <c r="BF1411" i="2"/>
  <c r="BF1412" i="2"/>
  <c r="BF1414" i="2"/>
  <c r="BF1415" i="2"/>
  <c r="BF1416" i="2"/>
  <c r="BF1418" i="2"/>
  <c r="BF1420" i="2"/>
  <c r="BF1422" i="2"/>
  <c r="BF1424" i="2"/>
  <c r="BF1453" i="2"/>
  <c r="BF1455" i="2"/>
  <c r="BF1458" i="2"/>
  <c r="BF1460" i="2"/>
  <c r="BF1464" i="2"/>
  <c r="BF1467" i="2"/>
  <c r="BF1470" i="2"/>
  <c r="BF1472" i="2"/>
  <c r="BF1475" i="2"/>
  <c r="BF1477" i="2"/>
  <c r="BF1479" i="2"/>
  <c r="BF1502" i="2"/>
  <c r="BF1504" i="2"/>
  <c r="BF1505" i="2"/>
  <c r="BF1528" i="2"/>
  <c r="BF1551" i="2"/>
  <c r="BF1553" i="2"/>
  <c r="BF1555" i="2"/>
  <c r="BF1558" i="2"/>
  <c r="BF1560" i="2"/>
  <c r="BF1562" i="2"/>
  <c r="BF1563" i="2"/>
  <c r="BF1588" i="2"/>
  <c r="BF1592" i="2"/>
  <c r="BF1594" i="2"/>
  <c r="BF1596" i="2"/>
  <c r="BF1604" i="2"/>
  <c r="BF1718" i="2"/>
  <c r="BF1759" i="2"/>
  <c r="BF1761" i="2"/>
  <c r="BF1765" i="2"/>
  <c r="BF1789" i="2"/>
  <c r="BF1792" i="2"/>
  <c r="BF1793" i="2"/>
  <c r="BF1801" i="2"/>
  <c r="BF1806" i="2"/>
  <c r="BF1810" i="2"/>
  <c r="BF1812" i="2"/>
  <c r="BF1815" i="2"/>
  <c r="BF1818" i="2"/>
  <c r="BF1821" i="2"/>
  <c r="BF1822" i="2"/>
  <c r="BF1827" i="2"/>
  <c r="BF1833" i="2"/>
  <c r="BF1837" i="2"/>
  <c r="BF1839" i="2"/>
  <c r="BF1864" i="2"/>
  <c r="BF1892" i="2"/>
  <c r="BF1895" i="2"/>
  <c r="BF1929" i="2"/>
  <c r="BF1950" i="2"/>
  <c r="BF1960" i="2"/>
  <c r="BF2029" i="2"/>
  <c r="BF2064" i="2"/>
  <c r="BF2067" i="2"/>
  <c r="BF2069" i="2"/>
  <c r="BF2085" i="2"/>
  <c r="BF2089" i="2"/>
  <c r="BF2102" i="2"/>
  <c r="BF2108" i="2"/>
  <c r="BF2113" i="2"/>
  <c r="BF2122" i="2"/>
  <c r="BF2129" i="2"/>
  <c r="BF2133" i="2"/>
  <c r="BF2135" i="2"/>
  <c r="BF2180" i="2"/>
  <c r="BF2181" i="2"/>
  <c r="BF2182" i="2"/>
  <c r="BF2184" i="2"/>
  <c r="BF2185" i="2"/>
  <c r="BF2186" i="2"/>
  <c r="BF2187" i="2"/>
  <c r="BF2188" i="2"/>
  <c r="BF2189" i="2"/>
  <c r="BF2191" i="2"/>
  <c r="BF2193" i="2"/>
  <c r="BF2195" i="2"/>
  <c r="BF2198" i="2"/>
  <c r="BF2200" i="2"/>
  <c r="BF2239" i="2"/>
  <c r="BF2332" i="2"/>
  <c r="BF2333" i="2"/>
  <c r="BF2334" i="2"/>
  <c r="BF2336" i="2"/>
  <c r="BF2338" i="2"/>
  <c r="BF2339" i="2"/>
  <c r="BF2341" i="2"/>
  <c r="BF2343" i="2"/>
  <c r="BF2345" i="2"/>
  <c r="BF2414" i="2"/>
  <c r="BF2432" i="2"/>
  <c r="BF2507" i="2"/>
  <c r="BF2509" i="2"/>
  <c r="BF2510" i="2"/>
  <c r="BF2512" i="2"/>
  <c r="BF2516" i="2"/>
  <c r="BF2518" i="2"/>
  <c r="BF2521" i="2"/>
  <c r="BF2539" i="2"/>
  <c r="BF2541" i="2"/>
  <c r="BF2543" i="2"/>
  <c r="BF2545" i="2"/>
  <c r="BF2547" i="2"/>
  <c r="BF2549" i="2"/>
  <c r="BF2646" i="2"/>
  <c r="BF2648" i="2"/>
  <c r="BF2649" i="2"/>
  <c r="BF2650" i="2"/>
  <c r="BF2651" i="2"/>
  <c r="BF2652" i="2"/>
  <c r="BF2654" i="2"/>
  <c r="BF2656" i="2"/>
  <c r="BF2663" i="2"/>
  <c r="BF2665" i="2"/>
  <c r="BF2666" i="2"/>
  <c r="BF2670" i="2"/>
  <c r="BF2672" i="2"/>
  <c r="BF2673" i="2"/>
  <c r="F36" i="3"/>
  <c r="BC96" i="1" s="1"/>
  <c r="F37" i="4"/>
  <c r="BD97" i="1"/>
  <c r="F33" i="5"/>
  <c r="AZ98" i="1" s="1"/>
  <c r="F37" i="6"/>
  <c r="BD99" i="1" s="1"/>
  <c r="F36" i="7"/>
  <c r="BC100" i="1" s="1"/>
  <c r="J33" i="8"/>
  <c r="AV101" i="1"/>
  <c r="F35" i="9"/>
  <c r="BB102" i="1" s="1"/>
  <c r="F37" i="14"/>
  <c r="BD107" i="1" s="1"/>
  <c r="F34" i="14"/>
  <c r="BA107" i="1" s="1"/>
  <c r="J34" i="15"/>
  <c r="AW108" i="1"/>
  <c r="F34" i="15"/>
  <c r="BA108" i="1" s="1"/>
  <c r="F37" i="16"/>
  <c r="BD109" i="1" s="1"/>
  <c r="F35" i="16"/>
  <c r="BB109" i="1" s="1"/>
  <c r="F36" i="17"/>
  <c r="BC110" i="1"/>
  <c r="J34" i="19"/>
  <c r="AW112" i="1" s="1"/>
  <c r="F36" i="21"/>
  <c r="BC114" i="1" s="1"/>
  <c r="F34" i="23"/>
  <c r="BA116" i="1" s="1"/>
  <c r="F37" i="24"/>
  <c r="BD117" i="1"/>
  <c r="F37" i="3"/>
  <c r="BD96" i="1" s="1"/>
  <c r="F36" i="4"/>
  <c r="BC97" i="1" s="1"/>
  <c r="F37" i="5"/>
  <c r="BD98" i="1" s="1"/>
  <c r="F35" i="6"/>
  <c r="BB99" i="1"/>
  <c r="F33" i="8"/>
  <c r="AZ101" i="1" s="1"/>
  <c r="F33" i="9"/>
  <c r="AZ102" i="1" s="1"/>
  <c r="J33" i="10"/>
  <c r="AV103" i="1" s="1"/>
  <c r="F33" i="11"/>
  <c r="AZ104" i="1"/>
  <c r="F37" i="12"/>
  <c r="BD105" i="1" s="1"/>
  <c r="F35" i="13"/>
  <c r="BB106" i="1" s="1"/>
  <c r="F37" i="17"/>
  <c r="BD110" i="1" s="1"/>
  <c r="F35" i="19"/>
  <c r="BB112" i="1"/>
  <c r="F37" i="20"/>
  <c r="BD113" i="1" s="1"/>
  <c r="J34" i="22"/>
  <c r="AW115" i="1" s="1"/>
  <c r="F34" i="24"/>
  <c r="BA117" i="1" s="1"/>
  <c r="F33" i="3"/>
  <c r="AZ96" i="1"/>
  <c r="F33" i="4"/>
  <c r="AZ97" i="1" s="1"/>
  <c r="F36" i="5"/>
  <c r="BC98" i="1" s="1"/>
  <c r="F33" i="7"/>
  <c r="AZ100" i="1"/>
  <c r="F36" i="8"/>
  <c r="BC101" i="1" s="1"/>
  <c r="F33" i="10"/>
  <c r="AZ103" i="1"/>
  <c r="F36" i="10"/>
  <c r="BC103" i="1"/>
  <c r="F37" i="10"/>
  <c r="BD103" i="1"/>
  <c r="F37" i="11"/>
  <c r="BD104" i="1" s="1"/>
  <c r="F33" i="12"/>
  <c r="AZ105" i="1"/>
  <c r="F36" i="13"/>
  <c r="BC106" i="1"/>
  <c r="F34" i="18"/>
  <c r="BA111" i="1"/>
  <c r="F37" i="19"/>
  <c r="BD112" i="1" s="1"/>
  <c r="F34" i="22"/>
  <c r="BA115" i="1"/>
  <c r="F36" i="23"/>
  <c r="BC116" i="1"/>
  <c r="J34" i="25"/>
  <c r="AW118" i="1"/>
  <c r="J33" i="26"/>
  <c r="AV119" i="1" s="1"/>
  <c r="F33" i="26"/>
  <c r="AZ119" i="1"/>
  <c r="F36" i="26"/>
  <c r="BC119" i="1"/>
  <c r="F35" i="3"/>
  <c r="BB96" i="1"/>
  <c r="F35" i="4"/>
  <c r="BB97" i="1" s="1"/>
  <c r="F35" i="5"/>
  <c r="BB98" i="1"/>
  <c r="F36" i="6"/>
  <c r="BC99" i="1"/>
  <c r="F35" i="7"/>
  <c r="BB100" i="1"/>
  <c r="J33" i="9"/>
  <c r="AV102" i="1" s="1"/>
  <c r="F35" i="10"/>
  <c r="BB103" i="1"/>
  <c r="F35" i="11"/>
  <c r="BB104" i="1"/>
  <c r="F35" i="12"/>
  <c r="BB105" i="1"/>
  <c r="F37" i="13"/>
  <c r="BD106" i="1" s="1"/>
  <c r="F34" i="17"/>
  <c r="BA110" i="1"/>
  <c r="F35" i="18"/>
  <c r="BB111" i="1"/>
  <c r="F36" i="19"/>
  <c r="BC112" i="1"/>
  <c r="F35" i="21"/>
  <c r="BB114" i="1" s="1"/>
  <c r="F37" i="23"/>
  <c r="BD116" i="1"/>
  <c r="F34" i="25"/>
  <c r="BA118" i="1"/>
  <c r="F35" i="25"/>
  <c r="BB118" i="1"/>
  <c r="F35" i="26"/>
  <c r="BB119" i="1" s="1"/>
  <c r="F37" i="2"/>
  <c r="BD95" i="1"/>
  <c r="J33" i="11"/>
  <c r="AV104" i="1"/>
  <c r="F36" i="12"/>
  <c r="BC105" i="1"/>
  <c r="F34" i="13"/>
  <c r="BA106" i="1" s="1"/>
  <c r="J34" i="18"/>
  <c r="AW111" i="1"/>
  <c r="F36" i="20"/>
  <c r="BC113" i="1"/>
  <c r="F34" i="21"/>
  <c r="BA114" i="1"/>
  <c r="F35" i="22"/>
  <c r="BB115" i="1" s="1"/>
  <c r="F35" i="24"/>
  <c r="BB117" i="1"/>
  <c r="J33" i="3"/>
  <c r="AV96" i="1"/>
  <c r="J33" i="4"/>
  <c r="AV97" i="1"/>
  <c r="J33" i="5"/>
  <c r="AV98" i="1" s="1"/>
  <c r="J33" i="6"/>
  <c r="AV99" i="1"/>
  <c r="J33" i="7"/>
  <c r="AV100" i="1"/>
  <c r="F37" i="8"/>
  <c r="BD101" i="1" s="1"/>
  <c r="F37" i="9"/>
  <c r="BD102" i="1" s="1"/>
  <c r="F35" i="14"/>
  <c r="BB107" i="1"/>
  <c r="F37" i="15"/>
  <c r="BD108" i="1"/>
  <c r="F35" i="15"/>
  <c r="BB108" i="1" s="1"/>
  <c r="J34" i="16"/>
  <c r="AW109" i="1" s="1"/>
  <c r="J34" i="17"/>
  <c r="AW110" i="1"/>
  <c r="F37" i="18"/>
  <c r="BD111" i="1"/>
  <c r="F35" i="20"/>
  <c r="BB113" i="1" s="1"/>
  <c r="J34" i="21"/>
  <c r="AW114" i="1" s="1"/>
  <c r="F36" i="22"/>
  <c r="BC115" i="1"/>
  <c r="J34" i="24"/>
  <c r="AW117" i="1"/>
  <c r="F35" i="2"/>
  <c r="BB95" i="1" s="1"/>
  <c r="J30" i="10"/>
  <c r="F36" i="11"/>
  <c r="BC104" i="1"/>
  <c r="J33" i="12"/>
  <c r="AV105" i="1" s="1"/>
  <c r="J34" i="14"/>
  <c r="AW107" i="1" s="1"/>
  <c r="F36" i="14"/>
  <c r="BC107" i="1"/>
  <c r="F36" i="15"/>
  <c r="BC108" i="1"/>
  <c r="F34" i="16"/>
  <c r="BA109" i="1" s="1"/>
  <c r="F36" i="16"/>
  <c r="BC109" i="1" s="1"/>
  <c r="F35" i="17"/>
  <c r="BB110" i="1"/>
  <c r="F34" i="19"/>
  <c r="BA112" i="1"/>
  <c r="J34" i="20"/>
  <c r="AW113" i="1" s="1"/>
  <c r="F37" i="22"/>
  <c r="BD115" i="1" s="1"/>
  <c r="F35" i="23"/>
  <c r="BB116" i="1"/>
  <c r="F36" i="24"/>
  <c r="BC117" i="1"/>
  <c r="F33" i="2"/>
  <c r="AZ95" i="1"/>
  <c r="F33" i="6"/>
  <c r="AZ99" i="1" s="1"/>
  <c r="J30" i="6"/>
  <c r="F37" i="7"/>
  <c r="BD100" i="1"/>
  <c r="F35" i="8"/>
  <c r="BB101" i="1" s="1"/>
  <c r="F36" i="9"/>
  <c r="BC102" i="1" s="1"/>
  <c r="J34" i="13"/>
  <c r="AW106" i="1"/>
  <c r="F36" i="18"/>
  <c r="BC111" i="1"/>
  <c r="F34" i="20"/>
  <c r="BA113" i="1" s="1"/>
  <c r="F37" i="21"/>
  <c r="BD114" i="1" s="1"/>
  <c r="J34" i="23"/>
  <c r="AW116" i="1" s="1"/>
  <c r="F37" i="25"/>
  <c r="BD118" i="1"/>
  <c r="F36" i="25"/>
  <c r="BC118" i="1"/>
  <c r="F37" i="26"/>
  <c r="BD119" i="1" s="1"/>
  <c r="P129" i="3" l="1"/>
  <c r="BK130" i="24"/>
  <c r="J130" i="24" s="1"/>
  <c r="J97" i="24" s="1"/>
  <c r="J205" i="14"/>
  <c r="J101" i="14" s="1"/>
  <c r="BK126" i="14"/>
  <c r="J126" i="14" s="1"/>
  <c r="J97" i="14" s="1"/>
  <c r="R124" i="20"/>
  <c r="J210" i="19"/>
  <c r="J99" i="19" s="1"/>
  <c r="BK123" i="19"/>
  <c r="J123" i="19" s="1"/>
  <c r="J97" i="19" s="1"/>
  <c r="BK124" i="15"/>
  <c r="J124" i="15" s="1"/>
  <c r="J97" i="15" s="1"/>
  <c r="J119" i="21"/>
  <c r="J97" i="21" s="1"/>
  <c r="BK126" i="17"/>
  <c r="J147" i="17"/>
  <c r="J99" i="17" s="1"/>
  <c r="T124" i="25"/>
  <c r="T123" i="25" s="1"/>
  <c r="BK124" i="25"/>
  <c r="J163" i="25"/>
  <c r="J101" i="25" s="1"/>
  <c r="BK1241" i="2"/>
  <c r="J1241" i="2" s="1"/>
  <c r="J106" i="2" s="1"/>
  <c r="J1242" i="2"/>
  <c r="J107" i="2" s="1"/>
  <c r="BK122" i="5"/>
  <c r="J122" i="5" s="1"/>
  <c r="J30" i="5" s="1"/>
  <c r="J30" i="21"/>
  <c r="J96" i="21"/>
  <c r="J153" i="11"/>
  <c r="J101" i="11" s="1"/>
  <c r="BK152" i="11"/>
  <c r="J152" i="11" s="1"/>
  <c r="J100" i="11" s="1"/>
  <c r="J122" i="12"/>
  <c r="J97" i="12" s="1"/>
  <c r="BK121" i="12"/>
  <c r="J121" i="12" s="1"/>
  <c r="J230" i="2"/>
  <c r="J99" i="2" s="1"/>
  <c r="J149" i="5"/>
  <c r="J98" i="5" s="1"/>
  <c r="J166" i="20"/>
  <c r="J104" i="20" s="1"/>
  <c r="J146" i="22"/>
  <c r="J101" i="22" s="1"/>
  <c r="R129" i="22"/>
  <c r="P121" i="12"/>
  <c r="AU105" i="1" s="1"/>
  <c r="R130" i="4"/>
  <c r="R129" i="4"/>
  <c r="P144" i="18"/>
  <c r="P122" i="18"/>
  <c r="AU111" i="1" s="1"/>
  <c r="R125" i="17"/>
  <c r="P123" i="26"/>
  <c r="P122" i="26" s="1"/>
  <c r="AU119" i="1" s="1"/>
  <c r="P178" i="8"/>
  <c r="P132" i="8" s="1"/>
  <c r="AU101" i="1" s="1"/>
  <c r="T125" i="23"/>
  <c r="P126" i="9"/>
  <c r="AU102" i="1" s="1"/>
  <c r="T142" i="2"/>
  <c r="BK126" i="9"/>
  <c r="J126" i="9"/>
  <c r="J30" i="9" s="1"/>
  <c r="AG102" i="1" s="1"/>
  <c r="R1241" i="2"/>
  <c r="R142" i="2"/>
  <c r="BK127" i="13"/>
  <c r="BK126" i="13"/>
  <c r="J126" i="13" s="1"/>
  <c r="J96" i="13" s="1"/>
  <c r="R311" i="3"/>
  <c r="R128" i="3"/>
  <c r="T1241" i="2"/>
  <c r="P130" i="22"/>
  <c r="P129" i="22" s="1"/>
  <c r="AU115" i="1" s="1"/>
  <c r="R127" i="13"/>
  <c r="R126" i="13" s="1"/>
  <c r="T311" i="3"/>
  <c r="T128" i="3"/>
  <c r="R130" i="24"/>
  <c r="R129" i="24" s="1"/>
  <c r="T144" i="18"/>
  <c r="T122" i="18"/>
  <c r="R125" i="11"/>
  <c r="T130" i="22"/>
  <c r="T129" i="22"/>
  <c r="BK125" i="20"/>
  <c r="J125" i="20" s="1"/>
  <c r="J97" i="20" s="1"/>
  <c r="P125" i="11"/>
  <c r="AU104" i="1"/>
  <c r="BK130" i="4"/>
  <c r="BK129" i="4" s="1"/>
  <c r="J129" i="4" s="1"/>
  <c r="J96" i="4" s="1"/>
  <c r="R126" i="9"/>
  <c r="T126" i="7"/>
  <c r="T125" i="7" s="1"/>
  <c r="T123" i="16"/>
  <c r="R124" i="25"/>
  <c r="R123" i="25" s="1"/>
  <c r="T126" i="9"/>
  <c r="R126" i="7"/>
  <c r="R125" i="7" s="1"/>
  <c r="BK161" i="17"/>
  <c r="J161" i="17" s="1"/>
  <c r="J102" i="17" s="1"/>
  <c r="R122" i="12"/>
  <c r="R121" i="12" s="1"/>
  <c r="T118" i="21"/>
  <c r="P123" i="16"/>
  <c r="AU109" i="1" s="1"/>
  <c r="T125" i="11"/>
  <c r="BK133" i="8"/>
  <c r="J133" i="8"/>
  <c r="J97" i="8" s="1"/>
  <c r="T123" i="26"/>
  <c r="T122" i="26"/>
  <c r="R122" i="19"/>
  <c r="R126" i="14"/>
  <c r="R125" i="14" s="1"/>
  <c r="P125" i="17"/>
  <c r="AU110" i="1"/>
  <c r="T124" i="15"/>
  <c r="T123" i="15" s="1"/>
  <c r="P127" i="13"/>
  <c r="P126" i="13"/>
  <c r="AU106" i="1" s="1"/>
  <c r="R123" i="26"/>
  <c r="R122" i="26" s="1"/>
  <c r="BK126" i="7"/>
  <c r="J126" i="7" s="1"/>
  <c r="J97" i="7" s="1"/>
  <c r="T130" i="4"/>
  <c r="T129" i="4"/>
  <c r="P128" i="3"/>
  <c r="AU96" i="1" s="1"/>
  <c r="P1241" i="2"/>
  <c r="R122" i="18"/>
  <c r="T127" i="13"/>
  <c r="T126" i="13" s="1"/>
  <c r="T122" i="5"/>
  <c r="P122" i="5"/>
  <c r="AU98" i="1" s="1"/>
  <c r="R118" i="21"/>
  <c r="T132" i="8"/>
  <c r="P124" i="25"/>
  <c r="P123" i="25" s="1"/>
  <c r="AU118" i="1" s="1"/>
  <c r="T125" i="20"/>
  <c r="T124" i="20"/>
  <c r="R178" i="8"/>
  <c r="R132" i="8" s="1"/>
  <c r="P142" i="2"/>
  <c r="P141" i="2" s="1"/>
  <c r="AU95" i="1" s="1"/>
  <c r="BK410" i="8"/>
  <c r="J410" i="8"/>
  <c r="J110" i="8" s="1"/>
  <c r="BK129" i="3"/>
  <c r="J129" i="3"/>
  <c r="J97" i="3" s="1"/>
  <c r="BK152" i="22"/>
  <c r="J152" i="22" s="1"/>
  <c r="J102" i="22" s="1"/>
  <c r="BK207" i="14"/>
  <c r="J207" i="14" s="1"/>
  <c r="J102" i="14" s="1"/>
  <c r="BK164" i="16"/>
  <c r="J164" i="16"/>
  <c r="J102" i="16" s="1"/>
  <c r="BK152" i="23"/>
  <c r="J152" i="23"/>
  <c r="J100" i="23"/>
  <c r="BK172" i="22"/>
  <c r="J172" i="22" s="1"/>
  <c r="J107" i="22" s="1"/>
  <c r="BK168" i="25"/>
  <c r="J168" i="25" s="1"/>
  <c r="J102" i="25" s="1"/>
  <c r="BK123" i="26"/>
  <c r="J123" i="26"/>
  <c r="J97" i="26" s="1"/>
  <c r="J124" i="25"/>
  <c r="J97" i="25"/>
  <c r="BK129" i="24"/>
  <c r="J129" i="24" s="1"/>
  <c r="J30" i="24" s="1"/>
  <c r="AG117" i="1" s="1"/>
  <c r="BK125" i="23"/>
  <c r="J125" i="23"/>
  <c r="J96" i="23"/>
  <c r="BK129" i="22"/>
  <c r="J129" i="22" s="1"/>
  <c r="J96" i="22" s="1"/>
  <c r="J130" i="22"/>
  <c r="J97" i="22" s="1"/>
  <c r="AG114" i="1"/>
  <c r="BK122" i="18"/>
  <c r="J122" i="18" s="1"/>
  <c r="J96" i="18" s="1"/>
  <c r="J126" i="17"/>
  <c r="J97" i="17" s="1"/>
  <c r="BK123" i="16"/>
  <c r="J123" i="16"/>
  <c r="BK125" i="11"/>
  <c r="J125" i="11" s="1"/>
  <c r="J30" i="11" s="1"/>
  <c r="AG104" i="1" s="1"/>
  <c r="J126" i="11"/>
  <c r="J97" i="11"/>
  <c r="AG103" i="1"/>
  <c r="J96" i="10"/>
  <c r="BK132" i="8"/>
  <c r="J132" i="8"/>
  <c r="J96" i="8" s="1"/>
  <c r="AG99" i="1"/>
  <c r="J96" i="6"/>
  <c r="AG98" i="1"/>
  <c r="J96" i="5"/>
  <c r="J311" i="3"/>
  <c r="J102" i="3"/>
  <c r="BK141" i="2"/>
  <c r="J141" i="2" s="1"/>
  <c r="J96" i="2" s="1"/>
  <c r="J34" i="3"/>
  <c r="AW96" i="1" s="1"/>
  <c r="AT96" i="1" s="1"/>
  <c r="J34" i="11"/>
  <c r="AW104" i="1" s="1"/>
  <c r="AT104" i="1" s="1"/>
  <c r="F33" i="13"/>
  <c r="AZ106" i="1" s="1"/>
  <c r="J33" i="20"/>
  <c r="AV113" i="1" s="1"/>
  <c r="AT113" i="1" s="1"/>
  <c r="J33" i="22"/>
  <c r="AV115" i="1" s="1"/>
  <c r="AT115" i="1" s="1"/>
  <c r="F33" i="25"/>
  <c r="AZ118" i="1" s="1"/>
  <c r="BC94" i="1"/>
  <c r="W32" i="1" s="1"/>
  <c r="J34" i="4"/>
  <c r="AW97" i="1"/>
  <c r="AT97" i="1" s="1"/>
  <c r="J34" i="7"/>
  <c r="AW100" i="1"/>
  <c r="AT100" i="1" s="1"/>
  <c r="F34" i="9"/>
  <c r="BA102" i="1" s="1"/>
  <c r="F33" i="14"/>
  <c r="AZ107" i="1"/>
  <c r="J33" i="15"/>
  <c r="AV108" i="1"/>
  <c r="AT108" i="1"/>
  <c r="F33" i="16"/>
  <c r="AZ109" i="1"/>
  <c r="F33" i="18"/>
  <c r="AZ111" i="1"/>
  <c r="F33" i="20"/>
  <c r="AZ113" i="1" s="1"/>
  <c r="F33" i="21"/>
  <c r="AZ114" i="1"/>
  <c r="F33" i="23"/>
  <c r="AZ116" i="1"/>
  <c r="F34" i="26"/>
  <c r="BA119" i="1" s="1"/>
  <c r="J34" i="26"/>
  <c r="AW119" i="1"/>
  <c r="AT119" i="1" s="1"/>
  <c r="BB94" i="1"/>
  <c r="W31" i="1" s="1"/>
  <c r="F34" i="4"/>
  <c r="BA97" i="1"/>
  <c r="F34" i="6"/>
  <c r="BA99" i="1"/>
  <c r="F34" i="7"/>
  <c r="BA100" i="1" s="1"/>
  <c r="J34" i="8"/>
  <c r="AW101" i="1" s="1"/>
  <c r="AT101" i="1" s="1"/>
  <c r="J34" i="9"/>
  <c r="AW102" i="1" s="1"/>
  <c r="AT102" i="1" s="1"/>
  <c r="F33" i="15"/>
  <c r="AZ108" i="1"/>
  <c r="F33" i="17"/>
  <c r="AZ110" i="1" s="1"/>
  <c r="J33" i="18"/>
  <c r="AV111" i="1"/>
  <c r="AT111" i="1" s="1"/>
  <c r="J33" i="21"/>
  <c r="AV114" i="1" s="1"/>
  <c r="AT114" i="1" s="1"/>
  <c r="AN114" i="1" s="1"/>
  <c r="F33" i="22"/>
  <c r="AZ115" i="1"/>
  <c r="J33" i="24"/>
  <c r="AV117" i="1" s="1"/>
  <c r="AT117" i="1" s="1"/>
  <c r="F34" i="2"/>
  <c r="BA95" i="1" s="1"/>
  <c r="F34" i="3"/>
  <c r="BA96" i="1" s="1"/>
  <c r="F34" i="11"/>
  <c r="BA104" i="1"/>
  <c r="J34" i="12"/>
  <c r="AW105" i="1"/>
  <c r="AT105" i="1"/>
  <c r="J33" i="14"/>
  <c r="AV107" i="1" s="1"/>
  <c r="AT107" i="1" s="1"/>
  <c r="J33" i="16"/>
  <c r="AV109" i="1" s="1"/>
  <c r="AT109" i="1" s="1"/>
  <c r="J30" i="16"/>
  <c r="AG109" i="1"/>
  <c r="J33" i="17"/>
  <c r="AV110" i="1" s="1"/>
  <c r="AT110" i="1" s="1"/>
  <c r="F33" i="19"/>
  <c r="AZ112" i="1" s="1"/>
  <c r="J33" i="23"/>
  <c r="AV116" i="1"/>
  <c r="AT116" i="1"/>
  <c r="J33" i="25"/>
  <c r="AV118" i="1" s="1"/>
  <c r="AT118" i="1" s="1"/>
  <c r="BD94" i="1"/>
  <c r="W33" i="1" s="1"/>
  <c r="J34" i="2"/>
  <c r="AW95" i="1" s="1"/>
  <c r="AT95" i="1" s="1"/>
  <c r="J34" i="5"/>
  <c r="AW98" i="1" s="1"/>
  <c r="AT98" i="1" s="1"/>
  <c r="AN98" i="1" s="1"/>
  <c r="F34" i="5"/>
  <c r="BA98" i="1"/>
  <c r="J34" i="6"/>
  <c r="AW99" i="1"/>
  <c r="AT99" i="1"/>
  <c r="AN99" i="1" s="1"/>
  <c r="F34" i="8"/>
  <c r="BA101" i="1" s="1"/>
  <c r="J34" i="10"/>
  <c r="AW103" i="1"/>
  <c r="AT103" i="1"/>
  <c r="AN103" i="1"/>
  <c r="F34" i="10"/>
  <c r="BA103" i="1" s="1"/>
  <c r="F34" i="12"/>
  <c r="BA105" i="1"/>
  <c r="J33" i="13"/>
  <c r="AV106" i="1"/>
  <c r="AT106" i="1"/>
  <c r="J33" i="19"/>
  <c r="AV112" i="1"/>
  <c r="AT112" i="1"/>
  <c r="F33" i="24"/>
  <c r="AZ117" i="1"/>
  <c r="AN102" i="1" l="1"/>
  <c r="BK125" i="14"/>
  <c r="J125" i="14" s="1"/>
  <c r="J30" i="14" s="1"/>
  <c r="AG107" i="1" s="1"/>
  <c r="BK124" i="20"/>
  <c r="J124" i="20" s="1"/>
  <c r="J96" i="20" s="1"/>
  <c r="BK123" i="15"/>
  <c r="J123" i="15" s="1"/>
  <c r="J96" i="15" s="1"/>
  <c r="BK122" i="19"/>
  <c r="J122" i="19" s="1"/>
  <c r="J96" i="19" s="1"/>
  <c r="J96" i="12"/>
  <c r="J30" i="12"/>
  <c r="AG105" i="1" s="1"/>
  <c r="AN105" i="1" s="1"/>
  <c r="R141" i="2"/>
  <c r="T141" i="2"/>
  <c r="BK125" i="7"/>
  <c r="J125" i="7" s="1"/>
  <c r="J96" i="7" s="1"/>
  <c r="J127" i="13"/>
  <c r="J97" i="13" s="1"/>
  <c r="BK123" i="25"/>
  <c r="J123" i="25"/>
  <c r="J96" i="25" s="1"/>
  <c r="J130" i="4"/>
  <c r="J97" i="4" s="1"/>
  <c r="BK128" i="3"/>
  <c r="J128" i="3"/>
  <c r="J96" i="3" s="1"/>
  <c r="BK125" i="17"/>
  <c r="J125" i="17"/>
  <c r="J96" i="17" s="1"/>
  <c r="BK122" i="26"/>
  <c r="J122" i="26" s="1"/>
  <c r="J96" i="26" s="1"/>
  <c r="J96" i="9"/>
  <c r="AN117" i="1"/>
  <c r="J96" i="24"/>
  <c r="J39" i="24"/>
  <c r="J39" i="21"/>
  <c r="AN109" i="1"/>
  <c r="J96" i="16"/>
  <c r="J39" i="16"/>
  <c r="AN107" i="1"/>
  <c r="J96" i="14"/>
  <c r="J39" i="14"/>
  <c r="AN104" i="1"/>
  <c r="J96" i="11"/>
  <c r="J39" i="11"/>
  <c r="J39" i="10"/>
  <c r="J39" i="9"/>
  <c r="J39" i="6"/>
  <c r="J39" i="5"/>
  <c r="J30" i="4"/>
  <c r="AG97" i="1" s="1"/>
  <c r="J30" i="13"/>
  <c r="AG106" i="1" s="1"/>
  <c r="AU94" i="1"/>
  <c r="J30" i="2"/>
  <c r="AG95" i="1" s="1"/>
  <c r="J30" i="22"/>
  <c r="AG115" i="1"/>
  <c r="AN115" i="1" s="1"/>
  <c r="AY94" i="1"/>
  <c r="J30" i="20"/>
  <c r="AG113" i="1"/>
  <c r="AN113" i="1"/>
  <c r="J30" i="19"/>
  <c r="AG112" i="1"/>
  <c r="AN112" i="1"/>
  <c r="BA94" i="1"/>
  <c r="W30" i="1"/>
  <c r="J30" i="8"/>
  <c r="AG101" i="1"/>
  <c r="AN101" i="1"/>
  <c r="J30" i="18"/>
  <c r="AG111" i="1"/>
  <c r="AN111" i="1"/>
  <c r="J30" i="23"/>
  <c r="AG116" i="1"/>
  <c r="AN116" i="1" s="1"/>
  <c r="AZ94" i="1"/>
  <c r="AV94" i="1" s="1"/>
  <c r="AK29" i="1" s="1"/>
  <c r="J30" i="15"/>
  <c r="AG108" i="1"/>
  <c r="AN108" i="1" s="1"/>
  <c r="AX94" i="1"/>
  <c r="J39" i="12" l="1"/>
  <c r="J39" i="13"/>
  <c r="J39" i="4"/>
  <c r="J39" i="23"/>
  <c r="J39" i="22"/>
  <c r="J39" i="20"/>
  <c r="J39" i="19"/>
  <c r="J39" i="18"/>
  <c r="J39" i="15"/>
  <c r="J39" i="8"/>
  <c r="J39" i="2"/>
  <c r="AN95" i="1"/>
  <c r="AN97" i="1"/>
  <c r="AN106" i="1"/>
  <c r="J30" i="25"/>
  <c r="AG118" i="1"/>
  <c r="AN118" i="1" s="1"/>
  <c r="J30" i="17"/>
  <c r="AG110" i="1"/>
  <c r="AN110" i="1" s="1"/>
  <c r="J30" i="26"/>
  <c r="AG119" i="1" s="1"/>
  <c r="J30" i="3"/>
  <c r="AG96" i="1"/>
  <c r="AN96" i="1" s="1"/>
  <c r="J30" i="7"/>
  <c r="AG100" i="1"/>
  <c r="AN100" i="1" s="1"/>
  <c r="W29" i="1"/>
  <c r="AW94" i="1"/>
  <c r="AK30" i="1"/>
  <c r="J39" i="7" l="1"/>
  <c r="J39" i="25"/>
  <c r="J39" i="17"/>
  <c r="J39" i="26"/>
  <c r="J39" i="3"/>
  <c r="AN119" i="1"/>
  <c r="AG94" i="1"/>
  <c r="AK26" i="1" s="1"/>
  <c r="AK35" i="1" s="1"/>
  <c r="AT94" i="1"/>
  <c r="AN94" i="1" l="1"/>
</calcChain>
</file>

<file path=xl/sharedStrings.xml><?xml version="1.0" encoding="utf-8"?>
<sst xmlns="http://schemas.openxmlformats.org/spreadsheetml/2006/main" count="69290" uniqueCount="7638">
  <si>
    <t>Export Komplet</t>
  </si>
  <si>
    <t/>
  </si>
  <si>
    <t>2.0</t>
  </si>
  <si>
    <t>ZAMOK</t>
  </si>
  <si>
    <t>False</t>
  </si>
  <si>
    <t>{48aed918-daf6-4edd-9ca2-e3ffbf7dc37a}</t>
  </si>
  <si>
    <t>0,01</t>
  </si>
  <si>
    <t>21</t>
  </si>
  <si>
    <t>15</t>
  </si>
  <si>
    <t>REKAPITULACE STAVBY</t>
  </si>
  <si>
    <t>v ---  níže se nacházejí doplnkové a pomocné údaje k sestavám  --- v</t>
  </si>
  <si>
    <t>Návod na vyplnění</t>
  </si>
  <si>
    <t>0,001</t>
  </si>
  <si>
    <t>Kód:</t>
  </si>
  <si>
    <t>2023/01R2A</t>
  </si>
  <si>
    <t>Měnit lze pouze buňky se žlutým podbarvením!_x000D_
_x000D_
1) na prvním listu Rekapitulace stavby vyplňte v sestavě_x000D_
_x000D_
    a) Souhrnný list_x000D_
       - údaje o Uchazeči_x000D_
         (přenesou se do ostatních sestav i v jiných listech)_x000D_
_x000D_
    b) Rekapitulace objektů_x000D_
       - potřebné Ostatní náklady_x000D_
_x000D_
2) na vybraných listech vyplňte v sestavě_x000D_
_x000D_
    a) Krycí list_x000D_
       - údaje o Uchazeči, pokud se liší od údajů o Uchazeči na Souhrnném listu_x000D_
         (údaje se přenesou do ostatních sestav v daném listu)_x000D_
_x000D_
    b) Rekapitulace rozpočtu_x000D_
       - potřebné Ostatní náklady_x000D_
_x000D_
    c) Celkové náklady za stavbu_x000D_
       - ceny u položek_x000D_
       - množství, pokud má žluté podbarvení_x000D_
       - a v případě potřeby poznámku (ta je ve skrytém sloupci)</t>
  </si>
  <si>
    <t>Stavba:</t>
  </si>
  <si>
    <t>Domov pro seniory, Nový Bydžov</t>
  </si>
  <si>
    <t>KSO:</t>
  </si>
  <si>
    <t>CC-CZ:</t>
  </si>
  <si>
    <t>Místo:</t>
  </si>
  <si>
    <t>k.ú. Nový Bydžov, 70 7163</t>
  </si>
  <si>
    <t>Datum:</t>
  </si>
  <si>
    <t>4. 1. 2023</t>
  </si>
  <si>
    <t>Zadavatel:</t>
  </si>
  <si>
    <t>IČ:</t>
  </si>
  <si>
    <t>Město Nový Bydžov, Masarykovo nám. 1, 504 01</t>
  </si>
  <si>
    <t>DIČ:</t>
  </si>
  <si>
    <t>Uchazeč:</t>
  </si>
  <si>
    <t>Vyplň údaj</t>
  </si>
  <si>
    <t>Projektant:</t>
  </si>
  <si>
    <t>Architektura s.r.o., Vilkova 1142/15, Praha 4-Krč</t>
  </si>
  <si>
    <t>True</t>
  </si>
  <si>
    <t>Zpracovatel:</t>
  </si>
  <si>
    <t>Projecticon s.r.o., A. Kopeckého 151, Nový Hrádek</t>
  </si>
  <si>
    <t>Poznámka:</t>
  </si>
  <si>
    <t>Soupis prací je sestaven s využitím Cenové soustavy ÚRS. Položky, které pochází z této cenové soustavy, jsou ve sloupci 'Cenová soustava' označeny popisem 'CS ÚRS' a úrovní příslušného kalendářního pololetí. Veškeré další informace vymezující popis a podmínky použití těchto položek z Cenové soustavy, které nejsou uvedeny přímo v soupisu prací, jsou neomezeně dálkově k dispozici na webu podminky.urs.cz.</t>
  </si>
  <si>
    <t>Cena bez DPH</t>
  </si>
  <si>
    <t>Sazba daně</t>
  </si>
  <si>
    <t>Základ daně</t>
  </si>
  <si>
    <t>Výše daně</t>
  </si>
  <si>
    <t>DPH</t>
  </si>
  <si>
    <t>základní</t>
  </si>
  <si>
    <t>snížená</t>
  </si>
  <si>
    <t>zákl. přenesená</t>
  </si>
  <si>
    <t>sníž. přenesená</t>
  </si>
  <si>
    <t>nulová</t>
  </si>
  <si>
    <t>Cena s DPH</t>
  </si>
  <si>
    <t>v</t>
  </si>
  <si>
    <t>CZK</t>
  </si>
  <si>
    <t>Projektant</t>
  </si>
  <si>
    <t>Zpracovatel</t>
  </si>
  <si>
    <t>Datum a podpis:</t>
  </si>
  <si>
    <t>Razítko</t>
  </si>
  <si>
    <t>Objednavatel</t>
  </si>
  <si>
    <t>Uchazeč</t>
  </si>
  <si>
    <t>REKAPITULACE OBJEKTŮ STAVBY A SOUPISŮ PRACÍ</t>
  </si>
  <si>
    <t>Informatívní údaje z listů zakázek</t>
  </si>
  <si>
    <t>Kód</t>
  </si>
  <si>
    <t>Popis</t>
  </si>
  <si>
    <t>Cena bez DPH [CZK]</t>
  </si>
  <si>
    <t>Cena s DPH [CZK]</t>
  </si>
  <si>
    <t>Typ</t>
  </si>
  <si>
    <t>z toho Ostat._x000D_
náklady [CZK]</t>
  </si>
  <si>
    <t>DPH [CZK]</t>
  </si>
  <si>
    <t>Normohodiny [h]</t>
  </si>
  <si>
    <t>DPH základní [CZK]</t>
  </si>
  <si>
    <t>DPH snížená [CZK]</t>
  </si>
  <si>
    <t>DPH základní přenesená_x000D_
[CZK]</t>
  </si>
  <si>
    <t>DPH snížená přenesená_x000D_
[CZK]</t>
  </si>
  <si>
    <t>Základna_x000D_
DPH základní</t>
  </si>
  <si>
    <t>Základna_x000D_
DPH snížená</t>
  </si>
  <si>
    <t>Základna_x000D_
DPH zákl. přenesená</t>
  </si>
  <si>
    <t>Základna_x000D_
DPH sníž. přenesená</t>
  </si>
  <si>
    <t>Základna_x000D_
DPH nulová</t>
  </si>
  <si>
    <t>Náklady z rozpočtů</t>
  </si>
  <si>
    <t>D</t>
  </si>
  <si>
    <t>0</t>
  </si>
  <si>
    <t>###NOIMPORT###</t>
  </si>
  <si>
    <t>IMPORT</t>
  </si>
  <si>
    <t>{00000000-0000-0000-0000-000000000000}</t>
  </si>
  <si>
    <t>/</t>
  </si>
  <si>
    <t>SO 01.1.1.R01</t>
  </si>
  <si>
    <t>Domov pro seniory - stavební řešení - způsobilé náklady</t>
  </si>
  <si>
    <t>STA</t>
  </si>
  <si>
    <t>1</t>
  </si>
  <si>
    <t>{6dcbfc13-47d7-4c4f-a64c-65832ceaa44f}</t>
  </si>
  <si>
    <t>SO 01.1.2.R02</t>
  </si>
  <si>
    <t xml:space="preserve">Domov pro seniory - stavební řešení - nezpůsobilé náklady </t>
  </si>
  <si>
    <t>{7a5bc9be-44ac-49c1-bb9a-57e8d1d0e822}</t>
  </si>
  <si>
    <t>SO 01.2</t>
  </si>
  <si>
    <t xml:space="preserve">Elektroinstalace - silnoproud - nezpůsobilé náklady </t>
  </si>
  <si>
    <t>{d448557b-819d-41db-bb6e-b2a900a9e8a2}</t>
  </si>
  <si>
    <t>SO 01.3.1</t>
  </si>
  <si>
    <t xml:space="preserve">Elektroinstalace - slaboproud - nezpůsobilé náklady </t>
  </si>
  <si>
    <t>{29d144a9-5b9e-43c7-9e73-b6521f50fd37}</t>
  </si>
  <si>
    <t>SO 01.3.2</t>
  </si>
  <si>
    <t xml:space="preserve">Elektroinstalace - EPS - nezpůsobilé náklady </t>
  </si>
  <si>
    <t>{7f558082-fd0a-4f20-ad68-0d3f001f288e}</t>
  </si>
  <si>
    <t>SO 01.4</t>
  </si>
  <si>
    <t xml:space="preserve">Zařízení pro vytápění staveb - nezpůsobilé náklady </t>
  </si>
  <si>
    <t>{3358c873-0bfb-4ab6-ba76-2a1645cda6e0}</t>
  </si>
  <si>
    <t>SO 01.5.R01</t>
  </si>
  <si>
    <t xml:space="preserve">Zdravotechnická zařízení - nezpůsobilé náklady </t>
  </si>
  <si>
    <t>{f22a19db-6af4-4c32-8bb2-fae926d2dc26}</t>
  </si>
  <si>
    <t>SO 01.6</t>
  </si>
  <si>
    <t xml:space="preserve">Vzduchotechnika  - nezpůsobilé náklady </t>
  </si>
  <si>
    <t>{fd92eee4-ef9e-4e55-98fd-1d89b38d34c5}</t>
  </si>
  <si>
    <t>SO 01.8</t>
  </si>
  <si>
    <t xml:space="preserve">FVE - nezpůsobilé náklady </t>
  </si>
  <si>
    <t>{30d1aa5d-ace0-4247-b69c-66174dd5c86d}</t>
  </si>
  <si>
    <t>SO 01.10</t>
  </si>
  <si>
    <t xml:space="preserve">Nabíjecí stanice  - nezpůsobilé náklady </t>
  </si>
  <si>
    <t>{19860e6a-785e-4f35-b1f4-be24c25273c8}</t>
  </si>
  <si>
    <t>SO 01.11</t>
  </si>
  <si>
    <t xml:space="preserve">Solární ohřev teplé vody - nezpůsobilé náklady </t>
  </si>
  <si>
    <t>{bf23725d-e1fa-49b3-961e-9c3177c1cfa3}</t>
  </si>
  <si>
    <t>IO.01</t>
  </si>
  <si>
    <t xml:space="preserve">Komunikace - nezpůsobilé náklady </t>
  </si>
  <si>
    <t>{5d9c4c18-a63c-4939-a7c3-581a26eaf4c2}</t>
  </si>
  <si>
    <t>2</t>
  </si>
  <si>
    <t>IO.02</t>
  </si>
  <si>
    <t xml:space="preserve">Vodovodní přípojka - nezpůsobilé náklady </t>
  </si>
  <si>
    <t>{280b08e9-da2f-423e-935e-57fd5815f151}</t>
  </si>
  <si>
    <t>IO.03</t>
  </si>
  <si>
    <t xml:space="preserve">Kanalizační přípojka - nezpůsobilé náklady </t>
  </si>
  <si>
    <t>{06a402e3-8b13-40ed-94e6-1d38ff2426c4}</t>
  </si>
  <si>
    <t>IO.04</t>
  </si>
  <si>
    <t xml:space="preserve">Plynová přípojka - nezpůsobilé náklady </t>
  </si>
  <si>
    <t>{a55ffa31-507a-47dd-a473-8bd7854f0174}</t>
  </si>
  <si>
    <t>IO.05</t>
  </si>
  <si>
    <t xml:space="preserve">Slaboproudé kabelové napojení - přípojka - nezpůsobilé náklady </t>
  </si>
  <si>
    <t>{e9deb8b5-45ec-420c-bb37-9723baf654e5}</t>
  </si>
  <si>
    <t>IO.06</t>
  </si>
  <si>
    <t xml:space="preserve">Plynová zařízení  - nezpůsobilé náklady </t>
  </si>
  <si>
    <t>{7cb92d37-f72f-4efb-a6df-a91bf76c9e5d}</t>
  </si>
  <si>
    <t>IO.07</t>
  </si>
  <si>
    <t xml:space="preserve">Sadové úpravy - nezpůsobilé náklady </t>
  </si>
  <si>
    <t>{f01effc4-be48-4763-a439-b08e4a9fb456}</t>
  </si>
  <si>
    <t>IO.08</t>
  </si>
  <si>
    <t xml:space="preserve">Mobiliář - nezpůsobilé náklady </t>
  </si>
  <si>
    <t>{12b214d4-00b6-4aa3-a06d-911478011447}</t>
  </si>
  <si>
    <t>IO 09</t>
  </si>
  <si>
    <t xml:space="preserve">Areálové  rozvody  VO - nezpůsobilé náklady </t>
  </si>
  <si>
    <t>{6edffa93-f308-4cdf-be4b-7a030db4eaf5}</t>
  </si>
  <si>
    <t>IO 10</t>
  </si>
  <si>
    <t xml:space="preserve">Areálové silnoproudé rozvody NN - nezpůsobilé náklady </t>
  </si>
  <si>
    <t>{67e7579d-9b66-4237-b453-5e3253d450bc}</t>
  </si>
  <si>
    <t>IO 11</t>
  </si>
  <si>
    <t xml:space="preserve">Areálové slaboproudé rozvody  - nezpůsobilé náklady </t>
  </si>
  <si>
    <t>{148df052-b1d8-4c0b-b0e7-08ff209a22d7}</t>
  </si>
  <si>
    <t>IO 12</t>
  </si>
  <si>
    <t xml:space="preserve">Areálové rozvody splaškové a dešťová kanalizace  - nezpůsobilé náklady </t>
  </si>
  <si>
    <t>{03fb3a19-66e8-4750-a134-3c2f4c3f84ee}</t>
  </si>
  <si>
    <t>SO 02</t>
  </si>
  <si>
    <t xml:space="preserve">Oplocení - nezpůsobilé náklady </t>
  </si>
  <si>
    <t>{db77f351-87fc-4207-bf55-eea7d0559b3e}</t>
  </si>
  <si>
    <t>VRN</t>
  </si>
  <si>
    <t xml:space="preserve">Vedlejší a ostatní rozpočtovací náklady - nezpůsobilé náklady </t>
  </si>
  <si>
    <t>{e51adc8e-2c73-4585-8440-743e6d6758dc}</t>
  </si>
  <si>
    <t>HLB_J</t>
  </si>
  <si>
    <t>Hloubení jam</t>
  </si>
  <si>
    <t>4210,936</t>
  </si>
  <si>
    <t>HLB_R</t>
  </si>
  <si>
    <t>Hloubení rýh</t>
  </si>
  <si>
    <t>1122,068</t>
  </si>
  <si>
    <t>KRYCÍ LIST SOUPISU PRACÍ</t>
  </si>
  <si>
    <t>LES</t>
  </si>
  <si>
    <t>Lešení</t>
  </si>
  <si>
    <t>2273,9</t>
  </si>
  <si>
    <t>OBKL</t>
  </si>
  <si>
    <t>Obklad keramický</t>
  </si>
  <si>
    <t>1683,648</t>
  </si>
  <si>
    <t>OM_OST</t>
  </si>
  <si>
    <t>Omítka ostění</t>
  </si>
  <si>
    <t>255,979</t>
  </si>
  <si>
    <t>OM_ST</t>
  </si>
  <si>
    <t>Omítka stěn</t>
  </si>
  <si>
    <t>6875,173</t>
  </si>
  <si>
    <t>Objekt:</t>
  </si>
  <si>
    <t>OM_STR</t>
  </si>
  <si>
    <t>Omítka strop</t>
  </si>
  <si>
    <t>6,09</t>
  </si>
  <si>
    <t>SO 01.1.1.R01 - Domov pro seniory - stavební řešení - způsobilé náklady</t>
  </si>
  <si>
    <t>POD_01</t>
  </si>
  <si>
    <t>POD.01 - Podlaha na terénu - technické prostory, zázemí objektu</t>
  </si>
  <si>
    <t>596,62</t>
  </si>
  <si>
    <t>POD_02</t>
  </si>
  <si>
    <t>podlaha na terénu - společné prostory, zázemí zaměstnanců, pokoje</t>
  </si>
  <si>
    <t>2006,41</t>
  </si>
  <si>
    <t>POD_03</t>
  </si>
  <si>
    <t>POD.03 - podlaha na terénu - sociální zařízení - mokrý provoz</t>
  </si>
  <si>
    <t>405,84</t>
  </si>
  <si>
    <t>PODHL_03</t>
  </si>
  <si>
    <t>Skladba pohledu PODHL.03, MV 200mm</t>
  </si>
  <si>
    <t>46,875</t>
  </si>
  <si>
    <t>S_OR</t>
  </si>
  <si>
    <t>Sejmutí ornice</t>
  </si>
  <si>
    <t>4496</t>
  </si>
  <si>
    <t>SDK_01</t>
  </si>
  <si>
    <t>SDK podhled 01</t>
  </si>
  <si>
    <t>2646,55</t>
  </si>
  <si>
    <t>SDK_02</t>
  </si>
  <si>
    <t>SDK podhled - 02 - mokro</t>
  </si>
  <si>
    <t>344,79</t>
  </si>
  <si>
    <t>SKL</t>
  </si>
  <si>
    <t>Skládka s poplatkwm</t>
  </si>
  <si>
    <t>4879,24</t>
  </si>
  <si>
    <t>SO_01</t>
  </si>
  <si>
    <t>Skladba SO.01 - Základový pás pod úrovní terénu - EPS PER 190mm</t>
  </si>
  <si>
    <t>406,784</t>
  </si>
  <si>
    <t>SO_02</t>
  </si>
  <si>
    <t>Skladba SO.02 - Základový pás pod úrovní terénu - EPS PER 190mm</t>
  </si>
  <si>
    <t>62,568</t>
  </si>
  <si>
    <t>SO_03</t>
  </si>
  <si>
    <t>Skladba SO.03 - Stěna obvodová - keramickéa 300mm+izolace MV 200mm</t>
  </si>
  <si>
    <t>565,364</t>
  </si>
  <si>
    <t>SO_04</t>
  </si>
  <si>
    <t>Skladba SO.04 - Kontrukce atiky střechy se zateplením  - MV 200mm</t>
  </si>
  <si>
    <t>502,564</t>
  </si>
  <si>
    <t>SO_05</t>
  </si>
  <si>
    <t>Skladba SO.05 - Kontrukce atiky střechy se zateplením  - MV 200mm</t>
  </si>
  <si>
    <t>101,7</t>
  </si>
  <si>
    <t>SO_06</t>
  </si>
  <si>
    <t>Skladba SO.06 - Kontrukce atiky střechy se zateplením  - MV 100mm</t>
  </si>
  <si>
    <t>95,28</t>
  </si>
  <si>
    <t>SO_08</t>
  </si>
  <si>
    <t>Skladba SO.08 - Základový pás pod úrovní terénu - EPS PER 190mm (dvě vrstvy - 40+150mm)</t>
  </si>
  <si>
    <t>3,957</t>
  </si>
  <si>
    <t>SO_09</t>
  </si>
  <si>
    <t>Skladba SO.09 - Stěna obvodová - keramická 300mm+izolace MV 200mm</t>
  </si>
  <si>
    <t>45,469</t>
  </si>
  <si>
    <t>SO_10</t>
  </si>
  <si>
    <t>Skladba SO.10 - Kontrukce atiky střechy se zateplením  - MV 200mm+90mm druhá vrstva</t>
  </si>
  <si>
    <t>46,2</t>
  </si>
  <si>
    <t>STR_01</t>
  </si>
  <si>
    <t>Skladba střechy STŘ.01</t>
  </si>
  <si>
    <t>3525,129</t>
  </si>
  <si>
    <t>ZAS</t>
  </si>
  <si>
    <t>Zásyp</t>
  </si>
  <si>
    <t>1352,964</t>
  </si>
  <si>
    <t>ZP_01</t>
  </si>
  <si>
    <t>Skladba ZP.01 - zpevněné plochy atrií</t>
  </si>
  <si>
    <t>721,26</t>
  </si>
  <si>
    <t>ZP_02</t>
  </si>
  <si>
    <t>Okapový chodník</t>
  </si>
  <si>
    <t>299,9</t>
  </si>
  <si>
    <t>REKAPITULACE ČLENĚNÍ SOUPISU PRACÍ</t>
  </si>
  <si>
    <t>Kód dílu - Popis</t>
  </si>
  <si>
    <t>Cena celkem [CZK]</t>
  </si>
  <si>
    <t>Náklady ze soupisu prací</t>
  </si>
  <si>
    <t>-1</t>
  </si>
  <si>
    <t>HSV - Práce a dodávky HSV</t>
  </si>
  <si>
    <t xml:space="preserve">    1 - Zemní práce</t>
  </si>
  <si>
    <t xml:space="preserve">    2 - Zakládání</t>
  </si>
  <si>
    <t xml:space="preserve">    3 - Svislé a kompletní konstrukce</t>
  </si>
  <si>
    <t xml:space="preserve">    4 - Vodorovné konstrukce</t>
  </si>
  <si>
    <t xml:space="preserve">    5 - Komunikace pozemní</t>
  </si>
  <si>
    <t xml:space="preserve">    6 - Úpravy povrchů, podlahy a osazování výplní</t>
  </si>
  <si>
    <t xml:space="preserve">    9 - Ostatní konstrukce a práce, bourání</t>
  </si>
  <si>
    <t xml:space="preserve">    998 - Přesun hmot</t>
  </si>
  <si>
    <t>PSV - Práce a dodávky PSV</t>
  </si>
  <si>
    <t xml:space="preserve">    711 - Izolace proti vodě, vlhkosti a plynům</t>
  </si>
  <si>
    <t xml:space="preserve">    712 - Povlakové krytiny</t>
  </si>
  <si>
    <t xml:space="preserve">    713 - Izolace tepelné</t>
  </si>
  <si>
    <t xml:space="preserve">    722 - Zdravotechnika - vnitřní vodovod</t>
  </si>
  <si>
    <t xml:space="preserve">    735 - Ústřední vytápění - otopná tělesa</t>
  </si>
  <si>
    <t xml:space="preserve">    762 - Konstrukce tesařské</t>
  </si>
  <si>
    <t xml:space="preserve">    763 - Konstrukce suché výstavby</t>
  </si>
  <si>
    <t xml:space="preserve">    764 - Konstrukce klempířské</t>
  </si>
  <si>
    <t xml:space="preserve">    766 - Konstrukce truhlářské</t>
  </si>
  <si>
    <t xml:space="preserve">    767 - Konstrukce zámečnické</t>
  </si>
  <si>
    <t xml:space="preserve">    771 - Podlahy z dlaždic</t>
  </si>
  <si>
    <t xml:space="preserve">    776 - Podlahy povlakové</t>
  </si>
  <si>
    <t xml:space="preserve">    781 - Dokončovací práce - obklady</t>
  </si>
  <si>
    <t xml:space="preserve">    783 - Dokončovací práce - nátěry</t>
  </si>
  <si>
    <t xml:space="preserve">    784 - Dokončovací práce - malby a tapety</t>
  </si>
  <si>
    <t>SOUPIS PRACÍ</t>
  </si>
  <si>
    <t>PČ</t>
  </si>
  <si>
    <t>MJ</t>
  </si>
  <si>
    <t>Množství</t>
  </si>
  <si>
    <t>J.cena [CZK]</t>
  </si>
  <si>
    <t>Cenová soustava</t>
  </si>
  <si>
    <t>J. Nh [h]</t>
  </si>
  <si>
    <t>Nh celkem [h]</t>
  </si>
  <si>
    <t>J. hmotnost [t]</t>
  </si>
  <si>
    <t>Hmotnost celkem [t]</t>
  </si>
  <si>
    <t>J. suť [t]</t>
  </si>
  <si>
    <t>Suť Celkem [t]</t>
  </si>
  <si>
    <t>Náklady soupisu celkem</t>
  </si>
  <si>
    <t>HSV</t>
  </si>
  <si>
    <t>Práce a dodávky HSV</t>
  </si>
  <si>
    <t>ROZPOCET</t>
  </si>
  <si>
    <t>Zemní práce</t>
  </si>
  <si>
    <t>K</t>
  </si>
  <si>
    <t>121151123</t>
  </si>
  <si>
    <t>Sejmutí ornice plochy přes 500 m2 tl vrstvy do 200 mm strojně</t>
  </si>
  <si>
    <t>m2</t>
  </si>
  <si>
    <t>CS ÚRS 2022 02</t>
  </si>
  <si>
    <t>4</t>
  </si>
  <si>
    <t>-558457108</t>
  </si>
  <si>
    <t>VV</t>
  </si>
  <si>
    <t>Sejmutí ornice v ploše objektu</t>
  </si>
  <si>
    <t>27*36*4+10*13+12*24+10*19</t>
  </si>
  <si>
    <t>Součet</t>
  </si>
  <si>
    <t>131251106</t>
  </si>
  <si>
    <t>Hloubení jam nezapažených v hornině třídy těžitelnosti I skupiny 3 objem do 5000 m3 strojně</t>
  </si>
  <si>
    <t>m3</t>
  </si>
  <si>
    <t>-645812365</t>
  </si>
  <si>
    <t>Z úrovně -0,25 na -0,93m, hl. 0,68m, atrium -0,625m</t>
  </si>
  <si>
    <t>"v ploše, atrium jiná výška" 26,1*35*0,68*4-(7,4*2,8*0,15)*0,3</t>
  </si>
  <si>
    <t>"v ploše, atrium jiná výška" 10,6*19*0,68+13*10,6*0,68+24,5*14,5*0,68-60*0,3</t>
  </si>
  <si>
    <t>"boky jámy" (36*2+27*2)*0,48*0,68/2*4</t>
  </si>
  <si>
    <t>"boky jámy" 14,5*0,48*0,68/2*2</t>
  </si>
  <si>
    <t>"výškové nerovnosti" (36*27*0,205+36*27*0,575+36,27*0,165)*1,15</t>
  </si>
  <si>
    <t>"výškové nerovnosti" (10,6*19*0,68+13*10,6*0,3+24,5*14,5*0,25)*1,15</t>
  </si>
  <si>
    <t>Mezisoučet</t>
  </si>
  <si>
    <t>3</t>
  </si>
  <si>
    <t>132251256</t>
  </si>
  <si>
    <t>Hloubení rýh nezapažených š do 2000 mm v hornině třídy těžitelnosti I skupiny 3 objem do 5000 m3 strojně</t>
  </si>
  <si>
    <t>1507407022</t>
  </si>
  <si>
    <t>Základový pás SH -1,53m, HH -0,93m, š. 600mm+2*300</t>
  </si>
  <si>
    <t>"dom. I-IV, obvod" 1,2*0,6*(33*2+22,9*2)*4</t>
  </si>
  <si>
    <t>"dom. I+II" 1,2*0,6*(4,13*2+5,829*7+5,03*2)*2</t>
  </si>
  <si>
    <t>"dom. I+II" 1,2*0,6*(14+3,06*6+1,2*8+3,4*4+5,5+1,89*2+5,23+0,8+0,94+12,75)*2</t>
  </si>
  <si>
    <t>"dom. III" 1,2*0,6*(5,03*2+5,829*6+5,02+2,94+1,894+4,13)</t>
  </si>
  <si>
    <t>"dom. III" 1,2*0,6*(14+3,06*4+1,2*8+3,4*4+1,89*2+5,5*2+0,8+11,5+11,65)</t>
  </si>
  <si>
    <t>"dom. IV"  1,2*0,6*(5,03*2+5,829*7+4,13*2)</t>
  </si>
  <si>
    <t>"doma. IV" 1,2*0,6*(14+3,06*6+1,2*8+1,89*2+3,4*4+5,5+5,23+0,8+0,97+11,1)</t>
  </si>
  <si>
    <t>"centrální část" 2*0,6*(12,6*3+7,18*2+9,4*2+4,4*2+14,5*4+3,7*3)</t>
  </si>
  <si>
    <t>"dom. I-IV - kuchyňky" 1,2*0,6*4,775*4</t>
  </si>
  <si>
    <t>Základový pás SH -1,73m, HH -0,93m, š. 1100mm+2*300</t>
  </si>
  <si>
    <t>1,7*0,8*(12*2+5,189*2)*4</t>
  </si>
  <si>
    <t>Základový pás pod přístřeškem SH -0,9m, HH -0,3m, š. 400mm+2*300</t>
  </si>
  <si>
    <t>1*0,6*9,2</t>
  </si>
  <si>
    <t>HZS1211</t>
  </si>
  <si>
    <t>Hodinová zúčtovací sazba kopáč nekvalifikovaný</t>
  </si>
  <si>
    <t>hod</t>
  </si>
  <si>
    <t>512</t>
  </si>
  <si>
    <t>-1750283203</t>
  </si>
  <si>
    <t>" ruční dokopání a začištění výkopů" 250</t>
  </si>
  <si>
    <t>5</t>
  </si>
  <si>
    <t>162351103</t>
  </si>
  <si>
    <t>Vodorovné přemístění přes 50 do 500 m výkopku/sypaniny z horniny třídy těžitelnosti I skupiny 1 až 3</t>
  </si>
  <si>
    <t>-1868708287</t>
  </si>
  <si>
    <t>"2x uložení na dočasnou skládku a stavbě a odvoz zpět na zásyp" ZAS*2</t>
  </si>
  <si>
    <t>6</t>
  </si>
  <si>
    <t>162751117</t>
  </si>
  <si>
    <t>Vodorovné přemístění přes 9 000 do 10000 m výkopku/sypaniny z horniny třídy těžitelnosti I skupiny 1 až 3</t>
  </si>
  <si>
    <t>346452739</t>
  </si>
  <si>
    <t>(S_OR*0,2+HLB_J+HLB_R)</t>
  </si>
  <si>
    <t>-ZAS</t>
  </si>
  <si>
    <t>7</t>
  </si>
  <si>
    <t>162751119</t>
  </si>
  <si>
    <t>Příplatek k vodorovnému přemístění výkopku/sypaniny z horniny třídy těžitelnosti I skupiny 1 až 3 ZKD 1000 m přes 10000 m</t>
  </si>
  <si>
    <t>1243199391</t>
  </si>
  <si>
    <t>SKL*15</t>
  </si>
  <si>
    <t>8</t>
  </si>
  <si>
    <t>167151111</t>
  </si>
  <si>
    <t>Nakládání výkopku z hornin třídy těžitelnosti I skupiny 1 až 3 přes 100 m3</t>
  </si>
  <si>
    <t>-1807409386</t>
  </si>
  <si>
    <t>SKL+2*ZAS</t>
  </si>
  <si>
    <t>9</t>
  </si>
  <si>
    <t>171201231</t>
  </si>
  <si>
    <t>Poplatek za uložení zeminy a kamení na recyklační skládce (skládkovné) kód odpadu 17 05 04</t>
  </si>
  <si>
    <t>t</t>
  </si>
  <si>
    <t>-1332571179</t>
  </si>
  <si>
    <t>SKL*1,8</t>
  </si>
  <si>
    <t>10</t>
  </si>
  <si>
    <t>171251201</t>
  </si>
  <si>
    <t>Uložení sypaniny na skládky nebo meziskládky</t>
  </si>
  <si>
    <t>474151853</t>
  </si>
  <si>
    <t>11</t>
  </si>
  <si>
    <t>174111101</t>
  </si>
  <si>
    <t>Zásyp jam, šachet rýh nebo kolem objektů sypaninou se zhutněním ručně</t>
  </si>
  <si>
    <t>892721645</t>
  </si>
  <si>
    <t>"v ploše, atrium jiná výška" 26,1*35*0,2*4</t>
  </si>
  <si>
    <t>"v ploše, atrium jiná výška" 10,6*19*0,2+13*10,6*0,2+24,5*14,5*0,2</t>
  </si>
  <si>
    <t>"dom. I-IV, obvod" 0,6*0,6*(33*2+22,9*2)*4</t>
  </si>
  <si>
    <t>"dom. I+II" 0,6*0,6*(4,13*2+5,829*7+5,03*2)*2</t>
  </si>
  <si>
    <t>"dom. I+II" 0,6*0,6*(14+3,06*6+1,2*8+3,4*4+5,5+1,89*2+5,23+0,8+0,94+12,75)*2</t>
  </si>
  <si>
    <t>"dom. III" 0,6*0,6*(5,03*2+5,829*6+5,02+2,94+1,894+4,13)</t>
  </si>
  <si>
    <t>"dom. III" 0,6*0,6*(14+3,06*4+1,2*8+3,4*4+1,89*2+5,5*2+0,8+11,5+11,65)</t>
  </si>
  <si>
    <t>"dom. IV"  0,6*0,6*(5,03*2+5,829*7+4,13*2)</t>
  </si>
  <si>
    <t>"doma. IV" 0,6*0,6*(14+3,06*6+1,2*8+1,89*2+3,4*4+5,5+5,23+0,8+0,97+11,1)</t>
  </si>
  <si>
    <t>"centrální část" 0,6*0,6*(12,6*3+7,18*2+9,4*2+4,4*2+14,5*4+3,7*3)</t>
  </si>
  <si>
    <t>0,6*0,8*(12*2+5,189*2)*4</t>
  </si>
  <si>
    <t>0,6*0,6*9,2</t>
  </si>
  <si>
    <t>Odečet pásy ze ztraceného bednění</t>
  </si>
  <si>
    <t>"dom. I-IV, obvod" - 0,3*(32,7*2+23,2*2)*4*0,2</t>
  </si>
  <si>
    <t>"dom. I+II" - 0,3*(4,43*2+6,129*7+5,329*2)*2*0,2</t>
  </si>
  <si>
    <t>"dom. I+II" - 0,3*(14,269+2,76*6+1,2*8+3,69*4+5,21+2,189*2+5,529+0,8+1,24+12,755)*2*0,2</t>
  </si>
  <si>
    <t>"dom. III" - 0,3*(5,329*2+6,129*6+5,32+2,94+2,194+4,429)*0,2</t>
  </si>
  <si>
    <t>"dom. III"-0,3*(14,269+2,76*4+1,2*8+3,689*4+5,21+2,189*2+5,22+0,8+11,8+11,95)*0,2</t>
  </si>
  <si>
    <t>"dom. IV"  -0,3*(5,36*2+6,129*7+4,4*2)*0,2</t>
  </si>
  <si>
    <t>"doma. IV" -0,3*(14,269+2,76*6+1,2*8+2,189*2+3,689*4+5,21+5,529+0,8+1,27+10,964)*0,2</t>
  </si>
  <si>
    <t>"centrální část" -2*0,3*(12,93*3+7,48*2+9,1*2+4,7*2+52+14,8*4+4*3)*0,2</t>
  </si>
  <si>
    <t>"atrium dom I-IV" -0,3*(10,125*2+5,139*2)*4*0,2</t>
  </si>
  <si>
    <t>"atrium dom I-IV" -0,5*0,6*4*4*0,2</t>
  </si>
  <si>
    <t>12</t>
  </si>
  <si>
    <t>181951112</t>
  </si>
  <si>
    <t>Úprava pláně v hornině třídy těžitelnosti I skupiny 1 až 3 se zhutněním strojně</t>
  </si>
  <si>
    <t>-184415994</t>
  </si>
  <si>
    <t>Zakládání</t>
  </si>
  <si>
    <t>13</t>
  </si>
  <si>
    <t>212750102</t>
  </si>
  <si>
    <t>Trativod z drenážních trubek PVC-U SN 4 perforace 360° včetně lože otevřený výkop DN 125 pro budovy plocha pro vtékání vody min. 80 cm2/m</t>
  </si>
  <si>
    <t>m</t>
  </si>
  <si>
    <t>789933296</t>
  </si>
  <si>
    <t>RAdon</t>
  </si>
  <si>
    <t>"dom. I" (20,9*2+2,4*8+3,95*2+2,7+2,8*7+0,7+3,2*2+18,7*2+8,42+7,3+10,5+7,4+9,8+2+22,9+3,275*6+3,875+1,3+5,3)</t>
  </si>
  <si>
    <t>"dom. II" (20,9*2+2,4*8+3,95*2+2,7+2,8*7+0,7+3,2*2+18,7*2+8,42+7,3+10,5+7,4+9,8+2+22,9+3,275*6+3,875+1,3+5,3)</t>
  </si>
  <si>
    <t>"dom. III" (20,9*2+2,4*8+3,95*2+2,7+2,8*7+1,1+3,2*2+18,7*2+8,42+7,3+10,5+7,4+9,8+2+22,9+3,275*6+3,875+1,3+5,3)</t>
  </si>
  <si>
    <t>"dom. IV" (20,9*2+2,4*8+3,95*2+2,7+2,8*7+0,7+3,2*2+18,7*2+8,42+7,3+10,5+7,4+9,8+2+22,9+3,275*6+3,875+1,3+5,3)</t>
  </si>
  <si>
    <t>"centrál." 13,4*2+1,7*8*2+3,85*2+0,6*2+29,7*2+4,5*6+1,15*4+6,2+2,65*2+2,2+11+7,6*3+3,5*3*2</t>
  </si>
  <si>
    <t>14</t>
  </si>
  <si>
    <t>273311511</t>
  </si>
  <si>
    <t>Základové desky prokládané kamenem z betonu tř. C 8/10</t>
  </si>
  <si>
    <t>-323311553</t>
  </si>
  <si>
    <t>Podkladní betonová deska tl. 100mm</t>
  </si>
  <si>
    <t>"dom I-IV" (32,7*23,8*0,1 -10,315*5,739*0,1)*4</t>
  </si>
  <si>
    <t>"centrální část" 12,9*41*0,1+4,3*14,8*2*0,1-110*0,1</t>
  </si>
  <si>
    <t>"dom. I-IV, obvod" - 0,3*(32,7*2+23,2*2)*4*0,1</t>
  </si>
  <si>
    <t>"dom. I+II" - 0,3*(4,43*2+6,129*7+5,329*2)*2*0,1</t>
  </si>
  <si>
    <t>"dom. I+II" - 0,3*(14,269+2,76*6+1,2*8+3,69*4+5,21+2,189*2+5,529+0,8+1,24+12,755)*2*0,1</t>
  </si>
  <si>
    <t>"dom. III" - 0,3*(5,329*2+6,129*6+5,32+2,94+2,194+4,429)*0,1</t>
  </si>
  <si>
    <t>"dom. III"-0,3*(14,269+2,76*4+1,2*8+3,689*4+5,21+2,189*2+5,22+0,8+11,8+11,95)*0,1</t>
  </si>
  <si>
    <t>"dom. IV"  -0,3*(5,36*2+6,129*7+4,4*2)*0,1</t>
  </si>
  <si>
    <t>"doma. IV" -0,3*(14,269+2,76*6+1,2*8+2,189*2+3,689*4+5,21+5,529+0,8+1,27+10,964)*0,1</t>
  </si>
  <si>
    <t>"centrální část" -2*0,3*(12,93*3+7,48*2+9,1*2+4,7*2+52+14,8*4+4*3)*0,1</t>
  </si>
  <si>
    <t>"atrium dom I-IV" -0,3*(10,125*2+5,139*2)*4*0,1</t>
  </si>
  <si>
    <t>"atrium dom I-IV" -0,5*0,6*4*4*0,1</t>
  </si>
  <si>
    <t>273321411</t>
  </si>
  <si>
    <t>Základové desky ze ŽB bez zvýšených nároků na prostředí tř. C 20/25</t>
  </si>
  <si>
    <t>-1336897068</t>
  </si>
  <si>
    <t>Základová ŽB deska tl. 150mm, SH -0,43m, HH -0,28n</t>
  </si>
  <si>
    <t>"dom I-IV" (33*24,1*0,15 -10,3*5,75*0,15)*4</t>
  </si>
  <si>
    <t>"centrální část" 12,9*41*0,15+4,3*14,8*2*0,15-110*0,15</t>
  </si>
  <si>
    <t>16</t>
  </si>
  <si>
    <t>273351121</t>
  </si>
  <si>
    <t>Zřízení bednění základových desek</t>
  </si>
  <si>
    <t>1398980777</t>
  </si>
  <si>
    <t>(33*4+23,8*4+28,1*4+14,8*2+7,85*2+12,9*2+13,55*2)*0,15</t>
  </si>
  <si>
    <t>(10,3*2*4+5,75*2*4)*0,15</t>
  </si>
  <si>
    <t>46*0,15</t>
  </si>
  <si>
    <t>17</t>
  </si>
  <si>
    <t>273351122</t>
  </si>
  <si>
    <t>Odstranění bednění základových desek</t>
  </si>
  <si>
    <t>1969273932</t>
  </si>
  <si>
    <t>18</t>
  </si>
  <si>
    <t>273361821</t>
  </si>
  <si>
    <t>Výztuž základových desek betonářskou ocelí 10 505 (R)</t>
  </si>
  <si>
    <t>111107633</t>
  </si>
  <si>
    <t>793,78/1000*1,1</t>
  </si>
  <si>
    <t>19</t>
  </si>
  <si>
    <t>273362021</t>
  </si>
  <si>
    <t>Výztuž základových desek svařovanými sítěmi Kari</t>
  </si>
  <si>
    <t>-1148490246</t>
  </si>
  <si>
    <t>"Výkaz sítí základy - horní a dolní výztuž" 18687,11*2/1000*1,1</t>
  </si>
  <si>
    <t>20</t>
  </si>
  <si>
    <t>274321311</t>
  </si>
  <si>
    <t>Základové pasy ze ŽB bez zvýšených nároků na prostředí tř. C 16/20</t>
  </si>
  <si>
    <t>823545887</t>
  </si>
  <si>
    <t>Základový pás SH -1,53m, HH -0,93m, š. 600mm</t>
  </si>
  <si>
    <t>"centrální část" 0,6*0,6*(12,6*3+7,18*2+9,4*2+4,4*2+46+14,5*4+3,7*3)</t>
  </si>
  <si>
    <t>"dom. I-IV - kuchyňky" 0,6*0,6*4,775*4</t>
  </si>
  <si>
    <t>Základový pás SH -1,73m, HH -0,93m, š. 1100mm</t>
  </si>
  <si>
    <t>0,8*1,1*(12*2+5,189*2)*4</t>
  </si>
  <si>
    <t>Základový pás - atrium</t>
  </si>
  <si>
    <t>0,3*0,175*5,7*4</t>
  </si>
  <si>
    <t>Základový pás pod přístřeškem SH -0,9m, HH -0,3m, š. 400mm</t>
  </si>
  <si>
    <t>0,4*0,6*9,2</t>
  </si>
  <si>
    <t>274351121</t>
  </si>
  <si>
    <t>Zřízení bednění základových pasů rovného</t>
  </si>
  <si>
    <t>-1942763959</t>
  </si>
  <si>
    <t>"dom. I-IV, obvod" 2*0,6*(33*2+22,9*2)*4</t>
  </si>
  <si>
    <t>"dom. I+II" 2*0,6*(4,13*2+5,829*7+5,03*2)*2</t>
  </si>
  <si>
    <t>"dom. I+II" 2*0,6*(14+3,06*6+1,2*8+3,4*4+5,5+1,89*2+5,23+0,8+0,94+12,75)*2</t>
  </si>
  <si>
    <t>"dom. III" 2*0,6*(5,03*2+5,829*6+5,02+2,94+1,894+4,13)</t>
  </si>
  <si>
    <t>"dom. III" 2*0,6*(14+3,06*4+1,2*8+3,4*4+1,89*2+5,5*2+0,8+11,5+11,65)</t>
  </si>
  <si>
    <t>"dom. IV"  2*0,6*(5,03*2+5,829*7+4,13*2)</t>
  </si>
  <si>
    <t>"doma. IV" 2*0,6*(14+3,06*6+1,2*8+1,89*2+3,4*4+5,5+5,23+0,8+0,97+11,1)</t>
  </si>
  <si>
    <t>"dom. I-IV - kuchyňky" 2*0,6*4,775*4+0,6*0,6*2*4</t>
  </si>
  <si>
    <t>2*0,8*(12*2+5,189*2)*4</t>
  </si>
  <si>
    <t>2*0,6*9,2+0,4*0,6*2</t>
  </si>
  <si>
    <t>22</t>
  </si>
  <si>
    <t>274351122</t>
  </si>
  <si>
    <t>Odstranění bednění základových pasů rovného</t>
  </si>
  <si>
    <t>-1128100476</t>
  </si>
  <si>
    <t>23</t>
  </si>
  <si>
    <t>274352241</t>
  </si>
  <si>
    <t>Zřízení bednění základových pasů kruhového r přes 4 m</t>
  </si>
  <si>
    <t>-1283632212</t>
  </si>
  <si>
    <t>"centrální část - atrium" 2*0,6*46</t>
  </si>
  <si>
    <t>24</t>
  </si>
  <si>
    <t>274352242</t>
  </si>
  <si>
    <t>Odstranění bednění základových pasů kruhového r přes 4 m</t>
  </si>
  <si>
    <t>-1595457689</t>
  </si>
  <si>
    <t>25</t>
  </si>
  <si>
    <t>274361821</t>
  </si>
  <si>
    <t>Výztuž základových pasů betonářskou ocelí 10 505 (R)</t>
  </si>
  <si>
    <t>65060490</t>
  </si>
  <si>
    <t>"Výkaz výztuže - základové pasy" 11692,55/1000*1,1</t>
  </si>
  <si>
    <t>26</t>
  </si>
  <si>
    <t>279113144</t>
  </si>
  <si>
    <t>Základová zeď tl přes 250 do 300 mm z tvárnic ztraceného bednění včetně výplně z betonu tř. C 20/25</t>
  </si>
  <si>
    <t>-539002332</t>
  </si>
  <si>
    <t>Základový pás SH -0,93m, HH -0,43mm, š. 300mm</t>
  </si>
  <si>
    <t>"dom. I-IV, obvod" 0,5*(32,7*2+23,2*2)*4</t>
  </si>
  <si>
    <t>"dom. I+II" 0,5*(4,43*2+6,129*7+5,329*2)*2</t>
  </si>
  <si>
    <t>"dom. I+II" 0,5*(14,269+2,76*6+1,2*8+3,69*4+5,21+2,189*2+5,529+0,8+1,24+12,755)*2</t>
  </si>
  <si>
    <t>"dom. III"0,5*(5,329*2+6,129*6+5,32+2,94+2,194+4,429)</t>
  </si>
  <si>
    <t>"dom. III" 0,5*(14,269+2,76*4+1,2*8+3,689*4+5,21+2,189*2+5,22+0,8+11,8+11,95)</t>
  </si>
  <si>
    <t>"dom. IV"  0,5*(5,36*2+6,129*7+4,4*2)</t>
  </si>
  <si>
    <t>"doma. IV" 0,5*(14,269+2,76*6+1,2*8+2,189*2+3,689*4+5,21+5,529+0,8+1,27+10,964)</t>
  </si>
  <si>
    <t>"centrální část" 2*0,6*(12,9*3+7,48*2+9,1*2+4,7*2+46+14,8*4+4*3)</t>
  </si>
  <si>
    <t>"atrium dom I-IV" 0,5*(10,125*2+5,139*2)*4</t>
  </si>
  <si>
    <t>27</t>
  </si>
  <si>
    <t>279113146</t>
  </si>
  <si>
    <t>Základová zeď tl přes 400 do 500 mm z tvárnic ztraceného bednění včetně výplně z betonu tř. C 20/25</t>
  </si>
  <si>
    <t>-1918373186</t>
  </si>
  <si>
    <t>Základový pás SH -0,93m, HH -0,43mm, š. 500mm</t>
  </si>
  <si>
    <t>"atrium dom I-IV" 0,5*0,6*4*4</t>
  </si>
  <si>
    <t>28</t>
  </si>
  <si>
    <t>HZS1291</t>
  </si>
  <si>
    <t>Hodinová zúčtovací sazba pomocný stavební dělník</t>
  </si>
  <si>
    <t>-1855622932</t>
  </si>
  <si>
    <t>Příplatek za zřízení prostupů v základových konstrukcí vodorovovných a svislých, včetně materiálu</t>
  </si>
  <si>
    <t>280</t>
  </si>
  <si>
    <t xml:space="preserve">Příplatek za provedení prostupů ve vodorovných konstrukcích </t>
  </si>
  <si>
    <t>90</t>
  </si>
  <si>
    <t>Svislé a kompletní konstrukce</t>
  </si>
  <si>
    <t>29</t>
  </si>
  <si>
    <t>311234041</t>
  </si>
  <si>
    <t>Zdivo jednovrstvé z cihel děrovaných přes P10 do P15 na maltu M5 tl 240 mm</t>
  </si>
  <si>
    <t>-1746082951</t>
  </si>
  <si>
    <t>Domácnost I</t>
  </si>
  <si>
    <t>(9,77+4,94+4,8+5,36*2+5,6+7,48)*3,27</t>
  </si>
  <si>
    <t>-(0,8*2,3*7+1,1*2,3)</t>
  </si>
  <si>
    <t>4,275*3,27</t>
  </si>
  <si>
    <t>Domácnost II</t>
  </si>
  <si>
    <t>(9,77+4,94+3,05+7,29+5,36*2+6,86-1,26)*3,27</t>
  </si>
  <si>
    <t>-(0,8*2,3*6+1,1*2,3)</t>
  </si>
  <si>
    <t>"zvýšený strop" 1,26*3,68</t>
  </si>
  <si>
    <t>Domácnost III</t>
  </si>
  <si>
    <t>(9,77+4,94+4,8+7,29+5,36*3)*3,27</t>
  </si>
  <si>
    <t>-(0,8*2,32*5+1,1*2,3*1+0,9*2,3*2)</t>
  </si>
  <si>
    <t>Domácnost IV</t>
  </si>
  <si>
    <t>(9,77+4,94+4,8+2,565+5,36*2)*3,27</t>
  </si>
  <si>
    <t>-(0,8*2,32*6+1,1*2,3)</t>
  </si>
  <si>
    <t>Centrální blok</t>
  </si>
  <si>
    <t>(7,51*2+4,485+5,85+4*3)*3,27</t>
  </si>
  <si>
    <t>"zvýšený strop" (7,51*2+13,02+4*4+14,92+13,66)*3,68</t>
  </si>
  <si>
    <t>-(0,8*2,3*8+1*2,3*5+0,9*2,3*2+1,6*2,3)</t>
  </si>
  <si>
    <t>30</t>
  </si>
  <si>
    <t>311234061</t>
  </si>
  <si>
    <t>Zdivo jednovrstvé z cihel děrovaných přes P10 do P15 na maltu M5 tl 300 mm</t>
  </si>
  <si>
    <t>-2078201216</t>
  </si>
  <si>
    <t>(32,7*4+23,2*4+28,4*4+7,85*2+13,25*2+0,46*2+14,8*2+12,9)*2,98</t>
  </si>
  <si>
    <t>-(4*2,7*10+3*2,7*18+3*2,7*20+0,6*2,7*16+0,6*2,7*4)</t>
  </si>
  <si>
    <t>-(3,91*2,7*1+2,785*2,7*1+0,2*2,7*2+3,7*2,7*1+3,365*2,7*1+3,26*2,7*1+4*2,7*1+4,17*2,7*1)</t>
  </si>
  <si>
    <t>-(1,6*2,3*4+1,64*2,3*1)</t>
  </si>
  <si>
    <t>31</t>
  </si>
  <si>
    <t>311236211</t>
  </si>
  <si>
    <t>Zdivo jednovrstvé zvukově izolační na cementovou maltu M10 z cihel děrovaných do P15 s maltovanými kapsami tl 250 mm</t>
  </si>
  <si>
    <t>-1035217007</t>
  </si>
  <si>
    <t>(6,4*2+8,67+1,2*2+17,56+1,2*4+6,16+8,65+17,45+1,2*2+6,16*4+1,54+0,5+4,7)*3,27</t>
  </si>
  <si>
    <t>-(1,1*2,3*11)</t>
  </si>
  <si>
    <t>(6,4*2+8,67+1,2*2+17,56+1,2*4+6,16+8,65+23,45+1,2*2+6,16*2+5,35+2,7+2,3)*3,27</t>
  </si>
  <si>
    <t>(6,4*2+8,67+1,2*2+17,56+1,24*4+6,16+8,65+17,45+1,2*2+6,16*4+1,54+0,5+4,7)*3,27</t>
  </si>
  <si>
    <t>(9*2+4,71*2)*3,68</t>
  </si>
  <si>
    <t>-(0,8*2,3*3+0,9*2,3+1,2*2,3)</t>
  </si>
  <si>
    <t>-(2,45*2,7)</t>
  </si>
  <si>
    <t>32</t>
  </si>
  <si>
    <t>311236301</t>
  </si>
  <si>
    <t>Zdivo jednovrstvé zvukově izolační na tenkovrstvou maltu z cihel děrovaných broušených do P15 tl 190 mm</t>
  </si>
  <si>
    <t>-1895832184</t>
  </si>
  <si>
    <t>(4,96*4)*3,27</t>
  </si>
  <si>
    <t>33</t>
  </si>
  <si>
    <t>317168012</t>
  </si>
  <si>
    <t>Překlad keramický plochý š 115 mm dl 1250 mm</t>
  </si>
  <si>
    <t>kus</t>
  </si>
  <si>
    <t>-794518691</t>
  </si>
  <si>
    <t>34</t>
  </si>
  <si>
    <t>317168013</t>
  </si>
  <si>
    <t>Překlad keramický plochý š 115 mm dl 1500 mm</t>
  </si>
  <si>
    <t>-840949354</t>
  </si>
  <si>
    <t>35</t>
  </si>
  <si>
    <t>317168016</t>
  </si>
  <si>
    <t>Překlad keramický plochý š 115 mm dl 2250 mm</t>
  </si>
  <si>
    <t>314793051</t>
  </si>
  <si>
    <t>36</t>
  </si>
  <si>
    <t>317168017</t>
  </si>
  <si>
    <t>Překlad keramický plochý š 115 mm dl 2500 mm</t>
  </si>
  <si>
    <t>-35798711</t>
  </si>
  <si>
    <t>37</t>
  </si>
  <si>
    <t>317168052</t>
  </si>
  <si>
    <t>Překlad keramický vysoký v 238 mm dl 1250 mm</t>
  </si>
  <si>
    <t>-218736294</t>
  </si>
  <si>
    <t>38</t>
  </si>
  <si>
    <t>317168053</t>
  </si>
  <si>
    <t>Překlad keramický vysoký v 238 mm dl 1500 mm</t>
  </si>
  <si>
    <t>46306537</t>
  </si>
  <si>
    <t>39</t>
  </si>
  <si>
    <t>317168054</t>
  </si>
  <si>
    <t>Překlad keramický vysoký v 238 mm dl 1750 mm</t>
  </si>
  <si>
    <t>197088427</t>
  </si>
  <si>
    <t>40</t>
  </si>
  <si>
    <t>317168055</t>
  </si>
  <si>
    <t>Překlad keramický vysoký v 238 mm dl 2000 mm</t>
  </si>
  <si>
    <t>608979147</t>
  </si>
  <si>
    <t>41</t>
  </si>
  <si>
    <t>317168056</t>
  </si>
  <si>
    <t>Překlad keramický vysoký v 238 mm dl 2250 mm</t>
  </si>
  <si>
    <t>173168554</t>
  </si>
  <si>
    <t>42</t>
  </si>
  <si>
    <t>317168058</t>
  </si>
  <si>
    <t>Překlad keramický vysoký v 238 mm dl 2750 mm</t>
  </si>
  <si>
    <t>1332409359</t>
  </si>
  <si>
    <t>43</t>
  </si>
  <si>
    <t>317941121</t>
  </si>
  <si>
    <t>Osazování ocelových válcovaných nosníků na zdivu I, IE, U, UE nebo L do č. 12 nebo výšky do 120 mm</t>
  </si>
  <si>
    <t>950230581</t>
  </si>
  <si>
    <t>"D01 - L80/80/5, dl. 900" 0,9*30*7,34/1000</t>
  </si>
  <si>
    <t>"D02 - L80/80/5, dl. 1500" 0,9*30*7,34/1000</t>
  </si>
  <si>
    <t>44</t>
  </si>
  <si>
    <t>M</t>
  </si>
  <si>
    <t>13010432</t>
  </si>
  <si>
    <t>úhelník ocelový rovnostranný jakost S235JR (11 375) 80x80x6mm</t>
  </si>
  <si>
    <t>1183947528</t>
  </si>
  <si>
    <t>0,396*1,1 'Přepočtené koeficientem množství</t>
  </si>
  <si>
    <t>45</t>
  </si>
  <si>
    <t>317998135</t>
  </si>
  <si>
    <t>Tepelná izolace mezi překlady v 24 cm z XPS tl 100 mm</t>
  </si>
  <si>
    <t>1188456264</t>
  </si>
  <si>
    <t>Zateplení ŽB konstrukce nad otvory - PIR tl.100mm</t>
  </si>
  <si>
    <t>(4*10+3*18+3*20+0,6*16+0,6*4)</t>
  </si>
  <si>
    <t>(3,91*1+2,785*1+0,2*2+3,7*1+3,365*1+3,26*1+4*1+4,17*1)</t>
  </si>
  <si>
    <t>(1,6*4+1,64*1)</t>
  </si>
  <si>
    <t>46</t>
  </si>
  <si>
    <t>342244101</t>
  </si>
  <si>
    <t>Příčka z cihel děrovaných do P10 na maltu M5 tloušťky 80 mm</t>
  </si>
  <si>
    <t>-2111098703</t>
  </si>
  <si>
    <t>(3,62*2+2,04+7+1,69*3)*3,27</t>
  </si>
  <si>
    <t>-(0,7*2,3*4)</t>
  </si>
  <si>
    <t>(1,55+1,985)*3,27</t>
  </si>
  <si>
    <t>-(0,7*2,3*2)</t>
  </si>
  <si>
    <t>(0,25+0,2)*3,27*12</t>
  </si>
  <si>
    <t>47</t>
  </si>
  <si>
    <t>342244111</t>
  </si>
  <si>
    <t>Příčka z cihel děrovaných do P10 na maltu M5 tloušťky 115 mm</t>
  </si>
  <si>
    <t>-1052525162</t>
  </si>
  <si>
    <t>(1,5*2+2,22*2+0,53+1,6*2+1,615*2+(4,245+1,6)*2+5,39+3,3+0,6+0,5+(4,24+1,6)+(4,23+1,6)*3+(4,24+1,6)*2)*3,27</t>
  </si>
  <si>
    <t>-(1,2*2,3*2+1*2,35*9+1,1*2,5*9+1,1*2,3*2)</t>
  </si>
  <si>
    <t>(4,46+3,66)*3,27</t>
  </si>
  <si>
    <t>(1,635+2,425)*3,27</t>
  </si>
  <si>
    <t xml:space="preserve">Domácnost II </t>
  </si>
  <si>
    <t>(1,5*2+2,2*2+0,53+1,5*2+1,6*2+(4,245+1,6)*2+5,64+3,3+0,6+0,5+(4,24+1,6)+(4,23+1,6)*3+(4,24+1,6)*2)*3,27</t>
  </si>
  <si>
    <t>(2+5,36+4+4,2)*3,27</t>
  </si>
  <si>
    <t>"zvýšený strop" 1,45*2*3,68</t>
  </si>
  <si>
    <t>-(0,8*2,3+2,26*0,35+2,35*1,36)</t>
  </si>
  <si>
    <t>(1,5*2+2,22*2+0,53+1,6*2+1,5*2+(4,245+1,6)*2+5,64+3,3+0,6+0,5+(4,24+1,6)+(4,23+1,6)*3+(4,24+1,6)*2)*3,27</t>
  </si>
  <si>
    <t>(4,46+3,695)*3,27</t>
  </si>
  <si>
    <t>(2,3+5,36+4,2)*3,27</t>
  </si>
  <si>
    <t>-(2,45*0,35+2,35*1,55)</t>
  </si>
  <si>
    <t>(1,5*2+2,22*2+0,53+1,6*2+1,5*2+(4,245+1,6)*2+5,38+3,3+0,6+0,5+(4,25+1,6)+(4,23+1,6)*3+(4,24+1,6)*2)*3,27</t>
  </si>
  <si>
    <t>5,36*3,27</t>
  </si>
  <si>
    <t>"zvýšený strop" (5,07+4,76+2,445+5,67+4,51)*3,68</t>
  </si>
  <si>
    <t>-(0,8*2,3)</t>
  </si>
  <si>
    <t>"zvýšený strop" (4,71*2+2,01*2)*3,68</t>
  </si>
  <si>
    <t>48</t>
  </si>
  <si>
    <t>342244121</t>
  </si>
  <si>
    <t>Příčka z cihel děrovaných do P10 na maltu M5 tloušťky 140 mm</t>
  </si>
  <si>
    <t>-742082894</t>
  </si>
  <si>
    <t>Výška 3,18m</t>
  </si>
  <si>
    <t>(0,57*2+0,6*2+4,46)*3,27</t>
  </si>
  <si>
    <t>49</t>
  </si>
  <si>
    <t>345321515</t>
  </si>
  <si>
    <t>Zídky atikové, parapetní, schodišťové a zábradelní ze ŽB tř. C 25/30</t>
  </si>
  <si>
    <t>-1837049836</t>
  </si>
  <si>
    <t>Atika AT1</t>
  </si>
  <si>
    <t>"Domácnost I-IV" 0,15*0,565*(6,46+3+14,16)*4</t>
  </si>
  <si>
    <t>Atika AT2</t>
  </si>
  <si>
    <t>"Domácnost I-IV" 0,15*0,565*(9,71*2+3*2+1,455*2+3*2+1,645+4+4,5+4+1,21+11,41+4,595+3+3,34)*4</t>
  </si>
  <si>
    <t>Atika AT3</t>
  </si>
  <si>
    <t>"Domácnost I-IV" 0,15*0,6*(2,14+10,1+4,45)*4</t>
  </si>
  <si>
    <t>Atika AT6</t>
  </si>
  <si>
    <t>"Domácnost I-IV" 0,15*0,516*(10,813*2+5,4*2)*4</t>
  </si>
  <si>
    <t>Atika AT4</t>
  </si>
  <si>
    <t xml:space="preserve"> "Centrální blok" 0,15*0,6*13,5*3</t>
  </si>
  <si>
    <t xml:space="preserve"> "Centrální blok" 0,15*0,6*44,2</t>
  </si>
  <si>
    <t>Atika AT5</t>
  </si>
  <si>
    <t xml:space="preserve"> "Centrální blok" 0,15*0,6*15,4*2</t>
  </si>
  <si>
    <t>50</t>
  </si>
  <si>
    <t>345351005</t>
  </si>
  <si>
    <t>Zřízení bednění plnostěnných zídek atikových, parapetních, zábradelních</t>
  </si>
  <si>
    <t>2054186725</t>
  </si>
  <si>
    <t>51</t>
  </si>
  <si>
    <t>345351006</t>
  </si>
  <si>
    <t>Odstranění bednění plnostěnných zídek atikových, parapetních, zábradelních</t>
  </si>
  <si>
    <t>-1896105528</t>
  </si>
  <si>
    <t>"Domácnost I-IV" 2*0,565*(6,46+3+14,16)*4</t>
  </si>
  <si>
    <t>"Domácnost I-IV" 2*0,565*(9,71*2+3*2+1,455*2+3*2+1,645+4+4,5+4+1,21+11,41+4,595+3+3,34)*4</t>
  </si>
  <si>
    <t>"Domácnost I-IV" 2*0,6*(2,14+10,1+4,45)*4</t>
  </si>
  <si>
    <t>"Domácnost I-IV" 2*0,516*(10,813*2+5,4*2)*4</t>
  </si>
  <si>
    <t xml:space="preserve"> "Centrální blok" 2*0,6*13,5*3</t>
  </si>
  <si>
    <t xml:space="preserve"> "Centrální blok" 2*0,6*44,2</t>
  </si>
  <si>
    <t xml:space="preserve"> "Centrální blok" 2*0,6*15,4*2</t>
  </si>
  <si>
    <t>52</t>
  </si>
  <si>
    <t>346272236</t>
  </si>
  <si>
    <t>Přizdívka z pórobetonových tvárnic tl 100 mm</t>
  </si>
  <si>
    <t>-1361833326</t>
  </si>
  <si>
    <t>(3,26+2,7*9+1,05*2)*2,98</t>
  </si>
  <si>
    <t>(1,66+1,77*2)*2,98</t>
  </si>
  <si>
    <t>3,225*2,98</t>
  </si>
  <si>
    <t>(2,7*9+1,05*2+3,26)*2,98</t>
  </si>
  <si>
    <t>(1,985)*2,9</t>
  </si>
  <si>
    <t>(2,7*9+1,05*2+3,26+3,325)*2,98</t>
  </si>
  <si>
    <t>2,01*2,98</t>
  </si>
  <si>
    <t>53</t>
  </si>
  <si>
    <t>346272256</t>
  </si>
  <si>
    <t>Přizdívka z pórobetonových tvárnic tl 150 mm</t>
  </si>
  <si>
    <t>-329817364</t>
  </si>
  <si>
    <t>(0,9*11)*2,98</t>
  </si>
  <si>
    <t>(0,55*11)*2,98</t>
  </si>
  <si>
    <t>(5,36+1,15*2+1,95*2)*2,98</t>
  </si>
  <si>
    <t>1*2,98</t>
  </si>
  <si>
    <t>(5,36+0,96+0,945+1,045*2)*2,98</t>
  </si>
  <si>
    <t>(5,36+2,31)*2,98</t>
  </si>
  <si>
    <t>(5,36+2,31)*2,9</t>
  </si>
  <si>
    <t>(1,965+2,395+2,2+2,01)*2,98</t>
  </si>
  <si>
    <t>54</t>
  </si>
  <si>
    <t>346961111</t>
  </si>
  <si>
    <t>Izolace podél stropů a stěn proti šíření zvuku rohoží</t>
  </si>
  <si>
    <t>-18015473</t>
  </si>
  <si>
    <t>(6,4*2+8,67+1,2*2+17,56+1,2*4+6,16+8,65+17,45+1,2*2+6,16*4+1,54+0,5+4,7)</t>
  </si>
  <si>
    <t>(4,96*4)</t>
  </si>
  <si>
    <t>(6,4*2+8,67+1,2*2+17,56+1,2*4+6,16+8,65+23,45+1,2*2+6,16*2+5,35+2,7+2,3)</t>
  </si>
  <si>
    <t>(6,4*2+8,67+1,2*2+17,56+1,24*4+6,16+8,65+17,45+1,2*2+6,16*4+1,54+0,5+4,7)</t>
  </si>
  <si>
    <t>(9*2+4,71*2)</t>
  </si>
  <si>
    <t>108*3,27</t>
  </si>
  <si>
    <t>55</t>
  </si>
  <si>
    <t>346971112</t>
  </si>
  <si>
    <t>Izolace mezi příčky proti šíření zvuku lepenkou pískovanou</t>
  </si>
  <si>
    <t>-1352977517</t>
  </si>
  <si>
    <t>(6,4*2+8,67+1,2*2+17,56+1,2*4+6,16+8,65+17,45+1,2*2+6,16*4+1,54+0,5+4,7)*2*0,3</t>
  </si>
  <si>
    <t>(4,96*4)*2*0,3</t>
  </si>
  <si>
    <t>(6,4*2+8,67+1,2*2+17,56+1,2*4+6,16+8,65+23,45+1,2*2+6,16*2+5,35+2,7+2,3)*2*0,3</t>
  </si>
  <si>
    <t>(6,4*2+8,67+1,2*2+17,56+1,24*4+6,16+8,65+17,45+1,2*2+6,16*4+1,54+0,5+4,7)*2*0,3</t>
  </si>
  <si>
    <t>(9*2+4,71*2)*2*0,3</t>
  </si>
  <si>
    <t>108*3,27*0,3</t>
  </si>
  <si>
    <t>56</t>
  </si>
  <si>
    <t>389381001</t>
  </si>
  <si>
    <t>Dobetonování prefabrikovaných konstrukcí</t>
  </si>
  <si>
    <t>1825017457</t>
  </si>
  <si>
    <t>Věnec V2</t>
  </si>
  <si>
    <t>"Domácnost I-IV" 0,05*0,26*(6,41+4,7)*4</t>
  </si>
  <si>
    <t>Věnec V3</t>
  </si>
  <si>
    <t>"Domácnost I-IV" (0,165*0,26)*(4,7+1,2+3,46)*4</t>
  </si>
  <si>
    <t>Věnec V7</t>
  </si>
  <si>
    <t>"Domácnost I-IV" 0,065*0,26*(5,6)*4</t>
  </si>
  <si>
    <t>Věnec V8</t>
  </si>
  <si>
    <t>"Domácnost III" 0,05*0,25*4,45</t>
  </si>
  <si>
    <t>"Domácnost I-IV" 0,05*0,25*(10,813*2+5,4*2)*4</t>
  </si>
  <si>
    <t>Ostatní dobetonávky</t>
  </si>
  <si>
    <t>4,58</t>
  </si>
  <si>
    <t>Vodorovné konstrukce</t>
  </si>
  <si>
    <t>57</t>
  </si>
  <si>
    <t>411121125</t>
  </si>
  <si>
    <t>Montáž prefabrikovaných ŽB stropů ze stropních panelů š 1200 mm dl přes 3800 do 7000 mm</t>
  </si>
  <si>
    <t>358987575</t>
  </si>
  <si>
    <t>Včetně zálivkové výztuže, se zalitím spár, včetně podpěrné konstrukce,uložení na cementovou maltu</t>
  </si>
  <si>
    <t>Panel š. 1,2m, dl. 5,6m</t>
  </si>
  <si>
    <t>"Domácnost I-IV" 13*4</t>
  </si>
  <si>
    <t>Panel š. 0,38, dl. 5,6m</t>
  </si>
  <si>
    <t>"Domácnost I-IV" 1*4</t>
  </si>
  <si>
    <t>Panel š. 0,82, dl. 5,6m</t>
  </si>
  <si>
    <t>Panel š. 1,2m, dl. 5,57m</t>
  </si>
  <si>
    <t>"Domácnost I-IV" 4*4</t>
  </si>
  <si>
    <t>Panel š. 1,2m, dl. 4,66m</t>
  </si>
  <si>
    <t>"Domácnost I-IV" 7*4</t>
  </si>
  <si>
    <t>Panel š. 0,6m, dl. 4,66m</t>
  </si>
  <si>
    <t>Panel š. 0,82m, dl. 4,66m</t>
  </si>
  <si>
    <t>58</t>
  </si>
  <si>
    <t>411121127</t>
  </si>
  <si>
    <t>Montáž prefabrikovaných ŽB stropů ze stropních panelů š 1200 mm dl přes 7000 mm</t>
  </si>
  <si>
    <t>360070493</t>
  </si>
  <si>
    <t>Panel š. 1,2m, dl. 8,8m</t>
  </si>
  <si>
    <t>"Domácnost I-IV" 44*4</t>
  </si>
  <si>
    <t>Panel š. 1,05m, dl. 8,8m</t>
  </si>
  <si>
    <t>"Domácnost I-IV" 2*4</t>
  </si>
  <si>
    <t>Panel š. 1,2m, dl. 7,8m</t>
  </si>
  <si>
    <t>59</t>
  </si>
  <si>
    <t>59346861</t>
  </si>
  <si>
    <t>panel stropní předpjatý š 1190mm v 250mm,</t>
  </si>
  <si>
    <t>-65455733</t>
  </si>
  <si>
    <t>"Domácnost I-IV" 13*4*5,6</t>
  </si>
  <si>
    <t>"Domácnost I-IV" 1*4*5,6</t>
  </si>
  <si>
    <t>"Domácnost I-IV" 4*4*5,57</t>
  </si>
  <si>
    <t>"Domácnost I-IV" 7*4*4,66</t>
  </si>
  <si>
    <t>"Domácnost I-IV" 1*4*4,66</t>
  </si>
  <si>
    <t>"Domácnost I-IV" 44*4*8,8</t>
  </si>
  <si>
    <t>"Domácnost I-IV" 2*4*8,8</t>
  </si>
  <si>
    <t>"Domácnost I-IV" 4*4*7,8</t>
  </si>
  <si>
    <t>60</t>
  </si>
  <si>
    <t>411321414</t>
  </si>
  <si>
    <t>Stropy deskové ze ŽB tř. C 25/30</t>
  </si>
  <si>
    <t>2044925671</t>
  </si>
  <si>
    <t>Centrální blok, deska tl. 250mm</t>
  </si>
  <si>
    <t>13,5*44,55*0,25</t>
  </si>
  <si>
    <t>4,21*15,4*0,25*2</t>
  </si>
  <si>
    <t>-126*0,25</t>
  </si>
  <si>
    <t>61</t>
  </si>
  <si>
    <t>411351011</t>
  </si>
  <si>
    <t>Zřízení bednění stropů deskových tl přes 5 do 25 cm bez podpěrné kce</t>
  </si>
  <si>
    <t>-1976491568</t>
  </si>
  <si>
    <t>13,5*44,55</t>
  </si>
  <si>
    <t>4,21*15,4*2</t>
  </si>
  <si>
    <t>-126</t>
  </si>
  <si>
    <t>(13,5*2+12,25*2+4,54*2*2+14,8*2+17,4*2)*0,25</t>
  </si>
  <si>
    <t>44,2*0,25</t>
  </si>
  <si>
    <t>62</t>
  </si>
  <si>
    <t>411351012</t>
  </si>
  <si>
    <t>Odstranění bednění stropů deskových tl přes 5 do 25 cm bez podpěrné kce</t>
  </si>
  <si>
    <t>-1624030527</t>
  </si>
  <si>
    <t>63</t>
  </si>
  <si>
    <t>411354313</t>
  </si>
  <si>
    <t>Zřízení podpěrné konstrukce stropů výšky do 4 m tl přes 15 do 25 cm</t>
  </si>
  <si>
    <t>-1939099670</t>
  </si>
  <si>
    <t>64</t>
  </si>
  <si>
    <t>411354314</t>
  </si>
  <si>
    <t>Odstranění podpěrné konstrukce stropů výšky do 4 m tl přes 15 do 25 cm</t>
  </si>
  <si>
    <t>-625000769</t>
  </si>
  <si>
    <t>65</t>
  </si>
  <si>
    <t>411361821</t>
  </si>
  <si>
    <t>Výztuž stropů betonářskou ocelí 10 505</t>
  </si>
  <si>
    <t>1071454928</t>
  </si>
  <si>
    <t>výkaz výztuže D.1.2.c.04.a,  D.12.c.05</t>
  </si>
  <si>
    <t>(16717,01+165,42)/1000*1,1</t>
  </si>
  <si>
    <t>66</t>
  </si>
  <si>
    <t>411362021</t>
  </si>
  <si>
    <t>Výztuž stropů svařovanými sítěmi Kari</t>
  </si>
  <si>
    <t>-1769787123</t>
  </si>
  <si>
    <t>výkaz výztuže D.1.2.c.04.a,  D.1.2.c.05</t>
  </si>
  <si>
    <t>(4360,8+4250,2)/1000*1,1</t>
  </si>
  <si>
    <t>67</t>
  </si>
  <si>
    <t>413321414</t>
  </si>
  <si>
    <t>Nosníky ze ŽB tř. C 25/30</t>
  </si>
  <si>
    <t>90613324</t>
  </si>
  <si>
    <t>Překlad P1</t>
  </si>
  <si>
    <t>"Domácnost I-IV" 0,25*0,41*1,8*4</t>
  </si>
  <si>
    <t>"centrální blok " 0,3*0,25*4,35</t>
  </si>
  <si>
    <t>68</t>
  </si>
  <si>
    <t>413351121</t>
  </si>
  <si>
    <t>Zřízení bednění nosníků a průvlaků bez podpěrné kce výšky přes 100 cm</t>
  </si>
  <si>
    <t>1726065361</t>
  </si>
  <si>
    <t>"Domácnost I-IV" 2*0,41*1,8*4+0,25*1,8*4</t>
  </si>
  <si>
    <t>"centrální blok " 2*0,3*4,35+0,25*4,35</t>
  </si>
  <si>
    <t>Bednění věnce nad okny</t>
  </si>
  <si>
    <t>(4*10+3*18+3*20+0,6*16+0,6*4)*0,21</t>
  </si>
  <si>
    <t>(3,91*1+2,785*1+0,2*2+3,7*1+3,365*1+3,26*1+4*1+4,17*1)*0,21</t>
  </si>
  <si>
    <t>(1,6*4+1,64*1)*0,21</t>
  </si>
  <si>
    <t>69</t>
  </si>
  <si>
    <t>413351122</t>
  </si>
  <si>
    <t>Odstranění bednění nosníků a průvlaků bez podpěrné kce výšky přes 100 cm</t>
  </si>
  <si>
    <t>-1572692000</t>
  </si>
  <si>
    <t>70</t>
  </si>
  <si>
    <t>413352115</t>
  </si>
  <si>
    <t>Zřízení podpěrné konstrukce nosníků výšky podepření do 4 m pro nosník výšky přes 100 cm</t>
  </si>
  <si>
    <t>-374445922</t>
  </si>
  <si>
    <t>"Domácnost I-IV" 0,25*1,8*4</t>
  </si>
  <si>
    <t>"centrální blok " 0,25*4,35</t>
  </si>
  <si>
    <t>71</t>
  </si>
  <si>
    <t>413352116</t>
  </si>
  <si>
    <t>Odstranění podpěrné konstrukce nosníků výšky podepření do 4 m pro nosník výšky přes 100 cm</t>
  </si>
  <si>
    <t>-610662430</t>
  </si>
  <si>
    <t>72</t>
  </si>
  <si>
    <t>417321515</t>
  </si>
  <si>
    <t>Ztužující pásy a věnce ze ŽB tř. C 25/30</t>
  </si>
  <si>
    <t>-1810370791</t>
  </si>
  <si>
    <t>Věnec V1 a V11</t>
  </si>
  <si>
    <t>"Domácnost I-IV" 0,21*0,54*(6,46+3+14,16)*4</t>
  </si>
  <si>
    <t xml:space="preserve">Věnec V2 </t>
  </si>
  <si>
    <t>"Domácnost I-IV" 0,25*0,28*(6,41+4,7)*4</t>
  </si>
  <si>
    <t>Věnec V3 a V7</t>
  </si>
  <si>
    <t>"Domácnost I-IV" (0,24*0,28)*(4,7+1,2+5,6+3,46+4,7)*4</t>
  </si>
  <si>
    <t>Věnec V4 a V12 a V13</t>
  </si>
  <si>
    <t>"Domácnost I-IV" (0,21*0,54-0,1*0,26)*(9,71*2+3*2+1,455*2+3*2+1,645+4+4,5+4+1,21+11,41+4,595+3+3,34)*4</t>
  </si>
  <si>
    <t>Věnec V5 a V6</t>
  </si>
  <si>
    <t>"Domácnost I-IV" (0,21*0,7-0,1*0,25)*(10,1+4,45+2,14)*4</t>
  </si>
  <si>
    <t>"Domácnost III" 0,24*0,126*4,45</t>
  </si>
  <si>
    <t>Věnec V9</t>
  </si>
  <si>
    <t>"Centrální blok" 0,21*0,7*15,4*2</t>
  </si>
  <si>
    <t>Věnec V10</t>
  </si>
  <si>
    <t>"Centrální blok" 0,21*0,7*13,5</t>
  </si>
  <si>
    <t>73</t>
  </si>
  <si>
    <t>417351115</t>
  </si>
  <si>
    <t>Zřízení bednění ztužujících věnců</t>
  </si>
  <si>
    <t>-440352375</t>
  </si>
  <si>
    <t>"Domácnost I-IV" 2*0,54*(6,46+3+14,16)*4</t>
  </si>
  <si>
    <t>"Domácnost I-IV" 2*0,28*(6,41+4,7)*4</t>
  </si>
  <si>
    <t>"Domácnost I-IV" (2*0,28)*(4,7+1,2+5,6+3,46+4,7)*4</t>
  </si>
  <si>
    <t>"Domácnost I-IV" (2*0,54)*(9,71*2+3*2+1,455*2+3*2+1,645+4+4,5+4+1,21+11,41+4,595+3+3,34)*4</t>
  </si>
  <si>
    <t>"Domácnost I-IV" (2*0,7)*(10,1+4,45+2,14)*4</t>
  </si>
  <si>
    <t>"Domácnost III" 2*0,126*4,45</t>
  </si>
  <si>
    <t>"Centrální blok" 2*0,7*15,4*2</t>
  </si>
  <si>
    <t>"Centrální blok" 2*0,7*13,5</t>
  </si>
  <si>
    <t>74</t>
  </si>
  <si>
    <t>417351116</t>
  </si>
  <si>
    <t>Odstranění bednění ztužujících věnců</t>
  </si>
  <si>
    <t>-141623524</t>
  </si>
  <si>
    <t>75</t>
  </si>
  <si>
    <t>234758754</t>
  </si>
  <si>
    <t>Komunikace pozemní</t>
  </si>
  <si>
    <t>76</t>
  </si>
  <si>
    <t>564201111</t>
  </si>
  <si>
    <t>Podklad nebo podsyp ze štěrkopísku ŠP plochy přes 100 m2 tl 40 mm</t>
  </si>
  <si>
    <t>916912355</t>
  </si>
  <si>
    <t>77</t>
  </si>
  <si>
    <t>564952111</t>
  </si>
  <si>
    <t>Podklad z mechanicky zpevněného kameniva MZK tl 150 mm</t>
  </si>
  <si>
    <t>1120961205</t>
  </si>
  <si>
    <t>ZP_01+ZP_02</t>
  </si>
  <si>
    <t>78</t>
  </si>
  <si>
    <t>564962111</t>
  </si>
  <si>
    <t>Podklad z mechanicky zpevněného kameniva MZK tl 200 mm</t>
  </si>
  <si>
    <t>314611954</t>
  </si>
  <si>
    <t>Podsyp pod podkladní desku</t>
  </si>
  <si>
    <t>"dom I-IV" (32,7*23,8-10,315*5,739)*4</t>
  </si>
  <si>
    <t>"centrální část" 12,9*41+4,3*14,8*2-110</t>
  </si>
  <si>
    <t>"dom. I-IV, obvod" - 0,3*(32,7*2+23,2*2)*4</t>
  </si>
  <si>
    <t>"dom. I+II" - 0,3*(4,43*2+6,129*7+5,329*2)*2</t>
  </si>
  <si>
    <t>"dom. I+II" - 0,3*(14,269+2,76*6+1,2*8+3,69*4+5,21+2,189*2+5,529+0,8+1,24+12,755)*2</t>
  </si>
  <si>
    <t>"dom. III" - 0,3*(5,329*2+6,129*6+5,32+2,94+2,194+4,429)</t>
  </si>
  <si>
    <t>"dom. III"-0,3*(14,269+2,76*4+1,2*8+3,689*4+5,21+2,189*2+5,22+0,8+11,8+11,95)</t>
  </si>
  <si>
    <t>"dom. IV"  -0,3*(5,36*2+6,129*7+4,4*2)</t>
  </si>
  <si>
    <t>"doma. IV" -0,3*(14,269+2,76*6+1,2*8+2,189*2+3,689*4+5,21+5,529+0,8+1,27+10,964)</t>
  </si>
  <si>
    <t>"centrální část" -2*0,3*(12,93*3+7,48*2+9,1*2+4,7*2+52+14,8*4+4*3)</t>
  </si>
  <si>
    <t>"atrium dom I-IV" -0,3*(10,125*2+5,139*2)*4</t>
  </si>
  <si>
    <t>"atrium dom I-IV" -0,5*0,6*4*4</t>
  </si>
  <si>
    <t>79</t>
  </si>
  <si>
    <t>596211123</t>
  </si>
  <si>
    <t>Kladení zámkové dlažby komunikací pro pěší ručně tl 60 mm skupiny B pl přes 300 m2</t>
  </si>
  <si>
    <t>654889744</t>
  </si>
  <si>
    <t>"atrium I-IV" 59*4</t>
  </si>
  <si>
    <t>"atrium central blok" 119,46</t>
  </si>
  <si>
    <t>"terasa u pokojů" (10*2+7,5*5+8+6*4)*4+(4*3+3*9)*0,2</t>
  </si>
  <si>
    <t>80</t>
  </si>
  <si>
    <t>637121115</t>
  </si>
  <si>
    <t>Okapový chodník z kačírku tl 300 mm s udusáním</t>
  </si>
  <si>
    <t>2000834835</t>
  </si>
  <si>
    <t>"Domácnost I" (35,1+13,55+24,2+29,1)*1-(4*2+3*2+0,6*3+4+3*4+0,6+3*3+0,6)*1</t>
  </si>
  <si>
    <t>"Domácnost II" (35,1+13,55+24,2+29,1)*1-(4*2+3*2+0,6*3+4+3*4+0,6+3*3+0,6)*1</t>
  </si>
  <si>
    <t>"Domácnost III" (35,1+7,85+24,2+29,1)*1-(4*2+3*2+0,6*3+4+3*4+0,6+3*3+0,6)*1</t>
  </si>
  <si>
    <t>"Domácnost IV" (35,1+3,8+24,2+29,1)*1-(4*2+3*2+0,6*3+4+3*4+0,6+3*3+0,6)*1</t>
  </si>
  <si>
    <t>"Centrální blok" (4*2+12,4*2+3,75)*1-(4)*1+(43*1)</t>
  </si>
  <si>
    <t>Úpravy povrchů, podlahy a osazování výplní</t>
  </si>
  <si>
    <t>81</t>
  </si>
  <si>
    <t>611111212</t>
  </si>
  <si>
    <t>Vyspravení povrchu stropů z prefabrikovaných dílců š do 1800 mm maltou cementovou se zahlazením</t>
  </si>
  <si>
    <t>834664366</t>
  </si>
  <si>
    <t>"panely plocha" 2748,549</t>
  </si>
  <si>
    <t>82</t>
  </si>
  <si>
    <t>611111219</t>
  </si>
  <si>
    <t>Příplatek k vyspravení stropů z prefabrikovaných dílců za tažení žlábku ve spáře mezi dvěma dílci</t>
  </si>
  <si>
    <t>136082309</t>
  </si>
  <si>
    <t>83</t>
  </si>
  <si>
    <t>611131321</t>
  </si>
  <si>
    <t>Penetrační disperzní nátěr vnitřních stropů nanášený strojně</t>
  </si>
  <si>
    <t>-2017686031</t>
  </si>
  <si>
    <t>84</t>
  </si>
  <si>
    <t>611341321</t>
  </si>
  <si>
    <t>Sádrová nebo vápenosádrová omítka hladká jednovrstvá vnitřních stropů rovných nanášená strojně</t>
  </si>
  <si>
    <t>-360074054</t>
  </si>
  <si>
    <t>"III.36" 6,09</t>
  </si>
  <si>
    <t>85</t>
  </si>
  <si>
    <t>611341391</t>
  </si>
  <si>
    <t>Příplatek k sádrové omítce vnitřních stropů za každých dalších 5 mm tloušťky strojně</t>
  </si>
  <si>
    <t>-869976060</t>
  </si>
  <si>
    <t>86</t>
  </si>
  <si>
    <t>612131321</t>
  </si>
  <si>
    <t>Penetrační disperzní nátěr vnitřních stěn nanášený strojně</t>
  </si>
  <si>
    <t>-85182783</t>
  </si>
  <si>
    <t>OM_ST+OM_OST</t>
  </si>
  <si>
    <t>87</t>
  </si>
  <si>
    <t>612331121</t>
  </si>
  <si>
    <t>Cementová omítka hladká jednovrstvá vnitřních stěn nanášená ručně</t>
  </si>
  <si>
    <t>674126705</t>
  </si>
  <si>
    <t>"Pod obklady" OBKL</t>
  </si>
  <si>
    <t>88</t>
  </si>
  <si>
    <t>612341321</t>
  </si>
  <si>
    <t>Sádrová nebo vápenosádrová omítka hladká jednovrstvá vnitřních stěn nanášená strojně</t>
  </si>
  <si>
    <t>-378292148</t>
  </si>
  <si>
    <t>"I.01" (14,54+9,15+1,2*8+0,8*3+6,4+2,25*2+17,15+0,35+18,75+1,31+10,51+4,94+2)*3,27-(0,8*2,3*7+1,1*2,3*12+1,84*2,3)-(1,6*2,3)</t>
  </si>
  <si>
    <t>"I.02" (3,995*2+0,6*4+1,45*2)*3,27</t>
  </si>
  <si>
    <t>"I.04" (2,435*2+3,66*2)*3,27-(0,8*2,3)</t>
  </si>
  <si>
    <t>"I.05" (1,91*2+3,66*2)*3,27-(0,8*2,3)</t>
  </si>
  <si>
    <t>"I.07" (4,46+2,415+1,725)*3,27-(0,8*2,3)+(4,46+0,7)*1,67</t>
  </si>
  <si>
    <t>"I.06" (3,4*2+4,46*2)*1,67-(0,8*0,7)</t>
  </si>
  <si>
    <t>"I.08" (6*2+5,35*2+1,5*2+1,6*2)*3,27-(1,1*2,3+1*2,3*2)-(4*2,7)</t>
  </si>
  <si>
    <t>"I.09" (2,12*2+2,7*2)*0,97</t>
  </si>
  <si>
    <t>"I.10" (2,12*2+2,7*2)*0,57</t>
  </si>
  <si>
    <t>"I.11" (5,57*2+5,35*2+1,6*2+1,5*2)*3,27-(1,1*2,3+1*2,3*2)-(4*2,7)</t>
  </si>
  <si>
    <t>"I.12" (4,96*2+4,245*2+0,5*2+0,115+1,9*2)*3,27-(1,1*2,3+1*2,3+1,1*2,5)-(3*2,7)</t>
  </si>
  <si>
    <t>"I.13" (2,12*2+2,7*2)*0,97</t>
  </si>
  <si>
    <t>"I.14" (4,96*2+4,245*2+0,5*2+0,115+1,9*2)*3,27-(1,1*2,3+1*2,3+1,1*2,5)-(3*2,7)</t>
  </si>
  <si>
    <t>"I.15" (2,12*2+2,7*2)*0,97</t>
  </si>
  <si>
    <t>"I.16" (3,21*2+3,26*2)*0,57</t>
  </si>
  <si>
    <t>"I.17" (8,65*2+5,39*2+0,5*2+0,115+2*2)*3,27-(1,1*2,3+1,1*2,3+1,1*2,5)-(4*2,7+0,6*2,7*2)</t>
  </si>
  <si>
    <t>"I.18" (2,12*2+2,7*2)*0,97</t>
  </si>
  <si>
    <t xml:space="preserve">"I.19"  (4,96*2+4,24*2+0,5*2+0,115+1,9*2)*3,27-(1,1*2,3+1*2,3+1,1*2,5)-(3*2,7) </t>
  </si>
  <si>
    <t>"I.20" (4,96*2+4,23*2+0,5*2+0,115+1,9*2)*3,27-(1,1*2,3+1*2,3+1,1*2,5)-(3*2,7)</t>
  </si>
  <si>
    <t>"I.21" (2,12*2+2,7*2)*0,97</t>
  </si>
  <si>
    <t>"I.22" (2,12*2+2,7*2)*0,97</t>
  </si>
  <si>
    <t>"I.23" (4,96*2+4,23*2+0,5*2+0,115+1,9*2)*3,27-(1,1*2,3+1*2,3+1,1*2,5)-(3*2,7)</t>
  </si>
  <si>
    <t>"I.24" (4,96*2+4,23*2+0,5*2+0,115+1,9*2)*3,27-(1,1*2,3+1*2,3+1,1*2,5)-(3*2,7)</t>
  </si>
  <si>
    <t>"I.25" (2,12*2+2,7*2)*0,57</t>
  </si>
  <si>
    <t>"I.26" (2,12*2+2,7*2)*0,97</t>
  </si>
  <si>
    <t>"I.27" (4,96*2+4,24*2+0,5*2+0,115+1,9*2)*3,27-(1,1*2,3+1*2,3+1,1*2,5)-(3*2,7)</t>
  </si>
  <si>
    <t>"I.28" (4,96*2+4,34*2+0,5*2+0,115+1,9*2)*3,27-(1,1*2,3+1*2,3+1,1*2,5)-(3*2,7)</t>
  </si>
  <si>
    <t>"I.29" (2,12*2+2,7*2)*0,97</t>
  </si>
  <si>
    <t>"I.30" (5,36*2+2,81*2)*0,57</t>
  </si>
  <si>
    <t>"I.31" (1,635*2+2,31*2)*3,27-(0,8*2,3)</t>
  </si>
  <si>
    <t>"I.32" (2,31*2+2,26)*3,27-(2,26*0,35+1,36*2,35)</t>
  </si>
  <si>
    <t xml:space="preserve">"I.33" (4,01*2+2,935*2)*3,27-(3*2,7+2,26*0,35+1,36*2,35) </t>
  </si>
  <si>
    <t>"I.34a" (1,66+0,6*2)*1,67+(1,66+0,6*2)*3,27-(0,8*0,7*2+0,7*0,7)</t>
  </si>
  <si>
    <t>"I.34b" (1,15*2+1,66*2)*1,67-(0,7*0,7)</t>
  </si>
  <si>
    <t>"I.34c" (2,48*2+3,62*2)*3,27-(0,8*2,3+0,7*2,3)</t>
  </si>
  <si>
    <t>"I.34d" (2,04*2+1,77*2)*0,97</t>
  </si>
  <si>
    <t>"I.35a" (1,66+0,6*2)*1,67+(1,66+0,6*2)*3,27-(0,8*0,7*2+0,7*0,7)</t>
  </si>
  <si>
    <t>"I.35b" (1,15*2+1,66*2)*1,67-(0,7*0,7)</t>
  </si>
  <si>
    <t>"I.35c" (2,48*2+3,62*2)*3,27-(0,8*2,3+0,7*2,3)</t>
  </si>
  <si>
    <t>"I.35d"(2,04*2+1,77*2)*0,97</t>
  </si>
  <si>
    <t>"II.01" (14,54+0,8*3+9,15+1,2*8+6,4+2,25*2+17,15+0,35+18,75+1,31+10,51+4,94+2)*3,27-(0,8*2,3*6+1,1*2,3*12+1,84*2,3)-(1,6*2,3)</t>
  </si>
  <si>
    <t>"II.02" ( (3,995*2+0,6*4+1,45*2)*3,27</t>
  </si>
  <si>
    <t>"II.04" (2,435*2+3,66*2)*3,27-(0,8*2,3)</t>
  </si>
  <si>
    <t>"II.05" (1,91*2+3,66*2)*3,27-(0,8*2,3)</t>
  </si>
  <si>
    <t>"II.06" (4,46+2,425+1,725)*3,27-(0,8*2,3)+(4,46+0,7)*1,67</t>
  </si>
  <si>
    <t>"II.07" (3,41*2+4,46*2)*1,67-(0,8*0,7)</t>
  </si>
  <si>
    <t>"II.08" (6*2+5,35*2+1,5*2+1,6*2)*3,27-(1,1*2,3+1*2,3+1,2*2,35)-(4*2,7)</t>
  </si>
  <si>
    <t>"II.09" (2,12*2+2,7*2)*0,97</t>
  </si>
  <si>
    <t>"II.10" (2,12*2+2,7*2)*0,57</t>
  </si>
  <si>
    <t>"II.11" (5,57*2+5,35*2+1,5*2+1,6*2)*3,27-(1,1*2,3+1*2,3+1,2*2,35)-(4*2,7)</t>
  </si>
  <si>
    <t>"II.12"  (4,96*2+4,245*2+0,5*2+0,115+1,9*2)*3,27-(1,1*2,3+1*2,3+1,1*2,5)-(3*2,7)</t>
  </si>
  <si>
    <t>"II.13" (2,12*2+2,7*2)*0,97</t>
  </si>
  <si>
    <t>"II.14" (4,96*2+4,245*2+0,5*2+0,115+1,9*2)*3,27-(1,1*2,3+1*2,3+1,1*2,5)-(3*2,7)</t>
  </si>
  <si>
    <t>"II.15" (2,12*2+2,7*2)*0,97</t>
  </si>
  <si>
    <t>"II.16" (3,21*2+3,26*2)*0,57</t>
  </si>
  <si>
    <t>"II.17" (8,64*2+5,39*2+0,5*2+0,115+1,9*2)*3,27-(1,1*2,3+1,1*2,3+1,1*2,5)-(4*2,7+0,6*2,7*2)</t>
  </si>
  <si>
    <t>"II.18" (2,12*2+2,7*2)*0,97</t>
  </si>
  <si>
    <t>"II.19" (4,96*2+4,24*2+0,5*2+0,115+1,9*2)*3,27-(1,1*2,3+1*2,3+1,1*2,5)-(3*2,7)</t>
  </si>
  <si>
    <t>"II.20" (4,96*2+4,23*2+0,5*2+0,115+1,9*2)*3,27-(1,1*2,3+1*2,3+1,1*2,5)-(3*2,7)</t>
  </si>
  <si>
    <t>"II.21" (2,12*2+2,7*2)*0,97</t>
  </si>
  <si>
    <t>"II.22" (2,12*2+2,7*2)*0,97</t>
  </si>
  <si>
    <t xml:space="preserve">"II.23"(4,96*2+4,23*2+0,5*2+0,115+1,9*2)*3,27-(1,1*2,3+1*2,3+1,1*2,5)-(3*2,7) </t>
  </si>
  <si>
    <t>"II.24" (4,96*2+4,23*2+0,5*2+0,115+1,9*2)*3,27-(1,1*2,3+1*2,3+1,1*2,5)-(3*2,7)</t>
  </si>
  <si>
    <t>"II.25" (2,12*2+2,7*2)*0,57</t>
  </si>
  <si>
    <t>"II.26"(2,12*2+2,7*2)*0,97</t>
  </si>
  <si>
    <t>"II.27" (4,96*2+4,24*2+0,5*2+0,115+1,9*2)*3,27-(1,1*2,3+1*2,3+1,1*2,5)-(3*2,7)</t>
  </si>
  <si>
    <t>"II.28" (4,96*2+4,24*2+0,5*2+0,115+1,9*2)*3,27-(1,1*2,3+1*2,3+1,1*2,5)-(3*2,7)</t>
  </si>
  <si>
    <t>"II.29" (2,12*2+2,7*2)*0,97</t>
  </si>
  <si>
    <t>"II.30" (5,36*2+2,81*2)*0,57</t>
  </si>
  <si>
    <t>"II.31"  (2,349*2+4,2)*3,27-(2,45*0,35+2,35*1,55)</t>
  </si>
  <si>
    <t>"II.32" (4,2*2+3,136*2)*3,27-(2,45*0,35+2,35*1,55)-(3*2,7)</t>
  </si>
  <si>
    <t>"II.33" (2,695*2+5,36*2)*3,27-(0,8*2,3)</t>
  </si>
  <si>
    <t>"II.34a" (1,12*2+1,985)*3,27+(1,985+1*2)*1,67-(0,8*2,3*2+0,7*2,3*2)</t>
  </si>
  <si>
    <t>"II.34b" (1,55*2+0,945*2)*1,67-(0,7*0,7)</t>
  </si>
  <si>
    <t>"II.34c" (1,55*2+0,96*2)*1,67-(0,7*0,7)</t>
  </si>
  <si>
    <t>"II.34d" (1,45*2+4+3,6*2)*3,27-(0,8*2,3)+(4+1,45*2+1,045*2)*0,97</t>
  </si>
  <si>
    <t>"III.01" (14,54+0,8*3+11,4+1,2*8+6,4+17,15+21+0,35+1,31+10,51+4,94+2)*3,27-(0,8*2,3*5+0,9*2,3*2+1,1*2,3*13+1,84*2,3)-(1,6*2,3)</t>
  </si>
  <si>
    <t>"III.02" (3,995*2+0,6*4+1,45*2)*3,27</t>
  </si>
  <si>
    <t>"III.04" (2,435*2+3,695*2)*3,27-(0,8*2,3)</t>
  </si>
  <si>
    <t>"III.05" (1,91*2+3,695*2)*3,27-(0,8*2,3)</t>
  </si>
  <si>
    <t>"III.06" (4,46*2+3,435*2)*1,67-(0,8*0,7)</t>
  </si>
  <si>
    <t>"III.07" (1,71+2,41+4,46)*3,27-(0,8*2,3)+(4,46+0,7)*1,67</t>
  </si>
  <si>
    <t>"III.08" (6,88*2+5,35*2+2,5*2+0,115*2+3*2+1,5*2)*3,27-(1,1*2,3+1*2,3+1,2*2,35)-(4*2,7)</t>
  </si>
  <si>
    <t>"III.09" (3,325*2+2,9*2)*0,57</t>
  </si>
  <si>
    <t>"III.10" (2,12*2+2,7*2)*0,97</t>
  </si>
  <si>
    <t>"III.11" (5,35*2+4,22*2+0,5*2+0,115+1,9*2)*3,27-(1,1*2,3+1*2,3+1,1*2,5)-(3*2,7)</t>
  </si>
  <si>
    <t>"III.12" (4,96*2+4,235*2+0,5*2+0,115+1,9*2)*3,27-(1,1*2,3+1*2,3+1,1*2,5)-(3*2,7)</t>
  </si>
  <si>
    <t>"III.13" (2,12*2+2,7*2)*0,97</t>
  </si>
  <si>
    <t>"III.14" (4,96*2+4,245*2+0,5*2+0,115+1,9*2)*3,27-(1,1*2,3+1*2,3+1,1*2,5)-(3*2,7)</t>
  </si>
  <si>
    <t>"III.15" (2,12*2+2,7*2)*0,97</t>
  </si>
  <si>
    <t>"III.16" (3,21*2+3,26*2)*0,57</t>
  </si>
  <si>
    <t>"III.17" (8,64*2+5,4*2+0,5*2+0,115+1,9*2)*3,27-(1,1*2,3+1,1*2,3+1,1*2,5)-(4*2,7+0,6*2,7*2)</t>
  </si>
  <si>
    <t>"III.18" (2,12*2+2,7*2)*0,97</t>
  </si>
  <si>
    <t>"III.19" (4,96*2+4,24*2+0,5*2+0,115+1,9*2)*3,27-(1,1*2,3+1*2,3+1,1*2,5)-3*2,7</t>
  </si>
  <si>
    <t>"III.20" (4,96*2+4,24*2+0,5*2+0,115+1,9*2)*3,27-(1,1*2,3+1*2,3+1,1*2,5)-(3*2,7)</t>
  </si>
  <si>
    <t>"III.21" (2,12*2+2,7*2)*0,97</t>
  </si>
  <si>
    <t>"III.22" (2,12*2+2,7*2)*0,97</t>
  </si>
  <si>
    <t>"III.23" (4,96*2+4,24*2+0,5*2+0,115+1,9*2)*3,27-(1,1*2,3+1*2,3+1,1*2,5)-(3*2,7)</t>
  </si>
  <si>
    <t>"III.24" (4,96*2+4,24*2+0,5*2+0,115+1,9*2)*3,27-(1,1*2,3+1*2,3+1,1*2,5)-(3*2,7)</t>
  </si>
  <si>
    <t>"III.25" (2,12*2+2,7*2)*0,57</t>
  </si>
  <si>
    <t>"III.26" (2,12*2+2,7*2)*0,97</t>
  </si>
  <si>
    <t>"III.27" (4,96*2+4,24*2+0,5*2+0,115+1,9*2)*3,27-(1,1*2,3+1*2,3+1,1*2,5)-(3*2,7)</t>
  </si>
  <si>
    <t>"III.28" (4,96*2+4,24*2+0,5*2*0,115+1,9*2)*3,27-(1,1*2,3+1*2,3+1,1*2,5)-(3*2,7)</t>
  </si>
  <si>
    <t>"III.29" (2,12*2+2,7*2)*0,97</t>
  </si>
  <si>
    <t>"III.30" (5,36*2+2,81*2)*0,57</t>
  </si>
  <si>
    <t>"III.31" (1,635*2+2,31*2)*1,67-(0,8*0,7)</t>
  </si>
  <si>
    <t>"III.32" (2,31*2+2,26)*3,27-(2,45*0,35+2,35*1,55)</t>
  </si>
  <si>
    <t>"III.33" (4,2*2+2,935*2)*3,27-(3*2,7)-(2,45*0,35+2,35*1,55)</t>
  </si>
  <si>
    <t>"III.34" (2,695*2+5,36*2)*3,27-(0,9*2,3)</t>
  </si>
  <si>
    <t>"III.35" (5,36*2+4*2)*1,67-(0,7*0,9)</t>
  </si>
  <si>
    <t>"III.36" (2,7*2+2,3*2)*1,67-(1,1*0,7)</t>
  </si>
  <si>
    <t>"IV.01" (14,54+0,8*3+11,4+6,4+1,2*8+17,15+0,35+21+1,31+10,51+4,94+2)*3,27-(0,8*2,3*6+1,1*2,3*12+1,84*2,3)-(1,6*2,3)</t>
  </si>
  <si>
    <t>"IV.02"  (3,995*2+0,6*4+1,45*2)*3,27</t>
  </si>
  <si>
    <t>"IV.04" (2,435*2+3,695*2)*3,27-(0,8*2,3)</t>
  </si>
  <si>
    <t>"IV.05" (1,91*2+3,695*2)*3,27-(0,8*2,3)</t>
  </si>
  <si>
    <t>"IV.06" (4,46*2+3,435*2)*1,67-(0,8*0,7)</t>
  </si>
  <si>
    <t>"IV.07"  (1,71+2,41+4,46)*3,27-(0,8*2,3)+(4,46+0,7)*1,67</t>
  </si>
  <si>
    <t>"IV.08" (6*2+5,35*2+1,5*2+1,6*2)*3,27-(1,1*2,3+1*2,3+1,2*2,35)-(4*2,7)</t>
  </si>
  <si>
    <t>"IV.09" (2,12*2+2,7*2)*0,97</t>
  </si>
  <si>
    <t>"IV.10" (2,12*2+2,7*2)*0,57</t>
  </si>
  <si>
    <t>"IV.11" (5,59*2+5,36*2+1,6*2+1,5*2)*3,27-(1,1*2,3+1*2,3+1,2*2,35)-(4*2,7)</t>
  </si>
  <si>
    <t>"IV.12"  (4,96*2+4,245*2+0,5*2+0,115+1,9*2)*3,27-(1,1*2,3+1*2,3+1,1*2,5)-(3*2,7)</t>
  </si>
  <si>
    <t>"IV.13" (2,12*2+2,7*2)*0,97</t>
  </si>
  <si>
    <t>"IV.14" (4,96*2+4,245*2+0,5*2+0,115+1,9*2)*3,27-(1,1*2,3+1*2,3+1,1*2,5)-(3*2,7)</t>
  </si>
  <si>
    <t>"IV.15" (2,12*2+2,7*2)*0,97</t>
  </si>
  <si>
    <t>"IV.16" (3,21*2+3,26*2)*0,57</t>
  </si>
  <si>
    <t>"IV.17" (8,65*2+5,4*2+0,5*2+0,115+1,9*2)*3,27-(1,1*2,3+1,1*2,3+1,1*2,5)-(4*2,7+0,6*2,7*2)</t>
  </si>
  <si>
    <t>"IV.18" (2,12*2+2,7*2)*0,97</t>
  </si>
  <si>
    <t>"IV.19" (4,96*2+4,24*2+0,5*2+0,115+1,9*2)*3,27-(1,1*2,3+1*2,3+1,1*2,5)-(3*2,7)</t>
  </si>
  <si>
    <t>"IV.20" (4,96*2+4,24*2+0,5*2+0,115+1,9*2)*3,27-(1,1*2,3+1*2,3+1,1*2,5)-(3*2,7)</t>
  </si>
  <si>
    <t>"IV.21" (2,12*2+2,7*2)*0,97</t>
  </si>
  <si>
    <t>"IV.22" (2,12*2+2,7*2)*0,97</t>
  </si>
  <si>
    <t>"IV.23" (4,96*2+4,23*2+0,5*2+0,115+1,9*2)*3,27-(1,1*2,3+1*2,3+1,1*2,5)-(3*2,7)</t>
  </si>
  <si>
    <t>"IV.24" (4,96*2+4,23*2+0,5*2+0,115+1,9*2)*3,27-(1,1*2,3+1*2,3+1,1*2,5)-(3*2,7)</t>
  </si>
  <si>
    <t>"IV.25" (2,12*2+2,7*2)*0,57</t>
  </si>
  <si>
    <t>"IV.26"(2,12*2+2,7*2)*0,97</t>
  </si>
  <si>
    <t>"IV.27" (4,96*2+4,24*2+0,5*2+0,115+1,9*2)*3,27-(1,1*2,3+1*2,3+1,1*2,5)-(3*2,7)</t>
  </si>
  <si>
    <t>"IV.28" (4,96*2+4,24*2+0,5*2+0,115+1,9*2)*3,27-(1,1*2,3+1*2,3+1,1*2,5)-(3*2,7)</t>
  </si>
  <si>
    <t>"IV.29" (2,12*2+2,7*2)*0,97</t>
  </si>
  <si>
    <t>"IV.30" (5,36*2+2,81*2)*0,57</t>
  </si>
  <si>
    <t>"IV.31"  (1,635*2+2,31*2)*1,67-(0,8*0,7)</t>
  </si>
  <si>
    <t>"IV.32" (2,31*2+4,2)*3,27-(3*2,7)-(2,45*0,35+2,35*1,55)</t>
  </si>
  <si>
    <t>"IV.33" (2,935*2+1,2*2)*3,27-(3*2,7)-(2,45*0,35+2,35*1,55)</t>
  </si>
  <si>
    <t>"IV.34" (2,21*2+5,36*2,5)*3,27-(0,8*2,3)</t>
  </si>
  <si>
    <t>"V.01/02" (13,02*2+32,65*2+9*2+5,19*2)*3,68-(1,84*2,3*4+0,8*2,3*10+0,9*2,3*2+1,2*2,3+1,6*2,3+1*2,3*4)-(12,58*3,4)</t>
  </si>
  <si>
    <t>"V.03" (4,17*2+4*2)*3,68-(0,8*2,3)-(3,91*2,7)</t>
  </si>
  <si>
    <t>"V.04/05" (10,51*2+4*2)*3,68-(1*2,3*2)-(2,785*2,7+0,2*2,7*2+3,7*2,7+3,365*2,7)</t>
  </si>
  <si>
    <t>"V.06" (4,485*2+5,36*2)*2,08-(1*0,7)</t>
  </si>
  <si>
    <t>"V.07" (2,51*2+4,76*2)*3,68-(0,8*2,3)</t>
  </si>
  <si>
    <t>"V.08" (3,645*2+2,445*2)*3,68-(0,9*2,3)</t>
  </si>
  <si>
    <t>"V.09" (2,635*2+5,07*2)*2,08-(0,8*0,7)</t>
  </si>
  <si>
    <t>"V.10"  (7,51*2+1,8*2)*3,68-(1,6*2,3+0,8*2,3*2+0,9*2,3+1*2,3)-(1,64*2,7)</t>
  </si>
  <si>
    <t>"V.11" (2,885*2+5,67*2)*3,68-(0,9*2,3)</t>
  </si>
  <si>
    <t>"V.12" (2,545*2+4,51*2)*2,08-(1*0,7*2)</t>
  </si>
  <si>
    <t>"V.13" (3,01*2+4,51*2)*3,68-(0,8*2,3*2)</t>
  </si>
  <si>
    <t>"V.14" (2,01*2+2,065*2)*2,08-(0,8*0,7)</t>
  </si>
  <si>
    <t>"V.15" (2,01*2+2,53*2)*2,08-(0,8*0,7)</t>
  </si>
  <si>
    <t>"V.16" (4,12*2+4,71*2)*3,68-(1,2*2,3+2,45*2,7)</t>
  </si>
  <si>
    <t>"V.17" (2,395*2+2,16*2)*2,08-(0,8*0,7)</t>
  </si>
  <si>
    <t>"V.18" (2,16*2+2,2*2)*2,08-(0,9*0,7)</t>
  </si>
  <si>
    <t>"V.19" (4,77+4+4,07)*3,68+(0,7+4)*2,08-(0,8*2,3)-(3,26*2,7)</t>
  </si>
  <si>
    <t>"V.20" (4*2+4*2)*3,68-(0,8*2,3)-(4*2,7)</t>
  </si>
  <si>
    <t>"V.21" (4*2+4,17*2)*3,68-(0,8*2,3)-(4,17*2,7)</t>
  </si>
  <si>
    <t>"V.22" (2,445*2+2*1)*3,68-(0,8*2,3)</t>
  </si>
  <si>
    <t>89</t>
  </si>
  <si>
    <t>612341391</t>
  </si>
  <si>
    <t>Příplatek k sádrové omítce vnitřních stěn za každých dalších 5 mm tloušťky strojně</t>
  </si>
  <si>
    <t>-2098489626</t>
  </si>
  <si>
    <t>612345301</t>
  </si>
  <si>
    <t>Sádrová hladká omítka ostění nebo nadpraží</t>
  </si>
  <si>
    <t>54038254</t>
  </si>
  <si>
    <t>Ostění - vnější výplně</t>
  </si>
  <si>
    <t>((4+2*2,7)*10+(3+2*2,7)*18+(3+2*2,7)*20+(0,6+2*2,7)*4)*0,25</t>
  </si>
  <si>
    <t>((3,91+2*2,7)*1+(2,785+2,7)*1+3,7*1+(3,365+2,7)*1+(3,26+2*2,7)*1+(4+2*2,7)*1+(4,17+2*2,7)*1)*0,25</t>
  </si>
  <si>
    <t>((1,6+2*2,7)*4+(1,64+2*2,7)*1)*0,25</t>
  </si>
  <si>
    <t>(12,58+3,4*2)*0,25</t>
  </si>
  <si>
    <t>Ostění - vnitřní výplně</t>
  </si>
  <si>
    <t>"pokoje" (1,2+2,4*2)*0,2*44</t>
  </si>
  <si>
    <t>"zázemí" (1+2*2,4)*0,2*(7+6+5+6)</t>
  </si>
  <si>
    <t>"zázemí" (1,2+2*2,4)*0,2*(1+1+2+1)</t>
  </si>
  <si>
    <t>"zázemí" (1,1+2*2,4)*0,2*2</t>
  </si>
  <si>
    <t>"centrál blok" (1+2*2,4)*0,2*14</t>
  </si>
  <si>
    <t>"centrál blok" (1+2*2,4)*0,2*4</t>
  </si>
  <si>
    <t>"centrál blok" (1,8+2*2,4)*0,2</t>
  </si>
  <si>
    <t>0,24*2*3,68*4+0,2*(2,3*2+4,2)</t>
  </si>
  <si>
    <t>91</t>
  </si>
  <si>
    <t>621142001</t>
  </si>
  <si>
    <t>Potažení vnějších podhledů sklovláknitým pletivem vtlačeným do tenkovrstvé hmoty</t>
  </si>
  <si>
    <t>-401434514</t>
  </si>
  <si>
    <t>PODHL_03*2</t>
  </si>
  <si>
    <t>93,75*1,2 'Přepočtené koeficientem množství</t>
  </si>
  <si>
    <t>92</t>
  </si>
  <si>
    <t>621221041</t>
  </si>
  <si>
    <t>Montáž kontaktního zateplení vnějších podhledů lepením a mechanickým kotvením TI z minerální vlny s podélnou orientací do betonu a zdiva tl přes 160 do 200 mm</t>
  </si>
  <si>
    <t>-380263532</t>
  </si>
  <si>
    <t>12,5*2,25+12,5*1,5</t>
  </si>
  <si>
    <t>93</t>
  </si>
  <si>
    <t>63151540</t>
  </si>
  <si>
    <t>deska tepelně izolační minerální kontaktních fasád podélné vlákno λ=0,036 tl 200mm</t>
  </si>
  <si>
    <t>1484807557</t>
  </si>
  <si>
    <t>46,875*1,1 'Přepočtené koeficientem množství</t>
  </si>
  <si>
    <t>94</t>
  </si>
  <si>
    <t>621251105</t>
  </si>
  <si>
    <t>Příplatek k cenám kontaktního zateplení podhledů za zápustnou montáž a použití tepelněizolačních zátek z minerální vlny</t>
  </si>
  <si>
    <t>-1796261331</t>
  </si>
  <si>
    <t>95</t>
  </si>
  <si>
    <t>622142001</t>
  </si>
  <si>
    <t>Potažení vnějších stěn sklovláknitým pletivem vtlačeným do tenkovrstvé hmoty</t>
  </si>
  <si>
    <t>703016018</t>
  </si>
  <si>
    <t>"dvě vrstvy" (SO_01+SO_02+SO_03+SO_04+SO_06)*2+SO_10+SO_09+SO_08+SO_05</t>
  </si>
  <si>
    <t>3462,446*1,2 'Přepočtené koeficientem množství</t>
  </si>
  <si>
    <t>96</t>
  </si>
  <si>
    <t>622143003</t>
  </si>
  <si>
    <t>Montáž omítkových plastových nebo pozinkovaných rohových profilů s tkaninou</t>
  </si>
  <si>
    <t>-966905654</t>
  </si>
  <si>
    <t>"atika + markýza"  (172+500+74)*2+110</t>
  </si>
  <si>
    <t>Ostění - vnitřní výplně v obvodu</t>
  </si>
  <si>
    <t>((3,91+2*2,7)*1+(2,785+2,7)*1+3,7*1+(3,365+2,7)*1+(3,26+2*2,7)*1+(4+2*2,7)*1+(4,17+2*2,7)*1)</t>
  </si>
  <si>
    <t>((1,6+2*2,7)*4+(1,64+2*2,7)*1)</t>
  </si>
  <si>
    <t>(12,58+3,4*2)</t>
  </si>
  <si>
    <t>"pokoje" (1,2+2,4*2)*44</t>
  </si>
  <si>
    <t>"zázemí" (1+2*2,4)*(7+6+5+6)</t>
  </si>
  <si>
    <t>"zázemí" (1,2+2*2,4)*(1+1+2+1)</t>
  </si>
  <si>
    <t>"zázemí" (1,1+2*2,4)*2</t>
  </si>
  <si>
    <t>"centrál blok" (1+2*2,4)*14</t>
  </si>
  <si>
    <t>"centrál blok" (1+2*2,4)*4</t>
  </si>
  <si>
    <t>"centrál blok" (1,8+2*2,4)</t>
  </si>
  <si>
    <t>0,24*2*3,68*4+0,2*(2,3*2+4,2)+120*3,2</t>
  </si>
  <si>
    <t>Obklad ocelového sloupu 150x150mm</t>
  </si>
  <si>
    <t>"Atrium domácnosti I-IV" 3*4*4</t>
  </si>
  <si>
    <t>Obklad ocelového sloupu 100x100mm</t>
  </si>
  <si>
    <t>16*3,4</t>
  </si>
  <si>
    <t>Obklad ocelového sloupu 80x80mm</t>
  </si>
  <si>
    <t>2*3,4</t>
  </si>
  <si>
    <t>Otvory</t>
  </si>
  <si>
    <t>(4+2*2,7)*10+(3+2*2,7)*18+(3+2*2,7)*20+(0,6+2*2,7)*16+(0,6+2*2,7)*4</t>
  </si>
  <si>
    <t>(3,91+2*2,7)*1+(2,785+2*2,7)*1+(3,7+2*2,7)*1+(3,365+2*2,7)*1+(3,26+2*2,7)*1+(4+2*2,7)*1+(4,17+2*2,7)*1</t>
  </si>
  <si>
    <t>(1,6+2*2,7)*4+(1,64+2*2,7)*1</t>
  </si>
  <si>
    <t>(2,765*3,4+1,895*3,4+0,2*3,4+2,86*3,4+0,2*3,4+1,895*3,4+2,765*2)</t>
  </si>
  <si>
    <t>(12,58+2,7*2)</t>
  </si>
  <si>
    <t>Rohy objektu</t>
  </si>
  <si>
    <t>12*3,9+8*4,3+1,2*4*4</t>
  </si>
  <si>
    <t>97</t>
  </si>
  <si>
    <t>55343023</t>
  </si>
  <si>
    <t>profil rohový Pz s kulatou hlavou pro vnitřní omítky tl 15mm</t>
  </si>
  <si>
    <t>-1824161914</t>
  </si>
  <si>
    <t>1273,936*1,1 'Přepočtené koeficientem množství</t>
  </si>
  <si>
    <t>98</t>
  </si>
  <si>
    <t>55343025</t>
  </si>
  <si>
    <t>profil rohový Pz+PVC pro vnější omítky tl 7mm</t>
  </si>
  <si>
    <t>1557361037</t>
  </si>
  <si>
    <t>788,511*1,1 'Přepočtené koeficientem množství</t>
  </si>
  <si>
    <t>99</t>
  </si>
  <si>
    <t>28342206</t>
  </si>
  <si>
    <t>profil ukončovací PVC s výztužnou tkaninu pro ukončení atiky ETICS</t>
  </si>
  <si>
    <t>1373763172</t>
  </si>
  <si>
    <t>1602*1,1 'Přepočtené koeficientem množství</t>
  </si>
  <si>
    <t>100</t>
  </si>
  <si>
    <t>622143004</t>
  </si>
  <si>
    <t>Montáž omítkových samolepících začišťovacích profilů pro spojení s okenním rámem</t>
  </si>
  <si>
    <t>205955126</t>
  </si>
  <si>
    <t>"parapety" 4*10+3*18+3*20+0,6*4+3,91+2,785+3,365+3,26+4+4,18+1,6*4+1,64+12,58</t>
  </si>
  <si>
    <t>"nadpraží" 4*10+3*18+3*20+0,6*4+3,91+2,785+3,365+3,26+4+4,18+1,6*4+1,64+12,58</t>
  </si>
  <si>
    <t>"ostění"</t>
  </si>
  <si>
    <t>((2*2,7)*10+(2*2,7)*18+(2*2,7)*20+(2*2,7)*4)</t>
  </si>
  <si>
    <t>((2*2,7)*1+(2,7)*2+2,7*2+(2,7*2)+(2*2,7)*1+(2*2,7)*1+(2*2,7)*1)</t>
  </si>
  <si>
    <t>((2*2,7)*4+(2*2,7*1))</t>
  </si>
  <si>
    <t>(3,4*2)</t>
  </si>
  <si>
    <t>101</t>
  </si>
  <si>
    <t>59051476</t>
  </si>
  <si>
    <t>profil začišťovací PVC 9mm s výztužnou tkaninou pro ostění ETICS</t>
  </si>
  <si>
    <t>-1171063873</t>
  </si>
  <si>
    <t>198,52*1,1 'Přepočtené koeficientem množství</t>
  </si>
  <si>
    <t>102</t>
  </si>
  <si>
    <t>59051510</t>
  </si>
  <si>
    <t>profil začišťovací s okapnicí PVC s výztužnou tkaninou pro nadpraží ETICS</t>
  </si>
  <si>
    <t>1359996879</t>
  </si>
  <si>
    <t>103</t>
  </si>
  <si>
    <t>59051512</t>
  </si>
  <si>
    <t>profil začišťovací s okapnicí PVC s výztužnou tkaninou pro parapet ETICS</t>
  </si>
  <si>
    <t>364113700</t>
  </si>
  <si>
    <t>352,4*1,1 'Přepočtené koeficientem množství</t>
  </si>
  <si>
    <t>104</t>
  </si>
  <si>
    <t>622211011</t>
  </si>
  <si>
    <t>Montáž kontaktního zateplení vnějších stěn lepením a mechanickým kotvením polystyrénových desek do betonu a zdiva tl přes 40 do 80 mm</t>
  </si>
  <si>
    <t>1444918634</t>
  </si>
  <si>
    <t>Skladba SO.01 - Základový pás pod úrovní terénu - EPS PER 190mm (dve vrstvy - 40+150mm), 0,93m</t>
  </si>
  <si>
    <t>"Domácnost I" (13,55+33,1+23,8+28,3)*0,93</t>
  </si>
  <si>
    <t>"Domácnost II" (13,55+ 33,1+23,8+28,3)*0,93</t>
  </si>
  <si>
    <t>"Domácnost III" (7,85+33,1+23,8+28,3)*0,93</t>
  </si>
  <si>
    <t>"Domácnost IV" (7,85+33,1+23,8+28,3)*0,93</t>
  </si>
  <si>
    <t>"Centrální blok" (12,5*2+14,4*2)*0,93</t>
  </si>
  <si>
    <t>Skladba SO.02 - Základový pás pod úrovní terénu - EPS PER 190mm (dvě vrstvy - 40+150mm)</t>
  </si>
  <si>
    <t>"Domácnost I" (13,55+33,1+23,8+28,3)*0,3</t>
  </si>
  <si>
    <t>-(4*2+3*2+0,6*3+4+3*4+0,6+1,76+3*3+0,6)*0,3</t>
  </si>
  <si>
    <t>"Domácnost II" (13,55+ 33,1+23,8+28,3)*0,3</t>
  </si>
  <si>
    <t>-(4*2+0,6*3+3*2+4+3*4+0,6*2+1,76+3*3)*0,3</t>
  </si>
  <si>
    <t>"Domácnost III" (7,85+33,1+23,8+28,3)*0,3</t>
  </si>
  <si>
    <t>-(3*3+0,6*2+1,76+3*4+4+0,6*3+3*2+4*2)*0,3</t>
  </si>
  <si>
    <t>"Domácnost IV" (7,85+33,1+23,8+28,3)*0,3</t>
  </si>
  <si>
    <t>"Centrální blok" (14,4+12,5)*0,3</t>
  </si>
  <si>
    <t>-(4,17+0,24*2+4+3,26+1,8)*0,3</t>
  </si>
  <si>
    <t>105</t>
  </si>
  <si>
    <t>28376352</t>
  </si>
  <si>
    <t>deska perimetrická pro zateplení spodních staveb 200kPa λ=0,034 tl 50mm</t>
  </si>
  <si>
    <t>1611297006</t>
  </si>
  <si>
    <t>473,309*1,1 'Přepočtené koeficientem množství</t>
  </si>
  <si>
    <t>106</t>
  </si>
  <si>
    <t>622211201</t>
  </si>
  <si>
    <t>Montáž druhé vrstvy kontaktního zateplení z polystyrenových desek lepením a mechanickým kotvením celkové tloušťky do 200 mm</t>
  </si>
  <si>
    <t>-447577429</t>
  </si>
  <si>
    <t>SO_01+SO_02+SO_08</t>
  </si>
  <si>
    <t>107</t>
  </si>
  <si>
    <t>28376357</t>
  </si>
  <si>
    <t>deska perimetrická pro zateplení spodních staveb 200kPa λ=0,034 tl 140mm</t>
  </si>
  <si>
    <t>146496705</t>
  </si>
  <si>
    <t>108</t>
  </si>
  <si>
    <t>622221021</t>
  </si>
  <si>
    <t>Montáž kontaktního zateplení vnějších stěn lepením a mechanickým kotvením TI z minerální vlny s podélnou orientací do zdiva a betonu tl přes 80 do 120 mm</t>
  </si>
  <si>
    <t>1013247759</t>
  </si>
  <si>
    <t>"Domácnost I" (9,925*2)*1,2</t>
  </si>
  <si>
    <t>"Domácnost II"(9,925*2)*1,2</t>
  </si>
  <si>
    <t>"Domácnost III" (9,925*2)*1,2</t>
  </si>
  <si>
    <t>"Domácnost IV" (9,925*2)*1,2</t>
  </si>
  <si>
    <t>109</t>
  </si>
  <si>
    <t>63151563</t>
  </si>
  <si>
    <t>deska tepelně izolační minerální kontaktních fasád podélné vlákno λ=0,038 tl 100mm</t>
  </si>
  <si>
    <t>1665651305</t>
  </si>
  <si>
    <t>95,28*1,1 'Přepočtené koeficientem množství</t>
  </si>
  <si>
    <t>110</t>
  </si>
  <si>
    <t>622221041</t>
  </si>
  <si>
    <t>Montáž kontaktního zateplení vnějších stěn lepením a mechanickým kotvením desek z minerální vlny s podélnou orientací do zdiva a betonu tl přes 160 do 200mm</t>
  </si>
  <si>
    <t>1343140704</t>
  </si>
  <si>
    <t>Skladba SO.04 - Kontrukce atiky střechy se zateplením  - MV 200mm+90mm druhá vrstva</t>
  </si>
  <si>
    <t>"Domácnost I" (33,1+24,2+28,1+11,5)*1,2+(5,199*2)*1,2</t>
  </si>
  <si>
    <t>"Domácnost II" (33,1+24,2+28,1+11,41)*1,2+(5,199*2)*1,2</t>
  </si>
  <si>
    <t>"Domácnost III" (33,1+24,2+28,1+6,35)*1,2+(5,199*2)*1,2</t>
  </si>
  <si>
    <t>"Domácnost IV" (33,1+24,2+28,1+6,35)*1,2+(5,199*2)*1,2</t>
  </si>
  <si>
    <t>Skladba SO.03 - Stěna obvodová - keramická 300mm+izolace MV 200mm</t>
  </si>
  <si>
    <t>"Domácnost I" (13,55+33,1+23,8+28,3)*2,4</t>
  </si>
  <si>
    <t>-(4*2+3*2+0,6*3+4+3*4+0,6+3*3+0,6)*2,4-(1,76*2,08)</t>
  </si>
  <si>
    <t>"Domácnost II" (13,55+ 33,1+23,8+28,3)*2,4</t>
  </si>
  <si>
    <t>-(4*2+0,6*3+3*2+4+3*4+0,6*2+3*3)*2,4-(1,76*2,08)</t>
  </si>
  <si>
    <t>"Domácnost III" (7,85+33,1+23,8+28,3)*2,4</t>
  </si>
  <si>
    <t>-(3*3+0,6*2+3*4+4+0,6*3+3*2+4*2)*2,4-(1,76*2,08)</t>
  </si>
  <si>
    <t>"Domácnost IV" (7,85+33,1+23,8+28,3)*2,4</t>
  </si>
  <si>
    <t>"Centrální blok - vstup" 13,5*2*1,1</t>
  </si>
  <si>
    <t>"Centrální blok - atrium" 45*1,6</t>
  </si>
  <si>
    <t>"Centrální blok" (15,4*2)*1,5</t>
  </si>
  <si>
    <t>"Centrální blok" 12,5*3,5+14,4*2,7</t>
  </si>
  <si>
    <t>-(1,8*2,78+3,26*2,7+0,24*2,7*2+4*2,7+4,17*2,7)</t>
  </si>
  <si>
    <t>111</t>
  </si>
  <si>
    <t>63151568</t>
  </si>
  <si>
    <t>deska tepelně izolační minerální kontaktních fasád podélné vlákno λ=0,038 tl 200mm</t>
  </si>
  <si>
    <t>-67614172</t>
  </si>
  <si>
    <t>1198,729*1,1 'Přepočtené koeficientem množství</t>
  </si>
  <si>
    <t>112</t>
  </si>
  <si>
    <t>622221231</t>
  </si>
  <si>
    <t>Montáž druhé vrstvy kontaktního zateplení z desek z minerální vlny lepením a mechanickým kotvením celkové tloušťky přes 280 do 320 mm</t>
  </si>
  <si>
    <t>2053942749</t>
  </si>
  <si>
    <t>SO_04+SO_10</t>
  </si>
  <si>
    <t>113</t>
  </si>
  <si>
    <t>63151527</t>
  </si>
  <si>
    <t>deska tepelně izolační minerální kontaktních fasád podélné vlákno λ=0,036 tl 90mm</t>
  </si>
  <si>
    <t>1896783986</t>
  </si>
  <si>
    <t>548,764*1,1 'Přepočtené koeficientem množství</t>
  </si>
  <si>
    <t>114</t>
  </si>
  <si>
    <t>622222001</t>
  </si>
  <si>
    <t>Montáž kontaktního zateplení vnějšího ostění, nadpraží nebo parapetu hl. špalety do 200 mm lepením desek z minerální vlny tl do 40 mm</t>
  </si>
  <si>
    <t>-1964490347</t>
  </si>
  <si>
    <t>115</t>
  </si>
  <si>
    <t>63151518</t>
  </si>
  <si>
    <t>deska tepelně izolační minerální kontaktních fasád podélné vlákno λ=0,036 tl 40mm</t>
  </si>
  <si>
    <t>1326613735</t>
  </si>
  <si>
    <t>688,111*0,2</t>
  </si>
  <si>
    <t>137,622*1,1 'Přepočtené koeficientem množství</t>
  </si>
  <si>
    <t>116</t>
  </si>
  <si>
    <t>622251101</t>
  </si>
  <si>
    <t>Příplatek k cenám kontaktního zateplení vnějších stěn za zápustnou montáž a použití tepelněizolačních zátek z polystyrenu</t>
  </si>
  <si>
    <t>-768496805</t>
  </si>
  <si>
    <t>117</t>
  </si>
  <si>
    <t>622251105</t>
  </si>
  <si>
    <t>Příplatek k cenám kontaktního zateplení vnějších stěn za zápustnou montáž a použití tepelněizolačních zátek z minerální vlny</t>
  </si>
  <si>
    <t>-604602102</t>
  </si>
  <si>
    <t>SO_03+SO_04+SO_05+SO_06+SO_09+SO_10</t>
  </si>
  <si>
    <t>118</t>
  </si>
  <si>
    <t>622252001</t>
  </si>
  <si>
    <t>Montáž profilů kontaktního zateplení připevněných mechanicky</t>
  </si>
  <si>
    <t>-73291441</t>
  </si>
  <si>
    <t>"Domácnost I" ((13,55+33,1+23,8+28,3)*4+12,5*2+14,4*2)*3</t>
  </si>
  <si>
    <t>119</t>
  </si>
  <si>
    <t>28342213</t>
  </si>
  <si>
    <t>profil zakládací sada upevňovacího a nasouvacího profilu pro ETICS pro izolant tl 180-290mm</t>
  </si>
  <si>
    <t>-1654441126</t>
  </si>
  <si>
    <t>1346,4*1,1 'Přepočtené koeficientem množství</t>
  </si>
  <si>
    <t>120</t>
  </si>
  <si>
    <t>629991011</t>
  </si>
  <si>
    <t>Zakrytí výplní otvorů a svislých ploch fólií přilepenou lepící páskou</t>
  </si>
  <si>
    <t>981963007</t>
  </si>
  <si>
    <t>(4*2,7*11+3*2,7*18+3*2,7*19+0,6*2,7*16+0,6*2,7*4)*2</t>
  </si>
  <si>
    <t>(3,91*2,7*1+2,785*2,7*1+0,2*2,7*2+3,7*2,7*1+3,365*2,7*1+3,26*2,7*1+4*2,7*1+4,17*2,7*1)*2</t>
  </si>
  <si>
    <t>(1,6*2,7*4+1,64*2,7*1)*2</t>
  </si>
  <si>
    <t>12,58*3,4*2</t>
  </si>
  <si>
    <t>(1,87*2+6,97)*3,4*2</t>
  </si>
  <si>
    <t>(5,97*3,4*2+10,265*3,4*8+5,790*3,4*4+2,26*3+2,45*3)*2</t>
  </si>
  <si>
    <t>(5,978*3,4*2+6,354*2+3,785*2)*2</t>
  </si>
  <si>
    <t>(2,09*3,4*2+2,055*3,4*2+2,86*3,4*2+4,06*3,4*2+1,06*3,4*2+1,96*3,4+1,96*3,4)</t>
  </si>
  <si>
    <t>(2*2,3*4+0,8*2,45*4)*2</t>
  </si>
  <si>
    <t>121</t>
  </si>
  <si>
    <t>632451214</t>
  </si>
  <si>
    <t>Potěr cementový samonivelační litý C20 tl přes 45 do 50 mm</t>
  </si>
  <si>
    <t>-265304055</t>
  </si>
  <si>
    <t>"tl. 47mm" POD_01+POD_03</t>
  </si>
  <si>
    <t>"tl. 58mm" POD_02</t>
  </si>
  <si>
    <t>122</t>
  </si>
  <si>
    <t>632451291</t>
  </si>
  <si>
    <t>Příplatek k cementovému samonivelačnímu litému potěru C20 ZKD 5 mm tl přes 50 mm</t>
  </si>
  <si>
    <t>-841541083</t>
  </si>
  <si>
    <t>POD_02*2</t>
  </si>
  <si>
    <t>123</t>
  </si>
  <si>
    <t>632481213</t>
  </si>
  <si>
    <t>Separační vrstva z PE fólie</t>
  </si>
  <si>
    <t>-1580650143</t>
  </si>
  <si>
    <t>POD_01+POD_02+POD_03</t>
  </si>
  <si>
    <t>3008,87*1,2 'Přepočtené koeficientem množství</t>
  </si>
  <si>
    <t>124</t>
  </si>
  <si>
    <t>634112113</t>
  </si>
  <si>
    <t>Obvodová dilatace podlahovým páskem z pěnového PE mezi stěnou a mazaninou nebo potěrem v 80 mm</t>
  </si>
  <si>
    <t>-849845906</t>
  </si>
  <si>
    <t>125</t>
  </si>
  <si>
    <t>642946112</t>
  </si>
  <si>
    <t>Osazování pouzdra posuvných dveří s jednou kapsou pro jedno křídlo š přes 800 do 1200 mm do zděné příčky</t>
  </si>
  <si>
    <t>-1189507525</t>
  </si>
  <si>
    <t>"D13L" 3</t>
  </si>
  <si>
    <t>"D14P" 4</t>
  </si>
  <si>
    <t>"D86P" 18</t>
  </si>
  <si>
    <t>"D87L"19</t>
  </si>
  <si>
    <t>126</t>
  </si>
  <si>
    <t>55331616</t>
  </si>
  <si>
    <t>pouzdro stavební posuvných dveří jednopouzdrové 1200mm standardní rozměr</t>
  </si>
  <si>
    <t>-2115507058</t>
  </si>
  <si>
    <t>"stavební pouzdro pro zásuvné dveře - bezobložkové, viditelné části lakované RAL 9010 " 44</t>
  </si>
  <si>
    <t>Ostatní konstrukce a práce, bourání</t>
  </si>
  <si>
    <t>127</t>
  </si>
  <si>
    <t>941111131</t>
  </si>
  <si>
    <t>Montáž lešení řadového trubkového lehkého s podlahami zatížení do 200 kg/m2 š od 1,2 do 1,5 m v do 10 m</t>
  </si>
  <si>
    <t>-420442704</t>
  </si>
  <si>
    <t>"Domácnost I" (13,55+33,1+23,8+28,3+1,5*2)*5</t>
  </si>
  <si>
    <t>"Domácnost II" (13,55+ 33,1+23,8+28,3+1,5*2)*5</t>
  </si>
  <si>
    <t>"Domácnost III" (7,85+33,1+23,8+28,3+1,5*2)*5</t>
  </si>
  <si>
    <t>"Domácnost IV" (7,85+33,1+23,8+28,3+1,5*2)*5</t>
  </si>
  <si>
    <t>"Centrální blok" (12,5*2+14,4*2)*5,5</t>
  </si>
  <si>
    <t>128</t>
  </si>
  <si>
    <t>941111231</t>
  </si>
  <si>
    <t>Příplatek k lešení řadovému trubkovému lehkému s podlahami š 1,5 m v 10 m za první a ZKD den použití</t>
  </si>
  <si>
    <t>-919928671</t>
  </si>
  <si>
    <t>"Odhad realizace 8 měs." LES*240</t>
  </si>
  <si>
    <t>129</t>
  </si>
  <si>
    <t>941111831</t>
  </si>
  <si>
    <t>Demontáž lešení řadového trubkového lehkého s podlahami zatížení do 200 kg/m2 š od 1,2 do 1,5 m v do 10 m</t>
  </si>
  <si>
    <t>1054264975</t>
  </si>
  <si>
    <t>130</t>
  </si>
  <si>
    <t>944611111</t>
  </si>
  <si>
    <t>Montáž ochranné plachty z textilie z umělých vláken</t>
  </si>
  <si>
    <t>-1489475109</t>
  </si>
  <si>
    <t>131</t>
  </si>
  <si>
    <t>944611211</t>
  </si>
  <si>
    <t>Příplatek k ochranné plachtě za první a ZKD den použití</t>
  </si>
  <si>
    <t>1309568691</t>
  </si>
  <si>
    <t>132</t>
  </si>
  <si>
    <t>944611811</t>
  </si>
  <si>
    <t>Demontáž ochranné plachty z textilie z umělých vláken</t>
  </si>
  <si>
    <t>-551567372</t>
  </si>
  <si>
    <t>133</t>
  </si>
  <si>
    <t>949101112</t>
  </si>
  <si>
    <t>Lešení pomocné pro objekty pozemních staveb s lešeňovou podlahou v přes 1,9 do 3,5 m zatížení do 150 kg/m2</t>
  </si>
  <si>
    <t>-541833808</t>
  </si>
  <si>
    <t>134</t>
  </si>
  <si>
    <t>952901111</t>
  </si>
  <si>
    <t>Vyčištění budov bytové a občanské výstavby při výšce podlaží do 4 m</t>
  </si>
  <si>
    <t>1690974664</t>
  </si>
  <si>
    <t>135</t>
  </si>
  <si>
    <t>767832101</t>
  </si>
  <si>
    <t>Montáž venkovních požárních žebříků do zdiva se suchovodem</t>
  </si>
  <si>
    <t>1388893692</t>
  </si>
  <si>
    <t>" výpis ostatních výrobků ozn.Os/13" 5</t>
  </si>
  <si>
    <t>136</t>
  </si>
  <si>
    <t>44983049</t>
  </si>
  <si>
    <t>žebřík venkovní s přímým výstupem a ochranným košem se suchovodem z nerezové oceli celkem do dl 6m</t>
  </si>
  <si>
    <t>-102334143</t>
  </si>
  <si>
    <t xml:space="preserve">Střešní výlez na plochou střechu - ocelový žebřík s ochranným košem, dl. 5,0m , jedna svislá tyč provedena jako suchovod pro hadice HZS </t>
  </si>
  <si>
    <t>137</t>
  </si>
  <si>
    <t>767834111</t>
  </si>
  <si>
    <t>Příplatek k ceně za montáž ochranného koše šroubovaný</t>
  </si>
  <si>
    <t>-940137276</t>
  </si>
  <si>
    <t>998</t>
  </si>
  <si>
    <t>Přesun hmot</t>
  </si>
  <si>
    <t>138</t>
  </si>
  <si>
    <t>998011001</t>
  </si>
  <si>
    <t>Přesun hmot pro budovy zděné v do 6 m</t>
  </si>
  <si>
    <t>-2012030518</t>
  </si>
  <si>
    <t>PSV</t>
  </si>
  <si>
    <t>Práce a dodávky PSV</t>
  </si>
  <si>
    <t>711</t>
  </si>
  <si>
    <t>Izolace proti vodě, vlhkosti a plynům</t>
  </si>
  <si>
    <t>139</t>
  </si>
  <si>
    <t>711112001</t>
  </si>
  <si>
    <t>Provedení izolace proti zemní vlhkosti svislé za studena nátěrem penetračním</t>
  </si>
  <si>
    <t>1506362227</t>
  </si>
  <si>
    <t>Základová ŽB deska</t>
  </si>
  <si>
    <t>"dom I-IV" (32,7*23,8 -10,315*5,739)*4</t>
  </si>
  <si>
    <t>"centrální část" 12,9*41+4,3*14,8*2-120</t>
  </si>
  <si>
    <t>140</t>
  </si>
  <si>
    <t>11163153</t>
  </si>
  <si>
    <t>emulze asfaltová penetrační</t>
  </si>
  <si>
    <t>litr</t>
  </si>
  <si>
    <t>552637388</t>
  </si>
  <si>
    <t>3412,429*0,4 'Přepočtené koeficientem množství</t>
  </si>
  <si>
    <t>141</t>
  </si>
  <si>
    <t>711122131</t>
  </si>
  <si>
    <t>Provedení izolace proti zemní vlhkosti svislé za horka nátěrem asfaltovým</t>
  </si>
  <si>
    <t>2033845149</t>
  </si>
  <si>
    <t>SO_01+SO_02</t>
  </si>
  <si>
    <t>142</t>
  </si>
  <si>
    <t>-1095961218</t>
  </si>
  <si>
    <t>469,352*0,4 'Přepočtené koeficientem množství</t>
  </si>
  <si>
    <t>143</t>
  </si>
  <si>
    <t>711441559</t>
  </si>
  <si>
    <t>Provedení izolace proti tlakové vodě vodorovné přitavením pásu NAIP</t>
  </si>
  <si>
    <t>1841238306</t>
  </si>
  <si>
    <t>Základová ŽB deska - provedení v kvalitě izolace proti tlakové vodě , včetně detailů opracování + provedení s odolnosí proti pronikání radonu</t>
  </si>
  <si>
    <t>"dom I-IV" (32,7*23,8 -10,315*5,739)*4*2</t>
  </si>
  <si>
    <t>"centrální část" (12,9*41+4,3*14,8*2-120)*2</t>
  </si>
  <si>
    <t>144</t>
  </si>
  <si>
    <t>62853004</t>
  </si>
  <si>
    <t>pás asfaltový natavitelný modifikovaný SBS tl 4,0mm s vložkou ze skleněné tkaniny a spalitelnou PE fólií nebo jemnozrnným minerálním posypem na horním povrchu</t>
  </si>
  <si>
    <t>877008813</t>
  </si>
  <si>
    <t>3412,429*1,15 'Přepočtené koeficientem množství</t>
  </si>
  <si>
    <t>145</t>
  </si>
  <si>
    <t>62855001</t>
  </si>
  <si>
    <t>pás asfaltový natavitelný modifikovaný SBS tl 4,0mm s vložkou z polyesterové rohože a spalitelnou PE fólií nebo jemnozrnným minerálním posypem na horním povrchu</t>
  </si>
  <si>
    <t>-812823962</t>
  </si>
  <si>
    <t>146</t>
  </si>
  <si>
    <t>711442559</t>
  </si>
  <si>
    <t>Provedení izolace proti tlakové vodě svislé přitavením pásu NAIP</t>
  </si>
  <si>
    <t>-1115473745</t>
  </si>
  <si>
    <t>Základová stěny- provedení v kvalitě izolace proti tlakové vodě , včetně detailů opracování + provedení s odolnosí proti pronikání radonu</t>
  </si>
  <si>
    <t>147</t>
  </si>
  <si>
    <t>1484194421</t>
  </si>
  <si>
    <t>469,352*1,15 'Přepočtené koeficientem množství</t>
  </si>
  <si>
    <t>148</t>
  </si>
  <si>
    <t>1761036501</t>
  </si>
  <si>
    <t>149</t>
  </si>
  <si>
    <t>711161212</t>
  </si>
  <si>
    <t>Izolace proti zemní vlhkosti nopovou fólií svislá, nopek v 8,0 mm, tl do 0,6 mm</t>
  </si>
  <si>
    <t>-929250872</t>
  </si>
  <si>
    <t>150</t>
  </si>
  <si>
    <t>711161384</t>
  </si>
  <si>
    <t>Izolace proti zemní vlhkosti nopovou fólií ukončení provětrávací lištou</t>
  </si>
  <si>
    <t>736675495</t>
  </si>
  <si>
    <t>Skladba SO.01 - obvod</t>
  </si>
  <si>
    <t>"Domácnost I" (13,55+33,1+23,8+28,3)</t>
  </si>
  <si>
    <t>"Domácnost II" (13,55+ 33,1+23,8+28,3)</t>
  </si>
  <si>
    <t>"Domácnost III" (7,85+33,1+23,8+28,3)</t>
  </si>
  <si>
    <t>"Domácnost IV" (7,85+33,1+23,8+28,3)</t>
  </si>
  <si>
    <t>"Centrální blok" (12,5*2+14,4*2)</t>
  </si>
  <si>
    <t>151</t>
  </si>
  <si>
    <t>711161385</t>
  </si>
  <si>
    <t>Izolace proti zemní vlhkosti nopovou fólií připevnění koutové tvarovky</t>
  </si>
  <si>
    <t>1611858162</t>
  </si>
  <si>
    <t>152</t>
  </si>
  <si>
    <t>711161386</t>
  </si>
  <si>
    <t>Izolace proti zemní vlhkosti nopovou fólií připevnění rohové tvarovky</t>
  </si>
  <si>
    <t>1895864077</t>
  </si>
  <si>
    <t>153</t>
  </si>
  <si>
    <t>711161391</t>
  </si>
  <si>
    <t>Izolace proti zemní vlhkosti připevnění folie hřeby</t>
  </si>
  <si>
    <t>248159558</t>
  </si>
  <si>
    <t>437,4*4 'Přepočtené koeficientem množství</t>
  </si>
  <si>
    <t>154</t>
  </si>
  <si>
    <t>711491272</t>
  </si>
  <si>
    <t>Provedení doplňků izolace proti vodě na ploše svislé z textilií vrstva ochranná</t>
  </si>
  <si>
    <t>331966398</t>
  </si>
  <si>
    <t>155</t>
  </si>
  <si>
    <t>69311172</t>
  </si>
  <si>
    <t>geotextilie PP s ÚV stabilizací 300g/m2</t>
  </si>
  <si>
    <t>441346305</t>
  </si>
  <si>
    <t>406,784*1,1 'Přepočtené koeficientem množství</t>
  </si>
  <si>
    <t>156</t>
  </si>
  <si>
    <t>HZS2161</t>
  </si>
  <si>
    <t>Hodinová zúčtovací sazba izolatér</t>
  </si>
  <si>
    <t>-1569168447</t>
  </si>
  <si>
    <t>"Příplatek za provedení a opracování prostupů v kvalitě proti tlakové vodě a pronikaná radonu" 20</t>
  </si>
  <si>
    <t>157</t>
  </si>
  <si>
    <t>998711101</t>
  </si>
  <si>
    <t>Přesun hmot tonážní pro izolace proti vodě, vlhkosti a plynům v objektech v do 6 m</t>
  </si>
  <si>
    <t>1295520050</t>
  </si>
  <si>
    <t>712</t>
  </si>
  <si>
    <t>Povlakové krytiny</t>
  </si>
  <si>
    <t>158</t>
  </si>
  <si>
    <t>712311101</t>
  </si>
  <si>
    <t>Provedení povlakové krytiny střech do 10° za studena lakem penetračním nebo asfaltovým</t>
  </si>
  <si>
    <t>478084943</t>
  </si>
  <si>
    <t>Skladba střechy STŘ.01 +STŘ.02</t>
  </si>
  <si>
    <t>"Domácnost I-IV" 32,2*23,3*4-(11,025*6,05)</t>
  </si>
  <si>
    <t>"Centrální část" 17,15*13+21,6*14,9+13*12-110</t>
  </si>
  <si>
    <t>Atika - vnitřní strana SO.04</t>
  </si>
  <si>
    <t>"Domácnost I" (32,4+23,32+27,65+11,1)*0,565+6,05*0,565*2</t>
  </si>
  <si>
    <t>"Domácnost I" (32,4+23,32+27,65+11,1)*0,15+6,05*0,15*2</t>
  </si>
  <si>
    <t>"Domácnost II" (32,4+23,32+27,65+11,1)*0,565+6,05*0,565*2</t>
  </si>
  <si>
    <t>"Domácnost II" (32,4+23,32+27,65+11,1)*0,15+6,05*0,15*2</t>
  </si>
  <si>
    <t>"Domácnost III" (32,4+23,32+27,65+5,91)*0,565+6,05*0,565*2</t>
  </si>
  <si>
    <t>"Domácnost III" (32,4+23,32+27,65+5,91)*0,15+6,05*0,15*2</t>
  </si>
  <si>
    <t>"Domácnost IV" (32,4+23,32+27,65+5,91)*0,565+6,05*0,565*2</t>
  </si>
  <si>
    <t>"Domácnost IV" (32,4+23,32+27,65+5,91)*0,15+6,05*0,15*2</t>
  </si>
  <si>
    <t>"Centrální blok" 15,1*0,6*2</t>
  </si>
  <si>
    <t>"Centrální blok" 15,1*0,15*2</t>
  </si>
  <si>
    <t>Atika - vnitřní strana SO.05</t>
  </si>
  <si>
    <t>"Centrální blok - vstupy" 13,2*2*0,15+13,2*0,6*2</t>
  </si>
  <si>
    <t>"Centrální blok - atrium" 45*0,15+45*0,6</t>
  </si>
  <si>
    <t>Atika - vnitřní strana SO.06</t>
  </si>
  <si>
    <t>"Domácnost I" 11,025*0,15*2+11,025*0,6*2</t>
  </si>
  <si>
    <t>"Domácnost II" 11,025*0,15*2+11,025*0,6*2</t>
  </si>
  <si>
    <t>"Domácnost III" 11,025*0,15*2+11,025*0,6*2</t>
  </si>
  <si>
    <t>"Domácnost IV" 11,025*0,15*2+11,025*0,6*2</t>
  </si>
  <si>
    <t>Atika - vnitřní a venkovní strana SO.07</t>
  </si>
  <si>
    <t>"Domácnost I" (4,4+12,2)*0,96</t>
  </si>
  <si>
    <t>"Domácnost II" (4,4+12,2)*0,96</t>
  </si>
  <si>
    <t>"Domácnost III" (4,4+17,35)*0,96</t>
  </si>
  <si>
    <t>"Domácnost IV" (4,4+17,35)*0,96</t>
  </si>
  <si>
    <t>"Centrální blok -vstup" 13,2*0,6*2+13,2*0,15</t>
  </si>
  <si>
    <t>"Centrální blok" (2*2+9,86*2+4,31*4+17,3*2)*0,6 +(2*2+9,86*2+4,31*4+17,3*2)*0,15</t>
  </si>
  <si>
    <t>159</t>
  </si>
  <si>
    <t>-526800192</t>
  </si>
  <si>
    <t>4112,973*0,4 'Přepočtené koeficientem množství</t>
  </si>
  <si>
    <t>160</t>
  </si>
  <si>
    <t>712331111</t>
  </si>
  <si>
    <t>Provedení povlakové krytiny střech do 10° podkladní vrstvy pásy na sucho samolepící</t>
  </si>
  <si>
    <t>1758134915</t>
  </si>
  <si>
    <t>"Domácnost I" (32,4+23,32+27,65+11,1)*0,165+6,05*0,165*2</t>
  </si>
  <si>
    <t>"Domácnost I" (32,4+23,32+27,65+11,1)*0,55+6,05*0,55*2</t>
  </si>
  <si>
    <t>"Domácnost II" (32,4+23,32+27,65+11,1)*0,165+6,05*0,165*2</t>
  </si>
  <si>
    <t>"Domácnost II" (32,4+23,32+27,65+11,1)*0,55+6,05*0,55*2</t>
  </si>
  <si>
    <t>"Domácnost III" (32,4+23,32+27,65+5,91)*0,165+6,05*0,165*2</t>
  </si>
  <si>
    <t>"Domácnost III" (32,4+23,32+27,65+5,91)*0,55+6,05*0,55*2</t>
  </si>
  <si>
    <t>"Domácnost IV" (32,4+23,32+27,65+5,91)*0,165+6,05*0,165*2</t>
  </si>
  <si>
    <t>"Domácnost IV" (32,4+23,32+27,65+5,91)*0,55+6,05*0,55*2</t>
  </si>
  <si>
    <t>"Centrální blok" 15,1*0,165*2</t>
  </si>
  <si>
    <t>"Centrální blok" 15,1*0,55*2</t>
  </si>
  <si>
    <t>"Centrální blok - vstupy" 13,2*2*0,165+13,2*0,45*2</t>
  </si>
  <si>
    <t>"Centrální blok - atrium" 45*0,15+45*0,45</t>
  </si>
  <si>
    <t>"Domácnost I" 11,025*0,15*2+11,025*0,35*2</t>
  </si>
  <si>
    <t>"Domácnost II" 11,025*0,15*2+11,025*0,35*2</t>
  </si>
  <si>
    <t>"Domácnost III" 11,025*0,15*2+11,025*0,35*2</t>
  </si>
  <si>
    <t>"Domácnost IV" 11,025*0,15*2+11,025*0,35*2</t>
  </si>
  <si>
    <t>"Domácnost I" (4,4+12,2)*0,6</t>
  </si>
  <si>
    <t>"Domácnost II" (4,4+12,2)*0,6</t>
  </si>
  <si>
    <t>"Domácnost III" (4,4+17,35)*0,6</t>
  </si>
  <si>
    <t>"Domácnost IV" (4,4+17,35)*0,6</t>
  </si>
  <si>
    <t>"Centrální blok -vstup" 13,2*0,165*2+13,2*0,35</t>
  </si>
  <si>
    <t>"Centrální blok" (2*2+9,86*2+4,31*4+17,3*2)*0,165 +(2*2+9,86*2+4,31*4+17,3*2)*0,35</t>
  </si>
  <si>
    <t>161</t>
  </si>
  <si>
    <t>62866281</t>
  </si>
  <si>
    <t>pás asfaltový samolepicí modifikovaný SBS tl 3,0mm s vložkou ze skleněné tkaniny se spalitelnou fólií nebo jemnozrnným minerálním posypem nebo textilií na horním povrchu</t>
  </si>
  <si>
    <t>-1400325266</t>
  </si>
  <si>
    <t>4025,337*1,1 'Přepočtené koeficientem množství</t>
  </si>
  <si>
    <t>162</t>
  </si>
  <si>
    <t>712341559</t>
  </si>
  <si>
    <t>Provedení povlakové krytiny střech do 10° pásy NAIP přitavením v plné ploše</t>
  </si>
  <si>
    <t>1408182282</t>
  </si>
  <si>
    <t>4025,337*2 'Přepočtené koeficientem množství</t>
  </si>
  <si>
    <t>163</t>
  </si>
  <si>
    <t>62855021</t>
  </si>
  <si>
    <t>pás asfaltový natavitelný modifikovaný SBS tl 5,2mm s odolností proti prorůstání kořínků s vložkou ze polyesterové rohože a hrubozrnným břidličným posypem na horním povrchu</t>
  </si>
  <si>
    <t>1399480422</t>
  </si>
  <si>
    <t>164</t>
  </si>
  <si>
    <t>-602838998</t>
  </si>
  <si>
    <t>165</t>
  </si>
  <si>
    <t>712341659</t>
  </si>
  <si>
    <t>Provedení povlakové krytiny střech do 10° pásy NAIP přitavením bodově</t>
  </si>
  <si>
    <t>-395080694</t>
  </si>
  <si>
    <t>166</t>
  </si>
  <si>
    <t>-1958119074</t>
  </si>
  <si>
    <t>4112,973*1,15 'Přepočtené koeficientem množství</t>
  </si>
  <si>
    <t>167</t>
  </si>
  <si>
    <t>712363115</t>
  </si>
  <si>
    <t>Provedení povlakové krytiny střech do 10° zaizolování prostupů kruhového průřezu D do 300 mm</t>
  </si>
  <si>
    <t>-713961147</t>
  </si>
  <si>
    <t>168</t>
  </si>
  <si>
    <t>28342015</t>
  </si>
  <si>
    <t>manžeta těsnící pro prostupy hydroizolací z PVC uzavřená kruhová vnitřní průměr 200</t>
  </si>
  <si>
    <t>-1255246011</t>
  </si>
  <si>
    <t>169</t>
  </si>
  <si>
    <t>712771001</t>
  </si>
  <si>
    <t>Provedení separační nebo kluzné vrstvy z fólií vegetační střechy sklon do 5°</t>
  </si>
  <si>
    <t>-1692529715</t>
  </si>
  <si>
    <t>170</t>
  </si>
  <si>
    <t>69311068</t>
  </si>
  <si>
    <t>geotextilie netkaná separační, ochranná, filtrační, drenážní PP 300g/m2</t>
  </si>
  <si>
    <t>695069693</t>
  </si>
  <si>
    <t>171</t>
  </si>
  <si>
    <t>712771221</t>
  </si>
  <si>
    <t>Provedení drenážní vrstvy vegetační střechy z plastových nopových fólií v nopů do 25 mm do 5°</t>
  </si>
  <si>
    <t>-1881798218</t>
  </si>
  <si>
    <t xml:space="preserve">Odečet střechy STŘ.02 - kamenivo </t>
  </si>
  <si>
    <t>-422</t>
  </si>
  <si>
    <t>172</t>
  </si>
  <si>
    <t>69334321</t>
  </si>
  <si>
    <t>fólie profilovaná (nopová) perforovaná HDPE s hydroakumulační a drenážní funkcí do vegetačních střech s výškou nopů 25mm</t>
  </si>
  <si>
    <t>763624589</t>
  </si>
  <si>
    <t>3103,129*1,1 'Přepočtené koeficientem množství</t>
  </si>
  <si>
    <t>173</t>
  </si>
  <si>
    <t>712771255</t>
  </si>
  <si>
    <t>Odvodnění vegetační střechy osazením kontrolní šachty</t>
  </si>
  <si>
    <t>1819955340</t>
  </si>
  <si>
    <t>4*4+5</t>
  </si>
  <si>
    <t>174</t>
  </si>
  <si>
    <t>69334330</t>
  </si>
  <si>
    <t>šachta kontrolní odvodnění vegetačních střech PA 400x400mm v 130mm</t>
  </si>
  <si>
    <t>471091454</t>
  </si>
  <si>
    <t>175</t>
  </si>
  <si>
    <t>712771321</t>
  </si>
  <si>
    <t>Provedení hydroakumulační vrstvy z hydrofilních minerálních pásů vegetační střechy sklon do 5°</t>
  </si>
  <si>
    <t>912013952</t>
  </si>
  <si>
    <t>STR_01-422</t>
  </si>
  <si>
    <t>176</t>
  </si>
  <si>
    <t>63153600</t>
  </si>
  <si>
    <t>deska substrátová vegetačních střech z hydrofilní minerální vlny 600x1000 tl 50mm</t>
  </si>
  <si>
    <t>-516852841</t>
  </si>
  <si>
    <t>177</t>
  </si>
  <si>
    <t>712771401</t>
  </si>
  <si>
    <t>Provedení vegetační vrstvy ze substrátu tl do 100 mm vegetační střechy sklon do 5°</t>
  </si>
  <si>
    <t>-1949681321</t>
  </si>
  <si>
    <t>178</t>
  </si>
  <si>
    <t>10321001</t>
  </si>
  <si>
    <t>substrát vegetačních střech extenzivní suchomilných rostlin</t>
  </si>
  <si>
    <t>-1945949017</t>
  </si>
  <si>
    <t>(STR_01-422)*0,06*1,05</t>
  </si>
  <si>
    <t>179</t>
  </si>
  <si>
    <t>712771511</t>
  </si>
  <si>
    <t>Provedení suchého výsevu řízků vegetační střechy sklon do 5°</t>
  </si>
  <si>
    <t>1779333696</t>
  </si>
  <si>
    <t>180</t>
  </si>
  <si>
    <t>00572621</t>
  </si>
  <si>
    <t>řízky rozchodníků pro vegetační střechy směs druhů</t>
  </si>
  <si>
    <t>kg</t>
  </si>
  <si>
    <t>-1198122292</t>
  </si>
  <si>
    <t>(STR_01-422)*0,05</t>
  </si>
  <si>
    <t>181</t>
  </si>
  <si>
    <t>712771601</t>
  </si>
  <si>
    <t>Provedení ochranných pásů z praného říčního kameniva šířky do 500 mm</t>
  </si>
  <si>
    <t>298257661</t>
  </si>
  <si>
    <t>422*0,14</t>
  </si>
  <si>
    <t>182</t>
  </si>
  <si>
    <t>58337403</t>
  </si>
  <si>
    <t>kamenivo dekorační (kačírek) frakce 16/32</t>
  </si>
  <si>
    <t>-1079615340</t>
  </si>
  <si>
    <t>59,08*2 'Přepočtené koeficientem množství</t>
  </si>
  <si>
    <t>183</t>
  </si>
  <si>
    <t>712771613</t>
  </si>
  <si>
    <t>Osazení ochranné kačírkové lišty navařením na hydroizolaci</t>
  </si>
  <si>
    <t>-1829106883</t>
  </si>
  <si>
    <t>184</t>
  </si>
  <si>
    <t>69334040</t>
  </si>
  <si>
    <t>lišta kačírková výška 140mm Al</t>
  </si>
  <si>
    <t>-2067780262</t>
  </si>
  <si>
    <t>700*1,1 'Přepočtené koeficientem množství</t>
  </si>
  <si>
    <t>185</t>
  </si>
  <si>
    <t>712998004</t>
  </si>
  <si>
    <t>Montáž atikového chrliče z PVC DN 110</t>
  </si>
  <si>
    <t>2110893465</t>
  </si>
  <si>
    <t>186</t>
  </si>
  <si>
    <t>28342475</t>
  </si>
  <si>
    <t>přepad bezpečnostní atikový DN 75 s manžetou pro hydroizolaci z PVC-P</t>
  </si>
  <si>
    <t>1948151385</t>
  </si>
  <si>
    <t>187</t>
  </si>
  <si>
    <t>HZS2141</t>
  </si>
  <si>
    <t>Hodinová zúčtovací sazba pokrývač</t>
  </si>
  <si>
    <t>-399395945</t>
  </si>
  <si>
    <t>"Příplatek za provedení detailů, opracování prostupů a konstrukcí na střeše"25</t>
  </si>
  <si>
    <t>188</t>
  </si>
  <si>
    <t>998712101</t>
  </si>
  <si>
    <t>Přesun hmot tonážní tonážní pro krytiny povlakové v objektech v do 6 m</t>
  </si>
  <si>
    <t>609300223</t>
  </si>
  <si>
    <t>713</t>
  </si>
  <si>
    <t>Izolace tepelné</t>
  </si>
  <si>
    <t>189</t>
  </si>
  <si>
    <t>713121111</t>
  </si>
  <si>
    <t>Montáž izolace tepelné podlah volně kladenými rohožemi, pásy, dílci, deskami 1 vrstva</t>
  </si>
  <si>
    <t>2021066014</t>
  </si>
  <si>
    <t>190</t>
  </si>
  <si>
    <t>28375961</t>
  </si>
  <si>
    <t>deska EPS 200 pro konstrukce s velmi vysokým zatížením λ=0,034 tl 160mm</t>
  </si>
  <si>
    <t>-99880305</t>
  </si>
  <si>
    <t>3008,87*1,1 'Přepočtené koeficientem množství</t>
  </si>
  <si>
    <t>191</t>
  </si>
  <si>
    <t>713131143</t>
  </si>
  <si>
    <t>Montáž izolace tepelné stěn a základů lepením celoplošně v kombinaci s mechanickým kotvením rohoží, pásů, dílců, desek</t>
  </si>
  <si>
    <t>-1472521240</t>
  </si>
  <si>
    <t>Atika - vnitřní strana SO.04, EPS, tl. 100mm</t>
  </si>
  <si>
    <t>Atika - vnitřní strana SO.05, EPS, tl. 100mm</t>
  </si>
  <si>
    <t>"Centrální blok - vstupy" 13,2*2*0,6</t>
  </si>
  <si>
    <t>"Centrální blok - atrium" 45*0,6</t>
  </si>
  <si>
    <t>Atika - vnitřní strana SO.06, EPS, tl. 100mm</t>
  </si>
  <si>
    <t>"Domácnost I" 11,025*0,565*2</t>
  </si>
  <si>
    <t>"Domácnost II" 11,025*0,565*2</t>
  </si>
  <si>
    <t>"Domácnost III" 11,025*0,565*2</t>
  </si>
  <si>
    <t>"Domácnost IV" 11,025*0,565*2</t>
  </si>
  <si>
    <t>Atika - vnitřní a venkovní strana SO.07, EPS, tl. 100mm</t>
  </si>
  <si>
    <t>"Centrální blok -vstup" 13,2*0,6*2</t>
  </si>
  <si>
    <t>"Centrální blok" (2*2+9,86*2+4,31*4+17,3*2)*0,6</t>
  </si>
  <si>
    <t>Atika - vnitřní strana SO.10 EPS, tl. 100mm</t>
  </si>
  <si>
    <t>"Central blok" 15*2*0,6*2</t>
  </si>
  <si>
    <t>192</t>
  </si>
  <si>
    <t>28372309</t>
  </si>
  <si>
    <t>deska EPS 100 pro konstrukce s běžným zatížením λ=0,037 tl 100mm</t>
  </si>
  <si>
    <t>-687443732</t>
  </si>
  <si>
    <t>498,464*1,1 'Přepočtené koeficientem množství</t>
  </si>
  <si>
    <t>193</t>
  </si>
  <si>
    <t>713131151</t>
  </si>
  <si>
    <t>Montáž izolace tepelné stěn a základů volně vloženými rohožemi, pásy, dílci, deskami 1 vrstva</t>
  </si>
  <si>
    <t>-731971883</t>
  </si>
  <si>
    <t>Vložení izolace do oc. profilu - atrium +šatna</t>
  </si>
  <si>
    <t>0,3*10,675*2*4+0,3*4,45</t>
  </si>
  <si>
    <t>194</t>
  </si>
  <si>
    <t>28375984</t>
  </si>
  <si>
    <t>deska EPS 100 fasádní λ=0,037 tl 150mm</t>
  </si>
  <si>
    <t>1750057701</t>
  </si>
  <si>
    <t>26,955*1,1 'Přepočtené koeficientem množství</t>
  </si>
  <si>
    <t>195</t>
  </si>
  <si>
    <t>713141151</t>
  </si>
  <si>
    <t>Montáž izolace tepelné střech plochých kladené volně 1 vrstva rohoží, pásů, dílců, desek</t>
  </si>
  <si>
    <t>1897002818</t>
  </si>
  <si>
    <t>"doplnění spádové vrstvy EPS 150S, tl. 60mm" STR_01</t>
  </si>
  <si>
    <t>"deska u střešní vpusti, tl. 20mm, 500x500mm" 21*0,5*0,5</t>
  </si>
  <si>
    <t>196</t>
  </si>
  <si>
    <t>28375889</t>
  </si>
  <si>
    <t>deska EPS 150 pro konstrukce s vysokým zatížením λ=0,035 tl 20mm</t>
  </si>
  <si>
    <t>817920509</t>
  </si>
  <si>
    <t>3525,129*1,1 'Přepočtené koeficientem množství</t>
  </si>
  <si>
    <t>197</t>
  </si>
  <si>
    <t>28375910</t>
  </si>
  <si>
    <t>deska EPS 150 pro konstrukce s vysokým zatížením λ=0,035 tl 60mm</t>
  </si>
  <si>
    <t>736097346</t>
  </si>
  <si>
    <t>5,25*1,1 'Přepočtené koeficientem množství</t>
  </si>
  <si>
    <t>198</t>
  </si>
  <si>
    <t>713141152</t>
  </si>
  <si>
    <t>Montáž izolace tepelné střech plochých kladené volně 2 vrstvy rohoží, pásů, dílců, desek</t>
  </si>
  <si>
    <t>-2032200291</t>
  </si>
  <si>
    <t>199</t>
  </si>
  <si>
    <t>28375031</t>
  </si>
  <si>
    <t>deska EPS 150 pro konstrukce s vysokým zatížením λ=0,035 tl 110mm</t>
  </si>
  <si>
    <t>1156028883</t>
  </si>
  <si>
    <t>STR_01*2</t>
  </si>
  <si>
    <t>7050,258*1,1 'Přepočtené koeficientem množství</t>
  </si>
  <si>
    <t>200</t>
  </si>
  <si>
    <t>713141212</t>
  </si>
  <si>
    <t>Montáž izolace tepelné střech plochých lepené nízkoexpanzní (PUR) pěnou atikový klín</t>
  </si>
  <si>
    <t>-751377279</t>
  </si>
  <si>
    <t>(32,4+23,32+27,65+11,1)*4+15,1*2+13,2*2+45+11,025*4+(4,4+12,2)*2+(4,4+17,35)*2+(2*2+9,86*2+4,31*4+17,3*2)</t>
  </si>
  <si>
    <t>201</t>
  </si>
  <si>
    <t>63152008</t>
  </si>
  <si>
    <t>klín atikový přechodný minerální plochých střech tl 100x100mm</t>
  </si>
  <si>
    <t>-482708148</t>
  </si>
  <si>
    <t>675,84*1,1 'Přepočtené koeficientem množství</t>
  </si>
  <si>
    <t>202</t>
  </si>
  <si>
    <t>713141223</t>
  </si>
  <si>
    <t>Přikotvení tepelné izolace šrouby do betonu pro izolaci tl přes 60 do 100 mm</t>
  </si>
  <si>
    <t>-1025640440</t>
  </si>
  <si>
    <t>"Centrální blok - vstupy" 13,2*0,15*2</t>
  </si>
  <si>
    <t>"Centrální blok - atrium" 45*0,15</t>
  </si>
  <si>
    <t>"Domácnost I" 11,025*0,15*2</t>
  </si>
  <si>
    <t>"Domácnost II" 11,025*0,15*2</t>
  </si>
  <si>
    <t>"Domácnost III" 11,025*0,15*2</t>
  </si>
  <si>
    <t>"Domácnost IV" 11,025*0,15*2</t>
  </si>
  <si>
    <t>"Centrální blok -vstup" 13,2*0,15</t>
  </si>
  <si>
    <t>"Centrální blok" (2*2+9,86*2+4,31*4+17,3*2)*0,15</t>
  </si>
  <si>
    <t>203</t>
  </si>
  <si>
    <t>713141263</t>
  </si>
  <si>
    <t>Přikotvení tepelné izolace šrouby do betonu pro izolaci tl přes 240 mm</t>
  </si>
  <si>
    <t>2129049015</t>
  </si>
  <si>
    <t>204</t>
  </si>
  <si>
    <t>713141335</t>
  </si>
  <si>
    <t>Montáž izolace tepelné střech plochých lepené za studena bodově, spádová vrstva</t>
  </si>
  <si>
    <t>559056000</t>
  </si>
  <si>
    <t>205</t>
  </si>
  <si>
    <t>713141341</t>
  </si>
  <si>
    <t>Montáž spádové izolace na zhlaví atiky š do 500 mm lepené asfaltem zplna</t>
  </si>
  <si>
    <t>49240001</t>
  </si>
  <si>
    <t>"Domácnost I" (32,4+23,32+27,65+11,1)+6,05*2</t>
  </si>
  <si>
    <t>"Domácnost II" (32,4+23,32+27,65+11,1)+6,05*2</t>
  </si>
  <si>
    <t>"Domácnost III" (32,4+23,32+27,65+5,91)+6,05*2</t>
  </si>
  <si>
    <t>"Domácnost IV" (32,4+23,32+27,65+5,91)+6,05*2</t>
  </si>
  <si>
    <t>"Centrální blok" 15,1*2</t>
  </si>
  <si>
    <t>"Centrální blok - vstupy" 13,2*2</t>
  </si>
  <si>
    <t>"Centrální blok - atrium" 45</t>
  </si>
  <si>
    <t>"Domácnost I" 11,025*2</t>
  </si>
  <si>
    <t>"Domácnost II" 11,025*2</t>
  </si>
  <si>
    <t>"Domácnost III" 11,025*2</t>
  </si>
  <si>
    <t>"Domácnost IV" 11,025*2</t>
  </si>
  <si>
    <t>"Centrální blok -vstup" 13,2</t>
  </si>
  <si>
    <t>"Centrální blok" (2*2+9,86*2+4,31*4+17,3*2)</t>
  </si>
  <si>
    <t>206</t>
  </si>
  <si>
    <t>28372072</t>
  </si>
  <si>
    <t>deska spádová konstrukční z XPS 50-20</t>
  </si>
  <si>
    <t>-1440897482</t>
  </si>
  <si>
    <t>207</t>
  </si>
  <si>
    <t>-1481775634</t>
  </si>
  <si>
    <t>"Vypracování a odsouhlasení kladečského plánu izolace střechy"12</t>
  </si>
  <si>
    <t>208</t>
  </si>
  <si>
    <t>998713101</t>
  </si>
  <si>
    <t>Přesun hmot tonážní pro izolace tepelné v objektech v do 6 m</t>
  </si>
  <si>
    <t>-1447243914</t>
  </si>
  <si>
    <t>722</t>
  </si>
  <si>
    <t>Zdravotechnika - vnitřní vodovod</t>
  </si>
  <si>
    <t>209</t>
  </si>
  <si>
    <t>722250133</t>
  </si>
  <si>
    <t>Hydrantový systém s tvarově stálou hadicí D 25 x 30 m celoplechový</t>
  </si>
  <si>
    <t>soubor</t>
  </si>
  <si>
    <t>1916634358</t>
  </si>
  <si>
    <t>"výpis ostatních výrobků  Os10" 5</t>
  </si>
  <si>
    <t>735</t>
  </si>
  <si>
    <t>Ústřední vytápění - otopná tělesa</t>
  </si>
  <si>
    <t>210</t>
  </si>
  <si>
    <t>735511008</t>
  </si>
  <si>
    <t>Podlahové vytápění - systémová deska s kombinovanou tepelnou a kročejovou izolací celkové výšky 50 až 53 mm</t>
  </si>
  <si>
    <t>-1933721111</t>
  </si>
  <si>
    <t>211</t>
  </si>
  <si>
    <t>998735101</t>
  </si>
  <si>
    <t>Přesun hmot tonážní pro otopná tělesa v objektech v do 6 m</t>
  </si>
  <si>
    <t>1843175839</t>
  </si>
  <si>
    <t>762</t>
  </si>
  <si>
    <t>Konstrukce tesařské</t>
  </si>
  <si>
    <t>212</t>
  </si>
  <si>
    <t>762195000</t>
  </si>
  <si>
    <t>Spojovací prostředky pro montáž stěn, příček, bednění stěn</t>
  </si>
  <si>
    <t>1601019193</t>
  </si>
  <si>
    <t>213</t>
  </si>
  <si>
    <t>762361323</t>
  </si>
  <si>
    <t>Konstrukční a vyrovnávací vrstva pod klempířské prvky (atiky) z desek cementotřískových tl 24 mm</t>
  </si>
  <si>
    <t>1613313860</t>
  </si>
  <si>
    <t>"Centrální blok - vstupy" 13,7*0,45*2</t>
  </si>
  <si>
    <t>"Centrální blok - atrium" 45*0,45</t>
  </si>
  <si>
    <t>"Domácnost I" 11,025*0,35*2</t>
  </si>
  <si>
    <t>"Domácnost II" 11,025*0,35*2</t>
  </si>
  <si>
    <t>"Domácnost III" 11,025*0,35*2</t>
  </si>
  <si>
    <t>"Domácnost IV" 11,025*0,35*2</t>
  </si>
  <si>
    <t>"Centrální blok -vstup" 13,2*0,35</t>
  </si>
  <si>
    <t>"Centrální blok" (2*2+9,86*2+4,31*4+17,3*2)*0,35</t>
  </si>
  <si>
    <t>Atika - vnitřní a venkovní strana SO.10</t>
  </si>
  <si>
    <t>"Centrální blok" 15,6*0,55*2</t>
  </si>
  <si>
    <t>214</t>
  </si>
  <si>
    <t>762431235</t>
  </si>
  <si>
    <t>Montáž obložení stěn deskami cementotřískovými na pero a drážku</t>
  </si>
  <si>
    <t>122692903</t>
  </si>
  <si>
    <t>Obklad stání pro kontejnery Z01</t>
  </si>
  <si>
    <t>Desky v probarvené hmotě RAL 9007, odolné proti Uv, opatřeno hydrofobním lakem, dodávka včetně koteního materiálu a nýtu, nýty v RAL 9007</t>
  </si>
  <si>
    <t>26,33</t>
  </si>
  <si>
    <t>215</t>
  </si>
  <si>
    <t>59155110</t>
  </si>
  <si>
    <t>deska cementovláknitá fasádní s hydrofobujicí vrstvou povrch broušený tl 12mm</t>
  </si>
  <si>
    <t>-271890974</t>
  </si>
  <si>
    <t>26,33*1,1 'Přepočtené koeficientem množství</t>
  </si>
  <si>
    <t>216</t>
  </si>
  <si>
    <t>998762101</t>
  </si>
  <si>
    <t>Přesun hmot tonážní pro kce tesařské v objektech v do 6 m</t>
  </si>
  <si>
    <t>-1476231720</t>
  </si>
  <si>
    <t>763</t>
  </si>
  <si>
    <t>Konstrukce suché výstavby</t>
  </si>
  <si>
    <t>217</t>
  </si>
  <si>
    <t>613181001</t>
  </si>
  <si>
    <t>Sádrová stěrka tl.do 3 mm vnitřních pilířů nebo sloupů</t>
  </si>
  <si>
    <t>1756882423</t>
  </si>
  <si>
    <t>"Atrium domácnosti I-IV" 3*4*4*0,75</t>
  </si>
  <si>
    <t>16*3,4*0,75</t>
  </si>
  <si>
    <t>2*3,4*0,75</t>
  </si>
  <si>
    <t>218</t>
  </si>
  <si>
    <t>763131411</t>
  </si>
  <si>
    <t>SDK podhled desky 1xA 12,5 bez izolace dvouvrstvá spodní kce profil CD+UD</t>
  </si>
  <si>
    <t>1665400536</t>
  </si>
  <si>
    <t>"I.01" 163,63</t>
  </si>
  <si>
    <t>"I.02" 47,56</t>
  </si>
  <si>
    <t>"I.04" 8,86</t>
  </si>
  <si>
    <t>"I.05" 6,85</t>
  </si>
  <si>
    <t>"I.06" 10,77</t>
  </si>
  <si>
    <t>"I.07" 15,16</t>
  </si>
  <si>
    <t>"I.08" 31,27</t>
  </si>
  <si>
    <t>"I.11" 29,96</t>
  </si>
  <si>
    <t>"I.12/14" 17,23*2</t>
  </si>
  <si>
    <t>"I.17" 35,7</t>
  </si>
  <si>
    <t>"I.19/20" 17,2*2</t>
  </si>
  <si>
    <t>"I.23" 17,17</t>
  </si>
  <si>
    <t>"I.24" 17,15</t>
  </si>
  <si>
    <t>"I.27/28" 17,2*2</t>
  </si>
  <si>
    <t>"I.31" 3,78</t>
  </si>
  <si>
    <t>"I.32" 5,84</t>
  </si>
  <si>
    <t>"I.33" 11,77</t>
  </si>
  <si>
    <t xml:space="preserve">"I.34a"3,62 </t>
  </si>
  <si>
    <t>"I.34b" 1,65</t>
  </si>
  <si>
    <t>"I.34c"  8,69</t>
  </si>
  <si>
    <t xml:space="preserve">"I.35a" 3,62 </t>
  </si>
  <si>
    <t xml:space="preserve">"I.35b" 1,65 </t>
  </si>
  <si>
    <t xml:space="preserve">"I.35c" 8,69 </t>
  </si>
  <si>
    <t>Domásnost II</t>
  </si>
  <si>
    <t>"II.01" 163,63</t>
  </si>
  <si>
    <t>"II.02" 47,56</t>
  </si>
  <si>
    <t>"II.04" 8,86</t>
  </si>
  <si>
    <t>"II.05" 6,85</t>
  </si>
  <si>
    <t>"II.06" 10,82</t>
  </si>
  <si>
    <t>"II.07" 14,9</t>
  </si>
  <si>
    <t>"II.08" 31,27</t>
  </si>
  <si>
    <t>"II.11" 29,96</t>
  </si>
  <si>
    <t>"II.12/14" 17,23*2</t>
  </si>
  <si>
    <t>"II.17" 35,7</t>
  </si>
  <si>
    <t>"II.19/20" 17,2*2</t>
  </si>
  <si>
    <t>"II.23" 17,17</t>
  </si>
  <si>
    <t>"II.24" 17,15</t>
  </si>
  <si>
    <t>"II.27/28" 17,2*2</t>
  </si>
  <si>
    <t>"II.31" 9,86</t>
  </si>
  <si>
    <t>"II.32" 13,17</t>
  </si>
  <si>
    <t>"II.33" 14,39</t>
  </si>
  <si>
    <t>"II.34a" 4,19</t>
  </si>
  <si>
    <t>"II.34b" 1,38</t>
  </si>
  <si>
    <t>"II.34c" 1,41</t>
  </si>
  <si>
    <t>"II.34d" 18,23</t>
  </si>
  <si>
    <t>"III.01" 163,25</t>
  </si>
  <si>
    <t>"III.02" 47,56</t>
  </si>
  <si>
    <t>"III.04" 9</t>
  </si>
  <si>
    <t>"III.05" 7,06</t>
  </si>
  <si>
    <t>"III.06" 14,71</t>
  </si>
  <si>
    <t>"III.07"10,69</t>
  </si>
  <si>
    <t>"III.08" 35,52</t>
  </si>
  <si>
    <t>"III.11" 17,89</t>
  </si>
  <si>
    <t>"III.12/14" 17,23*2</t>
  </si>
  <si>
    <t>"III.17" 35,7</t>
  </si>
  <si>
    <t>"III.19/20" 17,2*2</t>
  </si>
  <si>
    <t>"III.23" 17,17</t>
  </si>
  <si>
    <t>"III.24" 17,15</t>
  </si>
  <si>
    <t>"III.27/28" 17,2*2</t>
  </si>
  <si>
    <t>"III.31" 3,45</t>
  </si>
  <si>
    <t>"III.32" 6,33</t>
  </si>
  <si>
    <t>"III.33" 12,33</t>
  </si>
  <si>
    <t>"III.34" 14,39</t>
  </si>
  <si>
    <t>"III.35" 21,03</t>
  </si>
  <si>
    <t>"IV.01" 163,63</t>
  </si>
  <si>
    <t>"IV.02" 47,56</t>
  </si>
  <si>
    <t>"IV.04" 9</t>
  </si>
  <si>
    <t>"IV.05" 6,97</t>
  </si>
  <si>
    <t>"IV.06" 14,72</t>
  </si>
  <si>
    <t>"IV.07" 10,75</t>
  </si>
  <si>
    <t>"IV.08" 31,27</t>
  </si>
  <si>
    <t>"IV.11" 29,96</t>
  </si>
  <si>
    <t>"IV.12/14" 17,23*2</t>
  </si>
  <si>
    <t>"IV.17" 35,7</t>
  </si>
  <si>
    <t>"IV.19/20" 17,2*2</t>
  </si>
  <si>
    <t>"IV.23" 17,17</t>
  </si>
  <si>
    <t>"IV.24" 17,15</t>
  </si>
  <si>
    <t>"IV.27/28" 17,2*2</t>
  </si>
  <si>
    <t>"IV.31" 3,45</t>
  </si>
  <si>
    <t>"IV.32" 6,33</t>
  </si>
  <si>
    <t>"IV.33" 12,33</t>
  </si>
  <si>
    <t>"IV.34" 11,79</t>
  </si>
  <si>
    <t xml:space="preserve">Centrální blok </t>
  </si>
  <si>
    <t>"V.01" 13,03</t>
  </si>
  <si>
    <t>"V.02" 250,92</t>
  </si>
  <si>
    <t>"V.03" 16,68</t>
  </si>
  <si>
    <t xml:space="preserve">"V.04" 24,8 </t>
  </si>
  <si>
    <t>"V.05" 17,23</t>
  </si>
  <si>
    <t>"V.07" 11,95</t>
  </si>
  <si>
    <t>"V.08" 8,91</t>
  </si>
  <si>
    <t>"V.09" 13,07</t>
  </si>
  <si>
    <t>"V.10" 13,52</t>
  </si>
  <si>
    <t>"V.11" 16,36</t>
  </si>
  <si>
    <t>"V.12" 11,4</t>
  </si>
  <si>
    <t>"V.13" 13,58</t>
  </si>
  <si>
    <t>"V.14" 3,68</t>
  </si>
  <si>
    <t>"V.15"  4,78</t>
  </si>
  <si>
    <t>"V.17" 4,81</t>
  </si>
  <si>
    <t>"V.18" 4,43</t>
  </si>
  <si>
    <t>"V.16" 19,41</t>
  </si>
  <si>
    <t>"V.19" 19</t>
  </si>
  <si>
    <t>"V.20" 16</t>
  </si>
  <si>
    <t>"V.21" 16,6</t>
  </si>
  <si>
    <t>"V.22" 2,45</t>
  </si>
  <si>
    <t>219</t>
  </si>
  <si>
    <t>763131451</t>
  </si>
  <si>
    <t>SDK podhled deska 1xH2 12,5 bez izolace dvouvrstvá spodní kce profil CD+UD</t>
  </si>
  <si>
    <t>535747412</t>
  </si>
  <si>
    <t>"I.09/10/" 5,54*2</t>
  </si>
  <si>
    <t>"I.13/15/18/21/26/29" 5,46*6</t>
  </si>
  <si>
    <t xml:space="preserve">"I.16" 10,28 </t>
  </si>
  <si>
    <t xml:space="preserve">"I.22" 5,43 </t>
  </si>
  <si>
    <t xml:space="preserve">"I.25" 5,65 </t>
  </si>
  <si>
    <t>"I.30" 14,23</t>
  </si>
  <si>
    <t xml:space="preserve">"I.34d" 3,02 </t>
  </si>
  <si>
    <t xml:space="preserve">"I.35d" 3,02 </t>
  </si>
  <si>
    <t>"II.9" 5,54</t>
  </si>
  <si>
    <t>"II.10" 5,67</t>
  </si>
  <si>
    <t>"II.13/15/18/26/29" 5,46*5</t>
  </si>
  <si>
    <t>"II.21" 5,42</t>
  </si>
  <si>
    <t>"II.22" 5,43</t>
  </si>
  <si>
    <t>"II.25" 5,65</t>
  </si>
  <si>
    <t>"II.30" 14,24</t>
  </si>
  <si>
    <t>"II.34d" 4*1,045</t>
  </si>
  <si>
    <t>"III.09" 8,84</t>
  </si>
  <si>
    <t>"III.10/13/15/18/21/25/26/29" 5,46*8</t>
  </si>
  <si>
    <t>"III.16" 10,28</t>
  </si>
  <si>
    <t>"III.22" 5,43</t>
  </si>
  <si>
    <t>"III.30" 14,23</t>
  </si>
  <si>
    <t>"IV.09" 5,54</t>
  </si>
  <si>
    <t>"IV.10" 5,67</t>
  </si>
  <si>
    <t>"IV.13/15/18/21/26/29" 5,46*6</t>
  </si>
  <si>
    <t>"IV.16" 10,28</t>
  </si>
  <si>
    <t>"IV.22" 5,43</t>
  </si>
  <si>
    <t>"IV.25" 5,65</t>
  </si>
  <si>
    <t>"IV.30" 14,29</t>
  </si>
  <si>
    <t>"V.06" 23,81</t>
  </si>
  <si>
    <t>220</t>
  </si>
  <si>
    <t>763131714</t>
  </si>
  <si>
    <t>SDK podhled základní penetrační nátěr</t>
  </si>
  <si>
    <t>1201332184</t>
  </si>
  <si>
    <t>SDK_01+SDK_02</t>
  </si>
  <si>
    <t>221</t>
  </si>
  <si>
    <t>763131721</t>
  </si>
  <si>
    <t>SDK podhled skoková změna v do 0,5 m</t>
  </si>
  <si>
    <t>531297345</t>
  </si>
  <si>
    <t>"snížený podhled v pokojích na +2,5m (200mm)" 2*10</t>
  </si>
  <si>
    <t>"snížený recepce na +2,5m (200mm)" 2,3*2*3+4,2*2</t>
  </si>
  <si>
    <t>222</t>
  </si>
  <si>
    <t>763131765</t>
  </si>
  <si>
    <t>Příplatek k SDK podhledu za výšku zavěšení přes 0,5 do 1,0 m</t>
  </si>
  <si>
    <t>-1423744898</t>
  </si>
  <si>
    <t>223</t>
  </si>
  <si>
    <t>763172353</t>
  </si>
  <si>
    <t>Montáž dvířek revizních jednoplášťových SDK kcí vel. 400 x 400 mm pro podhledy</t>
  </si>
  <si>
    <t>961764686</t>
  </si>
  <si>
    <t>Pohledová revizní dvířka k ventilátoru, 400x400mm, ocelový ram do SDK s výklopem, bílá,</t>
  </si>
  <si>
    <t>" výpis ostatních výrobků ozn. Os/45" 35</t>
  </si>
  <si>
    <t>224</t>
  </si>
  <si>
    <t>59030712</t>
  </si>
  <si>
    <t>dvířka revizní jednokřídlá s automatickým zámkem 400x400mm</t>
  </si>
  <si>
    <t>896175029</t>
  </si>
  <si>
    <t>225</t>
  </si>
  <si>
    <t>763264541</t>
  </si>
  <si>
    <t>Sádrovláknitý obklad uzavřeného tvaru š přes 0,5 m do 0,75 m pro ocelový nosník deskou protipožární tl 12,5 mm</t>
  </si>
  <si>
    <t>-151017292</t>
  </si>
  <si>
    <t>226</t>
  </si>
  <si>
    <t>763412114</t>
  </si>
  <si>
    <t>Sanitární příčky do suchého prostředí, desky laminované tl 32 mm</t>
  </si>
  <si>
    <t>383226011</t>
  </si>
  <si>
    <t xml:space="preserve"> Hygienická zástěna - dělící sanitární příčka s dveřmi na WC, k-ce z AL profilů, kabina DTDL s laminátem, tl. 32mm, barva bílá, výška stěny 1,9m,</t>
  </si>
  <si>
    <t>" výpis ostatních prvků  ozn. OS17 - hygienická zástěna- rozměr 2000x2000 mm - 1 ks" 2*2*1</t>
  </si>
  <si>
    <t>" výpis ostatních prvků  ozn. OS47 - hygienická zástěna- rozměr 1450x2000 mm - 2 ks" 1,45*2*2</t>
  </si>
  <si>
    <t>227</t>
  </si>
  <si>
    <t>763412124</t>
  </si>
  <si>
    <t>Dveře sanitárních příček, desky laminované tl 32 mm, š do 800 mm, v do 2000 mm</t>
  </si>
  <si>
    <t>368293862</t>
  </si>
  <si>
    <t>" výpis ostatních prvků  ozn. OS17 - dveře - 1 ks"1</t>
  </si>
  <si>
    <t>" výpis ostatních prvků  ozn. OS47 -dveře- 2 ks"2</t>
  </si>
  <si>
    <t>228</t>
  </si>
  <si>
    <t>998763301</t>
  </si>
  <si>
    <t>Přesun hmot tonážní pro sádrokartonové konstrukce v objektech v do 6 m</t>
  </si>
  <si>
    <t>-974568518</t>
  </si>
  <si>
    <t>764</t>
  </si>
  <si>
    <t>Konstrukce klempířské</t>
  </si>
  <si>
    <t>229</t>
  </si>
  <si>
    <t>764225406</t>
  </si>
  <si>
    <t>Oplechování horních ploch a nadezdívek (atik) bez rohů z Al plechu celoplošně lepené rš 510 mm</t>
  </si>
  <si>
    <t>1306657880</t>
  </si>
  <si>
    <t>Elox hliník tl. 0,6mm, vč. povrch. úpravy, barva RAL dle PD</t>
  </si>
  <si>
    <t>"K06" 172</t>
  </si>
  <si>
    <t>230</t>
  </si>
  <si>
    <t>764225407</t>
  </si>
  <si>
    <t>Oplechování horních ploch a nadezdívek (atik) bez rohů z Al plechu celoplošně lepené rš 610 mm</t>
  </si>
  <si>
    <t>-939894628</t>
  </si>
  <si>
    <t>"K05" 74</t>
  </si>
  <si>
    <t>231</t>
  </si>
  <si>
    <t>764225408</t>
  </si>
  <si>
    <t>Oplechování horních ploch a nadezdívek (atik) bez rohů z Al plechu celoplošně lepené rš 700 mm</t>
  </si>
  <si>
    <t>1787753315</t>
  </si>
  <si>
    <t>"K04" 500</t>
  </si>
  <si>
    <t>232</t>
  </si>
  <si>
    <t>764225446</t>
  </si>
  <si>
    <t>Příplatek za zvýšenou pracnost při oplechování rohů nadezdívek (atik) z Al plechu rš přes 400 mm</t>
  </si>
  <si>
    <t>-196817193</t>
  </si>
  <si>
    <t>233</t>
  </si>
  <si>
    <t>764226444</t>
  </si>
  <si>
    <t>Oplechování prahu oken rovných celoplošně lepené z Al plechu rš 320 mm</t>
  </si>
  <si>
    <t>434969548</t>
  </si>
  <si>
    <t>"K08" 12</t>
  </si>
  <si>
    <t>"K09" 36</t>
  </si>
  <si>
    <t>234</t>
  </si>
  <si>
    <t>764226445</t>
  </si>
  <si>
    <t>Oplechování prahu oken rovných celoplošně lepené z Al plechu rš 420 mm</t>
  </si>
  <si>
    <t>-1657343271</t>
  </si>
  <si>
    <t>"K01" 28</t>
  </si>
  <si>
    <t>"K02" 123</t>
  </si>
  <si>
    <t>"K03" 7,2</t>
  </si>
  <si>
    <t>235</t>
  </si>
  <si>
    <t>764226451</t>
  </si>
  <si>
    <t>Oplechování markýzy celoplošně lepené z Al plechu rš 1110 mm</t>
  </si>
  <si>
    <t>1475338134</t>
  </si>
  <si>
    <t>"K07" 110</t>
  </si>
  <si>
    <t>236</t>
  </si>
  <si>
    <t>998764101</t>
  </si>
  <si>
    <t>Přesun hmot tonážní pro konstrukce klempířské v objektech v do 6 m</t>
  </si>
  <si>
    <t>-1618558184</t>
  </si>
  <si>
    <t>766</t>
  </si>
  <si>
    <t>Konstrukce truhlářské</t>
  </si>
  <si>
    <t>237</t>
  </si>
  <si>
    <t>766660101</t>
  </si>
  <si>
    <t>Montáž dveřních křídel otvíravých jednokřídlových š do 0,8 m do dřevěné rámové zárubně</t>
  </si>
  <si>
    <t>-536497241</t>
  </si>
  <si>
    <t>Dveře š. 700mm</t>
  </si>
  <si>
    <t>"D18P" 1</t>
  </si>
  <si>
    <t>"D20P" 1</t>
  </si>
  <si>
    <t>"D21P" 1</t>
  </si>
  <si>
    <t>"D23L" 1</t>
  </si>
  <si>
    <t>"D92L"2</t>
  </si>
  <si>
    <t xml:space="preserve">Dveře š. 800mm </t>
  </si>
  <si>
    <t>"D19L" 1</t>
  </si>
  <si>
    <t>"D22P" 1</t>
  </si>
  <si>
    <t>"D30L" 1</t>
  </si>
  <si>
    <t>"D59P" 1</t>
  </si>
  <si>
    <t>"D72P" 1</t>
  </si>
  <si>
    <t>"D93L" 1</t>
  </si>
  <si>
    <t>Dveře š. 800 + nadsvětlík</t>
  </si>
  <si>
    <t>"D24L" 1</t>
  </si>
  <si>
    <t>"D46P" 1</t>
  </si>
  <si>
    <t>"D60L" 1</t>
  </si>
  <si>
    <t>"D76P" 1</t>
  </si>
  <si>
    <t>"D77P" 1</t>
  </si>
  <si>
    <t>"D78L" 1</t>
  </si>
  <si>
    <t>238</t>
  </si>
  <si>
    <t>766660102</t>
  </si>
  <si>
    <t>Montáž dveřních křídel otvíravých jednokřídlových š přes 0,8 m do dřevěné rámové zárubně</t>
  </si>
  <si>
    <t>-615609262</t>
  </si>
  <si>
    <t>Dveře š. 900mm + nadsvětlík</t>
  </si>
  <si>
    <t>"D47P" 1</t>
  </si>
  <si>
    <t xml:space="preserve">dveře š.900 mm </t>
  </si>
  <si>
    <t>"D34P" 19</t>
  </si>
  <si>
    <t>"D35L" 18</t>
  </si>
  <si>
    <t>Dveře š. 1000mm</t>
  </si>
  <si>
    <t>"D57P" 1</t>
  </si>
  <si>
    <t>"D68L"4</t>
  </si>
  <si>
    <t>"D69P"3</t>
  </si>
  <si>
    <t>Dveře š. 1000mm+nadsvětlík</t>
  </si>
  <si>
    <t>"D25L" 1</t>
  </si>
  <si>
    <t>"D58P" 1</t>
  </si>
  <si>
    <t>"D94P" 1</t>
  </si>
  <si>
    <t>Dveře š. 1100mm</t>
  </si>
  <si>
    <t>"D15L" 1</t>
  </si>
  <si>
    <t>"D31P" 1</t>
  </si>
  <si>
    <t>"D71L" 1</t>
  </si>
  <si>
    <t>"D82P" 1</t>
  </si>
  <si>
    <t>Dveře š. 1200mm</t>
  </si>
  <si>
    <t>"D45L" 1</t>
  </si>
  <si>
    <t>239</t>
  </si>
  <si>
    <t>766660112</t>
  </si>
  <si>
    <t>Montáž dveřních křídel otvíravých dvoukřídlových š přes 1,45 m do dřevěné rámové zárubně</t>
  </si>
  <si>
    <t>-1293314439</t>
  </si>
  <si>
    <t>"D52P" 1</t>
  </si>
  <si>
    <t>240</t>
  </si>
  <si>
    <t>766660161</t>
  </si>
  <si>
    <t>Montáž dveřních křídel otvíravých jednokřídlových š do 0,8 m požárních do dřevěné rámové zárubně</t>
  </si>
  <si>
    <t>-1038941539</t>
  </si>
  <si>
    <t>Dveře š. 800mm</t>
  </si>
  <si>
    <t>"D05L" 1</t>
  </si>
  <si>
    <t>"D06L" 1</t>
  </si>
  <si>
    <t>"D07P" 1</t>
  </si>
  <si>
    <t>"D08L" 1</t>
  </si>
  <si>
    <t>"D09L" 1</t>
  </si>
  <si>
    <t>"D10P" 1</t>
  </si>
  <si>
    <t>"D16P" 1</t>
  </si>
  <si>
    <t>"D28P" 1</t>
  </si>
  <si>
    <t>"D37P" 1</t>
  </si>
  <si>
    <t>"D38P" 1</t>
  </si>
  <si>
    <t>"D39P" 1</t>
  </si>
  <si>
    <t>"D40P" 1</t>
  </si>
  <si>
    <t>"D53P" 1</t>
  </si>
  <si>
    <t>"D54P" 1</t>
  </si>
  <si>
    <t>"D61L" 1</t>
  </si>
  <si>
    <t>"D62L" 1</t>
  </si>
  <si>
    <t>"D63L" 1</t>
  </si>
  <si>
    <t>"D64L" 1</t>
  </si>
  <si>
    <t>"D79P" 1</t>
  </si>
  <si>
    <t>"D80L" 1</t>
  </si>
  <si>
    <t>"D88L" 1</t>
  </si>
  <si>
    <t>"D89P" 1</t>
  </si>
  <si>
    <t>"D90P" 1</t>
  </si>
  <si>
    <t>"D91P" 1</t>
  </si>
  <si>
    <t>Dveře š. 800mm + nadsvětlík</t>
  </si>
  <si>
    <t>"D41L" 1</t>
  </si>
  <si>
    <t>"D42L" 1</t>
  </si>
  <si>
    <t>"D43L" 1</t>
  </si>
  <si>
    <t>"D44L" 1</t>
  </si>
  <si>
    <t>241</t>
  </si>
  <si>
    <t>766660162</t>
  </si>
  <si>
    <t>Montáž dveřních křídel otvíravých jednokřídlových š přes 0,8 m požárních do dřevěné rámové zárubně</t>
  </si>
  <si>
    <t>393378029</t>
  </si>
  <si>
    <t>Dveře š. 900mm</t>
  </si>
  <si>
    <t>"D56L" 1</t>
  </si>
  <si>
    <t>"D74L" 1</t>
  </si>
  <si>
    <t>"D75L" 1</t>
  </si>
  <si>
    <t>Dveře š.1100mm</t>
  </si>
  <si>
    <t>"D11L" 6</t>
  </si>
  <si>
    <t>"D12P" 5</t>
  </si>
  <si>
    <t>"D32L" 5</t>
  </si>
  <si>
    <t>"D33P" 6</t>
  </si>
  <si>
    <t>"D65P" 7</t>
  </si>
  <si>
    <t>"D66P" 1</t>
  </si>
  <si>
    <t>"D67L" 4</t>
  </si>
  <si>
    <t>"D83L" 5</t>
  </si>
  <si>
    <t>"D84P" 6</t>
  </si>
  <si>
    <t>Dveře š.1000mm + nadsvětlík</t>
  </si>
  <si>
    <t>"D27P" 1</t>
  </si>
  <si>
    <t>242</t>
  </si>
  <si>
    <t>766660312</t>
  </si>
  <si>
    <t>Montáž posuvných dveří jednokřídlových průchozí š přes 800 do 1200 mm do pouzdra s jednou kapsou</t>
  </si>
  <si>
    <t>1642272164</t>
  </si>
  <si>
    <t>"D13L" 6</t>
  </si>
  <si>
    <t>"D14P" 5</t>
  </si>
  <si>
    <t>"D34P" 6</t>
  </si>
  <si>
    <t>"D35L" 5</t>
  </si>
  <si>
    <t>"D68P" 5</t>
  </si>
  <si>
    <t>"D69L" 6</t>
  </si>
  <si>
    <t>"D86P" 6</t>
  </si>
  <si>
    <t>"D87L" 5</t>
  </si>
  <si>
    <t>243</t>
  </si>
  <si>
    <t>766681114</t>
  </si>
  <si>
    <t>Montáž zárubní rámových pro dveře jednokřídlové š do 900 mm</t>
  </si>
  <si>
    <t>-2129166947</t>
  </si>
  <si>
    <t>Dveře š. 800mm - PROTIPOŽÁRNÍ</t>
  </si>
  <si>
    <t>Dveře š. 800mm + nadsvětlík - PROTIPOŽÁRNÍ</t>
  </si>
  <si>
    <t>š. 900mm - PROTIPOŽÁRNÍ</t>
  </si>
  <si>
    <t>244</t>
  </si>
  <si>
    <t>766681115</t>
  </si>
  <si>
    <t>Montáž zárubní rámových pro dveře jednokřídlové š přes 900 mm</t>
  </si>
  <si>
    <t>-689673818</t>
  </si>
  <si>
    <t>š. 1100mm- PROTIPOŽÁRNÍ</t>
  </si>
  <si>
    <t>Dveře š.1000mm+ nadsvětlík  - PROTIPOŽÁRNÍ</t>
  </si>
  <si>
    <t>245</t>
  </si>
  <si>
    <t>766681122</t>
  </si>
  <si>
    <t>Montáž zárubní rámových pro dveře dvoukřídlové rozměru 1450x1970 mm</t>
  </si>
  <si>
    <t>-729773738</t>
  </si>
  <si>
    <t>246</t>
  </si>
  <si>
    <t>998766101</t>
  </si>
  <si>
    <t>Přesun hmot tonážní pro kce truhlářské v objektech v do 6 m</t>
  </si>
  <si>
    <t>741638053</t>
  </si>
  <si>
    <t>767</t>
  </si>
  <si>
    <t>Konstrukce zámečnické</t>
  </si>
  <si>
    <t>247</t>
  </si>
  <si>
    <t>767620118</t>
  </si>
  <si>
    <t>Montáž oken kovových zdvojených pevných do zdiva pl přes 2,5 m2</t>
  </si>
  <si>
    <t>-113076031</t>
  </si>
  <si>
    <t>"O01" 1,895*3,4*2</t>
  </si>
  <si>
    <t>"O02" 2,765*3,4*2</t>
  </si>
  <si>
    <t>"O10" 2,785*2,7*1</t>
  </si>
  <si>
    <t>"O17" 2,09*3,4*1</t>
  </si>
  <si>
    <t>"O18" 2,055*3,4*1</t>
  </si>
  <si>
    <t>"O19" 2,055*3,4*1</t>
  </si>
  <si>
    <t>"O20" 2,09*3,4*1</t>
  </si>
  <si>
    <t>"O25" 5,79*2,7*4</t>
  </si>
  <si>
    <t>"O26+O27" (2,26*0,35+1,36*2,7)*2</t>
  </si>
  <si>
    <t>"O28+O29" (2,45*0,35+1,55*2,7)*2</t>
  </si>
  <si>
    <t>"O30" 2,45*2,7</t>
  </si>
  <si>
    <t>"O31" 5,978*3,4*2</t>
  </si>
  <si>
    <t>"O32" 6,354*3,4*2</t>
  </si>
  <si>
    <t>"O33" 3,785*3,4*2</t>
  </si>
  <si>
    <t>248</t>
  </si>
  <si>
    <t>767620127</t>
  </si>
  <si>
    <t>Montáž oken kovových zdvojených otevíravých do zdiva pl přes 1,5 do 2,5 m2</t>
  </si>
  <si>
    <t>1062185202</t>
  </si>
  <si>
    <t>"O06" 0,6*2,7*16</t>
  </si>
  <si>
    <t>"O07" 0,6*2,7*4</t>
  </si>
  <si>
    <t>249</t>
  </si>
  <si>
    <t>767620128</t>
  </si>
  <si>
    <t>Montáž oken kovových zdvojených otevíravých do zdiva pl přes 2,5 m2</t>
  </si>
  <si>
    <t>-125193298</t>
  </si>
  <si>
    <t>"O03" 4*2,7*7</t>
  </si>
  <si>
    <t>"O04" 3*2,7*21</t>
  </si>
  <si>
    <t>"O05" 3*2,7*20</t>
  </si>
  <si>
    <t>"O08" 3,91*2,7*1</t>
  </si>
  <si>
    <t>"O12" 3,7*2,7*1</t>
  </si>
  <si>
    <t>"O13" 3,365*2,7*1</t>
  </si>
  <si>
    <t>"O14" 3,26*2,7*1</t>
  </si>
  <si>
    <t>"O15" 4*2,7*1</t>
  </si>
  <si>
    <t>"O16" 4,17*2,7*1</t>
  </si>
  <si>
    <t>"O23" 5,79*2,7*4</t>
  </si>
  <si>
    <t>"O24" 10,265*2,7*8</t>
  </si>
  <si>
    <t>250</t>
  </si>
  <si>
    <t>767627210</t>
  </si>
  <si>
    <t>Montáž oken kovových - meziokenních vložek z hliníku</t>
  </si>
  <si>
    <t>-590253709</t>
  </si>
  <si>
    <t>"O09" 3</t>
  </si>
  <si>
    <t>"O11" 2</t>
  </si>
  <si>
    <t>"O21" 1</t>
  </si>
  <si>
    <t>"O22" 1</t>
  </si>
  <si>
    <t>251</t>
  </si>
  <si>
    <t>767640111</t>
  </si>
  <si>
    <t>Montáž dveří ocelových nebo hliníkových vchodových jednokřídlových bez nadsvětlíku</t>
  </si>
  <si>
    <t>-1698995404</t>
  </si>
  <si>
    <t>Dveře š. 1060mm</t>
  </si>
  <si>
    <t>"D48P" 2</t>
  </si>
  <si>
    <t>"D49L" 2</t>
  </si>
  <si>
    <t>252</t>
  </si>
  <si>
    <t>767640221</t>
  </si>
  <si>
    <t>Montáž dveří ocelových nebo hliníkových vchodových dvoukřídlových bez nadsvětlíku</t>
  </si>
  <si>
    <t>-1109446722</t>
  </si>
  <si>
    <t>"D26" 1</t>
  </si>
  <si>
    <t>"D36" 1</t>
  </si>
  <si>
    <t>"D55" 1</t>
  </si>
  <si>
    <t>"D70" 1</t>
  </si>
  <si>
    <t>"D85" 1</t>
  </si>
  <si>
    <t>"D50"1</t>
  </si>
  <si>
    <t>"D51" 1</t>
  </si>
  <si>
    <t>253</t>
  </si>
  <si>
    <t>767640311</t>
  </si>
  <si>
    <t>Montáž dveří ocelových nebo hliníkových vnitřních jednokřídlových</t>
  </si>
  <si>
    <t>-949708765</t>
  </si>
  <si>
    <t>"D17L" 1</t>
  </si>
  <si>
    <t>"D29P" 1</t>
  </si>
  <si>
    <t>"D73L" 1</t>
  </si>
  <si>
    <t>"D81P" 1</t>
  </si>
  <si>
    <t>254</t>
  </si>
  <si>
    <t>767640322</t>
  </si>
  <si>
    <t>Montáž dveří ocelových nebo hliníkových vnitřních dvoukřídlových</t>
  </si>
  <si>
    <t>-480122133</t>
  </si>
  <si>
    <t>"D03P" 2</t>
  </si>
  <si>
    <t>"D04L" 2</t>
  </si>
  <si>
    <t>255</t>
  </si>
  <si>
    <t>767642114</t>
  </si>
  <si>
    <t>Montáž automatických dveří linerálních v do 3,0 m š přes 1,8 do 3,5 m</t>
  </si>
  <si>
    <t>53313096</t>
  </si>
  <si>
    <t>"D01" 2</t>
  </si>
  <si>
    <t>256</t>
  </si>
  <si>
    <t>767627306</t>
  </si>
  <si>
    <t>Příplatek k montáži oken za připojovací spáru parotěsnou páskou interiérovou</t>
  </si>
  <si>
    <t>-1719250263</t>
  </si>
  <si>
    <t>"O01" (2*1,895+2*3,4)*2</t>
  </si>
  <si>
    <t>"O02" (2*2,765+2*3,4)*2</t>
  </si>
  <si>
    <t>"O10" (2*2,785+2*2,7)*1</t>
  </si>
  <si>
    <t>"O17" (2*2,09+2*3,4)*1</t>
  </si>
  <si>
    <t>"O18" (2*2,055+2*3,4)*1</t>
  </si>
  <si>
    <t>"O19" (2*2,055+2*3,4)*1</t>
  </si>
  <si>
    <t>"O20" (2*2,09+2*3,4)*1</t>
  </si>
  <si>
    <t>"O25" (2*5,79+2*2,7)*4</t>
  </si>
  <si>
    <t>"O26+O27" (2,26*2+3*2)*2</t>
  </si>
  <si>
    <t>"O28+O29" (2,45*2+3*2)*2</t>
  </si>
  <si>
    <t>"O30" (2*2,45+2*2,7)</t>
  </si>
  <si>
    <t>"O31" (2*5,978+2*3,4)*2</t>
  </si>
  <si>
    <t>"O32" (2*6,354+2*3,4)*2</t>
  </si>
  <si>
    <t>"O33" (2*3,785+2*3,4)*2</t>
  </si>
  <si>
    <t>"O06" (2*0,6+2*2,7)*16</t>
  </si>
  <si>
    <t>"O07" (2*0,6+2*2,7)*4</t>
  </si>
  <si>
    <t>"O03" (2*4+2*2,7)*11</t>
  </si>
  <si>
    <t>"O04" (2*3+2*2,7)*18</t>
  </si>
  <si>
    <t>"O05" (2*3+2*2,7)*19</t>
  </si>
  <si>
    <t>"O08" (2*3,91+2*2,7)*1</t>
  </si>
  <si>
    <t>"O12" (2*3,7+2*2,7)*1</t>
  </si>
  <si>
    <t>"O13" (2*3,365+2*2,7)*1</t>
  </si>
  <si>
    <t>"O14" (2*3,26+2*2,7)*1</t>
  </si>
  <si>
    <t>"O15" (2*4+2*2,7)*1</t>
  </si>
  <si>
    <t>"O16" (2*4,17+2*2,7)*1</t>
  </si>
  <si>
    <t>"O23" (2*5,79+2*2,7)*4</t>
  </si>
  <si>
    <t>"O24" (2*10,265+2*2,7)*8</t>
  </si>
  <si>
    <t>"D26" (1,6*2+2,7*2)</t>
  </si>
  <si>
    <t>"D36" (1,6*2+2,7*2)</t>
  </si>
  <si>
    <t>"D55" (1,64*2+2,7*2)</t>
  </si>
  <si>
    <t>"D70" (1,6*2+2,7*2)</t>
  </si>
  <si>
    <t>"D85" (1,6*2+2,7*2)</t>
  </si>
  <si>
    <t>"D01" (2,86*2+3,4*2)*2</t>
  </si>
  <si>
    <t>"D48" (1,06*2+3,4*2)*2</t>
  </si>
  <si>
    <t>"D49" (1,06*2+3,4*2)*2</t>
  </si>
  <si>
    <t>"D50" (1,96*2+3,4*2)</t>
  </si>
  <si>
    <t>"D51" (1,96*2+3,4*2)</t>
  </si>
  <si>
    <t>"D03" (2*2+2,99*2)*2</t>
  </si>
  <si>
    <t>"D04" (2*2+2,99*2)*2</t>
  </si>
  <si>
    <t>"D17" (0,8*2+2,45*2)</t>
  </si>
  <si>
    <t>"D29" (0,8*2+2,45*2)</t>
  </si>
  <si>
    <t>"D73" (0,8*2+2,45*2)</t>
  </si>
  <si>
    <t>"D81" (0,8*2+2,45*2)</t>
  </si>
  <si>
    <t>257</t>
  </si>
  <si>
    <t>767627307</t>
  </si>
  <si>
    <t>Příplatek k montáži oken za připojovací spáru paropropustnou páskou exteriérovou</t>
  </si>
  <si>
    <t>1824940056</t>
  </si>
  <si>
    <t>258</t>
  </si>
  <si>
    <t>767627310</t>
  </si>
  <si>
    <t>Příplatek k montáži oken za připojovací spáru kompletní komprimační impregnovanou páskou</t>
  </si>
  <si>
    <t>-354733580</t>
  </si>
  <si>
    <t>259</t>
  </si>
  <si>
    <t>767821112</t>
  </si>
  <si>
    <t>Montáž poštovní schránky zavěšené</t>
  </si>
  <si>
    <t>-1505400208</t>
  </si>
  <si>
    <t>"výpis ostatních výrobků ozn. Os/44"1</t>
  </si>
  <si>
    <t>260</t>
  </si>
  <si>
    <t>55348112</t>
  </si>
  <si>
    <t>schránka listová se sklapkou Pz 370x330x100mm</t>
  </si>
  <si>
    <t>872731739</t>
  </si>
  <si>
    <t>261</t>
  </si>
  <si>
    <t>767881141</t>
  </si>
  <si>
    <t>Montáž bodů záchytného systému do železobetonu mechanickými kotvami</t>
  </si>
  <si>
    <t>-908938663</t>
  </si>
  <si>
    <t>262</t>
  </si>
  <si>
    <t>70921343</t>
  </si>
  <si>
    <t>kotvicí bod pro betonové nosníky pomocí čtyř závitových tyčí dl 300mm</t>
  </si>
  <si>
    <t>655777335</t>
  </si>
  <si>
    <t>263</t>
  </si>
  <si>
    <t>767881161</t>
  </si>
  <si>
    <t>Montáž lana do nástavců v záchytném systému poddajného kotvícího vedení</t>
  </si>
  <si>
    <t>1768117553</t>
  </si>
  <si>
    <t>264</t>
  </si>
  <si>
    <t>31452201</t>
  </si>
  <si>
    <t>nerezové lano určené pro systémy s požadavkem na permanentní kotvicí vedení tl 8mm</t>
  </si>
  <si>
    <t>1000556138</t>
  </si>
  <si>
    <t>265</t>
  </si>
  <si>
    <t>998767101</t>
  </si>
  <si>
    <t>Přesun hmot tonážní pro zámečnické konstrukce v objektech v do 6 m</t>
  </si>
  <si>
    <t>-18914071</t>
  </si>
  <si>
    <t>771</t>
  </si>
  <si>
    <t>Podlahy z dlaždic</t>
  </si>
  <si>
    <t>266</t>
  </si>
  <si>
    <t>771111011</t>
  </si>
  <si>
    <t>Vysátí podkladu před pokládkou dlažby</t>
  </si>
  <si>
    <t>610454634</t>
  </si>
  <si>
    <t>POD_01+POD_03</t>
  </si>
  <si>
    <t>267</t>
  </si>
  <si>
    <t>771121011</t>
  </si>
  <si>
    <t>Nátěr penetrační na podlahu</t>
  </si>
  <si>
    <t>-1245369787</t>
  </si>
  <si>
    <t>268</t>
  </si>
  <si>
    <t>771161021</t>
  </si>
  <si>
    <t>Montáž profilu ukončujícího pro plynulý přechod (dlažby s kobercem apod.)</t>
  </si>
  <si>
    <t>-300850034</t>
  </si>
  <si>
    <t>"Přechod dlažba - marmo" (7*1+1,2*12)*4+1*5+1,2*4+1*6+1,8+2*4+5</t>
  </si>
  <si>
    <t>116,2*1,1 'Přepočtené koeficientem množství</t>
  </si>
  <si>
    <t>269</t>
  </si>
  <si>
    <t>55343120</t>
  </si>
  <si>
    <t>profil přechodový Al vrtaný 30mm stříbro</t>
  </si>
  <si>
    <t>1147341051</t>
  </si>
  <si>
    <t>270</t>
  </si>
  <si>
    <t>771474112</t>
  </si>
  <si>
    <t>Montáž soklů z dlaždic keramických rovných flexibilní lepidlo v přes 65 do 90 mm</t>
  </si>
  <si>
    <t>1157936709</t>
  </si>
  <si>
    <t>"I.04" (2,435*2+3,695*2)-0,8</t>
  </si>
  <si>
    <t>"I.05" (1,91*2+3,695*2)-0,8</t>
  </si>
  <si>
    <t>"I.06" (4,46+2,425+1,725)-0,8</t>
  </si>
  <si>
    <t>"I.31" (1,635*2+2,31*2)-0,8</t>
  </si>
  <si>
    <t>"I.34a"(1,66+0,6*2)-(0,8*2+0,7)</t>
  </si>
  <si>
    <t>"I.34c" (2,48*2+3,62*2)-(0,8+0,7)</t>
  </si>
  <si>
    <t>"I.35a" (1,66+0,6*2)-(0,8*2+0,7)</t>
  </si>
  <si>
    <t>"I.35c" (2,48*2+3,62*2)-(0,8+0,7)</t>
  </si>
  <si>
    <t>"II.04" (2,435*2+3,695*2)-0,8</t>
  </si>
  <si>
    <t>"II.05" (1,91*2+3,695*2)-0,8</t>
  </si>
  <si>
    <t>"II.06" (4,46+2,425+1,725)-0,8</t>
  </si>
  <si>
    <t>"II.33" (2,695*2+5,36*2)-0,8</t>
  </si>
  <si>
    <t>"II.34a" (1,12*2+1,985)-(0,8*2+0,7*2)</t>
  </si>
  <si>
    <t>"II.34d" (1,45*2+4+3,6*2)-0,8</t>
  </si>
  <si>
    <t>"III.04" (2,435*2+3,695*2)-0,8</t>
  </si>
  <si>
    <t>"III.05" (1,91*2+3,695*2)-0,8</t>
  </si>
  <si>
    <t>"III.07" (1,71+2,41+4,46)-0,8</t>
  </si>
  <si>
    <t>"III.34" (2,695*2+5,36*2)-0,9</t>
  </si>
  <si>
    <t>"III.36" (2,7*2+2,25*2)-1,1</t>
  </si>
  <si>
    <t>"IV.04" (2,435*2+3,695*2)-0,8</t>
  </si>
  <si>
    <t>"IV.05" (1,91*2+3,695*2)-0,8</t>
  </si>
  <si>
    <t>"IV.07"  (1,71+2,41+4,46)-0,8</t>
  </si>
  <si>
    <t>"II.34" (2,21*2+5,36*2)-0,8</t>
  </si>
  <si>
    <t>"V.07" (2,51*2+4,76*2)-0,8</t>
  </si>
  <si>
    <t>"V.08" (3,645*2+2,445*2)-0,9</t>
  </si>
  <si>
    <t>"V.10"  (7,51*2+1,8*2)-(1,6+1,64+0,8*2+0,9+1)</t>
  </si>
  <si>
    <t>"V.22" (1*2+2,445*2)-0,8</t>
  </si>
  <si>
    <t>271</t>
  </si>
  <si>
    <t>771574111</t>
  </si>
  <si>
    <t>Montáž podlah keramických hladkých lepených flexibilním lepidlem do 9 ks/m2</t>
  </si>
  <si>
    <t>-950059425</t>
  </si>
  <si>
    <t>Suchý provoz</t>
  </si>
  <si>
    <t>"I.04" 8,94</t>
  </si>
  <si>
    <t>"I.05" 7,06</t>
  </si>
  <si>
    <t xml:space="preserve">"I.07" 14,98 </t>
  </si>
  <si>
    <t>"II.04" 8,94</t>
  </si>
  <si>
    <t>"II.05" 6,98</t>
  </si>
  <si>
    <t>"II.07" 14,94</t>
  </si>
  <si>
    <t xml:space="preserve">"III.05" 7,06 </t>
  </si>
  <si>
    <t>"III.06" 14,86</t>
  </si>
  <si>
    <t>"III.07" 10,69</t>
  </si>
  <si>
    <t>"IV.06" 14,87</t>
  </si>
  <si>
    <t>"V10" 13,52</t>
  </si>
  <si>
    <t>"V.15" 5,09</t>
  </si>
  <si>
    <t>Mokrý provoz</t>
  </si>
  <si>
    <t>"I.09/10/" 5,54+5,67</t>
  </si>
  <si>
    <t>"I.13/15/18/21/26/29" 5,66*6</t>
  </si>
  <si>
    <t>"I.16" 10,26</t>
  </si>
  <si>
    <t xml:space="preserve">"I.22" 5,65 </t>
  </si>
  <si>
    <t xml:space="preserve">"I.30" 14,1 </t>
  </si>
  <si>
    <t>"II.13/15/18/26/29" 5,66*4</t>
  </si>
  <si>
    <t>"II.16"10,26</t>
  </si>
  <si>
    <t>"II.21" 5,63</t>
  </si>
  <si>
    <t>"II.22" 5,63</t>
  </si>
  <si>
    <t>"II.25" 5,85</t>
  </si>
  <si>
    <t>"II.30" 14,29</t>
  </si>
  <si>
    <t>"III.09" 8,98</t>
  </si>
  <si>
    <t>"III.10/13/15/18/26/29" 5,66*6</t>
  </si>
  <si>
    <t>"III.21/22" 5,63*2</t>
  </si>
  <si>
    <t>"III.25" 5,85</t>
  </si>
  <si>
    <t>"III.30" 14,1</t>
  </si>
  <si>
    <t>"III.31" 3,3</t>
  </si>
  <si>
    <t>"IV.13/15/18/21/26/29" 5,66*6</t>
  </si>
  <si>
    <t>"IV.16" 10,26</t>
  </si>
  <si>
    <t>"IV.22" 5,63</t>
  </si>
  <si>
    <t>"IV.25" 5,85</t>
  </si>
  <si>
    <t>"IV.31" 3,44</t>
  </si>
  <si>
    <t>"V.06" 23,64</t>
  </si>
  <si>
    <t>"V12" 11,2</t>
  </si>
  <si>
    <t>"V.14" 3,52</t>
  </si>
  <si>
    <t>"V15" 4,63</t>
  </si>
  <si>
    <t>"V.17" 4,66</t>
  </si>
  <si>
    <t>"V.18" 4,28</t>
  </si>
  <si>
    <t>272</t>
  </si>
  <si>
    <t>771161011</t>
  </si>
  <si>
    <t>Montáž profilu dilatační spáry bez izolace v rovině dlažby</t>
  </si>
  <si>
    <t>792140465</t>
  </si>
  <si>
    <t>273</t>
  </si>
  <si>
    <t>59054164</t>
  </si>
  <si>
    <t>profil dilatační s bočními díly z PVC/CPE tl 10mm</t>
  </si>
  <si>
    <t>720202523</t>
  </si>
  <si>
    <t>274</t>
  </si>
  <si>
    <t>771577124</t>
  </si>
  <si>
    <t>Příplatek k montáži podlah keramických lepených flexibilním rychletuhnoucím lepidlem za spárování tmelem dvousložkovým</t>
  </si>
  <si>
    <t>-1402472606</t>
  </si>
  <si>
    <t>275</t>
  </si>
  <si>
    <t>771591112</t>
  </si>
  <si>
    <t>Izolace pod dlažbu nátěrem nebo stěrkou ve dvou vrstvách</t>
  </si>
  <si>
    <t>-268194525</t>
  </si>
  <si>
    <t>POD_03+POD_03*0,15</t>
  </si>
  <si>
    <t>276</t>
  </si>
  <si>
    <t>771591184</t>
  </si>
  <si>
    <t>Pracnější řezání podlah z dlaždic keramických rovné</t>
  </si>
  <si>
    <t>-1907806288</t>
  </si>
  <si>
    <t>277</t>
  </si>
  <si>
    <t>998771101</t>
  </si>
  <si>
    <t>Přesun hmot tonážní pro podlahy z dlaždic v objektech v do 6 m</t>
  </si>
  <si>
    <t>-646987238</t>
  </si>
  <si>
    <t>776</t>
  </si>
  <si>
    <t>Podlahy povlakové</t>
  </si>
  <si>
    <t>278</t>
  </si>
  <si>
    <t>776111311</t>
  </si>
  <si>
    <t>Vysátí podkladu povlakových podlah</t>
  </si>
  <si>
    <t>-785990849</t>
  </si>
  <si>
    <t>POD_02+460</t>
  </si>
  <si>
    <t>279</t>
  </si>
  <si>
    <t>776121112</t>
  </si>
  <si>
    <t>Vodou ředitelná penetrace savého podkladu povlakových podlah</t>
  </si>
  <si>
    <t>-949666451</t>
  </si>
  <si>
    <t>776221111</t>
  </si>
  <si>
    <t>Lepení pásů z PVC standardním lepidlem</t>
  </si>
  <si>
    <t>-1323914200</t>
  </si>
  <si>
    <t xml:space="preserve">Domásnost II </t>
  </si>
  <si>
    <t>"III.08" 35,32</t>
  </si>
  <si>
    <t>"III.12" 17,23*2</t>
  </si>
  <si>
    <t>281</t>
  </si>
  <si>
    <t>28411012</t>
  </si>
  <si>
    <t>PVC vinyl heterogenní protiskluzná tl 2,00mm, nášlapná vrstva 0,70mm, třída zátěže 34/43, otlak do 0,05mm, R10, hořlavost Bfl S1, s možností digitálního tisku</t>
  </si>
  <si>
    <t>-2000581734</t>
  </si>
  <si>
    <t xml:space="preserve"> heterogenní PVC v rolích</t>
  </si>
  <si>
    <t xml:space="preserve"> celková tloušťka: 2,0 mm</t>
  </si>
  <si>
    <t>tloušťka nášlapné vrstvy: 0,7 mm</t>
  </si>
  <si>
    <t>šířka role: 2m nebo 4m</t>
  </si>
  <si>
    <t>povrchová úprava: PUR Pearl</t>
  </si>
  <si>
    <t>třídy zátěže: 34/43</t>
  </si>
  <si>
    <t>protiskluznost dle DIN: R10</t>
  </si>
  <si>
    <t>součinitel smykového tření dle ČSN: µ ≥ 0,6</t>
  </si>
  <si>
    <t>hodnoty zbytkového otlaku dle EN 433:  0,05 mm</t>
  </si>
  <si>
    <t>rozměrová stálost dle EN 434:  &lt; 0,1%</t>
  </si>
  <si>
    <t>odolnost proti opotřebení dle EN 660-1: třída T</t>
  </si>
  <si>
    <t>reakce na oheň dle EN13501-1: třída Bƒl S1</t>
  </si>
  <si>
    <t>vybranému odstínu dřeva můžete ještě přidat tyto kódy, které specifikuji barvu - NCS kód – S5020-Y10R  + Hodnota LRV – 21%</t>
  </si>
  <si>
    <t>PVC odolné čistícím prostředkům a chemikálim</t>
  </si>
  <si>
    <t>2006,41*1,1 'Přepočtené koeficientem množství</t>
  </si>
  <si>
    <t>282</t>
  </si>
  <si>
    <t>776421111</t>
  </si>
  <si>
    <t>Montáž obvodových lišt lepením</t>
  </si>
  <si>
    <t>1376419619</t>
  </si>
  <si>
    <t>Obvodová lišta k marmoleu - lišta potažená dekorem přírodního lina</t>
  </si>
  <si>
    <t>"I.01" (14,54+9,15+1,2*8+0,8*3+6,4+2,25*2+17,15+0,35+18,75+1,31+10,51+4,94+2)-(0,8*7+1,1*12+1,84)-(1,6)</t>
  </si>
  <si>
    <t>"I.02" (4,275+0,75*2)</t>
  </si>
  <si>
    <t>"I.08" (6*2+5,35*2)-(1,1+1)-4</t>
  </si>
  <si>
    <t>"I.11" (5,59*2+5,36*2)-(1,1+1)-(4)</t>
  </si>
  <si>
    <t>"I.12" (4,96*2+4,245*2+0,5*2+0,115)-(1,1+1)-(3)</t>
  </si>
  <si>
    <t>"I.14" (4,96*2+4,245*2+0,5*2+0,115)-(1,1+1)-(3)</t>
  </si>
  <si>
    <t>"I.17" (8,65*2+5,4*2+0,5*2+0,115)-(1,1+1,1)-(4+0,6*2)</t>
  </si>
  <si>
    <t>"I.18" (4,96*2+4,24*2+0,5*2+0,115)-(1,1+1)-(3)</t>
  </si>
  <si>
    <t>"I.20" (4,96*2+4,24*2+0,5*2+0,115)-(1,1+1)-(3)</t>
  </si>
  <si>
    <t>"I.23" (4,96*2+4,24*2+0,5*2+0,115)-(1,1+1)-(3)</t>
  </si>
  <si>
    <t>"I.24" (4,96*2+4,24*2+0,5*2+0,115)-(1,1+1)-(3)</t>
  </si>
  <si>
    <t>"I.27" (4,96*2+4,24*2+0,5*2+0,115)-(1,1+1)-(3)</t>
  </si>
  <si>
    <t>"I.28" (4,96*2+4,43*2+0,5*2+0,115)-(1,1+1)-(3)</t>
  </si>
  <si>
    <t>"I.32" (2,31*2)</t>
  </si>
  <si>
    <t>"I.33" (4,01*2+2,935*2+2)-(3+1,36+0,9)</t>
  </si>
  <si>
    <t>"II.01" (14,54+0,8*3+9,15+1,2*8+6,4+2,25*2+17,15+0,35+18,75+1,31+10,51+4,94+2)-(0,8*6+1,1*12+1,84)-(1,6)</t>
  </si>
  <si>
    <t>"II.02" (4,275+0,75*2)</t>
  </si>
  <si>
    <t>"II.08" (6*2+5,35*2)-(1,1+1)-(4)</t>
  </si>
  <si>
    <t>"II.11" (5,59*2+5,36*2)-(1,1+1)-(4)</t>
  </si>
  <si>
    <t>"II.12"  (4,96*2+4,245*2+0,5*2+0,115)-(1,1+1)-(3)</t>
  </si>
  <si>
    <t>"II.14" (4,96*2+4,245*2+0,5*2+0,115)-(1,1+1)-(3)</t>
  </si>
  <si>
    <t>"II.17" (8,65*2+5,4*2+0,5*2+0,115)-(1,1+1,1)-(4+0,6*2)</t>
  </si>
  <si>
    <t>"II.19" (4,96*2+4,24*2+0,5*2+0,115)-(1,1+1)-(3)</t>
  </si>
  <si>
    <t>"II.20" (4,96*2+4,24*2+0,5*2+0,115)-(1,1+1)-(3)</t>
  </si>
  <si>
    <t>"II.22" (4,96*2+4,23*2+0,5*2+0,115)-(1,1+1)-(3)</t>
  </si>
  <si>
    <t>"II.24" (4,96*2+4,23*2+0,5*2+0,115)-(1,1+1)-(3)</t>
  </si>
  <si>
    <t>"II.27" (4,96*2+4,24*2+0,5*2+0,115)-(1,1+1)-(3)</t>
  </si>
  <si>
    <t>"II.28" (4,96*2+4,24*2+0,5*2+0,115)-(1,1+1)-(3)</t>
  </si>
  <si>
    <t>"II.31"  (2,349*2+1,94)</t>
  </si>
  <si>
    <t>"II.32" (3,136*2+4,2*2)-(3+1,36+0,9)</t>
  </si>
  <si>
    <t>"III.01" (14,54+0,8*3+11,4+1,2*8+6,4+17,15+21+0,35+1,31+10,51+4,94+2)-(0,8*5+0,9*2+1,1*13+1,84)-(1,6)</t>
  </si>
  <si>
    <t>"III.02" (4,275+0,75*2)</t>
  </si>
  <si>
    <t>"III.08" (6,88*2+5,35*2+2,5*2+0,115*2)-(1,1+1)-(4)</t>
  </si>
  <si>
    <t>"III.11" (5,35*2+4,23*2+0,5*2+0,115)-(1,1+1)-(3)</t>
  </si>
  <si>
    <t>"III.12" (4,96*2+4,245*2+0,5*2+0,115)-(1,1+1)-(3)</t>
  </si>
  <si>
    <t>"III.14" (4,96*2+4,245*2+0,5*2+0,115)-(1,1+1)-(3)</t>
  </si>
  <si>
    <t>"III.17" (8,65*2+5,4*2+0,5*2+0,115)-(1,1+1,1)-(4+0,6*2)</t>
  </si>
  <si>
    <t>"III.18" (4,96*2+4,24*2+0,5*2+0,115)-(1,1+1)-(3)</t>
  </si>
  <si>
    <t>"III.20" (4,96*2+4,24*2+0,5*2+0,115)-(1,1+1)-(3)</t>
  </si>
  <si>
    <t>"III.23" (4,96*2+4,24*2+0,5*2+0,115)-(1,1+1)-(3)</t>
  </si>
  <si>
    <t>"III.24" (4,96*2+4,24*2+0,5*2+0,115)-(1,1+1)-(3)</t>
  </si>
  <si>
    <t>"III.27" (4,96*2+4,24*2+0,5*2+0,115)-(1,1+1)-(3)</t>
  </si>
  <si>
    <t>"III.28" (4,96*2+4,24*2+0,5*2*0,115)-(1,1+1)-(3)</t>
  </si>
  <si>
    <t>"I.33" (4,2+3,049*2+1,75)-3</t>
  </si>
  <si>
    <t>"II.01" (14,54+0,8*3+11,4+6,4+1,2*8+17,15+0,35+21+1,31+10,51+4,94+2)-(0,8*6+1,1*12+1,84)-(1,6)</t>
  </si>
  <si>
    <t>"IV.08" (6*2+5,35*2)-(1,1+1)-(4)</t>
  </si>
  <si>
    <t>"IV.11" (5,59*2+5,36*2)-(1,1+1)-(4)</t>
  </si>
  <si>
    <t>"IV.12"  (4,96*2+4,245*2+0,5*2+0,115)-(1,1+1)-(3)</t>
  </si>
  <si>
    <t>"IV.14" (4,96*2+4,245*2+0,5*2+0,115)-(1,1+1)-(3)</t>
  </si>
  <si>
    <t>"IV.17" (8,65*2+5,4*2+0,5*2+0,115)-(1,1+1,1)-(40,6*2)</t>
  </si>
  <si>
    <t>"IV.19" (4,96*2+4,24*2+0,5*2+0,115)-(1,1+1)-(3)</t>
  </si>
  <si>
    <t>"IV.20" (4,96*2+4,24*2+0,5*2+0,115)-(1,1+1)-(3)</t>
  </si>
  <si>
    <t>"IV.23" (4,96*2+4,23*2+0,5*2+0,115)-(1,1+1)-(3)</t>
  </si>
  <si>
    <t>"IV.24" (4,96*2+4,23*2+0,5*2+0,115)-(1,1+1)-(3)</t>
  </si>
  <si>
    <t>"IV.27" (4,96*2+4,24*2+0,5*2+0,115)-(1,1+1)-(3)</t>
  </si>
  <si>
    <t>"IV.28" (4,96*2+4,24*2+0,5*2+0,115)-(1,1+1)-(3)</t>
  </si>
  <si>
    <t>"II.32" (2,31*2)</t>
  </si>
  <si>
    <t>"II.33"(3,049*2+1,75+4,2)*3</t>
  </si>
  <si>
    <t>"V.03"(4*2+4,17+0,3)-0,8</t>
  </si>
  <si>
    <t>"V.04/05" (10,51+4*2+0,3*2)-1*2</t>
  </si>
  <si>
    <t>"V.13" (3,01*2+4,51*2)-(0,8*2)</t>
  </si>
  <si>
    <t>"V.16" (4,12+4,95*2+0,2*2)-1,2</t>
  </si>
  <si>
    <t>"V.19" (4,77+4+4,07)-(0,8)-(3,26)</t>
  </si>
  <si>
    <t>"V.20" (4*2+4*2)-(0,8)-(4)</t>
  </si>
  <si>
    <t>"V.21" (4*2+4,17*2)-(0,8)-(4,17)</t>
  </si>
  <si>
    <t>283</t>
  </si>
  <si>
    <t>28411010</t>
  </si>
  <si>
    <t>lišta soklová PVC 20x100mm</t>
  </si>
  <si>
    <t>-728432936</t>
  </si>
  <si>
    <t>1121,247*1,1 'Přepočtené koeficientem množství</t>
  </si>
  <si>
    <t>284</t>
  </si>
  <si>
    <t>776111411</t>
  </si>
  <si>
    <t>Montáž pásky dilatační povlakových podlah</t>
  </si>
  <si>
    <t>-1600579535</t>
  </si>
  <si>
    <t>285</t>
  </si>
  <si>
    <t>28616320</t>
  </si>
  <si>
    <t>pás dilatační okrajová extrud PE s fólií</t>
  </si>
  <si>
    <t>2003710181</t>
  </si>
  <si>
    <t>780*1,1 'Přepočtené koeficientem množství</t>
  </si>
  <si>
    <t>286</t>
  </si>
  <si>
    <t>776421711</t>
  </si>
  <si>
    <t>Vložení nařezaných pásků z podlahoviny do lišt</t>
  </si>
  <si>
    <t>-368311497</t>
  </si>
  <si>
    <t>"na výšku 2,7m" 28*4*2,7</t>
  </si>
  <si>
    <t>"vodorovně" (1,2*2+3,8)*4*4+(2,23+0,36*2)*4+(5,6+0,81*2)*4+(1,3+1,32*2)*4</t>
  </si>
  <si>
    <t>287</t>
  </si>
  <si>
    <t>19416012</t>
  </si>
  <si>
    <t>lišta ukončovací nerezová 10mm</t>
  </si>
  <si>
    <t>965820703</t>
  </si>
  <si>
    <t>458,04*1,1 'Přepočtené koeficientem množství</t>
  </si>
  <si>
    <t>288</t>
  </si>
  <si>
    <t>776521112</t>
  </si>
  <si>
    <t>Lepení pásů z PVC na stěnu výšky přes 2,0 m do 3,8 m</t>
  </si>
  <si>
    <t>177351723</t>
  </si>
  <si>
    <t>Kapsa vstupu do pokojů - lepené PVC , výška 2,7m, dekor bude vyvzorkován</t>
  </si>
  <si>
    <t>"výkres č. 23 - úpravy zdí" 375+85</t>
  </si>
  <si>
    <t>289</t>
  </si>
  <si>
    <t>-1130401176</t>
  </si>
  <si>
    <t>460</t>
  </si>
  <si>
    <t>460*1,1 'Přepočtené koeficientem množství</t>
  </si>
  <si>
    <t>290</t>
  </si>
  <si>
    <t>776991222</t>
  </si>
  <si>
    <t>Základní čištění nově položených podlahovin včetně jednosložkového dvouvrstvého polymerního nátěru</t>
  </si>
  <si>
    <t>-179094004</t>
  </si>
  <si>
    <t>291</t>
  </si>
  <si>
    <t>998776101</t>
  </si>
  <si>
    <t>Přesun hmot tonážní pro podlahy povlakové v objektech v do 6 m</t>
  </si>
  <si>
    <t>1376554145</t>
  </si>
  <si>
    <t>781</t>
  </si>
  <si>
    <t>Dokončovací práce - obklady</t>
  </si>
  <si>
    <t>292</t>
  </si>
  <si>
    <t>781111011</t>
  </si>
  <si>
    <t>Ometení (oprášení) stěny při přípravě podkladu</t>
  </si>
  <si>
    <t>1112033872</t>
  </si>
  <si>
    <t>293</t>
  </si>
  <si>
    <t>781121011</t>
  </si>
  <si>
    <t>Nátěr penetrační na stěnu</t>
  </si>
  <si>
    <t>634404735</t>
  </si>
  <si>
    <t>294</t>
  </si>
  <si>
    <t>781131112</t>
  </si>
  <si>
    <t>Izolace pod obklad nátěrem nebo stěrkou ve dvou vrstvách</t>
  </si>
  <si>
    <t>-973353353</t>
  </si>
  <si>
    <t>295</t>
  </si>
  <si>
    <t>781474112</t>
  </si>
  <si>
    <t>Montáž obkladů vnitřních keramických hladkých přes 9 do 12 ks/m2 lepených flexibilním lepidlem</t>
  </si>
  <si>
    <t>-1139244225</t>
  </si>
  <si>
    <t>"I.02" (3,995+0,6*2)*1,6</t>
  </si>
  <si>
    <t>"I.06" (4,46+0,7)*1,6</t>
  </si>
  <si>
    <t>"I.07" (3,43*2+4,46*2)*1,6-(0,8*1,6)</t>
  </si>
  <si>
    <t>"I.09" (2,12*2+2,7*2)*2,3-(1*2,3)</t>
  </si>
  <si>
    <t>"I.10" (2,12*2+2,7*2)*2,7-(1*2,3)-(0,6*2,7)</t>
  </si>
  <si>
    <t>"I.13" (2,12*2+2,7*2)*2,3-(1*2,3)</t>
  </si>
  <si>
    <t>"I.15" (2,12*2+2,7*2)*2,3-(1*2,3)</t>
  </si>
  <si>
    <t>"I.16" (3,21*2+3,26*2)*2,7-(1,2*2,3)-(0,6*2,7)</t>
  </si>
  <si>
    <t>"I.18" (2,12*2+2,7*2)*2,3-(1*2,3)</t>
  </si>
  <si>
    <t>"I.21" (2,12*2+2,7*2)*2,3-(1*2,3)</t>
  </si>
  <si>
    <t>"I.22" (2,12*2+2,7*2)*2,3-(1*2,3)</t>
  </si>
  <si>
    <t>"I.25" (2,12*2+2,7*2)*2,7-(1*2,3)-(0,6*2,7)</t>
  </si>
  <si>
    <t>"I.26" (2,12*2+2,7*2)*2,3-(1*2,3)</t>
  </si>
  <si>
    <t>"I.29" (2,12*2+2,7*2)*2,3-(1*2,3)</t>
  </si>
  <si>
    <t>"I.30" (5,36*2+2,81*2)*2,7-(1,1*2,3)-(0,6*2,7)</t>
  </si>
  <si>
    <t>"I.33" (2,935+0,6)*1,6</t>
  </si>
  <si>
    <t>"I.34a" (1,66+0,6*2)*1,6</t>
  </si>
  <si>
    <t>"I.34b" (1,15*2+1,66*2)*1,6-(0,7*1,6)</t>
  </si>
  <si>
    <t>"I.34d" (2,04*2+1,77*2)*2,3-(0,7*2,3)</t>
  </si>
  <si>
    <t>"I.35a" (1,66+0,6*2)*1,6</t>
  </si>
  <si>
    <t>"I.35b" (1,15*2+1,66*2)*1,6-(0,7*1,6)</t>
  </si>
  <si>
    <t>"I.35d"(2,04*2+1,77*2)*2,3-(0,7*2,3)</t>
  </si>
  <si>
    <t>"II.02" (3,995+0,6*2)*1,6</t>
  </si>
  <si>
    <t>"II.06" (4,46+0,7)*1,6</t>
  </si>
  <si>
    <t>"II.07" (3,42*2+4,46*2)*1,6-(0,8*1,6)</t>
  </si>
  <si>
    <t>"II.09" (2,12*2+2,7*2)*2,3-(1*2,3)</t>
  </si>
  <si>
    <t>"II.10" (2,12*2+2,7*2)*2,7-(1*2,3)-(0,6*2,7)</t>
  </si>
  <si>
    <t>"II.13" (2,12*2+2,7*2)*2,3-(1*2,3)</t>
  </si>
  <si>
    <t>"II.15" (2,12*2+2,7*2)*2,3-(1*2,3)</t>
  </si>
  <si>
    <t>"II.16" (3,21*2+3,26*2)*2,7-(1,2*2,3)-(0,6*2,7)</t>
  </si>
  <si>
    <t>"II.18" (2,12*2+2,7*2)*2,3-(1*2,3)</t>
  </si>
  <si>
    <t>"II.21" (2,12*2+2,7*2)*2,3-(1*2,3)</t>
  </si>
  <si>
    <t>"II.22" (2,12*2+2,7*2)*2,3-(1*2,3)</t>
  </si>
  <si>
    <t>"II.25" (2,12*2+2,7*2)*2,7-(1*2,3)-(0,6*2,7)</t>
  </si>
  <si>
    <t>"II.26"(2,12*2+2,7*2)*2,3-(1*2,3)</t>
  </si>
  <si>
    <t>"II.29" (2,12*2+2,7*2)*2,3-(1*2,3)</t>
  </si>
  <si>
    <t>"II.30" (5,36*2+2,81*2)*2,7-(1,1*2,3)-(0,6*2,7)</t>
  </si>
  <si>
    <t>"II.32" (3,136+0,6)*1,6</t>
  </si>
  <si>
    <t>"II.34a" (1,985+1*2)*1,6</t>
  </si>
  <si>
    <t>"II.34b" (1,55*2+0,945*2)*1,6-(0,7*1,6)</t>
  </si>
  <si>
    <t>"II.34c" (1,55*2+0,96*2)*1,6-(0,7*1,6)</t>
  </si>
  <si>
    <t>"II.34d" (4+1,45*2+1,045*2)*2,3</t>
  </si>
  <si>
    <t>"III.02" (3,995+0,6*2)*1,6</t>
  </si>
  <si>
    <t>"III.06" (4,46*2+3,435*2)*1,6-(0,8*1,6)</t>
  </si>
  <si>
    <t>"III.07" (4,46+0,7)*1,6</t>
  </si>
  <si>
    <t>"III.09" (3,285*2+2,616*2)*2,7-(1*2,3)-(0,6*2,7)</t>
  </si>
  <si>
    <t>"III.10" (2,12*2+2,7*2)*2,3-(1*2,3)</t>
  </si>
  <si>
    <t>"III.13" (2,12*2+2,7*2)*2,3-(1*2,3)</t>
  </si>
  <si>
    <t>"III.15" (2,12*2+2,7*2)*2,3-(1*2,3)</t>
  </si>
  <si>
    <t>"III.16" (3,21*2+3,26*2)*2,7-(1,2*2,3)-(0,6*2,7)</t>
  </si>
  <si>
    <t>"III.18" (2,12*2+2,7*2)*2,3-(1*2,3)</t>
  </si>
  <si>
    <t>"III.21" (2,12*2+2,7*2)*2,3-(1*2,3)</t>
  </si>
  <si>
    <t>"III.22" (2,12*2+2,7*2)*2,3-(1*2,3)</t>
  </si>
  <si>
    <t>"III.25" (2,12*2+2,7*2)*2,7-(1*2,3)-(0,6*2,7)</t>
  </si>
  <si>
    <t>"III.26" (2,12*2+2,7*2)*2,3-(1*2,3)</t>
  </si>
  <si>
    <t>"III.29" (2,12*2+2,7*2)*2,3-(1*2,3)</t>
  </si>
  <si>
    <t>"III.30" (5,36*2+2,81*2)*2,7-(1,1*2,3)+(0,6*2,7)</t>
  </si>
  <si>
    <t>"I.31" (1,635*2+2,31*2)*1,6-(0,8*1,6)</t>
  </si>
  <si>
    <t>"III.36" (2,7*2+2,3*2)*1,6-(0,9*1,6)</t>
  </si>
  <si>
    <t>"IV.06" (4,46*2+3,435*2)*1,6-(0,8*1,6)</t>
  </si>
  <si>
    <t>"IV.07"  (4,46+0,7)*1,6</t>
  </si>
  <si>
    <t>"IV.09" (2,12*2+2,7*2)*2,3-(1*2,3)</t>
  </si>
  <si>
    <t>"IV.10" (2,12*2+2,7*2)*2,7-(1*2,3)-(0,6*2,7)</t>
  </si>
  <si>
    <t>"IV.13" (2,12*2+2,7*2)*2,3-(1*2,3)</t>
  </si>
  <si>
    <t>"IV.15" (2,12*2+2,7*2)*2,3-(1*2,3)</t>
  </si>
  <si>
    <t>"IV.16" (3,21*2+3,26*2)*2,7-(1,2*2,3)-(0,6*2,7)</t>
  </si>
  <si>
    <t>"IV.18" (2,12*2+2,7*2)*2,3-(1*2,3)</t>
  </si>
  <si>
    <t>"IV.21" (2,12*2+2,7*2)*2,3-(1*2,3)</t>
  </si>
  <si>
    <t>"IV.22" (2,12*2+2,7*2)*2,3-(1*2,3)</t>
  </si>
  <si>
    <t>"IV.25" (2,12*2+2,7*2)*2,7-(1*2,3)-(0,6*2,7)</t>
  </si>
  <si>
    <t>"IV.26"(2,12*2+2,7*2)*2,3-(1*2,3)</t>
  </si>
  <si>
    <t>"IV.29" (2,12*2+2,7*2)*2,3-(1*2,3)</t>
  </si>
  <si>
    <t>"IV.30" (5,36*2+2,81*2)*2,7-(1,1*2,3)-(0,6*2,7)</t>
  </si>
  <si>
    <t>"IV.31"  (1,635*2+2,31*2)*1,6-(0,8*1,6)</t>
  </si>
  <si>
    <t>"II.33" (3,50+0,6)*1,6</t>
  </si>
  <si>
    <t>"V.06" (4,485*2+5,36*2)*1,6-(1*1,6)</t>
  </si>
  <si>
    <t>"V.09" (2,635*2+5,07*2)*1,6-(0,8*1,6)</t>
  </si>
  <si>
    <t>"V.12" (2,545*2+4,51*2)*1,6-(1*1,6*2)</t>
  </si>
  <si>
    <t>"V.14" (2,01*2+2,065*2)*1,6-(0,8*1,6)</t>
  </si>
  <si>
    <t>"V.15" (2,04*22,53*2)*1,6-(0,8*1,6)</t>
  </si>
  <si>
    <t>"V.17" (2,395*2+2,16*2)*1,6-(0,8*1,6)</t>
  </si>
  <si>
    <t>"V.18" (2,16*2+2,2*2)*1,6-(0,9*1,6)</t>
  </si>
  <si>
    <t>"V19" (1+0,8)*1,6</t>
  </si>
  <si>
    <t>296</t>
  </si>
  <si>
    <t>781477114</t>
  </si>
  <si>
    <t>Příplatek k montáži obkladů vnitřních keramických hladkých za spárování tmelem dvousložkovým</t>
  </si>
  <si>
    <t>-1027249835</t>
  </si>
  <si>
    <t>297</t>
  </si>
  <si>
    <t>781494111</t>
  </si>
  <si>
    <t>Plastové profily rohové lepené flexibilním lepidlem</t>
  </si>
  <si>
    <t>1723954581</t>
  </si>
  <si>
    <t>298</t>
  </si>
  <si>
    <t>781494511</t>
  </si>
  <si>
    <t>Plastové profily ukončovací lepené flexibilním lepidlem</t>
  </si>
  <si>
    <t>1611595078</t>
  </si>
  <si>
    <t>299</t>
  </si>
  <si>
    <t>781495141</t>
  </si>
  <si>
    <t>Průnik obkladem kruhový do DN 30</t>
  </si>
  <si>
    <t>807270902</t>
  </si>
  <si>
    <t>300</t>
  </si>
  <si>
    <t>781495143</t>
  </si>
  <si>
    <t>Průnik obkladem kruhový přes DN 90</t>
  </si>
  <si>
    <t>-417770196</t>
  </si>
  <si>
    <t>301</t>
  </si>
  <si>
    <t>781495211</t>
  </si>
  <si>
    <t>Čištění vnitřních ploch stěn po provedení obkladu chemickými prostředky</t>
  </si>
  <si>
    <t>630519182</t>
  </si>
  <si>
    <t>302</t>
  </si>
  <si>
    <t>781571141</t>
  </si>
  <si>
    <t>Montáž obkladů ostění šířky přes 200 do 400 mm lepenými flexibilním lepidlem</t>
  </si>
  <si>
    <t>495281301</t>
  </si>
  <si>
    <t>"koupelny, obklad výšky 2,7 ostění" (2*2,7)*4*4</t>
  </si>
  <si>
    <t>303</t>
  </si>
  <si>
    <t>781734111</t>
  </si>
  <si>
    <t>Montáž obkladů vnějších z obkladaček nebo obkladových pásků cihelných do 50 ks/m2 lepené flexibilním lepidlem</t>
  </si>
  <si>
    <t>1919484212</t>
  </si>
  <si>
    <t xml:space="preserve">"červený" 1600 </t>
  </si>
  <si>
    <t>"RAL 9017" SO_08+SO_09+SO_10+SO_05</t>
  </si>
  <si>
    <t>"podhled" PODHL_03</t>
  </si>
  <si>
    <t>304</t>
  </si>
  <si>
    <t>998781101</t>
  </si>
  <si>
    <t>Přesun hmot tonážní pro obklady keramické v objektech v do 6 m</t>
  </si>
  <si>
    <t>-2093799521</t>
  </si>
  <si>
    <t>783</t>
  </si>
  <si>
    <t>Dokončovací práce - nátěry</t>
  </si>
  <si>
    <t>305</t>
  </si>
  <si>
    <t>783823135</t>
  </si>
  <si>
    <t>Penetrační silikonový nátěr hladkých, tenkovrstvých zrnitých nebo štukových omítek</t>
  </si>
  <si>
    <t>-128953116</t>
  </si>
  <si>
    <t>306</t>
  </si>
  <si>
    <t>783826615</t>
  </si>
  <si>
    <t>Hydrofobizační transparentní silikonový nátěr omítek stupně členitosti 1 a 2</t>
  </si>
  <si>
    <t>-1901836924</t>
  </si>
  <si>
    <t>Omyvatelné bílý nátěr omítek - výška 2,7m</t>
  </si>
  <si>
    <t>"výkres č. 23 - úpravy zdí"  2500</t>
  </si>
  <si>
    <t>784</t>
  </si>
  <si>
    <t>Dokončovací práce - malby a tapety</t>
  </si>
  <si>
    <t>307</t>
  </si>
  <si>
    <t>784111001</t>
  </si>
  <si>
    <t>Oprášení (ometení ) podkladu v místnostech v do 3,80 m</t>
  </si>
  <si>
    <t>-1778996835</t>
  </si>
  <si>
    <t>OM_ST+OM_OST+OM_STR</t>
  </si>
  <si>
    <t>308</t>
  </si>
  <si>
    <t>784181121</t>
  </si>
  <si>
    <t>Hloubková jednonásobná bezbarvá penetrace podkladu v místnostech v do 3,80 m</t>
  </si>
  <si>
    <t>1439849106</t>
  </si>
  <si>
    <t>309</t>
  </si>
  <si>
    <t>784211107</t>
  </si>
  <si>
    <t>Dvojnásobné bílé malby ze směsí za mokra výborně oděruvzdorných na schodišti v do 3,80 m</t>
  </si>
  <si>
    <t>931155423</t>
  </si>
  <si>
    <t xml:space="preserve">SO 01.1.2.R02 - Domov pro seniory - stavební řešení - nezpůsobilé náklady </t>
  </si>
  <si>
    <t>273351R011</t>
  </si>
  <si>
    <t>Distanční lišty had  výška 60mm - Ocelová podpěra ve tvaru vlnovky pro horní výztuž betonové konstrukce</t>
  </si>
  <si>
    <t>-879869692</t>
  </si>
  <si>
    <t>411361R01</t>
  </si>
  <si>
    <t>Distanční lišty had  výška 100mm - Ocelová podpěra ve tvaru vlnovky pro horní výztuž betonové konstrukce</t>
  </si>
  <si>
    <t>-412954979</t>
  </si>
  <si>
    <t>596R01</t>
  </si>
  <si>
    <t>dlažba cihelná 200x100mm, tl. 52 mm, červená - specifikace dle PD</t>
  </si>
  <si>
    <t>-924277053</t>
  </si>
  <si>
    <t>721,26*1,1 'Přepočtené koeficientem množství</t>
  </si>
  <si>
    <t>959231R01</t>
  </si>
  <si>
    <t>Obrubní pás z cihel plných nastojato</t>
  </si>
  <si>
    <t>-1194289871</t>
  </si>
  <si>
    <t xml:space="preserve">obruby z cihel provedených na výšku </t>
  </si>
  <si>
    <t>45+10,765*2*4+5,79*2*4</t>
  </si>
  <si>
    <t>2,5*14+2*10+4*3+3*9</t>
  </si>
  <si>
    <t>596R02</t>
  </si>
  <si>
    <t>1188060968</t>
  </si>
  <si>
    <t>177,44*1,1 'Přepočtené koeficientem množství</t>
  </si>
  <si>
    <t>596R03</t>
  </si>
  <si>
    <t>D+M ocelové samofixační obruby  k okapovému chodníku , ocelový plech pozinkovaný, rozměr 200x2000 mm, tl.1,5 mm  specifikace dle PD</t>
  </si>
  <si>
    <t>-1261680706</t>
  </si>
  <si>
    <t>"Domácnost I" (35,1+13,55+24,2+29,1)-(4*2+3*2+0,6*3+4+3*4+0,6+3*3+0,6)+(10*2+3,15*2)</t>
  </si>
  <si>
    <t>"Domácnost II" (35,1+13,55+24,2+29,1)-(4*2+3*2+0,6*3+4+3*4+0,6+3*3+0,6)+(10*2+3,15*2)</t>
  </si>
  <si>
    <t>"Domácnost III" (35,1+7,85+24,2+29,1)-(4*2+3*2+0,6*3+4+3*4+0,6+3*3+0,6)+(10*2+3,15*2)</t>
  </si>
  <si>
    <t>"Domácnost IV" (35,1+3,8+24,2+29,1)-(4*2+3*2+0,6*3+4+3*4+0,6+3*3+0,6)+(10*2+3,15*2)</t>
  </si>
  <si>
    <t>"Centrální blok" (4*2+12,4*2+3,75+3)-(4)+(43)</t>
  </si>
  <si>
    <t>944R02</t>
  </si>
  <si>
    <t>Stavební přípomoce nedefinované rozpočtem</t>
  </si>
  <si>
    <t>-1424554103</t>
  </si>
  <si>
    <t>944R03</t>
  </si>
  <si>
    <t xml:space="preserve">Vytvoření zvýšeného soklu pod průmyslovoui pračkoui v m.č. V-06 prádelna , sušárna,  - specifikace dle PD </t>
  </si>
  <si>
    <t>kpl</t>
  </si>
  <si>
    <t>147892875</t>
  </si>
  <si>
    <t>952 PRAH1</t>
  </si>
  <si>
    <t>D+M Spodní prahový profil z pěnového skla, tl. 90mm, výšky 280mm</t>
  </si>
  <si>
    <t>1003889350</t>
  </si>
  <si>
    <t>"O01" 1,895*2</t>
  </si>
  <si>
    <t>"O02" 2,765*2</t>
  </si>
  <si>
    <t>"O03" 4*11</t>
  </si>
  <si>
    <t>"O04" 3*18</t>
  </si>
  <si>
    <t>"O05" 3*19</t>
  </si>
  <si>
    <t>"O06" 0,6*16</t>
  </si>
  <si>
    <t>"O07" 0,6*4</t>
  </si>
  <si>
    <t>"O08" 3,91</t>
  </si>
  <si>
    <t>"O09" 0,24*3</t>
  </si>
  <si>
    <t>"O10" 2,785</t>
  </si>
  <si>
    <t>"O11" 0,2*2</t>
  </si>
  <si>
    <t>"O12" 3,7</t>
  </si>
  <si>
    <t>"O13" 3,365</t>
  </si>
  <si>
    <t>"O14" 3,26</t>
  </si>
  <si>
    <t>"O15" 4</t>
  </si>
  <si>
    <t>"O16" 4,17</t>
  </si>
  <si>
    <t>"O17" 2,09</t>
  </si>
  <si>
    <t>"O18" 2,055</t>
  </si>
  <si>
    <t>"O19" 2,055</t>
  </si>
  <si>
    <t>"O20" 2,09</t>
  </si>
  <si>
    <t>"O21" 0,2</t>
  </si>
  <si>
    <t>"O22"0,2</t>
  </si>
  <si>
    <t>"O23" 5,79*4</t>
  </si>
  <si>
    <t>"O24" 10,265*8</t>
  </si>
  <si>
    <t>"O25" 5,79*4</t>
  </si>
  <si>
    <t>"O26" 2,26*2</t>
  </si>
  <si>
    <t>"O28" 2,45*2</t>
  </si>
  <si>
    <t>"O30" 2,45</t>
  </si>
  <si>
    <t>"O31" 5,978*2</t>
  </si>
  <si>
    <t>"O32" 6,354*2</t>
  </si>
  <si>
    <t>"O33" 3,785*2</t>
  </si>
  <si>
    <t>"D01" 2,86*2</t>
  </si>
  <si>
    <t>"D26/36/70/85" 1,6*4</t>
  </si>
  <si>
    <t>"D55" 1,64</t>
  </si>
  <si>
    <t>"D48/49" 1,06*2</t>
  </si>
  <si>
    <t>"D50/51" 1,96*2</t>
  </si>
  <si>
    <t>952 PRAH2</t>
  </si>
  <si>
    <t>D+M Rozšiřující profil z pěnového skla, tl. 90mm, výšky 270mm</t>
  </si>
  <si>
    <t>-1421520866</t>
  </si>
  <si>
    <t>952 PRAH3</t>
  </si>
  <si>
    <t>D+M Rozšiřující profil z pěnového skla, tl. 90mm, výšky 160mm</t>
  </si>
  <si>
    <t>365240916</t>
  </si>
  <si>
    <t>"O02" 1,895*2</t>
  </si>
  <si>
    <t>"O17" 2,09*1</t>
  </si>
  <si>
    <t>"O18" 2,055*1</t>
  </si>
  <si>
    <t>"O19" 2,055*1</t>
  </si>
  <si>
    <t>"O20" 2,09*1</t>
  </si>
  <si>
    <t>952 PRAH4</t>
  </si>
  <si>
    <t>D+M Rozšiřující profil z pěnového skla, tl. 90mm, výšky 400mm</t>
  </si>
  <si>
    <t>-1976815679</t>
  </si>
  <si>
    <t xml:space="preserve">"O31" 5,978*2 </t>
  </si>
  <si>
    <t>"D48" 1,06*2</t>
  </si>
  <si>
    <t>"D49" 1,96*2</t>
  </si>
  <si>
    <t>"D50" 1,96</t>
  </si>
  <si>
    <t>"D51" 1,96</t>
  </si>
  <si>
    <t>952 PRAH5</t>
  </si>
  <si>
    <t>D+M Rozšiřující profil z pěnového skla, tl. 90mm, výšky 290mm</t>
  </si>
  <si>
    <t>499425665</t>
  </si>
  <si>
    <t>"D03" 0,92*2*2</t>
  </si>
  <si>
    <t>"D43" 0,92*2*2</t>
  </si>
  <si>
    <t>OS/01</t>
  </si>
  <si>
    <t>D+M Anténní stožár 70/2-2000mm, pro kotvení do betonu, žárový pozink - specifikace dle PD</t>
  </si>
  <si>
    <t>-27008231</t>
  </si>
  <si>
    <t>OS/02</t>
  </si>
  <si>
    <t>D+M Vnější čistící rohož na hrubé nečistoty z AL a vanou z polymerbetonu, 2700x1000x22mm, včetně odvodnění, specifikace dle PD</t>
  </si>
  <si>
    <t>-1014321760</t>
  </si>
  <si>
    <t>OS/03</t>
  </si>
  <si>
    <t>D+M Vnitřní čistící rohož na jemné nečistoty - pryžová s nerezovým lankem, zabudovaná do podlahy, 2700x1870x10mm, specifikace dle PD</t>
  </si>
  <si>
    <t>1871170769</t>
  </si>
  <si>
    <t>OS/04</t>
  </si>
  <si>
    <t>D+M Vnější čistící rohož na hrubé nečistoty z AL a vanou z polymerbetonu, 1720x700x22mm, včetně odvodnění, specifikace dle PD</t>
  </si>
  <si>
    <t>1935402264</t>
  </si>
  <si>
    <t>OS/05</t>
  </si>
  <si>
    <t>D+M Vnitřní čistící rohož na jemné nečistoty - pryžová s nerezovým lankem, zabudovaná do podlahy, 1800x700x10mm, specifikace dle PD</t>
  </si>
  <si>
    <t>-858123313</t>
  </si>
  <si>
    <t>OS/06</t>
  </si>
  <si>
    <t>D+M Pohledová revizní dvířka k jednotce VZT 1000x800mm - ocelový rám do SDK s výklopem, pro montáž do SDK -  specifikace dle PD</t>
  </si>
  <si>
    <t>1857034097</t>
  </si>
  <si>
    <t>OS/07</t>
  </si>
  <si>
    <t>D+M Pohledová revizní dvířka k jednotce VZT 1500x1100mm - ocelový rám do SDK s výklopem, pro montáž do SDK -  specifikace dle PD</t>
  </si>
  <si>
    <t>-1774394773</t>
  </si>
  <si>
    <t>OS/08</t>
  </si>
  <si>
    <t>D+M Pohledová revizní dvířka k jednotce VZT 1250x1075mm - ocelový rám do SDK s výklopem, pro montáž do SDK -  specifikace dle PD</t>
  </si>
  <si>
    <t>506248164</t>
  </si>
  <si>
    <t>OS/09</t>
  </si>
  <si>
    <t>D+M Stěnová revizní dvířka k jednotce VZT 750x1000mm - ocelový rám pro zazdění a pro provedení s keram. obkladem, pro montáž do SDK -  specifikace dle PD</t>
  </si>
  <si>
    <t>601470482</t>
  </si>
  <si>
    <t>OS/11</t>
  </si>
  <si>
    <t>D+M PHP 21A, včetně držáku na zeď a  revize, specifikace dle PD</t>
  </si>
  <si>
    <t>1586607946</t>
  </si>
  <si>
    <t>OS/12</t>
  </si>
  <si>
    <t>D+M PHP 55B, včetně držáku na zeď a  revize, specifikace dle PD</t>
  </si>
  <si>
    <t>92333954</t>
  </si>
  <si>
    <t>OS/14</t>
  </si>
  <si>
    <t>D+M Značení objektu "DOMOV PRO SENIORY"  - 3D písmena výšky 600mm (mat. hliník + nástřik), lepeno na omítku, vč. dílenské dokumentace a odsouhlasení architektem a investorem, celkový rozměr 9,5x0,6m - specifikace dle PD</t>
  </si>
  <si>
    <t>1645912287</t>
  </si>
  <si>
    <t>OS/15</t>
  </si>
  <si>
    <t>D+M Značení domácností - 3D písmena výšky 600mm (mat. hliník + nástřik), lepeno na omítku, vč. dílenské dokumentace a odsouhlasení architektem a investorem, celkový rozměr 2,0x0,6m - specifikace dle PD</t>
  </si>
  <si>
    <t>1110456479</t>
  </si>
  <si>
    <t>OS/16</t>
  </si>
  <si>
    <t>D+M Výstražné a bezpečnostní značení dle požadavků a stylizace ČSN EN ISO 7010 a ČSN 01 8013 (el. rozvodné skříně, hl. uzávěr vypínač el. proudu, vody, plynu, total stop a úníikové cesty) - specifikace dle PD</t>
  </si>
  <si>
    <t>445854142</t>
  </si>
  <si>
    <t>OS/18</t>
  </si>
  <si>
    <t>D+M Tyč pro sprchový závěs 950x950mm, včetně závěsu, nerez - specifikace dle PD</t>
  </si>
  <si>
    <t>-445879564</t>
  </si>
  <si>
    <t>OS/19</t>
  </si>
  <si>
    <t>D+M Sestava madel na WC imobilní - rohové, min. nosnost 150kg, madlo sklopné 830mm, madlo vodorovné 600mm, madlo svislé 600mm, nerez, včetně kotvení - specifikace dle PD</t>
  </si>
  <si>
    <t>560406611</t>
  </si>
  <si>
    <t>OS/20</t>
  </si>
  <si>
    <t>D+M Sestava madel na WC imobilní, min. nosnost 150kg, madlo sklopné 2x 830mm, nerez, včetně kotvení - specifikace dle PD</t>
  </si>
  <si>
    <t>-1310906332</t>
  </si>
  <si>
    <t>OS/21</t>
  </si>
  <si>
    <t>D+M Madlo k umyvadlu pro imobilní, min. nosnost 120kg, madlo svislé 600mm, nerez, včetně kotvení - specifikace dle PD</t>
  </si>
  <si>
    <t>-995652886</t>
  </si>
  <si>
    <t>OS/22</t>
  </si>
  <si>
    <t>D+M Sestava vybavení sprchy rohové pro imobilní, min. nosnost 150kg, madlo svislé 600mm, madlo vodorovné 600mm, madlo sklopné 830mm, sklopné sedátko do sprchy, nerez, včetně kotvení - specifikace dle PD</t>
  </si>
  <si>
    <t>-706163551</t>
  </si>
  <si>
    <t>OS/23</t>
  </si>
  <si>
    <t>D+M Sklopné zrcadlo - nad umyvadlo pro imobilní 400x600mm, nerez, včetně kotvení - specifikace dle PD</t>
  </si>
  <si>
    <t>2029178688</t>
  </si>
  <si>
    <t>OS/24</t>
  </si>
  <si>
    <t>D+M WC kartáč nástěnný s odjímatelnou nádobkou, nerez + plast, včetně kotvení - specifikace dle PD</t>
  </si>
  <si>
    <t>326773860</t>
  </si>
  <si>
    <t>OS/25</t>
  </si>
  <si>
    <t>D+M Držák na toaletní papír, nerez, včetně kotvení - specifikace dle PD</t>
  </si>
  <si>
    <t>-1568357632</t>
  </si>
  <si>
    <t>OS/26</t>
  </si>
  <si>
    <t>D+M Zásobník na mýdlo, nerez+plast, včetně kotvení - specifikace dle PD</t>
  </si>
  <si>
    <t>-46914848</t>
  </si>
  <si>
    <t>OS/27</t>
  </si>
  <si>
    <t>D+M Odkládací police, nerez, včetně kotvení - specifikace dle PD</t>
  </si>
  <si>
    <t>1363206217</t>
  </si>
  <si>
    <t>OS/28</t>
  </si>
  <si>
    <t>D+M Zrcadlo umývarny a WC personál , 800x2000 mm,řezáno na míru dle dispozice,  včetně kotvení - specifikace dle PD</t>
  </si>
  <si>
    <t>2023183671</t>
  </si>
  <si>
    <t>OS/29</t>
  </si>
  <si>
    <t>D+M Dvojité šatní skříně s lavicí pro pracovní a osobní oděv , ocelový plech lakovaný, sedák dřevotříska tl 18 mm s ABS hranou .1875x600x800/800- specifikace dle PD</t>
  </si>
  <si>
    <t>-559471640</t>
  </si>
  <si>
    <t>Výbava každého oddílu šatní skříňky: horní odkládací polička,tyč na ramínka, 2 háčky na oděvy.</t>
  </si>
  <si>
    <t>Uzamykání dvířek cylindrickým zámkem se 2 klíči</t>
  </si>
  <si>
    <t xml:space="preserve">Bezpečné police chráněné proti vypadnutí, materiál z EU,  dvířka s větracími otvory, perforace čísla skříňky na dveřích, </t>
  </si>
  <si>
    <t xml:space="preserve">výztuha dvířek proti násilnému otevření </t>
  </si>
  <si>
    <t>m.č.I-34c,I-35c,II-34d</t>
  </si>
  <si>
    <t>OS/30</t>
  </si>
  <si>
    <t>D+M Zrcadlo pokoje, kanceláře, denní místnosti, 1700x700x25mm, včetně upevnění, nerez rám -  specifikace dle PD</t>
  </si>
  <si>
    <t>712542664</t>
  </si>
  <si>
    <t>OS/31</t>
  </si>
  <si>
    <t>D+M Věšák do pokoje, kanceláře, denní místnosti, včetně upevnění, nerez - specifikace dle PD</t>
  </si>
  <si>
    <t>190821630</t>
  </si>
  <si>
    <t>OS/32</t>
  </si>
  <si>
    <t>D+M Kuchyňská linka přímá - společná jídelna a kuchyňka - rozměr 3995x2700 mm, včetně dřezu,baterie  a vestavných spotřebičů, napojení na rozvody a zprovoznění,nika pro umyvadlo bude upravena dle hloubky  umyvadla  - kompletní provedení dle PD</t>
  </si>
  <si>
    <t>2020912592</t>
  </si>
  <si>
    <t xml:space="preserve">D.1.1.19R1 - Ostatní výrobky - kuchyně </t>
  </si>
  <si>
    <t xml:space="preserve">"č.m.I-02,III-02 - společenská jídelna + kuchyňka" 2 </t>
  </si>
  <si>
    <t xml:space="preserve">"č.m. II-02,IV-02 - společenská jídelna + kuchyňka" 2 </t>
  </si>
  <si>
    <t>OS/33</t>
  </si>
  <si>
    <t>D+M Kuchyňská linka přímá - denní místnost pro personal  -  rozměr  2935x2700 mm, včetně dřezu,baterie dřezová, umyvadla, baterie umyvadlová a vestavných spotřebičů, napojení na rozvody a zprovozněním -  kompletní provedení dle PD</t>
  </si>
  <si>
    <t>-1444835759</t>
  </si>
  <si>
    <t xml:space="preserve">D.1.1.17 - ostatní výrobky - kuchyně </t>
  </si>
  <si>
    <t xml:space="preserve">"č.m.I-33,III-33 -  denní místnost pro personal" 2 </t>
  </si>
  <si>
    <t xml:space="preserve">"č.m. II-32,IV-33 - denní místnost pro personal" 2 </t>
  </si>
  <si>
    <t>OS/33A</t>
  </si>
  <si>
    <t>D+M Kuchyňská linka přímá - místnost V05 - aktivizace  -  rozměr  2800x2700 mm, včetně dřezu,baterie dřezová a vestavných spotřebičů, napojení na rozvody a zprovozněním -  kompletní provedení dle PD</t>
  </si>
  <si>
    <t>-133360112</t>
  </si>
  <si>
    <t>"č.m.V05 - aktivizace"1</t>
  </si>
  <si>
    <t>OS/34</t>
  </si>
  <si>
    <t>D+M Žaluziový kastlík z purenitu, vnitřní rozměr 4000x300x160mm pro okno 4000x2700mm, včetně vývodu elektro, včetně vystrojení žaluziemi  s elektrickým pohonem, včetně vodících a fasádních lišt, specifikace dle PD</t>
  </si>
  <si>
    <t>1702997171</t>
  </si>
  <si>
    <t>OS/35</t>
  </si>
  <si>
    <t>D+M Žaluziový kastlík z purenitu, vnitřní rozměr 3000x300x160mm pro okno 3000x2700mm, včetně vývodu elektro, včetně vystrojení žaluziemi s elektrickým pohonem, včetně vodících a fasádních lišt, specifikace dle PD</t>
  </si>
  <si>
    <t>1338375698</t>
  </si>
  <si>
    <t>OS/36</t>
  </si>
  <si>
    <t>D+M Žaluziový kastlík z purenitu, vnitřní rozměr 600x300x160mm pro okno 600x2700mm, včetně vývodu elektro, včetně vystrojení žaluziemi  s elektrickým pohonem, včetně vodících a fasádních lišt, specifikace dle PD</t>
  </si>
  <si>
    <t>-986806835</t>
  </si>
  <si>
    <t>OS/37</t>
  </si>
  <si>
    <t>D+M Žaluziový kastlík z purenitu, vnitřní rozměr 3910x300x160mm pro okno 3910x2700mm, včetně vývodu elektro, včetně vystrojení žaluziemi s elektrickým pohonem, včetně vodících a fasádních lišt, specifikace dle PD</t>
  </si>
  <si>
    <t>641121569</t>
  </si>
  <si>
    <t>OS/38</t>
  </si>
  <si>
    <t>D+M Žaluziový kastlík z purenitu, vnitřní rozměr 2785x300x160mm pro okno 2785x2700mm, včetně vývodu elektro, včetně vystrojení žaluziemi s elektrickým pohonem, včetně vodících a fasádních lišt, specifikace dle PD</t>
  </si>
  <si>
    <t>1794392999</t>
  </si>
  <si>
    <t>OS/39</t>
  </si>
  <si>
    <t>D+M Žaluziový kastlík z purenitu, vnitřní rozměr 3700x300x160mm pro okno 3700x2700mm, včetně vývodu elektro, včetně vystrojení žaluziemi  s elektrickým pohonem, včetně vodících a fasádních lišt, specifikace dle PD</t>
  </si>
  <si>
    <t>-1905340355</t>
  </si>
  <si>
    <t>OS/40</t>
  </si>
  <si>
    <t>D+M Žaluziový kastlík z purenitu, vnitřní rozměr 3365x300x160mm pro okno 3365x2700mm, včetně vývodu elektro, včetně vystrojení žaluziemi  s elektrickým pohonem, včetně vodících a fasádních lišt, specifikace dle PD</t>
  </si>
  <si>
    <t>-1587519389</t>
  </si>
  <si>
    <t>OS/41</t>
  </si>
  <si>
    <t>D+M Žaluziový kastlík z purenitu, vnitřní rozměr 3260x300x160mm pro okno 3260x2700mm, včetně vývodu elektro, včetně vystrojení žaluziemi  s elektrickým pohonem, včetně vodících a fasádních lišt, specifikace dle PD</t>
  </si>
  <si>
    <t>-491387973</t>
  </si>
  <si>
    <t>OS/42</t>
  </si>
  <si>
    <t>D+M Žaluziový kastlík z purenitu, vnitřní rozměr 4000x300x160mm pro okno 4000x2700mm, včetně vývodu elektro, včetně vystrojení žaluziemi s elektrickým pohonem, včetně vodících a fasádních lišt, specifikace dle PD</t>
  </si>
  <si>
    <t>-1749687878</t>
  </si>
  <si>
    <t>OS/43</t>
  </si>
  <si>
    <t>D+M Žaluziový kastlík z purenitu, vnitřní rozměr 4170x300x160mm pro okno 4170x2700mm, včetně vývodu elektro, včetně vystrojení žaluziemi  s elektrickým pohonem, včetně vodících a fasádních lišt, specifikace dle PD</t>
  </si>
  <si>
    <t>-860465265</t>
  </si>
  <si>
    <t>OS/46</t>
  </si>
  <si>
    <t>D+M Fasádní interiérová větrací mřížka, 200x200mm, int bílá, ocelový rám lakovaný, žaluzie pevná, síťka proti hmyzu, specifikace dle PD</t>
  </si>
  <si>
    <t>-730553064</t>
  </si>
  <si>
    <t>OS/48</t>
  </si>
  <si>
    <t>D+M Chladící celonerezový kontejner na odpad - gastro (komora pro uskladnění gastro odpadu, teplota chlazení 6-8 st., objem 240l)</t>
  </si>
  <si>
    <t>-984032844</t>
  </si>
  <si>
    <t>OS/49</t>
  </si>
  <si>
    <t>D+M Kuchyňská linka - sesterna V-19,  rozměr  2800x2700x600mm, včetně dřezu a umyvadla, napojení na rozvody a zprovozněním - kompletní provedení dle PD</t>
  </si>
  <si>
    <t>-1624523429</t>
  </si>
  <si>
    <t>OS/50</t>
  </si>
  <si>
    <t>D+M dělící zeď - zasedací místnost V-04/V-05,rozměr 4220x2700mm,akustic. charakteristika 48-53DB,poloautom.ovládání, elektr. pohon,ovládací tačítko,rám hliník,desky dřevotříska  E1,jednotlivé segmenty popisovatelné,barva bílá -  kompletní provedení dle PD</t>
  </si>
  <si>
    <t>-1441571832</t>
  </si>
  <si>
    <t>OS/51</t>
  </si>
  <si>
    <t>D+M střešní světlík - relaxační místnost V-16, rozměr  2400x1300 mm,hliníkový rám,zasklení čirým bezpečnostním  a izolačním trojsklem ESG,vnější strana bezpečnostní sklo, vč. nástavců purenit, barva ELOX RAL 8004 -  kompletní provedení dle PD</t>
  </si>
  <si>
    <t>47117668</t>
  </si>
  <si>
    <t>OS/52</t>
  </si>
  <si>
    <t>D+M střešní světlík - kaple V-13, rozměr 2600x500 mm,hliníkový rám,zasklení čirým bezpečnostním  a izolačním trojsklem ESG,vnější strana bezpečnostní sklo, vč. nástavců purenit, barva ELOX RAL 8004 -  kompletní provedení dle PD</t>
  </si>
  <si>
    <t>-1361849541</t>
  </si>
  <si>
    <t>Os/53</t>
  </si>
  <si>
    <t>-293200318</t>
  </si>
  <si>
    <t>OS/54</t>
  </si>
  <si>
    <t>D+M Kuchyňská linka přímá - kuchyňka pokojová č. m. III-08 -  rozměr 2200x2700 mm, včetně dřezu, baterie  a vestavných spotřebičů, napojení na rozvody a zprovoznění -  kompletní provedení dle PD</t>
  </si>
  <si>
    <t>-1150132326</t>
  </si>
  <si>
    <t xml:space="preserve">D.1.1.19R1 - ostatní výrobky - kuchyně </t>
  </si>
  <si>
    <t>"č.m. -III-08 - pokoj"1</t>
  </si>
  <si>
    <t>OS/55</t>
  </si>
  <si>
    <t>D+M Kuchyňská linka přímá - kuchyňka pokojová č.m. I-08, IV-08 -  rozměr 3225x2700 mm, včetně dřezu, baterie a vestavných spotřebičů, napojení na rozvody a zprovozněním -  kompletní provedení dle PD</t>
  </si>
  <si>
    <t>-793667449</t>
  </si>
  <si>
    <t>"č.m. -I-08,IV-08 - pokoj"2</t>
  </si>
  <si>
    <t>Pol234</t>
  </si>
  <si>
    <t>Recepce z plné cihly  290x140x65 mm, ve tvaru L včetně kaleného skla na pracovní desku, rozměr 4200x4200 mm,Založení na základové desce. Tato položka je předmětem speciálního řízení  ve spolupráci s provozovatelem a investorem . Bude určeno v rámci AD.</t>
  </si>
  <si>
    <t>ks</t>
  </si>
  <si>
    <t>-113032750</t>
  </si>
  <si>
    <t>" recepce v m.č. VF-02 - vstupní hala " 1</t>
  </si>
  <si>
    <t>Pol235</t>
  </si>
  <si>
    <t>Lavice  z plné cihly o rozměru  290x140x65 mm, ve tvaru T o rozměru  3100x1800 mm, výšky  450 mm. Založení provedeno na základové desce. - specifikace dle PD</t>
  </si>
  <si>
    <t>2098632996</t>
  </si>
  <si>
    <t>Pol241</t>
  </si>
  <si>
    <t>Kostka z plné cihly o rozměru  290x140x65 mm, rozměr 600x600mm, výšky 300 mm. Založení provedeno na základové desce. - specifikace dle PD</t>
  </si>
  <si>
    <t>567395777</t>
  </si>
  <si>
    <t>Pol242</t>
  </si>
  <si>
    <t>Kostka z plné cihly o rozměru  290x140x65 mm, rozměr 600x600mm, výšky 450 mm. Založení provedeno na základové desce - specifikace dle PD</t>
  </si>
  <si>
    <t>1316350761</t>
  </si>
  <si>
    <t>Pol243</t>
  </si>
  <si>
    <t>Kostka z plné cihly o rozměru  290x140x65 mm, rozměr 600x600mm, výšky 800 mm. Založení provedeno na základové desce - specifikace dle PD</t>
  </si>
  <si>
    <t>-1589824125</t>
  </si>
  <si>
    <t>Pol245</t>
  </si>
  <si>
    <t>Válec z plné cihlyo rozměru  290x140x65 mm, rozměr  průměr 300mm, výšky 1100 mm. Založení provedeno na základové desce - specifikace dle PD</t>
  </si>
  <si>
    <t>98973814</t>
  </si>
  <si>
    <t>Pol246</t>
  </si>
  <si>
    <t>Válec z plné cihly o rozměru  290x140x65 mm, rozměr  průměr 300mm, výšky 300 mm. Založení provedeno na základové desce - specifikace dle PD</t>
  </si>
  <si>
    <t>1597613153</t>
  </si>
  <si>
    <t>Pol53</t>
  </si>
  <si>
    <t xml:space="preserve">Recepční pult z plné cihly o rozměru  290x140x65 mm, stolová deska lamino, rozměr 1450x2585 mm ve tvaru L.Založení provedeno na základové desce.  Barva se upřesní architektem v rámci AD. </t>
  </si>
  <si>
    <t>1436875681</t>
  </si>
  <si>
    <t>"položka 53 - recepce I-32" 1</t>
  </si>
  <si>
    <t>"položka 117 - recepce II-31" 1</t>
  </si>
  <si>
    <t>"položka 166 - recepce III-32" 1</t>
  </si>
  <si>
    <t>"položka 227- recepce IV-32" 1</t>
  </si>
  <si>
    <t>998 R02</t>
  </si>
  <si>
    <t>D+M hydroizolační souvrství obložení ocelové markýzy - specifikace dle skladby PD</t>
  </si>
  <si>
    <t>-1203034303</t>
  </si>
  <si>
    <t>Specifikace skladby OBKL.01</t>
  </si>
  <si>
    <t>- penetrační vrstva lepící a stěrkovací hmoty pro vsrtvy vyztužené armovací sítí tl. 1mm (včetně dodávky sítě a materiálu)</t>
  </si>
  <si>
    <t>- hloubkový penetrační nátěr na lepící a stěrkovací hmotu</t>
  </si>
  <si>
    <t>- 1.vrstva lepící a stěrkovací hmoty</t>
  </si>
  <si>
    <t>- armovací tkanina ze skelného vlákna 145g/m2+přesahy</t>
  </si>
  <si>
    <t>- 2. vrstva lepící a stěrkovací hmoty</t>
  </si>
  <si>
    <t>- hloubkový penetrační nátěr před lepením obkladu</t>
  </si>
  <si>
    <t>"markýza trojúhelníková" (4,93*2+3,93*10+1,43*5)*(0,295+0,7+0,605)+(0,295*0,7+0,31*0,7/2)*34</t>
  </si>
  <si>
    <t>"markýza vodorovná" 158,8*3,2-(3,19*1,195*9+0,69*1,195*5+4,19*1,195*3)*2+(3,19*2+1,195*2)*0,12*9+(0,69*2+1,195*2)*0,12*5+(4,19*2+1,195*2)*0,12*3</t>
  </si>
  <si>
    <t>517,672*1,2 'Přepočtené koeficientem množství</t>
  </si>
  <si>
    <t>28372 R01</t>
  </si>
  <si>
    <t>deska spádová konstrukční z EPS 150S v proměnných tl. min. 20-80mm, spád 2%</t>
  </si>
  <si>
    <t>1238655497</t>
  </si>
  <si>
    <t>762361R01</t>
  </si>
  <si>
    <t>Konstrukční a vyrovnávací vstva obkladu na ocelovou kostrukci markýz - atypický prvek, včetně provedení detailů, kotvení, kladečského schéma a napojení na objekt</t>
  </si>
  <si>
    <t>724016126</t>
  </si>
  <si>
    <t>Deska OSB 4 (deska se zvýšenou odolností proti vzdušné vlhkosti do exteriéru, tl. 25 mm, včetně kotvícího materiálu, včetně dilatačních lišt</t>
  </si>
  <si>
    <t>a penetračního nátěru</t>
  </si>
  <si>
    <t>OBKL_01</t>
  </si>
  <si>
    <t>611D18P</t>
  </si>
  <si>
    <t>dveře jednokřídlé dřevotřískové bezfalcové plné, 700x2300mm, dřevěná rámová konstrukce s výplní z dřevotřísky, HPL opláštění fólie 0,8mm, barva RAL 9010, včetně kování (WC zámek), příslušenství a doplňků - dle PD</t>
  </si>
  <si>
    <t>753341943</t>
  </si>
  <si>
    <t>611D20P</t>
  </si>
  <si>
    <t>dveře jednokřídlé dřevotřískové bezfalcové plné, 700x2300mm, dřevěná rámová konstrukce s výplní z dřevotřísky, HPL opláštění fólie 0,8mm, barva RAL 9010, vlhkuodolné, včetně kování (WC zámek), příslušenství a doplňků - dle PD</t>
  </si>
  <si>
    <t>-288030790</t>
  </si>
  <si>
    <t>611D21P</t>
  </si>
  <si>
    <t>1400576502</t>
  </si>
  <si>
    <t>611D23L</t>
  </si>
  <si>
    <t>dveře jednokřídlé dřevotřískové plné, 700x2300mm, dřevěná rámová konstrukce s výplní z dřevotřísky, HPL opláštění fólie 0,8mm, barva RAL 9010, včetně kování (WC zámek), příslušenství a doplňků - dle PD</t>
  </si>
  <si>
    <t>-1834416463</t>
  </si>
  <si>
    <t>611D92L</t>
  </si>
  <si>
    <t>1567755455</t>
  </si>
  <si>
    <t>611D19L</t>
  </si>
  <si>
    <t>dveře jednokřídlé dřevotřískové bezfalcové plné, 800x2300mm, dřevěná rámová konstrukce s výplní z dřevotřísky, HPL opláštění fólie 0,8mm, barva RAL 9010, včetně kování, příslušenství a doplňků - dle PD</t>
  </si>
  <si>
    <t>-1599160866</t>
  </si>
  <si>
    <t>611D22P</t>
  </si>
  <si>
    <t>dveře jednokřídlé dřevotřískové bezfalcové plné, 800x2300mm, dřevěná rámová konstrukce s výplní z dřevotřísky, HPL opláštění fólie 0,8mm, barva RAL 9010, vlhkuodolné, včetně kování , příslušenství a doplňků - dle PD</t>
  </si>
  <si>
    <t>958306231</t>
  </si>
  <si>
    <t>611D30L</t>
  </si>
  <si>
    <t>dveře jednokřídlé dřevotřískové bezfalcové plné, 800x2300mm, dřevěná rámová konstrukce s výplní z dřevotřísky, HPL opláštění fólie 0,8mm, barva RAL 9010, včetně kování , příslušenství a doplňků - dle PD</t>
  </si>
  <si>
    <t>-1283326569</t>
  </si>
  <si>
    <t>611D59P</t>
  </si>
  <si>
    <t>dveře jednokřídlé dřevotřískové bezfalcové plné, 800x2300mm, dřevěná rámová konstrukce s výplní z dřevotřísky, HPL opláštění fólie 0,8mm, barva RAL 9010, madlo, včetně kování , příslušenství a doplňků - dle PD</t>
  </si>
  <si>
    <t>232743302</t>
  </si>
  <si>
    <t>611D72P</t>
  </si>
  <si>
    <t>-610749799</t>
  </si>
  <si>
    <t>611D93L</t>
  </si>
  <si>
    <t>-805607398</t>
  </si>
  <si>
    <t>611D24L</t>
  </si>
  <si>
    <t>dveře jednokřídlé dřevotřískové bezfalcové prosklené s nadsvětlíkem, 800x2300+400mm, dřevěná rámová konstrukce s výplní z dřevotřísky, HPL opláštění fólie 0,8mm, barva RAL 9010, Ŕw=37dB, včetně kování, příslušenství a doplňků - dle PD</t>
  </si>
  <si>
    <t>2136461700</t>
  </si>
  <si>
    <t>611D46P</t>
  </si>
  <si>
    <t>dveře jednokřídlé dřevotřískové bezfalcové plné s nadsvětlíkem, 800x2300+400mm, dřevěná rámová konstrukce s výplní z dřevotřísky, HPL opláštění fólie 0,8mm, barva RAL 9010, madlo, včetně kování (WC zámek), příslušenství a doplňků - dle PD</t>
  </si>
  <si>
    <t>1708670278</t>
  </si>
  <si>
    <t>611D60L</t>
  </si>
  <si>
    <t>-1886815578</t>
  </si>
  <si>
    <t>611D76P</t>
  </si>
  <si>
    <t>dveře jednokřídlé dřevotřískové bezfalcové prosklené s nadsvětlíkem, 800x2300+400mm, dřevěná rámová konstrukce s výplní z dřevotřísky, HPL opláštění fólie 0,8mm, barva RAL 9010, Ŕw=27dB, včetně kování , příslušenství a doplňků - dle PD</t>
  </si>
  <si>
    <t>559082679</t>
  </si>
  <si>
    <t>611D77P</t>
  </si>
  <si>
    <t>dveře jednokřídlé dřevotřískové bezfalcové prosklené s nadsvětlíkem, 800x2300+400mm, dřevěná rámová konstrukce s výplní z dřevotřísky, HPL opláštění fólie 0,8mm, barva RAL 9010, Ŕw=37dB, včetně kování , příslušenství a doplňků - dle PD</t>
  </si>
  <si>
    <t>576523473</t>
  </si>
  <si>
    <t>611D78L</t>
  </si>
  <si>
    <t>1860714953</t>
  </si>
  <si>
    <t>611D47P</t>
  </si>
  <si>
    <t>dveře jednokřídlé dřevotřískové bezfalcové plné s nadsvětlíkem, 900x2300+400mm, dřevěná rámová konstrukce s výplní z dřevotřísky, HPL opláštění fólie 0,8mm, barva RAL 9010, madlo, včetně kování (WC zámek), příslušenství a doplňků - dle PD</t>
  </si>
  <si>
    <t>1268281335</t>
  </si>
  <si>
    <t>611D57P</t>
  </si>
  <si>
    <t>dveře jednokřídlé dřevotřískové bezfalcové plné, 1000x2300mm, dřevěná rámová konstrukce s výplní z dřevotřísky, HPL opláštění fólie 0,8mm, barva RAL 9010, madlo, včetně kování , příslušenství a doplňků - dle PD</t>
  </si>
  <si>
    <t>1998134007</t>
  </si>
  <si>
    <t>611D15L</t>
  </si>
  <si>
    <t>dveře jednokřídlé dřevotřískové bezfalcové plné, 1100x2300mm, dřevěná rámová konstrukce s výplní z dřevotřísky, HPL opláštění fólie 0,8mm, barva RAL 9010, Ŕw=27dB, včetně kování , příslušenství a doplňků - dle PD</t>
  </si>
  <si>
    <t>1405773460</t>
  </si>
  <si>
    <t>611D31P</t>
  </si>
  <si>
    <t>dveře jednokřídlé dřevotřískové bezfalcové plné, 1100x2300mm, dřevěná rámová konstrukce s výplní z dřevotřísky, HPL opláštění fólie 0,8mm, barva RAL 9010, madlo, vlhkuodolné, včetně kování , příslušenství a doplňků - dle PD</t>
  </si>
  <si>
    <t>795643077</t>
  </si>
  <si>
    <t>611D34P</t>
  </si>
  <si>
    <t>dveře jednokřídlé dřevotřískové bezfalcové plné, 900x2300mm, dřevěná rámová konstrukce s výplní z dřevotřísky, HPL opláštění fólie 0,8mm, barva RAL 9010, madlo, vlhkuodolné, včetně kování , příslušenství a doplňků - dle PD</t>
  </si>
  <si>
    <t>1017056177</t>
  </si>
  <si>
    <t>611D35L</t>
  </si>
  <si>
    <t>-680821160</t>
  </si>
  <si>
    <t>611D68L</t>
  </si>
  <si>
    <t>dveře jednokřídlé dřevotřískové bezfalcové plné, 1000x2300mm, dřevěná rámová konstrukce s výplní z dřevotřísky, HPL opláštění fólie 0,8mm, barva RAL 9010, madlo, včetně kování, příslušenství a doplňků - dle PD</t>
  </si>
  <si>
    <t>-2034146731</t>
  </si>
  <si>
    <t>611D69P</t>
  </si>
  <si>
    <t>1545162659</t>
  </si>
  <si>
    <t>611D71L</t>
  </si>
  <si>
    <t>dveře jednokřídlé dřevotřískové bezfalcové plné, 1100x2300mm, dřevěná rámová konstrukce s výplní z dřevotřísky, HPL opláštění fólie 0,8mm, barva RAL 9010, vlhkuodolné, včetně kování , příslušenství a doplňků - dle PD</t>
  </si>
  <si>
    <t>-695913034</t>
  </si>
  <si>
    <t>611D82P</t>
  </si>
  <si>
    <t>dveře jednokřídlé dřevotřískové bezfalcové plné, 1100x2300mm, dřevěná rámová konstrukce s výplní z dřevotřísky, HPL opláštění fólie 0,8mm, barva RAL 9010, madlo, vlhkuodolné, včetně kování, příslušenství a doplňků - dle PD</t>
  </si>
  <si>
    <t>1879936420</t>
  </si>
  <si>
    <t>611D45L</t>
  </si>
  <si>
    <t>dveře jednokřídlé dřevotřískové bezfalcové plné, 1200x2300+400mm, dřevěná rámová konstrukce s výplní z dřevotřísky, HPL opláštění fólie 0,8mm, barva RAL 9010, včetně kování , příslušenství a doplňků - dle PD</t>
  </si>
  <si>
    <t>398913392</t>
  </si>
  <si>
    <t>611D25L</t>
  </si>
  <si>
    <t>dveře jednokřídlé dřevotřískové bezfalcové prosklené s nadsvětlíkem, 1000x2300+400mm, dřevěná rámová konstrukce s výplní z dřevotřísky, HPL opláštění fólie 0,8mm, barva RAL 9010, Ŕw=37dB, včetně kování , příslušenství a doplňků - dle PD</t>
  </si>
  <si>
    <t>-795915405</t>
  </si>
  <si>
    <t>611D58P</t>
  </si>
  <si>
    <t>dveře jednokřídlé dřevotřískové bezfalcové plné s nadsvětlíkem, 1000x2300+400mm, dřevěná rámová konstrukce s výplní z dřevotřísky, HPL opláštění fólie 0,8mm, barva RAL 9010, madlo, včetně kování , příslušenství a doplňků - dle PD</t>
  </si>
  <si>
    <t>478092251</t>
  </si>
  <si>
    <t>611D94P</t>
  </si>
  <si>
    <t>dveře jednokřídlé dřevotřískové prosklené s nadsvětlíkem, 1000x2300+400mm, dřevěná rámová konstrukce s výplní z dřevotřísky, HPL opláštění fólie 0,8mm, barva RAL 9010, Ŕw=37dB, včetně kování, příslušenství a doplňků - dle PD</t>
  </si>
  <si>
    <t>557552273</t>
  </si>
  <si>
    <t>611D52P</t>
  </si>
  <si>
    <t>dveře dvoukřídlé dřevotřískové plné s nadsvětlíkem, 800+800x2300+400mm, dřevěná rámová konstrukce s výplní z dřevotřísky, HPL opláštění fólie 0,8mm, barva RAL 9010, včetně kování , příslušenství a doplňků - dle PD</t>
  </si>
  <si>
    <t>535973896</t>
  </si>
  <si>
    <t>611D05L</t>
  </si>
  <si>
    <t>dveře jednokřídlé dřevotřískové bezfalcové protipožární EW15 DP3 C2, 800x2300mm, dřevěná rámová konstrukce s výplní protipožární dřevotřísky, HPL opláštění fólie 0,8mm, barva RAL 9010, včetně kování, příslušenství a doplňků - dle PD</t>
  </si>
  <si>
    <t>-2121451656</t>
  </si>
  <si>
    <t>611D06L</t>
  </si>
  <si>
    <t>dveře jednokřídlé dřevotřískové bezfalcové protipožární EW15 DP3 C2, 800x2300mm, dřevěná rámová konstrukce s výplní protipožární dřevotřísky, HPL opláštění fólie 0,8mm, barva RAL 9010, včetně kování , příslušenství a doplňků - dle PD</t>
  </si>
  <si>
    <t>-802315983</t>
  </si>
  <si>
    <t>611D07P</t>
  </si>
  <si>
    <t>-523655283</t>
  </si>
  <si>
    <t>611D08L</t>
  </si>
  <si>
    <t>-1934761278</t>
  </si>
  <si>
    <t>611D09L</t>
  </si>
  <si>
    <t>-1545756354</t>
  </si>
  <si>
    <t>611D10P</t>
  </si>
  <si>
    <t>-849987334</t>
  </si>
  <si>
    <t>611D16P</t>
  </si>
  <si>
    <t>1855907165</t>
  </si>
  <si>
    <t>611D28P</t>
  </si>
  <si>
    <t>1777764824</t>
  </si>
  <si>
    <t>611D37P</t>
  </si>
  <si>
    <t>1392067735</t>
  </si>
  <si>
    <t>611D38P</t>
  </si>
  <si>
    <t>-242879863</t>
  </si>
  <si>
    <t>611D39P</t>
  </si>
  <si>
    <t>-180375921</t>
  </si>
  <si>
    <t>611D40P</t>
  </si>
  <si>
    <t>dveře jednokřídlé dřevotřískové protipožární EW15 DP3 C2, 800x2300mm, dřevěná rámová konstrukce s výplní protipožární dřevotřísky, HPL opláštění fólie 0,8mm, barva RAL 9010, včetně kování, příslušenství a doplňků - dle PD</t>
  </si>
  <si>
    <t>1441677486</t>
  </si>
  <si>
    <t>611D53P</t>
  </si>
  <si>
    <t>450061293</t>
  </si>
  <si>
    <t>611D54P</t>
  </si>
  <si>
    <t>-2112749280</t>
  </si>
  <si>
    <t>611D61L</t>
  </si>
  <si>
    <t>-965690160</t>
  </si>
  <si>
    <t>611D62L</t>
  </si>
  <si>
    <t>-1858990851</t>
  </si>
  <si>
    <t>611D63L</t>
  </si>
  <si>
    <t>1444509859</t>
  </si>
  <si>
    <t>611D64L</t>
  </si>
  <si>
    <t>-862131613</t>
  </si>
  <si>
    <t>611D79P</t>
  </si>
  <si>
    <t>1503832877</t>
  </si>
  <si>
    <t>611D80L</t>
  </si>
  <si>
    <t>181524453</t>
  </si>
  <si>
    <t>611D88L</t>
  </si>
  <si>
    <t>374895312</t>
  </si>
  <si>
    <t>611D89P</t>
  </si>
  <si>
    <t>-1218033972</t>
  </si>
  <si>
    <t>611D90P</t>
  </si>
  <si>
    <t>1138041754</t>
  </si>
  <si>
    <t>611D91P</t>
  </si>
  <si>
    <t>1986879901</t>
  </si>
  <si>
    <t>611D41L</t>
  </si>
  <si>
    <t>dveře jednokřídlé dřevotřískové bezfalcové protipožární EW15 DP3 C2+nadsvětlík, 800x2300+400mm, dřevěná rámová konstrukce s výplní protipožární dřevotřísky, HPL opláštění fólie 0,8mm, barva RAL 9010, včetně kování , příslušenství a doplňků - dle PD</t>
  </si>
  <si>
    <t>617197469</t>
  </si>
  <si>
    <t>611D42L</t>
  </si>
  <si>
    <t>330037553</t>
  </si>
  <si>
    <t>611D43L</t>
  </si>
  <si>
    <t>-571409465</t>
  </si>
  <si>
    <t>611D44L</t>
  </si>
  <si>
    <t>2089197930</t>
  </si>
  <si>
    <t>611D56L</t>
  </si>
  <si>
    <t>dveře dvoukřídlé dřevotřískové bezfalcové protipožární EW15 DP3 C2, (900+524)x2300mm, dřevěná rámová konstrukce s výplní protipožární dřevotřísky, HPL opláštění fólie 0,8mm, barva RAL 9010, včetně kování , příslušenství a doplňků - dle PD</t>
  </si>
  <si>
    <t>185520828</t>
  </si>
  <si>
    <t>611D74L</t>
  </si>
  <si>
    <t>dveře jednokřídlé dřevotřískové bezfalcové protipožární EW15 DP3 C2, 900x2300mm, dřevěná rámová konstrukce s výplní protipožární dřevotřísky, HPL opláštění fólie 0,8mm, barva RAL 9010, včetně kování , příslušenství a doplňků - dle PD</t>
  </si>
  <si>
    <t>397593723</t>
  </si>
  <si>
    <t>611D75L</t>
  </si>
  <si>
    <t>1529056281</t>
  </si>
  <si>
    <t>611D11L</t>
  </si>
  <si>
    <t>dveře jednokří. dřevotřískové bezfalcové protipož. EI30 DP3 S200, 1100x2300mm, kouřotěsné, Ŕw =27dB, dřevěná rámová konstrukce s výplní protipožární dřevotřísky, HPL opláštění fólie 0,8mm, RAL 9010, včetně kování, příslušenství a doplňků - dle PD</t>
  </si>
  <si>
    <t>-2069686641</t>
  </si>
  <si>
    <t>611D12L</t>
  </si>
  <si>
    <t>dveře jednokř. dřevotřískové bezfalcové protipož. EI30 DP3 S200, 1100x2300mm, kouřotěsné, Ŕw =27dB, dřevěná rámová konstrukce s výplní protipožární dřevotřísky, HPL opláštění fólie 0,8mm, RAL 9010, včetně kování , příslušenství a doplňků - dle PD</t>
  </si>
  <si>
    <t>-1541095023</t>
  </si>
  <si>
    <t>611D32L</t>
  </si>
  <si>
    <t>dveře jednokř. dřevotřískové bezfalcové protipož. EI30 DP3 S200, 1100x2300mm, kouřotěsné, Ŕw =27dB,dřevěná rámová konstrukce s výplní protipožární dřevotřísky, HPL opláštění fólie 0,8mm, RAL 9010, včetně kování (, příslušenství a doplňků - dle PD</t>
  </si>
  <si>
    <t>-2077055154</t>
  </si>
  <si>
    <t>611D33P</t>
  </si>
  <si>
    <t>-2134822537</t>
  </si>
  <si>
    <t>611D65P</t>
  </si>
  <si>
    <t>dveře jednokřídlé dřevotřískové protipožární EI30 DP3 S200, 1100x2300mm, kouřotěsné, R´w =27dB, dřevěná rámová konstrukce s výplní protipožární dřevotřísky, HPL opláštění fólie 0,8mm, barva RAL 9010, včetně kování , příslušenství a doplňků - dle PD</t>
  </si>
  <si>
    <t>1705816146</t>
  </si>
  <si>
    <t>611D66P</t>
  </si>
  <si>
    <t>dveře jednokřídlé dřevotřískové bezfalcové protipožární EI30 DP3 S200, 1100x2300mm, kouřotěsné, Ŕw =27dB,dřevěná rámová konstrukce s výplní protipožární dřevotřísky, HPL opláštění fólie 0,8mm, barva RAL 9010, včetně kování, příslušenství a doplňků</t>
  </si>
  <si>
    <t>-2110159569</t>
  </si>
  <si>
    <t>611D67L</t>
  </si>
  <si>
    <t>dveře jednokřídlé dřevotřískové bezfalcové protipožární EI30 DP3 S200, 1100x2300mm, kouřotěsné, Ŕw =27dB, dřevěná rámová konstrukce s výplní protipožární dřevotřísky, HPL opláštění fólie 0,8mm, barva RAL 9010, madlo, včetně kování , příslušenství a d</t>
  </si>
  <si>
    <t>-610671799</t>
  </si>
  <si>
    <t>611D83L</t>
  </si>
  <si>
    <t>dveře jednokř. dřevotřískové bezfalcové protipož. EI30 DP3 S200, 1100x2300mm, kouřotěsné, Ŕw =27dB, dřevěná rámová konstrukce s výplní protipožární dřevotřísky, HPL opláštění fólie 0,8mm, RAl 9010, včetně kování , příslušenství a doplňků - dle PD</t>
  </si>
  <si>
    <t>-1767233675</t>
  </si>
  <si>
    <t>611D84P</t>
  </si>
  <si>
    <t>dveře jednokř. dřevotřískové bezfalcové protipož. EI30 DP3 S200, 1100x2300mm, kouřotěsné, Ŕw =27dB, dřevěná rámová konstrukce s výplní protipožární dřevotřísky, HPL opláštění fólie 0,8mm, RAL 9010, včetně kování, příslušenství a doplňků - dle PD</t>
  </si>
  <si>
    <t>1916658578</t>
  </si>
  <si>
    <t>611D27P</t>
  </si>
  <si>
    <t>dveře jednokř. dřevotřísk. prosklené bezfalcové protipož. EW15 DP3 C2 + nadsvětlík, 1000x2300+400mm, Ŕw =37dB, dř. rámová konstrukce s výplní protipož. dřevotřísky, HPL opláštění fólie 0,8mm, RAL 9010, včetně kování , příslušenství a doplňků - dle PD</t>
  </si>
  <si>
    <t>160019902</t>
  </si>
  <si>
    <t>611D13L</t>
  </si>
  <si>
    <t>dveře posuvné do pouzdra, jednokřídlé dřevotřískové bezfalcové plné, 1000x2300mm, dřevěná rámová konstrukce s výplní z dřevotřísky, HPL opláštění fólie 0,8mm, barva RAL 9010, vlhkuodolné, kouřotěsné, včetně kování a doplňků - kompletní dodávka dle PD</t>
  </si>
  <si>
    <t>808903075</t>
  </si>
  <si>
    <t>611D14P</t>
  </si>
  <si>
    <t>901155249</t>
  </si>
  <si>
    <t>611D86P</t>
  </si>
  <si>
    <t>dveře posuvné do pouzdra, jednokřídlé dřevotřískové bezfalcové plné, 1100x2300mm, dřevěná rámová konstrukce s výplní z dřevotřísky, HPL opláštění fólie 0,8mm, barva RAL 9010, vlhkuodolné, kouřotěsné, včetně kování a doplňků - kompletní dodávka dle PD</t>
  </si>
  <si>
    <t>-1679763835</t>
  </si>
  <si>
    <t>611D87L</t>
  </si>
  <si>
    <t>235210040</t>
  </si>
  <si>
    <t>553R01</t>
  </si>
  <si>
    <t>zárubeň jednokřídlá dřevěná rámová pro dveře bezfalcové, požární odolnost EW15 DP3 - C2, pro zdění tl. stěny 240/250mm o rozměru 800/2300mm, včetně povrchové úpravy - specifikace dle PD</t>
  </si>
  <si>
    <t>1752996032</t>
  </si>
  <si>
    <t>553R02</t>
  </si>
  <si>
    <t>zárubeň jednokřídlá dřevěná rámová pro dveře bezfalcové, požární odolnost EW15 DP3 - C2, pro zdění tl. stěny 240/250mm o rozměru 900/2300mm, včetně povrchové úpravy - specifikace dle PD</t>
  </si>
  <si>
    <t>-386981083</t>
  </si>
  <si>
    <t>553R03</t>
  </si>
  <si>
    <t>zárubeň jednokřídlá dřevěná rámová pro dveře bezfalcové, požární odolnost EW15 DP3 - C2, pro zdění tl. stěny 240/250mm o rozměru 800/2300+400mm (nadsvětlík), včetně povrchové úpravy - specifikace dle PD</t>
  </si>
  <si>
    <t>-1978096710</t>
  </si>
  <si>
    <t>553R04</t>
  </si>
  <si>
    <t>zárubeň jednokřídlá dřevěná rámová pro dveře bezfalcové, pro zdění tl. stěny 80mm o rozměru 700/2300mm, včetně povrchové úpravy - specifikace dle PD</t>
  </si>
  <si>
    <t>-1124148090</t>
  </si>
  <si>
    <t>553R04.1</t>
  </si>
  <si>
    <t>zárubeň jednokřídlá dřevěná rámová pro dveře bezfalcové, pro zdění tl. stěny 80mm o rozměru 700/2300mm, vlhkuodolná, včetně povrchové úpravy - specifikace dle PD</t>
  </si>
  <si>
    <t>319954467</t>
  </si>
  <si>
    <t>553R05</t>
  </si>
  <si>
    <t>zárubeň jednokřídlá dřevěná rámová pro dveře bezfalcové, pro zdění tl. stěny 80mm o rozměru 800/2300mm, včetně povrchové úpravy - specifikace dle PD</t>
  </si>
  <si>
    <t>-1457714259</t>
  </si>
  <si>
    <t>553R05.1</t>
  </si>
  <si>
    <t>zárubeň jednokřídlá dřevěná rámová pro dveře bezfalcové, pro zdění tl. stěny 80mm o rozměru 800/2300mm, vlhkuodolná, včetně povrchové úpravy - specifikace dle PD</t>
  </si>
  <si>
    <t>-1351523637</t>
  </si>
  <si>
    <t>553R06</t>
  </si>
  <si>
    <t>zárubeň jednokřídlá dřevěná rámová pro dveře bezfalcové, pro zdění tl. stěny 240mm o rozměru 800/2300mm, včetně povrchové úpravy - specifikace dle PD</t>
  </si>
  <si>
    <t>723270915</t>
  </si>
  <si>
    <t>553R07</t>
  </si>
  <si>
    <t>zárubeň jednokřídlá dřevěná rámová pro dveře bezfalcové, pro zdění tl. stěny 240/250mm o rozměru 800/2300+400mm (nadsvětlík), včetně povrchové úpravy - specifikace dle PD</t>
  </si>
  <si>
    <t>883518609</t>
  </si>
  <si>
    <t>553R09</t>
  </si>
  <si>
    <t>zárubeň jednokřídlá dřevěná rámová pro dveře bezfalcové, pro zdění tl. stěny 250mm o rozměru 900/2300+400mm (nadsvětlík), včetně povrchové úpravy - specifikace dle PD</t>
  </si>
  <si>
    <t>1373409328</t>
  </si>
  <si>
    <t>553R17</t>
  </si>
  <si>
    <t>zárubeň jednokřídlá dřevěná rámová pro dveře bezfalcové, pro zdění tl. stěny 115 mm o rozměru 900/2300, včetně povrchové úpravy - specifikace dle PD</t>
  </si>
  <si>
    <t>1420638783</t>
  </si>
  <si>
    <t>553R08</t>
  </si>
  <si>
    <t>zárubeň jednokřídlá dřevěná rámová pro dveře bezfalcové, požární odolnost EI30 DP3 S200, pro zdění tl. stěny 240/250mm o rozměru 1100/2300mm, včetně povrchové úpravy - specifikace dle PD</t>
  </si>
  <si>
    <t>1769661177</t>
  </si>
  <si>
    <t>553R10</t>
  </si>
  <si>
    <t>zárubeň jednokřídlá dřevěná rámová pro dveře bezfalcové, požární odolnost EW15 DP3C2, pro zdění tl. stěny 250mm o rozměru 1100/2300mm, včetně povrchové úpravy - specifikace dle PD</t>
  </si>
  <si>
    <t>-1308697256</t>
  </si>
  <si>
    <t>553R11</t>
  </si>
  <si>
    <t>zárubeň jednokřídlá dřevěná rámová pro dveře bezfalcové, pro zdění tl. stěny 240mm o rozměru 1000/2300mm, včetně povrchové úpravy - specifikace dle PD</t>
  </si>
  <si>
    <t>1571115865</t>
  </si>
  <si>
    <t>553R12</t>
  </si>
  <si>
    <t>zárubeň jednokřídlá dřevěná rámová pro dveře bezfalcové, pro zdění tl. stěny 240mm o rozměru 1000/2300+400mm(nadsvětlík), včetně povrchové úpravy - specifikace dle PD</t>
  </si>
  <si>
    <t>230610652</t>
  </si>
  <si>
    <t>553R13</t>
  </si>
  <si>
    <t>zárubeň jednokřídlá dřevěná rámová pro dveře bezfalcové, pro zdění tl. stěny 240/250mm o rozměru 1100/2300mm, včetně povrchové úpravy - specifikace dle PD</t>
  </si>
  <si>
    <t>387432477</t>
  </si>
  <si>
    <t>553R13.1</t>
  </si>
  <si>
    <t>zárubeň jednokřídlá dřevěná rámová pro dveře bezfalcové, pro zdění tl. stěny 240/250mm o rozměru 1100/2300mm, vlhkuodolné, včetně povrchové úpravy - specifikace dle PD</t>
  </si>
  <si>
    <t>2040874991</t>
  </si>
  <si>
    <t>553R14</t>
  </si>
  <si>
    <t>zárubeň jednokřídlá dřevěná rámová pro dveře bezfalcové, pro zdění tl. stěny 250mm o rozměru 1100/2300+400mm(nadsvětlík), včetně povrchové úpravy - specifikace dle PD</t>
  </si>
  <si>
    <t>791323487</t>
  </si>
  <si>
    <t>553R18</t>
  </si>
  <si>
    <t>zárubeň jednokřídlá dřevěná rámová pro dveře bezfalcové, pro zdění tl. stěny 115 mm o rozměru 1000/2300 mm, včetně povrchové úpravy - specifikace dle PD</t>
  </si>
  <si>
    <t>-402588720</t>
  </si>
  <si>
    <t>553R15</t>
  </si>
  <si>
    <t>zárubeň dvoukřídlá dřevěná rámová pro dveře bezfalcové, pro zdění tl. stěny 250mm o rozměru 800+800/2300+400mm(nadsvětlík), včetně povrchové úpravy - specifikace dle PD</t>
  </si>
  <si>
    <t>741241373</t>
  </si>
  <si>
    <t>553O01</t>
  </si>
  <si>
    <t>fasádní AL okno do sestavy, fix, napojení na posuvné dveře, fix, trojsklo, bezpečnostní, 1895x3400mm, s nadsvětlíkem z PUR panelu. Včetně rámu, kování a příslušenství - kompletní dodávka dle PD</t>
  </si>
  <si>
    <t>1661176544</t>
  </si>
  <si>
    <t>553O02</t>
  </si>
  <si>
    <t>fasádní AL okno do sestavy fix, trojsklo, bezpečnostní, 2765x3400mm. Nadsvětlík PUR panel. Včetně rámu, kování a příslušenství - kompletní dodávka dle PD</t>
  </si>
  <si>
    <t>-1208988859</t>
  </si>
  <si>
    <t>553O03</t>
  </si>
  <si>
    <t>sestava fasádních AL oken, fix+otevíravé+sklopné, trojsklo, bezpečnostní, 4000x2700mm. Včetně rámu, kování a příslušenství - kompletní dodávka dle PD</t>
  </si>
  <si>
    <t>874555082</t>
  </si>
  <si>
    <t>553O04</t>
  </si>
  <si>
    <t>sestava fasádních AL oken, fix+otevíravé+sklopné, trojsklo, bezpečnostní, 3000x2700mm. Včetně rámu, kování a příslušenství - kompletní dodávka dle PD</t>
  </si>
  <si>
    <t>1831715230</t>
  </si>
  <si>
    <t>553O05</t>
  </si>
  <si>
    <t>712927749</t>
  </si>
  <si>
    <t>553O06</t>
  </si>
  <si>
    <t>fasádní AL okno, otevíravé+sklopné, trojsklo, bezpečnostní, 600x2700mm. Včetně rámu, kování a příslušenství - kompletní dodávka dle PD</t>
  </si>
  <si>
    <t>-788233630</t>
  </si>
  <si>
    <t>553O07</t>
  </si>
  <si>
    <t>-1051626095</t>
  </si>
  <si>
    <t>553O08</t>
  </si>
  <si>
    <t>sestava fasádních AL oken, fix+otevíravé+sklopné, trojsklo, bezpečnostní, fix-požární zasklení EW 15 DP1, 3910x2700mm. Včetně rámu, kování a příslušenství - kompletní dodávka dle PD</t>
  </si>
  <si>
    <t>-164165618</t>
  </si>
  <si>
    <t>553O10</t>
  </si>
  <si>
    <t>fasádní AL okno do sestavy fix, trojsklo, bezpečnostní, 2785x2700mm. Včetně rámu, kování a příslušenství - kompletní dodávka dle PD</t>
  </si>
  <si>
    <t>1823819166</t>
  </si>
  <si>
    <t>553O12</t>
  </si>
  <si>
    <t>fasádní AL okno do sestavy fix+otevíravé+sklopné, trojsklo, bezpečnostní, 3700x2700mm. Včetně rámu, kování a příslušenství - kompletní dodávka dle PD</t>
  </si>
  <si>
    <t>472506146</t>
  </si>
  <si>
    <t>553O13</t>
  </si>
  <si>
    <t>sestava fasádních AL oken, fix, trojsklo, bezpečnostní, fix-požární zasklení EW 15 DP1, 3365x2700mm. Včetně rámu, kování a příslušenství - kompletní dodávka dle PD</t>
  </si>
  <si>
    <t>1818322111</t>
  </si>
  <si>
    <t>553O14</t>
  </si>
  <si>
    <t>sestava fasádních AL oken, fix+otevíravé+sklopné, trojsklo, bezpečnostní, fix-požární zasklení EW 15 DP1, 3260x2700mm. Včetně rámu, kování a příslušenství - kompletní dodávka dle PD</t>
  </si>
  <si>
    <t>-2010486217</t>
  </si>
  <si>
    <t>553O15</t>
  </si>
  <si>
    <t>1616658027</t>
  </si>
  <si>
    <t>553O16</t>
  </si>
  <si>
    <t>sestava fasádních AL oken, fix+otevíravé+sklopné, trojsklo, bezpečnostní, fix-požární zasklení EW 15 DP1, 4170x2700mm. Včetně rámu, kování a příslušenství - kompletní dodávka dle PD</t>
  </si>
  <si>
    <t>-1085661123</t>
  </si>
  <si>
    <t>553O17</t>
  </si>
  <si>
    <t>fasádní AL okno do sestavy, napojení na vnější okno+napojení rohové na okno zádveří, fix, trojsklo, bezpečnostní, 2090x3400mm, nadsvětlík PUR panel. Včetně rámu, kování a příslušenství - kompletní dodávka dle PD</t>
  </si>
  <si>
    <t>1016545248</t>
  </si>
  <si>
    <t>553O18</t>
  </si>
  <si>
    <t>fasádní AL okno do sestavy, napojení na vnitřní posuvné dveře+napojení na rohové okno zádveří, fix, trojsklo, bezpečnostní, 2055x3400mm, nadsvětlík PUR panel. Včetně rámu, kování a příslušenství - kompletní dodávka dle PD</t>
  </si>
  <si>
    <t>590759575</t>
  </si>
  <si>
    <t>553O19</t>
  </si>
  <si>
    <t>190569372</t>
  </si>
  <si>
    <t>553O20</t>
  </si>
  <si>
    <t>fasádní AL okno do sestavy, napojení na vnější okno+napojení rohové na okno zádveří, trojsklo, bezpečnostní, 2090x3400mm, nadsvětlík PUR panel. Včetně rámu, kování a příslušenství - kompletní dodávka dle PD</t>
  </si>
  <si>
    <t>-421535093</t>
  </si>
  <si>
    <t>553O23</t>
  </si>
  <si>
    <t>sestava fasádních AL oken, fix+otevíravé dvoukřídlé+fix, trojsklo, bezpečnostní, 5790x2700mm. Včetně rámu, kování a příslušenství - kompletní dodávka dle PD</t>
  </si>
  <si>
    <t>1792521785</t>
  </si>
  <si>
    <t>553O24</t>
  </si>
  <si>
    <t>sestava fasádních AL oken, otevíravé+fix+fix+fix+otevíravé, trojsklo, bezpečnostní, 10265x2700mm. Včetně rámu, kování a příslušenství - kompletní dodávka dle PD</t>
  </si>
  <si>
    <t>-1960754735</t>
  </si>
  <si>
    <t>553O25</t>
  </si>
  <si>
    <t>sestava fasádních AL oken, fix+fix+fix, trojsklo, bezpečnostní, 5790x2700mm. Včetně rámu, kování a příslušenství - kompletní dodávka dle PD</t>
  </si>
  <si>
    <t>2014198849</t>
  </si>
  <si>
    <t>553O26/27</t>
  </si>
  <si>
    <t>sestava interiérových AL oken, fix+nadsvětlík fix, trojsklo, bezpečnostní, 2260x3000mm s rozšiřujícím profilem do stropu. Včetně rámu, kování a příslušenství - kompletní dodávka dle PD</t>
  </si>
  <si>
    <t>1922654073</t>
  </si>
  <si>
    <t>553O28/29</t>
  </si>
  <si>
    <t>sestava interiérových AL oken, fix+nadsvětlík fix, trojsklo, bezpečnostní, 2450x3000mm s rozšiřujícím profilem do stropu. Včetně rámu, kování a příslušenství - kompletní dodávka dle PD</t>
  </si>
  <si>
    <t>-1899094980</t>
  </si>
  <si>
    <t>553O30</t>
  </si>
  <si>
    <t>sestava intetiérových AL oken, fix+fix, trojsklo, bezpečnostní, 2450x2700mm. Včetně rámu, kování a příslušenství - kompletní dodávka dle PD</t>
  </si>
  <si>
    <t>-2012378980</t>
  </si>
  <si>
    <t>553O31</t>
  </si>
  <si>
    <t>sestava intetiérových AL oken, fix, trojsklo, bezpečnostní, 5978x3400mm. Včetně rámu, kování a příslušenství - kompletní dodávka dle PD</t>
  </si>
  <si>
    <t>-1816107907</t>
  </si>
  <si>
    <t>553O32</t>
  </si>
  <si>
    <t>sestava intetiérových AL oken, fix, trojsklo, bezpečnostní, 6354x3400mm. Včetně rámu, kování a příslušenství - kompletní dodávka dle PD</t>
  </si>
  <si>
    <t>2062044021</t>
  </si>
  <si>
    <t>553O33</t>
  </si>
  <si>
    <t>sestava intetiérových AL oken, fix, trojsklo, bezpečnostní, 3785x3400mm. Včetně rámu, kování a příslušenství - kompletní dodávka dle PD</t>
  </si>
  <si>
    <t>-1587509395</t>
  </si>
  <si>
    <t>553O09</t>
  </si>
  <si>
    <t>fasádní AL zákrytový panel (panel zakrývající stěnu, stejné provedení jako rám okna) 240x2700mm - kompletní dodávka dle PD</t>
  </si>
  <si>
    <t>-522257057</t>
  </si>
  <si>
    <t>553O11</t>
  </si>
  <si>
    <t>fasádní AL zákrytový panel (panel zakrývající ocelový sloup, stejné provedení jako rám okna) 200x2700mm - kompletní dodávka dle PD</t>
  </si>
  <si>
    <t>1524190365</t>
  </si>
  <si>
    <t>553O21</t>
  </si>
  <si>
    <t>fasádní AL zákrytový panel s domovním vrátným (panel zakrývající ocelový sloup, stejné provedení jako rám okna) 200x3400mm - kompletní dodávka dle PD</t>
  </si>
  <si>
    <t>-1301600452</t>
  </si>
  <si>
    <t>553O22</t>
  </si>
  <si>
    <t>1452239440</t>
  </si>
  <si>
    <t>31794R01</t>
  </si>
  <si>
    <t>D+M ocelových konstrukcí strop nad 1.NP včetně povrchové úpravy</t>
  </si>
  <si>
    <t>-30934166</t>
  </si>
  <si>
    <t>"výkaz oceli D.1.2.c.04.a" 35378/1000*1,1</t>
  </si>
  <si>
    <t>31794R02</t>
  </si>
  <si>
    <t>D+M ocelových konstrukcí - vodorovná markýza, včetně provedení detailů, kotvení, napojení na objekt a  povrchové úpravy</t>
  </si>
  <si>
    <t>1505629551</t>
  </si>
  <si>
    <t>4864/1000*1,1</t>
  </si>
  <si>
    <t>31794R03</t>
  </si>
  <si>
    <t>D+M ocelových konstrukcí - trojúhelníková markýza, včetně provedení detailů, kotvení, napojení na objekt a povrchové úpravy</t>
  </si>
  <si>
    <t>1955183659</t>
  </si>
  <si>
    <t>3901/1000*1,1</t>
  </si>
  <si>
    <t>31794R04</t>
  </si>
  <si>
    <t>Příplatek za zpracování dílenské dokumentace zámečnických výrobků</t>
  </si>
  <si>
    <t>-718305244</t>
  </si>
  <si>
    <t>31794R05</t>
  </si>
  <si>
    <t>D+M Stání pro kontejnery Z01 - včetně povrchové úpravy a kotvení - specifikace dle PD</t>
  </si>
  <si>
    <t>-1480116411</t>
  </si>
  <si>
    <t>401,26/1000*1,1</t>
  </si>
  <si>
    <t>553D48</t>
  </si>
  <si>
    <t>dveře vchodové do atria - jednokřídlé 1060x3000mm, včetně zárubně, kování a příslušenství - kompletní dodávka dle PD</t>
  </si>
  <si>
    <t>1504865511</t>
  </si>
  <si>
    <t>553D49</t>
  </si>
  <si>
    <t>1388317361</t>
  </si>
  <si>
    <t>553D26</t>
  </si>
  <si>
    <t>dveře vchodové dvoukřídlé Al prosklené bezpečnostní,1600x2700mm, dveře jsou součástí únikové cesty, včetně zárubně, kování a příslušenství - kompletní dodávka dle PD</t>
  </si>
  <si>
    <t>-2127571992</t>
  </si>
  <si>
    <t>553D36</t>
  </si>
  <si>
    <t>1525367217</t>
  </si>
  <si>
    <t>553D55</t>
  </si>
  <si>
    <t>požární dveře vchodové dvoukřídlé Al prosklené, bezpečnostní, 1640x2700mm, EI30 DP1 C2, dveře jsou součástí únikové cesty, včetně zárubně, kování a příslušenství - kompletní dodávka dle PD</t>
  </si>
  <si>
    <t>-301121357</t>
  </si>
  <si>
    <t>553D70</t>
  </si>
  <si>
    <t>789415348</t>
  </si>
  <si>
    <t>553D85</t>
  </si>
  <si>
    <t>1954947211</t>
  </si>
  <si>
    <t>553D50</t>
  </si>
  <si>
    <t>dveře vchodové dvoukřídlé Al prosklené bezpečnostní,1960x3000mm, včetně zárubně, kování a příslušenství - kompletní dodávka dle PD</t>
  </si>
  <si>
    <t>1830122193</t>
  </si>
  <si>
    <t>553D51</t>
  </si>
  <si>
    <t>-252254244</t>
  </si>
  <si>
    <t>553D17</t>
  </si>
  <si>
    <t>dveře interiérové jednokřídlé Al prosklené bezpečnostní, do sestavy s okny, 800x2450mm, Ŕw=27dB, včetně zárubně, kování a příslušenství - kompletní dodávka dle PD</t>
  </si>
  <si>
    <t>463971624</t>
  </si>
  <si>
    <t>553D29</t>
  </si>
  <si>
    <t>1523434931</t>
  </si>
  <si>
    <t>553D73</t>
  </si>
  <si>
    <t>1184547</t>
  </si>
  <si>
    <t>553D81</t>
  </si>
  <si>
    <t>2122340057</t>
  </si>
  <si>
    <t>553D03</t>
  </si>
  <si>
    <t>dveře interiérové dvoukřídlé Al prosklené s horním nadsvětlíkem, bezpečnostní, 920+920x2300+400mm, EW15 DP3 C2+koordinátor zavření křídel, dveře jsou součástí únikové cesty, včetně zárubně, kování a příslušenství - kompletní dodávka dle PD</t>
  </si>
  <si>
    <t>1352824660</t>
  </si>
  <si>
    <t>553D04</t>
  </si>
  <si>
    <t>-975960360</t>
  </si>
  <si>
    <t>553D01</t>
  </si>
  <si>
    <t>dveře hlavní vstupní dvoukřídlé prosklené, posuvné s elektrickým pohonem na pohybové čidlo, 2860x3400mm, nadsvětlík PUR panel, dveře jsou součástí únikové cesty, včetně zárubně, kování a příslušenství - kompletní dodávka dle PD</t>
  </si>
  <si>
    <t>-1186350300</t>
  </si>
  <si>
    <t>59761416a</t>
  </si>
  <si>
    <t>sokl-dlažba keramická slinutá hladká s efektem terakoty - přesný typ a barva bude upřesněn architektem v rámci AD</t>
  </si>
  <si>
    <t>1586419004</t>
  </si>
  <si>
    <t>259,445/0,3</t>
  </si>
  <si>
    <t>864,817*1,1 'Přepočtené koeficientem množství</t>
  </si>
  <si>
    <t>59761011R01</t>
  </si>
  <si>
    <t>dlažba keramická  hladká  - s efektem tradiční terakoty , rozměr 15x15cm, 30x30 cm, 15x30 cm, - přesný typ a barva bude upřesněn architektem  v rámci AD</t>
  </si>
  <si>
    <t>1691108324</t>
  </si>
  <si>
    <t>1002,46*1,1 'Přepočtené koeficientem množství</t>
  </si>
  <si>
    <t>59761026R01</t>
  </si>
  <si>
    <t>obklad keramický hladký - s efektem tradiční terakoty , rozměr 15x15cm, 30x30 cm, 15x30 cm, - přesný typ a barva bude  upřesněn architektem v rámci AD</t>
  </si>
  <si>
    <t>-1348442276</t>
  </si>
  <si>
    <t>1683,648*1,1 'Přepočtené koeficientem množství</t>
  </si>
  <si>
    <t>876373189</t>
  </si>
  <si>
    <t>86,4*0,275 'Přepočtené koeficientem množství</t>
  </si>
  <si>
    <t>59623R01</t>
  </si>
  <si>
    <t>pásek obkladový cihlový hladký 290x52x14mm červený, spárovací malta v barvě obkladu</t>
  </si>
  <si>
    <t>-947005130</t>
  </si>
  <si>
    <t>"červený"1600</t>
  </si>
  <si>
    <t>1600*1,1 'Přepočtené koeficientem množství</t>
  </si>
  <si>
    <t>59623R02</t>
  </si>
  <si>
    <t xml:space="preserve">cihla lícová hladká 290x115x52mm,  RAL 9017, spárovací malta v barvě obkladu, formátováno na pásky dle kladečského schéma architekta </t>
  </si>
  <si>
    <t>-1615321497</t>
  </si>
  <si>
    <t>244,201*1,1 'Přepočtené koeficientem množství</t>
  </si>
  <si>
    <t>781734R03</t>
  </si>
  <si>
    <t>Montáž obkladů vnějších z obkladaček nebo obkladových pásků cihelných do 50 ks/m2 lepené flexibilním lepidlem na šikmou a podhledovou konstrukci - složitější provádění, včetně D+M rohů</t>
  </si>
  <si>
    <t>1788734325</t>
  </si>
  <si>
    <t>59623R04</t>
  </si>
  <si>
    <t>pásek obkladový cihlový hladký 290x52x14mm červený, spárovací malta v barvě obkladu, včetně rohových profilů 290x52x14x115</t>
  </si>
  <si>
    <t>-373012681</t>
  </si>
  <si>
    <t>517,672*1,15 'Přepočtené koeficientem množství</t>
  </si>
  <si>
    <t>781739R01</t>
  </si>
  <si>
    <t>Příplatek k montáži za složitější provedení spárořezu - dle jednotlivých domácností</t>
  </si>
  <si>
    <t>-1699001691</t>
  </si>
  <si>
    <t>SO_02+SO_03+SO_04+SO_05+SO_06</t>
  </si>
  <si>
    <t>781739R02</t>
  </si>
  <si>
    <t>Vypracování a odsouhlasení spárořezu pro celý objekt</t>
  </si>
  <si>
    <t>142653315</t>
  </si>
  <si>
    <t>781739R03</t>
  </si>
  <si>
    <t xml:space="preserve">Zvýšená pracnost za zpracování obkladu z cihel centrální části ( řezání, úprava, atd)  dle situace na stavbě </t>
  </si>
  <si>
    <t>1488162251</t>
  </si>
  <si>
    <t xml:space="preserve">SO 01.2 - Elektroinstalace - silnoproud - nezpůsobilé náklady </t>
  </si>
  <si>
    <t xml:space="preserve">    D1 - SILNOPROUD</t>
  </si>
  <si>
    <t xml:space="preserve">    D2 - Kabely a ukončení </t>
  </si>
  <si>
    <t xml:space="preserve">    D3 - Krabice a nosné prvky</t>
  </si>
  <si>
    <t xml:space="preserve">    D4 - Spínače, ovladače a zásuvky</t>
  </si>
  <si>
    <t xml:space="preserve">    D12 - Požární ucpávky</t>
  </si>
  <si>
    <t xml:space="preserve">    D13 - SVORKA HROMOSVODNI,UZEMNOVACI</t>
  </si>
  <si>
    <t xml:space="preserve">    D14 - SVÍTIDLA </t>
  </si>
  <si>
    <t xml:space="preserve">    D15 - Zapojení zařízení dodaných VZT</t>
  </si>
  <si>
    <t xml:space="preserve">    D16 - Přístroje pro regulaci kotelny a zapojení zařízení dodaných ÚT</t>
  </si>
  <si>
    <t xml:space="preserve">    D17 - Ostatní materiál</t>
  </si>
  <si>
    <t xml:space="preserve">    D18 - BLESKOSVOD A UZEMNĚNÍ</t>
  </si>
  <si>
    <t xml:space="preserve">    D68 - Hodinové zučtovací sazby</t>
  </si>
  <si>
    <t>D1</t>
  </si>
  <si>
    <t>SILNOPROUD</t>
  </si>
  <si>
    <t>Pol1</t>
  </si>
  <si>
    <t xml:space="preserve">Pojistková patrona PN PN2/100..250 A </t>
  </si>
  <si>
    <t>1720500369</t>
  </si>
  <si>
    <t>Pol2</t>
  </si>
  <si>
    <t>RH -  Hlavní rozvaděč objektu umístěný v servovně , skříň 800x2100x400 mm - specifikace dle PD</t>
  </si>
  <si>
    <t>-145311452</t>
  </si>
  <si>
    <t>Pol3</t>
  </si>
  <si>
    <t xml:space="preserve">RMS.1 - rozvaděč  oddělení 1 - specifikace dle PD </t>
  </si>
  <si>
    <t>647712887</t>
  </si>
  <si>
    <t>Pol4</t>
  </si>
  <si>
    <t xml:space="preserve">RMS.2 - rozvaděč oddělení 2 - specifikace dle PD </t>
  </si>
  <si>
    <t>1096127263</t>
  </si>
  <si>
    <t>Pol5</t>
  </si>
  <si>
    <t xml:space="preserve">RMS.3 - rozvaděč oddělení 3 - specifikace dle PD </t>
  </si>
  <si>
    <t>-351440086</t>
  </si>
  <si>
    <t>Pol6</t>
  </si>
  <si>
    <t xml:space="preserve">RMS.4 - rozvaděč oddělení 4 - specifikace dle PD </t>
  </si>
  <si>
    <t>-1158059235</t>
  </si>
  <si>
    <t>Pol7</t>
  </si>
  <si>
    <t xml:space="preserve">RMS.5 - rozvaděč centrální části - specifikace dle PD </t>
  </si>
  <si>
    <t>-37116857</t>
  </si>
  <si>
    <t>Pol8</t>
  </si>
  <si>
    <t xml:space="preserve">RMS.6 - rozvaděč kotelna - specifikace dle PD </t>
  </si>
  <si>
    <t>-1473893349</t>
  </si>
  <si>
    <t>Pol9</t>
  </si>
  <si>
    <t xml:space="preserve">RP.1.01,RP.1.02,RP.1.03,RP.1.04,RP.1.05,RP.1.06,RP.1.07,RP.1.08,RP.1.09,RP.1.10,RP.1.11, -  podružný rozvaděč pokojů oddělení 1  - specifikace dle PD </t>
  </si>
  <si>
    <t>-1311688658</t>
  </si>
  <si>
    <t>Pol10</t>
  </si>
  <si>
    <t xml:space="preserve">RP.2.01,RP.2.02,RP.2.03,RP.2.04,RP.2.05,RP.2.06,RP.2.07,RP.2.08,RP.2.09,RP.2.10,RP.2.11, - rozvaděče pokojů oddělení 2 - specifikace dle PD </t>
  </si>
  <si>
    <t>-1593100060</t>
  </si>
  <si>
    <t>Pol11</t>
  </si>
  <si>
    <t xml:space="preserve">RP.3.01,RP.3.02,RP.3.03,RP.3.04,RP.3.05,RP.3.06,RP.3.07,RP.3.08,RP.3.09,RP.3.10,RP.3.11, - rozvaděče pokojů oddělení 3 - specifikace dle PD </t>
  </si>
  <si>
    <t>-1476465235</t>
  </si>
  <si>
    <t>Pol12</t>
  </si>
  <si>
    <t xml:space="preserve">RP.4.01,RP.4.02,RP.4.03,RP.4.04,RP.4.05,RP.4.06,RP.4.07,RP.4.08,RP.4.09,RP.4.10,RP.4.11, - rozvaděče pokojů oddělení 4 - specifikace dle PD </t>
  </si>
  <si>
    <t>441034750</t>
  </si>
  <si>
    <t>Pol13</t>
  </si>
  <si>
    <t xml:space="preserve">RČŠ.1 - rozvaděč čerpací šachty splaškové kanalizace - specifikace dle PD </t>
  </si>
  <si>
    <t>-1368109148</t>
  </si>
  <si>
    <t>Pol14</t>
  </si>
  <si>
    <t xml:space="preserve">RČŠ.2 - rozvaděč čerpací šachty zálivky - specifikace dle PD </t>
  </si>
  <si>
    <t>1871256809</t>
  </si>
  <si>
    <t>Pol15</t>
  </si>
  <si>
    <t xml:space="preserve">RPO - rozvaděč požární ochrany - specifikace dle PD </t>
  </si>
  <si>
    <t>2117839130</t>
  </si>
  <si>
    <t>Pol16</t>
  </si>
  <si>
    <t xml:space="preserve">RAO  - rozvaděč areálového osvětlení  - specifikace dle PD </t>
  </si>
  <si>
    <t>1603863765</t>
  </si>
  <si>
    <t>Pol17</t>
  </si>
  <si>
    <t xml:space="preserve">RG1,RG.2,RG.3,RG.4   - rozvaděč  pro gastro  - specifikace dle PD </t>
  </si>
  <si>
    <t>-645082399</t>
  </si>
  <si>
    <t>Pol18</t>
  </si>
  <si>
    <t xml:space="preserve">RNS   - rozvaděč  nabíjecí stanice  - specifikace dle PD </t>
  </si>
  <si>
    <t>118750898</t>
  </si>
  <si>
    <t>Pol19</t>
  </si>
  <si>
    <t>Svodič bleskových proudů  např.(SB101-V)</t>
  </si>
  <si>
    <t>-511974367</t>
  </si>
  <si>
    <t>Pol20</t>
  </si>
  <si>
    <t>Přípojnice hlavního pospojení do zdi a dutých příček  MET-  WERIT</t>
  </si>
  <si>
    <t>1202687818</t>
  </si>
  <si>
    <t>D2</t>
  </si>
  <si>
    <t xml:space="preserve">Kabely a ukončení </t>
  </si>
  <si>
    <t>341 11098 744 44-120</t>
  </si>
  <si>
    <t>CXKH-R-J 5x4    -  uložený pevně</t>
  </si>
  <si>
    <t>1641348662</t>
  </si>
  <si>
    <t>341 11100 744 44-130</t>
  </si>
  <si>
    <t>CXKH-R-J 5x10   -  uložený pevně</t>
  </si>
  <si>
    <t>19331455</t>
  </si>
  <si>
    <t>341 11100 744 44-140</t>
  </si>
  <si>
    <t>CXKH-R-J 5x16   -  uložený pevně</t>
  </si>
  <si>
    <t>-899024549</t>
  </si>
  <si>
    <t>341 11100 744 44-170</t>
  </si>
  <si>
    <t>CXKH-R-J 5x35   -  uložený pevně</t>
  </si>
  <si>
    <t>-1726063956</t>
  </si>
  <si>
    <t>341 21554 744 74-1.1</t>
  </si>
  <si>
    <t>JYTY 4x1  -  uložený pevně</t>
  </si>
  <si>
    <t>-2066733471</t>
  </si>
  <si>
    <t>341 21554 744 74-111</t>
  </si>
  <si>
    <t>JYTY 2x1  -  uložený pevně</t>
  </si>
  <si>
    <t>685633548</t>
  </si>
  <si>
    <t>R položka 1</t>
  </si>
  <si>
    <t>CXKH-V-J 5x4 -  uloženě pevně</t>
  </si>
  <si>
    <t>1143629599</t>
  </si>
  <si>
    <t>R položka 6</t>
  </si>
  <si>
    <t>CXKH-V-J 5x2,5 -  uloženě pevně</t>
  </si>
  <si>
    <t>-651265710</t>
  </si>
  <si>
    <t>R položka.2</t>
  </si>
  <si>
    <t>1-CXKH-R-J  3x1.5 B2ca,s1,d1   uložený pevně</t>
  </si>
  <si>
    <t>-71609044</t>
  </si>
  <si>
    <t>R položka.3</t>
  </si>
  <si>
    <t>1-CXKH-R-J  3x2.5 B2ca,s1,d1 uložený pevně</t>
  </si>
  <si>
    <t>-1853928789</t>
  </si>
  <si>
    <t>R položka.4</t>
  </si>
  <si>
    <t>1-CXKH-R-J  5x2.5 B2ca,s1,d1 uložený pevně</t>
  </si>
  <si>
    <t>-455792245</t>
  </si>
  <si>
    <t>R položka.5</t>
  </si>
  <si>
    <t>1-CXKH-R-J  5x1.5 B2ca,s1,d1 uložený pevně</t>
  </si>
  <si>
    <t>287486878</t>
  </si>
  <si>
    <t>341 42156 743 61-924</t>
  </si>
  <si>
    <t>CY (H05V-U) 4 zelenožlutý  -  ochranné  pospojení</t>
  </si>
  <si>
    <t>1705396420</t>
  </si>
  <si>
    <t>341 42157 743 61-924</t>
  </si>
  <si>
    <t>CY (H05V-U) 10 zelenožlutý  -  ochranné  pospojení</t>
  </si>
  <si>
    <t>-1508443093</t>
  </si>
  <si>
    <t>341 42160 743 61-924</t>
  </si>
  <si>
    <t>CYA (H05V-K) 16 zelenožlutý  -  ochranné  pospojení</t>
  </si>
  <si>
    <t>-1010460067</t>
  </si>
  <si>
    <t>341111R06</t>
  </si>
  <si>
    <t xml:space="preserve">D+M kabelu přizemnění R6- specifikace dle PD </t>
  </si>
  <si>
    <t>406024473</t>
  </si>
  <si>
    <t>341111R07</t>
  </si>
  <si>
    <t xml:space="preserve">D+M kabelu přizemnění R10- specifikace dle PD </t>
  </si>
  <si>
    <t>1993777699</t>
  </si>
  <si>
    <t>354 41936 743 62-232</t>
  </si>
  <si>
    <t>Svorka pro ochranné pospojení</t>
  </si>
  <si>
    <t>-1973976928</t>
  </si>
  <si>
    <t>746 21-1120</t>
  </si>
  <si>
    <t>Ukončení vodiče  do  4 mm2</t>
  </si>
  <si>
    <t>725087388</t>
  </si>
  <si>
    <t>746 21-1140</t>
  </si>
  <si>
    <t>Ukončení vodiče  do  10 mm2</t>
  </si>
  <si>
    <t>-1369664185</t>
  </si>
  <si>
    <t>746 41-3450</t>
  </si>
  <si>
    <t>Ukončení kabelu  do 5 x 35 mm2</t>
  </si>
  <si>
    <t>-1931275869</t>
  </si>
  <si>
    <t>746 41-3560</t>
  </si>
  <si>
    <t>Ukončení kabelu  do 5 x 4  mm2</t>
  </si>
  <si>
    <t>1398115989</t>
  </si>
  <si>
    <t>746 41-3580</t>
  </si>
  <si>
    <t>Ukončení kabelu  do 5 x 10  mm2</t>
  </si>
  <si>
    <t>2029203688</t>
  </si>
  <si>
    <t>746 41-3590</t>
  </si>
  <si>
    <t>Ukončení kabelu  do 5 x 16  mm2</t>
  </si>
  <si>
    <t>754513542</t>
  </si>
  <si>
    <t>D3</t>
  </si>
  <si>
    <t>Krabice a nosné prvky</t>
  </si>
  <si>
    <t>345 71063 743 11-231</t>
  </si>
  <si>
    <t>Trubka ohebná  vnitřní pr.23mm</t>
  </si>
  <si>
    <t>-808289221</t>
  </si>
  <si>
    <t>345 71518 743 41-2.1</t>
  </si>
  <si>
    <t>Krabice přístrojová pr.68mm, hloubka 66mm (pro možnost montáže svorek pod vypínače)</t>
  </si>
  <si>
    <t>973514411</t>
  </si>
  <si>
    <t>345 71518 743 41-211</t>
  </si>
  <si>
    <t>Krabice přístrojová pr.68 (pro zásuvky)</t>
  </si>
  <si>
    <t>824337728</t>
  </si>
  <si>
    <t>345 71519 743 41-111</t>
  </si>
  <si>
    <t>Krabice  odbočná     pr.97mm</t>
  </si>
  <si>
    <t>1056030870</t>
  </si>
  <si>
    <t>345 72105 743 31-211</t>
  </si>
  <si>
    <t>Lišta vkládací  18x13mm</t>
  </si>
  <si>
    <t>-1169126323</t>
  </si>
  <si>
    <t>345 72114 743 31-212</t>
  </si>
  <si>
    <t>Lišta vkládací  40x20mm</t>
  </si>
  <si>
    <t>-552056485</t>
  </si>
  <si>
    <t>345 72125 743 31-212</t>
  </si>
  <si>
    <t>Lišta vkládací  40x40mm</t>
  </si>
  <si>
    <t>1462584863</t>
  </si>
  <si>
    <t>742 23-1100</t>
  </si>
  <si>
    <t>Dielektrický koberec  1.2 x 3m</t>
  </si>
  <si>
    <t>-400281296</t>
  </si>
  <si>
    <t>R položka.33</t>
  </si>
  <si>
    <t>Spojovací svorka nástrčná do 3x2.5</t>
  </si>
  <si>
    <t>1993240886</t>
  </si>
  <si>
    <t>R položka.34</t>
  </si>
  <si>
    <t>Ekvipotenciální svorkovnice  v plastové krabičce 128x150mm</t>
  </si>
  <si>
    <t>-2037787326</t>
  </si>
  <si>
    <t>R položka.35</t>
  </si>
  <si>
    <t>Ekvipotenciální svorkovnice 25x3 v plastové skříni 500x375x200 (připojení 30x Cu25 + 1xFeZn pr.10 +  1xFeZn30x4)</t>
  </si>
  <si>
    <t>954666765</t>
  </si>
  <si>
    <t>R položka.36</t>
  </si>
  <si>
    <t>Trubka ohebná  DN25 střední mechanická odolnost (uložená volně) UV stabilní</t>
  </si>
  <si>
    <t>819090535</t>
  </si>
  <si>
    <t>R položka.37</t>
  </si>
  <si>
    <t>Trubka ohebná  DN36 střední mechanická odolnost (uložená volně) UV stabilní</t>
  </si>
  <si>
    <t>113483164</t>
  </si>
  <si>
    <t>R položka.38</t>
  </si>
  <si>
    <t>Svazkový držák pro max. 15 kabelů (3x1.5) plechový pozinkovaný vč. montáže do stropu (rozteč po cca 0.7m)</t>
  </si>
  <si>
    <t>580765061</t>
  </si>
  <si>
    <t>R položka.39</t>
  </si>
  <si>
    <t>Drátěný žlab pro kabely 60x100 mm,  vč.uchycení do betonu každé po max. 1.5m, a  příslušenství</t>
  </si>
  <si>
    <t>998684568</t>
  </si>
  <si>
    <t>D4</t>
  </si>
  <si>
    <t>Spínače, ovladače a zásuvky</t>
  </si>
  <si>
    <t>Pol37</t>
  </si>
  <si>
    <t>Spínač jednoduchý 230V  -  kompletní provedení, včetně zapojení</t>
  </si>
  <si>
    <t>2053307725</t>
  </si>
  <si>
    <t>Pol37a</t>
  </si>
  <si>
    <t>Spínač  dvojnásobný, 230 V,  kompletní provedení, včetně zapojení</t>
  </si>
  <si>
    <t>1979338840</t>
  </si>
  <si>
    <t>Pol37b</t>
  </si>
  <si>
    <t>Spínač křížový 1P, 230V/10A, kompletní provedení, včetně zapojení</t>
  </si>
  <si>
    <t>1042787073</t>
  </si>
  <si>
    <t>Pol37c</t>
  </si>
  <si>
    <t>Spínač střídavý 1P, 230V/10A, kompletní provedení, včetně zapojení</t>
  </si>
  <si>
    <t>-1554660655</t>
  </si>
  <si>
    <t>Pol37d</t>
  </si>
  <si>
    <t>Spínač s čidlem pro ovládání ventilátoru, 230V, kompletní provedení, včetně zapojení</t>
  </si>
  <si>
    <t>722925371</t>
  </si>
  <si>
    <t>Pol38</t>
  </si>
  <si>
    <t xml:space="preserve">Spínač žaluzií,komplet,  vč. krabice </t>
  </si>
  <si>
    <t>-67324452</t>
  </si>
  <si>
    <t>Pol39</t>
  </si>
  <si>
    <t>Zásuvka jednofázová  230V/16A IP20-IP43 - komplet+krabice</t>
  </si>
  <si>
    <t>-1779902175</t>
  </si>
  <si>
    <t>Pol39.1</t>
  </si>
  <si>
    <t xml:space="preserve">Zásuvka jednofázová dvojnásobná 230V/16A, komplet+krabice </t>
  </si>
  <si>
    <t>-257980234</t>
  </si>
  <si>
    <t>Pol40</t>
  </si>
  <si>
    <t xml:space="preserve">Zásuvky VZT  230V/16A  - komplet + krabice </t>
  </si>
  <si>
    <t>-1556836270</t>
  </si>
  <si>
    <t>Pol62</t>
  </si>
  <si>
    <t>Rámeček jednonásobný  (množství odpovídá celkovému počtu přístrojů, rozdělení na vícenásobné rámečky bude řešeno při kompletaci stavby)</t>
  </si>
  <si>
    <t>816087591</t>
  </si>
  <si>
    <t>R položka.15</t>
  </si>
  <si>
    <t>Podlahová zásuvková krabice pro 12 modulů -  8x230V/16A + 4xRJ45   (2x zás.230V+svodič přepětí, 6x zás.230V, 4x RJ45)  vč.zásuvek,víka, kovové instalační krabice do betonové podlahy a příslušenství</t>
  </si>
  <si>
    <t>-1704888404</t>
  </si>
  <si>
    <t>D12</t>
  </si>
  <si>
    <t>Požární ucpávky</t>
  </si>
  <si>
    <t>Pol41</t>
  </si>
  <si>
    <t>Protipožární ucpávky (HILTI) kompletní provedení , vč protokolu</t>
  </si>
  <si>
    <t>-871850414</t>
  </si>
  <si>
    <t>D13</t>
  </si>
  <si>
    <t>SVORKA HROMOSVODNI,UZEMNOVACI</t>
  </si>
  <si>
    <t>Po42</t>
  </si>
  <si>
    <t>Cu PASKA 20x500x0,5mm</t>
  </si>
  <si>
    <t>-1528050336</t>
  </si>
  <si>
    <t>Pol43</t>
  </si>
  <si>
    <t>ZS16 uzem.na potrubi</t>
  </si>
  <si>
    <t>-729495988</t>
  </si>
  <si>
    <t>D14</t>
  </si>
  <si>
    <t xml:space="preserve">SVÍTIDLA </t>
  </si>
  <si>
    <t>Pol45a</t>
  </si>
  <si>
    <t>3 - D+M přisazené asymetrické svítidlo na fasádu, těleso tlakově litý hliník , difuzor čočky překryté extračirým tvrzeným sklem,výkon 21 W,světelný tok 1800 lm, 3000K,IP65, předřadník  elektronický, rozměry 200x200x65 mm, barva 8004  - specifikace dle PD</t>
  </si>
  <si>
    <t>-1108829905</t>
  </si>
  <si>
    <t>Pol47</t>
  </si>
  <si>
    <t>4 - D+M svítidlo antipanického osvětlení s asymetrickou optikou,s autotestem, pro nízké teploty těleso plast, difuzor polykarbonátonový,výkon 6,5 W, světelný tok 204 lm, IP65,předřadník  elektronický, rozměry 269x144x40 mm, barva 9003 - specifikace dle PD</t>
  </si>
  <si>
    <t>1048602981</t>
  </si>
  <si>
    <t>Pol48</t>
  </si>
  <si>
    <t>5 - D+M Venkovní bodové svítidlo se symetri. vyzařováním 56°, těleso tlakově litý hliník, difuzor polykarbonátový,výkon 16,4 W, světelný tok 1188,6 lm,3000K, IP67,předřadník  elektronický, rozměry 72x138 mm,barva 9003 - specifikace dle PD</t>
  </si>
  <si>
    <t>309655202</t>
  </si>
  <si>
    <t>Pol49</t>
  </si>
  <si>
    <t>6 - D+M Vestavné svítidlo antipan. osvětlení se širokou optikou s autotestem, těleso plast, difuzor polykarbonátový,výkon 3W, světelný tok 167 lm, IP20,předřadník  elektronický, rozměry 90x13 mm,barva 9003 - specifikace dle PD</t>
  </si>
  <si>
    <t>-175771290</t>
  </si>
  <si>
    <t>Pol50</t>
  </si>
  <si>
    <t>7 - D+M Kruhové vestavné svítidlo LED, kovový korpus, difuzor opalizovaný PC,výkon 33W, světelný tok 3030 lm, IP20, rozměry 420x90 mm, - specifikace dle PD</t>
  </si>
  <si>
    <t>1531378603</t>
  </si>
  <si>
    <t>Pol51</t>
  </si>
  <si>
    <t>8 - D+M Kruhové vestavné svítidlo LED,UGR menší 19,těleso kov + hliník , difuzor mikroprismatický PC,výkon 32W, světelný tok 3230 lm,3000K, IP20, rozměry 435x90 mm - specifikace dle PD</t>
  </si>
  <si>
    <t>-1154254648</t>
  </si>
  <si>
    <t>Pol52</t>
  </si>
  <si>
    <t>9 - D+M Kruhové vestavné svítidlo LED,UGR menší 19,těleso kov + hliník , difuzor mikroprismatický PC,výkon 32,8W,3800K, světelný tok 3800 lm, IP20, rozměry 435x90 mm - specifikace dle PD</t>
  </si>
  <si>
    <t>-1218334280</t>
  </si>
  <si>
    <t>10 - D+M Kruhové vestavné svítidlo LED,UGR menší 19,těleso kov + hliník , difuzor mikroprismatický PC,výkon 32,8W,3600K,  světelný tok 3600 lm, IP20  - specifikace dle PD</t>
  </si>
  <si>
    <t>-1897055440</t>
  </si>
  <si>
    <t>Pol54</t>
  </si>
  <si>
    <t>11 - D+M Prachotěsné svítidlo ,těleso polykarbonát,difuzor  polykarbonátový, výkon 33W, 4000K, světelný tok 4000 lm, IP66, předřadník elektronický, barva šedá , rozměr 1263x68x77 mm   - specifikace dle PD</t>
  </si>
  <si>
    <t>1750625911</t>
  </si>
  <si>
    <t>Pol55a</t>
  </si>
  <si>
    <t>12 - D+M Kruhové vestavné svítidlo LED, kovový korpus, difuzor opalizovaný PC,výkon 33W, světelný tok 2500 lm, IP20, rozměry 320x90 mm, - specifikace dle PD</t>
  </si>
  <si>
    <t>-61838456</t>
  </si>
  <si>
    <t>Pol56</t>
  </si>
  <si>
    <t>13 - D+M Kruhové vestavné svítidlo LED, kovový korpus, difuzor opalizovaný PC,výkon 33W, světelný tok 1900 lm, IP20, rozměry320x90 mm, - specifikace dle PD</t>
  </si>
  <si>
    <t>1104162925</t>
  </si>
  <si>
    <t>Pol57a</t>
  </si>
  <si>
    <t>14 - D+M  svítidlo LED,podélné nad zrcadlo,výkon 17,8 W, délky 900 mm - specifikace dle PD</t>
  </si>
  <si>
    <t>1380657467</t>
  </si>
  <si>
    <t>Pol58a</t>
  </si>
  <si>
    <t>15 - D+M vestavné  svítidlo typu dowlight se zvýšeným krytím , těleso litý hliník, difuzor hliníkový felektor překrytý  PC,výkon 30W, světelný tok 3400 lm, IP54/20,předřadník elektronický, barva dle přání zákazníka, rozměry 164x93 mm, - specifikace dle PD</t>
  </si>
  <si>
    <t>122515103</t>
  </si>
  <si>
    <t>Pol59a</t>
  </si>
  <si>
    <t>16 - D+M přisazené  svítidlo nouzového osvětlení se směry úniku s autotestem, těleso plast, difuzor polykarbonátový,výkon 3W, světelný tok 300cd/m2, IP20,předřadník elektronický, barva 9003, rozměry 277x152x32 mm, - specifikace dle PD</t>
  </si>
  <si>
    <t>256676952</t>
  </si>
  <si>
    <t>Pol60a</t>
  </si>
  <si>
    <t>17 - D+M dekorativní sloupkové svítidlo se zásuvkou , těleso litý hliník, difuzor opalizovaný PC,výkon 60W, 3000K, IP44,patice E14, barva 9023, rozměry 100x760 mm,, vč. žárovky E14 15W 300K - specifikace dle PD</t>
  </si>
  <si>
    <t>-503946963</t>
  </si>
  <si>
    <t>Pol61</t>
  </si>
  <si>
    <t>18- D+M dekorační zemní svítidlo se čtyřstrannou vyřazovací charakteristikou, těleso extrudovaný  hliník, difuzor opalizovaný polykarbonát,výkon 5W, 3000K, IP66,světelný tok 43 lm,barva bronzová, rozměry 180x80 mm, - specifikace dle PD</t>
  </si>
  <si>
    <t>1618711492</t>
  </si>
  <si>
    <t>Pol61a</t>
  </si>
  <si>
    <t>19 - D+M přisazené svítidlo antipatické+orientační osvětlení s autotestem a dálkovým ovládání(vč.ovladačů),těleso plast,difuzor polykarbon.,výkon 3W,světelný tok 110lm,IP20,předřadník elektronický,barva stříbrná,rozměr 100x270x25 mm - specifikace dle PD</t>
  </si>
  <si>
    <t>-801789974</t>
  </si>
  <si>
    <t>Pol62a</t>
  </si>
  <si>
    <t>20 - D+M vestavné svítidlo antipatického osvětlení  s optikou pro chodby a s autotestem,těleso plast,difuzor polykarbonátový,výkon 3W,světelný tok 140lm, IP20,předřadník elektronický,barva 9003,rozměry 90x13 mm - specifikace dle PD</t>
  </si>
  <si>
    <t>-2098986957</t>
  </si>
  <si>
    <t>Pol63a</t>
  </si>
  <si>
    <t>21 - D+M dekorativní osvětlení  budovy  - cihla zapuštěná do fasády dle spárořezu , nástěnné zapuštěné svítidlo  LED,3000K,  krytí IP65, vč. napájecího zdroje - specifikace dle PD</t>
  </si>
  <si>
    <t>726122619</t>
  </si>
  <si>
    <t>Pol64a</t>
  </si>
  <si>
    <t>22- D+M LED osvětlení kaple,hliníkový profil pro LED pásek z anodizov.hliníku,vnitřní rozměr pásku 24 mm délka 3710 mm,LED pásek 30W,řídící jednotka pro ovládání LED pásků 12-24V kompatibilní s bezdrát. PIR čidlem 12-24 DC,vč. difuzoru- specifikace dle PD</t>
  </si>
  <si>
    <t>598639123</t>
  </si>
  <si>
    <t>Pol65a</t>
  </si>
  <si>
    <t>LED PÁSEK -  liniové svítidlo LED sestava pro osv.kuch.linky + dotykové spínánání + Al.lišta +LED pásek 10W/1m +difuzor+napajecí zdroj</t>
  </si>
  <si>
    <t>1092756073</t>
  </si>
  <si>
    <t>D15</t>
  </si>
  <si>
    <t>Zapojení zařízení dodaných VZT</t>
  </si>
  <si>
    <t>Pol73</t>
  </si>
  <si>
    <t xml:space="preserve">Zapojení VZT jednotky, vč. elektrických ohřívačů  </t>
  </si>
  <si>
    <t>-1609786744</t>
  </si>
  <si>
    <t>R položka.47</t>
  </si>
  <si>
    <t>Zapojení ventilátoru</t>
  </si>
  <si>
    <t>1111222248</t>
  </si>
  <si>
    <t>D16</t>
  </si>
  <si>
    <t>Přístroje pro regulaci kotelny a zapojení zařízení dodaných ÚT</t>
  </si>
  <si>
    <t>R.položka</t>
  </si>
  <si>
    <t>Kompletní nouzové tlačítko na povrch (hřibový ovladač), IP65, řazení 1/1</t>
  </si>
  <si>
    <t>-265139047</t>
  </si>
  <si>
    <t>R.položka.1</t>
  </si>
  <si>
    <t>Regulátor teploty prostorový  20-60 °C</t>
  </si>
  <si>
    <t>1461629348</t>
  </si>
  <si>
    <t>předb. cena</t>
  </si>
  <si>
    <t>Regulátor  tlaku vlnovcový    612 146 032  40-400 kPa</t>
  </si>
  <si>
    <t>-863646898</t>
  </si>
  <si>
    <t>R.položka.2</t>
  </si>
  <si>
    <t>Havarijní termostat  příložný (95°C)</t>
  </si>
  <si>
    <t>642202321</t>
  </si>
  <si>
    <t>R položka.48</t>
  </si>
  <si>
    <t>Havarijní termostat  do jímky 0-90/100 °C</t>
  </si>
  <si>
    <t>1788217352</t>
  </si>
  <si>
    <t>R.položka.3</t>
  </si>
  <si>
    <t>Sonda zaplavení 24V AC k přístroji poruchové signalizace</t>
  </si>
  <si>
    <t>623555821</t>
  </si>
  <si>
    <t>R.položka.4</t>
  </si>
  <si>
    <t>Bzučák 230V/AC</t>
  </si>
  <si>
    <t>-557817987</t>
  </si>
  <si>
    <t>R položka.49</t>
  </si>
  <si>
    <t>Indikátor  úniku plynu, 230V, 2 stupně</t>
  </si>
  <si>
    <t>1320518768</t>
  </si>
  <si>
    <t>R položka.50</t>
  </si>
  <si>
    <t>Indikátor  CO</t>
  </si>
  <si>
    <t>612975610</t>
  </si>
  <si>
    <t>R.položka.5</t>
  </si>
  <si>
    <t>Zapojení řídícího regulátoru vytápění kotelny v řídícím kotli, včetně programování, zkušebního provozu a proškolení obsluhy</t>
  </si>
  <si>
    <t>-1003328657</t>
  </si>
  <si>
    <t>R.položka.6</t>
  </si>
  <si>
    <t>Zapojení servopohonů</t>
  </si>
  <si>
    <t>-1462224010</t>
  </si>
  <si>
    <t>R.položka.7</t>
  </si>
  <si>
    <t>Zapojení čerpadel (svorkovnice motoru)</t>
  </si>
  <si>
    <t>-1183580190</t>
  </si>
  <si>
    <t>R.položka.8</t>
  </si>
  <si>
    <t>Zapojení a montáž čidel teploty</t>
  </si>
  <si>
    <t>1877595759</t>
  </si>
  <si>
    <t>R položka.51</t>
  </si>
  <si>
    <t>Zapojení termosatu pro termopohony podlahového topení</t>
  </si>
  <si>
    <t>-1062909956</t>
  </si>
  <si>
    <t>předb. cena.1</t>
  </si>
  <si>
    <t>Přirubové topné těleso do zásobníku TV, 3x230V, 6kW, včetně provoz. a havarijního termost.</t>
  </si>
  <si>
    <t>-2019975399</t>
  </si>
  <si>
    <t>D17</t>
  </si>
  <si>
    <t>Ostatní materiál</t>
  </si>
  <si>
    <t>Pol63</t>
  </si>
  <si>
    <t>TOTAL STOP s aretací pod sklem</t>
  </si>
  <si>
    <t>-88140289</t>
  </si>
  <si>
    <t>Pol64</t>
  </si>
  <si>
    <t>Tabulka bezp.do koupelny</t>
  </si>
  <si>
    <t>-1818557393</t>
  </si>
  <si>
    <t>Pol68</t>
  </si>
  <si>
    <t>Vývod  -  volný konec 400V,  ukončení v krabici a kabel  pro napojení(kabel s gumovou hadicí  délky 3 m)</t>
  </si>
  <si>
    <t>1126085675</t>
  </si>
  <si>
    <t>"přípravna jídla " 8</t>
  </si>
  <si>
    <t>Pol69</t>
  </si>
  <si>
    <t xml:space="preserve">D+M pilíře pro rozvaděč RČŠ.1 a RČŠ.2 - ocelová konstrukce se stříškou, výška 1800 mm , kompletní provedení , vč. zemních prací - specifikace dle PD </t>
  </si>
  <si>
    <t>-1703125256</t>
  </si>
  <si>
    <t>Pol55</t>
  </si>
  <si>
    <t>Elektroinstalační materiál jinde neuvedený - drobný úložný a montážní materiál (PVC příchytky,šroubové tyče,  hmoždinky, vruty, stahovací pásky atd.)</t>
  </si>
  <si>
    <t>bal</t>
  </si>
  <si>
    <t>-2017344695</t>
  </si>
  <si>
    <t>D18</t>
  </si>
  <si>
    <t>BLESKOSVOD A UZEMNĚNÍ</t>
  </si>
  <si>
    <t>354 41120 743 61-211</t>
  </si>
  <si>
    <t>Pásek uzem.  FeZn  30 x 4 v zemi  0,95kg/m</t>
  </si>
  <si>
    <t>-2015696704</t>
  </si>
  <si>
    <t>156 15225 743 62-111</t>
  </si>
  <si>
    <t>Drát uzem.  FeZn  pr. 10 mm v zemi     0,62kg/1m</t>
  </si>
  <si>
    <t>2047754313</t>
  </si>
  <si>
    <t>R položka.63</t>
  </si>
  <si>
    <t>Drát uzem.  AlMgSi  pr.8mm montáž svodu vč. Podpěr 0,135kg/1m</t>
  </si>
  <si>
    <t>1649619148</t>
  </si>
  <si>
    <t>R položka.64</t>
  </si>
  <si>
    <t>Podpěra vedení  PV 01 do zatepl.podkladů</t>
  </si>
  <si>
    <t>-509623129</t>
  </si>
  <si>
    <t>35441485</t>
  </si>
  <si>
    <t>Podpěra vedení  PV 21(100mm) nalepovací  na ploché střechy</t>
  </si>
  <si>
    <t>995880928</t>
  </si>
  <si>
    <t>R položka.65</t>
  </si>
  <si>
    <t>Betonová dlaždice 30x30x5cm mrazuvzdorná  pro podpěry vedení na vegetační střeše</t>
  </si>
  <si>
    <t>647085500</t>
  </si>
  <si>
    <t>R položka.66</t>
  </si>
  <si>
    <t>Tyč jímací  JR1,5m bez osazení</t>
  </si>
  <si>
    <t>1439292604</t>
  </si>
  <si>
    <t>R položka.67</t>
  </si>
  <si>
    <t>Tyč jímací  JR2,0m bez osazení</t>
  </si>
  <si>
    <t>355357585</t>
  </si>
  <si>
    <t>R položka.68</t>
  </si>
  <si>
    <t>Tyč jímací  JR2,5m bez osazení</t>
  </si>
  <si>
    <t>63319909</t>
  </si>
  <si>
    <t>R položka.69</t>
  </si>
  <si>
    <t>Podstavec betonový 19kg + gumová podložka  + držák jímací tyče</t>
  </si>
  <si>
    <t>1058452739</t>
  </si>
  <si>
    <t>R položka.70</t>
  </si>
  <si>
    <t>Izolační tyč délky 0,5m včetně upevnění -</t>
  </si>
  <si>
    <t>-1075968025</t>
  </si>
  <si>
    <t>35441312</t>
  </si>
  <si>
    <t>Stříška ochranná  OS 1</t>
  </si>
  <si>
    <t>713100161</t>
  </si>
  <si>
    <t>354 41860 743 62-220</t>
  </si>
  <si>
    <t>Svorka  SJ 01 nerez  k jímací tyči</t>
  </si>
  <si>
    <t>-281596632</t>
  </si>
  <si>
    <t>354 41885 743 62-210</t>
  </si>
  <si>
    <t>Svorka  SU  nerez univerzální</t>
  </si>
  <si>
    <t>969739510</t>
  </si>
  <si>
    <t>354 41905 743 62-220</t>
  </si>
  <si>
    <t>Svorka  SO nerez k připojení okapu</t>
  </si>
  <si>
    <t>218283144</t>
  </si>
  <si>
    <t>354 41885 743 62-220</t>
  </si>
  <si>
    <t>Svorka  SS nerez spojovací</t>
  </si>
  <si>
    <t>1209874631</t>
  </si>
  <si>
    <t>354 41875 743 62-220</t>
  </si>
  <si>
    <t>Svorka  SK nerez křížová</t>
  </si>
  <si>
    <t>674365306</t>
  </si>
  <si>
    <t>354 41895 743 62-220</t>
  </si>
  <si>
    <t>Svorka  SP 1 nerez připojovací</t>
  </si>
  <si>
    <t>-638288482</t>
  </si>
  <si>
    <t>354 41986 743 62-220</t>
  </si>
  <si>
    <t>Svorka  SR 02 nerez  pro spojení pásku 30x4 mm</t>
  </si>
  <si>
    <t>-1460569269</t>
  </si>
  <si>
    <t>354 41996 743 62-220</t>
  </si>
  <si>
    <t>Svorka  SR 03 nerez  pro spojení pásku s drátem</t>
  </si>
  <si>
    <t>-941469801</t>
  </si>
  <si>
    <t>354 41938 743 62-220</t>
  </si>
  <si>
    <t>Svorka  ST  nerez na potrubí</t>
  </si>
  <si>
    <t>-1686681353</t>
  </si>
  <si>
    <t>R položka.71</t>
  </si>
  <si>
    <t>Typová zemní litinová krabice se zkušební svorkou (239x159x120mm)</t>
  </si>
  <si>
    <t>-2033217700</t>
  </si>
  <si>
    <t>354 42090 743 62-930</t>
  </si>
  <si>
    <t>Označení svodu štítky</t>
  </si>
  <si>
    <t>1392142252</t>
  </si>
  <si>
    <t>974 03-1110</t>
  </si>
  <si>
    <t>Sekání rýhy ve zdivu  30 x 30 mm</t>
  </si>
  <si>
    <t>1288092431</t>
  </si>
  <si>
    <t>612 40-3399</t>
  </si>
  <si>
    <t>Zaházení vysekaných rýh betonem</t>
  </si>
  <si>
    <t>788320621</t>
  </si>
  <si>
    <t>460200163</t>
  </si>
  <si>
    <t>Výkop kabelové rýhy š.35cm  hl.80cm tř.3</t>
  </si>
  <si>
    <t>76571351</t>
  </si>
  <si>
    <t>460560163</t>
  </si>
  <si>
    <t>Zához kabelové rýhy š.35cm  hl.80cm tř.3</t>
  </si>
  <si>
    <t>-225084189</t>
  </si>
  <si>
    <t>460620008</t>
  </si>
  <si>
    <t>Osetí povrchu travou</t>
  </si>
  <si>
    <t>297408466</t>
  </si>
  <si>
    <t>460620013</t>
  </si>
  <si>
    <t>Provizorní úprava terénu tř 3</t>
  </si>
  <si>
    <t>-1152938870</t>
  </si>
  <si>
    <t>R položka.72</t>
  </si>
  <si>
    <t>Pronájem montážní prošiny 12m</t>
  </si>
  <si>
    <t>den</t>
  </si>
  <si>
    <t>-1680781198</t>
  </si>
  <si>
    <t>R položka.60</t>
  </si>
  <si>
    <t>Zabezpečení pracoviště</t>
  </si>
  <si>
    <t>h</t>
  </si>
  <si>
    <t>-1694292844</t>
  </si>
  <si>
    <t>R položka.61</t>
  </si>
  <si>
    <t>Koordinace s ostatními profesemi</t>
  </si>
  <si>
    <t>-187764858</t>
  </si>
  <si>
    <t>740991100</t>
  </si>
  <si>
    <t>celková prohlídka a vyhotovení revizní zprávy pro objem montážních prací</t>
  </si>
  <si>
    <t>617101579</t>
  </si>
  <si>
    <t>D68</t>
  </si>
  <si>
    <t>Hodinové zučtovací sazby</t>
  </si>
  <si>
    <t>Pol107</t>
  </si>
  <si>
    <t>Koodinace postupu prací s ostatními profesemi</t>
  </si>
  <si>
    <t>-625072</t>
  </si>
  <si>
    <t>Pol108</t>
  </si>
  <si>
    <t>Zkoušky a prohlídky elektrických rozvodů a zařízení celková prohlídka a vyhotovení revizní zprávy</t>
  </si>
  <si>
    <t>2096226764</t>
  </si>
  <si>
    <t>Pol109</t>
  </si>
  <si>
    <t>Spoluprace s reviz.technikem</t>
  </si>
  <si>
    <t>335370455</t>
  </si>
  <si>
    <t>Pol110</t>
  </si>
  <si>
    <t>Stavební přípomoce pro elektroinstalaci silnoproud - vysekání rýh pro montáž trubek a kabelů a zhotovení průchodů  (dle dodávky nové kabeláže)</t>
  </si>
  <si>
    <t>-1685668323</t>
  </si>
  <si>
    <t>Pol181</t>
  </si>
  <si>
    <t>Zaškolení obsluhy</t>
  </si>
  <si>
    <t>-1359433186</t>
  </si>
  <si>
    <t>Pol182</t>
  </si>
  <si>
    <t>Funkční zkoušky</t>
  </si>
  <si>
    <t>312166380</t>
  </si>
  <si>
    <t xml:space="preserve">SO 01.3.1 - Elektroinstalace - slaboproud - nezpůsobilé náklady </t>
  </si>
  <si>
    <t>D1 - Strukturovaná kabeláž stavby</t>
  </si>
  <si>
    <t>D2 - STA - společná televizní anténa</t>
  </si>
  <si>
    <t>D3 - Dorozumívací IP zařízení sestra - pacient</t>
  </si>
  <si>
    <t>D4 - Systém elektronické kontroly vstupu (EKV)</t>
  </si>
  <si>
    <t xml:space="preserve">D5 - DT – domácí telefon </t>
  </si>
  <si>
    <t>D6 - Ostatní</t>
  </si>
  <si>
    <t>Strukturovaná kabeláž stavby</t>
  </si>
  <si>
    <t>Pol25</t>
  </si>
  <si>
    <t>Rozvaděč 19”,  600x600mm, 42U, stojanový s vybavením. Součástí bude napájení, digitální termostat, sokl, oddělovací bočnice</t>
  </si>
  <si>
    <t>Pol26</t>
  </si>
  <si>
    <t>Ventilační jednotka pro skříň 19"</t>
  </si>
  <si>
    <t>Pol27</t>
  </si>
  <si>
    <t>Rozvodný panel 19”, 8 x 230 V - přepěťová ochrana</t>
  </si>
  <si>
    <t>Pol28</t>
  </si>
  <si>
    <t>Instalační sada pro montáž do 19" rozvaděče</t>
  </si>
  <si>
    <t>Pol29</t>
  </si>
  <si>
    <t>Modulární patch panel osazený 24xRJ45 Cat.6a UTP černý 1U</t>
  </si>
  <si>
    <t>Pol30</t>
  </si>
  <si>
    <t>19' vyvazovací panel 1U černý, 5 x kovový úchyt velký 40 x 80 mm</t>
  </si>
  <si>
    <t>Pol32</t>
  </si>
  <si>
    <t>Patch kabel 0,5m Cat 6a</t>
  </si>
  <si>
    <t>Pol35</t>
  </si>
  <si>
    <t>Datový modul hybridních rozvaděčů pro domovní rozvody. IP20 / IK05</t>
  </si>
  <si>
    <t>Pol36</t>
  </si>
  <si>
    <t>Datová zásuvka, 2x RJ45, cat 6a</t>
  </si>
  <si>
    <t>Pol42</t>
  </si>
  <si>
    <t>Datová zásuvka, 1x RJ45, cat 6a</t>
  </si>
  <si>
    <t>Pol44</t>
  </si>
  <si>
    <t>Štítek na popis datové zásuvky nebo volného vývodu</t>
  </si>
  <si>
    <t>Pol57</t>
  </si>
  <si>
    <t>Kabel FTP 4p CAT.6a</t>
  </si>
  <si>
    <t>Pol58</t>
  </si>
  <si>
    <t>Ohebná elektroinstalační trubka, f20</t>
  </si>
  <si>
    <t>Pol59</t>
  </si>
  <si>
    <t>Vypracování dokumentace skutečného provedení</t>
  </si>
  <si>
    <t>Pol60</t>
  </si>
  <si>
    <t>Požární ucpávky - Protipožární tmel  310 ml</t>
  </si>
  <si>
    <t>Pol65</t>
  </si>
  <si>
    <t>Drobný montážní a instalační materiál</t>
  </si>
  <si>
    <t>Pol66</t>
  </si>
  <si>
    <t>Vystavení měřícího protokolu - datový bod</t>
  </si>
  <si>
    <t>Pol67</t>
  </si>
  <si>
    <t>Výchozí revize, zaškolení obsluhy, předání uživateli</t>
  </si>
  <si>
    <t>Pol70</t>
  </si>
  <si>
    <t>Optický kabel 24vl sm</t>
  </si>
  <si>
    <t>Pol71</t>
  </si>
  <si>
    <t>Optická vana</t>
  </si>
  <si>
    <t>Pol72</t>
  </si>
  <si>
    <t>Optckí svár</t>
  </si>
  <si>
    <t>Pol74</t>
  </si>
  <si>
    <t>LC-LC spojka</t>
  </si>
  <si>
    <t>Pol75</t>
  </si>
  <si>
    <t xml:space="preserve">LC vývody optiky s konektorem </t>
  </si>
  <si>
    <t>Pol76</t>
  </si>
  <si>
    <t>SFP PŘEVODNÍK</t>
  </si>
  <si>
    <t>Pol77</t>
  </si>
  <si>
    <t>Montágní práce, komplekt</t>
  </si>
  <si>
    <t>STA - společná televizní anténa</t>
  </si>
  <si>
    <t>Pol84</t>
  </si>
  <si>
    <t>Rozvaděč plechový - bílý, 800x600x200 mm, se zámkem, komaxit</t>
  </si>
  <si>
    <t>Pol85</t>
  </si>
  <si>
    <t>ONE-118_ programovatelný DVB-T zesilovač</t>
  </si>
  <si>
    <t>Pol86</t>
  </si>
  <si>
    <t>MB-208_ hvězdicový multipřepínač 9x32</t>
  </si>
  <si>
    <t>Pol87</t>
  </si>
  <si>
    <t>ML-208_ kaskádový multipřepínač 9x32</t>
  </si>
  <si>
    <t>Pol88</t>
  </si>
  <si>
    <t>BR-411_ UHF předzes. do antén BU, napájení 12V, F-konektory</t>
  </si>
  <si>
    <t>Pol89</t>
  </si>
  <si>
    <t>RC-110_ zakončovací odpor 75 ohm ,odd. napájení</t>
  </si>
  <si>
    <t>Pol90</t>
  </si>
  <si>
    <t>MX-046_ anténa UHF, kanál 21-60, G=15 dB, LTE</t>
  </si>
  <si>
    <t>Pol91</t>
  </si>
  <si>
    <t>FM-102_ anténa FM, 87,5-108 MHz, kruhová</t>
  </si>
  <si>
    <t>Pol92</t>
  </si>
  <si>
    <t>Parabolická anténa OP 100 Al</t>
  </si>
  <si>
    <t>Pol93</t>
  </si>
  <si>
    <t xml:space="preserve">Konvertor pro příjem ditigitálního vysílání </t>
  </si>
  <si>
    <t>Pol94</t>
  </si>
  <si>
    <t>UDU-205_ rozbočovač, 2 výst. 3,6 dB, DC pass</t>
  </si>
  <si>
    <t>Pol95</t>
  </si>
  <si>
    <t>Koncová TV+R+SAT zásuvka včetně rámečku, krabice, komplet</t>
  </si>
  <si>
    <t>Pol96</t>
  </si>
  <si>
    <t>Koaxiální kabel 75 W</t>
  </si>
  <si>
    <t>Pol97</t>
  </si>
  <si>
    <t>Ohebná elektroinstalační trubka, f40,  f20</t>
  </si>
  <si>
    <t>Pol98</t>
  </si>
  <si>
    <t>Požární ucpávky - Protipožární tmel 310 ml</t>
  </si>
  <si>
    <t>Pol99</t>
  </si>
  <si>
    <t>Proměření vedení, nastavení systému, odzkoušení</t>
  </si>
  <si>
    <t>Pol100</t>
  </si>
  <si>
    <t>Montážní práce, komplekt</t>
  </si>
  <si>
    <t>Dorozumívací IP zařízení sestra - pacient</t>
  </si>
  <si>
    <t>MT - 07 IP</t>
  </si>
  <si>
    <t>Hlavní terminál, vč. adaptéru a kabelu k terminálu 2m (Touch screen monitor min. 10,4", hlasitá a diskrétní komunikace, identifikace volajícího včetně jména klienta, možnost zobrazení informací z EPS, poslech radiových stanic na hlavním terminálu, volba I</t>
  </si>
  <si>
    <t>Hlavní terminál, vč. adaptéru a kabelu k terminálu 2m (Touch screen monitor min. 10,4", hlasitá a diskrétní komunikace,</t>
  </si>
  <si>
    <t xml:space="preserve"> identifikace volajícího včetně jména klienta, možnost zobrazení informací z EPS,</t>
  </si>
  <si>
    <t xml:space="preserve"> poslech radiových stanic na hlavním terminálu, volba IP radiostanic přímo na hlavním terminálu v uživatelském menu.</t>
  </si>
  <si>
    <t xml:space="preserve"> Možnost integrace s bezdrátovým systémem a zobrazení bezdrátových bezpečnostních tlačítek </t>
  </si>
  <si>
    <t>s funkcí hlídání průchodu klientů zakázanou zónou, ve spojení s IP kamerou zobrazení online přenosu od vchodu na oddělení)</t>
  </si>
  <si>
    <t>CMT-07 IP</t>
  </si>
  <si>
    <t>Zásuvka terminálu</t>
  </si>
  <si>
    <t>TC</t>
  </si>
  <si>
    <t>Telefonní zásuvka IN-OUT</t>
  </si>
  <si>
    <t>Repeater</t>
  </si>
  <si>
    <t>Repeater (Opakovač signálů)</t>
  </si>
  <si>
    <t>DECT PHONE</t>
  </si>
  <si>
    <t>Bezdrátový telefon - analogová linka)</t>
  </si>
  <si>
    <t>SW - MT</t>
  </si>
  <si>
    <t>SW - licence pro Hlavní terminál</t>
  </si>
  <si>
    <t>SW - L1</t>
  </si>
  <si>
    <t>SW - licence provozu účastníka</t>
  </si>
  <si>
    <t>SW - HC</t>
  </si>
  <si>
    <t>SW - databáze historie volání</t>
  </si>
  <si>
    <t>SW - AW</t>
  </si>
  <si>
    <t>SW - aktivace sdruženého provozu</t>
  </si>
  <si>
    <t>SW - SQLHV</t>
  </si>
  <si>
    <t>SW - prohlížeč historie</t>
  </si>
  <si>
    <t>RT-07V IP</t>
  </si>
  <si>
    <t xml:space="preserve">Pokojový terminál hovorový (minimálně 4 programovatelná tlačítka, hovorové spojení s hlavním terminálem, příjem hovorového volání od lůžka klienta, hlasová navigace - informace o volajícím, číslo pokoje/lůžka, centrální hlášení přenos hlasové informace - </t>
  </si>
  <si>
    <t>Pokojový terminál hovorový (minimálně 4 programovatelná tlačítka, hovorové spojení s hlavním terminálem</t>
  </si>
  <si>
    <t xml:space="preserve"> příjem hovorového volání od lůžka klienta, hlasová navigace - informace o volajícím, číslo pokoje/lůžka, </t>
  </si>
  <si>
    <t xml:space="preserve"> centrální hlášení přenos hlasové informace - nucený poslech)</t>
  </si>
  <si>
    <t>BC-07HS IP</t>
  </si>
  <si>
    <t>Zásuvka pacienta s držákem a reproduktorem (přenos hlasitého hovorového spojení sestra - klient, přenos hlasité reprodukce rádia a centrální hlašení vždy v případě, je - li koncový prvek zavěšen v držáku, či zavěšen na hrazdě postele klienta)</t>
  </si>
  <si>
    <t>PT - 07S IP R01.0</t>
  </si>
  <si>
    <t>Terminál pacienta s tlačítkem volání ošetřovatelky</t>
  </si>
  <si>
    <t>CAB-PT-DC</t>
  </si>
  <si>
    <t>Kabel vytrhávací - částečně kroucený</t>
  </si>
  <si>
    <t>RA-07/15U</t>
  </si>
  <si>
    <t>Datový rozvaděč nástěnný 19"/15U - nástěnný 600 x 770 x 395 mm, 22,2 kg</t>
  </si>
  <si>
    <t>PS-07 IP</t>
  </si>
  <si>
    <t>Napájecí zdroj + lokální server</t>
  </si>
  <si>
    <t>PDP 19/2U</t>
  </si>
  <si>
    <t>Rozvodný panel 8x 230V 19"/2U</t>
  </si>
  <si>
    <t>US 19/1U</t>
  </si>
  <si>
    <t>Univerzální police 19"/1U</t>
  </si>
  <si>
    <t>RB-07 IP</t>
  </si>
  <si>
    <t>Router</t>
  </si>
  <si>
    <t>SWI - 24/19</t>
  </si>
  <si>
    <t>Datový switch 24 portů/19" (CZ)</t>
  </si>
  <si>
    <t>POE - 24/24</t>
  </si>
  <si>
    <t>Napájecí injektor 24 portů/19"</t>
  </si>
  <si>
    <t>SQLS/1U</t>
  </si>
  <si>
    <t>SQL server (do 30-ti oddělení)</t>
  </si>
  <si>
    <t>AG-07 IP</t>
  </si>
  <si>
    <t>Analog/VoIP brána</t>
  </si>
  <si>
    <t>TI - 07 IP</t>
  </si>
  <si>
    <t>Telefonní interface (pro analog. přístr.)</t>
  </si>
  <si>
    <t>CL</t>
  </si>
  <si>
    <t>Svítidlo signalizační LED</t>
  </si>
  <si>
    <t>EC-07N IP</t>
  </si>
  <si>
    <t>Táhlo nouzového volání</t>
  </si>
  <si>
    <t>EBC-07N IP</t>
  </si>
  <si>
    <t>Táhlo a tlačítko nouzového volání</t>
  </si>
  <si>
    <t>EB-07 IP</t>
  </si>
  <si>
    <t>Tlačítko nouzového volání</t>
  </si>
  <si>
    <t>Pol101</t>
  </si>
  <si>
    <t>Instalační krabice pod omítku KU 68</t>
  </si>
  <si>
    <t>Pol102</t>
  </si>
  <si>
    <t>Instalační dvojkrabice pod omítku KP 64/2</t>
  </si>
  <si>
    <t>Pol103</t>
  </si>
  <si>
    <t>Zasuvka 230V / AC</t>
  </si>
  <si>
    <t>Pol104</t>
  </si>
  <si>
    <t>Kabel UTP Cat6a. LSOHFR pro připojení signalizačního svítidla CL, nouzového tlačítka EB,  táhla EC, nouzového táhla s tlačítkem EBC.</t>
  </si>
  <si>
    <t>Pol105</t>
  </si>
  <si>
    <t>Kabel UTP Cat6a. LSOHFR pro připojení zásuvek pacienta BC, pokojových terminálů RT, zásuvek   hlavního terminálu MT, směrových IP světel DL.</t>
  </si>
  <si>
    <t>Pol106</t>
  </si>
  <si>
    <t>Kabel UTP Cat6a. LSOHFR , hlavní pateřní trasa kabeláže od RACKU ke komponentům IP.</t>
  </si>
  <si>
    <t>Pol111</t>
  </si>
  <si>
    <t>Kabel CYSY 2x2,5 pro napájení</t>
  </si>
  <si>
    <t>Pol112</t>
  </si>
  <si>
    <t>Systém elektronické kontroly vstupu (EKV)</t>
  </si>
  <si>
    <t>Entry box</t>
  </si>
  <si>
    <t>Univerzální plechový box pro všechny typy Entry přístupových kontrolérů, součástí napájecí zdroj 12VDC / 3,2A, uzamykatelná dvířka, povrchová montáž, místo pro akumulátor TP 12-7, rozměry 350x280x70 mm, černý, interiérové použití</t>
  </si>
  <si>
    <t>E C3-100</t>
  </si>
  <si>
    <t>IP přístupový kontrolér, provedení plošný spoj, připojení 2x RFID čteček (Wiegand), ovládání 1 dveří obousměrně, kapacita 30 000 uživatelů, 100 000 událostí , komunikace s PC přes TCP/IP nebo RS485, LED signalizace stavů, 1x NO/NC relé zámku (5A/30VDC), 1</t>
  </si>
  <si>
    <t>IP přístupový kontrolér, provedení plošný spoj, připojení 2x RFID čteček (Wiegand), ovládání 1 dveří obousměrně, kapacita 30 000 uživatelů,</t>
  </si>
  <si>
    <t>100 000 událostí , komunikace s PC přes TCP/IP nebo RS485, LED signalizace stavů, 1x NO/NC relé zámku (5A/30VDC), 1x relé vstup dveřního kontaktu,</t>
  </si>
  <si>
    <t>1x relé vstup odchodového tlačítka, 1x relé univerzální AUX výstup (2A/30VDC), SD slot pro export událostí,</t>
  </si>
  <si>
    <t>napájení 9,6 - 14,4 VDC, odběr max. 1A/12VDC (zdroj není součástí), rozměry 145x106x20mm (vhodná inst. krabice KR380 + napájecí zdroj HDR-15-15),</t>
  </si>
  <si>
    <t>interiérové použití, umístění v chráněné zóně, možnost centrálního ovládání více kontrolérů přes software Entry ZKAccess 3.5 Security System zdarma,</t>
  </si>
  <si>
    <t xml:space="preserve">podpora funkcí Online monitoring, Kalendář, Průchozí časová zóna, Anti-passback, Linkování Aux výstupů, Interlock, Multi card autorizace a pod, </t>
  </si>
  <si>
    <t xml:space="preserve"> přes software EDO možné využít pro zpracování docházky</t>
  </si>
  <si>
    <t>TP 12-7</t>
  </si>
  <si>
    <t>Akumulátor 12 V - 7 Ah - rozměr 150 x 65 x 93 mm, hmotnost 2,06 kg / ks, vhodné pro použití v CCTV a EZS</t>
  </si>
  <si>
    <t>E KR611</t>
  </si>
  <si>
    <t>Přístupová čtečka RFID, čtení bezkontaktních karet a klíčenek (EM, 125 kHz), wiegand 26 komunikace (2 vodiče) s Entry přístupovými zařízeními, zvuková a LED signalizace, napájení 12 V DC, odběr 80 mA/12 V DC, (zdroj není součástí), IP 64, exteriérové použ</t>
  </si>
  <si>
    <t>Přístupová čtečka RFID, čtení bezkontaktních karet a klíčenek (EM, 125 kHz), wiegand 26 komunikace (2 vodiče) s Entry přístupovými zařízeními,</t>
  </si>
  <si>
    <t xml:space="preserve"> zvuková a LED signalizace, napájení 12 V DC, odběr 80 mA/12 V DC, (zdroj není součástí), IP 64, </t>
  </si>
  <si>
    <t>exteriérové použití, povrchová montáž, rozměry 86 x 86 x 20 mm</t>
  </si>
  <si>
    <t>RF ID CARD</t>
  </si>
  <si>
    <t>RFID bezkontaktní elektronická karta, EM standard, 125 kHz, s popisem</t>
  </si>
  <si>
    <t>E CR20E</t>
  </si>
  <si>
    <t>Stolní USB čtečka RFID karet a přívěsků (EM 125 kHz), určena pro administrátorské přidávání RFID uživatelů do přístupových a docházkových systémů, zvuková a LED indikace, napájení přes USB, připojovací kabel délky 1,5 m je součástí balení</t>
  </si>
  <si>
    <t>ZKBioSecurity 3.0 AC</t>
  </si>
  <si>
    <t>Licence přístupového modulu, do 25 ovládaných dveří, do 5000 osob, použití pro základní modul kontroly vstupu softwaru ZKBiosecurity 3.0, podpora globálního Anti-passback a linkování mezi kontroléry</t>
  </si>
  <si>
    <t>Pol113</t>
  </si>
  <si>
    <t>D5</t>
  </si>
  <si>
    <t xml:space="preserve">DT – domácí telefon </t>
  </si>
  <si>
    <t>9155101C</t>
  </si>
  <si>
    <t>IP modulární dveřní kamerová jednotka s jedním tlačítkem, se jmenovkou, provedení niklovaná ocel, barevná HD kamera, TCP/IP komunikace, nastavování přes webové rozhraní, IR LED přisvětlení snímaného prostoru, možnost rozšíření funkcí jednotky licenc</t>
  </si>
  <si>
    <t>IP Verso modulární dveřní kamerová jednotka s jedním tlačítkem, se jmenovkou, provedení niklovaná ocel, barevná HD kamera,</t>
  </si>
  <si>
    <t xml:space="preserve"> TCP/IP komunikace, nastavování přes webové rozhraní, IR LED přisvětlení snímaného prostoru,</t>
  </si>
  <si>
    <t xml:space="preserve"> možnost rozšíření funkcí jednotky licencemi, IP 54, 1x kontakt NO/NC pro ovládání zámku max. 30 V / 1 A AC/DC,</t>
  </si>
  <si>
    <t xml:space="preserve"> napájení PoE 802.3af nebo 12 V DC / 2 A (zdroj není součástí balení), potřebný rám pro 2 moduly, instalační rámeček není součástí balení</t>
  </si>
  <si>
    <t>9155035</t>
  </si>
  <si>
    <t>IP modul tlačítek, 5 mechanických tlačítek, jmenovka, IP 54, pracovní teplota od -20 °C do +55 °C, napájení ze sběrnice</t>
  </si>
  <si>
    <t>9155084</t>
  </si>
  <si>
    <t>IP kombinace RFID 125 kHz, 13,56 MHz, NFC a Bluetooth, nastavitelná intenzita podsvícení, podpora standardů 125 kHz EM4100, EM4102, Prox, a 13,56 MHz MIFARE Classic, DESFire EV1 , HID iClass, ISO14443A-b, ISO18092, bezkontaktní otvírání dveří RFID k</t>
  </si>
  <si>
    <t>IP Verso kombinace RFID 125 kHz, 13,56 MHz, NFC a Bluetooth, nastavitelná intenzita podsvícení, podpora standardů 125 kHz EM4100, EM4102</t>
  </si>
  <si>
    <t xml:space="preserve"> Prox, a 13,56 MHz MIFARE Classic, DESFire EV1 , HID iClass, ISO14443A-b, ISO18092, bezkontaktní otvírání dveří RFID kartami a klíčenkami,</t>
  </si>
  <si>
    <t xml:space="preserve"> nebo přes Bluetooth z mobilní app, čtení UID a PACSID karty, IP 54, pracovní teplota od -20 °C až do +55 °C, napájení ze sběrnice</t>
  </si>
  <si>
    <t>9155023</t>
  </si>
  <si>
    <t>IP rám pro instalaci na povrch, 3 moduly, pro instalaci rozšiřovacích modulů, rozměry 107 x 339 x 28 mm</t>
  </si>
  <si>
    <t>9155063</t>
  </si>
  <si>
    <t>IP  montážní podložka pro 3 moduly, usnadnění montáže na nerovné povrchy a sklo, rozměry 107 x 340 mm</t>
  </si>
  <si>
    <t>9159010</t>
  </si>
  <si>
    <t>Bezpečnostní relé pro otvírání zámku, pro použití s jednotkami, spárování s dveřní jednotkou, montáž na dvě žíly mezi dveřní jednotkou a zámkem</t>
  </si>
  <si>
    <t>Yealink SIP-T42U</t>
  </si>
  <si>
    <t>IP stolní telefon  2,7" černobílý LCD displej, rozlišení 192 x 64 px, podpora 6 SIP linek, 15 programovatelných tlačítek, možnost Hands-free, 2x Ethernet port s podporou PoE 802.3af, protokol SIP, vnitřní použití</t>
  </si>
  <si>
    <t>MIFARE CARD</t>
  </si>
  <si>
    <t>RFID bezkontaktní elektronická karta, ( Standard 1k, 13,56MHz, CRYPT1), ISO 14443-4, bez potisku</t>
  </si>
  <si>
    <t>E CR20MD</t>
  </si>
  <si>
    <t>Stolní USB čtečka RFID karet a přívěsků (,13,56 MHz), čtení 4 BYTE,určena pro administrát. přidávání RFID uživatelů do přístupových systémů,zvuková a LED indikace,napájení přes USB,1,5 m připojo.kabel součástí, kompatibilní s čtečkami</t>
  </si>
  <si>
    <t>Pol114</t>
  </si>
  <si>
    <t>D6</t>
  </si>
  <si>
    <t>Ostatní</t>
  </si>
  <si>
    <t>Pol115</t>
  </si>
  <si>
    <t>Protipožární ucpávky na trasách SLP mezi požárními úseky</t>
  </si>
  <si>
    <t>Z3000R</t>
  </si>
  <si>
    <t>Online UPS zdroj nepřerušovaného napájení 230 V AC, výkon 3000 VA (2700 W), 6x akumulátor TP 12-9 Ah (72 V DC), 6x výstup IEC C13, 1x výstup IEC C19, rychlost náběhu - průběžně, ochrana proti úplnému vybití, ochrana proti zkratu na výstupu, informační LCD</t>
  </si>
  <si>
    <t>Online UPS zdroj nepřerušovaného napájení 230 V AC, výkon 3000 VA (2700 W), 6x akumulátor TP 12-9 Ah (72 V DC),</t>
  </si>
  <si>
    <t xml:space="preserve"> 6x výstup IEC C13, 1x výstup IEC C19, rychlost náběhu - průběžně, ochrana proti úplnému vybití, ochrana proti zkratu na výstupu,</t>
  </si>
  <si>
    <t xml:space="preserve"> informační LCD displej, konfigurace softwarem přes USB, umístění do rackového rozvaděče (2U), obsahuje 2x IEC C13 kabel 1,5 m</t>
  </si>
  <si>
    <t>Z3000R BOX</t>
  </si>
  <si>
    <t>Rozšiřující box pro Z3000R, prodloužení doby záložního napájení, kapacita boxu 12x akumulátor TP 12-9U, maximum 3 rozšiřovací boxy pro 1 UPS, rozměry 581 x 88 x 440 mm, hmotnost 4,7 kg, balení neobsahuje akumulátory</t>
  </si>
  <si>
    <t>Z PS250W PLUS</t>
  </si>
  <si>
    <t>Doplňkový zdroj pro UPS, volitelný výstup 36–72 V DC, rozměry 252 x 94 x 196 mm, kompatibilní s akumulátorovými boxy Z1000R BOX, Z1000 BOX, Z3000R BOX, Z3000 BOX</t>
  </si>
  <si>
    <t>TP 12-9U</t>
  </si>
  <si>
    <t>Akumulátor 12 V - 9 Ah - rozměr 150 x 65 x 93 mm, hmotnost 2,45 kg / ks, vhodné pro použití jako náhrada do UPS systémů</t>
  </si>
  <si>
    <t>Z SNMP Card</t>
  </si>
  <si>
    <t>Vnitřní SNMP komunikační karta, online konfigurace a dohled UPS prostřednictvím TCP/IP, 1x RJ-45, kompatibilní s UPS zdrojem</t>
  </si>
  <si>
    <t>Pol114a</t>
  </si>
  <si>
    <t xml:space="preserve">SO 01.3.2 - Elektroinstalace - EPS - nezpůsobilé náklady </t>
  </si>
  <si>
    <t>D1 - Elektrická požární signalizace (EPS)</t>
  </si>
  <si>
    <t>Elektrická požární signalizace (EPS)</t>
  </si>
  <si>
    <t>6502/E/O/C</t>
  </si>
  <si>
    <t>Ústředna EPS , 2 smyčky, integrovaný zdroj</t>
  </si>
  <si>
    <t>6500/2LOOPCARD</t>
  </si>
  <si>
    <t>Smyčková karta pro ústředny</t>
  </si>
  <si>
    <t>BF362-5</t>
  </si>
  <si>
    <t>Zálohovaný zdroj 24V, 5A, EN54 - VdS, 2x aku 12V max 18 Ah v kovovém boxu (bez AKU)</t>
  </si>
  <si>
    <t>AKU 12</t>
  </si>
  <si>
    <t>Akumulátor 12V / 17Ah; rozměry (šxhxv) 181x77x167; 4,9kg</t>
  </si>
  <si>
    <t>6000/LOOP/AREPEATER</t>
  </si>
  <si>
    <t>Zobrazovací a ovladací tablo smyčkové k systému EPS</t>
  </si>
  <si>
    <t>FBF Protec</t>
  </si>
  <si>
    <t>Rozhraní pro OPPO FBF-D a přenos na HZS pro ústředny EPS</t>
  </si>
  <si>
    <t>FAT-KÜ</t>
  </si>
  <si>
    <t>OPPO a zobrazovací tablo pro HZS</t>
  </si>
  <si>
    <t>FSD-S3-FSplus5</t>
  </si>
  <si>
    <t>KTPO, včetně příslušenství</t>
  </si>
  <si>
    <t>FSD-BR</t>
  </si>
  <si>
    <t>Rámeček pro KTPO</t>
  </si>
  <si>
    <t>CISA</t>
  </si>
  <si>
    <t>CISA zámek do KTPO</t>
  </si>
  <si>
    <t>SM3</t>
  </si>
  <si>
    <t>Modul pro připojení více FAT jednotek</t>
  </si>
  <si>
    <t>SOL/RL/R/S</t>
  </si>
  <si>
    <t>Zábleskový maják</t>
  </si>
  <si>
    <t>ZDP</t>
  </si>
  <si>
    <t>Zařízení dálkového přenosu</t>
  </si>
  <si>
    <t>6000PLUS/OP</t>
  </si>
  <si>
    <t>Optickokouřový detektor</t>
  </si>
  <si>
    <t>6000PLUS/OPHT</t>
  </si>
  <si>
    <t>Optoteplotní detektor</t>
  </si>
  <si>
    <t>6000PLUS/BASE</t>
  </si>
  <si>
    <t>Patice pro detectory</t>
  </si>
  <si>
    <t>6000PLUS/MCP</t>
  </si>
  <si>
    <t>Tlačítkový hlásič pod omítku, vč.skla a test.klíčku</t>
  </si>
  <si>
    <t>MCP BOX</t>
  </si>
  <si>
    <t>Krabička pod tlačítko pro montáž na omítku</t>
  </si>
  <si>
    <t>Adresný štítek hlásiče</t>
  </si>
  <si>
    <t>6000PLUS/MIP</t>
  </si>
  <si>
    <t>Vstupní modul</t>
  </si>
  <si>
    <t>6000PLUS/CCO</t>
  </si>
  <si>
    <t>Vystupní moduly</t>
  </si>
  <si>
    <t>Krab</t>
  </si>
  <si>
    <t>Boxy pro IO moduly</t>
  </si>
  <si>
    <t>ROLP/R1/LX-W/RF</t>
  </si>
  <si>
    <t>Sirena, montáž na zeď, červená, červený záblesk</t>
  </si>
  <si>
    <t>PRAFLADUR-O 2x1,5</t>
  </si>
  <si>
    <t>Kabel 2x1,5 RE P60-R, B2caS1D0, pro trasy s funkční integritou</t>
  </si>
  <si>
    <t>JYSTY 1x2x0.8</t>
  </si>
  <si>
    <t>Kabel pro hlásičovou linku 1x2x0,8, B2ca s1 d1 a1</t>
  </si>
  <si>
    <t>Trubka</t>
  </si>
  <si>
    <t>Trubka pevna 16 mm</t>
  </si>
  <si>
    <t>PKLS</t>
  </si>
  <si>
    <t>Příchytka trubky</t>
  </si>
  <si>
    <t>Lišta</t>
  </si>
  <si>
    <t>Lišta hranatá</t>
  </si>
  <si>
    <t>PRAFlaGuard 4x2x0,8</t>
  </si>
  <si>
    <t>Kabel ohniodolný 4x2x0,8, B2ca s1 d1 a1, P60-R</t>
  </si>
  <si>
    <t>PRAFlaGuard 3x2x0,8</t>
  </si>
  <si>
    <t>Kabel ohniodolný 3x2x0,8, B2ca s1 d1 a1, P60-R</t>
  </si>
  <si>
    <t>X-FB</t>
  </si>
  <si>
    <t>Kabelová příchytka pro 1 kabel, s funkční schopností při požáru</t>
  </si>
  <si>
    <t>X-DFB</t>
  </si>
  <si>
    <t>Kabelová příchytka pro 2 kabely, s funkční schopností při požáru</t>
  </si>
  <si>
    <t>Pol116</t>
  </si>
  <si>
    <t>Montáž kabelů pod omítku (jen v CHUC, cca 200m)</t>
  </si>
  <si>
    <t>Pol117</t>
  </si>
  <si>
    <t>Montážní práce komplet</t>
  </si>
  <si>
    <t>Pol118</t>
  </si>
  <si>
    <t>Podružný montážní materiál</t>
  </si>
  <si>
    <t>Pol119</t>
  </si>
  <si>
    <t>Programování, oživení, funkční zkoušky</t>
  </si>
  <si>
    <t>Pol120</t>
  </si>
  <si>
    <t>Ostatní náklady nutné pro bezvadné dokončení díla</t>
  </si>
  <si>
    <t>Pol121</t>
  </si>
  <si>
    <t>Projektování - DSPS</t>
  </si>
  <si>
    <t xml:space="preserve">SO 01.4 - Zařízení pro vytápění staveb - nezpůsobilé náklady </t>
  </si>
  <si>
    <t xml:space="preserve">    731 - Ústřední vytápění - kotelny</t>
  </si>
  <si>
    <t xml:space="preserve">    732 - Ústřední vytápění - strojovny</t>
  </si>
  <si>
    <t xml:space="preserve">    733 - Ústřední vytápění - rozvodné potrubí</t>
  </si>
  <si>
    <t xml:space="preserve">    734 - Ústřední vytápění - armatury</t>
  </si>
  <si>
    <t>HZS - Hodinové zúčtovací sazby</t>
  </si>
  <si>
    <t>63154607</t>
  </si>
  <si>
    <t>pouzdro izolační potrubní z minerální vlny s Al fólií max. 250/100°C 76/50mm</t>
  </si>
  <si>
    <t>63154018</t>
  </si>
  <si>
    <t>pouzdro izolační potrubní z minerální vlny s Al fólií max. 250/100°C 54/40mm</t>
  </si>
  <si>
    <t>63154533</t>
  </si>
  <si>
    <t>pouzdro izolační potrubní z minerální vlny s Al fólií max. 250/100°C 42/30mm</t>
  </si>
  <si>
    <t>63141794</t>
  </si>
  <si>
    <t>rohož izolační z minerální vlny lamelová s Al fólií 65kg/m3 tl 50mm</t>
  </si>
  <si>
    <t>63154001</t>
  </si>
  <si>
    <t>páska samolepící hliníková š 50mm dl 50m</t>
  </si>
  <si>
    <t>2016040790</t>
  </si>
  <si>
    <t>713411121</t>
  </si>
  <si>
    <t>Montáž izolace tepelné potrubí pásy nebo rohožemi s Al fólií staženými drátem 1x</t>
  </si>
  <si>
    <t>713463213</t>
  </si>
  <si>
    <t>Montáž izolace tepelné potrubí potrubními pouzdry s Al fólií staženými Al páskou 1x D do 150 mm</t>
  </si>
  <si>
    <t>998713192</t>
  </si>
  <si>
    <t>Příplatek k přesunu hmot tonážní 713 za zvětšený přesun do 100 m</t>
  </si>
  <si>
    <t>731</t>
  </si>
  <si>
    <t>Ústřední vytápění - kotelny</t>
  </si>
  <si>
    <t>3048000</t>
  </si>
  <si>
    <t>Připojovací skupina doplňovaího systému oddělovací člen včetně filtru DN15</t>
  </si>
  <si>
    <t>3048001</t>
  </si>
  <si>
    <t>Připojovací skupina doplňovaího systému automatika bez čerpadla pro automatické doplňování</t>
  </si>
  <si>
    <t>60001</t>
  </si>
  <si>
    <t>Montáž a uvedení do provozu MaR</t>
  </si>
  <si>
    <t>5000</t>
  </si>
  <si>
    <t>Nástěnný kondenzační kotel jmenovitý výkon 100kW - při 80/60°C = 19-94,5kW</t>
  </si>
  <si>
    <t>500020</t>
  </si>
  <si>
    <t>Zásobníkový ohřívač teplé vody válcový ocelovýnerez vodní objem 1433l  izolace100mm, hybrodní horní vložka 1,9m2, spodní vložka 3,96m2</t>
  </si>
  <si>
    <t>50001</t>
  </si>
  <si>
    <t>Kotel sada připojovací čerpadlová skupina + zpětná klapka</t>
  </si>
  <si>
    <t>50002</t>
  </si>
  <si>
    <t>MAR sada s čidlem TeV</t>
  </si>
  <si>
    <t>50003</t>
  </si>
  <si>
    <t>Kotel sada - kaskádová pro dva kotle vedle sebe , propojovací potrubí a uzávěry út a plyn + HVDT</t>
  </si>
  <si>
    <t>500010</t>
  </si>
  <si>
    <t>MAR sada modul pro řízení kaskády až 2-4 kotlů</t>
  </si>
  <si>
    <t>500011</t>
  </si>
  <si>
    <t>MAR sada Ekvitermní modulační regulátor pro sběrnici</t>
  </si>
  <si>
    <t>500012</t>
  </si>
  <si>
    <t>MAR  sada modul pro řízení 2x směšovaného okruhu včetně čidla</t>
  </si>
  <si>
    <t>500013</t>
  </si>
  <si>
    <t>MAR sada modul pro řízení jednoho směšovaného nebo nesměšovaného okruhu včetně čidla</t>
  </si>
  <si>
    <t>500013sol</t>
  </si>
  <si>
    <t>MAR sada modul pro řízení solárního ohřevu TeV</t>
  </si>
  <si>
    <t>500014</t>
  </si>
  <si>
    <t>sada Sada obs změkčovací patronu s kap 16000 l x°dH, náhradní náplň 14 l, připojovací sadu doplňování s digitálním měřičem vodivosti, elektronickým vodoměrem a tepelnou izolací, montážní konzolu na stěnu, dopouštěcí stanici s měřičem a oddělovačem</t>
  </si>
  <si>
    <t>500016</t>
  </si>
  <si>
    <t>Neutralizační plastová nádoba pro kondenzát do 800kw</t>
  </si>
  <si>
    <t>60002</t>
  </si>
  <si>
    <t>Kabeláž pro systém MaR</t>
  </si>
  <si>
    <t>7000</t>
  </si>
  <si>
    <t>Základní sada odkouření  přes střechu DN110/160</t>
  </si>
  <si>
    <t>70001</t>
  </si>
  <si>
    <t>Trubka odkouření 1000/110/160</t>
  </si>
  <si>
    <t>70004</t>
  </si>
  <si>
    <t>Trubka odkouření 500/110/160</t>
  </si>
  <si>
    <t>70002</t>
  </si>
  <si>
    <t>průchodka střechou pro odkouření DN166</t>
  </si>
  <si>
    <t>8000</t>
  </si>
  <si>
    <t>Sada poruchové signalizace havarijní stavy dle ČSN 070703 - vč. čidlo tlaku,čidlo zaplavení,čidlo teploty prostoru, čidlo teploty v systému</t>
  </si>
  <si>
    <t>80001</t>
  </si>
  <si>
    <t>Sada doplňkových čidel pro poruchovou signalizaci- Dvoustupňová signalizace úniku plynu</t>
  </si>
  <si>
    <t>80002</t>
  </si>
  <si>
    <t>Sada  sms brána pro poruchovou signalizaci</t>
  </si>
  <si>
    <t>60003</t>
  </si>
  <si>
    <t>Uvedení do provozu plynového kotle</t>
  </si>
  <si>
    <t>731244494</t>
  </si>
  <si>
    <t>Montáž kotle ocelového závěsného na plyn kondenzačního o výkonu nad 50 kW</t>
  </si>
  <si>
    <t>731289112</t>
  </si>
  <si>
    <t>Montáž odkouření od turbokotlů</t>
  </si>
  <si>
    <t>731341140</t>
  </si>
  <si>
    <t>Hadice napouštěcí pryžové D 20/28</t>
  </si>
  <si>
    <t>731810441d</t>
  </si>
  <si>
    <t>Tlaková zkouška revize odkouření</t>
  </si>
  <si>
    <t>998731101</t>
  </si>
  <si>
    <t>Přesun hmot tonážní pro kotelny v objektech v do 6 m</t>
  </si>
  <si>
    <t>998731193</t>
  </si>
  <si>
    <t>Příplatek k přesunu hmot tonážní 731 za zvětšený přesun do 500 m</t>
  </si>
  <si>
    <t>732</t>
  </si>
  <si>
    <t>Ústřední vytápění - strojovny</t>
  </si>
  <si>
    <t>732111316</t>
  </si>
  <si>
    <t>Trubková hrdla rozdělovačů a sběračů bez přírub DN 40</t>
  </si>
  <si>
    <t>732111318</t>
  </si>
  <si>
    <t>Trubková hrdla rozdělovačů a sběračů bez přírub DN 50</t>
  </si>
  <si>
    <t>732111322</t>
  </si>
  <si>
    <t>Trubková hrdla rozdělovačů a sběračů bez přírub DN 65</t>
  </si>
  <si>
    <t>732112132</t>
  </si>
  <si>
    <t>Rozdělovač sdružený hydraulický DN 80 přírubový</t>
  </si>
  <si>
    <t>732113105</t>
  </si>
  <si>
    <t>Vyrovnávač dynamických tlaků DN 100 PN 6 hydraulický přírubový</t>
  </si>
  <si>
    <t>732199100</t>
  </si>
  <si>
    <t>Montáž a dodávk orientačních štítků</t>
  </si>
  <si>
    <t>732219316</t>
  </si>
  <si>
    <t>Montáž ohříváku vody stojatého PN 0,6/0,6,PN 1,6/0,6 o obsahu 1600 litrů</t>
  </si>
  <si>
    <t>732331623</t>
  </si>
  <si>
    <t>Nádoba tlaková expanzní pro topnou a chladicí soustavu s membránou závitové připojení PN 0,6 o objemu 250 l</t>
  </si>
  <si>
    <t>732331778</t>
  </si>
  <si>
    <t>Příslušenství k expanzním nádobám bezpečnostní uzávěr G 1 k měření tlaku</t>
  </si>
  <si>
    <t>732421415</t>
  </si>
  <si>
    <t>Čerpadlo teplovodní mokroběžné závitové oběhové DN 25 výtlak do 6,0 m průtok 4,5 m3/h pro vytápění</t>
  </si>
  <si>
    <t>732429212</t>
  </si>
  <si>
    <t>Montáž čerpadla oběhového mokroběžného závitového DN 25</t>
  </si>
  <si>
    <t>998732101</t>
  </si>
  <si>
    <t>Přesun hmot tonážní pro strojovny v objektech v do 6 m</t>
  </si>
  <si>
    <t>998732193</t>
  </si>
  <si>
    <t>Příplatek k přesunu hmot tonážní 732 za zvětšený přesun do 500 m</t>
  </si>
  <si>
    <t>733</t>
  </si>
  <si>
    <t>Ústřední vytápění - rozvodné potrubí</t>
  </si>
  <si>
    <t>733113113</t>
  </si>
  <si>
    <t>Příplatek k potrubí z trubek ocelových černých závitových za zhotovení závitové ocelové přípojky DN 15</t>
  </si>
  <si>
    <t>37+37+2+2+23+23</t>
  </si>
  <si>
    <t>733113115</t>
  </si>
  <si>
    <t>Příplatek k potrubí z trubek ocelových černých závitových za zhotovení závitové ocelové přípojky DN 25</t>
  </si>
  <si>
    <t>23+23</t>
  </si>
  <si>
    <t>733113116</t>
  </si>
  <si>
    <t>Příplatek k potrubí z trubek ocelových černých závitových za zhotovení závitové ocelové přípojky DN 32</t>
  </si>
  <si>
    <t>733121122</t>
  </si>
  <si>
    <t>Potrubí ocelové hladké bezešvé nízkotlaké spojované svařováním D 76x3,2</t>
  </si>
  <si>
    <t>733122222</t>
  </si>
  <si>
    <t>Potrubí uhlíkové oceli tenkostěnné vně pozink spojované lisováním D 15x1,2 mm</t>
  </si>
  <si>
    <t>733122225</t>
  </si>
  <si>
    <t>Potrubí uhlíkové oceli tenkostěnné vně pozink spojované lisováním D 28x1,5 mm</t>
  </si>
  <si>
    <t>25+25+70+30+80+20+25+20</t>
  </si>
  <si>
    <t>733122226</t>
  </si>
  <si>
    <t>Potrubí uhlíkové oceli tenkostěnné vně pozink spojované lisováním D 35x1,5 mm</t>
  </si>
  <si>
    <t>100+100+120+120+50</t>
  </si>
  <si>
    <t>733122227</t>
  </si>
  <si>
    <t>Potrubí uhlíkové oceli tenkostěnné vně pozink spojované lisováním D 42x1,5 mm</t>
  </si>
  <si>
    <t>120+120+40+30+8+50</t>
  </si>
  <si>
    <t>733122228</t>
  </si>
  <si>
    <t>Potrubí uhlíkové oceli tenkostěnné vně pozink spojované lisováním D 54x1,5 mm</t>
  </si>
  <si>
    <t>733190107</t>
  </si>
  <si>
    <t>Zkouška těsnosti potrubí ocelové závitové DN do 40</t>
  </si>
  <si>
    <t>20+295+490+368</t>
  </si>
  <si>
    <t>733190108</t>
  </si>
  <si>
    <t>Zkouška těsnosti potrubí ocelové závitové DN přes 40 do 50</t>
  </si>
  <si>
    <t>733190225</t>
  </si>
  <si>
    <t>Zkouška těsnosti potrubí ocelové hladké D přes 60,3x2,9 do 89x5,0</t>
  </si>
  <si>
    <t>733811241</t>
  </si>
  <si>
    <t>Ochrana potrubí ústředního vytápění termoizolačními trubicemi z PE tl přes 13 do 20 mm DN do 22 mm</t>
  </si>
  <si>
    <t>124+20</t>
  </si>
  <si>
    <t>733811252</t>
  </si>
  <si>
    <t>Ochrana potrubí ústředního vytápění termoizolačními trubicemi z PE tl přes 20 do 25 mm DN přes 32 do 45 mm</t>
  </si>
  <si>
    <t>295+490+46+4</t>
  </si>
  <si>
    <t>998733101</t>
  </si>
  <si>
    <t>Přesun hmot tonážní pro rozvody potrubí v objektech v do 6 m</t>
  </si>
  <si>
    <t>998733193</t>
  </si>
  <si>
    <t>Příplatek k přesunu hmot tonážní 733 za zvětšený přesun do 500 m</t>
  </si>
  <si>
    <t>734</t>
  </si>
  <si>
    <t>Ústřední vytápění - armatury</t>
  </si>
  <si>
    <t>734109215</t>
  </si>
  <si>
    <t>Montáž armatury přírubové se dvěma přírubami PN 16 DN 65</t>
  </si>
  <si>
    <t>734193115</t>
  </si>
  <si>
    <t>Klapka mezipřírubová uzavírací DN 65 PN 16 do 120°C disk tvárná litina</t>
  </si>
  <si>
    <t>734209103</t>
  </si>
  <si>
    <t>Montáž armatury závitové s jedním závitem G 1/2</t>
  </si>
  <si>
    <t>734211127</t>
  </si>
  <si>
    <t>Ventil závitový odvzdušňovací G 1/2 PN 14 do 120°C automatický se zpětnou klapkou otopných těles</t>
  </si>
  <si>
    <t>734220102</t>
  </si>
  <si>
    <t>Ventil závitový regulační přímý G 1 PN 20 do 100°C vyvažovací</t>
  </si>
  <si>
    <t>734242416</t>
  </si>
  <si>
    <t>Ventil závitový zpětný přímý G 6/4 PN 16 do 110°C</t>
  </si>
  <si>
    <t>734242417</t>
  </si>
  <si>
    <t>Ventil závitový zpětný přímý G 2 PN 16 do 110°C</t>
  </si>
  <si>
    <t>734251212</t>
  </si>
  <si>
    <t>Ventil závitový pojistný rohový G 3/4 provozní tlak od 2,5 do 6 barů</t>
  </si>
  <si>
    <t>734291123</t>
  </si>
  <si>
    <t>Kohout plnící a vypouštěcí G 1/2 PN 10 do 90°C závitový</t>
  </si>
  <si>
    <t>734291266</t>
  </si>
  <si>
    <t>Filtr závitový přímý G 1 1/2 PN 30 do 110°C s vnitřními závity</t>
  </si>
  <si>
    <t>734291267</t>
  </si>
  <si>
    <t>Filtr závitový přímý G 2 PN 30 do 110°C s vnitřními závity</t>
  </si>
  <si>
    <t>734292717</t>
  </si>
  <si>
    <t>Kohout kulový přímý G 1 1/2 PN 42 do 185°C vnitřní závit</t>
  </si>
  <si>
    <t>734292718</t>
  </si>
  <si>
    <t>Kohout kulový přímý G 2 PN 42 do 185°C vnitřní závit</t>
  </si>
  <si>
    <t>734295022</t>
  </si>
  <si>
    <t>Směšovací ventil otopných a chladicích systémů závitový třícestný G 1 kv6,3 se servomotorem</t>
  </si>
  <si>
    <t>734411101</t>
  </si>
  <si>
    <t>Teploměr technický s pevným stonkem a jímkou zadní připojení průměr 63 mm délky 50 mm</t>
  </si>
  <si>
    <t>734411103</t>
  </si>
  <si>
    <t>Teploměr technický s pevným stonkem a jímkou zadní připojení průměr 63 mm délky 100 mm</t>
  </si>
  <si>
    <t>734421101</t>
  </si>
  <si>
    <t>Tlakoměr s pevným stonkem a zpětnou klapkou tlak 0-16 bar průměr 50 mm spodní připojení</t>
  </si>
  <si>
    <t>734424101</t>
  </si>
  <si>
    <t>Kondenzační smyčka k přivaření zahnutá PN 250 do 300°C</t>
  </si>
  <si>
    <t>734494121</t>
  </si>
  <si>
    <t>Návarek s metrickým závitem M 20x1,5 délky do 220 mm</t>
  </si>
  <si>
    <t>998734101</t>
  </si>
  <si>
    <t>Přesun hmot tonážní pro armatury v objektech v do 6 m</t>
  </si>
  <si>
    <t>998734193</t>
  </si>
  <si>
    <t>Příplatek k přesunu hmot tonážní 734 za zvětšený přesun do 500 m</t>
  </si>
  <si>
    <t>735000911</t>
  </si>
  <si>
    <t>Vyregulování ventilu nebo kohoutu dvojregulačního s ručním ovládáním</t>
  </si>
  <si>
    <t>735164261</t>
  </si>
  <si>
    <t>Otopné těleso trubkové elektrické přímotopné výška/délka 1500/500 mm vč termostatu</t>
  </si>
  <si>
    <t>12+11+11+11</t>
  </si>
  <si>
    <t>735164511</t>
  </si>
  <si>
    <t>Montáž otopného tělesa trubkového na stěnu v tělesa do 1500 mm</t>
  </si>
  <si>
    <t>735191905</t>
  </si>
  <si>
    <t>Odvzdušnění otopných těles</t>
  </si>
  <si>
    <t>735191910</t>
  </si>
  <si>
    <t>Napuštění vody do otopných těles</t>
  </si>
  <si>
    <t>156+154+146+40+121+157+167+129+65+121+151+167+128+61+117+140+167+150+143+95+105+110+136</t>
  </si>
  <si>
    <t>735511010</t>
  </si>
  <si>
    <t>Podlahové vytápění - rozvodné potrubí polyethylen PE-Xa 17x2,0 mm pro systémovou desku rozteč 150 mm</t>
  </si>
  <si>
    <t>1065+1080+950+365+630+1109+1035+760+475+560+972+1220+770+360+605+1130+1070+720+600+555+700+800+680</t>
  </si>
  <si>
    <t>735511061</t>
  </si>
  <si>
    <t>Podlahové vytápění - krycí a separační PE fólie</t>
  </si>
  <si>
    <t>735511062</t>
  </si>
  <si>
    <t>Podlahové vytápění - obvodový dilatační pás samolepící s folií</t>
  </si>
  <si>
    <t>735511063</t>
  </si>
  <si>
    <t>Podlahové vytápění - ochranná trubka potrubí podlahového topení</t>
  </si>
  <si>
    <t>735511064</t>
  </si>
  <si>
    <t>Podlahové vytápění - středový (spárový) dilatační profil</t>
  </si>
  <si>
    <t>735511084</t>
  </si>
  <si>
    <t>Podlahové vytápění - rozdělovač mosazný s průtokoměry pětiokruhový</t>
  </si>
  <si>
    <t>735511085</t>
  </si>
  <si>
    <t>Podlahové vytápění - rozdělovač mosazný s průtokoměry šestiokruhový</t>
  </si>
  <si>
    <t>735511086</t>
  </si>
  <si>
    <t>Podlahové vytápění - rozdělovač mosazný s průtokoměry sedmiokruhový</t>
  </si>
  <si>
    <t>735511087</t>
  </si>
  <si>
    <t>Podlahové vytápění - rozdělovač mosazný s průtokoměry osmiokruhový</t>
  </si>
  <si>
    <t>735511089</t>
  </si>
  <si>
    <t>Podlahové vytápění - rozdělovač mosazný s průtokoměry desítiokruhový</t>
  </si>
  <si>
    <t>735511090</t>
  </si>
  <si>
    <t>Podlahové vytápění - rozdělovač mosazný s průtokoměry jedenáctiokruhový</t>
  </si>
  <si>
    <t>735511091</t>
  </si>
  <si>
    <t>Podlahové vytápění - rozdělovač mosazný s průtokoměry dvanáctiokruhový</t>
  </si>
  <si>
    <t>735511103</t>
  </si>
  <si>
    <t>Podlahové vytápění - skříň podomítková pro rozdělovač s 6-9 okruhy</t>
  </si>
  <si>
    <t>735511105</t>
  </si>
  <si>
    <t>Podlahové vytápění - skříň podomítková pro rozdělovač s 9-12 okruhy</t>
  </si>
  <si>
    <t>735511122</t>
  </si>
  <si>
    <t>Podlahové vytápění - skříň nástěnná pro rozdělovač s 2-6 okruhy</t>
  </si>
  <si>
    <t>735511123</t>
  </si>
  <si>
    <t>Podlahové vytápění - skříň nástěnná pro rozdělovač s 6-9 okruhy</t>
  </si>
  <si>
    <t>998735193</t>
  </si>
  <si>
    <t>Příplatek k přesunu hmot tonážní 735 za zvětšený přesun do 500 m</t>
  </si>
  <si>
    <t>783314101</t>
  </si>
  <si>
    <t>Základní jednonásobný syntetický nátěr zámečnických konstrukcí</t>
  </si>
  <si>
    <t>783614561</t>
  </si>
  <si>
    <t>Základní jednonásobný syntetický nátěr potrubí přes DN 50 do DN 100 mm</t>
  </si>
  <si>
    <t>HZS</t>
  </si>
  <si>
    <t>Hodinové zúčtovací sazby</t>
  </si>
  <si>
    <t>HZS1301</t>
  </si>
  <si>
    <t>Hodinová zúčtovací sazba zedník</t>
  </si>
  <si>
    <t>262144</t>
  </si>
  <si>
    <t>HZS3231</t>
  </si>
  <si>
    <t>Hodinová zúčtovací sazba montér měřících a regulačních zařízení</t>
  </si>
  <si>
    <t>HZS4211</t>
  </si>
  <si>
    <t>Hodinová zúčtovací sazba revizní technik topná zkouška</t>
  </si>
  <si>
    <t>Skladka</t>
  </si>
  <si>
    <t xml:space="preserve">odvoz na skládku </t>
  </si>
  <si>
    <t>201,36</t>
  </si>
  <si>
    <t>Zasyp</t>
  </si>
  <si>
    <t xml:space="preserve">zasypy ploch </t>
  </si>
  <si>
    <t>251,7</t>
  </si>
  <si>
    <t xml:space="preserve">SO 01.5.R01 - Zdravotechnická zařízení - nezpůsobilé náklady </t>
  </si>
  <si>
    <t xml:space="preserve">    721 - Zdravotechnika - vnitřní kanalizace</t>
  </si>
  <si>
    <t xml:space="preserve">    724 - Zdravotechnika - strojní vybavení</t>
  </si>
  <si>
    <t xml:space="preserve">    725 - Zdravotechnika - zařizovací předměty</t>
  </si>
  <si>
    <t xml:space="preserve">    726 - Zdravotechnika - předstěnové instalace</t>
  </si>
  <si>
    <t xml:space="preserve">    727 - Zdravotechnika - požární ochrana</t>
  </si>
  <si>
    <t>VRN - Vedlejší rozpočtové náklady</t>
  </si>
  <si>
    <t xml:space="preserve">    VRN1 - Průzkumné, geodetické a projektové práce</t>
  </si>
  <si>
    <t xml:space="preserve">    VRN4 - Inženýrská činnost</t>
  </si>
  <si>
    <t>132254204</t>
  </si>
  <si>
    <t>Hloubení zapažených rýh š do 2000 mm v hornině třídy těžitelnosti I skupiny 3 objem do 500 m3</t>
  </si>
  <si>
    <t>466898335</t>
  </si>
  <si>
    <t>základy</t>
  </si>
  <si>
    <t>"dešťová kanalizace " 220*0,9*0,6</t>
  </si>
  <si>
    <t>" splašková kanalizace "619*0,9*0,6</t>
  </si>
  <si>
    <t>Vodorovné přemístění do 500 m výkopku/sypaniny z horniny třídy těžitelnosti I, skupiny 1 až 3</t>
  </si>
  <si>
    <t>-1635544599</t>
  </si>
  <si>
    <t>"mezikládka pro uložení zásypových hmot - cesta 2x tam a zpět"Zasyp*2+Skladka</t>
  </si>
  <si>
    <t>Vodorovné přemístění do 10000 m výkopku/sypaniny z horniny třídy těžitelnosti I, skupiny 1 až 3</t>
  </si>
  <si>
    <t>1543289659</t>
  </si>
  <si>
    <t>"odvoz na skládku"</t>
  </si>
  <si>
    <t>453,06-Zasyp</t>
  </si>
  <si>
    <t>Příplatek k vodorovnému přemístění výkopku/sypaniny z horniny třídy těžitelnosti I, skupiny 1 až 3 ZKD 1000 m přes 10000 m</t>
  </si>
  <si>
    <t>-684180497</t>
  </si>
  <si>
    <t>" za dalších 15 km"       Skladka*15</t>
  </si>
  <si>
    <t>Nakládání výkopku z hornin třídy těžitelnosti I, skupiny 1 až 3 přes 100 m3</t>
  </si>
  <si>
    <t>-778423702</t>
  </si>
  <si>
    <t xml:space="preserve">Skladka </t>
  </si>
  <si>
    <t>Zasyp*2</t>
  </si>
  <si>
    <t>-153707906</t>
  </si>
  <si>
    <t>Skladka*1,8</t>
  </si>
  <si>
    <t>440682184</t>
  </si>
  <si>
    <t>Skladka+Zasyp</t>
  </si>
  <si>
    <t>174151101</t>
  </si>
  <si>
    <t>Zásyp jam, šachet rýh nebo kolem objektů sypaninou se zhutněním</t>
  </si>
  <si>
    <t>-1860683446</t>
  </si>
  <si>
    <t>"dešťová kanalizace " 118,8-13,2-39,6</t>
  </si>
  <si>
    <t>" splašková kanalizace "334,26-111,42-37,14</t>
  </si>
  <si>
    <t>175151101</t>
  </si>
  <si>
    <t>Obsypání potrubí strojně sypaninou bez prohození, uloženou do 3 m</t>
  </si>
  <si>
    <t>-317051637</t>
  </si>
  <si>
    <t>"dešťová kanalizace " 220*0,3*0,6</t>
  </si>
  <si>
    <t>" splašková kanalizace "619*0,3*0,6</t>
  </si>
  <si>
    <t>58337303</t>
  </si>
  <si>
    <t>štěrkopísek frakce 0/6</t>
  </si>
  <si>
    <t>-671843635</t>
  </si>
  <si>
    <t>"potrubí" 151,020*1,8</t>
  </si>
  <si>
    <t>451573111</t>
  </si>
  <si>
    <t>Lože pod potrubí otevřený výkop ze štěrkopísku</t>
  </si>
  <si>
    <t>1192524925</t>
  </si>
  <si>
    <t>"dešťová kanalizace " 220*0,1*0,6</t>
  </si>
  <si>
    <t>" splašková kanalizace "619*0,1*0,6</t>
  </si>
  <si>
    <t>998276101</t>
  </si>
  <si>
    <t>Přesun hmot pro trubní vedení z trub z plastických hmot otevřený výkop</t>
  </si>
  <si>
    <t>-655541366</t>
  </si>
  <si>
    <t>721</t>
  </si>
  <si>
    <t>Zdravotechnika - vnitřní kanalizace</t>
  </si>
  <si>
    <t>721173317</t>
  </si>
  <si>
    <t>Potrubí kanalizační z PVC SN 4 dešťové DN 150</t>
  </si>
  <si>
    <t>-1225851218</t>
  </si>
  <si>
    <t xml:space="preserve"> dešťová kanalizace  - základy</t>
  </si>
  <si>
    <t>"stoka A" 125</t>
  </si>
  <si>
    <t>"stoka B" 95</t>
  </si>
  <si>
    <t>721173402</t>
  </si>
  <si>
    <t>Potrubí kanalizační z PVC SN 4 svodné DN 125</t>
  </si>
  <si>
    <t>-1960307009</t>
  </si>
  <si>
    <t xml:space="preserve">" splašková kanalizace - základy"  </t>
  </si>
  <si>
    <t>"I" 141+4</t>
  </si>
  <si>
    <t>"II" 151+4</t>
  </si>
  <si>
    <t>"III" 168+4</t>
  </si>
  <si>
    <t>"IV" 143+4</t>
  </si>
  <si>
    <t>721173726</t>
  </si>
  <si>
    <t>Potrubí kanalizační z PE připojovací DN 100</t>
  </si>
  <si>
    <t>-222653655</t>
  </si>
  <si>
    <t>" dešťová - připojení - střecha " 34</t>
  </si>
  <si>
    <t>721173736</t>
  </si>
  <si>
    <t>Potrubí kanalizační z PE dešťové DN 110</t>
  </si>
  <si>
    <t>1561463413</t>
  </si>
  <si>
    <t>721174025</t>
  </si>
  <si>
    <t>Potrubí kanalizační z PP odpadní DN 110</t>
  </si>
  <si>
    <t>-293965214</t>
  </si>
  <si>
    <t>" splašková kanalizace - svody" 250</t>
  </si>
  <si>
    <t>721174043</t>
  </si>
  <si>
    <t>Potrubí kanalizační z PP připojovací DN 50</t>
  </si>
  <si>
    <t>1506111861</t>
  </si>
  <si>
    <t>290+200+8</t>
  </si>
  <si>
    <t>721174045</t>
  </si>
  <si>
    <t>Potrubí kanalizační z PP připojovací DN 110</t>
  </si>
  <si>
    <t>-784356343</t>
  </si>
  <si>
    <t>721174063</t>
  </si>
  <si>
    <t>Potrubí kanalizační z PP větrací DN 110</t>
  </si>
  <si>
    <t>-531285904</t>
  </si>
  <si>
    <t>" radon" 95</t>
  </si>
  <si>
    <t>28654235</t>
  </si>
  <si>
    <t>záslepka PPR D 50mm</t>
  </si>
  <si>
    <t>557622627</t>
  </si>
  <si>
    <t>28654228</t>
  </si>
  <si>
    <t>záslepka PPR D 20mm</t>
  </si>
  <si>
    <t>734555724</t>
  </si>
  <si>
    <t>721211913</t>
  </si>
  <si>
    <t>Montáž vpustí podlahových DN 110 ostatní typ</t>
  </si>
  <si>
    <t>1544604329</t>
  </si>
  <si>
    <t>55161756</t>
  </si>
  <si>
    <t>uzávěrka zápachová podlahová svislý odtok DN 50/75/110 mřížka nerez 138x138mm</t>
  </si>
  <si>
    <t>699436047</t>
  </si>
  <si>
    <t>721212123</t>
  </si>
  <si>
    <t>Odtokový sprchový žlab délky 800 mm s krycím roštem a zápachovou uzávěrkou</t>
  </si>
  <si>
    <t>-1396141444</t>
  </si>
  <si>
    <t>"šatny - domácnost I" 2</t>
  </si>
  <si>
    <t>721212125</t>
  </si>
  <si>
    <t>Odtokový sprchový žlab délky 900 mm s krycím roštem a zápachovou uzávěrkou</t>
  </si>
  <si>
    <t>2109884045</t>
  </si>
  <si>
    <t>"šatny - domácnost II" 2</t>
  </si>
  <si>
    <t>721219128</t>
  </si>
  <si>
    <t>Montáž odtokového sprchového žlabu délky do 1050 mm</t>
  </si>
  <si>
    <t>-1745967541</t>
  </si>
  <si>
    <t xml:space="preserve">sprchové kouty  rohové žlaby  </t>
  </si>
  <si>
    <t>"pokoje" 39</t>
  </si>
  <si>
    <t xml:space="preserve">sprchové kouty  - žlaby  délky 600 mm </t>
  </si>
  <si>
    <t>" pokoje " 5</t>
  </si>
  <si>
    <t>"centrální koupelny" 4</t>
  </si>
  <si>
    <t>7212121R01</t>
  </si>
  <si>
    <t xml:space="preserve">Sprchový odtokový rohový  žlab  s krycím nerezovým roštem a sifonem </t>
  </si>
  <si>
    <t>1940741371</t>
  </si>
  <si>
    <t>sprchové kouty  - pokoje</t>
  </si>
  <si>
    <t>7212121R02</t>
  </si>
  <si>
    <t>Odtokový sprchový žlab délky 600 mm s krycím nerezovým roštem a zápachovou uzávěrkou</t>
  </si>
  <si>
    <t>-1344904425</t>
  </si>
  <si>
    <t xml:space="preserve">sprchové kouty  </t>
  </si>
  <si>
    <t>721226521</t>
  </si>
  <si>
    <t>Zápachová uzávěrka nástěnná pro pračku a myčku DN 40</t>
  </si>
  <si>
    <t>-1094411100</t>
  </si>
  <si>
    <t>721239114</t>
  </si>
  <si>
    <t>Montáž střešního vtoku svislý odtok do DN 160 ostatní typ</t>
  </si>
  <si>
    <t>368017747</t>
  </si>
  <si>
    <t>" část 1" 10</t>
  </si>
  <si>
    <t>"část 2"  11</t>
  </si>
  <si>
    <t>56231127</t>
  </si>
  <si>
    <t>vtok střešní svislý sanační s manžetou pro PVC-P hydroizolaci plochých střech se záchytným košem DN 75/90/104/110/125/160</t>
  </si>
  <si>
    <t>558344889</t>
  </si>
  <si>
    <t>721273153</t>
  </si>
  <si>
    <t>Ventilační hlavice z polypropylenu (PP) DN 110</t>
  </si>
  <si>
    <t>-97231296</t>
  </si>
  <si>
    <t xml:space="preserve">" ZTI - část 1 " 13+16 </t>
  </si>
  <si>
    <t>" ZTI - část 2" 15+13</t>
  </si>
  <si>
    <t>" odvětrání radonu " 19</t>
  </si>
  <si>
    <t>721290111</t>
  </si>
  <si>
    <t>Zkouška těsnosti kanalizace  v objektech vodou do DN 125</t>
  </si>
  <si>
    <t>1574109574</t>
  </si>
  <si>
    <t>721290112</t>
  </si>
  <si>
    <t>Zkouška těsnosti potrubí kanalizace vodou DN 150/DN 200</t>
  </si>
  <si>
    <t>974284673</t>
  </si>
  <si>
    <t>721290R03</t>
  </si>
  <si>
    <t>D+M Podomítkový sifon ke klimatizačním jednotkám HL 138 DN32</t>
  </si>
  <si>
    <t>-1746509893</t>
  </si>
  <si>
    <t>877260330</t>
  </si>
  <si>
    <t>Montáž spojek na kanalizačním potrubí z PP trub hladkých plnostěnných DN 100</t>
  </si>
  <si>
    <t>540377599</t>
  </si>
  <si>
    <t>" dešťová kanalizace" 21</t>
  </si>
  <si>
    <t>"splašková kanalizace" 57</t>
  </si>
  <si>
    <t>28615603</t>
  </si>
  <si>
    <t>čistící tvarovka odpadní PP DN 110 pro vysoké teploty</t>
  </si>
  <si>
    <t>-147866802</t>
  </si>
  <si>
    <t>722181118</t>
  </si>
  <si>
    <t>Ochrana potrubí plstěnými pásy DN 100 mm - dešťové</t>
  </si>
  <si>
    <t>1829457022</t>
  </si>
  <si>
    <t>" dešťové potrubí "85</t>
  </si>
  <si>
    <t>998721102</t>
  </si>
  <si>
    <t>Přesun hmot tonážní pro vnitřní kanalizace v objektech v přes 6 do 12 m</t>
  </si>
  <si>
    <t>-1933874004</t>
  </si>
  <si>
    <t>722130234</t>
  </si>
  <si>
    <t>Potrubí vodovodní ocelové závitové pozinkované svařované běžné DN 32</t>
  </si>
  <si>
    <t>1291224751</t>
  </si>
  <si>
    <t>" požární voda"4</t>
  </si>
  <si>
    <t>722174022</t>
  </si>
  <si>
    <t>Potrubí vodovodní plastové PPR svar polyfuze PN 20 D 20 x 3,4 mm</t>
  </si>
  <si>
    <t>214240503</t>
  </si>
  <si>
    <t>"studená voda "325+31</t>
  </si>
  <si>
    <t>" teplá voda" 275+30</t>
  </si>
  <si>
    <t>722174023</t>
  </si>
  <si>
    <t>Potrubí vodovodní plastové PPR svar polyfuze PN 20 D 25 x 4,2 mm</t>
  </si>
  <si>
    <t>-315611855</t>
  </si>
  <si>
    <t>"studená voda "342</t>
  </si>
  <si>
    <t>" teplá voda" 272</t>
  </si>
  <si>
    <t>722174024</t>
  </si>
  <si>
    <t>Potrubí vodovodní plastové PPR svar polyfúze PN 20 D 32x5,4 mm</t>
  </si>
  <si>
    <t>-1445810946</t>
  </si>
  <si>
    <t>"požární voda " 130</t>
  </si>
  <si>
    <t>"studená voda " 155</t>
  </si>
  <si>
    <t>" teplá voda"   315</t>
  </si>
  <si>
    <t>" cirkulační voda" 202</t>
  </si>
  <si>
    <t>722174025</t>
  </si>
  <si>
    <t>Potrubí vodovodní plastové PPR svar polyfúze PN 20 D 40x6,7 mm</t>
  </si>
  <si>
    <t>417042899</t>
  </si>
  <si>
    <t>" studená voda"41</t>
  </si>
  <si>
    <t>722174026</t>
  </si>
  <si>
    <t>Potrubí vodovodní plastové PPR svar polyfúze PN 20 D 50x8,4 mm</t>
  </si>
  <si>
    <t>-515478976</t>
  </si>
  <si>
    <t>" studená voda" 63</t>
  </si>
  <si>
    <t>722174027</t>
  </si>
  <si>
    <t>Potrubí vodovodní plastové PPR svar polyfúze PN 20 D 63x10,5 mm</t>
  </si>
  <si>
    <t>1794538711</t>
  </si>
  <si>
    <t>" studená voda" 35</t>
  </si>
  <si>
    <t>722181231</t>
  </si>
  <si>
    <t>Ochrana potrubí  termoizolačními trubicemi z pěnového polyetylenu PE přilepenými v příčných a podélných spojích, tloušťky izolace přes 9 do 13 mm, vnitřního průměru izolace DN do 22 mm</t>
  </si>
  <si>
    <t>870643542</t>
  </si>
  <si>
    <t>722181232</t>
  </si>
  <si>
    <t>Ochrana potrubí  termoizolačními trubicemi z pěnového polyetylenu PE přilepenými v příčných a podélných spojích, tloušťky izolace přes 9 do 13 mm, vnitřního průměru izolace DN přes 22 do 45 mm</t>
  </si>
  <si>
    <t>9393462</t>
  </si>
  <si>
    <t>722181233</t>
  </si>
  <si>
    <t>Ochrana potrubí  termoizolačními trubicemi z pěnového polyetylenu PE přilepenými v příčných a podélných spojích, tloušťky izolace přes 9 do 13 mm, vnitřního průměru izolace DN přes 45 do 63 mm</t>
  </si>
  <si>
    <t>-1061999067</t>
  </si>
  <si>
    <t>" studená voda" 63+35</t>
  </si>
  <si>
    <t>722181241</t>
  </si>
  <si>
    <t>Ochrana potrubí  termoizolačními trubicemi z pěnového polyetylenu PE přilepenými v příčných a podélných spojích, tloušťky izolace přes 13 do 20 mm, vnitřního průměru izolace DN do 22 mm</t>
  </si>
  <si>
    <t>1201910462</t>
  </si>
  <si>
    <t>722181242</t>
  </si>
  <si>
    <t>Ochrana potrubí  termoizolačními trubicemi z pěnového polyetylenu PE přilepenými v příčných a podélných spojích, tloušťky izolace přes 13 do 20 mm, vnitřního průměru izolace DN přes 22 do 45 mm</t>
  </si>
  <si>
    <t>-1113568467</t>
  </si>
  <si>
    <t>722190401</t>
  </si>
  <si>
    <t>Zřízení přípojek na potrubí  vyvedení a upevnění výpustek do DN 25</t>
  </si>
  <si>
    <t>1366881796</t>
  </si>
  <si>
    <t>722220132</t>
  </si>
  <si>
    <t>Nástěnka pro pevné trubky s plastovou vsuvkou k nalepení D 20xR 1/2 s jedním závitem</t>
  </si>
  <si>
    <t>165738497</t>
  </si>
  <si>
    <t>28654306</t>
  </si>
  <si>
    <t>přechodka PPR s vnitřním kovovým závitem D 20x3/4"</t>
  </si>
  <si>
    <t>673588521</t>
  </si>
  <si>
    <t>28654291</t>
  </si>
  <si>
    <t>přechodka PPR s vnitřním kovovým závitem D 25x1/2"</t>
  </si>
  <si>
    <t>1089907254</t>
  </si>
  <si>
    <t>28654308</t>
  </si>
  <si>
    <t>přechodka PPR s vnitřním kovovým závitem D 32x1"</t>
  </si>
  <si>
    <t>-1643029217</t>
  </si>
  <si>
    <t>28654309</t>
  </si>
  <si>
    <t>přechodka PPR s vnitřním kovovým závitem D 40x5/4"</t>
  </si>
  <si>
    <t>2120903706</t>
  </si>
  <si>
    <t>722229101</t>
  </si>
  <si>
    <t>Montáž vodovodních armatur s jedním závitem G 1/2 ostatní typ</t>
  </si>
  <si>
    <t>-2046031883</t>
  </si>
  <si>
    <t>55111421</t>
  </si>
  <si>
    <t>uzávěr kulový zahradní provedení páčka niklovaná mosaz vnější závit PN 15 T 120°C 1/2"-3/4"</t>
  </si>
  <si>
    <t>-1750609920</t>
  </si>
  <si>
    <t>722231141</t>
  </si>
  <si>
    <t>Ventil závitový pojistný rohový G 3/8"</t>
  </si>
  <si>
    <t>-1711884811</t>
  </si>
  <si>
    <t>722231142</t>
  </si>
  <si>
    <t>Ventil závitový pojistný rohový G 3/4"</t>
  </si>
  <si>
    <t>818260514</t>
  </si>
  <si>
    <t>722239104</t>
  </si>
  <si>
    <t>Montáž armatur vodovodních se dvěma závity G 5/4</t>
  </si>
  <si>
    <t>655661036</t>
  </si>
  <si>
    <t>55114130</t>
  </si>
  <si>
    <t>kohout kulový PN 35 T 185°C chromovaný 1"1/4 červený</t>
  </si>
  <si>
    <t>-910482241</t>
  </si>
  <si>
    <t>722239105</t>
  </si>
  <si>
    <t>Montáž armatur vodovodních se dvěma závity G 6/4"</t>
  </si>
  <si>
    <t>474656622</t>
  </si>
  <si>
    <t>55110848</t>
  </si>
  <si>
    <t>ventil přímý průchozí hlavní domovní uzávěr 6/4"</t>
  </si>
  <si>
    <t>1152870302</t>
  </si>
  <si>
    <t>722239106</t>
  </si>
  <si>
    <t>Montáž armatur vodovodních se dvěma závity  G 2"</t>
  </si>
  <si>
    <t>-1511152531</t>
  </si>
  <si>
    <t>55114134</t>
  </si>
  <si>
    <t>kohout kulový PN 35 T 185°C chromovaný 2" červený</t>
  </si>
  <si>
    <t>2663299</t>
  </si>
  <si>
    <t>722239107</t>
  </si>
  <si>
    <t>Montáž armatur vodovodních se dvěma závity  G 2 1/2"</t>
  </si>
  <si>
    <t>-746556703</t>
  </si>
  <si>
    <t>55114136</t>
  </si>
  <si>
    <t>kohout kulový PN 28 T 185°C chromovaný 2"1/2 červený</t>
  </si>
  <si>
    <t>-840441571</t>
  </si>
  <si>
    <t>722290226</t>
  </si>
  <si>
    <t>Zkouška těsnosti vodovodního potrubí závitového DN do 50</t>
  </si>
  <si>
    <t>-1555121205</t>
  </si>
  <si>
    <t>722290234</t>
  </si>
  <si>
    <t>Proplach a dezinfekce vodovodního potrubí DN do 80</t>
  </si>
  <si>
    <t>1954763464</t>
  </si>
  <si>
    <t>998722102</t>
  </si>
  <si>
    <t>Přesun hmot tonážní pro vnitřní vodovod v objektech v přes 6 do 12 m</t>
  </si>
  <si>
    <t>624488257</t>
  </si>
  <si>
    <t>724</t>
  </si>
  <si>
    <t>Zdravotechnika - strojní vybavení</t>
  </si>
  <si>
    <t>724242413</t>
  </si>
  <si>
    <t>Filtr domácí na studenou vodu G 5/4" s redukčním a zpětným ventilem</t>
  </si>
  <si>
    <t>-1347540821</t>
  </si>
  <si>
    <t>998724102</t>
  </si>
  <si>
    <t>Přesun hmot tonážní pro strojní vybavení v objektech v přes 6 do 12 m</t>
  </si>
  <si>
    <t>-766515695</t>
  </si>
  <si>
    <t>725</t>
  </si>
  <si>
    <t>Zdravotechnika - zařizovací předměty</t>
  </si>
  <si>
    <t>725112022</t>
  </si>
  <si>
    <t>Klozet keramický závěsný na nosné stěny s hlubokým splachováním odpad vodorovný</t>
  </si>
  <si>
    <t>-805769417</t>
  </si>
  <si>
    <t>"I"4</t>
  </si>
  <si>
    <t>"II"2</t>
  </si>
  <si>
    <t>"III" 1</t>
  </si>
  <si>
    <t>"IV" 1</t>
  </si>
  <si>
    <t>"V"1</t>
  </si>
  <si>
    <t>64236051</t>
  </si>
  <si>
    <t>klozet keramický bílý závěsný hluboké splachování pro handicapované</t>
  </si>
  <si>
    <t>-1918351362</t>
  </si>
  <si>
    <t>"I" 11+1</t>
  </si>
  <si>
    <t>"II"11+1</t>
  </si>
  <si>
    <t>"III" 11+1</t>
  </si>
  <si>
    <t>"IV" 11+1</t>
  </si>
  <si>
    <t>725119125</t>
  </si>
  <si>
    <t>Montáž klozetových mís závěsných na nosné stěny</t>
  </si>
  <si>
    <t>-69133572</t>
  </si>
  <si>
    <t>725211604</t>
  </si>
  <si>
    <t>Umyvadlo keramické bílé šířky 650 mm bez krytu na sifon připevněné na stěnu šrouby</t>
  </si>
  <si>
    <t>-508888593</t>
  </si>
  <si>
    <t>"I"3</t>
  </si>
  <si>
    <t>"II"3</t>
  </si>
  <si>
    <t>"III"4</t>
  </si>
  <si>
    <t>"IV" 4</t>
  </si>
  <si>
    <t>"V" 7</t>
  </si>
  <si>
    <t>725211661</t>
  </si>
  <si>
    <t>Umyvadlo keramické bílé zápustné šířky 58 cm připevněné do desky</t>
  </si>
  <si>
    <t>-1115514238</t>
  </si>
  <si>
    <t>" šatny" 4</t>
  </si>
  <si>
    <t>725211681</t>
  </si>
  <si>
    <t>Umyvadlo keramické bílé bezbariérové 65x65 cm připevněné na stěnu šrouby</t>
  </si>
  <si>
    <t>982756915</t>
  </si>
  <si>
    <t>" pokoje" 44</t>
  </si>
  <si>
    <t>"ostatní " 5</t>
  </si>
  <si>
    <t>725211701</t>
  </si>
  <si>
    <t>Umyvadla keramická bílá bez výtokových armatur připevněná na stěnu šrouby malá (umývátka) stěnová 400 mm</t>
  </si>
  <si>
    <t>639017748</t>
  </si>
  <si>
    <t>725219102</t>
  </si>
  <si>
    <t>Montáž umyvadla připevněného na šrouby do zdiva</t>
  </si>
  <si>
    <t>1903929788</t>
  </si>
  <si>
    <t>725244124</t>
  </si>
  <si>
    <t>Dveře sprchové rámové se skleněnou výplní tl. 5 mm otvíravé dvoukřídlové do niky na vaničku šířky 1000 mm</t>
  </si>
  <si>
    <t>746040197</t>
  </si>
  <si>
    <t>725244523</t>
  </si>
  <si>
    <t>Zástěna sprchová rohová rámová se skleněnou výplní tl. 4 a 5 mm dveře posuvné dvoudílné vstup z rohu na vaničku 900x900 mm</t>
  </si>
  <si>
    <t>-1535051201</t>
  </si>
  <si>
    <t>725244907</t>
  </si>
  <si>
    <t>Montáž zástěny sprchové rohové (sprchový kout)</t>
  </si>
  <si>
    <t>-1666575694</t>
  </si>
  <si>
    <t>725331111</t>
  </si>
  <si>
    <t>Výlevka bez výtokových armatur keramická se sklopnou plastovou mřížkou , zavěšená rozměr 455x380 mm</t>
  </si>
  <si>
    <t>1230877795</t>
  </si>
  <si>
    <t>725339111</t>
  </si>
  <si>
    <t>Montáž výlevky</t>
  </si>
  <si>
    <t>-1892549207</t>
  </si>
  <si>
    <t>725813111</t>
  </si>
  <si>
    <t>Ventily rohové bez připojovací trubičky nebo flexi hadičky G 1/2</t>
  </si>
  <si>
    <t>957005913</t>
  </si>
  <si>
    <t>55190003</t>
  </si>
  <si>
    <t>flexi hadice ohebná sanitární D 9x13mm FF 1/2" 500mm</t>
  </si>
  <si>
    <t>-367464737</t>
  </si>
  <si>
    <t>725813112</t>
  </si>
  <si>
    <t>Ventil rohový pračkový G 3/4</t>
  </si>
  <si>
    <t>1471449750</t>
  </si>
  <si>
    <t>725819202</t>
  </si>
  <si>
    <t>Montáž ventilů nástěnných G 3/4</t>
  </si>
  <si>
    <t>-43828932</t>
  </si>
  <si>
    <t>725819402</t>
  </si>
  <si>
    <t>Montáž ventilů rohových G 1/2 bez připojovací trubičky</t>
  </si>
  <si>
    <t>-1217633728</t>
  </si>
  <si>
    <t>725822613</t>
  </si>
  <si>
    <t>Baterie umyvadlové stojánkové pákové s výpustí</t>
  </si>
  <si>
    <t>1728314441</t>
  </si>
  <si>
    <t>725829131</t>
  </si>
  <si>
    <t>Montáž baterie umyvadlové stojánkové G 1/2" ostatní typ</t>
  </si>
  <si>
    <t>-1284241480</t>
  </si>
  <si>
    <t>55145692</t>
  </si>
  <si>
    <t>baterie umyvadlová stojánková páková s prodlouženou pákou</t>
  </si>
  <si>
    <t>527139384</t>
  </si>
  <si>
    <t>55145615</t>
  </si>
  <si>
    <t xml:space="preserve">baterie umyvadlová nástěnná páková chrom, vč. podomítkového tělesa ,  typ bude odsouhlasen autorským dozorem </t>
  </si>
  <si>
    <t>-1618794648</t>
  </si>
  <si>
    <t>"pokoje" 44</t>
  </si>
  <si>
    <t>"ostatní" 5</t>
  </si>
  <si>
    <t>725829121</t>
  </si>
  <si>
    <t>Montáž baterie umyvadlové nástěnné pákové a klasické ostatní typ</t>
  </si>
  <si>
    <t>-503256905</t>
  </si>
  <si>
    <t>725822642</t>
  </si>
  <si>
    <t>Baterie umyvadlová automatická senzorová s přívodem teplé a studené vody</t>
  </si>
  <si>
    <t>-75326704</t>
  </si>
  <si>
    <t>725829132</t>
  </si>
  <si>
    <t>Montáž baterie umyvadlové stojánkové automatické senzorové ostatní typ</t>
  </si>
  <si>
    <t>2131814968</t>
  </si>
  <si>
    <t>725841351</t>
  </si>
  <si>
    <t>Baterie sprchová automatická s termostatickým ventilem</t>
  </si>
  <si>
    <t>-1353107766</t>
  </si>
  <si>
    <t>725849413</t>
  </si>
  <si>
    <t>Montáž baterie sprchové nástěnné termostatické</t>
  </si>
  <si>
    <t>-261990439</t>
  </si>
  <si>
    <t>725861102</t>
  </si>
  <si>
    <t>Zápachové uzávěrky zařizovacích předmětů pro umyvadla DN 40</t>
  </si>
  <si>
    <t>-1244268957</t>
  </si>
  <si>
    <t>725862103</t>
  </si>
  <si>
    <t>Zápachová uzávěrka pro dřezy DN 40/50</t>
  </si>
  <si>
    <t>-950614022</t>
  </si>
  <si>
    <t>725862113</t>
  </si>
  <si>
    <t>Zápachová uzávěrka pro dřezy s přípojkou pro pračku nebo myčku DN 40/50</t>
  </si>
  <si>
    <t>796986204</t>
  </si>
  <si>
    <t>725869101</t>
  </si>
  <si>
    <t>Zápachové uzávěrky zařizovacích předmětů montáž zápachových uzávěrek umyvadlových do DN 40</t>
  </si>
  <si>
    <t>-888047780</t>
  </si>
  <si>
    <t>725211R01</t>
  </si>
  <si>
    <t>D+M závěsná skříňka pod  pod zápustné umyvadlo,šířky 500 mm,délky 1600 mm,vč. kotvení . Barva se upřesní architektem  v rámci AD.</t>
  </si>
  <si>
    <t>1468031726</t>
  </si>
  <si>
    <t>725211R02</t>
  </si>
  <si>
    <t>D+M závěsná skříňka pod dvě zápustné umyvadla , šířky 500 mm,délky 1985 mm,vč. kotvení . Barva se upřesní architektem  v rámci AD.</t>
  </si>
  <si>
    <t>186977674</t>
  </si>
  <si>
    <t>725 R01</t>
  </si>
  <si>
    <t xml:space="preserve">D+M průmyslové  pračky o objemu  9 kg, rozměr 1115x710x790 mm  - specifikace dle PD </t>
  </si>
  <si>
    <t>-39885661</t>
  </si>
  <si>
    <t>725 R03</t>
  </si>
  <si>
    <t xml:space="preserve">D+M průmyslový bubnový sušič o objemu bubnu 190 l, rozměr 1465x795x815 mm  - specifikace dle PD </t>
  </si>
  <si>
    <t>683980497</t>
  </si>
  <si>
    <t>725 R04</t>
  </si>
  <si>
    <t xml:space="preserve">D+M profesionální korytový žehlič délky 1600 mm a průměru 290 mm, - specifikace dle PD </t>
  </si>
  <si>
    <t>1009810363</t>
  </si>
  <si>
    <t>998725102</t>
  </si>
  <si>
    <t>Přesun hmot tonážní pro zařizovací předměty v objektech v přes 6 do 12 m</t>
  </si>
  <si>
    <t>2017780657</t>
  </si>
  <si>
    <t>726</t>
  </si>
  <si>
    <t>Zdravotechnika - předstěnové instalace</t>
  </si>
  <si>
    <t>726131031</t>
  </si>
  <si>
    <t>Instalační předstěna - podpěry a madla v 1120 mm do lehkých stěn s kovovou kcí</t>
  </si>
  <si>
    <t>-612191158</t>
  </si>
  <si>
    <t>726131042</t>
  </si>
  <si>
    <t>Instalační předstěna - klozet závěsný v 1120 mm s ovládáním zepředu a odsáváním do stěn s kov kcí</t>
  </si>
  <si>
    <t>-1100625232</t>
  </si>
  <si>
    <t>726131043</t>
  </si>
  <si>
    <t>Instalační předstěna - klozet závěsný v 1120 mm s ovládáním zepředu pro postižené do stěn s kov kcí</t>
  </si>
  <si>
    <t>1938334062</t>
  </si>
  <si>
    <t>726191001</t>
  </si>
  <si>
    <t>Zvukoizolační souprava pro klozet a bidet</t>
  </si>
  <si>
    <t>-1202319893</t>
  </si>
  <si>
    <t>55281800</t>
  </si>
  <si>
    <t>tlačítko pro ovládání WC zepředu dvě vody bílé 246x164mm</t>
  </si>
  <si>
    <t>1797965313</t>
  </si>
  <si>
    <t>55281796</t>
  </si>
  <si>
    <t>deska krycí pro splachovací nádržky bílá 246x164mm</t>
  </si>
  <si>
    <t>-2000679078</t>
  </si>
  <si>
    <t>726191002</t>
  </si>
  <si>
    <t>Souprava pro předstěnovou montáž</t>
  </si>
  <si>
    <t>-891619938</t>
  </si>
  <si>
    <t>998726112</t>
  </si>
  <si>
    <t>Přesun hmot tonážní pro instalační prefabrikáty v objektech v přes 6 do 12 m</t>
  </si>
  <si>
    <t>-1071088287</t>
  </si>
  <si>
    <t>727</t>
  </si>
  <si>
    <t>Zdravotechnika - požární ochrana</t>
  </si>
  <si>
    <t>727212201</t>
  </si>
  <si>
    <t>Trubní ucpávka plastového potrubí bez izolace D 20 mm stěnou tl 150 mm požární odolnost EI 60</t>
  </si>
  <si>
    <t>1775785153</t>
  </si>
  <si>
    <t>727212202</t>
  </si>
  <si>
    <t>Trubní ucpávka plastového potrubí bez izolace D 25 mm stěnou tl 150 mm požární odolnost EI 60</t>
  </si>
  <si>
    <t>2122558822</t>
  </si>
  <si>
    <t>727212203</t>
  </si>
  <si>
    <t>Trubní ucpávka plastového potrubí bez izolace D 32 mm stěnou tl 150 mm požární odolnost EI 60</t>
  </si>
  <si>
    <t>363734135</t>
  </si>
  <si>
    <t>727212205</t>
  </si>
  <si>
    <t>Trubní ucpávka plastového potrubí bez izolace D 50 mm stěnou tl 150 mm požární odolnost EI 60</t>
  </si>
  <si>
    <t>14305599</t>
  </si>
  <si>
    <t>727222101</t>
  </si>
  <si>
    <t>Protipožární manžeta prostupu plastového potrubí bez izolace D 50 mm stěnou tl 100 mm požární odolnost EI 60-120</t>
  </si>
  <si>
    <t>1217933433</t>
  </si>
  <si>
    <t>727222102</t>
  </si>
  <si>
    <t>Protipožární manžeta prostupu plastového potrubí bez izolace D 63 mm stěnou tl 100 mm požární odolnost EI 60-120</t>
  </si>
  <si>
    <t>-1999680622</t>
  </si>
  <si>
    <t>732421222</t>
  </si>
  <si>
    <t>Čerpadlo teplovodní mokroběžné závitové cirkulační DN 32 výtlak do 4,0 m průtok 2,3 m3/h pro TUV</t>
  </si>
  <si>
    <t>1740062543</t>
  </si>
  <si>
    <t>732429215</t>
  </si>
  <si>
    <t>Montáž čerpadla oběhového mokroběžného závitového DN 32</t>
  </si>
  <si>
    <t>510061502</t>
  </si>
  <si>
    <t>998732102</t>
  </si>
  <si>
    <t>Přesun hmot tonážní pro strojovny v objektech v do 12 m</t>
  </si>
  <si>
    <t>20727189</t>
  </si>
  <si>
    <t>HZS2211</t>
  </si>
  <si>
    <t>Hodinová zúčtovací sazba instalatér</t>
  </si>
  <si>
    <t>644304674</t>
  </si>
  <si>
    <t>" spolupráce s ostatními profesemi" 50</t>
  </si>
  <si>
    <t>"Napojení  nové kanalizace na venkovní kanalizaci "16</t>
  </si>
  <si>
    <t>HZS2491</t>
  </si>
  <si>
    <t>Hodinová zúčtovací sazba dělník zednických výpomocí</t>
  </si>
  <si>
    <t>1844497708</t>
  </si>
  <si>
    <t>" Stavební přípomoce pro kanalizaci vnitřní " 50</t>
  </si>
  <si>
    <t>"stavební přípomoce pro vodovod vntřní  " 50</t>
  </si>
  <si>
    <t>"Stavební přípomoce pro obor gastro, spolupráce, " 60</t>
  </si>
  <si>
    <t>HZS2492</t>
  </si>
  <si>
    <t>Hodinová zúčtovací sazba pomocný dělník PSV</t>
  </si>
  <si>
    <t>950263890</t>
  </si>
  <si>
    <t>" zemní práce " 45</t>
  </si>
  <si>
    <t>Hodinová zúčtovací sazba revizní technik</t>
  </si>
  <si>
    <t>-661951682</t>
  </si>
  <si>
    <t>Vedlejší rozpočtové náklady</t>
  </si>
  <si>
    <t>VRN1</t>
  </si>
  <si>
    <t>Průzkumné, geodetické a projektové práce</t>
  </si>
  <si>
    <t>013254000</t>
  </si>
  <si>
    <t>Dokumentace skutečného provedení stavby</t>
  </si>
  <si>
    <t>Kč</t>
  </si>
  <si>
    <t>1024</t>
  </si>
  <si>
    <t>1008918298</t>
  </si>
  <si>
    <t>VRN4</t>
  </si>
  <si>
    <t>Inženýrská činnost</t>
  </si>
  <si>
    <t>043203003</t>
  </si>
  <si>
    <t>Rozbory celkem</t>
  </si>
  <si>
    <t>1003291822</t>
  </si>
  <si>
    <t>" hygenický rozbor pitné vody" 1</t>
  </si>
  <si>
    <t>049002000</t>
  </si>
  <si>
    <t>Ostatní inženýrská činnost</t>
  </si>
  <si>
    <t>126848757</t>
  </si>
  <si>
    <t>Zpracování provozního řádu a manuálu údržby a servisu technických zařízení</t>
  </si>
  <si>
    <t>Zpracování manuálů , návodů k obsluze zařízení , - zaškolení uživatele a kompletní doklady potřebné - ke kolaudaci stavby</t>
  </si>
  <si>
    <t xml:space="preserve">SO 01.6 - Vzduchotechnika  - nezpůsobilé náklady </t>
  </si>
  <si>
    <t>D1 - Zařízení č. 1 – Větrání pokojů</t>
  </si>
  <si>
    <t>D2 - Zařízení č. 2 – Větrání společenských místností</t>
  </si>
  <si>
    <t>D3 - Zařízení č. 3 – Větrání šaten</t>
  </si>
  <si>
    <t>D4 - Zařízení č. 4 – Větrání kanceláří</t>
  </si>
  <si>
    <t>D5 - Zařízení č. 5 – Větrání zasedací místnosti</t>
  </si>
  <si>
    <t>D6 - Zařízení č. 6 – Větrání kaple a relaxační místnosti</t>
  </si>
  <si>
    <t>D7 - Zařízení č. 7 – Odtah digestoří</t>
  </si>
  <si>
    <t>D8 - Zařízení č. 8 – Větrání ostatních místností</t>
  </si>
  <si>
    <t>D9 - Zařízení č. 21 – Chlazení server</t>
  </si>
  <si>
    <t xml:space="preserve">D10 - Ostatní </t>
  </si>
  <si>
    <t>Zařízení č. 1 – Větrání pokojů</t>
  </si>
  <si>
    <t>1.A.1</t>
  </si>
  <si>
    <t>VZT jednotka přívodně odvodní ve vnitřním podstropním provedení přívod: 100 m3/h, 100 Pa odvod: 100 m3/h, 100 Pa</t>
  </si>
  <si>
    <t>přívod: 100 m3/h, 100 Pa</t>
  </si>
  <si>
    <t>odvod: 100 m3/h, 100 Pa</t>
  </si>
  <si>
    <t>hmotnost jednotky: 54kg</t>
  </si>
  <si>
    <t>rozměr: (ŠxVxH): 840x290x655mm</t>
  </si>
  <si>
    <t>Přívodní část:</t>
  </si>
  <si>
    <t>- uzavírací klapka se servopohonem</t>
  </si>
  <si>
    <t xml:space="preserve">- filtr rámečkový G4   </t>
  </si>
  <si>
    <t>- by-passová klapka</t>
  </si>
  <si>
    <t>- deskový výměník s tepelnou účinností 90,6%</t>
  </si>
  <si>
    <t xml:space="preserve">- elektrický ohřívač s max. topným výkonem 0,25kW  </t>
  </si>
  <si>
    <t xml:space="preserve">- ventilátor s EC motorem, příkon motoru 52W, jmenovitý proud motoru 0,4A, napájecí napětí 230V, frekvence 50Hz                                       </t>
  </si>
  <si>
    <t>Odvodní část:</t>
  </si>
  <si>
    <t xml:space="preserve">- filtr rámečkový G4                                           </t>
  </si>
  <si>
    <t xml:space="preserve">- ventilátor s EC motorem, příkon motoru 52W, jmenovitý proud motoru 0,4A, napájecí napětí 230V, frekvence 50Hz  </t>
  </si>
  <si>
    <t>Vestavěný elektrický ohřívač - součást VZT jednotky 1.A.1 - elektrický ohřívač s max. topným výkonem 0,25kW</t>
  </si>
  <si>
    <t>Sestava jističe s vypínací cívkou - pro elektrický ohřívač</t>
  </si>
  <si>
    <t>Čidlo CO2 - prostorové čidlo (0-10V)</t>
  </si>
  <si>
    <t>MaR - kabeláže a trasování systému zařízení - elektrické propojení jednotlivých prvků systému - kabely k externím signálům a k ovladači, jejich zapojení v jednotce na příslušné svorky</t>
  </si>
  <si>
    <t>soub.</t>
  </si>
  <si>
    <t>1.A.2</t>
  </si>
  <si>
    <t>VZT jednotka přívodně odvodní ve vnitřním nástěnném provedení přívod: 100 m3/h, 100 Pa odvod: 100 m3/h, 100 Pa hmotnost jednotky: 75kg rozměr: (ŠxVxH): 617x1000x490mm Přívodní část: - uzavírací klapka se servopohonem - filtr rámečkový G4    - by-passová k</t>
  </si>
  <si>
    <t>hmotnost jednotky: 75kg</t>
  </si>
  <si>
    <t>rozměr: (ŠxVxH): 617x1000x490mm</t>
  </si>
  <si>
    <t xml:space="preserve">- ventilátor s EC motorem, příkon motoru 120W, jmenovitý proud motoru 1A, napájecí napětí 230V, frekvence 50Hz  </t>
  </si>
  <si>
    <t xml:space="preserve">- elektrický ohřívač s max. topným výkonem 0,25kW                                          </t>
  </si>
  <si>
    <t>Vestavěný elektrický ohřívač - součást VZT jednotky 1.A.2 - elektrický ohřívač s max. topným výkonem 0,60kW</t>
  </si>
  <si>
    <t>1.D.1</t>
  </si>
  <si>
    <t>Sací šikmý kus - na kruhové potrubí s ochrannou mřížkou Průměr: 100 mm</t>
  </si>
  <si>
    <t>1.D.2</t>
  </si>
  <si>
    <t>Výfukový šikmý kus - na kruhové potrubí s ochrannou mřížkou Průměr: 100 mm</t>
  </si>
  <si>
    <t>1.D.3</t>
  </si>
  <si>
    <t>Přívodní talířový ventil z ocelového plechu - na kruhové potrubí včetně montážního rámu - ktuhový rámeček ventilu vybaven těsněním Průměr: 100 mm</t>
  </si>
  <si>
    <t>1.D.4</t>
  </si>
  <si>
    <t>Odvodní talířový ventil z ocelového plechu - na kruhové potrubí včetně montážního rámu - ktuhový rámeček ventilu vybaven těsněním Průměr: 125 mm</t>
  </si>
  <si>
    <t>1.E.1</t>
  </si>
  <si>
    <t>Tepelně a hlukově izolované hadice - ohebná hadice obalena izolací tloušťky 25mm Průměr: 100 mm</t>
  </si>
  <si>
    <t>bm</t>
  </si>
  <si>
    <t>1.E.2</t>
  </si>
  <si>
    <t>Tepelně a hlukově izolované hadice - ohebná hadice obalena izolací tloušťky 25mm Průměr: 125 mm</t>
  </si>
  <si>
    <t>1.E.3</t>
  </si>
  <si>
    <t>Tepelně a hlukově izolované hadice - ohebná hadice obalena izolací tloušťky 25mm Průměr: 160 mm</t>
  </si>
  <si>
    <t>1.E.4</t>
  </si>
  <si>
    <t>Potrubí kruhové, pozinkované + 30% tvarovek Miniální třída těsnosti potrubních rozvodů: "C" Průměr: 100 mm</t>
  </si>
  <si>
    <t>1.E.5</t>
  </si>
  <si>
    <t>Potrubí kruhové, pozinkované + 30% tvarovek Miniální třída těsnosti potrubních rozvodů: "C" Průměr: 160 mm</t>
  </si>
  <si>
    <t>1.G.1</t>
  </si>
  <si>
    <t>Požární klapka - do kruhového potrubí - základní provedení s pružinovým servopohonem Průměr: 100mm</t>
  </si>
  <si>
    <t>1.H.1</t>
  </si>
  <si>
    <t>Kaučuková izolace - se samolepící vrstvou a AL polepem Tloušťka: 20 mm</t>
  </si>
  <si>
    <t>1.J.1</t>
  </si>
  <si>
    <t xml:space="preserve">Závěsový, montážní, spojovací a těsnící materiál  </t>
  </si>
  <si>
    <t>Plechové potrubí bude uloženo na závěsy, hadice budou na potrubí připevněny plastovou šedou samolepící spojovací páskou, izolace budou kryty stříbrnou</t>
  </si>
  <si>
    <t xml:space="preserve"> AL samolepící páskou. Potrubí bude spojováno samořeznými šrouby. Použité hmoždinky budou natloukací do betonu. Nosný systém bude na hmoždinky </t>
  </si>
  <si>
    <t xml:space="preserve"> vynesen pomocí závitových tyčí.</t>
  </si>
  <si>
    <t>1000</t>
  </si>
  <si>
    <t>Zařízení č. 2 – Větrání společenských místností</t>
  </si>
  <si>
    <t>2.A.1</t>
  </si>
  <si>
    <t>VZT jednotka přívodně odvodní ve vnitřním podstropním provedení přívod: 440 m3/h, 350 Pa odvod: 440 m3/h, 350 Pa</t>
  </si>
  <si>
    <t>přívod: 440 m3/h, 350 Pa</t>
  </si>
  <si>
    <t>odvod: 440 m3/h, 350 Pa</t>
  </si>
  <si>
    <t>hmotnost jednotky: 100kg</t>
  </si>
  <si>
    <t>rozměr: (ŠxVxH): 1290x370x930mm</t>
  </si>
  <si>
    <t>- deskový výměník s tepelnou účinností 87,1%</t>
  </si>
  <si>
    <t xml:space="preserve">- elektrický ohřívač s max. topným výkonem 0,5kW </t>
  </si>
  <si>
    <t xml:space="preserve">- ventilátor s EC motorem, příkon motoru 170W, jmenovitý proud motoru 1,4A, napájecí napětí 230V, frekvence 50Hz                                      </t>
  </si>
  <si>
    <t xml:space="preserve">- ventilátor s EC motorem, příkon motoru 170W, jmenovitý proud motoru 1,4A, napájecí napětí 230V, frekvence 50Hz  </t>
  </si>
  <si>
    <t>Pol21</t>
  </si>
  <si>
    <t>Vestavěný elektrický ohřívač - součást VZT jednotky 2.A.1 - elektrický ohřívač s max. topným výkonem 0,5kW</t>
  </si>
  <si>
    <t>Pol22</t>
  </si>
  <si>
    <t>Regulátor - nástěnný digitální ovladač s barevným dotykovým displejem - s možností editace všech parametrů VZT jednotky (siglalizací provozních a poruchových stavů, ruční režim a automatický týdenní program) - barva bílá</t>
  </si>
  <si>
    <t>2.D.1</t>
  </si>
  <si>
    <t>Sací šikmý kus - na kruhové potrubí s ochrannou mřížkou Průměr: 160 mm</t>
  </si>
  <si>
    <t>2.D.2</t>
  </si>
  <si>
    <t>Výfukový šikmý kus - na kruhové potrubí s ochrannou mřížkou Průměr: 160 mm</t>
  </si>
  <si>
    <t>2.D.3</t>
  </si>
  <si>
    <t>Vířivý anemostat pro přívod vzduchu - čelní deska čtvercová v RAL 9010, horizontální připojení, regulace škrtící klapkou, bílé lamely Výška anemostatu: 250mm Připojovací průměr: 160mm  Velikost: 300x8 s 8 lamelami</t>
  </si>
  <si>
    <t>2.D.4</t>
  </si>
  <si>
    <t>Vířivý anemostat pro odvod vzduchu - čelní deska čtvercová v RAL 9010, horizontální připojení, regulace škrtící klapkou, bílé lamely Výška anemostatu: 250mm Připojovací průměr: 160mm  Velikost: 300x8 s 8 lamelami</t>
  </si>
  <si>
    <t>2.E.1</t>
  </si>
  <si>
    <t>2.E.2</t>
  </si>
  <si>
    <t>Tepelně a hlukově izolované hadice - ohebná hadice obalena izolací tloušťky 25mm Průměr: 200 mm</t>
  </si>
  <si>
    <t>2.E.3</t>
  </si>
  <si>
    <t>2.E.4</t>
  </si>
  <si>
    <t>Potrubí kruhové, pozinkované + 30% tvarovek Miniální třída těsnosti potrubních rozvodů: "C" Průměr: 200 mm</t>
  </si>
  <si>
    <t>2.E.5</t>
  </si>
  <si>
    <t>Potrubí kruhové, pozinkované + 30% tvarovek Miniální třída těsnosti potrubních rozvodů: "C" Průměr: 250 mm</t>
  </si>
  <si>
    <t>2.H.1</t>
  </si>
  <si>
    <t>Zařízení č. 3 – Větrání šaten</t>
  </si>
  <si>
    <t>3.A.1</t>
  </si>
  <si>
    <t>VZT jednotka přívodně odvodní ve vnitřním podstropním provedení přívod: 240 m3/h, 250 Pa odvod: 240 m3/h, 250 Pa</t>
  </si>
  <si>
    <t>přívod: 240 m3/h, 250 Pa</t>
  </si>
  <si>
    <t>odvod: 240 m3/h, 250 Pa</t>
  </si>
  <si>
    <t>hmotnost jednotky: 78kg</t>
  </si>
  <si>
    <t>rozměr: (ŠxVxH): 1116x290x930mm</t>
  </si>
  <si>
    <t>- deskový výměník s tepelnou účinností 90,1%</t>
  </si>
  <si>
    <t xml:space="preserve">- ventilátor s EC motorem, příkon motoru 120W, jmenovitý proud motoru 1A, napájecí napětí 230V, frekvence 50Hz                                        </t>
  </si>
  <si>
    <t xml:space="preserve">- ventilátor s EC motorem, příkon motoru 120W, jmenovitý proud motoru 1A, napájecí napětí 230V, frekvence 50Hz    </t>
  </si>
  <si>
    <t>Pol31</t>
  </si>
  <si>
    <t>Vestavěný elektrický ohřívač - součást VZT jednotky 3.A.1 - elektrický ohřívač s max. topným výkonem 0,5kW</t>
  </si>
  <si>
    <t>3.A.2</t>
  </si>
  <si>
    <t xml:space="preserve">VZT jednotka přívodně odvodní ve vnitřním podstropním provedení přívod: 480 m3/h, 250 Pa odvod: 480 m3/h, 250 Pa </t>
  </si>
  <si>
    <t>přívod: 480 m3/h, 250 Pa</t>
  </si>
  <si>
    <t>odvod: 480 m3/h, 250 Pa</t>
  </si>
  <si>
    <t>Pol33</t>
  </si>
  <si>
    <t>Vestavěný elektrický ohřívač - součást VZT jednotky 3.A.2 - elektrický ohřívač s max. topným výkonem 0,5kW</t>
  </si>
  <si>
    <t>Pol34</t>
  </si>
  <si>
    <t>Regulátor - nástěnný digitální ovladač s displejem - s možností nastavení provozních režimů, signalizace poruchových stavů  - barva bílá</t>
  </si>
  <si>
    <t>3.D.1</t>
  </si>
  <si>
    <t>Sací šikmý kus - na kruhové potrubí s ochrannou mřížkou Průměr: 125 mm</t>
  </si>
  <si>
    <t>3.D.2</t>
  </si>
  <si>
    <t>3.D.3</t>
  </si>
  <si>
    <t>Výfukový šikmý kus - na kruhové potrubí s ochrannou mřížkou Průměr: 125 mm</t>
  </si>
  <si>
    <t>3.D.4</t>
  </si>
  <si>
    <t>3.D.5</t>
  </si>
  <si>
    <t>3.D.6</t>
  </si>
  <si>
    <t>Odvodní talířový ventil z ocelového plechu - na kruhové potrubí včetně montážního rámu - ktuhový rámeček ventilu vybaven těsněním Průměr: 100 mm</t>
  </si>
  <si>
    <t>3.D.7</t>
  </si>
  <si>
    <t>Odvodní talířový ventil z ocelového plechu - na kruhové potrubí včetně montážního rámu - ktuhový rámeček ventilu vybaven těsněním Průměr: 160 mm</t>
  </si>
  <si>
    <t>3.E.1</t>
  </si>
  <si>
    <t>3.E.2</t>
  </si>
  <si>
    <t>3.E.3</t>
  </si>
  <si>
    <t>3.E.4</t>
  </si>
  <si>
    <t>3.E.5</t>
  </si>
  <si>
    <t>Potrubí kruhové, pozinkované + 30% tvarovek Miniální třída těsnosti potrubních rozvodů: "C" Průměr: 125 mm</t>
  </si>
  <si>
    <t>3.E.6</t>
  </si>
  <si>
    <t>3.E.7</t>
  </si>
  <si>
    <t>3.E.8</t>
  </si>
  <si>
    <t>3.H.1</t>
  </si>
  <si>
    <t>Zařízení č. 4 – Větrání kanceláří</t>
  </si>
  <si>
    <t>4.A.1</t>
  </si>
  <si>
    <t>VZT jednotka přívodně odvodní ve vnitřním podstropním provedení přívod: 400 m3/h, 350 Pa odvod: 400 m3/h, 350 Pa</t>
  </si>
  <si>
    <t>přívod: 400 m3/h, 350 Pa</t>
  </si>
  <si>
    <t>odvod: 400 m3/h, 350 Pa</t>
  </si>
  <si>
    <t>- deskový výměník s tepelnou účinností 87,9%</t>
  </si>
  <si>
    <t>Vestavěný elektrický ohřívač - součást VZT jednotky 4.A.1 - elektrický ohřívač s max. topným výkonem 0,5kW</t>
  </si>
  <si>
    <t>4.D.1</t>
  </si>
  <si>
    <t>Sací šikmý kus - na kruhové potrubí s ochrannou mřížkou Průměr: 200 mm</t>
  </si>
  <si>
    <t>4.D.2</t>
  </si>
  <si>
    <t>Výfukový šikmý kus - na kruhové potrubí s ochrannou mřížkou Průměr: 200 mm</t>
  </si>
  <si>
    <t>4.D.3</t>
  </si>
  <si>
    <t>4.D.4</t>
  </si>
  <si>
    <t>4.E.1</t>
  </si>
  <si>
    <t>Potrubí 4-hranné, pozinkované + 30% tvarovek. Miniální třída těsnosti potrubních rozvodů: "C" Do obvodu 1500 mm</t>
  </si>
  <si>
    <t>4.E.2</t>
  </si>
  <si>
    <t>4.E.3</t>
  </si>
  <si>
    <t>4.E.4</t>
  </si>
  <si>
    <t>4.E.5</t>
  </si>
  <si>
    <t>4.E.6</t>
  </si>
  <si>
    <t>4.H.1</t>
  </si>
  <si>
    <t>Zařízení č. 5 – Větrání zasedací místnosti</t>
  </si>
  <si>
    <t>Pol45</t>
  </si>
  <si>
    <t>- deskový výměník s tepelnou účinností 87,5%</t>
  </si>
  <si>
    <t>Pol46</t>
  </si>
  <si>
    <t>Vestavěný elektrický ohřívač - součást VZT jednotky 5.A.1 - elektrický ohřívač s max. topným výkonem 0,5kW</t>
  </si>
  <si>
    <t>5.C.1</t>
  </si>
  <si>
    <t>Uzavírací klapka se servopohonem - kruhová uzavírací klapka se servopohonem bez havarijní pružiny na 24V Průměr: 160mm</t>
  </si>
  <si>
    <t>5.D.1</t>
  </si>
  <si>
    <t>5.D.2</t>
  </si>
  <si>
    <t>5.D.3</t>
  </si>
  <si>
    <t>5.D.4</t>
  </si>
  <si>
    <t>5.E.1</t>
  </si>
  <si>
    <t>5.E.2</t>
  </si>
  <si>
    <t>5.E.3</t>
  </si>
  <si>
    <t>5.E.4</t>
  </si>
  <si>
    <t>5.E.5</t>
  </si>
  <si>
    <t>5.H.1</t>
  </si>
  <si>
    <t>Zařízení č. 6 – Větrání kaple a relaxační místnosti</t>
  </si>
  <si>
    <t>6.A.1</t>
  </si>
  <si>
    <t>VZT jednotka přívodně odvodní ve vnitřním podstropním provedení přívod: 460 m3/h, 300 Pa odvod: 460 m3/h, 300 Pa</t>
  </si>
  <si>
    <t>přívod: 460 m3/h, 300 Pa</t>
  </si>
  <si>
    <t>odvod: 460 m3/h, 300 Pa</t>
  </si>
  <si>
    <t>- deskový výměník s tepelnou účinností 86,7%</t>
  </si>
  <si>
    <t>Vestavěný elektrický ohřívač - součást VZT jednotky 6.A.1 - elektrický ohřívač s max. topným výkonem 0,5kW</t>
  </si>
  <si>
    <t>6.C.1</t>
  </si>
  <si>
    <t>6.C.2</t>
  </si>
  <si>
    <t>Uzavírací klapka se servopohonem - kruhová uzavírací klapka se servopohonem bez havarijní pružiny na 24V Průměr: 200mm</t>
  </si>
  <si>
    <t>6.D.1</t>
  </si>
  <si>
    <t>6.D.2</t>
  </si>
  <si>
    <t>6.D.3</t>
  </si>
  <si>
    <t>6.D.4</t>
  </si>
  <si>
    <t>6.E.1</t>
  </si>
  <si>
    <t>6.E.2</t>
  </si>
  <si>
    <t>6.E.3</t>
  </si>
  <si>
    <t>6.E.4</t>
  </si>
  <si>
    <t>6.E.5</t>
  </si>
  <si>
    <t>6.E.6</t>
  </si>
  <si>
    <t>6.H.1</t>
  </si>
  <si>
    <t>D7</t>
  </si>
  <si>
    <t>Zařízení č. 7 – Odtah digestoří</t>
  </si>
  <si>
    <t>7.C.1</t>
  </si>
  <si>
    <t>Kruhová těsná zpětná protipachová klapka                                       - do kruhového potrubí  - splňuje těsné provedení dle normy ÖN M 6027 Průměr: 160 mm</t>
  </si>
  <si>
    <t>7.C.2</t>
  </si>
  <si>
    <t>Koncový kryt - nátrubek na kruhové potrubí Průměr: 160 mm</t>
  </si>
  <si>
    <t>7.D.1</t>
  </si>
  <si>
    <t>Odsavač par (digestoř) -pro vestavbu do kuchyňské linky,vybavena motorem, osvětlením, tukovým filtrem a zpětnou klapkou na výtlaku Objemový průtok: 150-300m3/h - není součástí dodávky VZT</t>
  </si>
  <si>
    <t>7.D.2</t>
  </si>
  <si>
    <t>7.E.1</t>
  </si>
  <si>
    <t>7.J.1</t>
  </si>
  <si>
    <t>D8</t>
  </si>
  <si>
    <t>Zařízení č. 8 – Větrání ostatních místností</t>
  </si>
  <si>
    <t>8.B.1</t>
  </si>
  <si>
    <t>Odvodní ventilátor                                                      – radiální na kruhového potrubí pod omítku v provedení se zpětnou klapkou, filtremu a s doběhem pro montáž do stropu Objemový průtok: 50m3/h Dopravní tlak: 250Pa</t>
  </si>
  <si>
    <t>8.B.2</t>
  </si>
  <si>
    <t>Odvodní ventilátor                                                      – radiální na kruhového potrubí pod omítku v provedení se zpětnou klapkou, filtremu a s doběhem pro montáž do stropu Objemový průtok: 90m3/h Dopravní tlak: 100Pa</t>
  </si>
  <si>
    <t>8.B.3</t>
  </si>
  <si>
    <t>Nástěnný ventilátor - na omítku se zpětnou klapkou a filtrem s doběhem  Objemový průtok: 50m3/h Dopravní tlak: 250Pa</t>
  </si>
  <si>
    <t>8.B.4</t>
  </si>
  <si>
    <t>Odvodní ventilátor                                                      – radiální na kruhového potrubí pod omítku v provedení se zpětnou klapkou, filtremu pro montáž do stropu Objemový průtok: 50m3/h Dopravní tlak: 250Pa</t>
  </si>
  <si>
    <t>8.B.5</t>
  </si>
  <si>
    <t>Odvodní ventilátor                                                      – radiální na kruhového potrubí pod omítku v provedení se zpětnou klapkou, filtremu pro montáž do stropu Objemový průtok: 90m3/h Dopravní tlak: 100Pa</t>
  </si>
  <si>
    <t>8.B.6</t>
  </si>
  <si>
    <t>8.B.7</t>
  </si>
  <si>
    <t>8.B.8</t>
  </si>
  <si>
    <t>8.B.9</t>
  </si>
  <si>
    <t>8.B.10</t>
  </si>
  <si>
    <t>8.B.11</t>
  </si>
  <si>
    <t>8.B.12</t>
  </si>
  <si>
    <t>8.D.1</t>
  </si>
  <si>
    <t>8.D.2</t>
  </si>
  <si>
    <t>Protidešťová žaluzie  - v hliníkovém provedení - se standartními úzkými lamelami - vybavena svařovaným sítem s oky 10x10mm Rozměr: 315x200 mm</t>
  </si>
  <si>
    <t>8.D.3</t>
  </si>
  <si>
    <t>Krycí mřížky  Rozměr: 315x200 mm</t>
  </si>
  <si>
    <t>8.D.4</t>
  </si>
  <si>
    <t>Stěnová mřížka - dvouřadá, upínání se speciálním mechanismem včetně montážního rámečku, s uspořádnání lamel horizontálně a roztečí lamel 20mm Rozměr: 300x100 mm</t>
  </si>
  <si>
    <t>8.E.1</t>
  </si>
  <si>
    <t>8.E.2</t>
  </si>
  <si>
    <t>8.E.3</t>
  </si>
  <si>
    <t>8.J.1</t>
  </si>
  <si>
    <t>D9</t>
  </si>
  <si>
    <t>Zařízení č. 21 – Chlazení server</t>
  </si>
  <si>
    <t>21.A.1</t>
  </si>
  <si>
    <t>Venkovní kondenzační jednotka</t>
  </si>
  <si>
    <t>- systém SPLIT</t>
  </si>
  <si>
    <t xml:space="preserve">Chladící výkon: 3,4kW </t>
  </si>
  <si>
    <t xml:space="preserve">Rozměr (VxŠxH): 552x840x350mm                                                  </t>
  </si>
  <si>
    <t xml:space="preserve">Hmotnost: 32kg                                                                                             </t>
  </si>
  <si>
    <t xml:space="preserve">Hladina akustického výkonu: 61dB                                                          </t>
  </si>
  <si>
    <t>Hladina akustického tlaku: 49dB</t>
  </si>
  <si>
    <t xml:space="preserve">Rozsah použití: chlazení / topení: -10~50°C / -20~24°C                      </t>
  </si>
  <si>
    <t xml:space="preserve">Typ chladiva: R32                                                                         </t>
  </si>
  <si>
    <t>Celková délka vedení 20m / max. výškový rozdíl 15m</t>
  </si>
  <si>
    <t xml:space="preserve">Zdroj napětí venkovní jednotky: (230V, 1f, 50Hz) </t>
  </si>
  <si>
    <t>21.A.2</t>
  </si>
  <si>
    <t>Vnitřní nástěnná jednotka</t>
  </si>
  <si>
    <t>- pracuje při teplotách -20°C</t>
  </si>
  <si>
    <t>Chladící výkon: 3,4 (max. 4)kW</t>
  </si>
  <si>
    <t xml:space="preserve">Rozměr (VxŠxH): 295x778x272mm                                                         </t>
  </si>
  <si>
    <t xml:space="preserve">Hmotnost: 10kg                                                                                             </t>
  </si>
  <si>
    <t xml:space="preserve">Hladina akustického výkonu: 58dB                                                          </t>
  </si>
  <si>
    <t xml:space="preserve">Hladina akustického tlaku: 19/29/45dB    </t>
  </si>
  <si>
    <t>21.C.1</t>
  </si>
  <si>
    <t>Kabelový ovladač - v bílém provedení - s dotykovým ovládáním, obsahuje nastavení teploty, ventilátoru, režimu, klapek, stav filtru a indikaci poruchy</t>
  </si>
  <si>
    <t>21.E.1</t>
  </si>
  <si>
    <t>Chladivové potrubí - předizolované měděné potrubí (izolace 9mm s parozábranou)  Rozměr: 6,35/9,50mm</t>
  </si>
  <si>
    <t>21.J.1</t>
  </si>
  <si>
    <t>Povrchová úprava chladivového potrubí odolná proti UV záření a povětrnostným vlivům</t>
  </si>
  <si>
    <t>21.J.2</t>
  </si>
  <si>
    <t>Závěsový, montážní, spojovací a těsnící materiál</t>
  </si>
  <si>
    <t>21.S.1</t>
  </si>
  <si>
    <t>Betonová přídlažba pod venkovní jednotku umístěná pod nohu jednotky - rozměry jednotky (VxŠxH): 552x840x350mm      - hmotnost jednotky 32kg (každá přídlažba unese min. polovinu váhy jednotky) Rozměry přídlažby (VxŠxH): 100x500x250mm</t>
  </si>
  <si>
    <t>21.S.2</t>
  </si>
  <si>
    <t>Dielektrická guma pod venkovní jednotku na přídlažbu - rozměry jednotky (VxŠxH): 552x840x350mm      - rozměry přídlažby (VxŠxH): 100x500x250mm</t>
  </si>
  <si>
    <t>21.S.3</t>
  </si>
  <si>
    <t>"Oceloplechový kanál
- velikost 100x300mm, tl. 0,8mm, neděrovaný, 
včetně víka, spojek, spojovacího a nosného materiálu.
- kanál bude připevněn k betonové přídlažbě"</t>
  </si>
  <si>
    <t>569300401</t>
  </si>
  <si>
    <t>21.S.4</t>
  </si>
  <si>
    <t>KG plastové potrubí vč. ohnutého kolene Průměr: 100mm</t>
  </si>
  <si>
    <t>21.S.5</t>
  </si>
  <si>
    <t>Utěsnění plastového potrubí - volný prostor v potrubí musí být důkladně utěsněn</t>
  </si>
  <si>
    <t>21.S.6</t>
  </si>
  <si>
    <t>Plastová lišta na zakrytí chladivového potrubí  Rozměr (VxŠ): 70x140mm</t>
  </si>
  <si>
    <t>21.W.1</t>
  </si>
  <si>
    <t>Komunikační kabel - mezi venkovní a vnitřní klimatizační jednotkou</t>
  </si>
  <si>
    <t>21.X.1</t>
  </si>
  <si>
    <t>Doplnění chladiva R32</t>
  </si>
  <si>
    <t>21.Z.1</t>
  </si>
  <si>
    <t>Tlaková zkouška</t>
  </si>
  <si>
    <t>21.Z.2</t>
  </si>
  <si>
    <t>Revize chladícího zařízení</t>
  </si>
  <si>
    <t>21.Z.3</t>
  </si>
  <si>
    <t>Revize elektro</t>
  </si>
  <si>
    <t>D10</t>
  </si>
  <si>
    <t xml:space="preserve">Ostatní </t>
  </si>
  <si>
    <t>Pol78</t>
  </si>
  <si>
    <t>Zprovoznění zařízení, zaregulování</t>
  </si>
  <si>
    <t>Pol79</t>
  </si>
  <si>
    <t>Zaškolení provozovatele</t>
  </si>
  <si>
    <t>Pol80</t>
  </si>
  <si>
    <t>Dokumentace skutečného stavu (6 PARÉ) + 1x elektronická podoba</t>
  </si>
  <si>
    <t>310</t>
  </si>
  <si>
    <t>Pol81</t>
  </si>
  <si>
    <t>Dokumentace pro předání díla : - návod k obsluze - generální a jednotlivých strojů a zařízení, - protokol o zaškolení,  - protokol o předání, - ostatní potřebné protokoly</t>
  </si>
  <si>
    <t>312</t>
  </si>
  <si>
    <t>Pol82</t>
  </si>
  <si>
    <t>Označení zařízení štítky - vytvoření štítků a šipek a označení zařízení VZT a CHL - potrubní rozvody budou opatřeny barevnými šipkami umístěnými ve směru proudění vzduchu - barvy šipek budou voleny dle typu potrubí (přívodní, odvodní, čerstvý vzduch, odpa</t>
  </si>
  <si>
    <t>314</t>
  </si>
  <si>
    <t>Pol83</t>
  </si>
  <si>
    <t>Doprava</t>
  </si>
  <si>
    <t>316</t>
  </si>
  <si>
    <t xml:space="preserve">SO 01.8 - FVE - nezpůsobilé náklady </t>
  </si>
  <si>
    <t>oddíl 96 - Bourání konstrukcí:</t>
  </si>
  <si>
    <t>oddíl M21 - Montáže silnoproud:</t>
  </si>
  <si>
    <t xml:space="preserve">    D3 - VRN</t>
  </si>
  <si>
    <t>oddíl 96</t>
  </si>
  <si>
    <t>Bourání konstrukcí:</t>
  </si>
  <si>
    <t>O-97403-0</t>
  </si>
  <si>
    <t>VYSEKANI RYH VE ZDIVU CIHELNEM</t>
  </si>
  <si>
    <t>-973682901</t>
  </si>
  <si>
    <t>Y-971-0</t>
  </si>
  <si>
    <t>PRORAZENI OTVORU VE ZDIVU</t>
  </si>
  <si>
    <t>M3</t>
  </si>
  <si>
    <t>1592395464</t>
  </si>
  <si>
    <t>oddíl M21</t>
  </si>
  <si>
    <t>Montáže silnoproud:</t>
  </si>
  <si>
    <t>H</t>
  </si>
  <si>
    <t xml:space="preserve">STŘÍDAČ TŘÍFÁZOVÝ   - výkon 15000 Wp,výstupní výkon 10000 W, rozměr 354x433x155 mm, vč. chlazení  </t>
  </si>
  <si>
    <t>KS</t>
  </si>
  <si>
    <t>-326677143</t>
  </si>
  <si>
    <t>H.1</t>
  </si>
  <si>
    <t>ROZVADĚČEČ +R.AC VČETNĚ DODÁVKY</t>
  </si>
  <si>
    <t>1352985686</t>
  </si>
  <si>
    <t>H.10</t>
  </si>
  <si>
    <t>ŽLAB 40x40 NÁSTĚNNÝ</t>
  </si>
  <si>
    <t>83012923</t>
  </si>
  <si>
    <t>H.11</t>
  </si>
  <si>
    <t>TRUBKA OHEBNÁ MONOFLEX 25MM</t>
  </si>
  <si>
    <t>-175141275</t>
  </si>
  <si>
    <t>H.12</t>
  </si>
  <si>
    <t>PROTIPOŽÁRNÍ ZABEZPEČENÍ PROSTUPŮ DLE PBŘ</t>
  </si>
  <si>
    <t>M2</t>
  </si>
  <si>
    <t>1421476569</t>
  </si>
  <si>
    <t>H.13</t>
  </si>
  <si>
    <t>PODRUŽNÝ MONTÁŽNÍ MATERIÁL K M21</t>
  </si>
  <si>
    <t>KPL</t>
  </si>
  <si>
    <t>1154652478</t>
  </si>
  <si>
    <t>H.2</t>
  </si>
  <si>
    <t>ROZVADĚČ +R.DC VČETNĚ DODÁVKY</t>
  </si>
  <si>
    <t>-1372991063</t>
  </si>
  <si>
    <t>H.3</t>
  </si>
  <si>
    <t>FOTOVOLTAICKÝ PANEL  - 440-460W, rozměr 1903x1134x30 mm</t>
  </si>
  <si>
    <t>-281120254</t>
  </si>
  <si>
    <t>H.4</t>
  </si>
  <si>
    <t>KONSTRUKCE PRO PV PANEL KOMPLET</t>
  </si>
  <si>
    <t>-2030138041</t>
  </si>
  <si>
    <t>H.5</t>
  </si>
  <si>
    <t>SOLÁRNÍ KABEL 6MM2 UV OCHRANA</t>
  </si>
  <si>
    <t>-852158406</t>
  </si>
  <si>
    <t>H.6</t>
  </si>
  <si>
    <t>KABEL CU JADRO CYKY-J 5x4</t>
  </si>
  <si>
    <t>-572063599</t>
  </si>
  <si>
    <t>H.7</t>
  </si>
  <si>
    <t>VODIČ H07V-K 16 žz</t>
  </si>
  <si>
    <t>1814265854</t>
  </si>
  <si>
    <t>H.8</t>
  </si>
  <si>
    <t>SVORKOVNICE EKVIPOTENCIÁLNÍ</t>
  </si>
  <si>
    <t>2023116980</t>
  </si>
  <si>
    <t>H.9</t>
  </si>
  <si>
    <t>KONEKTOR MC4</t>
  </si>
  <si>
    <t>965267160</t>
  </si>
  <si>
    <t>PŘÍPRAVNÉ A POMOCNÉ PRÁCE MIMO SPECIFIKACI</t>
  </si>
  <si>
    <t>HOD</t>
  </si>
  <si>
    <t>523290208</t>
  </si>
  <si>
    <t>HZS.1</t>
  </si>
  <si>
    <t>UČAST NA KD INVESTORA</t>
  </si>
  <si>
    <t>1751999022</t>
  </si>
  <si>
    <t>HZS.2</t>
  </si>
  <si>
    <t>VÝCHOZÍ REVIZE ELEKTRO</t>
  </si>
  <si>
    <t>-1956477108</t>
  </si>
  <si>
    <t>HZS.3</t>
  </si>
  <si>
    <t>PŘEDEPSANÉ ZKOUŠKY, ZAŠKOLENÍ, ZKUŠEBNÍ PROVOZ</t>
  </si>
  <si>
    <t>1743535653</t>
  </si>
  <si>
    <t>HZS.4</t>
  </si>
  <si>
    <t>DOKUMENTACE SKUTEČNÉHO PROVEDENÍ STAVBY</t>
  </si>
  <si>
    <t>1700105726</t>
  </si>
  <si>
    <t>M-21.1</t>
  </si>
  <si>
    <t>KABEL SIL CYKY-CYKYM 750V 1x16 VOL</t>
  </si>
  <si>
    <t>-1306424257</t>
  </si>
  <si>
    <t>M-21.2</t>
  </si>
  <si>
    <t>MONTÁŽ, VČETNĚ PŘESUNU +ZAPOJENÍ FOTOVOLTAICKÝ PANEL</t>
  </si>
  <si>
    <t>-1298927313</t>
  </si>
  <si>
    <t>M-21.3</t>
  </si>
  <si>
    <t>MONTÁŽ KONSTKUKCE FOTOVOLTAICKÝ PANEL</t>
  </si>
  <si>
    <t>945388783</t>
  </si>
  <si>
    <t>M-21.4</t>
  </si>
  <si>
    <t>SOLÁRNÍ KABEL 6mm2 VOLNĚ</t>
  </si>
  <si>
    <t>-127099672</t>
  </si>
  <si>
    <t>M-21.5</t>
  </si>
  <si>
    <t>ZAPOJENÍ KONEKTORU MC4</t>
  </si>
  <si>
    <t>164771569</t>
  </si>
  <si>
    <t>M-21.6</t>
  </si>
  <si>
    <t>ŽLAB 40X40 NÁSTĚNNÝ</t>
  </si>
  <si>
    <t>-1613832284</t>
  </si>
  <si>
    <t>M-21.7</t>
  </si>
  <si>
    <t>740107293</t>
  </si>
  <si>
    <t>M-210020902-0</t>
  </si>
  <si>
    <t>UCPAVKA PROTIPOZAR DVOJITA</t>
  </si>
  <si>
    <t>-1393134391</t>
  </si>
  <si>
    <t>M-210172208-0</t>
  </si>
  <si>
    <t>MONTAZ ROZVADECE</t>
  </si>
  <si>
    <t>-887353518</t>
  </si>
  <si>
    <t>M-210192562-0</t>
  </si>
  <si>
    <t>SVORKOVNICE OCHRAN</t>
  </si>
  <si>
    <t>-933457152</t>
  </si>
  <si>
    <t>M-210810057-0</t>
  </si>
  <si>
    <t>KABEL SIL CYKY-CYKYM 750V 5x4 PEV</t>
  </si>
  <si>
    <t>-349997076</t>
  </si>
  <si>
    <t>NAPOJENÍ DO ROZVADĚČE +RH</t>
  </si>
  <si>
    <t>1985372282</t>
  </si>
  <si>
    <t>VRN 01</t>
  </si>
  <si>
    <t>1735186723</t>
  </si>
  <si>
    <t>skl</t>
  </si>
  <si>
    <t>163,2</t>
  </si>
  <si>
    <t>Zasyp_1</t>
  </si>
  <si>
    <t>zásyp</t>
  </si>
  <si>
    <t>48,96</t>
  </si>
  <si>
    <t xml:space="preserve">SO 01.10 - Nabíjecí stanice  - nezpůsobilé náklady </t>
  </si>
  <si>
    <t xml:space="preserve">    741 - Elektroinstalace - silnoproud</t>
  </si>
  <si>
    <t>M - Práce a dodávky M</t>
  </si>
  <si>
    <t xml:space="preserve">    21-M - Elektromontáže</t>
  </si>
  <si>
    <t xml:space="preserve">    46-M - Zemní práce při extr.mont.pracích</t>
  </si>
  <si>
    <t>132251103</t>
  </si>
  <si>
    <t>Hloubení rýh nezapažených š do 800 mm v hornině třídy těžitelnosti I skupiny 3 objem do 100 m3 strojně</t>
  </si>
  <si>
    <t>574701684</t>
  </si>
  <si>
    <t>508*0,4*1</t>
  </si>
  <si>
    <t>593048938</t>
  </si>
  <si>
    <t>"mezikládka pro uložení zásypových hmot - cesta 2x tam a zpět"Zasyp_1*2+skl</t>
  </si>
  <si>
    <t>969578716</t>
  </si>
  <si>
    <t>-271962529</t>
  </si>
  <si>
    <t>"odvoz dalším 15km" 15*skl</t>
  </si>
  <si>
    <t>1012117856</t>
  </si>
  <si>
    <t>skl+Zasyp_1</t>
  </si>
  <si>
    <t>-504541042</t>
  </si>
  <si>
    <t>skl*1,8</t>
  </si>
  <si>
    <t>62457261</t>
  </si>
  <si>
    <t>163,2-97,92-16,32</t>
  </si>
  <si>
    <t>175111101</t>
  </si>
  <si>
    <t>Obsypání potrubí ručně sypaninou bez prohození, uloženou do 3 m</t>
  </si>
  <si>
    <t>-331676984</t>
  </si>
  <si>
    <t>408*0,4*0,6</t>
  </si>
  <si>
    <t>10364100</t>
  </si>
  <si>
    <t>zemina pro terénní úpravy - tříděná</t>
  </si>
  <si>
    <t>80975982</t>
  </si>
  <si>
    <t>97,92*1,2 'Přepočtené koeficientem množství</t>
  </si>
  <si>
    <t>451572111</t>
  </si>
  <si>
    <t>Lože pod potrubí otevřený výkop z kameniva drobného těženého</t>
  </si>
  <si>
    <t>1584878628</t>
  </si>
  <si>
    <t>Lože tl. 100mm</t>
  </si>
  <si>
    <t>0,1*0,4*408</t>
  </si>
  <si>
    <t>741</t>
  </si>
  <si>
    <t>Elektroinstalace - silnoproud</t>
  </si>
  <si>
    <t>741 R01</t>
  </si>
  <si>
    <t xml:space="preserve">D+M dvouportová nabíjecí stanice samostatně stojící ,stanice vybavena dvěma kabely se zástrčkami, příkon 2x22kW- kompletní provedení , vč. zemních prací , oživení a revize - specifikace dle PD </t>
  </si>
  <si>
    <t>1419101756</t>
  </si>
  <si>
    <t>741110013</t>
  </si>
  <si>
    <t>Montáž trubka plastová tuhá D přes 35 mm uložená volně</t>
  </si>
  <si>
    <t>-1120265914</t>
  </si>
  <si>
    <t>34571352</t>
  </si>
  <si>
    <t>trubka elektroinstalační ohebná dvouplášťová korugovaná (chránička) D 52/63mm, HDPE+LDPE</t>
  </si>
  <si>
    <t>-1010841336</t>
  </si>
  <si>
    <t>400*1,2 'Přepočtené koeficientem množství</t>
  </si>
  <si>
    <t>741122143</t>
  </si>
  <si>
    <t>Montáž kabel Cu plný kulatý žíla 5x4 až 6 mm2 zatažený v trubkách (např. CYKY)</t>
  </si>
  <si>
    <t>-944134490</t>
  </si>
  <si>
    <t>34111100</t>
  </si>
  <si>
    <t>kabel instalační jádro Cu plné izolace PVC plášť PVC 450/750V (CYKY) 5x6mm2</t>
  </si>
  <si>
    <t>-1810108754</t>
  </si>
  <si>
    <t>108*1,15 'Přepočtené koeficientem množství</t>
  </si>
  <si>
    <t>899721111</t>
  </si>
  <si>
    <t>Signalizační vodič DN do 150 mm na potrubí</t>
  </si>
  <si>
    <t>-478622397</t>
  </si>
  <si>
    <t>899722113</t>
  </si>
  <si>
    <t>Krytí potrubí z plastů výstražnou fólií z PVC 34cm</t>
  </si>
  <si>
    <t>-2015353880</t>
  </si>
  <si>
    <t>Práce a dodávky M</t>
  </si>
  <si>
    <t>21-M</t>
  </si>
  <si>
    <t>Elektromontáže</t>
  </si>
  <si>
    <t>210191534</t>
  </si>
  <si>
    <t>Montáž skříní plastových do výklenku typ SR401, SR402, SR522, SR642, SR744, NR212, NR513 bez zapojení vodičů</t>
  </si>
  <si>
    <t>1250531676</t>
  </si>
  <si>
    <t xml:space="preserve"> Elektroměrná skříň jako příprava  pro rozšíření elektromobility, umístěná v pilíři v oplocení </t>
  </si>
  <si>
    <t>35711822</t>
  </si>
  <si>
    <t>skříň rozpojovací jistící do výklenku celoplastové provedení výzbroj 4x sada pojistkové spodky nožové velikosti 1 (SR401/NVW2)</t>
  </si>
  <si>
    <t>946340616</t>
  </si>
  <si>
    <t>210280001</t>
  </si>
  <si>
    <t>Zkoušky a prohlídky el rozvodů a zařízení celková prohlídka pro objem montážních prací do 100 tis Kč</t>
  </si>
  <si>
    <t>333307196</t>
  </si>
  <si>
    <t>46-M</t>
  </si>
  <si>
    <t>Zemní práce při extr.mont.pracích</t>
  </si>
  <si>
    <t>741 R03</t>
  </si>
  <si>
    <t>Kabelová šachta s litinovým poklopem - Kompaktní  zemní šachta prázdná 400x400 mm, průchodky, dno - specifikace dle PD</t>
  </si>
  <si>
    <t>-632096541</t>
  </si>
  <si>
    <t>HZS3132</t>
  </si>
  <si>
    <t>Hodinová zúčtovací sazba elektromontér VN a VVN odborný</t>
  </si>
  <si>
    <t>1933442527</t>
  </si>
  <si>
    <t>" Příprava pro nabíjecí stanice (29 ks)-  kabelovody s flexibilním potrubím - bude upřesněno dle požadavků "20</t>
  </si>
  <si>
    <t>1139634891</t>
  </si>
  <si>
    <t>HZS4231</t>
  </si>
  <si>
    <t>Hodinová zúčtovací sazba technik</t>
  </si>
  <si>
    <t>1040958914</t>
  </si>
  <si>
    <t>" Spolupráce se správci ostatních inženýrských sítí"10</t>
  </si>
  <si>
    <t xml:space="preserve">SO 01.11 - Solární ohřev teplé vody - nezpůsobilé náklady </t>
  </si>
  <si>
    <t>63154004</t>
  </si>
  <si>
    <t>pouzdro izolační potrubní z minerální vlny s Al fólií max. 250/100°C 22/20mm</t>
  </si>
  <si>
    <t>63154532</t>
  </si>
  <si>
    <t>pouzdro izolační potrubní z minerální vlny s Al fólií max. 250/100°C 35/30mm</t>
  </si>
  <si>
    <t>-873838457</t>
  </si>
  <si>
    <t>63150982</t>
  </si>
  <si>
    <t>rohož izolační z minerální vlny lamelová s Al fólií 25-40kg/m3 tl 40mm</t>
  </si>
  <si>
    <t>713311211</t>
  </si>
  <si>
    <t>Montáž izolace tepelné těles plocha rovná 1x pásy s Al fólií</t>
  </si>
  <si>
    <t>713491111</t>
  </si>
  <si>
    <t>Montáž tepelné izolace oplechování pevné potrubí vnějšího obvodu do 500 mm</t>
  </si>
  <si>
    <t>13814183</t>
  </si>
  <si>
    <t>plech hladký Pz jakost EN 10143 tl 0,55mm tabule</t>
  </si>
  <si>
    <t>634003911</t>
  </si>
  <si>
    <t>(5*8,635/1000)*1,2</t>
  </si>
  <si>
    <t>732331112</t>
  </si>
  <si>
    <t>Nádoba tlaková expanzní pro solární, topnou a chladící soustavu s membránou závitové připojení PN 1,0 o objemu 250 l</t>
  </si>
  <si>
    <t>732510103</t>
  </si>
  <si>
    <t>Solární kolektor plochý pro instalaci svisle Qmax./1 kolektor do 1555 W kolektorové pole 1 x 3 plocha pole do 8,1 m2</t>
  </si>
  <si>
    <t>732510104</t>
  </si>
  <si>
    <t>Solární kolektor plochý pro instalaci svisle Qmax./1 kolektor do 1555 W kolektorové pole 1 x 4 plocha pole do 10,8 m2</t>
  </si>
  <si>
    <t>732510105</t>
  </si>
  <si>
    <t>Solární kolektor plochý pro instalaci svisle Qmax./1 kolektor do 1555 W kolektorové pole 1 x 5 plocha pole do 13,5 m2</t>
  </si>
  <si>
    <t>732510323</t>
  </si>
  <si>
    <t>Solární kolektory podpěra 45° na rovné střechy pro kolektorové pole 1x3</t>
  </si>
  <si>
    <t>732510324</t>
  </si>
  <si>
    <t>Solární kolektory podpěra 45° na rovné střechy pro kolektorové pole 1x4</t>
  </si>
  <si>
    <t>732511143</t>
  </si>
  <si>
    <t>Primární potrubí solárních systémů měděné tvrdé spojované lisováním D 15x1 mm</t>
  </si>
  <si>
    <t>732511145</t>
  </si>
  <si>
    <t>Primární potrubí solárních systémů měděné tvrdé spojované lisováním D 22x1 mm</t>
  </si>
  <si>
    <t>732511147</t>
  </si>
  <si>
    <t>Primární potrubí solárních systémů měděné tvrdé spojované lisováním D 35x1,5 mm</t>
  </si>
  <si>
    <t>732511203</t>
  </si>
  <si>
    <t>Vyvažovací ventil solárních systémů T 180°C G 3/4" F</t>
  </si>
  <si>
    <t>732511302</t>
  </si>
  <si>
    <t>Automatický odvzdušňovací ventil solárních systémů PN 10 T=180°C G 3/8" M</t>
  </si>
  <si>
    <t>732511411</t>
  </si>
  <si>
    <t>Pojistný ventil solárních systémů PN 6 T=150°C G 1/2" F x G 3/4" F</t>
  </si>
  <si>
    <t>732511414</t>
  </si>
  <si>
    <t>Nálevka vypouštěcí G 1/2" F odkapů pojistných ventilů</t>
  </si>
  <si>
    <t>732511423</t>
  </si>
  <si>
    <t>Dopojení nálevek z Cu trubek 22/1,5</t>
  </si>
  <si>
    <t>732511621</t>
  </si>
  <si>
    <t>Čerpadlová skupina dvoutrubková bez regulátoru s mechanickým průtokoměrem s PMW řízením průtok 2-40 l/min. G 3/4"M</t>
  </si>
  <si>
    <t>732511675</t>
  </si>
  <si>
    <t>Naplnění solárního systému nemrznoucí teplonosnou kapalinou na bázi monopropylenglykolu do 230°C 60 l pro ploché kolektory</t>
  </si>
  <si>
    <t>732519612</t>
  </si>
  <si>
    <t>Montáž čerpadlových skupin dvoutrubkových</t>
  </si>
  <si>
    <t>Přesun hmot tonážní pro strojovny v objektech v přes 6 do 12 m</t>
  </si>
  <si>
    <t>734209116</t>
  </si>
  <si>
    <t>Montáž armatury závitové s dvěma závity G 5/4</t>
  </si>
  <si>
    <t>734292716</t>
  </si>
  <si>
    <t>Kohout kulový přímý G 1 1/4 PN 42 do 185°C vnitřní závit</t>
  </si>
  <si>
    <t>HZS2151</t>
  </si>
  <si>
    <t>Hodinová zúčtovací sazba klempíř</t>
  </si>
  <si>
    <t>HZS3121</t>
  </si>
  <si>
    <t>Hodinová zúčtovací sazba montér ocelových konstrukcí</t>
  </si>
  <si>
    <t>715678560</t>
  </si>
  <si>
    <t>"osazení konstrukce na střechu" 55</t>
  </si>
  <si>
    <t>HZS3232</t>
  </si>
  <si>
    <t>Hodinová zúčtovací sazba montér měřících zařízení odborný</t>
  </si>
  <si>
    <t>458682131</t>
  </si>
  <si>
    <t>" Montáž solárního systému" 96</t>
  </si>
  <si>
    <t>asfalt</t>
  </si>
  <si>
    <t>plocha vozovky  - výstavba přípojky</t>
  </si>
  <si>
    <t>dlažba_60</t>
  </si>
  <si>
    <t>dlažba tl. 60 mm</t>
  </si>
  <si>
    <t>477,68</t>
  </si>
  <si>
    <t>dlažba_imob</t>
  </si>
  <si>
    <t xml:space="preserve">plocha dlažby pro imobilní </t>
  </si>
  <si>
    <t>45,105</t>
  </si>
  <si>
    <t>dlažba_komun</t>
  </si>
  <si>
    <t>plocha komunikace tl. 80 mm</t>
  </si>
  <si>
    <t>800</t>
  </si>
  <si>
    <t>dlažba_poj</t>
  </si>
  <si>
    <t>plocha komunikace pro pěší  pojížděná tl. 80 mm</t>
  </si>
  <si>
    <t>806</t>
  </si>
  <si>
    <t>dlažba_zatrav</t>
  </si>
  <si>
    <t>Konstrukce kolmého parkovacího stání, tl. 420mm, vege dlažba 300x150x80mm</t>
  </si>
  <si>
    <t>701,25</t>
  </si>
  <si>
    <t>739,266</t>
  </si>
  <si>
    <t xml:space="preserve">IO.01 - Komunikace - nezpůsobilé náklady </t>
  </si>
  <si>
    <t>346</t>
  </si>
  <si>
    <t xml:space="preserve">    8 - Trubní vedení</t>
  </si>
  <si>
    <t xml:space="preserve">    997 - Přesun sutě</t>
  </si>
  <si>
    <t>113107162</t>
  </si>
  <si>
    <t>Odstranění podkladu z kameniva drceného tl přes 100 do 200 mm strojně pl přes 50 do 200 m2</t>
  </si>
  <si>
    <t>1252255385</t>
  </si>
  <si>
    <t>"odfrézování vozovky - výstavba přípojky "</t>
  </si>
  <si>
    <t>113154124</t>
  </si>
  <si>
    <t>Frézování živičného krytu tl 100 mm pruh š přes 0,5 do 1 m pl do 500 m2 bez překážek v trase</t>
  </si>
  <si>
    <t>1488357739</t>
  </si>
  <si>
    <t>"etapa 1" 46</t>
  </si>
  <si>
    <t>"etapa 2" 46</t>
  </si>
  <si>
    <t>2102080994</t>
  </si>
  <si>
    <t>dlažba_imob+dlažba_poj+dlažba_zatrav+dlažba_60+dlažba_komun</t>
  </si>
  <si>
    <t>122251107</t>
  </si>
  <si>
    <t>Odkopávky a prokopávky nezapažené v hornině třídy těžitelnosti I, skupiny 3 objem přes 5000 m3 strojně</t>
  </si>
  <si>
    <t>886973047</t>
  </si>
  <si>
    <t>" dorovnání dna a další případné odkopávky,odhad 50% z celkové plochy,  tl. 100mm"  1350*0,1*0,5</t>
  </si>
  <si>
    <t>dlažba_imob*0,22+dlažba_60*0,1+dlažba_poj*0,22+dlažba_zatrav*0,22+dlažba_komun*0,22</t>
  </si>
  <si>
    <t>131251100</t>
  </si>
  <si>
    <t>Hloubení jam nezapažených v hornině třídy těžitelnosti I skupiny 3 objem do 20 m3 strojně</t>
  </si>
  <si>
    <t>-320447558</t>
  </si>
  <si>
    <t>"patky  - sloupky "  7*0,6*0,6*0,8</t>
  </si>
  <si>
    <t>132251104</t>
  </si>
  <si>
    <t>Hloubení rýh nezapažených š do 800 mm v hornině třídy těžitelnosti I skupiny 3 objem přes 100 m3 strojně</t>
  </si>
  <si>
    <t>-549981870</t>
  </si>
  <si>
    <t>"drenáž DN150 " 380*0,8*1,3</t>
  </si>
  <si>
    <t>133251103</t>
  </si>
  <si>
    <t>Hloubení šachet nezapažených v hornině třídy těžitelnosti I, skupiny 3 objem do 100 m3</t>
  </si>
  <si>
    <t>-838049758</t>
  </si>
  <si>
    <t>" vpusti" 0,8*0,8*3,14*2,5*11</t>
  </si>
  <si>
    <t>151101201</t>
  </si>
  <si>
    <t>Zřízení příložného pažení stěn výkopu hl do 4 m</t>
  </si>
  <si>
    <t>-817021439</t>
  </si>
  <si>
    <t>"vpusti"(1,5+1,5)*2*2,3*11</t>
  </si>
  <si>
    <t>151101211</t>
  </si>
  <si>
    <t>Odstranění příložného pažení stěn hl do 4 m</t>
  </si>
  <si>
    <t>-1104521137</t>
  </si>
  <si>
    <t>1419594868</t>
  </si>
  <si>
    <t>1266172030</t>
  </si>
  <si>
    <t>632,786+2,016+395,2+55,264-Zasyp</t>
  </si>
  <si>
    <t>-212567495</t>
  </si>
  <si>
    <t>-1528513578</t>
  </si>
  <si>
    <t>171152501</t>
  </si>
  <si>
    <t>Zhutnění podloží z hornin soudržných nebo nesoudržných pod násypy</t>
  </si>
  <si>
    <t>-1457759194</t>
  </si>
  <si>
    <t xml:space="preserve">"zhutnění min  30 MPa" </t>
  </si>
  <si>
    <t>dlažba_imob+dlažba_poj+dlažba_60+dlažba_komun+dlažba_zatrav</t>
  </si>
  <si>
    <t>-1174900854</t>
  </si>
  <si>
    <t>-1916748722</t>
  </si>
  <si>
    <t>1782302334</t>
  </si>
  <si>
    <t>"drenáž" 380*0,5*0,4</t>
  </si>
  <si>
    <t>" doplnění zeminy - ostatní plochy - na š.1 m, 20 % z celku - předpoklad z vykopávek"800*1*0,2</t>
  </si>
  <si>
    <t>"zásyp vpustí" 110</t>
  </si>
  <si>
    <t>-1755886350</t>
  </si>
  <si>
    <t xml:space="preserve">"drenáž DN 150"                           380*0,4*0,35                  </t>
  </si>
  <si>
    <t>58343930</t>
  </si>
  <si>
    <t>kamenivo drcené hrubé frakce 8/32</t>
  </si>
  <si>
    <t>-961755250</t>
  </si>
  <si>
    <t>53,2*2 'Přepočtené koeficientem množství</t>
  </si>
  <si>
    <t>Úprava pláně v hornině třídy těžitelnosti I, skupiny 1 až 3 se zhutněním</t>
  </si>
  <si>
    <t>1515747721</t>
  </si>
  <si>
    <t>dlažba_imob+dlažba_poj+dlažba_komun+dlažba_zatrav+dlažba_60</t>
  </si>
  <si>
    <t>212752402</t>
  </si>
  <si>
    <t>Trativod z drenážních trubek korugovaných PE-HD SN 8 perforace 360° včetně lože otevřený výkop DN 150 pro liniové stavby</t>
  </si>
  <si>
    <t>1025790164</t>
  </si>
  <si>
    <t>"podélná drenáž DN150" 380</t>
  </si>
  <si>
    <t>212972113</t>
  </si>
  <si>
    <t>Opláštění drenážních trub filtrační textilií DN 160</t>
  </si>
  <si>
    <t>-1028335796</t>
  </si>
  <si>
    <t>"drenáž DN150" 380</t>
  </si>
  <si>
    <t>275313511</t>
  </si>
  <si>
    <t>Základové patky z betonu tř. C 12/15</t>
  </si>
  <si>
    <t>-1840425221</t>
  </si>
  <si>
    <t>"betonové patky  - sloupky pro DZ" 7*0,3*0,3*0,5</t>
  </si>
  <si>
    <t>275351121</t>
  </si>
  <si>
    <t>Zřízení bednění základových patek</t>
  </si>
  <si>
    <t>-1699521280</t>
  </si>
  <si>
    <t>(0,3+0,3)*2*0,5*7</t>
  </si>
  <si>
    <t>275351122</t>
  </si>
  <si>
    <t>Odstranění bednění základových patek</t>
  </si>
  <si>
    <t>-1719374252</t>
  </si>
  <si>
    <t>451541111</t>
  </si>
  <si>
    <t>Lože pod potrubí otevřený výkop ze štěrkodrtě</t>
  </si>
  <si>
    <t>-190024498</t>
  </si>
  <si>
    <t>"drenáž DN150 "      380*0,1*0,4</t>
  </si>
  <si>
    <t>451577777</t>
  </si>
  <si>
    <t>Podklad nebo lože pod dlažbu vodorovný nebo do sklonu 1:5 z kameniva těženého tl do 100 mm</t>
  </si>
  <si>
    <t>87068100</t>
  </si>
  <si>
    <t>58343810</t>
  </si>
  <si>
    <t>kamenivo drcené hrubé frakce 4/8</t>
  </si>
  <si>
    <t>-1441284135</t>
  </si>
  <si>
    <t>dlažba_poj*0,04*1,6+dlažba_60*0,03*1,6</t>
  </si>
  <si>
    <t>dlažba_imob*0,04*1,6+dlažba_zatrav*0,04*1,6+dlažba_komun*0,04*1,6</t>
  </si>
  <si>
    <t>173,48*1,2 'Přepočtené koeficientem množství</t>
  </si>
  <si>
    <t>564851111</t>
  </si>
  <si>
    <t>Podklad ze štěrkodrtě ŠD B 0/32  plochy přes 100 m2 tl 150 mm</t>
  </si>
  <si>
    <t>1445632108</t>
  </si>
  <si>
    <t>564861111</t>
  </si>
  <si>
    <t>Podklad ze štěrkodrtě ŠD A 32/64  plochy přes 100 m2 tl 150 mm</t>
  </si>
  <si>
    <t>2128907896</t>
  </si>
  <si>
    <t>dlažba_imob+dlažba_komun+dlažba_zatrav+dlažba_poj</t>
  </si>
  <si>
    <t>asfalt*2</t>
  </si>
  <si>
    <t>-1361667445</t>
  </si>
  <si>
    <t>dlažba_zatrav+dlažba_poj+dlažba_imob+dlažba_komun</t>
  </si>
  <si>
    <t>565135121</t>
  </si>
  <si>
    <t>Asfaltový beton vrstva podkladní ACP 16+ (obalované kamenivo OKS) tl 50 mm š přes 3 m</t>
  </si>
  <si>
    <t>-784248713</t>
  </si>
  <si>
    <t>573111112</t>
  </si>
  <si>
    <t>Postřik živičný infiltrační s posypem z asfaltu množství 1 kg/m2</t>
  </si>
  <si>
    <t>-828464450</t>
  </si>
  <si>
    <t>573211108</t>
  </si>
  <si>
    <t>Postřik živičný spojovací z asfaltu v množství 0,40 kg/m2</t>
  </si>
  <si>
    <t>-69156433</t>
  </si>
  <si>
    <t>577133111</t>
  </si>
  <si>
    <t>Asfaltový beton vrstva obrusná ACO 8 (ABJ) tl 40 mm š do 3 m z nemodifikovaného asfaltu</t>
  </si>
  <si>
    <t>380991780</t>
  </si>
  <si>
    <t>" nová konstrukce krytu komunikace pro pěší- asfaltobeton tl. 40 mm" 15</t>
  </si>
  <si>
    <t>577134111</t>
  </si>
  <si>
    <t>Asfaltový beton vrstva obrusná ACO 11 (ABS) tř. I tl 40 mm š do 3 m z nemodifikovaného asfaltu</t>
  </si>
  <si>
    <t>-400042528</t>
  </si>
  <si>
    <t>577155112</t>
  </si>
  <si>
    <t>Asfaltový beton vrstva ložní ACL 16 (ABH) tl 60 mm š do 3 m z nemodifikovaného asfaltu</t>
  </si>
  <si>
    <t>-723215408</t>
  </si>
  <si>
    <t>596211113</t>
  </si>
  <si>
    <t>Kladení zámkové dlažby komunikací pro pěší tl 60 mm skupiny A pl přes 300 m2</t>
  </si>
  <si>
    <t>-1536319638</t>
  </si>
  <si>
    <t xml:space="preserve"> pochozí dlažba - tl. 60 mm - barva šedivá</t>
  </si>
  <si>
    <t>" varovný pás "(4,2+3+3+3+3+8,3+5,2)*0,4</t>
  </si>
  <si>
    <t>" signální pás" (3,5+5,5+1,2+2,3+2,3+1,2+6+4)*0,8</t>
  </si>
  <si>
    <t>"  komunikace pro pěší  - barva červená" 345</t>
  </si>
  <si>
    <t>"záliv - barva červená"                                    100</t>
  </si>
  <si>
    <t>59245019</t>
  </si>
  <si>
    <t>dlažba tvar obdélník betonová pro nevidomé 200x100x60mm přírodní</t>
  </si>
  <si>
    <t>-1703579007</t>
  </si>
  <si>
    <t>32,68</t>
  </si>
  <si>
    <t>32,68*1,2 'Přepočtené koeficientem množství</t>
  </si>
  <si>
    <t>59245008</t>
  </si>
  <si>
    <t>dlažba tvar obdélník betonová 200x100x60mm barevná - červená</t>
  </si>
  <si>
    <t>-1027836203</t>
  </si>
  <si>
    <t>" dlažba pro pěší" 445</t>
  </si>
  <si>
    <t>445*1,2 'Přepočtené koeficientem množství</t>
  </si>
  <si>
    <t>596212223</t>
  </si>
  <si>
    <t>Kladení zámkové dlažby pozemních komunikací tl 80 mm skupiny B pl přes 300 m2</t>
  </si>
  <si>
    <t>-1264567626</t>
  </si>
  <si>
    <t xml:space="preserve"> komunikace pro pěší  - pojížděná  - tl. 370 mm - odměřeno z dwg </t>
  </si>
  <si>
    <t>nová konstrukce   parkov. stání imobilní  - tl. 420 mm</t>
  </si>
  <si>
    <t>(5,8+3,5)*4,85</t>
  </si>
  <si>
    <t xml:space="preserve">komunikace - tl. 420 mm  - barva červená </t>
  </si>
  <si>
    <t>59245005</t>
  </si>
  <si>
    <t>dlažba tvar obdélník betonová 200x100x80mm barva červená</t>
  </si>
  <si>
    <t>-1370823314</t>
  </si>
  <si>
    <t>dlažba_komun+dlažba_poj+dlažba_imob</t>
  </si>
  <si>
    <t>1651,105*1,2 'Přepočtené koeficientem množství</t>
  </si>
  <si>
    <t>596412213</t>
  </si>
  <si>
    <t>Kladení dlažby z vegetačních tvárnic pozemních komunikací tl 80 mm pl přes 300 m2</t>
  </si>
  <si>
    <t>1088148435</t>
  </si>
  <si>
    <t>Konstrukce kolmého parkovacího stání , tl. 420mm, vege dlažba  čtvercová 200x200x80mm</t>
  </si>
  <si>
    <t>(2,75*11+2,5*44)*5</t>
  </si>
  <si>
    <t>59245036</t>
  </si>
  <si>
    <t>dlažba plošná betonová vegetační 200x200x80mm barevná</t>
  </si>
  <si>
    <t>1430114397</t>
  </si>
  <si>
    <t>701,25*1,2 'Přepočtené koeficientem množství</t>
  </si>
  <si>
    <t>916131213</t>
  </si>
  <si>
    <t>Osazení silničního obrubníku betonového stojatého s boční opěrou do lože z betonu prostého</t>
  </si>
  <si>
    <t>661143423</t>
  </si>
  <si>
    <t>" obrubník silniční  tl. 150 mm"          934</t>
  </si>
  <si>
    <t>" obrubník silniční nájezdový "          20</t>
  </si>
  <si>
    <t>"obrubník silniční přechodový L+P "  6</t>
  </si>
  <si>
    <t>59217031</t>
  </si>
  <si>
    <t>obrubník betonový silniční 1000x150x250mm</t>
  </si>
  <si>
    <t>-1048242920</t>
  </si>
  <si>
    <t>934*1,2 'Přepočtené koeficientem množství</t>
  </si>
  <si>
    <t>59217029</t>
  </si>
  <si>
    <t>obrubník betonový silniční nájezdový 1000x150x150mm</t>
  </si>
  <si>
    <t>317343753</t>
  </si>
  <si>
    <t>20*1,2 'Přepočtené koeficientem množství</t>
  </si>
  <si>
    <t>59217030</t>
  </si>
  <si>
    <t>obrubník betonový silniční přechodový 1000x150x150-250mm</t>
  </si>
  <si>
    <t>1830101673</t>
  </si>
  <si>
    <t>6*1,2 'Přepočtené koeficientem množství</t>
  </si>
  <si>
    <t>916231213</t>
  </si>
  <si>
    <t>Osazení chodníkového obrubníku betonového stojatého s boční opěrou do lože z betonu prostého</t>
  </si>
  <si>
    <t>-26476268</t>
  </si>
  <si>
    <t>"chodníkový  obrubník "                              346</t>
  </si>
  <si>
    <t>" parkový obrubník 250x100x1000 mm" 164</t>
  </si>
  <si>
    <t>59217008</t>
  </si>
  <si>
    <t>obrubník betonový parkový 1000x80x200mm</t>
  </si>
  <si>
    <t>2063141642</t>
  </si>
  <si>
    <t>346*1,2 'Přepočtené koeficientem množství</t>
  </si>
  <si>
    <t>59217017</t>
  </si>
  <si>
    <t>obrubník betonový chodníkový 1000x100x250mm</t>
  </si>
  <si>
    <t>-1618974226</t>
  </si>
  <si>
    <t>164*1,2 'Přepočtené koeficientem množství</t>
  </si>
  <si>
    <t>Trubní vedení</t>
  </si>
  <si>
    <t>895941302</t>
  </si>
  <si>
    <t>Osazení vpusti uliční DN 450 z betonových dílců dno s kalištěm</t>
  </si>
  <si>
    <t>-210591130</t>
  </si>
  <si>
    <t>59224495</t>
  </si>
  <si>
    <t>vpusť uliční DN 450 kaliště nízké 450/240x50mm</t>
  </si>
  <si>
    <t>-1137773120</t>
  </si>
  <si>
    <t>59224483</t>
  </si>
  <si>
    <t>vpusť uliční DN 450 vyrovnávací prstenec pro rám 300x500mm</t>
  </si>
  <si>
    <t>-2095760944</t>
  </si>
  <si>
    <t>895941314</t>
  </si>
  <si>
    <t>Osazení vpusti uliční DN 450 z betonových dílců skruž horní 570 mm</t>
  </si>
  <si>
    <t>1187108147</t>
  </si>
  <si>
    <t>59224486</t>
  </si>
  <si>
    <t>vpusť uliční DN 450 skruž horní betonová 450/570x50mm</t>
  </si>
  <si>
    <t>-500486416</t>
  </si>
  <si>
    <t>895941323</t>
  </si>
  <si>
    <t>Osazení vpusti uliční DN 450 z betonových dílců skruž středová 570 mm</t>
  </si>
  <si>
    <t>1315389141</t>
  </si>
  <si>
    <t>59224488</t>
  </si>
  <si>
    <t>vpusť uliční DN 450 skruž střední betonová 450/570x50mm</t>
  </si>
  <si>
    <t>-921515467</t>
  </si>
  <si>
    <t>895941331</t>
  </si>
  <si>
    <t>Osazení vpusti uliční DN 450 z betonových dílců skruž průběžná s výtokem</t>
  </si>
  <si>
    <t>1617851739</t>
  </si>
  <si>
    <t>59224489</t>
  </si>
  <si>
    <t>vpusť uliční DN 450 skruž průběžná s odtokem 150mm 450/450x50mm</t>
  </si>
  <si>
    <t>-546744990</t>
  </si>
  <si>
    <t>913111115</t>
  </si>
  <si>
    <t>Montáž a demontáž dočasné dopravní značky samostatné základní</t>
  </si>
  <si>
    <t>-610660667</t>
  </si>
  <si>
    <t>"výstavba  přípojky vodovodu a kanalizace - etapa 1"</t>
  </si>
  <si>
    <t>"C4b" 1</t>
  </si>
  <si>
    <t>"A15" 3</t>
  </si>
  <si>
    <t xml:space="preserve">"výstavba  přípojky  vodovodu a kanalizace - etapa 2" </t>
  </si>
  <si>
    <t>40445619</t>
  </si>
  <si>
    <t>zákazové, příkazové dopravní značky B1-B34, C1-15 500mm</t>
  </si>
  <si>
    <t>309092208</t>
  </si>
  <si>
    <t>40445600</t>
  </si>
  <si>
    <t>výstražné dopravní značky A1-A30, A33 700mm</t>
  </si>
  <si>
    <t>1297573421</t>
  </si>
  <si>
    <t>913111215</t>
  </si>
  <si>
    <t>Příplatek k dočasné dopravní značce samostatné základní za první a ZKD den použití</t>
  </si>
  <si>
    <t>807998526</t>
  </si>
  <si>
    <t>10*30+10*30</t>
  </si>
  <si>
    <t>913321111</t>
  </si>
  <si>
    <t>Montáž a demontáž dočasné dopravní směrové desky základní</t>
  </si>
  <si>
    <t>-1196014649</t>
  </si>
  <si>
    <t>"výstavba přípojky vodovodu a kanalizace - etapa 1"</t>
  </si>
  <si>
    <t>"Z2"2</t>
  </si>
  <si>
    <t>"Z4a"4</t>
  </si>
  <si>
    <t xml:space="preserve">"výstavba přípojky vodovodu a kanalizace - etapa 2" </t>
  </si>
  <si>
    <t>40445642</t>
  </si>
  <si>
    <t>informativní značky směrové Z4 250x1000mm</t>
  </si>
  <si>
    <t>1301449772</t>
  </si>
  <si>
    <t>40445642R1</t>
  </si>
  <si>
    <t>informativní značky směrové Z2 200x1000mm</t>
  </si>
  <si>
    <t>818024263</t>
  </si>
  <si>
    <t>913321211</t>
  </si>
  <si>
    <t>Příplatek k dočasné směrové desce základní za první a ZKD den použití</t>
  </si>
  <si>
    <t>881809359</t>
  </si>
  <si>
    <t>914111111</t>
  </si>
  <si>
    <t>Montáž svislé dopravní značky do velikosti 1 m2 objímkami na sloupek nebo konzolu</t>
  </si>
  <si>
    <t>-874519324</t>
  </si>
  <si>
    <t>"P4" 1</t>
  </si>
  <si>
    <t>"IP12a"1</t>
  </si>
  <si>
    <t>"E8e"1</t>
  </si>
  <si>
    <t>"B2"1</t>
  </si>
  <si>
    <t>"IZ6a" 1</t>
  </si>
  <si>
    <t>"IP4b "1</t>
  </si>
  <si>
    <t>"IZ6b" 1</t>
  </si>
  <si>
    <t>40445625</t>
  </si>
  <si>
    <t>informativní značky provozní IP8, IP9, IP11-IP13 500x700mm</t>
  </si>
  <si>
    <t>347707095</t>
  </si>
  <si>
    <t>"IP12a" 1</t>
  </si>
  <si>
    <t>40445621</t>
  </si>
  <si>
    <t>informativní značky provozní IP1-IP3, IP4b-IP7, IP10a, b 500x500mm</t>
  </si>
  <si>
    <t>-1016620193</t>
  </si>
  <si>
    <t>"IP4b" 1</t>
  </si>
  <si>
    <t>40445655</t>
  </si>
  <si>
    <t>informativní značky zónové IZ6, IZ7 1000x1500mm</t>
  </si>
  <si>
    <t>1631241464</t>
  </si>
  <si>
    <t>"IZ6a"1</t>
  </si>
  <si>
    <t>"IZ6b"1</t>
  </si>
  <si>
    <t>40445608</t>
  </si>
  <si>
    <t>značky upravující přednost P1, P4 700mm</t>
  </si>
  <si>
    <t>210363748</t>
  </si>
  <si>
    <t>40445620</t>
  </si>
  <si>
    <t>zákazové, příkazové dopravní značky B1-B34, C1-15 700mm</t>
  </si>
  <si>
    <t>527794137</t>
  </si>
  <si>
    <t>40445649</t>
  </si>
  <si>
    <t>dodatkové tabulky E3-E5, E8, E14-E16 500x150mm</t>
  </si>
  <si>
    <t>1388369797</t>
  </si>
  <si>
    <t>"E8e" 1</t>
  </si>
  <si>
    <t>914511111</t>
  </si>
  <si>
    <t>Montáž sloupku dopravních značek délky do 3,5 m s betonovým základem</t>
  </si>
  <si>
    <t>1605188608</t>
  </si>
  <si>
    <t>40445230</t>
  </si>
  <si>
    <t>sloupek pro dopravní značku Zn D 70mm v 3,5m</t>
  </si>
  <si>
    <t>1960906947</t>
  </si>
  <si>
    <t>40445241</t>
  </si>
  <si>
    <t>patka pro sloupek Al D 70mm</t>
  </si>
  <si>
    <t>-137903650</t>
  </si>
  <si>
    <t>40445254</t>
  </si>
  <si>
    <t>víčko plastové na sloupek D 70mm</t>
  </si>
  <si>
    <t>1660031649</t>
  </si>
  <si>
    <t>914531111</t>
  </si>
  <si>
    <t>Montáž nástavce na sloupky velikosti do 1 m2 pro uchycení dopravních značek</t>
  </si>
  <si>
    <t>1445698414</t>
  </si>
  <si>
    <t>40445257</t>
  </si>
  <si>
    <t>svorka upínací na sloupek D 70mm</t>
  </si>
  <si>
    <t>-280343842</t>
  </si>
  <si>
    <t>915111111</t>
  </si>
  <si>
    <t>Vodorovné dopravní značení dělící čáry souvislé š 125 mm základní bílá barva</t>
  </si>
  <si>
    <t>-2005428693</t>
  </si>
  <si>
    <t>"V10b"55*5</t>
  </si>
  <si>
    <t>915111121</t>
  </si>
  <si>
    <t>Vodorovné dopravní značení dělící čáry přerušované š 125 mm základní bílá barva</t>
  </si>
  <si>
    <t>141497294</t>
  </si>
  <si>
    <t>"V7b" 25</t>
  </si>
  <si>
    <t>915131111</t>
  </si>
  <si>
    <t>Vodorovné dopravní značení přechody pro chodce, šipky, symboly základní bílá barva</t>
  </si>
  <si>
    <t>-2018487896</t>
  </si>
  <si>
    <t>915351111</t>
  </si>
  <si>
    <t>Předformátované vodorovné dopravní značení číslice nebo písmeno délky do 1 m</t>
  </si>
  <si>
    <t>221221178</t>
  </si>
  <si>
    <t>915611111</t>
  </si>
  <si>
    <t>Předznačení vodorovného liniového značení</t>
  </si>
  <si>
    <t>559802221</t>
  </si>
  <si>
    <t>919112222</t>
  </si>
  <si>
    <t>Řezání spár pro vytvoření komůrky š 15 mm hl 25 mm pro těsnící zálivku v živičném krytu</t>
  </si>
  <si>
    <t>-1858283215</t>
  </si>
  <si>
    <t>919122121</t>
  </si>
  <si>
    <t>Těsnění spár zálivkou za tepla pro komůrky š 15 mm hl 25 mm s těsnicím profilem</t>
  </si>
  <si>
    <t>2011808921</t>
  </si>
  <si>
    <t>919721123</t>
  </si>
  <si>
    <t>Geomříž pro stabilizaci podkladu tuhá dvouosá z PP podélná pevnost v tahu do 40 kN/m</t>
  </si>
  <si>
    <t>1272221193</t>
  </si>
  <si>
    <t>dlažba_imob+dlažba_poj+dlažba_komun+dlažba_zatrav</t>
  </si>
  <si>
    <t>919726123</t>
  </si>
  <si>
    <t>Geotextilie pro ochranu, separaci a filtraci netkaná měrná hmotnost do 500 g/m2</t>
  </si>
  <si>
    <t>712570482</t>
  </si>
  <si>
    <t>919731122</t>
  </si>
  <si>
    <t>Zarovnání styčné plochy podkladu nebo krytu živičného tl přes 50 do 100 mm</t>
  </si>
  <si>
    <t>1016629898</t>
  </si>
  <si>
    <t>938908411</t>
  </si>
  <si>
    <t>Čištění vozovek splachováním vodou</t>
  </si>
  <si>
    <t>-734766964</t>
  </si>
  <si>
    <t>997</t>
  </si>
  <si>
    <t>Přesun sutě</t>
  </si>
  <si>
    <t>997221551</t>
  </si>
  <si>
    <t>Vodorovná doprava suti ze sypkých materiálů do 1 km</t>
  </si>
  <si>
    <t>-1044807417</t>
  </si>
  <si>
    <t>997221559</t>
  </si>
  <si>
    <t>Příplatek ZKD 1 km u vodorovné dopravy suti ze sypkých materiálů</t>
  </si>
  <si>
    <t>-1340428432</t>
  </si>
  <si>
    <t>" skládka cca 15 km"   76,14*15</t>
  </si>
  <si>
    <t>997221611</t>
  </si>
  <si>
    <t>Nakládání suti na dopravní prostředky pro vodorovnou dopravu</t>
  </si>
  <si>
    <t>-2006915725</t>
  </si>
  <si>
    <t>997221873</t>
  </si>
  <si>
    <t>Poplatek za uložení stavebního odpadu na recyklační skládce (skládkovné) zeminy a kamení zatříděného do Katalogu odpadů pod kódem 17 05 04</t>
  </si>
  <si>
    <t>-1061147953</t>
  </si>
  <si>
    <t>997221875</t>
  </si>
  <si>
    <t>Poplatek za uložení stavebního odpadu na recyklační skládce (skládkovné) asfaltového bez obsahu dehtu zatříděného do Katalogu odpadů pod kódem 17 03 02</t>
  </si>
  <si>
    <t>39459321</t>
  </si>
  <si>
    <t>998225111</t>
  </si>
  <si>
    <t>Přesun hmot pro pozemní komunikace s krytem z kamene, monolitickým betonovým nebo živičným</t>
  </si>
  <si>
    <t>326849393</t>
  </si>
  <si>
    <t>-1716730825</t>
  </si>
  <si>
    <t>HZS1432</t>
  </si>
  <si>
    <t>Hodinová zúčtovací sazba potrubář</t>
  </si>
  <si>
    <t>-1160893024</t>
  </si>
  <si>
    <t>" napojení uličních vpustí do děšťové kanalizace" 16</t>
  </si>
  <si>
    <t>" napojení drenáže do kanalizace " 28</t>
  </si>
  <si>
    <t>HZS1422</t>
  </si>
  <si>
    <t>Hodinová zúčtovací sazba silničář</t>
  </si>
  <si>
    <t>-636807256</t>
  </si>
  <si>
    <t>"dokončovací práce okolo překážek "15</t>
  </si>
  <si>
    <t>"plynulé napojení na stávající komunikaci "16</t>
  </si>
  <si>
    <t>39,46</t>
  </si>
  <si>
    <t>53,96</t>
  </si>
  <si>
    <t xml:space="preserve">IO.02 - Vodovodní přípojka - nezpůsobilé náklady </t>
  </si>
  <si>
    <t>115101201</t>
  </si>
  <si>
    <t>Čerpání vody na dopravní výšku do 10 m průměrný přítok do 500 l/min</t>
  </si>
  <si>
    <t>-1829581249</t>
  </si>
  <si>
    <t>10*4</t>
  </si>
  <si>
    <t>115101301</t>
  </si>
  <si>
    <t>Pohotovost čerpací soupravy pro dopravní výšku do 10 m přítok do 500 l/min</t>
  </si>
  <si>
    <t>-1428097330</t>
  </si>
  <si>
    <t>-1456903258</t>
  </si>
  <si>
    <t>"vodoměrná šachta"23,5</t>
  </si>
  <si>
    <t>132254203</t>
  </si>
  <si>
    <t>Hloubení zapažených rýh š do 2000 mm v hornině třídy těžitelnosti I skupiny 3 objem do 100 m3</t>
  </si>
  <si>
    <t>1120885657</t>
  </si>
  <si>
    <t>43,7*1*1,6</t>
  </si>
  <si>
    <t>151811131</t>
  </si>
  <si>
    <t>Osazení pažicího boxu hl výkopu do 4 m š do 1,2 m</t>
  </si>
  <si>
    <t>906439909</t>
  </si>
  <si>
    <t>43,7*1,6*2</t>
  </si>
  <si>
    <t>151811231</t>
  </si>
  <si>
    <t>Odstranění pažicího boxu hl výkopu do 4 m š do 1,2 m</t>
  </si>
  <si>
    <t>-692371970</t>
  </si>
  <si>
    <t>-6212074</t>
  </si>
  <si>
    <t>514364795</t>
  </si>
  <si>
    <t>23,5+69,92-Zasyp</t>
  </si>
  <si>
    <t>-979812427</t>
  </si>
  <si>
    <t>-1879639672</t>
  </si>
  <si>
    <t>917099376</t>
  </si>
  <si>
    <t>1430956638</t>
  </si>
  <si>
    <t>1037182221</t>
  </si>
  <si>
    <t>" vodoměrná šachta" 23,5-4,5</t>
  </si>
  <si>
    <t>"přípojka" 43,7*1*0,8</t>
  </si>
  <si>
    <t>-1268215579</t>
  </si>
  <si>
    <t>43,7*1*0,4</t>
  </si>
  <si>
    <t>58337302</t>
  </si>
  <si>
    <t>štěrkopísek frakce 0/12</t>
  </si>
  <si>
    <t>50940280</t>
  </si>
  <si>
    <t>17,48*1,8</t>
  </si>
  <si>
    <t>-1549532687</t>
  </si>
  <si>
    <t>" vodoměrná šachta" 2*2*0,15</t>
  </si>
  <si>
    <t>-475996281</t>
  </si>
  <si>
    <t>43,7*1*0,1</t>
  </si>
  <si>
    <t>452311141</t>
  </si>
  <si>
    <t>Podkladní desky z betonu prostého tř. C 16/20 otevřený výkop</t>
  </si>
  <si>
    <t>827689437</t>
  </si>
  <si>
    <t>452351101</t>
  </si>
  <si>
    <t>Bednění podkladních desek nebo bloků nebo sedlového lože otevřený výkop</t>
  </si>
  <si>
    <t>-259997816</t>
  </si>
  <si>
    <t>871241221</t>
  </si>
  <si>
    <t>Montáž potrubí z PE100 SDR 17 otevřený výkop svařovaných elektrotvarovkou D 63</t>
  </si>
  <si>
    <t>-535543401</t>
  </si>
  <si>
    <t>"vodovodní přípojka"43,7</t>
  </si>
  <si>
    <t>28613755</t>
  </si>
  <si>
    <t>trubka vodovodní LDPE (rPE) D 63x8,6mm</t>
  </si>
  <si>
    <t>-1462737673</t>
  </si>
  <si>
    <t>43,7*1,03 'Přepočtené koeficientem množství</t>
  </si>
  <si>
    <t>877212001</t>
  </si>
  <si>
    <t>Montáž svěrných spojek na vodovodním potrubí z trub d 63</t>
  </si>
  <si>
    <t>-733159771</t>
  </si>
  <si>
    <t>63126205</t>
  </si>
  <si>
    <t>spojka svěrná kompozitní přímá pro PE potrubí d63</t>
  </si>
  <si>
    <t>1838716450</t>
  </si>
  <si>
    <t>891211321</t>
  </si>
  <si>
    <t>Montáž vodovodních šoupátek domovní přípojky se závitovými konci PN16 otevřený výkop G 2"</t>
  </si>
  <si>
    <t>-1308153854</t>
  </si>
  <si>
    <t>42223015</t>
  </si>
  <si>
    <t>šoupátko domovní přípojky plastové ISO hrdlo PN16 63x63</t>
  </si>
  <si>
    <t>1852565878</t>
  </si>
  <si>
    <t>42291079</t>
  </si>
  <si>
    <t>souprava zemní pro šoupátka DN 65-80mm Rd 2,0m</t>
  </si>
  <si>
    <t>2016216597</t>
  </si>
  <si>
    <t>891269111</t>
  </si>
  <si>
    <t>Montáž navrtávacích pasů na potrubí z jakýchkoli trub DN 100</t>
  </si>
  <si>
    <t>1525937050</t>
  </si>
  <si>
    <t>42273451</t>
  </si>
  <si>
    <t>pás navrtávací z tvárné litiny DN 100, univerzální, se závitovým výstupem 2"</t>
  </si>
  <si>
    <t>1160358292</t>
  </si>
  <si>
    <t>892233122</t>
  </si>
  <si>
    <t>Proplach a dezinfekce vodovodního potrubí DN od 40 do 70</t>
  </si>
  <si>
    <t>80069671</t>
  </si>
  <si>
    <t>892271111</t>
  </si>
  <si>
    <t>Tlaková zkouška vodou potrubí DN 100 nebo 125</t>
  </si>
  <si>
    <t>1270491899</t>
  </si>
  <si>
    <t>893410101</t>
  </si>
  <si>
    <t>Osazení vodoměrné šachty z betonových dílců nepojížděné pl do 1,5 m2 šachtové dno</t>
  </si>
  <si>
    <t>-589635671</t>
  </si>
  <si>
    <t>59224655</t>
  </si>
  <si>
    <t>dno vodoměrné šachty 136x106x10cm nepojížděné</t>
  </si>
  <si>
    <t>-1095203531</t>
  </si>
  <si>
    <t>893410102</t>
  </si>
  <si>
    <t>Osazení vodoměrné šachty z betonových dílců nepojížděné pl do 1,5 m2 šachtová skruž výšky 500 mm</t>
  </si>
  <si>
    <t>1651569759</t>
  </si>
  <si>
    <t>59224652</t>
  </si>
  <si>
    <t>skruž vodoměrné šachty 136x106x10cm nepojížděné, 2 stupadla</t>
  </si>
  <si>
    <t>745335427</t>
  </si>
  <si>
    <t>893410103</t>
  </si>
  <si>
    <t>Osazení vodoměrné šachty z betonových dílců nepojížděné pl do 1,5 m2 zákrytová deska</t>
  </si>
  <si>
    <t>1423852247</t>
  </si>
  <si>
    <t>59224654</t>
  </si>
  <si>
    <t>deska zákrytová s poklopem vodoměrné šachty 136x106x10cm nepojížděné</t>
  </si>
  <si>
    <t>-637029820</t>
  </si>
  <si>
    <t>899401111</t>
  </si>
  <si>
    <t>Osazení poklopů litinových ventilových</t>
  </si>
  <si>
    <t>-1652244907</t>
  </si>
  <si>
    <t>42291352</t>
  </si>
  <si>
    <t>poklop litinový šoupátkový pro zemní soupravy osazení do terénu a do vozovky</t>
  </si>
  <si>
    <t>-944185701</t>
  </si>
  <si>
    <t>56230636</t>
  </si>
  <si>
    <t>deska podkladová uličního poklopu plastového ventilkového a šoupatového</t>
  </si>
  <si>
    <t>1310061937</t>
  </si>
  <si>
    <t>899713111</t>
  </si>
  <si>
    <t>Orientační tabulky na sloupku betonovém nebo ocelovém vč tyče a osazení</t>
  </si>
  <si>
    <t>-992504767</t>
  </si>
  <si>
    <t>-515965410</t>
  </si>
  <si>
    <t>43,7</t>
  </si>
  <si>
    <t>899722114</t>
  </si>
  <si>
    <t>Krytí potrubí z plastů výstražnou fólií z PVC 40 cm</t>
  </si>
  <si>
    <t>-1692227758</t>
  </si>
  <si>
    <t>899914111</t>
  </si>
  <si>
    <t>Montáž ocelové chráničky DN100</t>
  </si>
  <si>
    <t>-809747711</t>
  </si>
  <si>
    <t>55283912</t>
  </si>
  <si>
    <t>trubka ocelová bezešvá hladká jakost 11 353 102x3,6mm</t>
  </si>
  <si>
    <t>-632792463</t>
  </si>
  <si>
    <t>-1992539631</t>
  </si>
  <si>
    <t>722270103</t>
  </si>
  <si>
    <t>Sestava vodoměrová závitová G 5/4"</t>
  </si>
  <si>
    <t>-1789076959</t>
  </si>
  <si>
    <t>HZS3111</t>
  </si>
  <si>
    <t>Hodinová zúčtovací sazba montér potrubí</t>
  </si>
  <si>
    <t>-1222598980</t>
  </si>
  <si>
    <t>Vyhledání místa napojení + práce s napojením a přepojením + všechny související práce</t>
  </si>
  <si>
    <t>34,84</t>
  </si>
  <si>
    <t>57,4</t>
  </si>
  <si>
    <t xml:space="preserve">IO.03 - Kanalizační přípojka - nezpůsobilé náklady </t>
  </si>
  <si>
    <t>-1288780781</t>
  </si>
  <si>
    <t>2017204609</t>
  </si>
  <si>
    <t>-2127600705</t>
  </si>
  <si>
    <t>34,4*1*2,1</t>
  </si>
  <si>
    <t>133251102</t>
  </si>
  <si>
    <t>Hloubení šachet nezapažených v hornině třídy těžitelnosti I skupiny 3 objem do 50 m3</t>
  </si>
  <si>
    <t>-789129337</t>
  </si>
  <si>
    <t>" šachta "10*2</t>
  </si>
  <si>
    <t>-347841987</t>
  </si>
  <si>
    <t>34,4*2,1*2</t>
  </si>
  <si>
    <t>-481920240</t>
  </si>
  <si>
    <t>-1861284908</t>
  </si>
  <si>
    <t>-1707045461</t>
  </si>
  <si>
    <t>72,24+20-Zasyp</t>
  </si>
  <si>
    <t>404658962</t>
  </si>
  <si>
    <t>-919860954</t>
  </si>
  <si>
    <t>1781740067</t>
  </si>
  <si>
    <t>2070397587</t>
  </si>
  <si>
    <t>-1052368683</t>
  </si>
  <si>
    <t>"přípojka" 43,4*1*1</t>
  </si>
  <si>
    <t>"zásyp šachty"20-6</t>
  </si>
  <si>
    <t>-160256256</t>
  </si>
  <si>
    <t>34,4*1*0,5</t>
  </si>
  <si>
    <t>2086647904</t>
  </si>
  <si>
    <t>17,2*1,8</t>
  </si>
  <si>
    <t>359901211</t>
  </si>
  <si>
    <t>Monitoring stoky jakékoli výšky na nové kanalizaci</t>
  </si>
  <si>
    <t>1273086717</t>
  </si>
  <si>
    <t>433224496</t>
  </si>
  <si>
    <t>2*1,5*1,5*0,1</t>
  </si>
  <si>
    <t>-228356509</t>
  </si>
  <si>
    <t>34,4*1*0,1</t>
  </si>
  <si>
    <t>452112111</t>
  </si>
  <si>
    <t>Osazení betonových prstenců nebo rámů v do 100 mm</t>
  </si>
  <si>
    <t>358673745</t>
  </si>
  <si>
    <t>59224148</t>
  </si>
  <si>
    <t>prstenec šachtový vyrovnávací betonový rovný 625x100x100mm</t>
  </si>
  <si>
    <t>-1690917233</t>
  </si>
  <si>
    <t>59224147</t>
  </si>
  <si>
    <t>prstenec šachtový vyrovnávací betonový rovný 625x100x80mm</t>
  </si>
  <si>
    <t>725092347</t>
  </si>
  <si>
    <t>59224146</t>
  </si>
  <si>
    <t>prstenec šachtový vyrovnávací betonový rovný 625x100x60mm</t>
  </si>
  <si>
    <t>-680012437</t>
  </si>
  <si>
    <t>452311131</t>
  </si>
  <si>
    <t>Podkladní desky z betonu prostého tř. C 12/15 otevřený výkop</t>
  </si>
  <si>
    <t>1815074536</t>
  </si>
  <si>
    <t>871353121</t>
  </si>
  <si>
    <t>Montáž kanalizačního potrubí z PVC těsněné gumovým kroužkem otevřený výkop sklon do 20 % DN 200</t>
  </si>
  <si>
    <t>1453247155</t>
  </si>
  <si>
    <t>28611240</t>
  </si>
  <si>
    <t>trubka kanalizační PVC-U DN 200x5000mm SN12</t>
  </si>
  <si>
    <t>-992161506</t>
  </si>
  <si>
    <t>34,4*1,05 'Přepočtené koeficientem množství</t>
  </si>
  <si>
    <t>892351111</t>
  </si>
  <si>
    <t>Tlaková zkouška vodou potrubí DN 150 nebo 200</t>
  </si>
  <si>
    <t>377671453</t>
  </si>
  <si>
    <t>892352121</t>
  </si>
  <si>
    <t>Tlaková zkouška vzduchem potrubí DN 200 těsnícím vakem ucpávkovým</t>
  </si>
  <si>
    <t>úsek</t>
  </si>
  <si>
    <t>-1619526364</t>
  </si>
  <si>
    <t>892372111</t>
  </si>
  <si>
    <t>Zabezpečení konců potrubí DN do 300 při tlakových zkouškách vodou</t>
  </si>
  <si>
    <t>-1714934906</t>
  </si>
  <si>
    <t>894411121</t>
  </si>
  <si>
    <t>Zřízení šachet kanalizačních z betonových dílců na potrubí DN přes 200 do 300 dno beton tř. C 25/30</t>
  </si>
  <si>
    <t>-578871635</t>
  </si>
  <si>
    <t>"revizní šachta " 1</t>
  </si>
  <si>
    <t>" nová šachta  u napojení na  jednotnou stoku Dn 400"1</t>
  </si>
  <si>
    <t>59224061</t>
  </si>
  <si>
    <t>dno betonové šachtové kulaté DN 1000x600, 100x75x15cm</t>
  </si>
  <si>
    <t>1099731907</t>
  </si>
  <si>
    <t>59224064</t>
  </si>
  <si>
    <t>dno betonové šachtové kulaté DN 1000x500, 100x65x15cm</t>
  </si>
  <si>
    <t>111669527</t>
  </si>
  <si>
    <t>59224348</t>
  </si>
  <si>
    <t>těsnění elastomerové pro spojení šachetních dílů DN 1000</t>
  </si>
  <si>
    <t>866934618</t>
  </si>
  <si>
    <t>59224050</t>
  </si>
  <si>
    <t>skruž pro kanalizační šachty se zabudovanými stupadly 100x25x12cm</t>
  </si>
  <si>
    <t>-631507607</t>
  </si>
  <si>
    <t>59224051</t>
  </si>
  <si>
    <t>skruž pro kanalizační šachty se zabudovanými stupadly 100x50x12cm</t>
  </si>
  <si>
    <t>-1199155421</t>
  </si>
  <si>
    <t>59224052</t>
  </si>
  <si>
    <t>skruž pro kanalizační šachty se zabudovanými stupadly 100x100x12cm</t>
  </si>
  <si>
    <t>1707092795</t>
  </si>
  <si>
    <t>59224312</t>
  </si>
  <si>
    <t>kónus šachetní betonový kapsové plastové stupadlo 100x62,5x58cm</t>
  </si>
  <si>
    <t>-983409312</t>
  </si>
  <si>
    <t>899104112</t>
  </si>
  <si>
    <t>Osazení poklopů litinových nebo ocelových včetně rámů pro třídu zatížení D400, E600</t>
  </si>
  <si>
    <t>2120705663</t>
  </si>
  <si>
    <t>28661935</t>
  </si>
  <si>
    <t xml:space="preserve">poklop šachtový litinový  DN 600 pro třídu zatížení D400 - bez odvětrání </t>
  </si>
  <si>
    <t>-116626867</t>
  </si>
  <si>
    <t>899721112</t>
  </si>
  <si>
    <t>Signalizační vodič DN přes 150 mm na potrubí</t>
  </si>
  <si>
    <t>1678102823</t>
  </si>
  <si>
    <t>899722112</t>
  </si>
  <si>
    <t>Krytí potrubí z plastů výstražnou fólií z PVC 25 cm</t>
  </si>
  <si>
    <t>-958958132</t>
  </si>
  <si>
    <t>R01</t>
  </si>
  <si>
    <t xml:space="preserve">D+M přečerpávací šachty splaškové kanalizace - betonová prefabrikovaná vnitřní průměr DN1500 mm - kompletní dodávka  vč. zemních prací  - specifikace dle PD </t>
  </si>
  <si>
    <t>2086379179</t>
  </si>
  <si>
    <t>šachtové dno, šachtové skruže, zákrytová pojezdová deska s dvěma prostupy DN 600 mm, poklopy DN600 mm A15 bez odvětrání, vyrovnávací prstence</t>
  </si>
  <si>
    <t>podklad monolitická podkladní deska tl.150 mm beton C25/30(+ KARI sítě), podklad štěrkodrť tl. 100 mm,</t>
  </si>
  <si>
    <t>vývrty, utěsnění ,poplastovaná stupadla</t>
  </si>
  <si>
    <t>vystrojení - komplet ponorná kalová čerpadla, nerezové vodící tyče a řetězy</t>
  </si>
  <si>
    <t xml:space="preserve">výtlačné potrubí, tvarovky </t>
  </si>
  <si>
    <t>-26043644</t>
  </si>
  <si>
    <t>1266841604</t>
  </si>
  <si>
    <t>"Napojení na veřejné vedení splaškové kanalizace"22</t>
  </si>
  <si>
    <t xml:space="preserve">IO.04 - Plynová přípojka - nezpůsobilé náklady </t>
  </si>
  <si>
    <t xml:space="preserve">    723 - Zdravotechnika - vnitřní plynovod</t>
  </si>
  <si>
    <t>115101221</t>
  </si>
  <si>
    <t>Čerpání vody na dopravní výšku do 25 m průměrný přítok do 500 l/min</t>
  </si>
  <si>
    <t>119001411</t>
  </si>
  <si>
    <t>Dočasné zajištění potrubí betonového, ŽB nebo kameninového DN do 200 mm</t>
  </si>
  <si>
    <t>119001421</t>
  </si>
  <si>
    <t>Dočasné zajištění kabelů a kabelových tratí ze 3 volně ložených kabelů</t>
  </si>
  <si>
    <t>121112003</t>
  </si>
  <si>
    <t>Sejmutí ornice tl vrstvy do 200 mm ručně</t>
  </si>
  <si>
    <t>131213701</t>
  </si>
  <si>
    <t>Hloubení nezapažených jam v soudržných horninách třídy těžitelnosti I skupiny 3 ručně</t>
  </si>
  <si>
    <t>1*1*1,6</t>
  </si>
  <si>
    <t>132254205</t>
  </si>
  <si>
    <t>Hloubení zapažených rýh š do 2000 mm v hornině třídy těžitelnosti I, skupiny 3 objem do 1000 m3</t>
  </si>
  <si>
    <t>2*0,6*1,5</t>
  </si>
  <si>
    <t>151101101</t>
  </si>
  <si>
    <t>Zřízení příložného pažení a rozepření stěn rýh hl do 2 m</t>
  </si>
  <si>
    <t>151101111</t>
  </si>
  <si>
    <t>Odstranění příložného pažení a rozepření stěn rýh hl do 2 m</t>
  </si>
  <si>
    <t>162251102</t>
  </si>
  <si>
    <t>Vodorovné přemístění přes 20 do 50 m výkopku/sypaniny z horniny třídy těžitelnosti I skupiny 1 až 3</t>
  </si>
  <si>
    <t>1,6+1,8</t>
  </si>
  <si>
    <t>2*0,6*0,3</t>
  </si>
  <si>
    <t>štěrkopísek frakce 0/8</t>
  </si>
  <si>
    <t>0,36*1,7</t>
  </si>
  <si>
    <t>181351003</t>
  </si>
  <si>
    <t>Rozprostření ornice tl vrstvy do 200 mm pl do 100 m2 v rovině nebo ve svahu do 1:5 strojně</t>
  </si>
  <si>
    <t>723</t>
  </si>
  <si>
    <t>Zdravotechnika - vnitřní plynovod</t>
  </si>
  <si>
    <t>723170114</t>
  </si>
  <si>
    <t>Potrubí plynové plastové Pe 100, PN 0,4 MPa, D 32 x 3,0 mm spojované elektrotvarovkami</t>
  </si>
  <si>
    <t>723170117</t>
  </si>
  <si>
    <t>Potrubí plynové plastové Pe 100, PN 0,4 MPa, D 63 x 5,8 mm spojované elektrotvarovkami</t>
  </si>
  <si>
    <t>723190901</t>
  </si>
  <si>
    <t>Uzavření,otevření plynovodního potrubí při opravě</t>
  </si>
  <si>
    <t>723190907</t>
  </si>
  <si>
    <t>Odvzdušnění nebo napuštění plynovodního potrubí</t>
  </si>
  <si>
    <t>723190909</t>
  </si>
  <si>
    <t>Zkouška těsnosti potrubí plynovodního</t>
  </si>
  <si>
    <t>723231163</t>
  </si>
  <si>
    <t>Kohout kulový přímý G 3/4" PN 42 do 185°C plnoprůtokový vnitřní závit těžká řada</t>
  </si>
  <si>
    <t>723239102</t>
  </si>
  <si>
    <t>Montáž armatur plynovodních se dvěma závity G 3/4" ostatní typ</t>
  </si>
  <si>
    <t>55134643</t>
  </si>
  <si>
    <t>tvarovka T-kus odbočkový na plyn PN 10</t>
  </si>
  <si>
    <t>-342117846</t>
  </si>
  <si>
    <t>998723101</t>
  </si>
  <si>
    <t>Přesun hmot tonážní pro vnitřní plynovod v objektech v do 6 m</t>
  </si>
  <si>
    <t>998723192</t>
  </si>
  <si>
    <t>Příplatek k přesunu hmot tonážní 723 za zvětšený přesun do 100 m</t>
  </si>
  <si>
    <t>Hodinová zúčtovací sazba zedník - bourání drážek</t>
  </si>
  <si>
    <t>044002000</t>
  </si>
  <si>
    <t>Revize</t>
  </si>
  <si>
    <t>kč</t>
  </si>
  <si>
    <t>1,28</t>
  </si>
  <si>
    <t xml:space="preserve">IO.05 - Slaboproudé kabelové napojení - přípojka - nezpůsobilé náklady </t>
  </si>
  <si>
    <t xml:space="preserve">    742 - Elektroinstalace - slaboproud</t>
  </si>
  <si>
    <t>132254101</t>
  </si>
  <si>
    <t>Hloubení rýh zapažených š do 800 mm v hornině třídy těžitelnosti I skupiny 3 objem do 20 m3 strojně</t>
  </si>
  <si>
    <t>-1681997947</t>
  </si>
  <si>
    <t>"nový kabel "4*0,4*0,8</t>
  </si>
  <si>
    <t>-1931457004</t>
  </si>
  <si>
    <t>460087029</t>
  </si>
  <si>
    <t>-661750962</t>
  </si>
  <si>
    <t>"odvoz dalším 15km" 15*1,28</t>
  </si>
  <si>
    <t>-721375855</t>
  </si>
  <si>
    <t>1799059878</t>
  </si>
  <si>
    <t>1,28*1,8</t>
  </si>
  <si>
    <t>-1392941902</t>
  </si>
  <si>
    <t>1,28-0,96-0,16</t>
  </si>
  <si>
    <t>-947279659</t>
  </si>
  <si>
    <t>4*0,4*0,6</t>
  </si>
  <si>
    <t>878328326</t>
  </si>
  <si>
    <t>0,96*1,2 'Přepočtené koeficientem množství</t>
  </si>
  <si>
    <t>-604612943</t>
  </si>
  <si>
    <t>0,1*0,4*4</t>
  </si>
  <si>
    <t>742</t>
  </si>
  <si>
    <t>Elektroinstalace - slaboproud</t>
  </si>
  <si>
    <t>742110021</t>
  </si>
  <si>
    <t>Montáž trubek pro slaboproud plastových tuhých pro vnější rozvody uložených volně na příchytky</t>
  </si>
  <si>
    <t>1811295510</t>
  </si>
  <si>
    <t>-54189146</t>
  </si>
  <si>
    <t>4*1,2 'Přepočtené koeficientem množství</t>
  </si>
  <si>
    <t>742121001</t>
  </si>
  <si>
    <t>Montáž kabelů sdělovacích pro vnitřní rozvody do 15 žil</t>
  </si>
  <si>
    <t>-101842964</t>
  </si>
  <si>
    <t>34121101</t>
  </si>
  <si>
    <t>kabel sdělovací podélně vodotěsný stíněný laminovanou Al folií jádro Cu plné izolace foam-skin PE plášť PE 150V (TCEPKPFLE) 10x4x0,4mm2</t>
  </si>
  <si>
    <t>-1137231847</t>
  </si>
  <si>
    <t>4*1,15 'Přepočtené koeficientem množství</t>
  </si>
  <si>
    <t>220182021</t>
  </si>
  <si>
    <t>Uložení trubky HDPE do výkopu včetně fixace</t>
  </si>
  <si>
    <t>-1636598170</t>
  </si>
  <si>
    <t>220182002</t>
  </si>
  <si>
    <t>Zatažení ochranné trubky z HDPE 110 mm do chráničky</t>
  </si>
  <si>
    <t>-374580111</t>
  </si>
  <si>
    <t>-373706285</t>
  </si>
  <si>
    <t>-322934057</t>
  </si>
  <si>
    <t>460490011</t>
  </si>
  <si>
    <t>Krytí kabelů výstražnou fólií šířky 20 cm</t>
  </si>
  <si>
    <t>-1777311010</t>
  </si>
  <si>
    <t>HZS3131</t>
  </si>
  <si>
    <t>Hodinová zúčtovací sazba elektromontér VN a VVN</t>
  </si>
  <si>
    <t>442733710</t>
  </si>
  <si>
    <t>"Vyhledání přípojného místa"2</t>
  </si>
  <si>
    <t>"napojení nového rozvodu sdělovacího vedení na vedení stávající" 6</t>
  </si>
  <si>
    <t>HZS4212</t>
  </si>
  <si>
    <t>Hodinová zúčtovací sazba revizní technik specialista</t>
  </si>
  <si>
    <t>-2142567209</t>
  </si>
  <si>
    <t>562094009</t>
  </si>
  <si>
    <t xml:space="preserve">IO.06 - Plynová zařízení  - nezpůsobilé náklady </t>
  </si>
  <si>
    <t>165*0,6*1,5</t>
  </si>
  <si>
    <t>165*1*2</t>
  </si>
  <si>
    <t>148,5-29,7</t>
  </si>
  <si>
    <t>165*0,6*0,3</t>
  </si>
  <si>
    <t>723111202</t>
  </si>
  <si>
    <t>Potrubí ocelové závitové černé bezešvé svařované běžné DN 15</t>
  </si>
  <si>
    <t>723111203</t>
  </si>
  <si>
    <t>Potrubí ocelové závitové černé bezešvé svařované běžné DN 20</t>
  </si>
  <si>
    <t>723111206</t>
  </si>
  <si>
    <t>Potrubí ocelové závitové černé bezešvé svařované běžné DN 40</t>
  </si>
  <si>
    <t>723150313</t>
  </si>
  <si>
    <t>Potrubí ocelové hladké černé bezešvé spojované svařováním tvářené za tepla D 76x3,2 mm</t>
  </si>
  <si>
    <t>723150365</t>
  </si>
  <si>
    <t>Chránička D 38x2,6 mm</t>
  </si>
  <si>
    <t>723150371</t>
  </si>
  <si>
    <t>Chránička D 108x4 mm</t>
  </si>
  <si>
    <t>723170128</t>
  </si>
  <si>
    <t>Potrubí plynové plastové Pe 100, PN 0,1 MPa, D 90 x 5,2 mm spojované elektrotvarovkami</t>
  </si>
  <si>
    <t>723170128r</t>
  </si>
  <si>
    <t>Potrubí plynové plastové Pe 100, PN 0,1 MPa, D 160 mm spojované elektrotvarovkami</t>
  </si>
  <si>
    <t>723219103</t>
  </si>
  <si>
    <t>Montáž armatur plynovodních přírubových DN 65 ostatní typ</t>
  </si>
  <si>
    <t>20000</t>
  </si>
  <si>
    <t>havarijní ventil membránový NTL DN 65 solo 230V</t>
  </si>
  <si>
    <t>70003</t>
  </si>
  <si>
    <t>manometr plynový kompletní 0-6kpa včetně dsmyčky a ventilu</t>
  </si>
  <si>
    <t>723221304</t>
  </si>
  <si>
    <t>Ventil vzorkovací rohový G 1/2" PN 5 s vnitřním závitem</t>
  </si>
  <si>
    <t>723231162</t>
  </si>
  <si>
    <t>Kohout kulový přímý G 1/2" PN 42 do 185°C plnoprůtokový vnitřní závit těžká řada</t>
  </si>
  <si>
    <t>723231166</t>
  </si>
  <si>
    <t>Kohout kulový přímý G 1 1/2" PN 42 do 185°C plnoprůtokový vnitřní závit těžká řada</t>
  </si>
  <si>
    <t>723234313</t>
  </si>
  <si>
    <t>Regulátor tlaku plynu středotlaký jednostupňový výkon do 50 m3/hod pro zemní plyn</t>
  </si>
  <si>
    <t>723239101</t>
  </si>
  <si>
    <t>Montáž armatur plynovodních se dvěma závity G 1/2" ostatní typ</t>
  </si>
  <si>
    <t>723239105</t>
  </si>
  <si>
    <t>Montáž armatur plynovodních se dvěma závity G 1 1/2" ostatní typ</t>
  </si>
  <si>
    <t>783315101</t>
  </si>
  <si>
    <t>Mezinátěr jednonásobný syntetický standardní zámečnických konstrukcí</t>
  </si>
  <si>
    <t>783417101</t>
  </si>
  <si>
    <t>Krycí jednonásobný syntetický nátěr klempířských konstrukcí</t>
  </si>
  <si>
    <t>783615561</t>
  </si>
  <si>
    <t>Mezinátěr jednonásobný syntetický nátěr potrubí přes DN 50 do DN 100 mm</t>
  </si>
  <si>
    <t>783617621</t>
  </si>
  <si>
    <t>Krycí jednonásobný syntetický nátěr potrubí přes DN 50 do DN 100 mm</t>
  </si>
  <si>
    <t>HZS2222</t>
  </si>
  <si>
    <t>Hodinová zúčtovací sazba topenář odborný</t>
  </si>
  <si>
    <t>1029411745</t>
  </si>
  <si>
    <t>" vybavení kotelny" 20</t>
  </si>
  <si>
    <t>363458985</t>
  </si>
  <si>
    <t>keře_výs</t>
  </si>
  <si>
    <t xml:space="preserve">plocha keřové výsadby </t>
  </si>
  <si>
    <t>štěrk</t>
  </si>
  <si>
    <t xml:space="preserve">plochy zasypané štěrkem </t>
  </si>
  <si>
    <t>Trávník</t>
  </si>
  <si>
    <t xml:space="preserve">plocha vsakovacích průhledů </t>
  </si>
  <si>
    <t>2780</t>
  </si>
  <si>
    <t xml:space="preserve">IO.07 - Sadové úpravy - nezpůsobilé náklady </t>
  </si>
  <si>
    <t xml:space="preserve">    5 - Komunikace</t>
  </si>
  <si>
    <t xml:space="preserve">    9 - Ostatní konstrukce a práce-bourání</t>
  </si>
  <si>
    <t>111251102</t>
  </si>
  <si>
    <t>Odstranění křovin a stromů průměru kmene do 100 mm i s kořeny sklonu terénu do 1:5 z celkové plochy přes 100 do 500 m2 strojně</t>
  </si>
  <si>
    <t>-1011949486</t>
  </si>
  <si>
    <t>"křoviny" 360,7</t>
  </si>
  <si>
    <t>112101102</t>
  </si>
  <si>
    <t>Odstranění stromů listnatých průměru kmene přes 300 do 500 mm</t>
  </si>
  <si>
    <t>-1978643295</t>
  </si>
  <si>
    <t>112101103</t>
  </si>
  <si>
    <t>Odstranění stromů listnatých průměru kmene přes 500 do 700 mm</t>
  </si>
  <si>
    <t>936071769</t>
  </si>
  <si>
    <t>112101104</t>
  </si>
  <si>
    <t>Odstranění stromů listnatých průměru kmene přes 700 do 900 mm</t>
  </si>
  <si>
    <t>-340871304</t>
  </si>
  <si>
    <t>112101105</t>
  </si>
  <si>
    <t>Odstranění stromů listnatých průměru kmene přes 900 do 1100 mm</t>
  </si>
  <si>
    <t>-1784001845</t>
  </si>
  <si>
    <t>112101122</t>
  </si>
  <si>
    <t>Odstranění stromů jehličnatých průměru kmene přes 300 do 500 mm</t>
  </si>
  <si>
    <t>-1146803293</t>
  </si>
  <si>
    <t>112101123</t>
  </si>
  <si>
    <t>Odstranění stromů jehličnatých průměru kmene přes 500 do 700 mm</t>
  </si>
  <si>
    <t>-2037426554</t>
  </si>
  <si>
    <t>112101124</t>
  </si>
  <si>
    <t>Odstranění stromů jehličnatých průměru kmene přes 700 do 900 mm</t>
  </si>
  <si>
    <t>-738803648</t>
  </si>
  <si>
    <t>112101125</t>
  </si>
  <si>
    <t>Odstranění stromů jehličnatých průměru kmene přes 900 do 1100 mm</t>
  </si>
  <si>
    <t>841310177</t>
  </si>
  <si>
    <t>112155121</t>
  </si>
  <si>
    <t>Štěpkování stromků a větví v zapojeném porostu průměru kmene přes 300 do 500 mm s naložením</t>
  </si>
  <si>
    <t>-2067901506</t>
  </si>
  <si>
    <t>112155125</t>
  </si>
  <si>
    <t>Štěpkování stromků a větví v zapojeném porostu průměru kmene přes 500 do 700 mm s naložením</t>
  </si>
  <si>
    <t>-237421938</t>
  </si>
  <si>
    <t>112251102</t>
  </si>
  <si>
    <t>Odstranění pařezů D přes 300 do 500 mm</t>
  </si>
  <si>
    <t>-65643394</t>
  </si>
  <si>
    <t>112251103</t>
  </si>
  <si>
    <t>Odstranění pařezů D přes 500 do 700 mm</t>
  </si>
  <si>
    <t>-1989066173</t>
  </si>
  <si>
    <t>112251104</t>
  </si>
  <si>
    <t>Odstranění pařezů D přes 700 do 900 mm</t>
  </si>
  <si>
    <t>-963905638</t>
  </si>
  <si>
    <t>112251105</t>
  </si>
  <si>
    <t>Odstranění pařezů D přes 900 do 1100 mm</t>
  </si>
  <si>
    <t>-1348381195</t>
  </si>
  <si>
    <t>-2111973931</t>
  </si>
  <si>
    <t>Trávník+keře_výs+štěrk</t>
  </si>
  <si>
    <t>181151311</t>
  </si>
  <si>
    <t>Plošná úprava terénu přes 500 m2 zemina tř 1 až 4 nerovnosti do 100 mm v rovinně a svahu do 1:5</t>
  </si>
  <si>
    <t>729515937</t>
  </si>
  <si>
    <t>181351113</t>
  </si>
  <si>
    <t>Rozprostření ornice tl vrstvy do 200 mm pl přes 500 m2 v rovině nebo ve svahu do 1:5 strojně</t>
  </si>
  <si>
    <t>354107410</t>
  </si>
  <si>
    <t>"Odměřeno CAD"</t>
  </si>
  <si>
    <t>10364101</t>
  </si>
  <si>
    <t>zemina pro terénní úpravy - ornice</t>
  </si>
  <si>
    <t>-1167984137</t>
  </si>
  <si>
    <t>2976*0,002 'Přepočtené koeficientem množství</t>
  </si>
  <si>
    <t>183403114</t>
  </si>
  <si>
    <t>Obdělání půdy kultivátorováním v rovině a svahu do 1:5</t>
  </si>
  <si>
    <t>932726207</t>
  </si>
  <si>
    <t>183403153</t>
  </si>
  <si>
    <t>Obdělání půdy hrabáním v rovině a svahu do 1:5</t>
  </si>
  <si>
    <t>544711817</t>
  </si>
  <si>
    <t>183403161</t>
  </si>
  <si>
    <t>Obdělání půdy válením v rovině a svahu do 1:5</t>
  </si>
  <si>
    <t>-1901016758</t>
  </si>
  <si>
    <t>181411131</t>
  </si>
  <si>
    <t>Založení parkového trávníku výsevem pl do 1000 m2 v rovině a ve svahu do 1:5</t>
  </si>
  <si>
    <t>-1148686964</t>
  </si>
  <si>
    <t>1330+165+624+106+395+160</t>
  </si>
  <si>
    <t>00572410</t>
  </si>
  <si>
    <t>osivo směs travní parková</t>
  </si>
  <si>
    <t>-1721599807</t>
  </si>
  <si>
    <t>"Uvažovaný výsev 2-3kg/100m2"   2780*0,03</t>
  </si>
  <si>
    <t>184808314</t>
  </si>
  <si>
    <t>Hnojení rychle rostoucích dřevin strojenými hnojivy</t>
  </si>
  <si>
    <t>845002743</t>
  </si>
  <si>
    <t>" keře - pomlu rozpustnými tabletami 1ks/1ks keře" 98</t>
  </si>
  <si>
    <t>184808324</t>
  </si>
  <si>
    <t>Hnojení ostatních dřevin strojenými hnojivy 0,5 kg k jedné sazenici</t>
  </si>
  <si>
    <t>948455561</t>
  </si>
  <si>
    <t>" stromy - pomalu rozpustnými tabletami - 5 ks/1 ks stromu" 120</t>
  </si>
  <si>
    <t>184816111</t>
  </si>
  <si>
    <t>Hnojení sazenic průmyslovými hnojivy do 0,25 kg k jedné sazenici</t>
  </si>
  <si>
    <t>-2054038633</t>
  </si>
  <si>
    <t>184853511</t>
  </si>
  <si>
    <t>Chemické odplevelení před založením kultury nad 20 m2 postřikem na široko v rovině a svahu do 1:5 strojně</t>
  </si>
  <si>
    <t>-33940421</t>
  </si>
  <si>
    <t>185803111</t>
  </si>
  <si>
    <t>Ošetření trávníku shrabáním v rovině a svahu do 1:5</t>
  </si>
  <si>
    <t>1758217425</t>
  </si>
  <si>
    <t>185803211</t>
  </si>
  <si>
    <t>Uválcování trávníku v rovině a svahu do 1:5</t>
  </si>
  <si>
    <t>1809559296</t>
  </si>
  <si>
    <t>183205112</t>
  </si>
  <si>
    <t>Založení záhonu v rovině a svahu do 1:5 zemina tř 3</t>
  </si>
  <si>
    <t>476908653</t>
  </si>
  <si>
    <t xml:space="preserve">záhony / keřová výsadba </t>
  </si>
  <si>
    <t>119005131</t>
  </si>
  <si>
    <t>Vytyčení výsadeb zapojených nebo v záhonu pl přes 100 m2 s rozmístěním rostlin ve sponu</t>
  </si>
  <si>
    <t>-1932888178</t>
  </si>
  <si>
    <t>183101221</t>
  </si>
  <si>
    <t>Jamky pro výsadbu s výměnou 50 % půdy zeminy tř 1 až 4 obj přes 0,4 do 1 m3 v rovině a svahu do 1:5</t>
  </si>
  <si>
    <t>840402802</t>
  </si>
  <si>
    <t>183101213</t>
  </si>
  <si>
    <t>Jamky pro výsadbu s výměnou 50 % půdy zeminy tř 1 až 4 obj přes 0,02 do 0,05 m3 v rovině a svahu do 1:5</t>
  </si>
  <si>
    <t>-795095661</t>
  </si>
  <si>
    <t>183111212</t>
  </si>
  <si>
    <t>Jamky pro výsadbu s výměnou 50 % půdy zeminy tř 1 až 4 obj přes 0,002 do 0,005 m3 v rovině a svahu do 1:5</t>
  </si>
  <si>
    <t>1878063846</t>
  </si>
  <si>
    <t>10321100</t>
  </si>
  <si>
    <t>zahradní substrát pro výsadbu VL</t>
  </si>
  <si>
    <t>-1306453522</t>
  </si>
  <si>
    <t>8800*0,0025 'Přepočtené koeficientem množství</t>
  </si>
  <si>
    <t>184102116</t>
  </si>
  <si>
    <t>Výsadba dřeviny s balem D do 0,8 m do jamky se zalitím v rovině a svahu do 1:5</t>
  </si>
  <si>
    <t>-1880311455</t>
  </si>
  <si>
    <t>02660R01</t>
  </si>
  <si>
    <t>Javor  mléč /Acer platanoides/</t>
  </si>
  <si>
    <t>-1009871722</t>
  </si>
  <si>
    <t>02660R02</t>
  </si>
  <si>
    <t>Trnovník akát /Robinia pseudoacacia/</t>
  </si>
  <si>
    <t>-1714731103</t>
  </si>
  <si>
    <t>02660R03</t>
  </si>
  <si>
    <t>Javor červený " Red Sunset" /Acer rubrum " Red Sunset" /</t>
  </si>
  <si>
    <t>-799265444</t>
  </si>
  <si>
    <t>02660R04</t>
  </si>
  <si>
    <t>Katalpa trubačovitá /Catalpa bignonioides 'Nana'/</t>
  </si>
  <si>
    <t>-203656560</t>
  </si>
  <si>
    <t>184102211</t>
  </si>
  <si>
    <t>Výsadba keře bez balu v do 1 m do jamky se zalitím v rovině a svahu do 1:5</t>
  </si>
  <si>
    <t>1860933450</t>
  </si>
  <si>
    <t>02660R07</t>
  </si>
  <si>
    <t xml:space="preserve">Břečťan popínavý /Hedera helix / liniová výsadba </t>
  </si>
  <si>
    <t>1600029483</t>
  </si>
  <si>
    <t>183211312</t>
  </si>
  <si>
    <t>Výsadba trvalek prostokořenných</t>
  </si>
  <si>
    <t>-1221005695</t>
  </si>
  <si>
    <t>02650R01</t>
  </si>
  <si>
    <t>Dobromysl obecná / Origanum vulgare /</t>
  </si>
  <si>
    <t>1715677044</t>
  </si>
  <si>
    <t>02650R02</t>
  </si>
  <si>
    <t>Tymián obecný / Thymus vulgaris/</t>
  </si>
  <si>
    <t>-1161012725</t>
  </si>
  <si>
    <t>02650R03</t>
  </si>
  <si>
    <t>Kleopatřina jehla / Kniphofia uvaria ´Border Ballet´/</t>
  </si>
  <si>
    <t>2080332345</t>
  </si>
  <si>
    <t>02650R04</t>
  </si>
  <si>
    <t>Rozrazil rozprostřený /Veronica prostrata ´Alba´/</t>
  </si>
  <si>
    <t>-604257049</t>
  </si>
  <si>
    <t>02650R05</t>
  </si>
  <si>
    <t>Třapatka nachová /Echinacea purpurea ´Alba´/</t>
  </si>
  <si>
    <t>-423243781</t>
  </si>
  <si>
    <t>02650R06</t>
  </si>
  <si>
    <t>Šalvěj hajní /Salvia nemorosa Ostfriesland/</t>
  </si>
  <si>
    <t>-150927706</t>
  </si>
  <si>
    <t>02650R08</t>
  </si>
  <si>
    <t>Dochan psárkovitý ´Hameln´ /Pennisetum alopecuroides ´Hameln´/</t>
  </si>
  <si>
    <t>212222202</t>
  </si>
  <si>
    <t>02650R09</t>
  </si>
  <si>
    <t>Kostřava atlasská /Festuca mairei/</t>
  </si>
  <si>
    <t>-817509913</t>
  </si>
  <si>
    <t>184215132</t>
  </si>
  <si>
    <t>Ukotvení kmene dřevin třemi kůly D do 0,1 m délky do 2 m</t>
  </si>
  <si>
    <t>-1950841163</t>
  </si>
  <si>
    <t>24*3</t>
  </si>
  <si>
    <t>60591253</t>
  </si>
  <si>
    <t>kůl vyvazovací dřevěný impregnovaný D 8cm dl 2m</t>
  </si>
  <si>
    <t>-183627329</t>
  </si>
  <si>
    <t>184501121</t>
  </si>
  <si>
    <t>Zhotovení obalu z juty v jedné vrstvě v rovině a svahu do 1:5</t>
  </si>
  <si>
    <t>-511106982</t>
  </si>
  <si>
    <t>184911161</t>
  </si>
  <si>
    <t>Mulčování záhonů kačírkem tl. vrstvy do 0,1 m v rovině a svahu do 1:5</t>
  </si>
  <si>
    <t>-378839777</t>
  </si>
  <si>
    <t>58337401</t>
  </si>
  <si>
    <t>kamenivo dekorační (kačírek) frakce 8/16</t>
  </si>
  <si>
    <t>-907282107</t>
  </si>
  <si>
    <t>keře_výs*0,07*1,6</t>
  </si>
  <si>
    <t>185804312</t>
  </si>
  <si>
    <t>Zalití rostlin vodou plocha přes 20 m2</t>
  </si>
  <si>
    <t>-1092112761</t>
  </si>
  <si>
    <t>185851121</t>
  </si>
  <si>
    <t>Dovoz vody pro zálivku rostlin za vzdálenost do 1000 m</t>
  </si>
  <si>
    <t>1695498683</t>
  </si>
  <si>
    <t>Komunikace</t>
  </si>
  <si>
    <t>564730011</t>
  </si>
  <si>
    <t>Podklad z kameniva hrubého drceného vel. 8-16 mm tl 100 mm</t>
  </si>
  <si>
    <t>665876423</t>
  </si>
  <si>
    <t xml:space="preserve">zásyp ploch štěrkem </t>
  </si>
  <si>
    <t>11,28+19,25+10,17+11,38+19,64+25,99+26,98+14,31</t>
  </si>
  <si>
    <t>Ostatní konstrukce a práce-bourání</t>
  </si>
  <si>
    <t>919726121</t>
  </si>
  <si>
    <t>Geotextilie pro ochranu, separaci a filtraci netkaná měrná hmotnost do 200 g/m2</t>
  </si>
  <si>
    <t>2094487187</t>
  </si>
  <si>
    <t>998231311</t>
  </si>
  <si>
    <t>Přesun hmot pro sadovnické a krajinářské úpravy vodorovně do 5000 m</t>
  </si>
  <si>
    <t>-1283185787</t>
  </si>
  <si>
    <t>-1553611518</t>
  </si>
  <si>
    <t>"  dokončovací práce okolo překážek " 40</t>
  </si>
  <si>
    <t>HZS4111</t>
  </si>
  <si>
    <t>Hodinová zúčtovací sazba řidič</t>
  </si>
  <si>
    <t>-618863304</t>
  </si>
  <si>
    <t>" doprava stromů a keřů - vč naložení a složení" 6</t>
  </si>
  <si>
    <t xml:space="preserve">IO.08 - Mobiliář - nezpůsobilé náklady </t>
  </si>
  <si>
    <t>274313711</t>
  </si>
  <si>
    <t>Základové pásy z betonu tř. C 20/25</t>
  </si>
  <si>
    <t>90944681</t>
  </si>
  <si>
    <t>"zděný květník"11,5*0,175*0,3*7+12,5*0,175*0,3*1</t>
  </si>
  <si>
    <t>274352221</t>
  </si>
  <si>
    <t>Zřízení bednění základových pasů kruhového r do 2,5 m</t>
  </si>
  <si>
    <t>627678270</t>
  </si>
  <si>
    <t>11,5*0,175*2*7+12,5*0,175*2*1</t>
  </si>
  <si>
    <t>274352222</t>
  </si>
  <si>
    <t>Odstranění bednění základových pasů kruhového r do 2,5 m</t>
  </si>
  <si>
    <t>-503819354</t>
  </si>
  <si>
    <t>1458237911</t>
  </si>
  <si>
    <t>4,883*60/1000*1,1</t>
  </si>
  <si>
    <t>275313711</t>
  </si>
  <si>
    <t>Základové patky z betonu tř. C 20/25</t>
  </si>
  <si>
    <t>1022672892</t>
  </si>
  <si>
    <t>"odpadkový koš" 0,4*0,4*0,8*12</t>
  </si>
  <si>
    <t>-1745785790</t>
  </si>
  <si>
    <t>0,4*0,4*4*12</t>
  </si>
  <si>
    <t>1220461078</t>
  </si>
  <si>
    <t>-1384321355</t>
  </si>
  <si>
    <t>11,5*0,5*7*1,1+12,5*0,5*1*1,1</t>
  </si>
  <si>
    <t>311101211</t>
  </si>
  <si>
    <t>Vytvoření prostupů do 0,02 m2 ve zdech nosných osazením vložek z trub, dílců, tvarovek</t>
  </si>
  <si>
    <t>-683118507</t>
  </si>
  <si>
    <t xml:space="preserve"> "prostupy v parkových lavičkách " 12*0,3*8</t>
  </si>
  <si>
    <t>28615068</t>
  </si>
  <si>
    <t>trubka kanalizační HTGL bez hrdla DN 75x5000mm</t>
  </si>
  <si>
    <t>-997929795</t>
  </si>
  <si>
    <t>28,8*1,1 'Přepočtené koeficientem množství</t>
  </si>
  <si>
    <t>313231155</t>
  </si>
  <si>
    <t>Zdivo obkladové režné z cihel dl 290 mm P40 na SMS 5 Mpa</t>
  </si>
  <si>
    <t>-745473060</t>
  </si>
  <si>
    <t>Parková lavička z lícových cihel 290x140x65 - vyskládano do kruhu, výška sezení 500mm - 7 ks</t>
  </si>
  <si>
    <t>5 vrstev na plocho a poslední vrstva svisle (5x70+1x150mm)</t>
  </si>
  <si>
    <t>11,5*0,5*0,3*7*1,1</t>
  </si>
  <si>
    <t>Parková lavička z lícových cihel 290x140x65 - vyskládano do čtverce , výška sezení 500mm - 1 ks</t>
  </si>
  <si>
    <t>12,5*0,5*0,3*1*1,1</t>
  </si>
  <si>
    <t>622631001</t>
  </si>
  <si>
    <t>Spárování spárovací maltou vnějších pohledových ploch stěn z cihel</t>
  </si>
  <si>
    <t>-655232910</t>
  </si>
  <si>
    <t>11,5*0,5*2*7+12,5*0,5*2*1</t>
  </si>
  <si>
    <t>936104211</t>
  </si>
  <si>
    <t>Montáž odpadkového koše do betonové patky</t>
  </si>
  <si>
    <t>-1263173769</t>
  </si>
  <si>
    <t>749R01</t>
  </si>
  <si>
    <t>koš odpadkový exteriérový, nadoba z cortenového plechu 450x450x800mm, nasazena na ocelové konstrukci s odsazením 200mm od terénu, kotvení do betonové patky - specifikace dle PD</t>
  </si>
  <si>
    <t>2082540698</t>
  </si>
  <si>
    <t>-1773455331</t>
  </si>
  <si>
    <t>711111001</t>
  </si>
  <si>
    <t>Provedení izolace proti zemní vlhkosti vodorovné za studena nátěrem penetračním</t>
  </si>
  <si>
    <t>825363236</t>
  </si>
  <si>
    <t>11,5*0,3*7+12,5*0,3*1</t>
  </si>
  <si>
    <t>-107397615</t>
  </si>
  <si>
    <t>27,9*0,4 'Přepočtené koeficientem množství</t>
  </si>
  <si>
    <t>1467597278</t>
  </si>
  <si>
    <t>11,5*0,15*2*7+12,5*0,15*2*1</t>
  </si>
  <si>
    <t>-1015940160</t>
  </si>
  <si>
    <t>711141559</t>
  </si>
  <si>
    <t>Provedení izolace proti zemní vlhkosti pásy přitavením vodorovné NAIP</t>
  </si>
  <si>
    <t>-783598174</t>
  </si>
  <si>
    <t>62853003</t>
  </si>
  <si>
    <t>pás asfaltový natavitelný modifikovaný SBS tl 3,5mm s vložkou ze skleněné tkaniny a spalitelnou PE fólií nebo jemnozrnným minerálním posypem na horním povrchu</t>
  </si>
  <si>
    <t>1900761913</t>
  </si>
  <si>
    <t>27,9*1,1 'Přepočtené koeficientem množství</t>
  </si>
  <si>
    <t>711142559</t>
  </si>
  <si>
    <t>Provedení izolace proti zemní vlhkosti pásy přitavením svislé NAIP</t>
  </si>
  <si>
    <t>-181179156</t>
  </si>
  <si>
    <t>-378132785</t>
  </si>
  <si>
    <t xml:space="preserve">IO 09 - Areálové  rozvody  VO - nezpůsobilé náklady </t>
  </si>
  <si>
    <t xml:space="preserve">D2 - Areálové osvětlení </t>
  </si>
  <si>
    <t>D3 - ZEMNÍ PRÁCE</t>
  </si>
  <si>
    <t xml:space="preserve">Areálové osvětlení </t>
  </si>
  <si>
    <t>341 11032 744 44A</t>
  </si>
  <si>
    <t xml:space="preserve">CYKY-J 3x1,5  -  uložený pevně - pro VO </t>
  </si>
  <si>
    <t>433706897</t>
  </si>
  <si>
    <t>341 11076 744 44-130</t>
  </si>
  <si>
    <t>CYKY-J 4x16  -  uložený pevně</t>
  </si>
  <si>
    <t>R položka.12A</t>
  </si>
  <si>
    <t xml:space="preserve">Drát uzem.  FeZn  pr. 10 mm v zemi  0,62kg/1m - pro VO </t>
  </si>
  <si>
    <t>496913206</t>
  </si>
  <si>
    <t>746 41-3440</t>
  </si>
  <si>
    <t>Ukončení kabelu  do 4 x 16 mm2</t>
  </si>
  <si>
    <t>R položka.14</t>
  </si>
  <si>
    <t>Spojka zalévací v zemi pro 4x16  Cu</t>
  </si>
  <si>
    <t>Zelenožlutá smršťovací hadice pro FeZn  pr.10 mm</t>
  </si>
  <si>
    <t>R položka.16</t>
  </si>
  <si>
    <t>Trubka ohebná  do betonu DN29mm</t>
  </si>
  <si>
    <t>R položka.17</t>
  </si>
  <si>
    <t>Trubka PVC do základu pro stožár</t>
  </si>
  <si>
    <t>R položka.18</t>
  </si>
  <si>
    <t>Trubka ohebná do země DN63mm</t>
  </si>
  <si>
    <t>R položka.21</t>
  </si>
  <si>
    <t>Svorka  SP 1  připojovací</t>
  </si>
  <si>
    <t>R položka.22</t>
  </si>
  <si>
    <t>Svorka  SR 03  pro spojení pásku s drátem</t>
  </si>
  <si>
    <t>R položka.28</t>
  </si>
  <si>
    <t xml:space="preserve">1 - D+M Venkovní  sloupkové svítidlo se symetrickou optikou,těleso tlakově litý hliník,difuzor polykarbonátový,výkon 9 W,světelný tok  420 lm,3000K, IP66, předřadník  elektronický,rozměry výška 1000 mm, šířka 590 mm, RAL 8004 - specifikace dle PD </t>
  </si>
  <si>
    <t>R položka.24</t>
  </si>
  <si>
    <t xml:space="preserve">2 - Venkovní svítidlo veřejného osvětlení, těleso tlakově litý hliník ,difuzor polykarbonátový,výkon 27 W,světelný tok  3348 lm,3000K, IP65, předřadník  elektronický, barva RAL 8004  - specifikace dle PD </t>
  </si>
  <si>
    <t>R položka.29</t>
  </si>
  <si>
    <t>Základna - kotevní rošt pro sloupkové svítidlo</t>
  </si>
  <si>
    <t>R položka.30</t>
  </si>
  <si>
    <t>ZEMNÍ ODBOČOVACÍ T-SPOJKA  IP68 (do 3x4mm)</t>
  </si>
  <si>
    <t>R položka.31</t>
  </si>
  <si>
    <t>Plastová zemní šachta prázdná 400x400x400mm</t>
  </si>
  <si>
    <t>R položka.32</t>
  </si>
  <si>
    <t>Sekání otvoru  v betonu  pr.110mm do 300mm - prostup do objektu + hyrdoizolace prostupu a začištění</t>
  </si>
  <si>
    <t>R položka.8</t>
  </si>
  <si>
    <t>R položka.9</t>
  </si>
  <si>
    <t>Pomocné práce a uvedení do provozu</t>
  </si>
  <si>
    <t>R položka.10</t>
  </si>
  <si>
    <t>Geodetické zaměření skutečného provedení</t>
  </si>
  <si>
    <t>R položka.11</t>
  </si>
  <si>
    <t>Projektová dokumentace skutečného provedení</t>
  </si>
  <si>
    <t>celková prohlídka a vyhotovení revizní zprávy pro objem montážních prací přes  do 100 tis. Kč</t>
  </si>
  <si>
    <t>ZEMNÍ PRÁCE</t>
  </si>
  <si>
    <t xml:space="preserve">Vytyčení  trasy </t>
  </si>
  <si>
    <t>km</t>
  </si>
  <si>
    <t>Jáma stožár výšky 6m zemina tř 5</t>
  </si>
  <si>
    <t>Betonový základ</t>
  </si>
  <si>
    <t>Kabelová rýha š.35cm  hl.80cm  tř.3</t>
  </si>
  <si>
    <t>R položka.40</t>
  </si>
  <si>
    <t>Kabelová rýha š.50cm  hl.120cm  tř.5</t>
  </si>
  <si>
    <t>R položka.41</t>
  </si>
  <si>
    <t>Výstražná fólie  PVC  šíře 33cm</t>
  </si>
  <si>
    <t>R položka.42</t>
  </si>
  <si>
    <t>Zřízení kabelového lože z písku - tl.25cm bez zakrytí</t>
  </si>
  <si>
    <t>R položka.43</t>
  </si>
  <si>
    <t>Uložení kabelové chráničky  pr.63mm</t>
  </si>
  <si>
    <t>Zához rýhy š 35cm  hl 80cm  tř 3                                         (vč. zhutnění 45MPa)</t>
  </si>
  <si>
    <t>Zához rýhy š 50cm  hl 120cm  tř 5                                         (vč. zhutnění 45MPa)</t>
  </si>
  <si>
    <t>Odvoz zeminy do vzdálenosti 1 km</t>
  </si>
  <si>
    <t>Poplatek za uložení sypaniny na skládku</t>
  </si>
  <si>
    <t xml:space="preserve">IO 10 - Areálové silnoproudé rozvody NN - nezpůsobilé náklady </t>
  </si>
  <si>
    <t xml:space="preserve">D1 - Kabelové vedení NN areálové </t>
  </si>
  <si>
    <t xml:space="preserve">    D1a - Kabel silový</t>
  </si>
  <si>
    <t xml:space="preserve">    D2 - Rozvaděče</t>
  </si>
  <si>
    <t xml:space="preserve">    D2a - Svorka hromosvodní , uzemňovací </t>
  </si>
  <si>
    <t xml:space="preserve">    D3 - ZEMNÍ PRÁCE</t>
  </si>
  <si>
    <t xml:space="preserve">    VRN9 - Ostatní náklady</t>
  </si>
  <si>
    <t xml:space="preserve">Kabelové vedení NN areálové </t>
  </si>
  <si>
    <t>D1a</t>
  </si>
  <si>
    <t>Kabel silový</t>
  </si>
  <si>
    <t>AYKY 3x240+120</t>
  </si>
  <si>
    <t>-1894552239</t>
  </si>
  <si>
    <t>CXKH -R-J 5x2,5 - pro posuvné brány -  uložený volně</t>
  </si>
  <si>
    <t>1925711118</t>
  </si>
  <si>
    <t>Trubka ohebná dvouplášťová zemní DN63</t>
  </si>
  <si>
    <t>245623142</t>
  </si>
  <si>
    <t>Trubka ohebná dvouplášťová zemní DN110</t>
  </si>
  <si>
    <t>840912485</t>
  </si>
  <si>
    <t xml:space="preserve">Kabelové oko lisovací pro 240 mm2 </t>
  </si>
  <si>
    <t>-509100059</t>
  </si>
  <si>
    <t xml:space="preserve">Kabelové oko lisovací pro 120 mm2 </t>
  </si>
  <si>
    <t>-269860971</t>
  </si>
  <si>
    <t>Rozvaděče</t>
  </si>
  <si>
    <t>D+M rozvaděč RE -  sestava rozpojovací skříň a skříň přepěťových ochran SR402/NVW2, SB 101/NVF1D/M, osazení v pilíři v oplocení   - specifikace dle PD</t>
  </si>
  <si>
    <t>-1063582477</t>
  </si>
  <si>
    <t>Pol7a</t>
  </si>
  <si>
    <t>D+M Elektroměrové skříně s elektroměrem  -  osazení v pilíři v oplocení   - specifikace dle PD</t>
  </si>
  <si>
    <t>-419570917</t>
  </si>
  <si>
    <t xml:space="preserve">Napojení na rozvadeč trafostanice </t>
  </si>
  <si>
    <t>991947527</t>
  </si>
  <si>
    <t>D2a</t>
  </si>
  <si>
    <t xml:space="preserve">Svorka hromosvodní , uzemňovací </t>
  </si>
  <si>
    <t>SP1 pripojovaci</t>
  </si>
  <si>
    <t>716010978</t>
  </si>
  <si>
    <t>SR spojovaci</t>
  </si>
  <si>
    <t>-1557936713</t>
  </si>
  <si>
    <t>Svorka pásku drátu zemnící SR3 a 2 šrouby FeZn</t>
  </si>
  <si>
    <t>643659628</t>
  </si>
  <si>
    <t>Pásek FeZn 30x4</t>
  </si>
  <si>
    <t>-26966890</t>
  </si>
  <si>
    <t>do 3x240+120</t>
  </si>
  <si>
    <t>-1684458540</t>
  </si>
  <si>
    <t>Do 120 mm2</t>
  </si>
  <si>
    <t>-1086876287</t>
  </si>
  <si>
    <t>Do 240 mm2</t>
  </si>
  <si>
    <t>1290952794</t>
  </si>
  <si>
    <t>Pojistky PH02-200A</t>
  </si>
  <si>
    <t>-563797172</t>
  </si>
  <si>
    <t>741810002</t>
  </si>
  <si>
    <t>Celková prohlídka elektrického rozvodu a zařízení přes 100 000 do 500 000,- Kč</t>
  </si>
  <si>
    <t>-953004564</t>
  </si>
  <si>
    <t>460010025</t>
  </si>
  <si>
    <t>Vytyčení trasy inženýrských sítí v zastavěném prostoru</t>
  </si>
  <si>
    <t>1364919656</t>
  </si>
  <si>
    <t>460181292</t>
  </si>
  <si>
    <t>Hloubení kabelových nezapažených rýh strojně š 50 cm hl 100 cm v hornině tř I skupiny 3 v omezeném prostoru</t>
  </si>
  <si>
    <t>-586961214</t>
  </si>
  <si>
    <t>460421101</t>
  </si>
  <si>
    <t>Lože kabelů z písku nebo štěrkopísku tl 10 cm nad kabel, bez zakrytí, šířky lože do 65 cm</t>
  </si>
  <si>
    <t>-88019797</t>
  </si>
  <si>
    <t>460451292</t>
  </si>
  <si>
    <t>Zásyp kabelových rýh strojně se zhutněním š 50 cm hl 90 cm z horniny tř I skupiny 3</t>
  </si>
  <si>
    <t>160209788</t>
  </si>
  <si>
    <t>460490012</t>
  </si>
  <si>
    <t>Krytí kabelů výstražnou fólií šířky 25 cm</t>
  </si>
  <si>
    <t>668358313</t>
  </si>
  <si>
    <t>460600021</t>
  </si>
  <si>
    <t>Vodorovné přemístění horniny jakékoliv třídy do 50 m</t>
  </si>
  <si>
    <t>-1020107522</t>
  </si>
  <si>
    <t>460371121</t>
  </si>
  <si>
    <t>Naložení výkopku při elektromontážích strojně z hornin třídy I skupiny 1 až 3</t>
  </si>
  <si>
    <t>556028595</t>
  </si>
  <si>
    <t>469972111</t>
  </si>
  <si>
    <t>Odvoz suti a vybouraných hmot při elektromontážích do 1 km</t>
  </si>
  <si>
    <t>1357984912</t>
  </si>
  <si>
    <t>40*1,8 'Přepočtené koeficientem množství</t>
  </si>
  <si>
    <t>469972121</t>
  </si>
  <si>
    <t>Příplatek k odvozu suti a vybouraných hmot při elektromontážích za každý další 1 km</t>
  </si>
  <si>
    <t>387185110</t>
  </si>
  <si>
    <t>72*15</t>
  </si>
  <si>
    <t>-92760401</t>
  </si>
  <si>
    <t>156870842</t>
  </si>
  <si>
    <t>"Spolupráce se správci ostatních inženýrských sítí"30</t>
  </si>
  <si>
    <t>043002000</t>
  </si>
  <si>
    <t>Zkoušky a ostatní měření</t>
  </si>
  <si>
    <t>1035696129</t>
  </si>
  <si>
    <t>VRN9</t>
  </si>
  <si>
    <t>Ostatní náklady</t>
  </si>
  <si>
    <t>092103001</t>
  </si>
  <si>
    <t>Náklady na zkušební provoz</t>
  </si>
  <si>
    <t>1490712168</t>
  </si>
  <si>
    <t>092203000</t>
  </si>
  <si>
    <t>Náklady na zaškolení</t>
  </si>
  <si>
    <t>1722157806</t>
  </si>
  <si>
    <t xml:space="preserve">IO 11 - Areálové slaboproudé rozvody  - nezpůsobilé náklady </t>
  </si>
  <si>
    <t xml:space="preserve">    22-M - Montáže technologických zařízení pro dopravní stavby</t>
  </si>
  <si>
    <t>288244914</t>
  </si>
  <si>
    <t>"nový kabel "(150+150)*0,4*0,8</t>
  </si>
  <si>
    <t>-290360582</t>
  </si>
  <si>
    <t>"mezikládka pro uložení zásypových hmot - cesta 2x tam a zpět"Zasyp*2+skl</t>
  </si>
  <si>
    <t>764749395</t>
  </si>
  <si>
    <t>96-zasyp</t>
  </si>
  <si>
    <t>1189647401</t>
  </si>
  <si>
    <t>-2082513586</t>
  </si>
  <si>
    <t>Zasyp*2+skl</t>
  </si>
  <si>
    <t>-493914907</t>
  </si>
  <si>
    <t>1829839908</t>
  </si>
  <si>
    <t>96-12-72</t>
  </si>
  <si>
    <t>-748146731</t>
  </si>
  <si>
    <t>0,4*0,6*300</t>
  </si>
  <si>
    <t>1350573265</t>
  </si>
  <si>
    <t>72*1,2 'Přepočtené koeficientem množství</t>
  </si>
  <si>
    <t>-915278942</t>
  </si>
  <si>
    <t>0,1*0,4*300</t>
  </si>
  <si>
    <t>1336946265</t>
  </si>
  <si>
    <t>34126166</t>
  </si>
  <si>
    <t>kabel sdělovací podélně vodotěsný stíněný laminovanou Al folií jádro Cu plné izolace foam-skin PE plášť PE 150V (TCEPKPFLE) 1x4x0,8mm2</t>
  </si>
  <si>
    <t>-218925853</t>
  </si>
  <si>
    <t>150*1,2 'Přepočtené koeficientem množství</t>
  </si>
  <si>
    <t>34123034</t>
  </si>
  <si>
    <t>kabel datový optický OS zafukovací MICRO 48 vláken 9/125 plášť HDPE</t>
  </si>
  <si>
    <t>1778294784</t>
  </si>
  <si>
    <t>-1623241232</t>
  </si>
  <si>
    <t>-762170063</t>
  </si>
  <si>
    <t>300*1,2 'Přepočtené koeficientem množství</t>
  </si>
  <si>
    <t>22-M</t>
  </si>
  <si>
    <t>Montáže technologických zařízení pro dopravní stavby</t>
  </si>
  <si>
    <t>220182023</t>
  </si>
  <si>
    <t>Kontrola tlakutěsnosti HDPE trubky od 1m do 2000 m</t>
  </si>
  <si>
    <t>1121912123</t>
  </si>
  <si>
    <t>220182024</t>
  </si>
  <si>
    <t>Označení optického kabelu nebo spojky dvojicí magnetu</t>
  </si>
  <si>
    <t>1087410144</t>
  </si>
  <si>
    <t>220182031</t>
  </si>
  <si>
    <t>Zatažení optického kabelu do ochranné HDPE trubky</t>
  </si>
  <si>
    <t>1917558420</t>
  </si>
  <si>
    <t>2140991458</t>
  </si>
  <si>
    <t>1311003092</t>
  </si>
  <si>
    <t>" Spolupráce se správci ostatních inženýrských sítí"6</t>
  </si>
  <si>
    <t>1082,31</t>
  </si>
  <si>
    <t>3468,69</t>
  </si>
  <si>
    <t xml:space="preserve">IO 12 - Areálové rozvody splaškové a dešťová kanalizace  - nezpůsobilé náklady </t>
  </si>
  <si>
    <t xml:space="preserve">    23-M - Montáže potrubí</t>
  </si>
  <si>
    <t>-1044013565</t>
  </si>
  <si>
    <t>30*8</t>
  </si>
  <si>
    <t>862454617</t>
  </si>
  <si>
    <t>131151106</t>
  </si>
  <si>
    <t>Hloubení jam nezapažených v hornině třídy těžitelnosti I skupiny 1 a 2 objem do 5000 m3 strojně</t>
  </si>
  <si>
    <t>1264304857</t>
  </si>
  <si>
    <t>vsakovací galerie +šachty</t>
  </si>
  <si>
    <t>7,8*55*3+1,5*55*3+1,5*55*3</t>
  </si>
  <si>
    <t>132254206</t>
  </si>
  <si>
    <t>Hloubení zapažených rýh š do 2000 mm v hornině třídy těžitelnosti I skupiny 3 objem do 5000 m3</t>
  </si>
  <si>
    <t>546567363</t>
  </si>
  <si>
    <t>" Drenáž DN150" 440*0,6*1,3</t>
  </si>
  <si>
    <t>areálové rozvody</t>
  </si>
  <si>
    <t>"dešťová kanalizace " (125+35+327)*1,5*1,2</t>
  </si>
  <si>
    <t>" splašková kanalizace " (130+269)*2,5*1,2</t>
  </si>
  <si>
    <t>"vodovod - areál "26,5*2,5*0,6</t>
  </si>
  <si>
    <t>"provozní voda "77*2*0,6</t>
  </si>
  <si>
    <t>" potrubí rozstřiku dešťových vod" 48*1*0,6</t>
  </si>
  <si>
    <t>133251104</t>
  </si>
  <si>
    <t>Hloubení šachet nezapažených v hornině třídy těžitelnosti I skupiny 3 objem přes 100 m3</t>
  </si>
  <si>
    <t>-2020568722</t>
  </si>
  <si>
    <t>šachty DN1000</t>
  </si>
  <si>
    <t>" dešťová kanalizace " 18*1,5*1,5*2,5</t>
  </si>
  <si>
    <t>" splašková kanalizace" 16*1,5*1,5*2,5</t>
  </si>
  <si>
    <t>68145499</t>
  </si>
  <si>
    <t>"dešťová kanalizace " (125+35+327)*1,5*2</t>
  </si>
  <si>
    <t>" splašková kanalizace " (130+269)*2,5*2</t>
  </si>
  <si>
    <t>"vodovod - areál "26,5*2,5*2</t>
  </si>
  <si>
    <t>"provozní voda "77*2*2</t>
  </si>
  <si>
    <t>" potrubí rozstřiku dešťových vod" 48*1*2</t>
  </si>
  <si>
    <t>-229688470</t>
  </si>
  <si>
    <t>-2116393603</t>
  </si>
  <si>
    <t>-2104392112</t>
  </si>
  <si>
    <t>1782+2577,75+191,25-Zasyp</t>
  </si>
  <si>
    <t>-1101888723</t>
  </si>
  <si>
    <t>-1917969331</t>
  </si>
  <si>
    <t>-2075056311</t>
  </si>
  <si>
    <t>76725012</t>
  </si>
  <si>
    <t>1434249648</t>
  </si>
  <si>
    <t xml:space="preserve">vsakovací galerie </t>
  </si>
  <si>
    <t>1782-300</t>
  </si>
  <si>
    <t>" šachty DN1000" 191,25-67</t>
  </si>
  <si>
    <t>" Drenáž DN150" 124,25-26,4-79,2</t>
  </si>
  <si>
    <t>"dešťová kanalizace "876,6-48,7-146,1</t>
  </si>
  <si>
    <t>" splašková kanalizace "1197-39,9-119,7</t>
  </si>
  <si>
    <t>"vodovod - areál "39,75-4,77-1,59</t>
  </si>
  <si>
    <t>"provozní voda "92,4-4,62-13,86</t>
  </si>
  <si>
    <t>" potrubí rozstřiku dešťových vod" 28,8-2,88-8,64</t>
  </si>
  <si>
    <t>-1218224849</t>
  </si>
  <si>
    <t>"potrubí"</t>
  </si>
  <si>
    <t xml:space="preserve">"Drenáž DN150" </t>
  </si>
  <si>
    <t>"drenáž okolo budovy" 440*0,3*0,6</t>
  </si>
  <si>
    <t>"dešťová kanalizace " (125+35+327)*0,3*1</t>
  </si>
  <si>
    <t>" splašková kanalizace " (130+269)*0,3*1</t>
  </si>
  <si>
    <t>"vodovod - areál "26,5*0,3*0,6</t>
  </si>
  <si>
    <t>"provozní voda "77*0,3*0,6</t>
  </si>
  <si>
    <t>" potrubí rozstřiku dešťových vod" 48*0,3*0,6</t>
  </si>
  <si>
    <t>"vsakovací galerie tl. 200 mm" 7,8*55*1,4-7,8*24*2</t>
  </si>
  <si>
    <t>-131414821</t>
  </si>
  <si>
    <t>"potrubí" 372,27*1,8</t>
  </si>
  <si>
    <t>58333651</t>
  </si>
  <si>
    <t>kamenivo těžené hrubé frakce 8/16</t>
  </si>
  <si>
    <t>1583156638</t>
  </si>
  <si>
    <t>226,2*1,8</t>
  </si>
  <si>
    <t>182151111</t>
  </si>
  <si>
    <t>Svahování v zářezech v hornině třídy těžitelnosti I skupiny 1 až 3 strojně</t>
  </si>
  <si>
    <t>1516429674</t>
  </si>
  <si>
    <t xml:space="preserve">povrchová vsakovací nádrž bezpečnostního přepadu - objem 38,5 m3 </t>
  </si>
  <si>
    <t>212750103</t>
  </si>
  <si>
    <t>Trativod z drenážních trubek PVC-U SN 4 perforace 360° včetně lože otevřený výkop DN 160 pro budovy plocha pro vtékání vody min. 80 cm2/m</t>
  </si>
  <si>
    <t>1550202854</t>
  </si>
  <si>
    <t>"drenáž okolo budovy" 440</t>
  </si>
  <si>
    <t>1762833392</t>
  </si>
  <si>
    <t>913143445</t>
  </si>
  <si>
    <t>107898983</t>
  </si>
  <si>
    <t>"DN 1000" 34*1,5*1,5*0,1</t>
  </si>
  <si>
    <t>-1273284512</t>
  </si>
  <si>
    <t>"drenáž okolo budovy" 440*0,1*0,6</t>
  </si>
  <si>
    <t>"šachty DN 1000" 1,5*1,2*0,1*34</t>
  </si>
  <si>
    <t>"vsakovací galerie tl. 200 mm" 425*0,2</t>
  </si>
  <si>
    <t>"dešťová kanalizace " (125+35+327)*0,1*1</t>
  </si>
  <si>
    <t>" splašková kanalizace " (130+269)*0,1*1</t>
  </si>
  <si>
    <t>"vodovod - areál "26,5*0,1*0,6</t>
  </si>
  <si>
    <t>"provozní voda "77*0,1*0,6</t>
  </si>
  <si>
    <t>" potrubí rozstřiku dešťových vod" 48*0,1*0,6</t>
  </si>
  <si>
    <t>452112122</t>
  </si>
  <si>
    <t>Osazení betonových prstenců nebo rámů v do 200 mm</t>
  </si>
  <si>
    <t>-1960837038</t>
  </si>
  <si>
    <t>59224187</t>
  </si>
  <si>
    <t>prstenec šachtový vyrovnávací betonový 625x120x100mm</t>
  </si>
  <si>
    <t>-564715986</t>
  </si>
  <si>
    <t>59224185</t>
  </si>
  <si>
    <t>prstenec šachtový vyrovnávací betonový 625x120x60mm</t>
  </si>
  <si>
    <t>-1159108477</t>
  </si>
  <si>
    <t>59224176</t>
  </si>
  <si>
    <t>prstenec šachtový vyrovnávací betonový 625x120x80mm</t>
  </si>
  <si>
    <t>-159623422</t>
  </si>
  <si>
    <t>2092406423</t>
  </si>
  <si>
    <t>"šachty DN 1000"      1,5*1,5*0,1*34</t>
  </si>
  <si>
    <t>871161141</t>
  </si>
  <si>
    <t>Montáž potrubí z PE100 SDR 11 otevřený výkop svařovaných na tupo D 32 x 3,0 mm</t>
  </si>
  <si>
    <t>659901979</t>
  </si>
  <si>
    <t>"provozní voda "77</t>
  </si>
  <si>
    <t>" potrubí rozstřiku dešťových vod" 48</t>
  </si>
  <si>
    <t>28613110</t>
  </si>
  <si>
    <t>trubka vodovodní PE100 PN 16 SDR11 32x3,0mm</t>
  </si>
  <si>
    <t>1923497119</t>
  </si>
  <si>
    <t>125*1,05 'Přepočtené koeficientem množství</t>
  </si>
  <si>
    <t>-600662511</t>
  </si>
  <si>
    <t>"vodovod - areál "26,5</t>
  </si>
  <si>
    <t>855382163</t>
  </si>
  <si>
    <t>26,5*1,03 'Přepočtené koeficientem množství</t>
  </si>
  <si>
    <t>871263121</t>
  </si>
  <si>
    <t>Montáž kanalizačního potrubí z PVC těsněné gumovým kroužkem otevřený výkop sklon do 20 % DN 110</t>
  </si>
  <si>
    <t>1429487073</t>
  </si>
  <si>
    <t>" odvzdušnění vsakovacích galerií"6,5</t>
  </si>
  <si>
    <t>28611114</t>
  </si>
  <si>
    <t>trubka kanalizační PVC DN 110x2000mm SN4</t>
  </si>
  <si>
    <t>-75088195</t>
  </si>
  <si>
    <t>6,5*1,03 'Přepočtené koeficientem množství</t>
  </si>
  <si>
    <t>871313121</t>
  </si>
  <si>
    <t>Montáž kanalizačního potrubí z PVC těsněné gumovým kroužkem otevřený výkop sklon do 20 % DN 150</t>
  </si>
  <si>
    <t>462370231</t>
  </si>
  <si>
    <t xml:space="preserve">splašková kanalizace </t>
  </si>
  <si>
    <t>" napojení vpustí" 65</t>
  </si>
  <si>
    <t>"napojení drenáže"60</t>
  </si>
  <si>
    <t>28611239</t>
  </si>
  <si>
    <t>trubka kanalizační PVC-U DN 150x5000mm SN12</t>
  </si>
  <si>
    <t>838850442</t>
  </si>
  <si>
    <t>475*1,03 'Přepočtené koeficientem množství</t>
  </si>
  <si>
    <t>-837605410</t>
  </si>
  <si>
    <t xml:space="preserve"> dešťová kanalizace  - areálové  rozvody  </t>
  </si>
  <si>
    <t>"stoka A" 25</t>
  </si>
  <si>
    <t>"stoka B" 10</t>
  </si>
  <si>
    <t xml:space="preserve">splašková kazalizace  - areálové rozvody </t>
  </si>
  <si>
    <t>"stoka A" 18,6+25,8+11+17,3+28,5+28,6</t>
  </si>
  <si>
    <t>"stoka B" 8,3+14,1+24,6+12+11,7+16+12,6+26,9+12,7</t>
  </si>
  <si>
    <t>" propojení vsakovacích galerií a šachet" 4</t>
  </si>
  <si>
    <t>58397865</t>
  </si>
  <si>
    <t>303,7*1,03 'Přepočtené koeficientem množství</t>
  </si>
  <si>
    <t>28611136</t>
  </si>
  <si>
    <t>trubka kanalizační PVC DN 200x1000mm SN4</t>
  </si>
  <si>
    <t>-119532919</t>
  </si>
  <si>
    <t>871363121</t>
  </si>
  <si>
    <t>Montáž kanalizačního potrubí z PVC těsněné gumovým kroužkem otevřený výkop sklon do 20 % DN 250</t>
  </si>
  <si>
    <t>-1161902034</t>
  </si>
  <si>
    <t>"stoka A" 24,6+19,8+34,6+25+27,513+14+13+11</t>
  </si>
  <si>
    <t>"stoka B" 8,2+18,8+19,9+21,4+13,3+10,8+13,7+9,4+8,6+4+15,5+1+6,5+6,7</t>
  </si>
  <si>
    <t>28611241</t>
  </si>
  <si>
    <t>trubka kanalizační PVC-U DN 250x5000mm SN12</t>
  </si>
  <si>
    <t>1285839601</t>
  </si>
  <si>
    <t>327,313*1,03 'Přepočtené koeficientem množství</t>
  </si>
  <si>
    <t>877265312</t>
  </si>
  <si>
    <t>Montáž kolen 90° na kanalizačním potrubí z PE trub d 110</t>
  </si>
  <si>
    <t>-1301795574</t>
  </si>
  <si>
    <t>" na střeše" 39+8</t>
  </si>
  <si>
    <t>28619406</t>
  </si>
  <si>
    <t>koleno kanalizační PE-HD 90° D 110mm</t>
  </si>
  <si>
    <t>-917679285</t>
  </si>
  <si>
    <t>28619342</t>
  </si>
  <si>
    <t>koleno kanalizační PE-HD 45° D 110mm</t>
  </si>
  <si>
    <t>-1872836323</t>
  </si>
  <si>
    <t>877315211</t>
  </si>
  <si>
    <t>Montáž tvarovek z tvrdého PVC-systém KG nebo z polypropylenu-systém KG 2000 jednoosé DN 150</t>
  </si>
  <si>
    <t>1341230125</t>
  </si>
  <si>
    <t>28651012</t>
  </si>
  <si>
    <t>koleno kanalizační PVC-U 150x45°</t>
  </si>
  <si>
    <t>-836427871</t>
  </si>
  <si>
    <t>28611506</t>
  </si>
  <si>
    <t>redukce kanalizační PVC- U 150/125</t>
  </si>
  <si>
    <t>-1454433253</t>
  </si>
  <si>
    <t>877315221</t>
  </si>
  <si>
    <t>Montáž tvarovek z tvrdého PVC-systém KG nebo z polypropylenu-systém KG 2000 dvouosé DN 150</t>
  </si>
  <si>
    <t>-1431635825</t>
  </si>
  <si>
    <t>28611391</t>
  </si>
  <si>
    <t>odbočka kanalizační plastová s hrdlem KG 150/125/45°</t>
  </si>
  <si>
    <t>1859248808</t>
  </si>
  <si>
    <t>877365211</t>
  </si>
  <si>
    <t>Montáž tvarovek z tvrdého PVC-systém KG nebo z polypropylenu-systém KG 2000 jednoosé DN 250</t>
  </si>
  <si>
    <t>1722152142</t>
  </si>
  <si>
    <t>28651063</t>
  </si>
  <si>
    <t>redukce kanalizační PVC-U 250/150</t>
  </si>
  <si>
    <t>-1462178655</t>
  </si>
  <si>
    <t>28651018</t>
  </si>
  <si>
    <t>koleno kanalizace PVC-U 250x45°</t>
  </si>
  <si>
    <t>919105375</t>
  </si>
  <si>
    <t>877365221</t>
  </si>
  <si>
    <t>Montáž tvarovek z tvrdého PVC-systém KG nebo z polypropylenu-systém KG 2000 dvouosé DN 250</t>
  </si>
  <si>
    <t>-1073655343</t>
  </si>
  <si>
    <t>28611399</t>
  </si>
  <si>
    <t>odbočka kanalizační plastová s hrdlem KG 250/150/45°</t>
  </si>
  <si>
    <t>1479120724</t>
  </si>
  <si>
    <t>-125164074</t>
  </si>
  <si>
    <t>892312121</t>
  </si>
  <si>
    <t>Tlaková zkouška vzduchem potrubí DN 150 těsnícím vakem ucpávkovým</t>
  </si>
  <si>
    <t>-1023157087</t>
  </si>
  <si>
    <t>-1845026307</t>
  </si>
  <si>
    <t>-1446997837</t>
  </si>
  <si>
    <t>892362121</t>
  </si>
  <si>
    <t>Tlaková zkouška vzduchem potrubí DN 250 těsnícím vakem ucpávkovým</t>
  </si>
  <si>
    <t>-391408768</t>
  </si>
  <si>
    <t>892381111</t>
  </si>
  <si>
    <t>Tlaková zkouška vodou potrubí DN 250, DN 300 nebo 350</t>
  </si>
  <si>
    <t>-984707850</t>
  </si>
  <si>
    <t>-1944436405</t>
  </si>
  <si>
    <t xml:space="preserve">dešťová kanalizace </t>
  </si>
  <si>
    <t>"stoka A -  Š01-Š08"9</t>
  </si>
  <si>
    <t>"stoka B -  Š09-Š18"9</t>
  </si>
  <si>
    <t>"stoka A -  Š01-Š07"7</t>
  </si>
  <si>
    <t>"stoka B -  Š08-Š16"9</t>
  </si>
  <si>
    <t>59224075</t>
  </si>
  <si>
    <t>deska betonová zákrytová k ukončení šachet 1000/625x200mm</t>
  </si>
  <si>
    <t>616633906</t>
  </si>
  <si>
    <t>59224029</t>
  </si>
  <si>
    <t>dno betonové šachtové DN 300 betonový žlab i nástupnice 100x78,5x15cm</t>
  </si>
  <si>
    <t>-94921941</t>
  </si>
  <si>
    <t>789070812</t>
  </si>
  <si>
    <t>59224416</t>
  </si>
  <si>
    <t>skruž betonové šachty DN 1000 kanalizační 100x25x10cm, stupadla poplastovaná</t>
  </si>
  <si>
    <t>1653475814</t>
  </si>
  <si>
    <t>59224418</t>
  </si>
  <si>
    <t>skruž betonové šachty DN 1000 kanalizační 100x50x10cm, stupadla poplastovaná</t>
  </si>
  <si>
    <t>-79253362</t>
  </si>
  <si>
    <t>59224420</t>
  </si>
  <si>
    <t>skruž betonové šachty DN 1000 kanalizační 100x100x10cm, stupadla poplastovaná</t>
  </si>
  <si>
    <t>1650540352</t>
  </si>
  <si>
    <t>1985415446</t>
  </si>
  <si>
    <t>749084547</t>
  </si>
  <si>
    <t>5922434</t>
  </si>
  <si>
    <t>617596674</t>
  </si>
  <si>
    <t>895931111</t>
  </si>
  <si>
    <t>Vpusti kanalizačních horské z betonu prostého C30/37 velikosti 1200/600 mm</t>
  </si>
  <si>
    <t>1953413500</t>
  </si>
  <si>
    <t>899 R01</t>
  </si>
  <si>
    <t xml:space="preserve">D+M Vsakovací galerie o rozměru 7,8x24,0x0,6 m objem 112,3 m3, z plastových boxů 0,8 x 0,8 x 0,6 m ;vč. poklopů, nástavců,těsnění , spojky  sběrače pevných látek, boční mřížky  -  specifikace dle PD </t>
  </si>
  <si>
    <t>soub</t>
  </si>
  <si>
    <t>-556147934</t>
  </si>
  <si>
    <t>899 R02</t>
  </si>
  <si>
    <t xml:space="preserve">D+M akumulační nádrž závlahy DN1500 mm,o objemu 4 m2, ŽB prefabrikovaná nádrž tl. stěn a dna 150 mm - kompletní dodávka vč. zemních prací - specifikace dle PD </t>
  </si>
  <si>
    <t>-1639746075</t>
  </si>
  <si>
    <t>šachtové dno, šachtové skruže, zákrytová pojezdová deska s  prostupem DN 600 mm, poklop DN600 mm A15 s odvětráním, vyrovnávací prstence</t>
  </si>
  <si>
    <t>monolitická podkladní deska tl.150 mm beton C25/30(+ KARI sítě), podklad štěrkodrť tl. 100 mm,</t>
  </si>
  <si>
    <t>vývrty, utěsnění , poplastovaná stupadla</t>
  </si>
  <si>
    <t xml:space="preserve">vč. vystrojení </t>
  </si>
  <si>
    <t xml:space="preserve">tvarovky </t>
  </si>
  <si>
    <t>899 R03</t>
  </si>
  <si>
    <t xml:space="preserve">D+M čerpací šachta závlahy DN2000 mm, ŽB prefabrikovaná nádrž tl. stěn a dna 150 mm - kompletní dodávka vč. zemních prací - specifikace dle PD </t>
  </si>
  <si>
    <t>-428066933</t>
  </si>
  <si>
    <t>šachtové dno, šachtové skruže, zákrytová pojezdová deska s  dvěma prostupy DN 600 mm a jedním , poklop DN600 mm A15 b odvětrání, vyrovnávací prstence</t>
  </si>
  <si>
    <t xml:space="preserve">vč. vystrojení  - ponorné kalové  čerpadlo spatkovým kolenem,nerezový česlicový koš, </t>
  </si>
  <si>
    <t>899 R04</t>
  </si>
  <si>
    <t xml:space="preserve">D+M čerpací šachta rozstřiku dešťové vody DN2000 mm, ŽB prefabrikovaná nádrž tl. stěn a dna 150 mm - kompletní dodávka vč. zemních prací - specifikace dle PD </t>
  </si>
  <si>
    <t>49117483</t>
  </si>
  <si>
    <t>šachtové dno, šachtové skruže, zákrytová pojezdová deska s  dvěma prostupy DN 600 mm a s jedním  prostupem DN800 mm,</t>
  </si>
  <si>
    <t>poklop DN600 mm A15 bez odvětrání, vyrovnávací prstence</t>
  </si>
  <si>
    <t xml:space="preserve">vč. vystrojení  - ponorné kalové  čerpadlo s patkovým kolenem,nerezový česlicový koš, </t>
  </si>
  <si>
    <t>899 R05</t>
  </si>
  <si>
    <t xml:space="preserve">D+M Odvzdušňovací  šachta  DN1200 mm, ŽB prefabrikovaná nádrž tl. stěn a dna 150 mm - kompletní dodávka vč. zemních prací - specifikace dle PD </t>
  </si>
  <si>
    <t>1511405344</t>
  </si>
  <si>
    <t>šachtové dno, šachtové skruže, zákrytová pojezdová deska s   prostupem DN 600 mm  poklop DN600 mm A15  bez odvětrání, vyrovnávací prstence</t>
  </si>
  <si>
    <t xml:space="preserve">vč. vystrojení  </t>
  </si>
  <si>
    <t>899 R06</t>
  </si>
  <si>
    <t xml:space="preserve">D+M   šachta bezpečnostního přepadu DN1200 mm, ŽB prefabrikovaná nádrž tl. stěn a dna 150 mm - kompletní dodávka vč. zemních prací - specifikace dle PD </t>
  </si>
  <si>
    <t>1933345796</t>
  </si>
  <si>
    <t>899 R08</t>
  </si>
  <si>
    <t xml:space="preserve">D+M bezpečnostního přepadu - kamenná dlažba tl. 200 mm, betonové lože  C16/20 tl. 150 mm, podsyp ze šterkopísku tl. 100 mm, vč obrubníku - specifikace dle PD </t>
  </si>
  <si>
    <t>-1926917570</t>
  </si>
  <si>
    <t>899 R09</t>
  </si>
  <si>
    <t>Vytvoření povrchové vsakovací nádrže  bepečnostního přepadu , akumulační objem 38,5 m3, hloubky 820 mm, plocha cca 47 m2  - specifikace dle PD</t>
  </si>
  <si>
    <t>1480949519</t>
  </si>
  <si>
    <t>879311101</t>
  </si>
  <si>
    <t>Montáž a nastavení postřikovače rozprašovacího napojení 1/2"</t>
  </si>
  <si>
    <t>-54299511</t>
  </si>
  <si>
    <t>28655608</t>
  </si>
  <si>
    <t>postřikovač, vstup 1/2", výsuv 10cm, bez trysky, s antivandalovým ventilem a zpětným ventilem</t>
  </si>
  <si>
    <t>-1578405365</t>
  </si>
  <si>
    <t>30277748</t>
  </si>
  <si>
    <t>poklop šachtový litinový  DN 600 pro třídu zatížení D400</t>
  </si>
  <si>
    <t>-874988927</t>
  </si>
  <si>
    <t>899623151</t>
  </si>
  <si>
    <t>Obetonování potrubí nebo zdiva stok betonem prostým tř. C 16/20 v otevřeném výkopu</t>
  </si>
  <si>
    <t>207369674</t>
  </si>
  <si>
    <t>" obetonování dešťové kanalizace " (131,5+106)*0,6*0,4+(10+24)*0,6*0,35+(8+16)*0,6*0,3</t>
  </si>
  <si>
    <t>" obetonování splaškové kanalizace" 97*0,6*0,35</t>
  </si>
  <si>
    <t>-1647316848</t>
  </si>
  <si>
    <t>-1299182094</t>
  </si>
  <si>
    <t>899722111</t>
  </si>
  <si>
    <t>Krytí potrubí z plastů výstražnou fólií z PVC 20 cm</t>
  </si>
  <si>
    <t>1144095937</t>
  </si>
  <si>
    <t>Geotextilie pro ochranu, separaci a filtraci netkaná měrná hm do 200 g/m2</t>
  </si>
  <si>
    <t>1487844223</t>
  </si>
  <si>
    <t xml:space="preserve">"vsakovací galerie </t>
  </si>
  <si>
    <t>(1,2*8,4*2+1,2*24,6*2+24,6*8,4*2)*2</t>
  </si>
  <si>
    <t>984,96*1,1</t>
  </si>
  <si>
    <t>1358799548</t>
  </si>
  <si>
    <t>23-M</t>
  </si>
  <si>
    <t>Montáže potrubí</t>
  </si>
  <si>
    <t>230200116</t>
  </si>
  <si>
    <t>Nasunutí potrubní sekce do ocelové chráničky DN 50</t>
  </si>
  <si>
    <t>1534412613</t>
  </si>
  <si>
    <t>"provozní voda " 26</t>
  </si>
  <si>
    <t>14011026</t>
  </si>
  <si>
    <t>trubka ocelová bezešvá hladká jakost 11 353 51x3,2mm</t>
  </si>
  <si>
    <t>446590042</t>
  </si>
  <si>
    <t>230200117</t>
  </si>
  <si>
    <t>Nasunutí potrubní sekce do ocelové chráničky DN 80</t>
  </si>
  <si>
    <t>1927602436</t>
  </si>
  <si>
    <t>"vodovod - areálový rozvod  " 4</t>
  </si>
  <si>
    <t>14011054</t>
  </si>
  <si>
    <t>trubka ocelová bezešvá hladká jakost 11 353 82,5x3,6mm</t>
  </si>
  <si>
    <t>-181797608</t>
  </si>
  <si>
    <t>-1418841949</t>
  </si>
  <si>
    <t>"Napojení drenáže do dešťové kanalizace" 8</t>
  </si>
  <si>
    <t>" Vytvoření prostupů ve stěnách šachty provést dle situace na stavbě"26</t>
  </si>
  <si>
    <t>"Prostup objektem - vývrt+ těsnění prostupu" 18</t>
  </si>
  <si>
    <t>-1872355963</t>
  </si>
  <si>
    <t>"stavební přípomoce" 16</t>
  </si>
  <si>
    <t>166700349</t>
  </si>
  <si>
    <t>-737544617</t>
  </si>
  <si>
    <t xml:space="preserve">"Zpracování provozního řádu a manuálu údržby a servisu technických zařízení" </t>
  </si>
  <si>
    <t>11,376</t>
  </si>
  <si>
    <t>45,504</t>
  </si>
  <si>
    <t xml:space="preserve">SO 02 - Oplocení - nezpůsobilé náklady </t>
  </si>
  <si>
    <t>131251103</t>
  </si>
  <si>
    <t>Hloubení jam nezapažených v hornině třídy těžitelnosti I skupiny 3 objem do 100 m3 strojně</t>
  </si>
  <si>
    <t>1800104744</t>
  </si>
  <si>
    <t>"patky  - sloupky "  158*0,6*0,6*1</t>
  </si>
  <si>
    <t>2014643002</t>
  </si>
  <si>
    <t>-310974164</t>
  </si>
  <si>
    <t>56,88-Zasyp</t>
  </si>
  <si>
    <t>-866688630</t>
  </si>
  <si>
    <t>-620487068</t>
  </si>
  <si>
    <t>676978853</t>
  </si>
  <si>
    <t>-1222617991</t>
  </si>
  <si>
    <t>1952244320</t>
  </si>
  <si>
    <t>56,88-11,376</t>
  </si>
  <si>
    <t>-203751635</t>
  </si>
  <si>
    <t>"patky  - sloupky "  158*0,3*0,3*0,8</t>
  </si>
  <si>
    <t>-1897796569</t>
  </si>
  <si>
    <t>(0,3+0,3)*2*0,8*158</t>
  </si>
  <si>
    <t>-1787175488</t>
  </si>
  <si>
    <t>348121221</t>
  </si>
  <si>
    <t>Osazení podhrabových desek dl přes 2 do 3 m na ocelové plotové sloupky</t>
  </si>
  <si>
    <t>2016004662</t>
  </si>
  <si>
    <t>59233119R1</t>
  </si>
  <si>
    <t>deska podhrabová  betonová 2500x50x200 mm, vč. držáku</t>
  </si>
  <si>
    <t>1005680196</t>
  </si>
  <si>
    <t>348171143</t>
  </si>
  <si>
    <t>Montáž panelového svařovaného oplocení v přes 1,0 do 1,5 m</t>
  </si>
  <si>
    <t>356903525</t>
  </si>
  <si>
    <t>107,77+92,4+95,32+0,9+39,93+6,96+46,98</t>
  </si>
  <si>
    <t>313910R02</t>
  </si>
  <si>
    <t xml:space="preserve">plotový panel  2D PVC, průměr drátu 6/5/6 mm, rozměr  1430x2500mm, vč. příchytek </t>
  </si>
  <si>
    <t>1826418196</t>
  </si>
  <si>
    <t>5534225R01</t>
  </si>
  <si>
    <t xml:space="preserve">sloupek plotový průběžný Zn+PVC 60x40x2300 mm </t>
  </si>
  <si>
    <t>1957555990</t>
  </si>
  <si>
    <t>966052121</t>
  </si>
  <si>
    <t>Bourání sloupků a vzpěr ŽB plotových s betonovou patkou</t>
  </si>
  <si>
    <t>-2030060614</t>
  </si>
  <si>
    <t>966071821</t>
  </si>
  <si>
    <t>Rozebrání oplocení z drátěného pletiva se čtvercovými oky v do 1,6 m</t>
  </si>
  <si>
    <t>755217741</t>
  </si>
  <si>
    <t>43,12+6+52,2+3,96+0,9+39,93+6,96+46,98</t>
  </si>
  <si>
    <t>998 R-01</t>
  </si>
  <si>
    <t>D+M sestavy přípojkových pilířů pro HUP. ELM,EL,EL,SLP, konstrukce ze ztraceného bednění  s cihelným obkladem  délky 3960 mm , a šíře 700 mm - kompletní dodávka vč. zemních prací  - specifikace dle PD</t>
  </si>
  <si>
    <t>-1047619971</t>
  </si>
  <si>
    <t>348101220</t>
  </si>
  <si>
    <t>Osazení vrat nebo vrátek k oplocení na ocelové sloupky pl přes 2 do 4 m2</t>
  </si>
  <si>
    <t>-411381166</t>
  </si>
  <si>
    <t>767 Os01</t>
  </si>
  <si>
    <t>D  Vstupní branka ocelová  jednokřídlová,výplň plotový panel 2D PVC , průměr drátu 6/5/6 mm, š. 1500 mm,výšky 1430 mm, kompletní provedení vč. zemních prací  -  specifikace dle PD</t>
  </si>
  <si>
    <t>-450904444</t>
  </si>
  <si>
    <t>767 OS02</t>
  </si>
  <si>
    <t>D  Vstupní branka ocelová  jednokřídlová,výplň plotový panel 2D PVC , průměr drátu 6/5/6 mm, š. 1000 mm,výšky 1430 mm, kompletní provedení vč. zemních prací  -  specifikace dle PD</t>
  </si>
  <si>
    <t>1430950464</t>
  </si>
  <si>
    <t>348172214</t>
  </si>
  <si>
    <t>Montáž vjezdových bran samonosných dvoukřídlových pl přes 5 m2 do 10 m2</t>
  </si>
  <si>
    <t>-770823073</t>
  </si>
  <si>
    <t>767 Os03</t>
  </si>
  <si>
    <t>D Posuvná dvoukřídlá  ocelová brána šířka otvoru 6 000 mm,výšky 1300 mm,výplň plotový panel 2D PVC , průměr drátu 6/5/6 mm, motoricky ovládána se signalizač. majákem - kompletní provedení  vč. zemních prací  -  specifikace dle PD</t>
  </si>
  <si>
    <t>-1364131250</t>
  </si>
  <si>
    <t xml:space="preserve">VRN - Vedlejší a ostatní rozpočtovací náklady - nezpůsobilé náklady </t>
  </si>
  <si>
    <t xml:space="preserve">    VRN3 - Zařízení staveniště</t>
  </si>
  <si>
    <t xml:space="preserve">    0 - Ostatní</t>
  </si>
  <si>
    <t>012002000</t>
  </si>
  <si>
    <t>Geodetické práce</t>
  </si>
  <si>
    <t>-118718320</t>
  </si>
  <si>
    <t>-213934516</t>
  </si>
  <si>
    <t>013294000</t>
  </si>
  <si>
    <t>Ostatní dokumentace</t>
  </si>
  <si>
    <t>-848676383</t>
  </si>
  <si>
    <t>"Zpracování dílenských dokumentací při realizaci stavby" 1</t>
  </si>
  <si>
    <t>VRN3</t>
  </si>
  <si>
    <t>Zařízení staveniště</t>
  </si>
  <si>
    <t>030001000</t>
  </si>
  <si>
    <t>1776802980</t>
  </si>
  <si>
    <t>032903000</t>
  </si>
  <si>
    <t>Náklady na provoz a údržbu vybavení staveniště</t>
  </si>
  <si>
    <t>1734690362</t>
  </si>
  <si>
    <t>033002000</t>
  </si>
  <si>
    <t>Připojení staveniště na inženýrské sítě</t>
  </si>
  <si>
    <t>1649178904</t>
  </si>
  <si>
    <t>034002000</t>
  </si>
  <si>
    <t>Zabezpečení staveniště</t>
  </si>
  <si>
    <t>826582059</t>
  </si>
  <si>
    <t>034103000</t>
  </si>
  <si>
    <t>Oplocení staveniště</t>
  </si>
  <si>
    <t>1391661304</t>
  </si>
  <si>
    <t>034303000</t>
  </si>
  <si>
    <t>Dopravní značení na staveništi</t>
  </si>
  <si>
    <t>916046187</t>
  </si>
  <si>
    <t>034503000</t>
  </si>
  <si>
    <t>Informační tabule na staveništi</t>
  </si>
  <si>
    <t>Ks</t>
  </si>
  <si>
    <t>1088647649</t>
  </si>
  <si>
    <t>039002000</t>
  </si>
  <si>
    <t>Zrušení zařízení staveniště</t>
  </si>
  <si>
    <t>671206264</t>
  </si>
  <si>
    <t>1874774882</t>
  </si>
  <si>
    <t>045002000</t>
  </si>
  <si>
    <t>Kompletační a koordinační činnost</t>
  </si>
  <si>
    <t>-1665642783</t>
  </si>
  <si>
    <t>R-01</t>
  </si>
  <si>
    <t>Zajištění dokumentace DIO generálním dodavatelem pro dočasné zábory při výstavbě přípojek IS, výstavbě dopravního sjezdu na pozemek stavby, výstavbě místa pro přecházení, včetně inženýringu na PČR a dalších dotčených organů, včetně uhrazení poplatků</t>
  </si>
  <si>
    <t>-340417791</t>
  </si>
  <si>
    <t>091704000</t>
  </si>
  <si>
    <t xml:space="preserve">Náklady na údržbu - úklid veřejných komunikací </t>
  </si>
  <si>
    <t>-2019464725</t>
  </si>
  <si>
    <t>"Každodenní úklid veřejných komunikací znečištěných stavebním provozem"1</t>
  </si>
  <si>
    <t>SEZNAM FIGUR</t>
  </si>
  <si>
    <t>Výměra</t>
  </si>
  <si>
    <t xml:space="preserve"> SO 01.1.1.R01</t>
  </si>
  <si>
    <t>Použití figury:</t>
  </si>
  <si>
    <t>Obložení markýzy</t>
  </si>
  <si>
    <t xml:space="preserve"> SO 01.1.2.R02</t>
  </si>
  <si>
    <t xml:space="preserve"> SO 01.5.R01</t>
  </si>
  <si>
    <t xml:space="preserve"> SO 01.10</t>
  </si>
  <si>
    <t xml:space="preserve"> IO.01</t>
  </si>
  <si>
    <t xml:space="preserve"> IO.02</t>
  </si>
  <si>
    <t xml:space="preserve"> IO.03</t>
  </si>
  <si>
    <t xml:space="preserve"> IO.05</t>
  </si>
  <si>
    <t xml:space="preserve"> IO.07</t>
  </si>
  <si>
    <t xml:space="preserve"> IO 11</t>
  </si>
  <si>
    <t xml:space="preserve"> IO 12</t>
  </si>
  <si>
    <t xml:space="preserve"> SO 02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</si>
</sst>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#,##0.00%"/>
    <numFmt numFmtId="165" formatCode="dd\.mm\.yyyy"/>
    <numFmt numFmtId="166" formatCode="#,##0.00000"/>
    <numFmt numFmtId="167" formatCode="#,##0.000"/>
  </numFmts>
  <fonts count="41">
    <font>
      <sz val="8"/>
      <name val="Arial CE"/>
      <family val="2"/>
    </font>
    <font>
      <sz val="10"/>
      <color rgb="FF969696"/>
      <name val="Arial CE"/>
    </font>
    <font>
      <sz val="10"/>
      <name val="Arial CE"/>
    </font>
    <font>
      <b/>
      <sz val="11"/>
      <name val="Arial CE"/>
    </font>
    <font>
      <b/>
      <sz val="12"/>
      <name val="Arial CE"/>
    </font>
    <font>
      <sz val="11"/>
      <name val="Arial CE"/>
    </font>
    <font>
      <sz val="12"/>
      <color rgb="FF003366"/>
      <name val="Arial CE"/>
    </font>
    <font>
      <sz val="10"/>
      <color rgb="FF003366"/>
      <name val="Arial CE"/>
    </font>
    <font>
      <sz val="8"/>
      <color rgb="FF003366"/>
      <name val="Arial CE"/>
    </font>
    <font>
      <sz val="8"/>
      <color rgb="FF800080"/>
      <name val="Arial CE"/>
    </font>
    <font>
      <sz val="8"/>
      <color rgb="FF505050"/>
      <name val="Arial CE"/>
    </font>
    <font>
      <sz val="8"/>
      <color rgb="FFFF0000"/>
      <name val="Arial CE"/>
    </font>
    <font>
      <sz val="8"/>
      <color rgb="FF0000A8"/>
      <name val="Arial CE"/>
    </font>
    <font>
      <sz val="8"/>
      <color rgb="FFFFFFFF"/>
      <name val="Arial CE"/>
    </font>
    <font>
      <b/>
      <sz val="14"/>
      <name val="Arial CE"/>
    </font>
    <font>
      <sz val="8"/>
      <color rgb="FF3366FF"/>
      <name val="Arial CE"/>
    </font>
    <font>
      <b/>
      <sz val="12"/>
      <color rgb="FF969696"/>
      <name val="Arial CE"/>
    </font>
    <font>
      <b/>
      <sz val="8"/>
      <color rgb="FF969696"/>
      <name val="Arial CE"/>
    </font>
    <font>
      <b/>
      <sz val="10"/>
      <name val="Arial CE"/>
    </font>
    <font>
      <b/>
      <sz val="10"/>
      <color rgb="FF969696"/>
      <name val="Arial CE"/>
    </font>
    <font>
      <b/>
      <sz val="10"/>
      <color rgb="FF464646"/>
      <name val="Arial CE"/>
    </font>
    <font>
      <sz val="12"/>
      <color rgb="FF969696"/>
      <name val="Arial CE"/>
    </font>
    <font>
      <sz val="8"/>
      <color rgb="FF969696"/>
      <name val="Arial CE"/>
    </font>
    <font>
      <sz val="9"/>
      <name val="Arial CE"/>
    </font>
    <font>
      <sz val="9"/>
      <color rgb="FF969696"/>
      <name val="Arial CE"/>
    </font>
    <font>
      <b/>
      <sz val="12"/>
      <color rgb="FF960000"/>
      <name val="Arial CE"/>
    </font>
    <font>
      <sz val="12"/>
      <name val="Arial CE"/>
    </font>
    <font>
      <sz val="18"/>
      <color theme="10"/>
      <name val="Wingdings 2"/>
    </font>
    <font>
      <b/>
      <sz val="11"/>
      <color rgb="FF003366"/>
      <name val="Arial CE"/>
    </font>
    <font>
      <sz val="11"/>
      <color rgb="FF003366"/>
      <name val="Arial CE"/>
    </font>
    <font>
      <sz val="11"/>
      <color rgb="FF969696"/>
      <name val="Arial CE"/>
    </font>
    <font>
      <sz val="8"/>
      <color rgb="FF000000"/>
      <name val="Arial CE"/>
    </font>
    <font>
      <sz val="10"/>
      <color rgb="FF3366FF"/>
      <name val="Arial CE"/>
    </font>
    <font>
      <b/>
      <sz val="12"/>
      <color rgb="FF800000"/>
      <name val="Arial CE"/>
    </font>
    <font>
      <sz val="8"/>
      <color rgb="FF960000"/>
      <name val="Arial CE"/>
    </font>
    <font>
      <b/>
      <sz val="8"/>
      <name val="Arial CE"/>
    </font>
    <font>
      <sz val="7"/>
      <color rgb="FF969696"/>
      <name val="Arial CE"/>
    </font>
    <font>
      <i/>
      <sz val="9"/>
      <color rgb="FF0000FF"/>
      <name val="Arial CE"/>
    </font>
    <font>
      <i/>
      <sz val="8"/>
      <color rgb="FF0000FF"/>
      <name val="Arial CE"/>
    </font>
    <font>
      <b/>
      <sz val="9"/>
      <name val="Arial CE"/>
    </font>
    <font>
      <u/>
      <sz val="11"/>
      <color theme="10"/>
      <name val="Calibri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FFCC"/>
      </patternFill>
    </fill>
    <fill>
      <patternFill patternType="solid">
        <fgColor rgb="FFBEBEBE"/>
      </patternFill>
    </fill>
    <fill>
      <patternFill patternType="solid">
        <fgColor rgb="FFD2D2D2"/>
      </patternFill>
    </fill>
  </fills>
  <borders count="23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/>
      <top style="hair">
        <color rgb="FF000000"/>
      </top>
      <bottom/>
      <diagonal/>
    </border>
    <border>
      <left/>
      <right/>
      <top/>
      <bottom style="hair">
        <color rgb="FF000000"/>
      </bottom>
      <diagonal/>
    </border>
    <border>
      <left style="hair">
        <color rgb="FF000000"/>
      </left>
      <right/>
      <top style="hair">
        <color rgb="FF000000"/>
      </top>
      <bottom style="hair">
        <color rgb="FF000000"/>
      </bottom>
      <diagonal/>
    </border>
    <border>
      <left/>
      <right/>
      <top style="hair">
        <color rgb="FF000000"/>
      </top>
      <bottom style="hair">
        <color rgb="FF000000"/>
      </bottom>
      <diagonal/>
    </border>
    <border>
      <left/>
      <right style="hair">
        <color rgb="FF000000"/>
      </right>
      <top style="hair">
        <color rgb="FF000000"/>
      </top>
      <bottom style="hair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hair">
        <color rgb="FF969696"/>
      </left>
      <right/>
      <top style="hair">
        <color rgb="FF969696"/>
      </top>
      <bottom/>
      <diagonal/>
    </border>
    <border>
      <left/>
      <right/>
      <top style="hair">
        <color rgb="FF969696"/>
      </top>
      <bottom/>
      <diagonal/>
    </border>
    <border>
      <left/>
      <right style="hair">
        <color rgb="FF969696"/>
      </right>
      <top style="hair">
        <color rgb="FF969696"/>
      </top>
      <bottom/>
      <diagonal/>
    </border>
    <border>
      <left style="hair">
        <color rgb="FF969696"/>
      </left>
      <right/>
      <top/>
      <bottom/>
      <diagonal/>
    </border>
    <border>
      <left/>
      <right style="hair">
        <color rgb="FF969696"/>
      </right>
      <top/>
      <bottom/>
      <diagonal/>
    </border>
    <border>
      <left style="hair">
        <color rgb="FF969696"/>
      </left>
      <right/>
      <top style="hair">
        <color rgb="FF969696"/>
      </top>
      <bottom style="hair">
        <color rgb="FF969696"/>
      </bottom>
      <diagonal/>
    </border>
    <border>
      <left/>
      <right/>
      <top style="hair">
        <color rgb="FF969696"/>
      </top>
      <bottom style="hair">
        <color rgb="FF969696"/>
      </bottom>
      <diagonal/>
    </border>
    <border>
      <left/>
      <right style="hair">
        <color rgb="FF969696"/>
      </right>
      <top style="hair">
        <color rgb="FF969696"/>
      </top>
      <bottom style="hair">
        <color rgb="FF969696"/>
      </bottom>
      <diagonal/>
    </border>
    <border>
      <left style="hair">
        <color rgb="FF969696"/>
      </left>
      <right/>
      <top/>
      <bottom style="hair">
        <color rgb="FF969696"/>
      </bottom>
      <diagonal/>
    </border>
    <border>
      <left/>
      <right/>
      <top/>
      <bottom style="hair">
        <color rgb="FF969696"/>
      </bottom>
      <diagonal/>
    </border>
    <border>
      <left/>
      <right style="hair">
        <color rgb="FF969696"/>
      </right>
      <top/>
      <bottom style="hair">
        <color rgb="FF969696"/>
      </bottom>
      <diagonal/>
    </border>
    <border>
      <left style="hair">
        <color rgb="FF969696"/>
      </left>
      <right style="hair">
        <color rgb="FF969696"/>
      </right>
      <top style="hair">
        <color rgb="FF969696"/>
      </top>
      <bottom style="hair">
        <color rgb="FF969696"/>
      </bottom>
      <diagonal/>
    </border>
  </borders>
  <cellStyleXfs count="2">
    <xf numFmtId="0" fontId="0" fillId="0" borderId="0"/>
    <xf numFmtId="0" fontId="40" fillId="0" borderId="0" applyNumberFormat="0" applyFill="0" applyBorder="0" applyAlignment="0" applyProtection="0"/>
  </cellStyleXfs>
  <cellXfs count="333">
    <xf numFmtId="0" fontId="0" fillId="0" borderId="0" xfId="0"/>
    <xf numFmtId="0" fontId="0" fillId="0" borderId="0" xfId="0"/>
    <xf numFmtId="0" fontId="0" fillId="0" borderId="0" xfId="0" applyAlignment="1">
      <alignment vertical="center"/>
    </xf>
    <xf numFmtId="0" fontId="1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0" fillId="0" borderId="0" xfId="0" applyAlignment="1">
      <alignment vertical="center" wrapText="1"/>
    </xf>
    <xf numFmtId="0" fontId="6" fillId="0" borderId="0" xfId="0" applyFont="1" applyAlignment="1">
      <alignment vertical="center"/>
    </xf>
    <xf numFmtId="0" fontId="7" fillId="0" borderId="0" xfId="0" applyFont="1" applyAlignment="1">
      <alignment vertical="center"/>
    </xf>
    <xf numFmtId="0" fontId="0" fillId="0" borderId="0" xfId="0" applyAlignment="1">
      <alignment horizontal="center" vertical="center" wrapText="1"/>
    </xf>
    <xf numFmtId="0" fontId="8" fillId="0" borderId="0" xfId="0" applyFont="1" applyAlignment="1"/>
    <xf numFmtId="0" fontId="9" fillId="0" borderId="0" xfId="0" applyFont="1" applyAlignment="1">
      <alignment vertical="center"/>
    </xf>
    <xf numFmtId="0" fontId="10" fillId="0" borderId="0" xfId="0" applyFont="1" applyAlignment="1">
      <alignment vertical="center"/>
    </xf>
    <xf numFmtId="0" fontId="11" fillId="0" borderId="0" xfId="0" applyFont="1" applyAlignment="1">
      <alignment vertical="center"/>
    </xf>
    <xf numFmtId="0" fontId="12" fillId="0" borderId="0" xfId="0" applyFont="1" applyAlignment="1">
      <alignment vertical="center"/>
    </xf>
    <xf numFmtId="0" fontId="13" fillId="0" borderId="0" xfId="0" applyFont="1" applyAlignment="1">
      <alignment horizontal="left" vertical="center"/>
    </xf>
    <xf numFmtId="0" fontId="0" fillId="0" borderId="0" xfId="0" applyFont="1" applyAlignment="1">
      <alignment horizontal="left" vertical="center"/>
    </xf>
    <xf numFmtId="0" fontId="0" fillId="0" borderId="1" xfId="0" applyBorder="1" applyProtection="1"/>
    <xf numFmtId="0" fontId="0" fillId="0" borderId="2" xfId="0" applyBorder="1" applyProtection="1"/>
    <xf numFmtId="0" fontId="0" fillId="0" borderId="3" xfId="0" applyBorder="1"/>
    <xf numFmtId="0" fontId="0" fillId="0" borderId="3" xfId="0" applyBorder="1" applyProtection="1"/>
    <xf numFmtId="0" fontId="0" fillId="0" borderId="0" xfId="0" applyProtection="1"/>
    <xf numFmtId="0" fontId="14" fillId="0" borderId="0" xfId="0" applyFont="1" applyAlignment="1" applyProtection="1">
      <alignment horizontal="left" vertical="center"/>
    </xf>
    <xf numFmtId="0" fontId="15" fillId="0" borderId="0" xfId="0" applyFont="1" applyAlignment="1">
      <alignment horizontal="left" vertical="center"/>
    </xf>
    <xf numFmtId="0" fontId="16" fillId="0" borderId="0" xfId="0" applyFont="1" applyAlignment="1">
      <alignment horizontal="left" vertical="center"/>
    </xf>
    <xf numFmtId="0" fontId="1" fillId="0" borderId="0" xfId="0" applyFont="1" applyAlignment="1" applyProtection="1">
      <alignment horizontal="left" vertical="top"/>
    </xf>
    <xf numFmtId="0" fontId="2" fillId="0" borderId="0" xfId="0" applyFont="1" applyAlignment="1" applyProtection="1">
      <alignment horizontal="left" vertical="center"/>
    </xf>
    <xf numFmtId="0" fontId="3" fillId="0" borderId="0" xfId="0" applyFont="1" applyAlignment="1" applyProtection="1">
      <alignment horizontal="left" vertical="top"/>
    </xf>
    <xf numFmtId="0" fontId="1" fillId="0" borderId="0" xfId="0" applyFont="1" applyAlignment="1" applyProtection="1">
      <alignment horizontal="left" vertical="center"/>
    </xf>
    <xf numFmtId="0" fontId="2" fillId="2" borderId="0" xfId="0" applyFont="1" applyFill="1" applyAlignment="1" applyProtection="1">
      <alignment horizontal="left" vertical="center"/>
      <protection locked="0"/>
    </xf>
    <xf numFmtId="49" fontId="2" fillId="2" borderId="0" xfId="0" applyNumberFormat="1" applyFont="1" applyFill="1" applyAlignment="1" applyProtection="1">
      <alignment horizontal="left" vertical="center"/>
      <protection locked="0"/>
    </xf>
    <xf numFmtId="0" fontId="2" fillId="0" borderId="0" xfId="0" applyFont="1" applyAlignment="1" applyProtection="1">
      <alignment horizontal="left" vertical="center" wrapText="1"/>
    </xf>
    <xf numFmtId="0" fontId="0" fillId="0" borderId="4" xfId="0" applyBorder="1" applyProtection="1"/>
    <xf numFmtId="0" fontId="0" fillId="0" borderId="0" xfId="0" applyFont="1" applyAlignment="1">
      <alignment vertical="center"/>
    </xf>
    <xf numFmtId="0" fontId="0" fillId="0" borderId="3" xfId="0" applyFont="1" applyBorder="1" applyAlignment="1" applyProtection="1">
      <alignment vertical="center"/>
    </xf>
    <xf numFmtId="0" fontId="0" fillId="0" borderId="0" xfId="0" applyFont="1" applyAlignment="1" applyProtection="1">
      <alignment vertical="center"/>
    </xf>
    <xf numFmtId="0" fontId="18" fillId="0" borderId="5" xfId="0" applyFont="1" applyBorder="1" applyAlignment="1" applyProtection="1">
      <alignment horizontal="left" vertical="center"/>
    </xf>
    <xf numFmtId="0" fontId="0" fillId="0" borderId="5" xfId="0" applyFont="1" applyBorder="1" applyAlignment="1" applyProtection="1">
      <alignment vertical="center"/>
    </xf>
    <xf numFmtId="0" fontId="0" fillId="0" borderId="3" xfId="0" applyFont="1" applyBorder="1" applyAlignment="1">
      <alignment vertical="center"/>
    </xf>
    <xf numFmtId="0" fontId="1" fillId="0" borderId="3" xfId="0" applyFont="1" applyBorder="1" applyAlignment="1" applyProtection="1">
      <alignment vertical="center"/>
    </xf>
    <xf numFmtId="0" fontId="1" fillId="0" borderId="0" xfId="0" applyFont="1" applyAlignment="1" applyProtection="1">
      <alignment vertical="center"/>
    </xf>
    <xf numFmtId="0" fontId="1" fillId="0" borderId="3" xfId="0" applyFont="1" applyBorder="1" applyAlignment="1">
      <alignment vertical="center"/>
    </xf>
    <xf numFmtId="0" fontId="0" fillId="3" borderId="0" xfId="0" applyFont="1" applyFill="1" applyAlignment="1" applyProtection="1">
      <alignment vertical="center"/>
    </xf>
    <xf numFmtId="0" fontId="4" fillId="3" borderId="6" xfId="0" applyFont="1" applyFill="1" applyBorder="1" applyAlignment="1" applyProtection="1">
      <alignment horizontal="left" vertical="center"/>
    </xf>
    <xf numFmtId="0" fontId="0" fillId="3" borderId="7" xfId="0" applyFont="1" applyFill="1" applyBorder="1" applyAlignment="1" applyProtection="1">
      <alignment vertical="center"/>
    </xf>
    <xf numFmtId="0" fontId="4" fillId="3" borderId="7" xfId="0" applyFont="1" applyFill="1" applyBorder="1" applyAlignment="1" applyProtection="1">
      <alignment horizontal="center" vertical="center"/>
    </xf>
    <xf numFmtId="0" fontId="0" fillId="0" borderId="3" xfId="0" applyBorder="1" applyAlignment="1" applyProtection="1">
      <alignment vertical="center"/>
    </xf>
    <xf numFmtId="0" fontId="0" fillId="0" borderId="0" xfId="0" applyAlignment="1" applyProtection="1">
      <alignment vertical="center"/>
    </xf>
    <xf numFmtId="0" fontId="20" fillId="0" borderId="4" xfId="0" applyFont="1" applyBorder="1" applyAlignment="1" applyProtection="1">
      <alignment horizontal="left" vertical="center"/>
    </xf>
    <xf numFmtId="0" fontId="0" fillId="0" borderId="4" xfId="0" applyBorder="1" applyAlignment="1" applyProtection="1">
      <alignment vertical="center"/>
    </xf>
    <xf numFmtId="0" fontId="0" fillId="0" borderId="3" xfId="0" applyBorder="1" applyAlignment="1">
      <alignment vertical="center"/>
    </xf>
    <xf numFmtId="0" fontId="1" fillId="0" borderId="5" xfId="0" applyFont="1" applyBorder="1" applyAlignment="1" applyProtection="1">
      <alignment horizontal="left" vertical="center"/>
    </xf>
    <xf numFmtId="0" fontId="0" fillId="0" borderId="4" xfId="0" applyFont="1" applyBorder="1" applyAlignment="1" applyProtection="1">
      <alignment vertical="center"/>
    </xf>
    <xf numFmtId="0" fontId="0" fillId="0" borderId="9" xfId="0" applyFont="1" applyBorder="1" applyAlignment="1" applyProtection="1">
      <alignment vertical="center"/>
    </xf>
    <xf numFmtId="0" fontId="0" fillId="0" borderId="10" xfId="0" applyFont="1" applyBorder="1" applyAlignment="1" applyProtection="1">
      <alignment vertical="center"/>
    </xf>
    <xf numFmtId="0" fontId="0" fillId="0" borderId="1" xfId="0" applyFont="1" applyBorder="1" applyAlignment="1" applyProtection="1">
      <alignment vertical="center"/>
    </xf>
    <xf numFmtId="0" fontId="0" fillId="0" borderId="2" xfId="0" applyFont="1" applyBorder="1" applyAlignment="1" applyProtection="1">
      <alignment vertical="center"/>
    </xf>
    <xf numFmtId="0" fontId="2" fillId="0" borderId="3" xfId="0" applyFont="1" applyBorder="1" applyAlignment="1" applyProtection="1">
      <alignment vertical="center"/>
    </xf>
    <xf numFmtId="0" fontId="2" fillId="0" borderId="0" xfId="0" applyFont="1" applyAlignment="1" applyProtection="1">
      <alignment vertical="center"/>
    </xf>
    <xf numFmtId="0" fontId="2" fillId="0" borderId="3" xfId="0" applyFont="1" applyBorder="1" applyAlignment="1">
      <alignment vertical="center"/>
    </xf>
    <xf numFmtId="0" fontId="3" fillId="0" borderId="3" xfId="0" applyFont="1" applyBorder="1" applyAlignment="1" applyProtection="1">
      <alignment vertical="center"/>
    </xf>
    <xf numFmtId="0" fontId="3" fillId="0" borderId="0" xfId="0" applyFont="1" applyAlignment="1" applyProtection="1">
      <alignment horizontal="left" vertical="center"/>
    </xf>
    <xf numFmtId="0" fontId="3" fillId="0" borderId="0" xfId="0" applyFont="1" applyAlignment="1" applyProtection="1">
      <alignment vertical="center"/>
    </xf>
    <xf numFmtId="0" fontId="3" fillId="0" borderId="3" xfId="0" applyFont="1" applyBorder="1" applyAlignment="1">
      <alignment vertical="center"/>
    </xf>
    <xf numFmtId="0" fontId="18" fillId="0" borderId="0" xfId="0" applyFont="1" applyAlignment="1" applyProtection="1">
      <alignment vertical="center"/>
    </xf>
    <xf numFmtId="165" fontId="2" fillId="0" borderId="0" xfId="0" applyNumberFormat="1" applyFont="1" applyAlignment="1" applyProtection="1">
      <alignment horizontal="left" vertical="center"/>
    </xf>
    <xf numFmtId="0" fontId="0" fillId="0" borderId="12" xfId="0" applyBorder="1" applyAlignment="1">
      <alignment vertical="center"/>
    </xf>
    <xf numFmtId="0" fontId="0" fillId="0" borderId="13" xfId="0" applyBorder="1" applyAlignment="1">
      <alignment vertical="center"/>
    </xf>
    <xf numFmtId="0" fontId="0" fillId="0" borderId="0" xfId="0" applyFont="1" applyBorder="1" applyAlignment="1">
      <alignment vertical="center"/>
    </xf>
    <xf numFmtId="0" fontId="0" fillId="0" borderId="15" xfId="0" applyFont="1" applyBorder="1" applyAlignment="1">
      <alignment vertical="center"/>
    </xf>
    <xf numFmtId="0" fontId="0" fillId="0" borderId="0" xfId="0" applyFont="1" applyBorder="1" applyAlignment="1" applyProtection="1">
      <alignment vertical="center"/>
    </xf>
    <xf numFmtId="0" fontId="0" fillId="0" borderId="15" xfId="0" applyFont="1" applyBorder="1" applyAlignment="1" applyProtection="1">
      <alignment vertical="center"/>
    </xf>
    <xf numFmtId="0" fontId="0" fillId="4" borderId="7" xfId="0" applyFont="1" applyFill="1" applyBorder="1" applyAlignment="1" applyProtection="1">
      <alignment vertical="center"/>
    </xf>
    <xf numFmtId="0" fontId="23" fillId="4" borderId="0" xfId="0" applyFont="1" applyFill="1" applyAlignment="1" applyProtection="1">
      <alignment horizontal="center" vertical="center"/>
    </xf>
    <xf numFmtId="0" fontId="24" fillId="0" borderId="16" xfId="0" applyFont="1" applyBorder="1" applyAlignment="1" applyProtection="1">
      <alignment horizontal="center" vertical="center" wrapText="1"/>
    </xf>
    <xf numFmtId="0" fontId="24" fillId="0" borderId="17" xfId="0" applyFont="1" applyBorder="1" applyAlignment="1" applyProtection="1">
      <alignment horizontal="center" vertical="center" wrapText="1"/>
    </xf>
    <xf numFmtId="0" fontId="24" fillId="0" borderId="18" xfId="0" applyFont="1" applyBorder="1" applyAlignment="1" applyProtection="1">
      <alignment horizontal="center" vertical="center" wrapText="1"/>
    </xf>
    <xf numFmtId="0" fontId="0" fillId="0" borderId="11" xfId="0" applyFont="1" applyBorder="1" applyAlignment="1" applyProtection="1">
      <alignment vertical="center"/>
    </xf>
    <xf numFmtId="0" fontId="0" fillId="0" borderId="12" xfId="0" applyFont="1" applyBorder="1" applyAlignment="1" applyProtection="1">
      <alignment vertical="center"/>
    </xf>
    <xf numFmtId="0" fontId="0" fillId="0" borderId="13" xfId="0" applyFont="1" applyBorder="1" applyAlignment="1" applyProtection="1">
      <alignment vertical="center"/>
    </xf>
    <xf numFmtId="0" fontId="4" fillId="0" borderId="3" xfId="0" applyFont="1" applyBorder="1" applyAlignment="1" applyProtection="1">
      <alignment vertical="center"/>
    </xf>
    <xf numFmtId="0" fontId="25" fillId="0" borderId="0" xfId="0" applyFont="1" applyAlignment="1" applyProtection="1">
      <alignment horizontal="left" vertical="center"/>
    </xf>
    <xf numFmtId="0" fontId="25" fillId="0" borderId="0" xfId="0" applyFont="1" applyAlignment="1" applyProtection="1">
      <alignment vertical="center"/>
    </xf>
    <xf numFmtId="4" fontId="25" fillId="0" borderId="0" xfId="0" applyNumberFormat="1" applyFont="1" applyAlignment="1" applyProtection="1">
      <alignment vertical="center"/>
    </xf>
    <xf numFmtId="0" fontId="4" fillId="0" borderId="0" xfId="0" applyFont="1" applyAlignment="1" applyProtection="1">
      <alignment horizontal="center" vertical="center"/>
    </xf>
    <xf numFmtId="0" fontId="4" fillId="0" borderId="3" xfId="0" applyFont="1" applyBorder="1" applyAlignment="1">
      <alignment vertical="center"/>
    </xf>
    <xf numFmtId="4" fontId="21" fillId="0" borderId="14" xfId="0" applyNumberFormat="1" applyFont="1" applyBorder="1" applyAlignment="1" applyProtection="1">
      <alignment vertical="center"/>
    </xf>
    <xf numFmtId="4" fontId="21" fillId="0" borderId="0" xfId="0" applyNumberFormat="1" applyFont="1" applyBorder="1" applyAlignment="1" applyProtection="1">
      <alignment vertical="center"/>
    </xf>
    <xf numFmtId="166" fontId="21" fillId="0" borderId="0" xfId="0" applyNumberFormat="1" applyFont="1" applyBorder="1" applyAlignment="1" applyProtection="1">
      <alignment vertical="center"/>
    </xf>
    <xf numFmtId="4" fontId="21" fillId="0" borderId="15" xfId="0" applyNumberFormat="1" applyFont="1" applyBorder="1" applyAlignment="1" applyProtection="1">
      <alignment vertical="center"/>
    </xf>
    <xf numFmtId="0" fontId="4" fillId="0" borderId="0" xfId="0" applyFont="1" applyAlignment="1">
      <alignment horizontal="left" vertical="center"/>
    </xf>
    <xf numFmtId="0" fontId="26" fillId="0" borderId="0" xfId="0" applyFont="1" applyAlignment="1">
      <alignment horizontal="left" vertical="center"/>
    </xf>
    <xf numFmtId="0" fontId="27" fillId="0" borderId="0" xfId="1" applyFont="1" applyAlignment="1">
      <alignment horizontal="center" vertical="center"/>
    </xf>
    <xf numFmtId="0" fontId="5" fillId="0" borderId="3" xfId="0" applyFont="1" applyBorder="1" applyAlignment="1" applyProtection="1">
      <alignment vertical="center"/>
    </xf>
    <xf numFmtId="0" fontId="28" fillId="0" borderId="0" xfId="0" applyFont="1" applyAlignment="1" applyProtection="1">
      <alignment vertical="center"/>
    </xf>
    <xf numFmtId="0" fontId="29" fillId="0" borderId="0" xfId="0" applyFont="1" applyAlignment="1" applyProtection="1">
      <alignment vertical="center"/>
    </xf>
    <xf numFmtId="0" fontId="3" fillId="0" borderId="0" xfId="0" applyFont="1" applyAlignment="1" applyProtection="1">
      <alignment horizontal="center" vertical="center"/>
    </xf>
    <xf numFmtId="0" fontId="5" fillId="0" borderId="3" xfId="0" applyFont="1" applyBorder="1" applyAlignment="1">
      <alignment vertical="center"/>
    </xf>
    <xf numFmtId="4" fontId="30" fillId="0" borderId="14" xfId="0" applyNumberFormat="1" applyFont="1" applyBorder="1" applyAlignment="1" applyProtection="1">
      <alignment vertical="center"/>
    </xf>
    <xf numFmtId="4" fontId="30" fillId="0" borderId="0" xfId="0" applyNumberFormat="1" applyFont="1" applyBorder="1" applyAlignment="1" applyProtection="1">
      <alignment vertical="center"/>
    </xf>
    <xf numFmtId="166" fontId="30" fillId="0" borderId="0" xfId="0" applyNumberFormat="1" applyFont="1" applyBorder="1" applyAlignment="1" applyProtection="1">
      <alignment vertical="center"/>
    </xf>
    <xf numFmtId="4" fontId="30" fillId="0" borderId="15" xfId="0" applyNumberFormat="1" applyFont="1" applyBorder="1" applyAlignment="1" applyProtection="1">
      <alignment vertical="center"/>
    </xf>
    <xf numFmtId="0" fontId="5" fillId="0" borderId="0" xfId="0" applyFont="1" applyAlignment="1">
      <alignment horizontal="left" vertical="center"/>
    </xf>
    <xf numFmtId="4" fontId="30" fillId="0" borderId="19" xfId="0" applyNumberFormat="1" applyFont="1" applyBorder="1" applyAlignment="1" applyProtection="1">
      <alignment vertical="center"/>
    </xf>
    <xf numFmtId="4" fontId="30" fillId="0" borderId="20" xfId="0" applyNumberFormat="1" applyFont="1" applyBorder="1" applyAlignment="1" applyProtection="1">
      <alignment vertical="center"/>
    </xf>
    <xf numFmtId="166" fontId="30" fillId="0" borderId="20" xfId="0" applyNumberFormat="1" applyFont="1" applyBorder="1" applyAlignment="1" applyProtection="1">
      <alignment vertical="center"/>
    </xf>
    <xf numFmtId="4" fontId="30" fillId="0" borderId="21" xfId="0" applyNumberFormat="1" applyFont="1" applyBorder="1" applyAlignment="1" applyProtection="1">
      <alignment vertical="center"/>
    </xf>
    <xf numFmtId="0" fontId="31" fillId="0" borderId="0" xfId="0" applyFont="1" applyAlignment="1">
      <alignment horizontal="left" vertical="center"/>
    </xf>
    <xf numFmtId="0" fontId="0" fillId="0" borderId="1" xfId="0" applyBorder="1"/>
    <xf numFmtId="0" fontId="0" fillId="0" borderId="2" xfId="0" applyBorder="1"/>
    <xf numFmtId="0" fontId="14" fillId="0" borderId="0" xfId="0" applyFont="1" applyAlignment="1">
      <alignment horizontal="left" vertical="center"/>
    </xf>
    <xf numFmtId="0" fontId="32" fillId="0" borderId="0" xfId="0" applyFont="1" applyAlignment="1">
      <alignment horizontal="left" vertical="center"/>
    </xf>
    <xf numFmtId="0" fontId="1" fillId="0" borderId="0" xfId="0" applyFont="1" applyAlignment="1">
      <alignment horizontal="left" vertical="center"/>
    </xf>
    <xf numFmtId="0" fontId="2" fillId="0" borderId="0" xfId="0" applyFont="1" applyAlignment="1">
      <alignment horizontal="left" vertical="center"/>
    </xf>
    <xf numFmtId="165" fontId="2" fillId="0" borderId="0" xfId="0" applyNumberFormat="1" applyFont="1" applyAlignment="1">
      <alignment horizontal="left" vertical="center"/>
    </xf>
    <xf numFmtId="0" fontId="0" fillId="0" borderId="0" xfId="0" applyFont="1" applyAlignment="1">
      <alignment vertical="center" wrapText="1"/>
    </xf>
    <xf numFmtId="0" fontId="0" fillId="0" borderId="3" xfId="0" applyFont="1" applyBorder="1" applyAlignment="1">
      <alignment vertical="center" wrapText="1"/>
    </xf>
    <xf numFmtId="0" fontId="0" fillId="0" borderId="3" xfId="0" applyBorder="1" applyAlignment="1">
      <alignment vertical="center" wrapText="1"/>
    </xf>
    <xf numFmtId="0" fontId="31" fillId="0" borderId="0" xfId="0" applyFont="1" applyAlignment="1">
      <alignment horizontal="left" vertical="center" wrapText="1"/>
    </xf>
    <xf numFmtId="0" fontId="0" fillId="0" borderId="12" xfId="0" applyFont="1" applyBorder="1" applyAlignment="1">
      <alignment vertical="center"/>
    </xf>
    <xf numFmtId="0" fontId="18" fillId="0" borderId="0" xfId="0" applyFont="1" applyAlignment="1">
      <alignment horizontal="left" vertical="center"/>
    </xf>
    <xf numFmtId="4" fontId="25" fillId="0" borderId="0" xfId="0" applyNumberFormat="1" applyFont="1" applyAlignment="1">
      <alignment vertical="center"/>
    </xf>
    <xf numFmtId="0" fontId="1" fillId="0" borderId="0" xfId="0" applyFont="1" applyAlignment="1">
      <alignment horizontal="right" vertical="center"/>
    </xf>
    <xf numFmtId="0" fontId="22" fillId="0" borderId="0" xfId="0" applyFont="1" applyAlignment="1">
      <alignment horizontal="left" vertical="center"/>
    </xf>
    <xf numFmtId="4" fontId="1" fillId="0" borderId="0" xfId="0" applyNumberFormat="1" applyFont="1" applyAlignment="1">
      <alignment vertical="center"/>
    </xf>
    <xf numFmtId="164" fontId="1" fillId="0" borderId="0" xfId="0" applyNumberFormat="1" applyFont="1" applyAlignment="1">
      <alignment horizontal="right" vertical="center"/>
    </xf>
    <xf numFmtId="0" fontId="0" fillId="4" borderId="0" xfId="0" applyFont="1" applyFill="1" applyAlignment="1">
      <alignment vertical="center"/>
    </xf>
    <xf numFmtId="0" fontId="4" fillId="4" borderId="6" xfId="0" applyFont="1" applyFill="1" applyBorder="1" applyAlignment="1">
      <alignment horizontal="left" vertical="center"/>
    </xf>
    <xf numFmtId="0" fontId="0" fillId="4" borderId="7" xfId="0" applyFont="1" applyFill="1" applyBorder="1" applyAlignment="1">
      <alignment vertical="center"/>
    </xf>
    <xf numFmtId="0" fontId="4" fillId="4" borderId="7" xfId="0" applyFont="1" applyFill="1" applyBorder="1" applyAlignment="1">
      <alignment horizontal="right" vertical="center"/>
    </xf>
    <xf numFmtId="0" fontId="4" fillId="4" borderId="7" xfId="0" applyFont="1" applyFill="1" applyBorder="1" applyAlignment="1">
      <alignment horizontal="center" vertical="center"/>
    </xf>
    <xf numFmtId="4" fontId="4" fillId="4" borderId="7" xfId="0" applyNumberFormat="1" applyFont="1" applyFill="1" applyBorder="1" applyAlignment="1">
      <alignment vertical="center"/>
    </xf>
    <xf numFmtId="0" fontId="0" fillId="4" borderId="8" xfId="0" applyFont="1" applyFill="1" applyBorder="1" applyAlignment="1">
      <alignment vertical="center"/>
    </xf>
    <xf numFmtId="0" fontId="20" fillId="0" borderId="4" xfId="0" applyFont="1" applyBorder="1" applyAlignment="1">
      <alignment horizontal="left" vertical="center"/>
    </xf>
    <xf numFmtId="0" fontId="0" fillId="0" borderId="4" xfId="0" applyBorder="1" applyAlignment="1">
      <alignment vertical="center"/>
    </xf>
    <xf numFmtId="0" fontId="1" fillId="0" borderId="5" xfId="0" applyFont="1" applyBorder="1" applyAlignment="1">
      <alignment horizontal="left" vertical="center"/>
    </xf>
    <xf numFmtId="0" fontId="0" fillId="0" borderId="5" xfId="0" applyFont="1" applyBorder="1" applyAlignment="1">
      <alignment vertical="center"/>
    </xf>
    <xf numFmtId="0" fontId="1" fillId="0" borderId="5" xfId="0" applyFont="1" applyBorder="1" applyAlignment="1">
      <alignment horizontal="center" vertical="center"/>
    </xf>
    <xf numFmtId="0" fontId="1" fillId="0" borderId="5" xfId="0" applyFont="1" applyBorder="1" applyAlignment="1">
      <alignment horizontal="right" vertical="center"/>
    </xf>
    <xf numFmtId="0" fontId="0" fillId="0" borderId="4" xfId="0" applyFont="1" applyBorder="1" applyAlignment="1">
      <alignment vertical="center"/>
    </xf>
    <xf numFmtId="0" fontId="0" fillId="0" borderId="9" xfId="0" applyFont="1" applyBorder="1" applyAlignment="1">
      <alignment vertical="center"/>
    </xf>
    <xf numFmtId="0" fontId="0" fillId="0" borderId="10" xfId="0" applyFont="1" applyBorder="1" applyAlignment="1">
      <alignment vertical="center"/>
    </xf>
    <xf numFmtId="0" fontId="0" fillId="0" borderId="1" xfId="0" applyFont="1" applyBorder="1" applyAlignment="1">
      <alignment vertical="center"/>
    </xf>
    <xf numFmtId="0" fontId="0" fillId="0" borderId="2" xfId="0" applyFont="1" applyBorder="1" applyAlignment="1">
      <alignment vertical="center"/>
    </xf>
    <xf numFmtId="0" fontId="23" fillId="4" borderId="0" xfId="0" applyFont="1" applyFill="1" applyAlignment="1" applyProtection="1">
      <alignment horizontal="left" vertical="center"/>
    </xf>
    <xf numFmtId="0" fontId="0" fillId="4" borderId="0" xfId="0" applyFont="1" applyFill="1" applyAlignment="1" applyProtection="1">
      <alignment vertical="center"/>
    </xf>
    <xf numFmtId="0" fontId="23" fillId="4" borderId="0" xfId="0" applyFont="1" applyFill="1" applyAlignment="1" applyProtection="1">
      <alignment horizontal="right" vertical="center"/>
    </xf>
    <xf numFmtId="0" fontId="33" fillId="0" borderId="0" xfId="0" applyFont="1" applyAlignment="1" applyProtection="1">
      <alignment horizontal="left" vertical="center"/>
    </xf>
    <xf numFmtId="0" fontId="6" fillId="0" borderId="3" xfId="0" applyFont="1" applyBorder="1" applyAlignment="1" applyProtection="1">
      <alignment vertical="center"/>
    </xf>
    <xf numFmtId="0" fontId="6" fillId="0" borderId="0" xfId="0" applyFont="1" applyAlignment="1" applyProtection="1">
      <alignment vertical="center"/>
    </xf>
    <xf numFmtId="0" fontId="6" fillId="0" borderId="20" xfId="0" applyFont="1" applyBorder="1" applyAlignment="1" applyProtection="1">
      <alignment horizontal="left" vertical="center"/>
    </xf>
    <xf numFmtId="0" fontId="6" fillId="0" borderId="20" xfId="0" applyFont="1" applyBorder="1" applyAlignment="1" applyProtection="1">
      <alignment vertical="center"/>
    </xf>
    <xf numFmtId="4" fontId="6" fillId="0" borderId="20" xfId="0" applyNumberFormat="1" applyFont="1" applyBorder="1" applyAlignment="1" applyProtection="1">
      <alignment vertical="center"/>
    </xf>
    <xf numFmtId="0" fontId="6" fillId="0" borderId="3" xfId="0" applyFont="1" applyBorder="1" applyAlignment="1">
      <alignment vertical="center"/>
    </xf>
    <xf numFmtId="0" fontId="7" fillId="0" borderId="3" xfId="0" applyFont="1" applyBorder="1" applyAlignment="1" applyProtection="1">
      <alignment vertical="center"/>
    </xf>
    <xf numFmtId="0" fontId="7" fillId="0" borderId="0" xfId="0" applyFont="1" applyAlignment="1" applyProtection="1">
      <alignment vertical="center"/>
    </xf>
    <xf numFmtId="0" fontId="7" fillId="0" borderId="20" xfId="0" applyFont="1" applyBorder="1" applyAlignment="1" applyProtection="1">
      <alignment horizontal="left" vertical="center"/>
    </xf>
    <xf numFmtId="0" fontId="7" fillId="0" borderId="20" xfId="0" applyFont="1" applyBorder="1" applyAlignment="1" applyProtection="1">
      <alignment vertical="center"/>
    </xf>
    <xf numFmtId="4" fontId="7" fillId="0" borderId="20" xfId="0" applyNumberFormat="1" applyFont="1" applyBorder="1" applyAlignment="1" applyProtection="1">
      <alignment vertical="center"/>
    </xf>
    <xf numFmtId="0" fontId="7" fillId="0" borderId="3" xfId="0" applyFont="1" applyBorder="1" applyAlignment="1">
      <alignment vertical="center"/>
    </xf>
    <xf numFmtId="0" fontId="0" fillId="0" borderId="0" xfId="0" applyFont="1" applyAlignment="1">
      <alignment horizontal="center" vertical="center" wrapText="1"/>
    </xf>
    <xf numFmtId="0" fontId="0" fillId="0" borderId="3" xfId="0" applyFont="1" applyBorder="1" applyAlignment="1" applyProtection="1">
      <alignment horizontal="center" vertical="center" wrapText="1"/>
    </xf>
    <xf numFmtId="0" fontId="23" fillId="4" borderId="16" xfId="0" applyFont="1" applyFill="1" applyBorder="1" applyAlignment="1" applyProtection="1">
      <alignment horizontal="center" vertical="center" wrapText="1"/>
    </xf>
    <xf numFmtId="0" fontId="23" fillId="4" borderId="17" xfId="0" applyFont="1" applyFill="1" applyBorder="1" applyAlignment="1" applyProtection="1">
      <alignment horizontal="center" vertical="center" wrapText="1"/>
    </xf>
    <xf numFmtId="0" fontId="23" fillId="4" borderId="18" xfId="0" applyFont="1" applyFill="1" applyBorder="1" applyAlignment="1" applyProtection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4" fontId="25" fillId="0" borderId="0" xfId="0" applyNumberFormat="1" applyFont="1" applyAlignment="1" applyProtection="1"/>
    <xf numFmtId="0" fontId="0" fillId="0" borderId="12" xfId="0" applyBorder="1" applyAlignment="1" applyProtection="1">
      <alignment vertical="center"/>
    </xf>
    <xf numFmtId="166" fontId="34" fillId="0" borderId="12" xfId="0" applyNumberFormat="1" applyFont="1" applyBorder="1" applyAlignment="1" applyProtection="1"/>
    <xf numFmtId="166" fontId="34" fillId="0" borderId="13" xfId="0" applyNumberFormat="1" applyFont="1" applyBorder="1" applyAlignment="1" applyProtection="1"/>
    <xf numFmtId="4" fontId="35" fillId="0" borderId="0" xfId="0" applyNumberFormat="1" applyFont="1" applyAlignment="1">
      <alignment vertical="center"/>
    </xf>
    <xf numFmtId="0" fontId="8" fillId="0" borderId="3" xfId="0" applyFont="1" applyBorder="1" applyAlignment="1" applyProtection="1"/>
    <xf numFmtId="0" fontId="8" fillId="0" borderId="0" xfId="0" applyFont="1" applyAlignment="1" applyProtection="1"/>
    <xf numFmtId="0" fontId="8" fillId="0" borderId="0" xfId="0" applyFont="1" applyAlignment="1" applyProtection="1">
      <alignment horizontal="left"/>
    </xf>
    <xf numFmtId="0" fontId="6" fillId="0" borderId="0" xfId="0" applyFont="1" applyAlignment="1" applyProtection="1">
      <alignment horizontal="left"/>
    </xf>
    <xf numFmtId="0" fontId="8" fillId="0" borderId="0" xfId="0" applyFont="1" applyAlignment="1" applyProtection="1">
      <protection locked="0"/>
    </xf>
    <xf numFmtId="4" fontId="6" fillId="0" borderId="0" xfId="0" applyNumberFormat="1" applyFont="1" applyAlignment="1" applyProtection="1"/>
    <xf numFmtId="0" fontId="8" fillId="0" borderId="3" xfId="0" applyFont="1" applyBorder="1" applyAlignment="1"/>
    <xf numFmtId="0" fontId="8" fillId="0" borderId="14" xfId="0" applyFont="1" applyBorder="1" applyAlignment="1" applyProtection="1"/>
    <xf numFmtId="0" fontId="8" fillId="0" borderId="0" xfId="0" applyFont="1" applyBorder="1" applyAlignment="1" applyProtection="1"/>
    <xf numFmtId="166" fontId="8" fillId="0" borderId="0" xfId="0" applyNumberFormat="1" applyFont="1" applyBorder="1" applyAlignment="1" applyProtection="1"/>
    <xf numFmtId="166" fontId="8" fillId="0" borderId="15" xfId="0" applyNumberFormat="1" applyFont="1" applyBorder="1" applyAlignment="1" applyProtection="1"/>
    <xf numFmtId="0" fontId="8" fillId="0" borderId="0" xfId="0" applyFont="1" applyAlignment="1">
      <alignment horizontal="left"/>
    </xf>
    <xf numFmtId="0" fontId="8" fillId="0" borderId="0" xfId="0" applyFont="1" applyAlignment="1">
      <alignment horizontal="center"/>
    </xf>
    <xf numFmtId="4" fontId="8" fillId="0" borderId="0" xfId="0" applyNumberFormat="1" applyFont="1" applyAlignment="1">
      <alignment vertical="center"/>
    </xf>
    <xf numFmtId="0" fontId="7" fillId="0" borderId="0" xfId="0" applyFont="1" applyAlignment="1" applyProtection="1">
      <alignment horizontal="left"/>
    </xf>
    <xf numFmtId="4" fontId="7" fillId="0" borderId="0" xfId="0" applyNumberFormat="1" applyFont="1" applyAlignment="1" applyProtection="1"/>
    <xf numFmtId="0" fontId="23" fillId="0" borderId="22" xfId="0" applyFont="1" applyBorder="1" applyAlignment="1" applyProtection="1">
      <alignment horizontal="center" vertical="center"/>
    </xf>
    <xf numFmtId="49" fontId="23" fillId="0" borderId="22" xfId="0" applyNumberFormat="1" applyFont="1" applyBorder="1" applyAlignment="1" applyProtection="1">
      <alignment horizontal="left" vertical="center" wrapText="1"/>
    </xf>
    <xf numFmtId="0" fontId="23" fillId="0" borderId="22" xfId="0" applyFont="1" applyBorder="1" applyAlignment="1" applyProtection="1">
      <alignment horizontal="left" vertical="center" wrapText="1"/>
    </xf>
    <xf numFmtId="0" fontId="23" fillId="0" borderId="22" xfId="0" applyFont="1" applyBorder="1" applyAlignment="1" applyProtection="1">
      <alignment horizontal="center" vertical="center" wrapText="1"/>
    </xf>
    <xf numFmtId="167" fontId="23" fillId="0" borderId="22" xfId="0" applyNumberFormat="1" applyFont="1" applyBorder="1" applyAlignment="1" applyProtection="1">
      <alignment vertical="center"/>
    </xf>
    <xf numFmtId="4" fontId="23" fillId="2" borderId="22" xfId="0" applyNumberFormat="1" applyFont="1" applyFill="1" applyBorder="1" applyAlignment="1" applyProtection="1">
      <alignment vertical="center"/>
      <protection locked="0"/>
    </xf>
    <xf numFmtId="4" fontId="23" fillId="0" borderId="22" xfId="0" applyNumberFormat="1" applyFont="1" applyBorder="1" applyAlignment="1" applyProtection="1">
      <alignment vertical="center"/>
    </xf>
    <xf numFmtId="0" fontId="24" fillId="2" borderId="14" xfId="0" applyFont="1" applyFill="1" applyBorder="1" applyAlignment="1" applyProtection="1">
      <alignment horizontal="left" vertical="center"/>
      <protection locked="0"/>
    </xf>
    <xf numFmtId="0" fontId="24" fillId="0" borderId="0" xfId="0" applyFont="1" applyBorder="1" applyAlignment="1" applyProtection="1">
      <alignment horizontal="center" vertical="center"/>
    </xf>
    <xf numFmtId="166" fontId="24" fillId="0" borderId="0" xfId="0" applyNumberFormat="1" applyFont="1" applyBorder="1" applyAlignment="1" applyProtection="1">
      <alignment vertical="center"/>
    </xf>
    <xf numFmtId="166" fontId="24" fillId="0" borderId="15" xfId="0" applyNumberFormat="1" applyFont="1" applyBorder="1" applyAlignment="1" applyProtection="1">
      <alignment vertical="center"/>
    </xf>
    <xf numFmtId="0" fontId="23" fillId="0" borderId="0" xfId="0" applyFont="1" applyAlignment="1">
      <alignment horizontal="left" vertical="center"/>
    </xf>
    <xf numFmtId="4" fontId="0" fillId="0" borderId="0" xfId="0" applyNumberFormat="1" applyFont="1" applyAlignment="1">
      <alignment vertical="center"/>
    </xf>
    <xf numFmtId="0" fontId="9" fillId="0" borderId="3" xfId="0" applyFont="1" applyBorder="1" applyAlignment="1" applyProtection="1">
      <alignment vertical="center"/>
    </xf>
    <xf numFmtId="0" fontId="9" fillId="0" borderId="0" xfId="0" applyFont="1" applyAlignment="1" applyProtection="1">
      <alignment vertical="center"/>
    </xf>
    <xf numFmtId="0" fontId="36" fillId="0" borderId="0" xfId="0" applyFont="1" applyAlignment="1" applyProtection="1">
      <alignment horizontal="left" vertical="center"/>
    </xf>
    <xf numFmtId="0" fontId="9" fillId="0" borderId="0" xfId="0" applyFont="1" applyAlignment="1" applyProtection="1">
      <alignment horizontal="left" vertical="center"/>
    </xf>
    <xf numFmtId="0" fontId="9" fillId="0" borderId="0" xfId="0" applyFont="1" applyAlignment="1" applyProtection="1">
      <alignment horizontal="left" vertical="center" wrapText="1"/>
    </xf>
    <xf numFmtId="0" fontId="9" fillId="0" borderId="0" xfId="0" applyFont="1" applyAlignment="1" applyProtection="1">
      <alignment vertical="center"/>
      <protection locked="0"/>
    </xf>
    <xf numFmtId="0" fontId="9" fillId="0" borderId="3" xfId="0" applyFont="1" applyBorder="1" applyAlignment="1">
      <alignment vertical="center"/>
    </xf>
    <xf numFmtId="0" fontId="9" fillId="0" borderId="14" xfId="0" applyFont="1" applyBorder="1" applyAlignment="1" applyProtection="1">
      <alignment vertical="center"/>
    </xf>
    <xf numFmtId="0" fontId="9" fillId="0" borderId="0" xfId="0" applyFont="1" applyBorder="1" applyAlignment="1" applyProtection="1">
      <alignment vertical="center"/>
    </xf>
    <xf numFmtId="0" fontId="9" fillId="0" borderId="15" xfId="0" applyFont="1" applyBorder="1" applyAlignment="1" applyProtection="1">
      <alignment vertical="center"/>
    </xf>
    <xf numFmtId="0" fontId="9" fillId="0" borderId="0" xfId="0" applyFont="1" applyAlignment="1">
      <alignment horizontal="left" vertical="center"/>
    </xf>
    <xf numFmtId="0" fontId="10" fillId="0" borderId="3" xfId="0" applyFont="1" applyBorder="1" applyAlignment="1" applyProtection="1">
      <alignment vertical="center"/>
    </xf>
    <xf numFmtId="0" fontId="10" fillId="0" borderId="0" xfId="0" applyFont="1" applyAlignment="1" applyProtection="1">
      <alignment vertical="center"/>
    </xf>
    <xf numFmtId="0" fontId="10" fillId="0" borderId="0" xfId="0" applyFont="1" applyAlignment="1" applyProtection="1">
      <alignment horizontal="left" vertical="center"/>
    </xf>
    <xf numFmtId="0" fontId="10" fillId="0" borderId="0" xfId="0" applyFont="1" applyAlignment="1" applyProtection="1">
      <alignment horizontal="left" vertical="center" wrapText="1"/>
    </xf>
    <xf numFmtId="167" fontId="10" fillId="0" borderId="0" xfId="0" applyNumberFormat="1" applyFont="1" applyAlignment="1" applyProtection="1">
      <alignment vertical="center"/>
    </xf>
    <xf numFmtId="0" fontId="10" fillId="0" borderId="0" xfId="0" applyFont="1" applyAlignment="1" applyProtection="1">
      <alignment vertical="center"/>
      <protection locked="0"/>
    </xf>
    <xf numFmtId="0" fontId="10" fillId="0" borderId="3" xfId="0" applyFont="1" applyBorder="1" applyAlignment="1">
      <alignment vertical="center"/>
    </xf>
    <xf numFmtId="0" fontId="10" fillId="0" borderId="14" xfId="0" applyFont="1" applyBorder="1" applyAlignment="1" applyProtection="1">
      <alignment vertical="center"/>
    </xf>
    <xf numFmtId="0" fontId="10" fillId="0" borderId="0" xfId="0" applyFont="1" applyBorder="1" applyAlignment="1" applyProtection="1">
      <alignment vertical="center"/>
    </xf>
    <xf numFmtId="0" fontId="10" fillId="0" borderId="15" xfId="0" applyFont="1" applyBorder="1" applyAlignment="1" applyProtection="1">
      <alignment vertical="center"/>
    </xf>
    <xf numFmtId="0" fontId="10" fillId="0" borderId="0" xfId="0" applyFont="1" applyAlignment="1">
      <alignment horizontal="left" vertical="center"/>
    </xf>
    <xf numFmtId="0" fontId="11" fillId="0" borderId="3" xfId="0" applyFont="1" applyBorder="1" applyAlignment="1" applyProtection="1">
      <alignment vertical="center"/>
    </xf>
    <xf numFmtId="0" fontId="11" fillId="0" borderId="0" xfId="0" applyFont="1" applyAlignment="1" applyProtection="1">
      <alignment vertical="center"/>
    </xf>
    <xf numFmtId="0" fontId="11" fillId="0" borderId="0" xfId="0" applyFont="1" applyAlignment="1" applyProtection="1">
      <alignment horizontal="left" vertical="center"/>
    </xf>
    <xf numFmtId="0" fontId="11" fillId="0" borderId="0" xfId="0" applyFont="1" applyAlignment="1" applyProtection="1">
      <alignment horizontal="left" vertical="center" wrapText="1"/>
    </xf>
    <xf numFmtId="167" fontId="11" fillId="0" borderId="0" xfId="0" applyNumberFormat="1" applyFont="1" applyAlignment="1" applyProtection="1">
      <alignment vertical="center"/>
    </xf>
    <xf numFmtId="0" fontId="11" fillId="0" borderId="0" xfId="0" applyFont="1" applyAlignment="1" applyProtection="1">
      <alignment vertical="center"/>
      <protection locked="0"/>
    </xf>
    <xf numFmtId="0" fontId="11" fillId="0" borderId="3" xfId="0" applyFont="1" applyBorder="1" applyAlignment="1">
      <alignment vertical="center"/>
    </xf>
    <xf numFmtId="0" fontId="11" fillId="0" borderId="14" xfId="0" applyFont="1" applyBorder="1" applyAlignment="1" applyProtection="1">
      <alignment vertical="center"/>
    </xf>
    <xf numFmtId="0" fontId="11" fillId="0" borderId="0" xfId="0" applyFont="1" applyBorder="1" applyAlignment="1" applyProtection="1">
      <alignment vertical="center"/>
    </xf>
    <xf numFmtId="0" fontId="11" fillId="0" borderId="15" xfId="0" applyFont="1" applyBorder="1" applyAlignment="1" applyProtection="1">
      <alignment vertical="center"/>
    </xf>
    <xf numFmtId="0" fontId="11" fillId="0" borderId="0" xfId="0" applyFont="1" applyAlignment="1">
      <alignment horizontal="left" vertical="center"/>
    </xf>
    <xf numFmtId="0" fontId="12" fillId="0" borderId="3" xfId="0" applyFont="1" applyBorder="1" applyAlignment="1" applyProtection="1">
      <alignment vertical="center"/>
    </xf>
    <xf numFmtId="0" fontId="12" fillId="0" borderId="0" xfId="0" applyFont="1" applyAlignment="1" applyProtection="1">
      <alignment vertical="center"/>
    </xf>
    <xf numFmtId="0" fontId="12" fillId="0" borderId="0" xfId="0" applyFont="1" applyAlignment="1" applyProtection="1">
      <alignment horizontal="left" vertical="center"/>
    </xf>
    <xf numFmtId="0" fontId="12" fillId="0" borderId="0" xfId="0" applyFont="1" applyAlignment="1" applyProtection="1">
      <alignment horizontal="left" vertical="center" wrapText="1"/>
    </xf>
    <xf numFmtId="167" fontId="12" fillId="0" borderId="0" xfId="0" applyNumberFormat="1" applyFont="1" applyAlignment="1" applyProtection="1">
      <alignment vertical="center"/>
    </xf>
    <xf numFmtId="0" fontId="12" fillId="0" borderId="0" xfId="0" applyFont="1" applyAlignment="1" applyProtection="1">
      <alignment vertical="center"/>
      <protection locked="0"/>
    </xf>
    <xf numFmtId="0" fontId="12" fillId="0" borderId="3" xfId="0" applyFont="1" applyBorder="1" applyAlignment="1">
      <alignment vertical="center"/>
    </xf>
    <xf numFmtId="0" fontId="12" fillId="0" borderId="14" xfId="0" applyFont="1" applyBorder="1" applyAlignment="1" applyProtection="1">
      <alignment vertical="center"/>
    </xf>
    <xf numFmtId="0" fontId="12" fillId="0" borderId="0" xfId="0" applyFont="1" applyBorder="1" applyAlignment="1" applyProtection="1">
      <alignment vertical="center"/>
    </xf>
    <xf numFmtId="0" fontId="12" fillId="0" borderId="15" xfId="0" applyFont="1" applyBorder="1" applyAlignment="1" applyProtection="1">
      <alignment vertical="center"/>
    </xf>
    <xf numFmtId="0" fontId="12" fillId="0" borderId="0" xfId="0" applyFont="1" applyAlignment="1">
      <alignment horizontal="left" vertical="center"/>
    </xf>
    <xf numFmtId="0" fontId="37" fillId="0" borderId="22" xfId="0" applyFont="1" applyBorder="1" applyAlignment="1" applyProtection="1">
      <alignment horizontal="center" vertical="center"/>
    </xf>
    <xf numFmtId="49" fontId="37" fillId="0" borderId="22" xfId="0" applyNumberFormat="1" applyFont="1" applyBorder="1" applyAlignment="1" applyProtection="1">
      <alignment horizontal="left" vertical="center" wrapText="1"/>
    </xf>
    <xf numFmtId="0" fontId="37" fillId="0" borderId="22" xfId="0" applyFont="1" applyBorder="1" applyAlignment="1" applyProtection="1">
      <alignment horizontal="left" vertical="center" wrapText="1"/>
    </xf>
    <xf numFmtId="0" fontId="37" fillId="0" borderId="22" xfId="0" applyFont="1" applyBorder="1" applyAlignment="1" applyProtection="1">
      <alignment horizontal="center" vertical="center" wrapText="1"/>
    </xf>
    <xf numFmtId="167" fontId="37" fillId="0" borderId="22" xfId="0" applyNumberFormat="1" applyFont="1" applyBorder="1" applyAlignment="1" applyProtection="1">
      <alignment vertical="center"/>
    </xf>
    <xf numFmtId="4" fontId="37" fillId="2" borderId="22" xfId="0" applyNumberFormat="1" applyFont="1" applyFill="1" applyBorder="1" applyAlignment="1" applyProtection="1">
      <alignment vertical="center"/>
      <protection locked="0"/>
    </xf>
    <xf numFmtId="4" fontId="37" fillId="0" borderId="22" xfId="0" applyNumberFormat="1" applyFont="1" applyBorder="1" applyAlignment="1" applyProtection="1">
      <alignment vertical="center"/>
    </xf>
    <xf numFmtId="0" fontId="38" fillId="0" borderId="3" xfId="0" applyFont="1" applyBorder="1" applyAlignment="1">
      <alignment vertical="center"/>
    </xf>
    <xf numFmtId="0" fontId="37" fillId="2" borderId="14" xfId="0" applyFont="1" applyFill="1" applyBorder="1" applyAlignment="1" applyProtection="1">
      <alignment horizontal="left" vertical="center"/>
      <protection locked="0"/>
    </xf>
    <xf numFmtId="0" fontId="37" fillId="0" borderId="0" xfId="0" applyFont="1" applyBorder="1" applyAlignment="1" applyProtection="1">
      <alignment horizontal="center" vertical="center"/>
    </xf>
    <xf numFmtId="0" fontId="24" fillId="2" borderId="19" xfId="0" applyFont="1" applyFill="1" applyBorder="1" applyAlignment="1" applyProtection="1">
      <alignment horizontal="left" vertical="center"/>
      <protection locked="0"/>
    </xf>
    <xf numFmtId="0" fontId="24" fillId="0" borderId="20" xfId="0" applyFont="1" applyBorder="1" applyAlignment="1" applyProtection="1">
      <alignment horizontal="center" vertical="center"/>
    </xf>
    <xf numFmtId="0" fontId="0" fillId="0" borderId="20" xfId="0" applyFont="1" applyBorder="1" applyAlignment="1" applyProtection="1">
      <alignment vertical="center"/>
    </xf>
    <xf numFmtId="166" fontId="24" fillId="0" borderId="20" xfId="0" applyNumberFormat="1" applyFont="1" applyBorder="1" applyAlignment="1" applyProtection="1">
      <alignment vertical="center"/>
    </xf>
    <xf numFmtId="166" fontId="24" fillId="0" borderId="21" xfId="0" applyNumberFormat="1" applyFont="1" applyBorder="1" applyAlignment="1" applyProtection="1">
      <alignment vertical="center"/>
    </xf>
    <xf numFmtId="0" fontId="10" fillId="0" borderId="19" xfId="0" applyFont="1" applyBorder="1" applyAlignment="1" applyProtection="1">
      <alignment vertical="center"/>
    </xf>
    <xf numFmtId="0" fontId="10" fillId="0" borderId="20" xfId="0" applyFont="1" applyBorder="1" applyAlignment="1" applyProtection="1">
      <alignment vertical="center"/>
    </xf>
    <xf numFmtId="0" fontId="10" fillId="0" borderId="21" xfId="0" applyFont="1" applyBorder="1" applyAlignment="1" applyProtection="1">
      <alignment vertical="center"/>
    </xf>
    <xf numFmtId="0" fontId="11" fillId="0" borderId="19" xfId="0" applyFont="1" applyBorder="1" applyAlignment="1" applyProtection="1">
      <alignment vertical="center"/>
    </xf>
    <xf numFmtId="0" fontId="11" fillId="0" borderId="20" xfId="0" applyFont="1" applyBorder="1" applyAlignment="1" applyProtection="1">
      <alignment vertical="center"/>
    </xf>
    <xf numFmtId="0" fontId="11" fillId="0" borderId="21" xfId="0" applyFont="1" applyBorder="1" applyAlignment="1" applyProtection="1">
      <alignment vertical="center"/>
    </xf>
    <xf numFmtId="0" fontId="1" fillId="0" borderId="0" xfId="0" applyFont="1" applyAlignment="1">
      <alignment horizontal="left" vertical="top"/>
    </xf>
    <xf numFmtId="0" fontId="3" fillId="0" borderId="0" xfId="0" applyFont="1" applyAlignment="1">
      <alignment horizontal="left" vertical="top"/>
    </xf>
    <xf numFmtId="0" fontId="0" fillId="0" borderId="3" xfId="0" applyFont="1" applyBorder="1" applyAlignment="1">
      <alignment horizontal="center" vertical="center" wrapText="1"/>
    </xf>
    <xf numFmtId="0" fontId="23" fillId="4" borderId="16" xfId="0" applyFont="1" applyFill="1" applyBorder="1" applyAlignment="1">
      <alignment horizontal="center" vertical="center" wrapText="1"/>
    </xf>
    <xf numFmtId="0" fontId="23" fillId="4" borderId="17" xfId="0" applyFont="1" applyFill="1" applyBorder="1" applyAlignment="1">
      <alignment horizontal="center" vertical="center" wrapText="1"/>
    </xf>
    <xf numFmtId="0" fontId="23" fillId="4" borderId="18" xfId="0" applyFont="1" applyFill="1" applyBorder="1" applyAlignment="1">
      <alignment horizontal="center" vertical="center" wrapText="1"/>
    </xf>
    <xf numFmtId="0" fontId="4" fillId="0" borderId="0" xfId="0" applyFont="1" applyAlignment="1">
      <alignment horizontal="left" vertical="center" wrapText="1"/>
    </xf>
    <xf numFmtId="0" fontId="39" fillId="0" borderId="16" xfId="0" applyFont="1" applyBorder="1" applyAlignment="1">
      <alignment horizontal="left" vertical="center" wrapText="1"/>
    </xf>
    <xf numFmtId="0" fontId="39" fillId="0" borderId="22" xfId="0" applyFont="1" applyBorder="1" applyAlignment="1">
      <alignment horizontal="left" vertical="center" wrapText="1"/>
    </xf>
    <xf numFmtId="0" fontId="39" fillId="0" borderId="22" xfId="0" applyFont="1" applyBorder="1" applyAlignment="1">
      <alignment horizontal="left" vertical="center"/>
    </xf>
    <xf numFmtId="167" fontId="39" fillId="0" borderId="18" xfId="0" applyNumberFormat="1" applyFont="1" applyBorder="1" applyAlignment="1">
      <alignment vertical="center"/>
    </xf>
    <xf numFmtId="0" fontId="0" fillId="0" borderId="0" xfId="0" applyFont="1" applyAlignment="1">
      <alignment horizontal="left" vertical="center" wrapText="1"/>
    </xf>
    <xf numFmtId="167" fontId="0" fillId="0" borderId="0" xfId="0" applyNumberFormat="1" applyFont="1" applyAlignment="1">
      <alignment vertical="center"/>
    </xf>
    <xf numFmtId="0" fontId="35" fillId="0" borderId="0" xfId="0" applyFont="1" applyAlignment="1">
      <alignment horizontal="left" vertical="center"/>
    </xf>
    <xf numFmtId="0" fontId="23" fillId="4" borderId="7" xfId="0" applyFont="1" applyFill="1" applyBorder="1" applyAlignment="1" applyProtection="1">
      <alignment horizontal="center" vertical="center"/>
    </xf>
    <xf numFmtId="0" fontId="23" fillId="4" borderId="7" xfId="0" applyFont="1" applyFill="1" applyBorder="1" applyAlignment="1" applyProtection="1">
      <alignment horizontal="left" vertical="center"/>
    </xf>
    <xf numFmtId="0" fontId="28" fillId="0" borderId="0" xfId="0" applyFont="1" applyAlignment="1" applyProtection="1">
      <alignment horizontal="left" vertical="center" wrapText="1"/>
    </xf>
    <xf numFmtId="0" fontId="3" fillId="0" borderId="0" xfId="0" applyFont="1" applyAlignment="1" applyProtection="1">
      <alignment horizontal="left" vertical="center" wrapText="1"/>
    </xf>
    <xf numFmtId="0" fontId="3" fillId="0" borderId="0" xfId="0" applyFont="1" applyAlignment="1" applyProtection="1">
      <alignment vertical="center"/>
    </xf>
    <xf numFmtId="165" fontId="2" fillId="0" borderId="0" xfId="0" applyNumberFormat="1" applyFont="1" applyAlignment="1" applyProtection="1">
      <alignment horizontal="left" vertical="center"/>
    </xf>
    <xf numFmtId="0" fontId="23" fillId="4" borderId="7" xfId="0" applyFont="1" applyFill="1" applyBorder="1" applyAlignment="1" applyProtection="1">
      <alignment horizontal="right" vertical="center"/>
    </xf>
    <xf numFmtId="4" fontId="29" fillId="0" borderId="0" xfId="0" applyNumberFormat="1" applyFont="1" applyAlignment="1" applyProtection="1">
      <alignment vertical="center"/>
    </xf>
    <xf numFmtId="0" fontId="29" fillId="0" borderId="0" xfId="0" applyFont="1" applyAlignment="1" applyProtection="1">
      <alignment vertical="center"/>
    </xf>
    <xf numFmtId="4" fontId="25" fillId="0" borderId="0" xfId="0" applyNumberFormat="1" applyFont="1" applyAlignment="1" applyProtection="1">
      <alignment horizontal="right" vertical="center"/>
    </xf>
    <xf numFmtId="0" fontId="23" fillId="4" borderId="8" xfId="0" applyFont="1" applyFill="1" applyBorder="1" applyAlignment="1" applyProtection="1">
      <alignment horizontal="left" vertical="center"/>
    </xf>
    <xf numFmtId="4" fontId="25" fillId="0" borderId="0" xfId="0" applyNumberFormat="1" applyFont="1" applyAlignment="1" applyProtection="1">
      <alignment vertical="center"/>
    </xf>
    <xf numFmtId="0" fontId="23" fillId="4" borderId="6" xfId="0" applyFont="1" applyFill="1" applyBorder="1" applyAlignment="1" applyProtection="1">
      <alignment horizontal="center" vertical="center"/>
    </xf>
    <xf numFmtId="0" fontId="17" fillId="0" borderId="0" xfId="0" applyFont="1" applyAlignment="1">
      <alignment horizontal="left" vertical="top" wrapText="1"/>
    </xf>
    <xf numFmtId="0" fontId="17" fillId="0" borderId="0" xfId="0" applyFont="1" applyAlignment="1">
      <alignment horizontal="left" vertical="center"/>
    </xf>
    <xf numFmtId="0" fontId="19" fillId="0" borderId="0" xfId="0" applyFont="1" applyAlignment="1">
      <alignment horizontal="left" vertical="center"/>
    </xf>
    <xf numFmtId="0" fontId="2" fillId="0" borderId="0" xfId="0" applyFont="1" applyAlignment="1" applyProtection="1">
      <alignment horizontal="left" vertical="center"/>
    </xf>
    <xf numFmtId="0" fontId="0" fillId="0" borderId="0" xfId="0" applyProtection="1"/>
    <xf numFmtId="0" fontId="3" fillId="0" borderId="0" xfId="0" applyFont="1" applyAlignment="1" applyProtection="1">
      <alignment horizontal="left" vertical="top" wrapText="1"/>
    </xf>
    <xf numFmtId="49" fontId="2" fillId="2" borderId="0" xfId="0" applyNumberFormat="1" applyFont="1" applyFill="1" applyAlignment="1" applyProtection="1">
      <alignment horizontal="left" vertical="center"/>
      <protection locked="0"/>
    </xf>
    <xf numFmtId="49" fontId="2" fillId="0" borderId="0" xfId="0" applyNumberFormat="1" applyFont="1" applyAlignment="1" applyProtection="1">
      <alignment horizontal="left" vertical="center"/>
    </xf>
    <xf numFmtId="0" fontId="2" fillId="0" borderId="0" xfId="0" applyFont="1" applyAlignment="1" applyProtection="1">
      <alignment horizontal="left" vertical="center" wrapText="1"/>
    </xf>
    <xf numFmtId="4" fontId="18" fillId="0" borderId="5" xfId="0" applyNumberFormat="1" applyFont="1" applyBorder="1" applyAlignment="1" applyProtection="1">
      <alignment vertical="center"/>
    </xf>
    <xf numFmtId="0" fontId="0" fillId="0" borderId="5" xfId="0" applyFont="1" applyBorder="1" applyAlignment="1" applyProtection="1">
      <alignment vertical="center"/>
    </xf>
    <xf numFmtId="0" fontId="1" fillId="0" borderId="0" xfId="0" applyFont="1" applyAlignment="1" applyProtection="1">
      <alignment horizontal="right" vertical="center"/>
    </xf>
    <xf numFmtId="4" fontId="19" fillId="0" borderId="0" xfId="0" applyNumberFormat="1" applyFont="1" applyAlignment="1" applyProtection="1">
      <alignment vertical="center"/>
    </xf>
    <xf numFmtId="0" fontId="1" fillId="0" borderId="0" xfId="0" applyFont="1" applyAlignment="1" applyProtection="1">
      <alignment vertical="center"/>
    </xf>
    <xf numFmtId="164" fontId="1" fillId="0" borderId="0" xfId="0" applyNumberFormat="1" applyFont="1" applyAlignment="1" applyProtection="1">
      <alignment horizontal="left" vertical="center"/>
    </xf>
    <xf numFmtId="4" fontId="4" fillId="3" borderId="7" xfId="0" applyNumberFormat="1" applyFont="1" applyFill="1" applyBorder="1" applyAlignment="1" applyProtection="1">
      <alignment vertical="center"/>
    </xf>
    <xf numFmtId="0" fontId="0" fillId="3" borderId="7" xfId="0" applyFont="1" applyFill="1" applyBorder="1" applyAlignment="1" applyProtection="1">
      <alignment vertical="center"/>
    </xf>
    <xf numFmtId="0" fontId="0" fillId="3" borderId="8" xfId="0" applyFont="1" applyFill="1" applyBorder="1" applyAlignment="1" applyProtection="1">
      <alignment vertical="center"/>
    </xf>
    <xf numFmtId="0" fontId="4" fillId="3" borderId="7" xfId="0" applyFont="1" applyFill="1" applyBorder="1" applyAlignment="1" applyProtection="1">
      <alignment horizontal="left" vertical="center"/>
    </xf>
    <xf numFmtId="0" fontId="2" fillId="0" borderId="0" xfId="0" applyFont="1" applyAlignment="1" applyProtection="1">
      <alignment vertical="center" wrapText="1"/>
    </xf>
    <xf numFmtId="0" fontId="2" fillId="0" borderId="0" xfId="0" applyFont="1" applyAlignment="1" applyProtection="1">
      <alignment vertical="center"/>
    </xf>
    <xf numFmtId="0" fontId="21" fillId="0" borderId="11" xfId="0" applyFont="1" applyBorder="1" applyAlignment="1">
      <alignment horizontal="center" vertical="center"/>
    </xf>
    <xf numFmtId="0" fontId="21" fillId="0" borderId="12" xfId="0" applyFont="1" applyBorder="1" applyAlignment="1">
      <alignment horizontal="left" vertical="center"/>
    </xf>
    <xf numFmtId="0" fontId="22" fillId="0" borderId="14" xfId="0" applyFont="1" applyBorder="1" applyAlignment="1">
      <alignment horizontal="left" vertical="center"/>
    </xf>
    <xf numFmtId="0" fontId="22" fillId="0" borderId="0" xfId="0" applyFont="1" applyBorder="1" applyAlignment="1">
      <alignment horizontal="left" vertical="center"/>
    </xf>
    <xf numFmtId="0" fontId="22" fillId="0" borderId="14" xfId="0" applyFont="1" applyBorder="1" applyAlignment="1" applyProtection="1">
      <alignment horizontal="left" vertical="center"/>
    </xf>
    <xf numFmtId="0" fontId="22" fillId="0" borderId="0" xfId="0" applyFont="1" applyBorder="1" applyAlignment="1" applyProtection="1">
      <alignment horizontal="left" vertical="center"/>
    </xf>
    <xf numFmtId="0" fontId="0" fillId="0" borderId="0" xfId="0"/>
    <xf numFmtId="0" fontId="1" fillId="0" borderId="0" xfId="0" applyFont="1" applyAlignment="1">
      <alignment horizontal="left" vertical="center" wrapText="1"/>
    </xf>
    <xf numFmtId="0" fontId="1" fillId="0" borderId="0" xfId="0" applyFont="1" applyAlignment="1">
      <alignment horizontal="left" vertical="center"/>
    </xf>
    <xf numFmtId="0" fontId="3" fillId="0" borderId="0" xfId="0" applyFont="1" applyAlignment="1">
      <alignment horizontal="left" vertical="center" wrapText="1"/>
    </xf>
    <xf numFmtId="0" fontId="0" fillId="0" borderId="0" xfId="0" applyFont="1" applyAlignment="1">
      <alignment vertical="center"/>
    </xf>
    <xf numFmtId="0" fontId="2" fillId="2" borderId="0" xfId="0" applyFont="1" applyFill="1" applyAlignment="1" applyProtection="1">
      <alignment horizontal="left" vertical="center"/>
      <protection locked="0"/>
    </xf>
    <xf numFmtId="0" fontId="2" fillId="0" borderId="0" xfId="0" applyFont="1" applyAlignment="1">
      <alignment horizontal="left" vertical="center"/>
    </xf>
    <xf numFmtId="0" fontId="2" fillId="0" borderId="0" xfId="0" applyFont="1" applyAlignment="1">
      <alignment horizontal="left" vertical="center" wrapText="1"/>
    </xf>
    <xf numFmtId="0" fontId="1" fillId="0" borderId="0" xfId="0" applyFont="1" applyAlignment="1" applyProtection="1">
      <alignment horizontal="left" vertical="center" wrapText="1"/>
    </xf>
    <xf numFmtId="0" fontId="1" fillId="0" borderId="0" xfId="0" applyFont="1" applyAlignment="1" applyProtection="1">
      <alignment horizontal="left" vertical="center"/>
    </xf>
    <xf numFmtId="0" fontId="0" fillId="0" borderId="0" xfId="0" applyFont="1" applyAlignment="1" applyProtection="1">
      <alignment vertical="center"/>
    </xf>
    <xf numFmtId="0" fontId="3" fillId="0" borderId="0" xfId="0" applyFont="1" applyAlignment="1">
      <alignment horizontal="left" vertical="top" wrapText="1"/>
    </xf>
  </cellXfs>
  <cellStyles count="2">
    <cellStyle name="Hypertextový odkaz" xfId="1" builtinId="8"/>
    <cellStyle name="Normální" xfId="0" builtinId="0" customBuiltin="1"/>
  </cellStyles>
  <dxfs count="0"/>
  <tableStyles count="0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theme" Target="theme/theme1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http://www.urs.cz/software-a-data/kros-4-ocenovani-a-rizeni-stavebni-vyroby/" TargetMode="External"/></Relationships>
</file>

<file path=xl/drawings/_rels/drawing10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http://www.urs.cz/software-a-data/kros-4-ocenovani-a-rizeni-stavebni-vyroby/" TargetMode="External"/></Relationships>
</file>

<file path=xl/drawings/_rels/drawing11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http://www.urs.cz/software-a-data/kros-4-ocenovani-a-rizeni-stavebni-vyroby/" TargetMode="External"/></Relationships>
</file>

<file path=xl/drawings/_rels/drawing12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http://www.urs.cz/software-a-data/kros-4-ocenovani-a-rizeni-stavebni-vyroby/" TargetMode="External"/></Relationships>
</file>

<file path=xl/drawings/_rels/drawing13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http://www.urs.cz/software-a-data/kros-4-ocenovani-a-rizeni-stavebni-vyroby/" TargetMode="External"/></Relationships>
</file>

<file path=xl/drawings/_rels/drawing14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http://www.urs.cz/software-a-data/kros-4-ocenovani-a-rizeni-stavebni-vyroby/" TargetMode="External"/></Relationships>
</file>

<file path=xl/drawings/_rels/drawing15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http://www.urs.cz/software-a-data/kros-4-ocenovani-a-rizeni-stavebni-vyroby/" TargetMode="External"/></Relationships>
</file>

<file path=xl/drawings/_rels/drawing16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http://www.urs.cz/software-a-data/kros-4-ocenovani-a-rizeni-stavebni-vyroby/" TargetMode="External"/></Relationships>
</file>

<file path=xl/drawings/_rels/drawing17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http://www.urs.cz/software-a-data/kros-4-ocenovani-a-rizeni-stavebni-vyroby/" TargetMode="External"/></Relationships>
</file>

<file path=xl/drawings/_rels/drawing18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http://www.urs.cz/software-a-data/kros-4-ocenovani-a-rizeni-stavebni-vyroby/" TargetMode="External"/></Relationships>
</file>

<file path=xl/drawings/_rels/drawing19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http://www.urs.cz/software-a-data/kros-4-ocenovani-a-rizeni-stavebni-vyroby/" TargetMode="External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http://www.urs.cz/software-a-data/kros-4-ocenovani-a-rizeni-stavebni-vyroby/" TargetMode="External"/></Relationships>
</file>

<file path=xl/drawings/_rels/drawing20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http://www.urs.cz/software-a-data/kros-4-ocenovani-a-rizeni-stavebni-vyroby/" TargetMode="External"/></Relationships>
</file>

<file path=xl/drawings/_rels/drawing21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http://www.urs.cz/software-a-data/kros-4-ocenovani-a-rizeni-stavebni-vyroby/" TargetMode="External"/></Relationships>
</file>

<file path=xl/drawings/_rels/drawing22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http://www.urs.cz/software-a-data/kros-4-ocenovani-a-rizeni-stavebni-vyroby/" TargetMode="External"/></Relationships>
</file>

<file path=xl/drawings/_rels/drawing23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http://www.urs.cz/software-a-data/kros-4-ocenovani-a-rizeni-stavebni-vyroby/" TargetMode="External"/></Relationships>
</file>

<file path=xl/drawings/_rels/drawing24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http://www.urs.cz/software-a-data/kros-4-ocenovani-a-rizeni-stavebni-vyroby/" TargetMode="External"/></Relationships>
</file>

<file path=xl/drawings/_rels/drawing25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http://www.urs.cz/software-a-data/kros-4-ocenovani-a-rizeni-stavebni-vyroby/" TargetMode="External"/></Relationships>
</file>

<file path=xl/drawings/_rels/drawing26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http://www.urs.cz/software-a-data/kros-4-ocenovani-a-rizeni-stavebni-vyroby/" TargetMode="External"/></Relationships>
</file>

<file path=xl/drawings/_rels/drawing27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http://www.urs.cz/software-a-data/kros-4-ocenovani-a-rizeni-stavebni-vyroby/" TargetMode="External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http://www.urs.cz/software-a-data/kros-4-ocenovani-a-rizeni-stavebni-vyroby/" TargetMode="External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http://www.urs.cz/software-a-data/kros-4-ocenovani-a-rizeni-stavebni-vyroby/" TargetMode="External"/></Relationships>
</file>

<file path=xl/drawings/_rels/drawing5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http://www.urs.cz/software-a-data/kros-4-ocenovani-a-rizeni-stavebni-vyroby/" TargetMode="External"/></Relationships>
</file>

<file path=xl/drawings/_rels/drawing6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http://www.urs.cz/software-a-data/kros-4-ocenovani-a-rizeni-stavebni-vyroby/" TargetMode="External"/></Relationships>
</file>

<file path=xl/drawings/_rels/drawing7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http://www.urs.cz/software-a-data/kros-4-ocenovani-a-rizeni-stavebni-vyroby/" TargetMode="External"/></Relationships>
</file>

<file path=xl/drawings/_rels/drawing8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http://www.urs.cz/software-a-data/kros-4-ocenovani-a-rizeni-stavebni-vyroby/" TargetMode="External"/></Relationships>
</file>

<file path=xl/drawings/_rels/drawing9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http://www.urs.cz/software-a-data/kros-4-ocenovani-a-rizeni-stavebni-vyroby/" TargetMode="External"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://www.urs.cz/software-a-data/kros-4-ocenovani-a-rizeni-stavebni-vyroby/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</xdr:spPr>
    </xdr:pic>
    <xdr:clientData/>
  </xdr:absoluteAnchor>
</xdr:wsDr>
</file>

<file path=xl/drawings/drawing10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://www.urs.cz/software-a-data/kros-4-ocenovani-a-rizeni-stavebni-vyroby/"/>
          <a:extLst>
            <a:ext uri="{FF2B5EF4-FFF2-40B4-BE49-F238E27FC236}">
              <a16:creationId xmlns:a16="http://schemas.microsoft.com/office/drawing/2014/main" id="{00000000-0008-0000-0900-000002000000}"/>
            </a:ext>
          </a:extLst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</xdr:spPr>
    </xdr:pic>
    <xdr:clientData/>
  </xdr:absoluteAnchor>
</xdr:wsDr>
</file>

<file path=xl/drawings/drawing11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://www.urs.cz/software-a-data/kros-4-ocenovani-a-rizeni-stavebni-vyroby/"/>
          <a:extLst>
            <a:ext uri="{FF2B5EF4-FFF2-40B4-BE49-F238E27FC236}">
              <a16:creationId xmlns:a16="http://schemas.microsoft.com/office/drawing/2014/main" id="{00000000-0008-0000-0A00-000002000000}"/>
            </a:ext>
          </a:extLst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</xdr:spPr>
    </xdr:pic>
    <xdr:clientData/>
  </xdr:absoluteAnchor>
</xdr:wsDr>
</file>

<file path=xl/drawings/drawing12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://www.urs.cz/software-a-data/kros-4-ocenovani-a-rizeni-stavebni-vyroby/"/>
          <a:extLst>
            <a:ext uri="{FF2B5EF4-FFF2-40B4-BE49-F238E27FC236}">
              <a16:creationId xmlns:a16="http://schemas.microsoft.com/office/drawing/2014/main" id="{00000000-0008-0000-0B00-000002000000}"/>
            </a:ext>
          </a:extLst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</xdr:spPr>
    </xdr:pic>
    <xdr:clientData/>
  </xdr:absoluteAnchor>
</xdr:wsDr>
</file>

<file path=xl/drawings/drawing13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://www.urs.cz/software-a-data/kros-4-ocenovani-a-rizeni-stavebni-vyroby/"/>
          <a:extLst>
            <a:ext uri="{FF2B5EF4-FFF2-40B4-BE49-F238E27FC236}">
              <a16:creationId xmlns:a16="http://schemas.microsoft.com/office/drawing/2014/main" id="{00000000-0008-0000-0C00-000002000000}"/>
            </a:ext>
          </a:extLst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</xdr:spPr>
    </xdr:pic>
    <xdr:clientData/>
  </xdr:absoluteAnchor>
</xdr:wsDr>
</file>

<file path=xl/drawings/drawing14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://www.urs.cz/software-a-data/kros-4-ocenovani-a-rizeni-stavebni-vyroby/"/>
          <a:extLst>
            <a:ext uri="{FF2B5EF4-FFF2-40B4-BE49-F238E27FC236}">
              <a16:creationId xmlns:a16="http://schemas.microsoft.com/office/drawing/2014/main" id="{00000000-0008-0000-0D00-000002000000}"/>
            </a:ext>
          </a:extLst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</xdr:spPr>
    </xdr:pic>
    <xdr:clientData/>
  </xdr:absoluteAnchor>
</xdr:wsDr>
</file>

<file path=xl/drawings/drawing15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://www.urs.cz/software-a-data/kros-4-ocenovani-a-rizeni-stavebni-vyroby/"/>
          <a:extLst>
            <a:ext uri="{FF2B5EF4-FFF2-40B4-BE49-F238E27FC236}">
              <a16:creationId xmlns:a16="http://schemas.microsoft.com/office/drawing/2014/main" id="{00000000-0008-0000-0E00-000002000000}"/>
            </a:ext>
          </a:extLst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</xdr:spPr>
    </xdr:pic>
    <xdr:clientData/>
  </xdr:absoluteAnchor>
</xdr:wsDr>
</file>

<file path=xl/drawings/drawing16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://www.urs.cz/software-a-data/kros-4-ocenovani-a-rizeni-stavebni-vyroby/"/>
          <a:extLst>
            <a:ext uri="{FF2B5EF4-FFF2-40B4-BE49-F238E27FC236}">
              <a16:creationId xmlns:a16="http://schemas.microsoft.com/office/drawing/2014/main" id="{00000000-0008-0000-0F00-000002000000}"/>
            </a:ext>
          </a:extLst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</xdr:spPr>
    </xdr:pic>
    <xdr:clientData/>
  </xdr:absoluteAnchor>
</xdr:wsDr>
</file>

<file path=xl/drawings/drawing17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://www.urs.cz/software-a-data/kros-4-ocenovani-a-rizeni-stavebni-vyroby/"/>
          <a:extLst>
            <a:ext uri="{FF2B5EF4-FFF2-40B4-BE49-F238E27FC236}">
              <a16:creationId xmlns:a16="http://schemas.microsoft.com/office/drawing/2014/main" id="{00000000-0008-0000-1000-000002000000}"/>
            </a:ext>
          </a:extLst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</xdr:spPr>
    </xdr:pic>
    <xdr:clientData/>
  </xdr:absoluteAnchor>
</xdr:wsDr>
</file>

<file path=xl/drawings/drawing18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://www.urs.cz/software-a-data/kros-4-ocenovani-a-rizeni-stavebni-vyroby/"/>
          <a:extLst>
            <a:ext uri="{FF2B5EF4-FFF2-40B4-BE49-F238E27FC236}">
              <a16:creationId xmlns:a16="http://schemas.microsoft.com/office/drawing/2014/main" id="{00000000-0008-0000-1100-000002000000}"/>
            </a:ext>
          </a:extLst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</xdr:spPr>
    </xdr:pic>
    <xdr:clientData/>
  </xdr:absoluteAnchor>
</xdr:wsDr>
</file>

<file path=xl/drawings/drawing19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://www.urs.cz/software-a-data/kros-4-ocenovani-a-rizeni-stavebni-vyroby/"/>
          <a:extLst>
            <a:ext uri="{FF2B5EF4-FFF2-40B4-BE49-F238E27FC236}">
              <a16:creationId xmlns:a16="http://schemas.microsoft.com/office/drawing/2014/main" id="{00000000-0008-0000-1200-000002000000}"/>
            </a:ext>
          </a:extLst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</xdr:spPr>
    </xdr:pic>
    <xdr:clientData/>
  </xdr:absoluteAnchor>
</xdr:wsDr>
</file>

<file path=xl/drawings/drawing2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://www.urs.cz/software-a-data/kros-4-ocenovani-a-rizeni-stavebni-vyroby/"/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</xdr:spPr>
    </xdr:pic>
    <xdr:clientData/>
  </xdr:absoluteAnchor>
</xdr:wsDr>
</file>

<file path=xl/drawings/drawing20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://www.urs.cz/software-a-data/kros-4-ocenovani-a-rizeni-stavebni-vyroby/"/>
          <a:extLst>
            <a:ext uri="{FF2B5EF4-FFF2-40B4-BE49-F238E27FC236}">
              <a16:creationId xmlns:a16="http://schemas.microsoft.com/office/drawing/2014/main" id="{00000000-0008-0000-1300-000002000000}"/>
            </a:ext>
          </a:extLst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</xdr:spPr>
    </xdr:pic>
    <xdr:clientData/>
  </xdr:absoluteAnchor>
</xdr:wsDr>
</file>

<file path=xl/drawings/drawing21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://www.urs.cz/software-a-data/kros-4-ocenovani-a-rizeni-stavebni-vyroby/"/>
          <a:extLst>
            <a:ext uri="{FF2B5EF4-FFF2-40B4-BE49-F238E27FC236}">
              <a16:creationId xmlns:a16="http://schemas.microsoft.com/office/drawing/2014/main" id="{00000000-0008-0000-1400-000002000000}"/>
            </a:ext>
          </a:extLst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</xdr:spPr>
    </xdr:pic>
    <xdr:clientData/>
  </xdr:absoluteAnchor>
</xdr:wsDr>
</file>

<file path=xl/drawings/drawing22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://www.urs.cz/software-a-data/kros-4-ocenovani-a-rizeni-stavebni-vyroby/"/>
          <a:extLst>
            <a:ext uri="{FF2B5EF4-FFF2-40B4-BE49-F238E27FC236}">
              <a16:creationId xmlns:a16="http://schemas.microsoft.com/office/drawing/2014/main" id="{00000000-0008-0000-1500-000002000000}"/>
            </a:ext>
          </a:extLst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</xdr:spPr>
    </xdr:pic>
    <xdr:clientData/>
  </xdr:absoluteAnchor>
</xdr:wsDr>
</file>

<file path=xl/drawings/drawing23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://www.urs.cz/software-a-data/kros-4-ocenovani-a-rizeni-stavebni-vyroby/"/>
          <a:extLst>
            <a:ext uri="{FF2B5EF4-FFF2-40B4-BE49-F238E27FC236}">
              <a16:creationId xmlns:a16="http://schemas.microsoft.com/office/drawing/2014/main" id="{00000000-0008-0000-1600-000002000000}"/>
            </a:ext>
          </a:extLst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</xdr:spPr>
    </xdr:pic>
    <xdr:clientData/>
  </xdr:absoluteAnchor>
</xdr:wsDr>
</file>

<file path=xl/drawings/drawing24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://www.urs.cz/software-a-data/kros-4-ocenovani-a-rizeni-stavebni-vyroby/"/>
          <a:extLst>
            <a:ext uri="{FF2B5EF4-FFF2-40B4-BE49-F238E27FC236}">
              <a16:creationId xmlns:a16="http://schemas.microsoft.com/office/drawing/2014/main" id="{00000000-0008-0000-1700-000002000000}"/>
            </a:ext>
          </a:extLst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</xdr:spPr>
    </xdr:pic>
    <xdr:clientData/>
  </xdr:absoluteAnchor>
</xdr:wsDr>
</file>

<file path=xl/drawings/drawing25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://www.urs.cz/software-a-data/kros-4-ocenovani-a-rizeni-stavebni-vyroby/"/>
          <a:extLst>
            <a:ext uri="{FF2B5EF4-FFF2-40B4-BE49-F238E27FC236}">
              <a16:creationId xmlns:a16="http://schemas.microsoft.com/office/drawing/2014/main" id="{00000000-0008-0000-1800-000002000000}"/>
            </a:ext>
          </a:extLst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</xdr:spPr>
    </xdr:pic>
    <xdr:clientData/>
  </xdr:absoluteAnchor>
</xdr:wsDr>
</file>

<file path=xl/drawings/drawing26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://www.urs.cz/software-a-data/kros-4-ocenovani-a-rizeni-stavebni-vyroby/"/>
          <a:extLst>
            <a:ext uri="{FF2B5EF4-FFF2-40B4-BE49-F238E27FC236}">
              <a16:creationId xmlns:a16="http://schemas.microsoft.com/office/drawing/2014/main" id="{00000000-0008-0000-1900-000002000000}"/>
            </a:ext>
          </a:extLst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</xdr:spPr>
    </xdr:pic>
    <xdr:clientData/>
  </xdr:absoluteAnchor>
</xdr:wsDr>
</file>

<file path=xl/drawings/drawing27.xml><?xml version="1.0" encoding="utf-8"?>
<xdr:wsDr xmlns:xdr="http://schemas.openxmlformats.org/drawingml/2006/spreadsheetDrawing" xmlns:a="http://schemas.openxmlformats.org/drawingml/2006/main">
  <xdr:absoluteAnchor>
    <xdr:pos x="0" y="0"/>
    <xdr:ext cx="286385" cy="286385"/>
    <xdr:pic>
      <xdr:nvPicPr>
        <xdr:cNvPr id="2" name="Picture 1">
          <a:hlinkClick xmlns:r="http://schemas.openxmlformats.org/officeDocument/2006/relationships" r:id="rId1" tooltip="http://www.urs.cz/software-a-data/kros-4-ocenovani-a-rizeni-stavebni-vyroby/"/>
          <a:extLst>
            <a:ext uri="{FF2B5EF4-FFF2-40B4-BE49-F238E27FC236}">
              <a16:creationId xmlns:a16="http://schemas.microsoft.com/office/drawing/2014/main" id="{00000000-0008-0000-1A00-000002000000}"/>
            </a:ext>
          </a:extLst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</xdr:spPr>
    </xdr:pic>
    <xdr:clientData/>
  </xdr:absoluteAnchor>
</xdr:wsDr>
</file>

<file path=xl/drawings/drawing3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://www.urs.cz/software-a-data/kros-4-ocenovani-a-rizeni-stavebni-vyroby/"/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</xdr:spPr>
    </xdr:pic>
    <xdr:clientData/>
  </xdr:absoluteAnchor>
</xdr:wsDr>
</file>

<file path=xl/drawings/drawing4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://www.urs.cz/software-a-data/kros-4-ocenovani-a-rizeni-stavebni-vyroby/"/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</xdr:spPr>
    </xdr:pic>
    <xdr:clientData/>
  </xdr:absoluteAnchor>
</xdr:wsDr>
</file>

<file path=xl/drawings/drawing5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://www.urs.cz/software-a-data/kros-4-ocenovani-a-rizeni-stavebni-vyroby/"/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</xdr:spPr>
    </xdr:pic>
    <xdr:clientData/>
  </xdr:absoluteAnchor>
</xdr:wsDr>
</file>

<file path=xl/drawings/drawing6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://www.urs.cz/software-a-data/kros-4-ocenovani-a-rizeni-stavebni-vyroby/"/>
          <a:extLst>
            <a:ext uri="{FF2B5EF4-FFF2-40B4-BE49-F238E27FC236}">
              <a16:creationId xmlns:a16="http://schemas.microsoft.com/office/drawing/2014/main" id="{00000000-0008-0000-0500-000002000000}"/>
            </a:ext>
          </a:extLst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</xdr:spPr>
    </xdr:pic>
    <xdr:clientData/>
  </xdr:absoluteAnchor>
</xdr:wsDr>
</file>

<file path=xl/drawings/drawing7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://www.urs.cz/software-a-data/kros-4-ocenovani-a-rizeni-stavebni-vyroby/"/>
          <a:extLst>
            <a:ext uri="{FF2B5EF4-FFF2-40B4-BE49-F238E27FC236}">
              <a16:creationId xmlns:a16="http://schemas.microsoft.com/office/drawing/2014/main" id="{00000000-0008-0000-0600-000002000000}"/>
            </a:ext>
          </a:extLst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</xdr:spPr>
    </xdr:pic>
    <xdr:clientData/>
  </xdr:absoluteAnchor>
</xdr:wsDr>
</file>

<file path=xl/drawings/drawing8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://www.urs.cz/software-a-data/kros-4-ocenovani-a-rizeni-stavebni-vyroby/"/>
          <a:extLst>
            <a:ext uri="{FF2B5EF4-FFF2-40B4-BE49-F238E27FC236}">
              <a16:creationId xmlns:a16="http://schemas.microsoft.com/office/drawing/2014/main" id="{00000000-0008-0000-0700-000002000000}"/>
            </a:ext>
          </a:extLst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</xdr:spPr>
    </xdr:pic>
    <xdr:clientData/>
  </xdr:absoluteAnchor>
</xdr:wsDr>
</file>

<file path=xl/drawings/drawing9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://www.urs.cz/software-a-data/kros-4-ocenovani-a-rizeni-stavebni-vyroby/"/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</xdr:spPr>
    </xdr:pic>
    <xdr:clientData/>
  </xdr:absolute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0.xml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1.xml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2.xml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3.xml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4.xml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5.xml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6.xml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7.xml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8.xml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9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0.xml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1.xml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2.xml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3.xml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4.xml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5.xml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6.xml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7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7.xml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8.xml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9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CM121"/>
  <sheetViews>
    <sheetView showGridLines="0" tabSelected="1" workbookViewId="0"/>
  </sheetViews>
  <sheetFormatPr defaultRowHeight="15"/>
  <cols>
    <col min="1" max="1" width="8.33203125" style="1" customWidth="1"/>
    <col min="2" max="2" width="1.6640625" style="1" customWidth="1"/>
    <col min="3" max="3" width="4.1640625" style="1" customWidth="1"/>
    <col min="4" max="33" width="2.6640625" style="1" customWidth="1"/>
    <col min="34" max="34" width="3.33203125" style="1" customWidth="1"/>
    <col min="35" max="35" width="31.6640625" style="1" customWidth="1"/>
    <col min="36" max="37" width="2.5" style="1" customWidth="1"/>
    <col min="38" max="38" width="8.33203125" style="1" customWidth="1"/>
    <col min="39" max="39" width="3.33203125" style="1" customWidth="1"/>
    <col min="40" max="40" width="13.33203125" style="1" customWidth="1"/>
    <col min="41" max="41" width="7.5" style="1" customWidth="1"/>
    <col min="42" max="42" width="4.1640625" style="1" customWidth="1"/>
    <col min="43" max="43" width="15.6640625" style="1" hidden="1" customWidth="1"/>
    <col min="44" max="44" width="13.6640625" style="1" customWidth="1"/>
    <col min="45" max="47" width="25.83203125" style="1" hidden="1" customWidth="1"/>
    <col min="48" max="49" width="21.6640625" style="1" hidden="1" customWidth="1"/>
    <col min="50" max="51" width="25" style="1" hidden="1" customWidth="1"/>
    <col min="52" max="52" width="21.6640625" style="1" hidden="1" customWidth="1"/>
    <col min="53" max="53" width="19.1640625" style="1" hidden="1" customWidth="1"/>
    <col min="54" max="54" width="25" style="1" hidden="1" customWidth="1"/>
    <col min="55" max="55" width="21.6640625" style="1" hidden="1" customWidth="1"/>
    <col min="56" max="56" width="19.1640625" style="1" hidden="1" customWidth="1"/>
    <col min="57" max="57" width="66.5" style="1" customWidth="1"/>
    <col min="71" max="91" width="9.33203125" style="1" hidden="1"/>
  </cols>
  <sheetData>
    <row r="1" spans="1:74" ht="11.25">
      <c r="A1" s="17" t="s">
        <v>0</v>
      </c>
      <c r="AZ1" s="17" t="s">
        <v>1</v>
      </c>
      <c r="BA1" s="17" t="s">
        <v>2</v>
      </c>
      <c r="BB1" s="17" t="s">
        <v>3</v>
      </c>
      <c r="BT1" s="17" t="s">
        <v>4</v>
      </c>
      <c r="BU1" s="17" t="s">
        <v>4</v>
      </c>
      <c r="BV1" s="17" t="s">
        <v>5</v>
      </c>
    </row>
    <row r="2" spans="1:74" s="1" customFormat="1" ht="36.950000000000003" customHeight="1">
      <c r="AR2" s="321"/>
      <c r="AS2" s="321"/>
      <c r="AT2" s="321"/>
      <c r="AU2" s="321"/>
      <c r="AV2" s="321"/>
      <c r="AW2" s="321"/>
      <c r="AX2" s="321"/>
      <c r="AY2" s="321"/>
      <c r="AZ2" s="321"/>
      <c r="BA2" s="321"/>
      <c r="BB2" s="321"/>
      <c r="BC2" s="321"/>
      <c r="BD2" s="321"/>
      <c r="BE2" s="321"/>
      <c r="BS2" s="18" t="s">
        <v>6</v>
      </c>
      <c r="BT2" s="18" t="s">
        <v>7</v>
      </c>
    </row>
    <row r="3" spans="1:74" s="1" customFormat="1" ht="6.95" customHeight="1">
      <c r="B3" s="19"/>
      <c r="C3" s="20"/>
      <c r="D3" s="20"/>
      <c r="E3" s="20"/>
      <c r="F3" s="20"/>
      <c r="G3" s="20"/>
      <c r="H3" s="20"/>
      <c r="I3" s="20"/>
      <c r="J3" s="20"/>
      <c r="K3" s="20"/>
      <c r="L3" s="20"/>
      <c r="M3" s="20"/>
      <c r="N3" s="20"/>
      <c r="O3" s="20"/>
      <c r="P3" s="20"/>
      <c r="Q3" s="20"/>
      <c r="R3" s="20"/>
      <c r="S3" s="20"/>
      <c r="T3" s="20"/>
      <c r="U3" s="20"/>
      <c r="V3" s="20"/>
      <c r="W3" s="20"/>
      <c r="X3" s="20"/>
      <c r="Y3" s="20"/>
      <c r="Z3" s="20"/>
      <c r="AA3" s="20"/>
      <c r="AB3" s="20"/>
      <c r="AC3" s="20"/>
      <c r="AD3" s="20"/>
      <c r="AE3" s="20"/>
      <c r="AF3" s="20"/>
      <c r="AG3" s="20"/>
      <c r="AH3" s="20"/>
      <c r="AI3" s="20"/>
      <c r="AJ3" s="20"/>
      <c r="AK3" s="20"/>
      <c r="AL3" s="20"/>
      <c r="AM3" s="20"/>
      <c r="AN3" s="20"/>
      <c r="AO3" s="20"/>
      <c r="AP3" s="20"/>
      <c r="AQ3" s="20"/>
      <c r="AR3" s="21"/>
      <c r="BS3" s="18" t="s">
        <v>6</v>
      </c>
      <c r="BT3" s="18" t="s">
        <v>8</v>
      </c>
    </row>
    <row r="4" spans="1:74" s="1" customFormat="1" ht="24.95" customHeight="1">
      <c r="B4" s="22"/>
      <c r="C4" s="23"/>
      <c r="D4" s="24" t="s">
        <v>9</v>
      </c>
      <c r="E4" s="23"/>
      <c r="F4" s="23"/>
      <c r="G4" s="23"/>
      <c r="H4" s="23"/>
      <c r="I4" s="23"/>
      <c r="J4" s="23"/>
      <c r="K4" s="23"/>
      <c r="L4" s="23"/>
      <c r="M4" s="23"/>
      <c r="N4" s="23"/>
      <c r="O4" s="23"/>
      <c r="P4" s="23"/>
      <c r="Q4" s="23"/>
      <c r="R4" s="23"/>
      <c r="S4" s="23"/>
      <c r="T4" s="23"/>
      <c r="U4" s="23"/>
      <c r="V4" s="23"/>
      <c r="W4" s="23"/>
      <c r="X4" s="23"/>
      <c r="Y4" s="23"/>
      <c r="Z4" s="23"/>
      <c r="AA4" s="23"/>
      <c r="AB4" s="23"/>
      <c r="AC4" s="23"/>
      <c r="AD4" s="23"/>
      <c r="AE4" s="23"/>
      <c r="AF4" s="23"/>
      <c r="AG4" s="23"/>
      <c r="AH4" s="23"/>
      <c r="AI4" s="23"/>
      <c r="AJ4" s="23"/>
      <c r="AK4" s="23"/>
      <c r="AL4" s="23"/>
      <c r="AM4" s="23"/>
      <c r="AN4" s="23"/>
      <c r="AO4" s="23"/>
      <c r="AP4" s="23"/>
      <c r="AQ4" s="23"/>
      <c r="AR4" s="21"/>
      <c r="AS4" s="25" t="s">
        <v>10</v>
      </c>
      <c r="BE4" s="26" t="s">
        <v>11</v>
      </c>
      <c r="BS4" s="18" t="s">
        <v>12</v>
      </c>
    </row>
    <row r="5" spans="1:74" s="1" customFormat="1" ht="12" customHeight="1">
      <c r="B5" s="22"/>
      <c r="C5" s="23"/>
      <c r="D5" s="27" t="s">
        <v>13</v>
      </c>
      <c r="E5" s="23"/>
      <c r="F5" s="23"/>
      <c r="G5" s="23"/>
      <c r="H5" s="23"/>
      <c r="I5" s="23"/>
      <c r="J5" s="23"/>
      <c r="K5" s="297" t="s">
        <v>14</v>
      </c>
      <c r="L5" s="298"/>
      <c r="M5" s="298"/>
      <c r="N5" s="298"/>
      <c r="O5" s="298"/>
      <c r="P5" s="298"/>
      <c r="Q5" s="298"/>
      <c r="R5" s="298"/>
      <c r="S5" s="298"/>
      <c r="T5" s="298"/>
      <c r="U5" s="298"/>
      <c r="V5" s="298"/>
      <c r="W5" s="298"/>
      <c r="X5" s="298"/>
      <c r="Y5" s="298"/>
      <c r="Z5" s="298"/>
      <c r="AA5" s="298"/>
      <c r="AB5" s="298"/>
      <c r="AC5" s="298"/>
      <c r="AD5" s="298"/>
      <c r="AE5" s="298"/>
      <c r="AF5" s="298"/>
      <c r="AG5" s="298"/>
      <c r="AH5" s="298"/>
      <c r="AI5" s="298"/>
      <c r="AJ5" s="298"/>
      <c r="AK5" s="298"/>
      <c r="AL5" s="298"/>
      <c r="AM5" s="298"/>
      <c r="AN5" s="298"/>
      <c r="AO5" s="298"/>
      <c r="AP5" s="23"/>
      <c r="AQ5" s="23"/>
      <c r="AR5" s="21"/>
      <c r="BE5" s="294" t="s">
        <v>15</v>
      </c>
      <c r="BS5" s="18" t="s">
        <v>6</v>
      </c>
    </row>
    <row r="6" spans="1:74" s="1" customFormat="1" ht="36.950000000000003" customHeight="1">
      <c r="B6" s="22"/>
      <c r="C6" s="23"/>
      <c r="D6" s="29" t="s">
        <v>16</v>
      </c>
      <c r="E6" s="23"/>
      <c r="F6" s="23"/>
      <c r="G6" s="23"/>
      <c r="H6" s="23"/>
      <c r="I6" s="23"/>
      <c r="J6" s="23"/>
      <c r="K6" s="299" t="s">
        <v>17</v>
      </c>
      <c r="L6" s="298"/>
      <c r="M6" s="298"/>
      <c r="N6" s="298"/>
      <c r="O6" s="298"/>
      <c r="P6" s="298"/>
      <c r="Q6" s="298"/>
      <c r="R6" s="298"/>
      <c r="S6" s="298"/>
      <c r="T6" s="298"/>
      <c r="U6" s="298"/>
      <c r="V6" s="298"/>
      <c r="W6" s="298"/>
      <c r="X6" s="298"/>
      <c r="Y6" s="298"/>
      <c r="Z6" s="298"/>
      <c r="AA6" s="298"/>
      <c r="AB6" s="298"/>
      <c r="AC6" s="298"/>
      <c r="AD6" s="298"/>
      <c r="AE6" s="298"/>
      <c r="AF6" s="298"/>
      <c r="AG6" s="298"/>
      <c r="AH6" s="298"/>
      <c r="AI6" s="298"/>
      <c r="AJ6" s="298"/>
      <c r="AK6" s="298"/>
      <c r="AL6" s="298"/>
      <c r="AM6" s="298"/>
      <c r="AN6" s="298"/>
      <c r="AO6" s="298"/>
      <c r="AP6" s="23"/>
      <c r="AQ6" s="23"/>
      <c r="AR6" s="21"/>
      <c r="BE6" s="295"/>
      <c r="BS6" s="18" t="s">
        <v>6</v>
      </c>
    </row>
    <row r="7" spans="1:74" s="1" customFormat="1" ht="12" customHeight="1">
      <c r="B7" s="22"/>
      <c r="C7" s="23"/>
      <c r="D7" s="30" t="s">
        <v>18</v>
      </c>
      <c r="E7" s="23"/>
      <c r="F7" s="23"/>
      <c r="G7" s="23"/>
      <c r="H7" s="23"/>
      <c r="I7" s="23"/>
      <c r="J7" s="23"/>
      <c r="K7" s="28" t="s">
        <v>1</v>
      </c>
      <c r="L7" s="23"/>
      <c r="M7" s="23"/>
      <c r="N7" s="23"/>
      <c r="O7" s="23"/>
      <c r="P7" s="23"/>
      <c r="Q7" s="23"/>
      <c r="R7" s="23"/>
      <c r="S7" s="23"/>
      <c r="T7" s="23"/>
      <c r="U7" s="23"/>
      <c r="V7" s="23"/>
      <c r="W7" s="23"/>
      <c r="X7" s="23"/>
      <c r="Y7" s="23"/>
      <c r="Z7" s="23"/>
      <c r="AA7" s="23"/>
      <c r="AB7" s="23"/>
      <c r="AC7" s="23"/>
      <c r="AD7" s="23"/>
      <c r="AE7" s="23"/>
      <c r="AF7" s="23"/>
      <c r="AG7" s="23"/>
      <c r="AH7" s="23"/>
      <c r="AI7" s="23"/>
      <c r="AJ7" s="23"/>
      <c r="AK7" s="30" t="s">
        <v>19</v>
      </c>
      <c r="AL7" s="23"/>
      <c r="AM7" s="23"/>
      <c r="AN7" s="28" t="s">
        <v>1</v>
      </c>
      <c r="AO7" s="23"/>
      <c r="AP7" s="23"/>
      <c r="AQ7" s="23"/>
      <c r="AR7" s="21"/>
      <c r="BE7" s="295"/>
      <c r="BS7" s="18" t="s">
        <v>6</v>
      </c>
    </row>
    <row r="8" spans="1:74" s="1" customFormat="1" ht="12" customHeight="1">
      <c r="B8" s="22"/>
      <c r="C8" s="23"/>
      <c r="D8" s="30" t="s">
        <v>20</v>
      </c>
      <c r="E8" s="23"/>
      <c r="F8" s="23"/>
      <c r="G8" s="23"/>
      <c r="H8" s="23"/>
      <c r="I8" s="23"/>
      <c r="J8" s="23"/>
      <c r="K8" s="28" t="s">
        <v>21</v>
      </c>
      <c r="L8" s="23"/>
      <c r="M8" s="23"/>
      <c r="N8" s="23"/>
      <c r="O8" s="23"/>
      <c r="P8" s="23"/>
      <c r="Q8" s="23"/>
      <c r="R8" s="23"/>
      <c r="S8" s="23"/>
      <c r="T8" s="23"/>
      <c r="U8" s="23"/>
      <c r="V8" s="23"/>
      <c r="W8" s="23"/>
      <c r="X8" s="23"/>
      <c r="Y8" s="23"/>
      <c r="Z8" s="23"/>
      <c r="AA8" s="23"/>
      <c r="AB8" s="23"/>
      <c r="AC8" s="23"/>
      <c r="AD8" s="23"/>
      <c r="AE8" s="23"/>
      <c r="AF8" s="23"/>
      <c r="AG8" s="23"/>
      <c r="AH8" s="23"/>
      <c r="AI8" s="23"/>
      <c r="AJ8" s="23"/>
      <c r="AK8" s="30" t="s">
        <v>22</v>
      </c>
      <c r="AL8" s="23"/>
      <c r="AM8" s="23"/>
      <c r="AN8" s="31" t="s">
        <v>23</v>
      </c>
      <c r="AO8" s="23"/>
      <c r="AP8" s="23"/>
      <c r="AQ8" s="23"/>
      <c r="AR8" s="21"/>
      <c r="BE8" s="295"/>
      <c r="BS8" s="18" t="s">
        <v>6</v>
      </c>
    </row>
    <row r="9" spans="1:74" s="1" customFormat="1" ht="14.45" customHeight="1">
      <c r="B9" s="22"/>
      <c r="C9" s="23"/>
      <c r="D9" s="23"/>
      <c r="E9" s="23"/>
      <c r="F9" s="23"/>
      <c r="G9" s="23"/>
      <c r="H9" s="23"/>
      <c r="I9" s="23"/>
      <c r="J9" s="23"/>
      <c r="K9" s="23"/>
      <c r="L9" s="23"/>
      <c r="M9" s="23"/>
      <c r="N9" s="23"/>
      <c r="O9" s="23"/>
      <c r="P9" s="23"/>
      <c r="Q9" s="23"/>
      <c r="R9" s="23"/>
      <c r="S9" s="23"/>
      <c r="T9" s="23"/>
      <c r="U9" s="23"/>
      <c r="V9" s="23"/>
      <c r="W9" s="23"/>
      <c r="X9" s="23"/>
      <c r="Y9" s="23"/>
      <c r="Z9" s="23"/>
      <c r="AA9" s="23"/>
      <c r="AB9" s="23"/>
      <c r="AC9" s="23"/>
      <c r="AD9" s="23"/>
      <c r="AE9" s="23"/>
      <c r="AF9" s="23"/>
      <c r="AG9" s="23"/>
      <c r="AH9" s="23"/>
      <c r="AI9" s="23"/>
      <c r="AJ9" s="23"/>
      <c r="AK9" s="23"/>
      <c r="AL9" s="23"/>
      <c r="AM9" s="23"/>
      <c r="AN9" s="23"/>
      <c r="AO9" s="23"/>
      <c r="AP9" s="23"/>
      <c r="AQ9" s="23"/>
      <c r="AR9" s="21"/>
      <c r="BE9" s="295"/>
      <c r="BS9" s="18" t="s">
        <v>6</v>
      </c>
    </row>
    <row r="10" spans="1:74" s="1" customFormat="1" ht="12" customHeight="1">
      <c r="B10" s="22"/>
      <c r="C10" s="23"/>
      <c r="D10" s="30" t="s">
        <v>24</v>
      </c>
      <c r="E10" s="23"/>
      <c r="F10" s="23"/>
      <c r="G10" s="23"/>
      <c r="H10" s="23"/>
      <c r="I10" s="23"/>
      <c r="J10" s="23"/>
      <c r="K10" s="23"/>
      <c r="L10" s="23"/>
      <c r="M10" s="23"/>
      <c r="N10" s="23"/>
      <c r="O10" s="23"/>
      <c r="P10" s="23"/>
      <c r="Q10" s="23"/>
      <c r="R10" s="23"/>
      <c r="S10" s="23"/>
      <c r="T10" s="23"/>
      <c r="U10" s="23"/>
      <c r="V10" s="23"/>
      <c r="W10" s="23"/>
      <c r="X10" s="23"/>
      <c r="Y10" s="23"/>
      <c r="Z10" s="23"/>
      <c r="AA10" s="23"/>
      <c r="AB10" s="23"/>
      <c r="AC10" s="23"/>
      <c r="AD10" s="23"/>
      <c r="AE10" s="23"/>
      <c r="AF10" s="23"/>
      <c r="AG10" s="23"/>
      <c r="AH10" s="23"/>
      <c r="AI10" s="23"/>
      <c r="AJ10" s="23"/>
      <c r="AK10" s="30" t="s">
        <v>25</v>
      </c>
      <c r="AL10" s="23"/>
      <c r="AM10" s="23"/>
      <c r="AN10" s="28" t="s">
        <v>1</v>
      </c>
      <c r="AO10" s="23"/>
      <c r="AP10" s="23"/>
      <c r="AQ10" s="23"/>
      <c r="AR10" s="21"/>
      <c r="BE10" s="295"/>
      <c r="BS10" s="18" t="s">
        <v>6</v>
      </c>
    </row>
    <row r="11" spans="1:74" s="1" customFormat="1" ht="18.399999999999999" customHeight="1">
      <c r="B11" s="22"/>
      <c r="C11" s="23"/>
      <c r="D11" s="23"/>
      <c r="E11" s="28" t="s">
        <v>26</v>
      </c>
      <c r="F11" s="23"/>
      <c r="G11" s="23"/>
      <c r="H11" s="23"/>
      <c r="I11" s="23"/>
      <c r="J11" s="23"/>
      <c r="K11" s="23"/>
      <c r="L11" s="23"/>
      <c r="M11" s="23"/>
      <c r="N11" s="23"/>
      <c r="O11" s="23"/>
      <c r="P11" s="23"/>
      <c r="Q11" s="23"/>
      <c r="R11" s="23"/>
      <c r="S11" s="23"/>
      <c r="T11" s="23"/>
      <c r="U11" s="23"/>
      <c r="V11" s="23"/>
      <c r="W11" s="23"/>
      <c r="X11" s="23"/>
      <c r="Y11" s="23"/>
      <c r="Z11" s="23"/>
      <c r="AA11" s="23"/>
      <c r="AB11" s="23"/>
      <c r="AC11" s="23"/>
      <c r="AD11" s="23"/>
      <c r="AE11" s="23"/>
      <c r="AF11" s="23"/>
      <c r="AG11" s="23"/>
      <c r="AH11" s="23"/>
      <c r="AI11" s="23"/>
      <c r="AJ11" s="23"/>
      <c r="AK11" s="30" t="s">
        <v>27</v>
      </c>
      <c r="AL11" s="23"/>
      <c r="AM11" s="23"/>
      <c r="AN11" s="28" t="s">
        <v>1</v>
      </c>
      <c r="AO11" s="23"/>
      <c r="AP11" s="23"/>
      <c r="AQ11" s="23"/>
      <c r="AR11" s="21"/>
      <c r="BE11" s="295"/>
      <c r="BS11" s="18" t="s">
        <v>6</v>
      </c>
    </row>
    <row r="12" spans="1:74" s="1" customFormat="1" ht="6.95" customHeight="1">
      <c r="B12" s="22"/>
      <c r="C12" s="23"/>
      <c r="D12" s="23"/>
      <c r="E12" s="23"/>
      <c r="F12" s="23"/>
      <c r="G12" s="23"/>
      <c r="H12" s="23"/>
      <c r="I12" s="23"/>
      <c r="J12" s="23"/>
      <c r="K12" s="23"/>
      <c r="L12" s="23"/>
      <c r="M12" s="23"/>
      <c r="N12" s="23"/>
      <c r="O12" s="23"/>
      <c r="P12" s="23"/>
      <c r="Q12" s="23"/>
      <c r="R12" s="23"/>
      <c r="S12" s="23"/>
      <c r="T12" s="23"/>
      <c r="U12" s="23"/>
      <c r="V12" s="23"/>
      <c r="W12" s="23"/>
      <c r="X12" s="23"/>
      <c r="Y12" s="23"/>
      <c r="Z12" s="23"/>
      <c r="AA12" s="23"/>
      <c r="AB12" s="23"/>
      <c r="AC12" s="23"/>
      <c r="AD12" s="23"/>
      <c r="AE12" s="23"/>
      <c r="AF12" s="23"/>
      <c r="AG12" s="23"/>
      <c r="AH12" s="23"/>
      <c r="AI12" s="23"/>
      <c r="AJ12" s="23"/>
      <c r="AK12" s="23"/>
      <c r="AL12" s="23"/>
      <c r="AM12" s="23"/>
      <c r="AN12" s="23"/>
      <c r="AO12" s="23"/>
      <c r="AP12" s="23"/>
      <c r="AQ12" s="23"/>
      <c r="AR12" s="21"/>
      <c r="BE12" s="295"/>
      <c r="BS12" s="18" t="s">
        <v>6</v>
      </c>
    </row>
    <row r="13" spans="1:74" s="1" customFormat="1" ht="12" customHeight="1">
      <c r="B13" s="22"/>
      <c r="C13" s="23"/>
      <c r="D13" s="30" t="s">
        <v>28</v>
      </c>
      <c r="E13" s="23"/>
      <c r="F13" s="23"/>
      <c r="G13" s="23"/>
      <c r="H13" s="23"/>
      <c r="I13" s="23"/>
      <c r="J13" s="23"/>
      <c r="K13" s="23"/>
      <c r="L13" s="23"/>
      <c r="M13" s="23"/>
      <c r="N13" s="23"/>
      <c r="O13" s="23"/>
      <c r="P13" s="23"/>
      <c r="Q13" s="23"/>
      <c r="R13" s="23"/>
      <c r="S13" s="23"/>
      <c r="T13" s="23"/>
      <c r="U13" s="23"/>
      <c r="V13" s="23"/>
      <c r="W13" s="23"/>
      <c r="X13" s="23"/>
      <c r="Y13" s="23"/>
      <c r="Z13" s="23"/>
      <c r="AA13" s="23"/>
      <c r="AB13" s="23"/>
      <c r="AC13" s="23"/>
      <c r="AD13" s="23"/>
      <c r="AE13" s="23"/>
      <c r="AF13" s="23"/>
      <c r="AG13" s="23"/>
      <c r="AH13" s="23"/>
      <c r="AI13" s="23"/>
      <c r="AJ13" s="23"/>
      <c r="AK13" s="30" t="s">
        <v>25</v>
      </c>
      <c r="AL13" s="23"/>
      <c r="AM13" s="23"/>
      <c r="AN13" s="32" t="s">
        <v>29</v>
      </c>
      <c r="AO13" s="23"/>
      <c r="AP13" s="23"/>
      <c r="AQ13" s="23"/>
      <c r="AR13" s="21"/>
      <c r="BE13" s="295"/>
      <c r="BS13" s="18" t="s">
        <v>6</v>
      </c>
    </row>
    <row r="14" spans="1:74" ht="12.75">
      <c r="B14" s="22"/>
      <c r="C14" s="23"/>
      <c r="D14" s="23"/>
      <c r="E14" s="300" t="s">
        <v>29</v>
      </c>
      <c r="F14" s="301"/>
      <c r="G14" s="301"/>
      <c r="H14" s="301"/>
      <c r="I14" s="301"/>
      <c r="J14" s="301"/>
      <c r="K14" s="301"/>
      <c r="L14" s="301"/>
      <c r="M14" s="301"/>
      <c r="N14" s="301"/>
      <c r="O14" s="301"/>
      <c r="P14" s="301"/>
      <c r="Q14" s="301"/>
      <c r="R14" s="301"/>
      <c r="S14" s="301"/>
      <c r="T14" s="301"/>
      <c r="U14" s="301"/>
      <c r="V14" s="301"/>
      <c r="W14" s="301"/>
      <c r="X14" s="301"/>
      <c r="Y14" s="301"/>
      <c r="Z14" s="301"/>
      <c r="AA14" s="301"/>
      <c r="AB14" s="301"/>
      <c r="AC14" s="301"/>
      <c r="AD14" s="301"/>
      <c r="AE14" s="301"/>
      <c r="AF14" s="301"/>
      <c r="AG14" s="301"/>
      <c r="AH14" s="301"/>
      <c r="AI14" s="301"/>
      <c r="AJ14" s="301"/>
      <c r="AK14" s="30" t="s">
        <v>27</v>
      </c>
      <c r="AL14" s="23"/>
      <c r="AM14" s="23"/>
      <c r="AN14" s="32" t="s">
        <v>29</v>
      </c>
      <c r="AO14" s="23"/>
      <c r="AP14" s="23"/>
      <c r="AQ14" s="23"/>
      <c r="AR14" s="21"/>
      <c r="BE14" s="295"/>
      <c r="BS14" s="18" t="s">
        <v>6</v>
      </c>
    </row>
    <row r="15" spans="1:74" s="1" customFormat="1" ht="6.95" customHeight="1">
      <c r="B15" s="22"/>
      <c r="C15" s="23"/>
      <c r="D15" s="23"/>
      <c r="E15" s="23"/>
      <c r="F15" s="23"/>
      <c r="G15" s="23"/>
      <c r="H15" s="23"/>
      <c r="I15" s="23"/>
      <c r="J15" s="23"/>
      <c r="K15" s="23"/>
      <c r="L15" s="23"/>
      <c r="M15" s="23"/>
      <c r="N15" s="23"/>
      <c r="O15" s="23"/>
      <c r="P15" s="23"/>
      <c r="Q15" s="23"/>
      <c r="R15" s="23"/>
      <c r="S15" s="23"/>
      <c r="T15" s="23"/>
      <c r="U15" s="23"/>
      <c r="V15" s="23"/>
      <c r="W15" s="23"/>
      <c r="X15" s="23"/>
      <c r="Y15" s="23"/>
      <c r="Z15" s="23"/>
      <c r="AA15" s="23"/>
      <c r="AB15" s="23"/>
      <c r="AC15" s="23"/>
      <c r="AD15" s="23"/>
      <c r="AE15" s="23"/>
      <c r="AF15" s="23"/>
      <c r="AG15" s="23"/>
      <c r="AH15" s="23"/>
      <c r="AI15" s="23"/>
      <c r="AJ15" s="23"/>
      <c r="AK15" s="23"/>
      <c r="AL15" s="23"/>
      <c r="AM15" s="23"/>
      <c r="AN15" s="23"/>
      <c r="AO15" s="23"/>
      <c r="AP15" s="23"/>
      <c r="AQ15" s="23"/>
      <c r="AR15" s="21"/>
      <c r="BE15" s="295"/>
      <c r="BS15" s="18" t="s">
        <v>4</v>
      </c>
    </row>
    <row r="16" spans="1:74" s="1" customFormat="1" ht="12" customHeight="1">
      <c r="B16" s="22"/>
      <c r="C16" s="23"/>
      <c r="D16" s="30" t="s">
        <v>30</v>
      </c>
      <c r="E16" s="23"/>
      <c r="F16" s="23"/>
      <c r="G16" s="23"/>
      <c r="H16" s="23"/>
      <c r="I16" s="23"/>
      <c r="J16" s="23"/>
      <c r="K16" s="23"/>
      <c r="L16" s="23"/>
      <c r="M16" s="23"/>
      <c r="N16" s="23"/>
      <c r="O16" s="23"/>
      <c r="P16" s="23"/>
      <c r="Q16" s="23"/>
      <c r="R16" s="23"/>
      <c r="S16" s="23"/>
      <c r="T16" s="23"/>
      <c r="U16" s="23"/>
      <c r="V16" s="23"/>
      <c r="W16" s="23"/>
      <c r="X16" s="23"/>
      <c r="Y16" s="23"/>
      <c r="Z16" s="23"/>
      <c r="AA16" s="23"/>
      <c r="AB16" s="23"/>
      <c r="AC16" s="23"/>
      <c r="AD16" s="23"/>
      <c r="AE16" s="23"/>
      <c r="AF16" s="23"/>
      <c r="AG16" s="23"/>
      <c r="AH16" s="23"/>
      <c r="AI16" s="23"/>
      <c r="AJ16" s="23"/>
      <c r="AK16" s="30" t="s">
        <v>25</v>
      </c>
      <c r="AL16" s="23"/>
      <c r="AM16" s="23"/>
      <c r="AN16" s="28" t="s">
        <v>1</v>
      </c>
      <c r="AO16" s="23"/>
      <c r="AP16" s="23"/>
      <c r="AQ16" s="23"/>
      <c r="AR16" s="21"/>
      <c r="BE16" s="295"/>
      <c r="BS16" s="18" t="s">
        <v>4</v>
      </c>
    </row>
    <row r="17" spans="1:71" s="1" customFormat="1" ht="18.399999999999999" customHeight="1">
      <c r="B17" s="22"/>
      <c r="C17" s="23"/>
      <c r="D17" s="23"/>
      <c r="E17" s="28" t="s">
        <v>31</v>
      </c>
      <c r="F17" s="23"/>
      <c r="G17" s="23"/>
      <c r="H17" s="23"/>
      <c r="I17" s="23"/>
      <c r="J17" s="23"/>
      <c r="K17" s="23"/>
      <c r="L17" s="23"/>
      <c r="M17" s="23"/>
      <c r="N17" s="23"/>
      <c r="O17" s="23"/>
      <c r="P17" s="23"/>
      <c r="Q17" s="23"/>
      <c r="R17" s="23"/>
      <c r="S17" s="23"/>
      <c r="T17" s="23"/>
      <c r="U17" s="23"/>
      <c r="V17" s="23"/>
      <c r="W17" s="23"/>
      <c r="X17" s="23"/>
      <c r="Y17" s="23"/>
      <c r="Z17" s="23"/>
      <c r="AA17" s="23"/>
      <c r="AB17" s="23"/>
      <c r="AC17" s="23"/>
      <c r="AD17" s="23"/>
      <c r="AE17" s="23"/>
      <c r="AF17" s="23"/>
      <c r="AG17" s="23"/>
      <c r="AH17" s="23"/>
      <c r="AI17" s="23"/>
      <c r="AJ17" s="23"/>
      <c r="AK17" s="30" t="s">
        <v>27</v>
      </c>
      <c r="AL17" s="23"/>
      <c r="AM17" s="23"/>
      <c r="AN17" s="28" t="s">
        <v>1</v>
      </c>
      <c r="AO17" s="23"/>
      <c r="AP17" s="23"/>
      <c r="AQ17" s="23"/>
      <c r="AR17" s="21"/>
      <c r="BE17" s="295"/>
      <c r="BS17" s="18" t="s">
        <v>32</v>
      </c>
    </row>
    <row r="18" spans="1:71" s="1" customFormat="1" ht="6.95" customHeight="1">
      <c r="B18" s="22"/>
      <c r="C18" s="23"/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23"/>
      <c r="P18" s="23"/>
      <c r="Q18" s="23"/>
      <c r="R18" s="23"/>
      <c r="S18" s="23"/>
      <c r="T18" s="23"/>
      <c r="U18" s="23"/>
      <c r="V18" s="23"/>
      <c r="W18" s="23"/>
      <c r="X18" s="23"/>
      <c r="Y18" s="23"/>
      <c r="Z18" s="23"/>
      <c r="AA18" s="23"/>
      <c r="AB18" s="23"/>
      <c r="AC18" s="23"/>
      <c r="AD18" s="23"/>
      <c r="AE18" s="23"/>
      <c r="AF18" s="23"/>
      <c r="AG18" s="23"/>
      <c r="AH18" s="23"/>
      <c r="AI18" s="23"/>
      <c r="AJ18" s="23"/>
      <c r="AK18" s="23"/>
      <c r="AL18" s="23"/>
      <c r="AM18" s="23"/>
      <c r="AN18" s="23"/>
      <c r="AO18" s="23"/>
      <c r="AP18" s="23"/>
      <c r="AQ18" s="23"/>
      <c r="AR18" s="21"/>
      <c r="BE18" s="295"/>
      <c r="BS18" s="18" t="s">
        <v>6</v>
      </c>
    </row>
    <row r="19" spans="1:71" s="1" customFormat="1" ht="12" customHeight="1">
      <c r="B19" s="22"/>
      <c r="C19" s="23"/>
      <c r="D19" s="30" t="s">
        <v>33</v>
      </c>
      <c r="E19" s="23"/>
      <c r="F19" s="23"/>
      <c r="G19" s="23"/>
      <c r="H19" s="23"/>
      <c r="I19" s="23"/>
      <c r="J19" s="23"/>
      <c r="K19" s="23"/>
      <c r="L19" s="23"/>
      <c r="M19" s="23"/>
      <c r="N19" s="23"/>
      <c r="O19" s="23"/>
      <c r="P19" s="23"/>
      <c r="Q19" s="23"/>
      <c r="R19" s="23"/>
      <c r="S19" s="23"/>
      <c r="T19" s="23"/>
      <c r="U19" s="23"/>
      <c r="V19" s="23"/>
      <c r="W19" s="23"/>
      <c r="X19" s="23"/>
      <c r="Y19" s="23"/>
      <c r="Z19" s="23"/>
      <c r="AA19" s="23"/>
      <c r="AB19" s="23"/>
      <c r="AC19" s="23"/>
      <c r="AD19" s="23"/>
      <c r="AE19" s="23"/>
      <c r="AF19" s="23"/>
      <c r="AG19" s="23"/>
      <c r="AH19" s="23"/>
      <c r="AI19" s="23"/>
      <c r="AJ19" s="23"/>
      <c r="AK19" s="30" t="s">
        <v>25</v>
      </c>
      <c r="AL19" s="23"/>
      <c r="AM19" s="23"/>
      <c r="AN19" s="28" t="s">
        <v>1</v>
      </c>
      <c r="AO19" s="23"/>
      <c r="AP19" s="23"/>
      <c r="AQ19" s="23"/>
      <c r="AR19" s="21"/>
      <c r="BE19" s="295"/>
      <c r="BS19" s="18" t="s">
        <v>6</v>
      </c>
    </row>
    <row r="20" spans="1:71" s="1" customFormat="1" ht="18.399999999999999" customHeight="1">
      <c r="B20" s="22"/>
      <c r="C20" s="23"/>
      <c r="D20" s="23"/>
      <c r="E20" s="28" t="s">
        <v>34</v>
      </c>
      <c r="F20" s="23"/>
      <c r="G20" s="23"/>
      <c r="H20" s="23"/>
      <c r="I20" s="23"/>
      <c r="J20" s="23"/>
      <c r="K20" s="23"/>
      <c r="L20" s="23"/>
      <c r="M20" s="23"/>
      <c r="N20" s="23"/>
      <c r="O20" s="23"/>
      <c r="P20" s="23"/>
      <c r="Q20" s="23"/>
      <c r="R20" s="23"/>
      <c r="S20" s="23"/>
      <c r="T20" s="23"/>
      <c r="U20" s="23"/>
      <c r="V20" s="23"/>
      <c r="W20" s="23"/>
      <c r="X20" s="23"/>
      <c r="Y20" s="23"/>
      <c r="Z20" s="23"/>
      <c r="AA20" s="23"/>
      <c r="AB20" s="23"/>
      <c r="AC20" s="23"/>
      <c r="AD20" s="23"/>
      <c r="AE20" s="23"/>
      <c r="AF20" s="23"/>
      <c r="AG20" s="23"/>
      <c r="AH20" s="23"/>
      <c r="AI20" s="23"/>
      <c r="AJ20" s="23"/>
      <c r="AK20" s="30" t="s">
        <v>27</v>
      </c>
      <c r="AL20" s="23"/>
      <c r="AM20" s="23"/>
      <c r="AN20" s="28" t="s">
        <v>1</v>
      </c>
      <c r="AO20" s="23"/>
      <c r="AP20" s="23"/>
      <c r="AQ20" s="23"/>
      <c r="AR20" s="21"/>
      <c r="BE20" s="295"/>
      <c r="BS20" s="18" t="s">
        <v>32</v>
      </c>
    </row>
    <row r="21" spans="1:71" s="1" customFormat="1" ht="6.95" customHeight="1">
      <c r="B21" s="22"/>
      <c r="C21" s="23"/>
      <c r="D21" s="23"/>
      <c r="E21" s="23"/>
      <c r="F21" s="23"/>
      <c r="G21" s="23"/>
      <c r="H21" s="23"/>
      <c r="I21" s="23"/>
      <c r="J21" s="23"/>
      <c r="K21" s="23"/>
      <c r="L21" s="23"/>
      <c r="M21" s="23"/>
      <c r="N21" s="23"/>
      <c r="O21" s="23"/>
      <c r="P21" s="23"/>
      <c r="Q21" s="23"/>
      <c r="R21" s="23"/>
      <c r="S21" s="23"/>
      <c r="T21" s="23"/>
      <c r="U21" s="23"/>
      <c r="V21" s="23"/>
      <c r="W21" s="23"/>
      <c r="X21" s="23"/>
      <c r="Y21" s="23"/>
      <c r="Z21" s="23"/>
      <c r="AA21" s="23"/>
      <c r="AB21" s="23"/>
      <c r="AC21" s="23"/>
      <c r="AD21" s="23"/>
      <c r="AE21" s="23"/>
      <c r="AF21" s="23"/>
      <c r="AG21" s="23"/>
      <c r="AH21" s="23"/>
      <c r="AI21" s="23"/>
      <c r="AJ21" s="23"/>
      <c r="AK21" s="23"/>
      <c r="AL21" s="23"/>
      <c r="AM21" s="23"/>
      <c r="AN21" s="23"/>
      <c r="AO21" s="23"/>
      <c r="AP21" s="23"/>
      <c r="AQ21" s="23"/>
      <c r="AR21" s="21"/>
      <c r="BE21" s="295"/>
    </row>
    <row r="22" spans="1:71" s="1" customFormat="1" ht="12" customHeight="1">
      <c r="B22" s="22"/>
      <c r="C22" s="23"/>
      <c r="D22" s="30" t="s">
        <v>35</v>
      </c>
      <c r="E22" s="23"/>
      <c r="F22" s="23"/>
      <c r="G22" s="23"/>
      <c r="H22" s="23"/>
      <c r="I22" s="23"/>
      <c r="J22" s="23"/>
      <c r="K22" s="23"/>
      <c r="L22" s="23"/>
      <c r="M22" s="23"/>
      <c r="N22" s="23"/>
      <c r="O22" s="23"/>
      <c r="P22" s="23"/>
      <c r="Q22" s="23"/>
      <c r="R22" s="23"/>
      <c r="S22" s="23"/>
      <c r="T22" s="23"/>
      <c r="U22" s="23"/>
      <c r="V22" s="23"/>
      <c r="W22" s="23"/>
      <c r="X22" s="23"/>
      <c r="Y22" s="23"/>
      <c r="Z22" s="23"/>
      <c r="AA22" s="23"/>
      <c r="AB22" s="23"/>
      <c r="AC22" s="23"/>
      <c r="AD22" s="23"/>
      <c r="AE22" s="23"/>
      <c r="AF22" s="23"/>
      <c r="AG22" s="23"/>
      <c r="AH22" s="23"/>
      <c r="AI22" s="23"/>
      <c r="AJ22" s="23"/>
      <c r="AK22" s="23"/>
      <c r="AL22" s="23"/>
      <c r="AM22" s="23"/>
      <c r="AN22" s="23"/>
      <c r="AO22" s="23"/>
      <c r="AP22" s="23"/>
      <c r="AQ22" s="23"/>
      <c r="AR22" s="21"/>
      <c r="BE22" s="295"/>
    </row>
    <row r="23" spans="1:71" s="1" customFormat="1" ht="47.25" customHeight="1">
      <c r="B23" s="22"/>
      <c r="C23" s="23"/>
      <c r="D23" s="23"/>
      <c r="E23" s="302" t="s">
        <v>36</v>
      </c>
      <c r="F23" s="302"/>
      <c r="G23" s="302"/>
      <c r="H23" s="302"/>
      <c r="I23" s="302"/>
      <c r="J23" s="302"/>
      <c r="K23" s="302"/>
      <c r="L23" s="302"/>
      <c r="M23" s="302"/>
      <c r="N23" s="302"/>
      <c r="O23" s="302"/>
      <c r="P23" s="302"/>
      <c r="Q23" s="302"/>
      <c r="R23" s="302"/>
      <c r="S23" s="302"/>
      <c r="T23" s="302"/>
      <c r="U23" s="302"/>
      <c r="V23" s="302"/>
      <c r="W23" s="302"/>
      <c r="X23" s="302"/>
      <c r="Y23" s="302"/>
      <c r="Z23" s="302"/>
      <c r="AA23" s="302"/>
      <c r="AB23" s="302"/>
      <c r="AC23" s="302"/>
      <c r="AD23" s="302"/>
      <c r="AE23" s="302"/>
      <c r="AF23" s="302"/>
      <c r="AG23" s="302"/>
      <c r="AH23" s="302"/>
      <c r="AI23" s="302"/>
      <c r="AJ23" s="302"/>
      <c r="AK23" s="302"/>
      <c r="AL23" s="302"/>
      <c r="AM23" s="302"/>
      <c r="AN23" s="302"/>
      <c r="AO23" s="23"/>
      <c r="AP23" s="23"/>
      <c r="AQ23" s="23"/>
      <c r="AR23" s="21"/>
      <c r="BE23" s="295"/>
    </row>
    <row r="24" spans="1:71" s="1" customFormat="1" ht="6.95" customHeight="1">
      <c r="B24" s="22"/>
      <c r="C24" s="23"/>
      <c r="D24" s="23"/>
      <c r="E24" s="23"/>
      <c r="F24" s="23"/>
      <c r="G24" s="23"/>
      <c r="H24" s="23"/>
      <c r="I24" s="23"/>
      <c r="J24" s="23"/>
      <c r="K24" s="23"/>
      <c r="L24" s="23"/>
      <c r="M24" s="23"/>
      <c r="N24" s="23"/>
      <c r="O24" s="23"/>
      <c r="P24" s="23"/>
      <c r="Q24" s="23"/>
      <c r="R24" s="23"/>
      <c r="S24" s="23"/>
      <c r="T24" s="23"/>
      <c r="U24" s="23"/>
      <c r="V24" s="23"/>
      <c r="W24" s="23"/>
      <c r="X24" s="23"/>
      <c r="Y24" s="23"/>
      <c r="Z24" s="23"/>
      <c r="AA24" s="23"/>
      <c r="AB24" s="23"/>
      <c r="AC24" s="23"/>
      <c r="AD24" s="23"/>
      <c r="AE24" s="23"/>
      <c r="AF24" s="23"/>
      <c r="AG24" s="23"/>
      <c r="AH24" s="23"/>
      <c r="AI24" s="23"/>
      <c r="AJ24" s="23"/>
      <c r="AK24" s="23"/>
      <c r="AL24" s="23"/>
      <c r="AM24" s="23"/>
      <c r="AN24" s="23"/>
      <c r="AO24" s="23"/>
      <c r="AP24" s="23"/>
      <c r="AQ24" s="23"/>
      <c r="AR24" s="21"/>
      <c r="BE24" s="295"/>
    </row>
    <row r="25" spans="1:71" s="1" customFormat="1" ht="6.95" customHeight="1">
      <c r="B25" s="22"/>
      <c r="C25" s="23"/>
      <c r="D25" s="34"/>
      <c r="E25" s="34"/>
      <c r="F25" s="34"/>
      <c r="G25" s="34"/>
      <c r="H25" s="34"/>
      <c r="I25" s="34"/>
      <c r="J25" s="34"/>
      <c r="K25" s="34"/>
      <c r="L25" s="34"/>
      <c r="M25" s="34"/>
      <c r="N25" s="34"/>
      <c r="O25" s="34"/>
      <c r="P25" s="34"/>
      <c r="Q25" s="34"/>
      <c r="R25" s="34"/>
      <c r="S25" s="34"/>
      <c r="T25" s="34"/>
      <c r="U25" s="34"/>
      <c r="V25" s="34"/>
      <c r="W25" s="34"/>
      <c r="X25" s="34"/>
      <c r="Y25" s="34"/>
      <c r="Z25" s="34"/>
      <c r="AA25" s="34"/>
      <c r="AB25" s="34"/>
      <c r="AC25" s="34"/>
      <c r="AD25" s="34"/>
      <c r="AE25" s="34"/>
      <c r="AF25" s="34"/>
      <c r="AG25" s="34"/>
      <c r="AH25" s="34"/>
      <c r="AI25" s="34"/>
      <c r="AJ25" s="34"/>
      <c r="AK25" s="34"/>
      <c r="AL25" s="34"/>
      <c r="AM25" s="34"/>
      <c r="AN25" s="34"/>
      <c r="AO25" s="34"/>
      <c r="AP25" s="23"/>
      <c r="AQ25" s="23"/>
      <c r="AR25" s="21"/>
      <c r="BE25" s="295"/>
    </row>
    <row r="26" spans="1:71" s="2" customFormat="1" ht="25.9" customHeight="1">
      <c r="A26" s="35"/>
      <c r="B26" s="36"/>
      <c r="C26" s="37"/>
      <c r="D26" s="38" t="s">
        <v>37</v>
      </c>
      <c r="E26" s="39"/>
      <c r="F26" s="39"/>
      <c r="G26" s="39"/>
      <c r="H26" s="39"/>
      <c r="I26" s="39"/>
      <c r="J26" s="39"/>
      <c r="K26" s="39"/>
      <c r="L26" s="39"/>
      <c r="M26" s="39"/>
      <c r="N26" s="39"/>
      <c r="O26" s="39"/>
      <c r="P26" s="39"/>
      <c r="Q26" s="39"/>
      <c r="R26" s="39"/>
      <c r="S26" s="39"/>
      <c r="T26" s="39"/>
      <c r="U26" s="39"/>
      <c r="V26" s="39"/>
      <c r="W26" s="39"/>
      <c r="X26" s="39"/>
      <c r="Y26" s="39"/>
      <c r="Z26" s="39"/>
      <c r="AA26" s="39"/>
      <c r="AB26" s="39"/>
      <c r="AC26" s="39"/>
      <c r="AD26" s="39"/>
      <c r="AE26" s="39"/>
      <c r="AF26" s="39"/>
      <c r="AG26" s="39"/>
      <c r="AH26" s="39"/>
      <c r="AI26" s="39"/>
      <c r="AJ26" s="39"/>
      <c r="AK26" s="303">
        <f>ROUND(AG94,2)</f>
        <v>0</v>
      </c>
      <c r="AL26" s="304"/>
      <c r="AM26" s="304"/>
      <c r="AN26" s="304"/>
      <c r="AO26" s="304"/>
      <c r="AP26" s="37"/>
      <c r="AQ26" s="37"/>
      <c r="AR26" s="40"/>
      <c r="BE26" s="295"/>
    </row>
    <row r="27" spans="1:71" s="2" customFormat="1" ht="6.95" customHeight="1">
      <c r="A27" s="35"/>
      <c r="B27" s="36"/>
      <c r="C27" s="37"/>
      <c r="D27" s="37"/>
      <c r="E27" s="37"/>
      <c r="F27" s="37"/>
      <c r="G27" s="37"/>
      <c r="H27" s="37"/>
      <c r="I27" s="37"/>
      <c r="J27" s="37"/>
      <c r="K27" s="37"/>
      <c r="L27" s="37"/>
      <c r="M27" s="37"/>
      <c r="N27" s="37"/>
      <c r="O27" s="37"/>
      <c r="P27" s="37"/>
      <c r="Q27" s="37"/>
      <c r="R27" s="37"/>
      <c r="S27" s="37"/>
      <c r="T27" s="37"/>
      <c r="U27" s="37"/>
      <c r="V27" s="37"/>
      <c r="W27" s="37"/>
      <c r="X27" s="37"/>
      <c r="Y27" s="37"/>
      <c r="Z27" s="37"/>
      <c r="AA27" s="37"/>
      <c r="AB27" s="37"/>
      <c r="AC27" s="37"/>
      <c r="AD27" s="37"/>
      <c r="AE27" s="37"/>
      <c r="AF27" s="37"/>
      <c r="AG27" s="37"/>
      <c r="AH27" s="37"/>
      <c r="AI27" s="37"/>
      <c r="AJ27" s="37"/>
      <c r="AK27" s="37"/>
      <c r="AL27" s="37"/>
      <c r="AM27" s="37"/>
      <c r="AN27" s="37"/>
      <c r="AO27" s="37"/>
      <c r="AP27" s="37"/>
      <c r="AQ27" s="37"/>
      <c r="AR27" s="40"/>
      <c r="BE27" s="295"/>
    </row>
    <row r="28" spans="1:71" s="2" customFormat="1" ht="12.75">
      <c r="A28" s="35"/>
      <c r="B28" s="36"/>
      <c r="C28" s="37"/>
      <c r="D28" s="37"/>
      <c r="E28" s="37"/>
      <c r="F28" s="37"/>
      <c r="G28" s="37"/>
      <c r="H28" s="37"/>
      <c r="I28" s="37"/>
      <c r="J28" s="37"/>
      <c r="K28" s="37"/>
      <c r="L28" s="305" t="s">
        <v>38</v>
      </c>
      <c r="M28" s="305"/>
      <c r="N28" s="305"/>
      <c r="O28" s="305"/>
      <c r="P28" s="305"/>
      <c r="Q28" s="37"/>
      <c r="R28" s="37"/>
      <c r="S28" s="37"/>
      <c r="T28" s="37"/>
      <c r="U28" s="37"/>
      <c r="V28" s="37"/>
      <c r="W28" s="305" t="s">
        <v>39</v>
      </c>
      <c r="X28" s="305"/>
      <c r="Y28" s="305"/>
      <c r="Z28" s="305"/>
      <c r="AA28" s="305"/>
      <c r="AB28" s="305"/>
      <c r="AC28" s="305"/>
      <c r="AD28" s="305"/>
      <c r="AE28" s="305"/>
      <c r="AF28" s="37"/>
      <c r="AG28" s="37"/>
      <c r="AH28" s="37"/>
      <c r="AI28" s="37"/>
      <c r="AJ28" s="37"/>
      <c r="AK28" s="305" t="s">
        <v>40</v>
      </c>
      <c r="AL28" s="305"/>
      <c r="AM28" s="305"/>
      <c r="AN28" s="305"/>
      <c r="AO28" s="305"/>
      <c r="AP28" s="37"/>
      <c r="AQ28" s="37"/>
      <c r="AR28" s="40"/>
      <c r="BE28" s="295"/>
    </row>
    <row r="29" spans="1:71" s="3" customFormat="1" ht="14.45" customHeight="1">
      <c r="B29" s="41"/>
      <c r="C29" s="42"/>
      <c r="D29" s="30" t="s">
        <v>41</v>
      </c>
      <c r="E29" s="42"/>
      <c r="F29" s="30" t="s">
        <v>42</v>
      </c>
      <c r="G29" s="42"/>
      <c r="H29" s="42"/>
      <c r="I29" s="42"/>
      <c r="J29" s="42"/>
      <c r="K29" s="42"/>
      <c r="L29" s="308">
        <v>0.21</v>
      </c>
      <c r="M29" s="307"/>
      <c r="N29" s="307"/>
      <c r="O29" s="307"/>
      <c r="P29" s="307"/>
      <c r="Q29" s="42"/>
      <c r="R29" s="42"/>
      <c r="S29" s="42"/>
      <c r="T29" s="42"/>
      <c r="U29" s="42"/>
      <c r="V29" s="42"/>
      <c r="W29" s="306">
        <f>ROUND(AZ94, 2)</f>
        <v>0</v>
      </c>
      <c r="X29" s="307"/>
      <c r="Y29" s="307"/>
      <c r="Z29" s="307"/>
      <c r="AA29" s="307"/>
      <c r="AB29" s="307"/>
      <c r="AC29" s="307"/>
      <c r="AD29" s="307"/>
      <c r="AE29" s="307"/>
      <c r="AF29" s="42"/>
      <c r="AG29" s="42"/>
      <c r="AH29" s="42"/>
      <c r="AI29" s="42"/>
      <c r="AJ29" s="42"/>
      <c r="AK29" s="306">
        <f>ROUND(AV94, 2)</f>
        <v>0</v>
      </c>
      <c r="AL29" s="307"/>
      <c r="AM29" s="307"/>
      <c r="AN29" s="307"/>
      <c r="AO29" s="307"/>
      <c r="AP29" s="42"/>
      <c r="AQ29" s="42"/>
      <c r="AR29" s="43"/>
      <c r="BE29" s="296"/>
    </row>
    <row r="30" spans="1:71" s="3" customFormat="1" ht="14.45" customHeight="1">
      <c r="B30" s="41"/>
      <c r="C30" s="42"/>
      <c r="D30" s="42"/>
      <c r="E30" s="42"/>
      <c r="F30" s="30" t="s">
        <v>43</v>
      </c>
      <c r="G30" s="42"/>
      <c r="H30" s="42"/>
      <c r="I30" s="42"/>
      <c r="J30" s="42"/>
      <c r="K30" s="42"/>
      <c r="L30" s="308">
        <v>0.15</v>
      </c>
      <c r="M30" s="307"/>
      <c r="N30" s="307"/>
      <c r="O30" s="307"/>
      <c r="P30" s="307"/>
      <c r="Q30" s="42"/>
      <c r="R30" s="42"/>
      <c r="S30" s="42"/>
      <c r="T30" s="42"/>
      <c r="U30" s="42"/>
      <c r="V30" s="42"/>
      <c r="W30" s="306">
        <f>ROUND(BA94, 2)</f>
        <v>0</v>
      </c>
      <c r="X30" s="307"/>
      <c r="Y30" s="307"/>
      <c r="Z30" s="307"/>
      <c r="AA30" s="307"/>
      <c r="AB30" s="307"/>
      <c r="AC30" s="307"/>
      <c r="AD30" s="307"/>
      <c r="AE30" s="307"/>
      <c r="AF30" s="42"/>
      <c r="AG30" s="42"/>
      <c r="AH30" s="42"/>
      <c r="AI30" s="42"/>
      <c r="AJ30" s="42"/>
      <c r="AK30" s="306">
        <f>ROUND(AW94, 2)</f>
        <v>0</v>
      </c>
      <c r="AL30" s="307"/>
      <c r="AM30" s="307"/>
      <c r="AN30" s="307"/>
      <c r="AO30" s="307"/>
      <c r="AP30" s="42"/>
      <c r="AQ30" s="42"/>
      <c r="AR30" s="43"/>
      <c r="BE30" s="296"/>
    </row>
    <row r="31" spans="1:71" s="3" customFormat="1" ht="14.45" hidden="1" customHeight="1">
      <c r="B31" s="41"/>
      <c r="C31" s="42"/>
      <c r="D31" s="42"/>
      <c r="E31" s="42"/>
      <c r="F31" s="30" t="s">
        <v>44</v>
      </c>
      <c r="G31" s="42"/>
      <c r="H31" s="42"/>
      <c r="I31" s="42"/>
      <c r="J31" s="42"/>
      <c r="K31" s="42"/>
      <c r="L31" s="308">
        <v>0.21</v>
      </c>
      <c r="M31" s="307"/>
      <c r="N31" s="307"/>
      <c r="O31" s="307"/>
      <c r="P31" s="307"/>
      <c r="Q31" s="42"/>
      <c r="R31" s="42"/>
      <c r="S31" s="42"/>
      <c r="T31" s="42"/>
      <c r="U31" s="42"/>
      <c r="V31" s="42"/>
      <c r="W31" s="306">
        <f>ROUND(BB94, 2)</f>
        <v>0</v>
      </c>
      <c r="X31" s="307"/>
      <c r="Y31" s="307"/>
      <c r="Z31" s="307"/>
      <c r="AA31" s="307"/>
      <c r="AB31" s="307"/>
      <c r="AC31" s="307"/>
      <c r="AD31" s="307"/>
      <c r="AE31" s="307"/>
      <c r="AF31" s="42"/>
      <c r="AG31" s="42"/>
      <c r="AH31" s="42"/>
      <c r="AI31" s="42"/>
      <c r="AJ31" s="42"/>
      <c r="AK31" s="306">
        <v>0</v>
      </c>
      <c r="AL31" s="307"/>
      <c r="AM31" s="307"/>
      <c r="AN31" s="307"/>
      <c r="AO31" s="307"/>
      <c r="AP31" s="42"/>
      <c r="AQ31" s="42"/>
      <c r="AR31" s="43"/>
      <c r="BE31" s="296"/>
    </row>
    <row r="32" spans="1:71" s="3" customFormat="1" ht="14.45" hidden="1" customHeight="1">
      <c r="B32" s="41"/>
      <c r="C32" s="42"/>
      <c r="D32" s="42"/>
      <c r="E32" s="42"/>
      <c r="F32" s="30" t="s">
        <v>45</v>
      </c>
      <c r="G32" s="42"/>
      <c r="H32" s="42"/>
      <c r="I32" s="42"/>
      <c r="J32" s="42"/>
      <c r="K32" s="42"/>
      <c r="L32" s="308">
        <v>0.15</v>
      </c>
      <c r="M32" s="307"/>
      <c r="N32" s="307"/>
      <c r="O32" s="307"/>
      <c r="P32" s="307"/>
      <c r="Q32" s="42"/>
      <c r="R32" s="42"/>
      <c r="S32" s="42"/>
      <c r="T32" s="42"/>
      <c r="U32" s="42"/>
      <c r="V32" s="42"/>
      <c r="W32" s="306">
        <f>ROUND(BC94, 2)</f>
        <v>0</v>
      </c>
      <c r="X32" s="307"/>
      <c r="Y32" s="307"/>
      <c r="Z32" s="307"/>
      <c r="AA32" s="307"/>
      <c r="AB32" s="307"/>
      <c r="AC32" s="307"/>
      <c r="AD32" s="307"/>
      <c r="AE32" s="307"/>
      <c r="AF32" s="42"/>
      <c r="AG32" s="42"/>
      <c r="AH32" s="42"/>
      <c r="AI32" s="42"/>
      <c r="AJ32" s="42"/>
      <c r="AK32" s="306">
        <v>0</v>
      </c>
      <c r="AL32" s="307"/>
      <c r="AM32" s="307"/>
      <c r="AN32" s="307"/>
      <c r="AO32" s="307"/>
      <c r="AP32" s="42"/>
      <c r="AQ32" s="42"/>
      <c r="AR32" s="43"/>
      <c r="BE32" s="296"/>
    </row>
    <row r="33" spans="1:57" s="3" customFormat="1" ht="14.45" hidden="1" customHeight="1">
      <c r="B33" s="41"/>
      <c r="C33" s="42"/>
      <c r="D33" s="42"/>
      <c r="E33" s="42"/>
      <c r="F33" s="30" t="s">
        <v>46</v>
      </c>
      <c r="G33" s="42"/>
      <c r="H33" s="42"/>
      <c r="I33" s="42"/>
      <c r="J33" s="42"/>
      <c r="K33" s="42"/>
      <c r="L33" s="308">
        <v>0</v>
      </c>
      <c r="M33" s="307"/>
      <c r="N33" s="307"/>
      <c r="O33" s="307"/>
      <c r="P33" s="307"/>
      <c r="Q33" s="42"/>
      <c r="R33" s="42"/>
      <c r="S33" s="42"/>
      <c r="T33" s="42"/>
      <c r="U33" s="42"/>
      <c r="V33" s="42"/>
      <c r="W33" s="306">
        <f>ROUND(BD94, 2)</f>
        <v>0</v>
      </c>
      <c r="X33" s="307"/>
      <c r="Y33" s="307"/>
      <c r="Z33" s="307"/>
      <c r="AA33" s="307"/>
      <c r="AB33" s="307"/>
      <c r="AC33" s="307"/>
      <c r="AD33" s="307"/>
      <c r="AE33" s="307"/>
      <c r="AF33" s="42"/>
      <c r="AG33" s="42"/>
      <c r="AH33" s="42"/>
      <c r="AI33" s="42"/>
      <c r="AJ33" s="42"/>
      <c r="AK33" s="306">
        <v>0</v>
      </c>
      <c r="AL33" s="307"/>
      <c r="AM33" s="307"/>
      <c r="AN33" s="307"/>
      <c r="AO33" s="307"/>
      <c r="AP33" s="42"/>
      <c r="AQ33" s="42"/>
      <c r="AR33" s="43"/>
      <c r="BE33" s="296"/>
    </row>
    <row r="34" spans="1:57" s="2" customFormat="1" ht="6.95" customHeight="1">
      <c r="A34" s="35"/>
      <c r="B34" s="36"/>
      <c r="C34" s="37"/>
      <c r="D34" s="37"/>
      <c r="E34" s="37"/>
      <c r="F34" s="37"/>
      <c r="G34" s="37"/>
      <c r="H34" s="37"/>
      <c r="I34" s="37"/>
      <c r="J34" s="37"/>
      <c r="K34" s="37"/>
      <c r="L34" s="37"/>
      <c r="M34" s="37"/>
      <c r="N34" s="37"/>
      <c r="O34" s="37"/>
      <c r="P34" s="37"/>
      <c r="Q34" s="37"/>
      <c r="R34" s="37"/>
      <c r="S34" s="37"/>
      <c r="T34" s="37"/>
      <c r="U34" s="37"/>
      <c r="V34" s="37"/>
      <c r="W34" s="37"/>
      <c r="X34" s="37"/>
      <c r="Y34" s="37"/>
      <c r="Z34" s="37"/>
      <c r="AA34" s="37"/>
      <c r="AB34" s="37"/>
      <c r="AC34" s="37"/>
      <c r="AD34" s="37"/>
      <c r="AE34" s="37"/>
      <c r="AF34" s="37"/>
      <c r="AG34" s="37"/>
      <c r="AH34" s="37"/>
      <c r="AI34" s="37"/>
      <c r="AJ34" s="37"/>
      <c r="AK34" s="37"/>
      <c r="AL34" s="37"/>
      <c r="AM34" s="37"/>
      <c r="AN34" s="37"/>
      <c r="AO34" s="37"/>
      <c r="AP34" s="37"/>
      <c r="AQ34" s="37"/>
      <c r="AR34" s="40"/>
      <c r="BE34" s="295"/>
    </row>
    <row r="35" spans="1:57" s="2" customFormat="1" ht="25.9" customHeight="1">
      <c r="A35" s="35"/>
      <c r="B35" s="36"/>
      <c r="C35" s="44"/>
      <c r="D35" s="45" t="s">
        <v>47</v>
      </c>
      <c r="E35" s="46"/>
      <c r="F35" s="46"/>
      <c r="G35" s="46"/>
      <c r="H35" s="46"/>
      <c r="I35" s="46"/>
      <c r="J35" s="46"/>
      <c r="K35" s="46"/>
      <c r="L35" s="46"/>
      <c r="M35" s="46"/>
      <c r="N35" s="46"/>
      <c r="O35" s="46"/>
      <c r="P35" s="46"/>
      <c r="Q35" s="46"/>
      <c r="R35" s="46"/>
      <c r="S35" s="46"/>
      <c r="T35" s="47" t="s">
        <v>48</v>
      </c>
      <c r="U35" s="46"/>
      <c r="V35" s="46"/>
      <c r="W35" s="46"/>
      <c r="X35" s="312" t="s">
        <v>49</v>
      </c>
      <c r="Y35" s="310"/>
      <c r="Z35" s="310"/>
      <c r="AA35" s="310"/>
      <c r="AB35" s="310"/>
      <c r="AC35" s="46"/>
      <c r="AD35" s="46"/>
      <c r="AE35" s="46"/>
      <c r="AF35" s="46"/>
      <c r="AG35" s="46"/>
      <c r="AH35" s="46"/>
      <c r="AI35" s="46"/>
      <c r="AJ35" s="46"/>
      <c r="AK35" s="309">
        <f>SUM(AK26:AK33)</f>
        <v>0</v>
      </c>
      <c r="AL35" s="310"/>
      <c r="AM35" s="310"/>
      <c r="AN35" s="310"/>
      <c r="AO35" s="311"/>
      <c r="AP35" s="44"/>
      <c r="AQ35" s="44"/>
      <c r="AR35" s="40"/>
      <c r="BE35" s="35"/>
    </row>
    <row r="36" spans="1:57" s="2" customFormat="1" ht="6.95" customHeight="1">
      <c r="A36" s="35"/>
      <c r="B36" s="36"/>
      <c r="C36" s="37"/>
      <c r="D36" s="37"/>
      <c r="E36" s="37"/>
      <c r="F36" s="37"/>
      <c r="G36" s="37"/>
      <c r="H36" s="37"/>
      <c r="I36" s="37"/>
      <c r="J36" s="37"/>
      <c r="K36" s="37"/>
      <c r="L36" s="37"/>
      <c r="M36" s="37"/>
      <c r="N36" s="37"/>
      <c r="O36" s="37"/>
      <c r="P36" s="37"/>
      <c r="Q36" s="37"/>
      <c r="R36" s="37"/>
      <c r="S36" s="37"/>
      <c r="T36" s="37"/>
      <c r="U36" s="37"/>
      <c r="V36" s="37"/>
      <c r="W36" s="37"/>
      <c r="X36" s="37"/>
      <c r="Y36" s="37"/>
      <c r="Z36" s="37"/>
      <c r="AA36" s="37"/>
      <c r="AB36" s="37"/>
      <c r="AC36" s="37"/>
      <c r="AD36" s="37"/>
      <c r="AE36" s="37"/>
      <c r="AF36" s="37"/>
      <c r="AG36" s="37"/>
      <c r="AH36" s="37"/>
      <c r="AI36" s="37"/>
      <c r="AJ36" s="37"/>
      <c r="AK36" s="37"/>
      <c r="AL36" s="37"/>
      <c r="AM36" s="37"/>
      <c r="AN36" s="37"/>
      <c r="AO36" s="37"/>
      <c r="AP36" s="37"/>
      <c r="AQ36" s="37"/>
      <c r="AR36" s="40"/>
      <c r="BE36" s="35"/>
    </row>
    <row r="37" spans="1:57" s="2" customFormat="1" ht="14.45" customHeight="1">
      <c r="A37" s="35"/>
      <c r="B37" s="36"/>
      <c r="C37" s="37"/>
      <c r="D37" s="37"/>
      <c r="E37" s="37"/>
      <c r="F37" s="37"/>
      <c r="G37" s="37"/>
      <c r="H37" s="37"/>
      <c r="I37" s="37"/>
      <c r="J37" s="37"/>
      <c r="K37" s="37"/>
      <c r="L37" s="37"/>
      <c r="M37" s="37"/>
      <c r="N37" s="37"/>
      <c r="O37" s="37"/>
      <c r="P37" s="37"/>
      <c r="Q37" s="37"/>
      <c r="R37" s="37"/>
      <c r="S37" s="37"/>
      <c r="T37" s="37"/>
      <c r="U37" s="37"/>
      <c r="V37" s="37"/>
      <c r="W37" s="37"/>
      <c r="X37" s="37"/>
      <c r="Y37" s="37"/>
      <c r="Z37" s="37"/>
      <c r="AA37" s="37"/>
      <c r="AB37" s="37"/>
      <c r="AC37" s="37"/>
      <c r="AD37" s="37"/>
      <c r="AE37" s="37"/>
      <c r="AF37" s="37"/>
      <c r="AG37" s="37"/>
      <c r="AH37" s="37"/>
      <c r="AI37" s="37"/>
      <c r="AJ37" s="37"/>
      <c r="AK37" s="37"/>
      <c r="AL37" s="37"/>
      <c r="AM37" s="37"/>
      <c r="AN37" s="37"/>
      <c r="AO37" s="37"/>
      <c r="AP37" s="37"/>
      <c r="AQ37" s="37"/>
      <c r="AR37" s="40"/>
      <c r="BE37" s="35"/>
    </row>
    <row r="38" spans="1:57" s="1" customFormat="1" ht="14.45" customHeight="1">
      <c r="B38" s="22"/>
      <c r="C38" s="23"/>
      <c r="D38" s="23"/>
      <c r="E38" s="23"/>
      <c r="F38" s="23"/>
      <c r="G38" s="23"/>
      <c r="H38" s="23"/>
      <c r="I38" s="23"/>
      <c r="J38" s="23"/>
      <c r="K38" s="23"/>
      <c r="L38" s="23"/>
      <c r="M38" s="23"/>
      <c r="N38" s="23"/>
      <c r="O38" s="23"/>
      <c r="P38" s="23"/>
      <c r="Q38" s="23"/>
      <c r="R38" s="23"/>
      <c r="S38" s="23"/>
      <c r="T38" s="23"/>
      <c r="U38" s="23"/>
      <c r="V38" s="23"/>
      <c r="W38" s="23"/>
      <c r="X38" s="23"/>
      <c r="Y38" s="23"/>
      <c r="Z38" s="23"/>
      <c r="AA38" s="23"/>
      <c r="AB38" s="23"/>
      <c r="AC38" s="23"/>
      <c r="AD38" s="23"/>
      <c r="AE38" s="23"/>
      <c r="AF38" s="23"/>
      <c r="AG38" s="23"/>
      <c r="AH38" s="23"/>
      <c r="AI38" s="23"/>
      <c r="AJ38" s="23"/>
      <c r="AK38" s="23"/>
      <c r="AL38" s="23"/>
      <c r="AM38" s="23"/>
      <c r="AN38" s="23"/>
      <c r="AO38" s="23"/>
      <c r="AP38" s="23"/>
      <c r="AQ38" s="23"/>
      <c r="AR38" s="21"/>
    </row>
    <row r="39" spans="1:57" s="1" customFormat="1" ht="14.45" customHeight="1">
      <c r="B39" s="22"/>
      <c r="C39" s="23"/>
      <c r="D39" s="23"/>
      <c r="E39" s="23"/>
      <c r="F39" s="23"/>
      <c r="G39" s="23"/>
      <c r="H39" s="23"/>
      <c r="I39" s="23"/>
      <c r="J39" s="23"/>
      <c r="K39" s="23"/>
      <c r="L39" s="23"/>
      <c r="M39" s="23"/>
      <c r="N39" s="23"/>
      <c r="O39" s="23"/>
      <c r="P39" s="23"/>
      <c r="Q39" s="23"/>
      <c r="R39" s="23"/>
      <c r="S39" s="23"/>
      <c r="T39" s="23"/>
      <c r="U39" s="23"/>
      <c r="V39" s="23"/>
      <c r="W39" s="23"/>
      <c r="X39" s="23"/>
      <c r="Y39" s="23"/>
      <c r="Z39" s="23"/>
      <c r="AA39" s="23"/>
      <c r="AB39" s="23"/>
      <c r="AC39" s="23"/>
      <c r="AD39" s="23"/>
      <c r="AE39" s="23"/>
      <c r="AF39" s="23"/>
      <c r="AG39" s="23"/>
      <c r="AH39" s="23"/>
      <c r="AI39" s="23"/>
      <c r="AJ39" s="23"/>
      <c r="AK39" s="23"/>
      <c r="AL39" s="23"/>
      <c r="AM39" s="23"/>
      <c r="AN39" s="23"/>
      <c r="AO39" s="23"/>
      <c r="AP39" s="23"/>
      <c r="AQ39" s="23"/>
      <c r="AR39" s="21"/>
    </row>
    <row r="40" spans="1:57" s="1" customFormat="1" ht="14.45" customHeight="1">
      <c r="B40" s="22"/>
      <c r="C40" s="23"/>
      <c r="D40" s="23"/>
      <c r="E40" s="23"/>
      <c r="F40" s="23"/>
      <c r="G40" s="23"/>
      <c r="H40" s="23"/>
      <c r="I40" s="23"/>
      <c r="J40" s="23"/>
      <c r="K40" s="23"/>
      <c r="L40" s="23"/>
      <c r="M40" s="23"/>
      <c r="N40" s="23"/>
      <c r="O40" s="23"/>
      <c r="P40" s="23"/>
      <c r="Q40" s="23"/>
      <c r="R40" s="23"/>
      <c r="S40" s="23"/>
      <c r="T40" s="23"/>
      <c r="U40" s="23"/>
      <c r="V40" s="23"/>
      <c r="W40" s="23"/>
      <c r="X40" s="23"/>
      <c r="Y40" s="23"/>
      <c r="Z40" s="23"/>
      <c r="AA40" s="23"/>
      <c r="AB40" s="23"/>
      <c r="AC40" s="23"/>
      <c r="AD40" s="23"/>
      <c r="AE40" s="23"/>
      <c r="AF40" s="23"/>
      <c r="AG40" s="23"/>
      <c r="AH40" s="23"/>
      <c r="AI40" s="23"/>
      <c r="AJ40" s="23"/>
      <c r="AK40" s="23"/>
      <c r="AL40" s="23"/>
      <c r="AM40" s="23"/>
      <c r="AN40" s="23"/>
      <c r="AO40" s="23"/>
      <c r="AP40" s="23"/>
      <c r="AQ40" s="23"/>
      <c r="AR40" s="21"/>
    </row>
    <row r="41" spans="1:57" s="1" customFormat="1" ht="14.45" customHeight="1">
      <c r="B41" s="22"/>
      <c r="C41" s="23"/>
      <c r="D41" s="23"/>
      <c r="E41" s="23"/>
      <c r="F41" s="23"/>
      <c r="G41" s="23"/>
      <c r="H41" s="23"/>
      <c r="I41" s="23"/>
      <c r="J41" s="23"/>
      <c r="K41" s="23"/>
      <c r="L41" s="23"/>
      <c r="M41" s="23"/>
      <c r="N41" s="23"/>
      <c r="O41" s="23"/>
      <c r="P41" s="23"/>
      <c r="Q41" s="23"/>
      <c r="R41" s="23"/>
      <c r="S41" s="23"/>
      <c r="T41" s="23"/>
      <c r="U41" s="23"/>
      <c r="V41" s="23"/>
      <c r="W41" s="23"/>
      <c r="X41" s="23"/>
      <c r="Y41" s="23"/>
      <c r="Z41" s="23"/>
      <c r="AA41" s="23"/>
      <c r="AB41" s="23"/>
      <c r="AC41" s="23"/>
      <c r="AD41" s="23"/>
      <c r="AE41" s="23"/>
      <c r="AF41" s="23"/>
      <c r="AG41" s="23"/>
      <c r="AH41" s="23"/>
      <c r="AI41" s="23"/>
      <c r="AJ41" s="23"/>
      <c r="AK41" s="23"/>
      <c r="AL41" s="23"/>
      <c r="AM41" s="23"/>
      <c r="AN41" s="23"/>
      <c r="AO41" s="23"/>
      <c r="AP41" s="23"/>
      <c r="AQ41" s="23"/>
      <c r="AR41" s="21"/>
    </row>
    <row r="42" spans="1:57" s="1" customFormat="1" ht="14.45" customHeight="1">
      <c r="B42" s="22"/>
      <c r="C42" s="23"/>
      <c r="D42" s="23"/>
      <c r="E42" s="23"/>
      <c r="F42" s="23"/>
      <c r="G42" s="23"/>
      <c r="H42" s="23"/>
      <c r="I42" s="23"/>
      <c r="J42" s="23"/>
      <c r="K42" s="23"/>
      <c r="L42" s="23"/>
      <c r="M42" s="23"/>
      <c r="N42" s="23"/>
      <c r="O42" s="23"/>
      <c r="P42" s="23"/>
      <c r="Q42" s="23"/>
      <c r="R42" s="23"/>
      <c r="S42" s="23"/>
      <c r="T42" s="23"/>
      <c r="U42" s="23"/>
      <c r="V42" s="23"/>
      <c r="W42" s="23"/>
      <c r="X42" s="23"/>
      <c r="Y42" s="23"/>
      <c r="Z42" s="23"/>
      <c r="AA42" s="23"/>
      <c r="AB42" s="23"/>
      <c r="AC42" s="23"/>
      <c r="AD42" s="23"/>
      <c r="AE42" s="23"/>
      <c r="AF42" s="23"/>
      <c r="AG42" s="23"/>
      <c r="AH42" s="23"/>
      <c r="AI42" s="23"/>
      <c r="AJ42" s="23"/>
      <c r="AK42" s="23"/>
      <c r="AL42" s="23"/>
      <c r="AM42" s="23"/>
      <c r="AN42" s="23"/>
      <c r="AO42" s="23"/>
      <c r="AP42" s="23"/>
      <c r="AQ42" s="23"/>
      <c r="AR42" s="21"/>
    </row>
    <row r="43" spans="1:57" s="1" customFormat="1" ht="14.45" customHeight="1">
      <c r="B43" s="22"/>
      <c r="C43" s="23"/>
      <c r="D43" s="23"/>
      <c r="E43" s="23"/>
      <c r="F43" s="23"/>
      <c r="G43" s="23"/>
      <c r="H43" s="23"/>
      <c r="I43" s="23"/>
      <c r="J43" s="23"/>
      <c r="K43" s="23"/>
      <c r="L43" s="23"/>
      <c r="M43" s="23"/>
      <c r="N43" s="23"/>
      <c r="O43" s="23"/>
      <c r="P43" s="23"/>
      <c r="Q43" s="23"/>
      <c r="R43" s="23"/>
      <c r="S43" s="23"/>
      <c r="T43" s="23"/>
      <c r="U43" s="23"/>
      <c r="V43" s="23"/>
      <c r="W43" s="23"/>
      <c r="X43" s="23"/>
      <c r="Y43" s="23"/>
      <c r="Z43" s="23"/>
      <c r="AA43" s="23"/>
      <c r="AB43" s="23"/>
      <c r="AC43" s="23"/>
      <c r="AD43" s="23"/>
      <c r="AE43" s="23"/>
      <c r="AF43" s="23"/>
      <c r="AG43" s="23"/>
      <c r="AH43" s="23"/>
      <c r="AI43" s="23"/>
      <c r="AJ43" s="23"/>
      <c r="AK43" s="23"/>
      <c r="AL43" s="23"/>
      <c r="AM43" s="23"/>
      <c r="AN43" s="23"/>
      <c r="AO43" s="23"/>
      <c r="AP43" s="23"/>
      <c r="AQ43" s="23"/>
      <c r="AR43" s="21"/>
    </row>
    <row r="44" spans="1:57" s="1" customFormat="1" ht="14.45" customHeight="1">
      <c r="B44" s="22"/>
      <c r="C44" s="23"/>
      <c r="D44" s="23"/>
      <c r="E44" s="23"/>
      <c r="F44" s="23"/>
      <c r="G44" s="23"/>
      <c r="H44" s="23"/>
      <c r="I44" s="23"/>
      <c r="J44" s="23"/>
      <c r="K44" s="23"/>
      <c r="L44" s="23"/>
      <c r="M44" s="23"/>
      <c r="N44" s="23"/>
      <c r="O44" s="23"/>
      <c r="P44" s="23"/>
      <c r="Q44" s="23"/>
      <c r="R44" s="23"/>
      <c r="S44" s="23"/>
      <c r="T44" s="23"/>
      <c r="U44" s="23"/>
      <c r="V44" s="23"/>
      <c r="W44" s="23"/>
      <c r="X44" s="23"/>
      <c r="Y44" s="23"/>
      <c r="Z44" s="23"/>
      <c r="AA44" s="23"/>
      <c r="AB44" s="23"/>
      <c r="AC44" s="23"/>
      <c r="AD44" s="23"/>
      <c r="AE44" s="23"/>
      <c r="AF44" s="23"/>
      <c r="AG44" s="23"/>
      <c r="AH44" s="23"/>
      <c r="AI44" s="23"/>
      <c r="AJ44" s="23"/>
      <c r="AK44" s="23"/>
      <c r="AL44" s="23"/>
      <c r="AM44" s="23"/>
      <c r="AN44" s="23"/>
      <c r="AO44" s="23"/>
      <c r="AP44" s="23"/>
      <c r="AQ44" s="23"/>
      <c r="AR44" s="21"/>
    </row>
    <row r="45" spans="1:57" s="1" customFormat="1" ht="14.45" customHeight="1">
      <c r="B45" s="22"/>
      <c r="C45" s="23"/>
      <c r="D45" s="23"/>
      <c r="E45" s="23"/>
      <c r="F45" s="23"/>
      <c r="G45" s="23"/>
      <c r="H45" s="23"/>
      <c r="I45" s="23"/>
      <c r="J45" s="23"/>
      <c r="K45" s="23"/>
      <c r="L45" s="23"/>
      <c r="M45" s="23"/>
      <c r="N45" s="23"/>
      <c r="O45" s="23"/>
      <c r="P45" s="23"/>
      <c r="Q45" s="23"/>
      <c r="R45" s="23"/>
      <c r="S45" s="23"/>
      <c r="T45" s="23"/>
      <c r="U45" s="23"/>
      <c r="V45" s="23"/>
      <c r="W45" s="23"/>
      <c r="X45" s="23"/>
      <c r="Y45" s="23"/>
      <c r="Z45" s="23"/>
      <c r="AA45" s="23"/>
      <c r="AB45" s="23"/>
      <c r="AC45" s="23"/>
      <c r="AD45" s="23"/>
      <c r="AE45" s="23"/>
      <c r="AF45" s="23"/>
      <c r="AG45" s="23"/>
      <c r="AH45" s="23"/>
      <c r="AI45" s="23"/>
      <c r="AJ45" s="23"/>
      <c r="AK45" s="23"/>
      <c r="AL45" s="23"/>
      <c r="AM45" s="23"/>
      <c r="AN45" s="23"/>
      <c r="AO45" s="23"/>
      <c r="AP45" s="23"/>
      <c r="AQ45" s="23"/>
      <c r="AR45" s="21"/>
    </row>
    <row r="46" spans="1:57" s="1" customFormat="1" ht="14.45" customHeight="1">
      <c r="B46" s="22"/>
      <c r="C46" s="23"/>
      <c r="D46" s="23"/>
      <c r="E46" s="23"/>
      <c r="F46" s="23"/>
      <c r="G46" s="23"/>
      <c r="H46" s="23"/>
      <c r="I46" s="23"/>
      <c r="J46" s="23"/>
      <c r="K46" s="23"/>
      <c r="L46" s="23"/>
      <c r="M46" s="23"/>
      <c r="N46" s="23"/>
      <c r="O46" s="23"/>
      <c r="P46" s="23"/>
      <c r="Q46" s="23"/>
      <c r="R46" s="23"/>
      <c r="S46" s="23"/>
      <c r="T46" s="23"/>
      <c r="U46" s="23"/>
      <c r="V46" s="23"/>
      <c r="W46" s="23"/>
      <c r="X46" s="23"/>
      <c r="Y46" s="23"/>
      <c r="Z46" s="23"/>
      <c r="AA46" s="23"/>
      <c r="AB46" s="23"/>
      <c r="AC46" s="23"/>
      <c r="AD46" s="23"/>
      <c r="AE46" s="23"/>
      <c r="AF46" s="23"/>
      <c r="AG46" s="23"/>
      <c r="AH46" s="23"/>
      <c r="AI46" s="23"/>
      <c r="AJ46" s="23"/>
      <c r="AK46" s="23"/>
      <c r="AL46" s="23"/>
      <c r="AM46" s="23"/>
      <c r="AN46" s="23"/>
      <c r="AO46" s="23"/>
      <c r="AP46" s="23"/>
      <c r="AQ46" s="23"/>
      <c r="AR46" s="21"/>
    </row>
    <row r="47" spans="1:57" s="1" customFormat="1" ht="14.45" customHeight="1">
      <c r="B47" s="22"/>
      <c r="C47" s="23"/>
      <c r="D47" s="23"/>
      <c r="E47" s="23"/>
      <c r="F47" s="23"/>
      <c r="G47" s="23"/>
      <c r="H47" s="23"/>
      <c r="I47" s="23"/>
      <c r="J47" s="23"/>
      <c r="K47" s="23"/>
      <c r="L47" s="23"/>
      <c r="M47" s="23"/>
      <c r="N47" s="23"/>
      <c r="O47" s="23"/>
      <c r="P47" s="23"/>
      <c r="Q47" s="23"/>
      <c r="R47" s="23"/>
      <c r="S47" s="23"/>
      <c r="T47" s="23"/>
      <c r="U47" s="23"/>
      <c r="V47" s="23"/>
      <c r="W47" s="23"/>
      <c r="X47" s="23"/>
      <c r="Y47" s="23"/>
      <c r="Z47" s="23"/>
      <c r="AA47" s="23"/>
      <c r="AB47" s="23"/>
      <c r="AC47" s="23"/>
      <c r="AD47" s="23"/>
      <c r="AE47" s="23"/>
      <c r="AF47" s="23"/>
      <c r="AG47" s="23"/>
      <c r="AH47" s="23"/>
      <c r="AI47" s="23"/>
      <c r="AJ47" s="23"/>
      <c r="AK47" s="23"/>
      <c r="AL47" s="23"/>
      <c r="AM47" s="23"/>
      <c r="AN47" s="23"/>
      <c r="AO47" s="23"/>
      <c r="AP47" s="23"/>
      <c r="AQ47" s="23"/>
      <c r="AR47" s="21"/>
    </row>
    <row r="48" spans="1:57" s="1" customFormat="1" ht="14.45" customHeight="1">
      <c r="B48" s="22"/>
      <c r="C48" s="23"/>
      <c r="D48" s="23"/>
      <c r="E48" s="23"/>
      <c r="F48" s="23"/>
      <c r="G48" s="23"/>
      <c r="H48" s="23"/>
      <c r="I48" s="23"/>
      <c r="J48" s="23"/>
      <c r="K48" s="23"/>
      <c r="L48" s="23"/>
      <c r="M48" s="23"/>
      <c r="N48" s="23"/>
      <c r="O48" s="23"/>
      <c r="P48" s="23"/>
      <c r="Q48" s="23"/>
      <c r="R48" s="23"/>
      <c r="S48" s="23"/>
      <c r="T48" s="23"/>
      <c r="U48" s="23"/>
      <c r="V48" s="23"/>
      <c r="W48" s="23"/>
      <c r="X48" s="23"/>
      <c r="Y48" s="23"/>
      <c r="Z48" s="23"/>
      <c r="AA48" s="23"/>
      <c r="AB48" s="23"/>
      <c r="AC48" s="23"/>
      <c r="AD48" s="23"/>
      <c r="AE48" s="23"/>
      <c r="AF48" s="23"/>
      <c r="AG48" s="23"/>
      <c r="AH48" s="23"/>
      <c r="AI48" s="23"/>
      <c r="AJ48" s="23"/>
      <c r="AK48" s="23"/>
      <c r="AL48" s="23"/>
      <c r="AM48" s="23"/>
      <c r="AN48" s="23"/>
      <c r="AO48" s="23"/>
      <c r="AP48" s="23"/>
      <c r="AQ48" s="23"/>
      <c r="AR48" s="21"/>
    </row>
    <row r="49" spans="1:57" s="2" customFormat="1" ht="14.45" customHeight="1">
      <c r="B49" s="48"/>
      <c r="C49" s="49"/>
      <c r="D49" s="50" t="s">
        <v>50</v>
      </c>
      <c r="E49" s="51"/>
      <c r="F49" s="51"/>
      <c r="G49" s="51"/>
      <c r="H49" s="51"/>
      <c r="I49" s="51"/>
      <c r="J49" s="51"/>
      <c r="K49" s="51"/>
      <c r="L49" s="51"/>
      <c r="M49" s="51"/>
      <c r="N49" s="51"/>
      <c r="O49" s="51"/>
      <c r="P49" s="51"/>
      <c r="Q49" s="51"/>
      <c r="R49" s="51"/>
      <c r="S49" s="51"/>
      <c r="T49" s="51"/>
      <c r="U49" s="51"/>
      <c r="V49" s="51"/>
      <c r="W49" s="51"/>
      <c r="X49" s="51"/>
      <c r="Y49" s="51"/>
      <c r="Z49" s="51"/>
      <c r="AA49" s="51"/>
      <c r="AB49" s="51"/>
      <c r="AC49" s="51"/>
      <c r="AD49" s="51"/>
      <c r="AE49" s="51"/>
      <c r="AF49" s="51"/>
      <c r="AG49" s="51"/>
      <c r="AH49" s="50" t="s">
        <v>51</v>
      </c>
      <c r="AI49" s="51"/>
      <c r="AJ49" s="51"/>
      <c r="AK49" s="51"/>
      <c r="AL49" s="51"/>
      <c r="AM49" s="51"/>
      <c r="AN49" s="51"/>
      <c r="AO49" s="51"/>
      <c r="AP49" s="49"/>
      <c r="AQ49" s="49"/>
      <c r="AR49" s="52"/>
    </row>
    <row r="50" spans="1:57" ht="11.25">
      <c r="B50" s="22"/>
      <c r="C50" s="23"/>
      <c r="D50" s="23"/>
      <c r="E50" s="23"/>
      <c r="F50" s="23"/>
      <c r="G50" s="23"/>
      <c r="H50" s="23"/>
      <c r="I50" s="23"/>
      <c r="J50" s="23"/>
      <c r="K50" s="23"/>
      <c r="L50" s="23"/>
      <c r="M50" s="23"/>
      <c r="N50" s="23"/>
      <c r="O50" s="23"/>
      <c r="P50" s="23"/>
      <c r="Q50" s="23"/>
      <c r="R50" s="23"/>
      <c r="S50" s="23"/>
      <c r="T50" s="23"/>
      <c r="U50" s="23"/>
      <c r="V50" s="23"/>
      <c r="W50" s="23"/>
      <c r="X50" s="23"/>
      <c r="Y50" s="23"/>
      <c r="Z50" s="23"/>
      <c r="AA50" s="23"/>
      <c r="AB50" s="23"/>
      <c r="AC50" s="23"/>
      <c r="AD50" s="23"/>
      <c r="AE50" s="23"/>
      <c r="AF50" s="23"/>
      <c r="AG50" s="23"/>
      <c r="AH50" s="23"/>
      <c r="AI50" s="23"/>
      <c r="AJ50" s="23"/>
      <c r="AK50" s="23"/>
      <c r="AL50" s="23"/>
      <c r="AM50" s="23"/>
      <c r="AN50" s="23"/>
      <c r="AO50" s="23"/>
      <c r="AP50" s="23"/>
      <c r="AQ50" s="23"/>
      <c r="AR50" s="21"/>
    </row>
    <row r="51" spans="1:57" ht="11.25">
      <c r="B51" s="22"/>
      <c r="C51" s="23"/>
      <c r="D51" s="23"/>
      <c r="E51" s="23"/>
      <c r="F51" s="23"/>
      <c r="G51" s="23"/>
      <c r="H51" s="23"/>
      <c r="I51" s="23"/>
      <c r="J51" s="23"/>
      <c r="K51" s="23"/>
      <c r="L51" s="23"/>
      <c r="M51" s="23"/>
      <c r="N51" s="23"/>
      <c r="O51" s="23"/>
      <c r="P51" s="23"/>
      <c r="Q51" s="23"/>
      <c r="R51" s="23"/>
      <c r="S51" s="23"/>
      <c r="T51" s="23"/>
      <c r="U51" s="23"/>
      <c r="V51" s="23"/>
      <c r="W51" s="23"/>
      <c r="X51" s="23"/>
      <c r="Y51" s="23"/>
      <c r="Z51" s="23"/>
      <c r="AA51" s="23"/>
      <c r="AB51" s="23"/>
      <c r="AC51" s="23"/>
      <c r="AD51" s="23"/>
      <c r="AE51" s="23"/>
      <c r="AF51" s="23"/>
      <c r="AG51" s="23"/>
      <c r="AH51" s="23"/>
      <c r="AI51" s="23"/>
      <c r="AJ51" s="23"/>
      <c r="AK51" s="23"/>
      <c r="AL51" s="23"/>
      <c r="AM51" s="23"/>
      <c r="AN51" s="23"/>
      <c r="AO51" s="23"/>
      <c r="AP51" s="23"/>
      <c r="AQ51" s="23"/>
      <c r="AR51" s="21"/>
    </row>
    <row r="52" spans="1:57" ht="11.25">
      <c r="B52" s="22"/>
      <c r="C52" s="23"/>
      <c r="D52" s="23"/>
      <c r="E52" s="23"/>
      <c r="F52" s="23"/>
      <c r="G52" s="23"/>
      <c r="H52" s="23"/>
      <c r="I52" s="23"/>
      <c r="J52" s="23"/>
      <c r="K52" s="23"/>
      <c r="L52" s="23"/>
      <c r="M52" s="23"/>
      <c r="N52" s="23"/>
      <c r="O52" s="23"/>
      <c r="P52" s="23"/>
      <c r="Q52" s="23"/>
      <c r="R52" s="23"/>
      <c r="S52" s="23"/>
      <c r="T52" s="23"/>
      <c r="U52" s="23"/>
      <c r="V52" s="23"/>
      <c r="W52" s="23"/>
      <c r="X52" s="23"/>
      <c r="Y52" s="23"/>
      <c r="Z52" s="23"/>
      <c r="AA52" s="23"/>
      <c r="AB52" s="23"/>
      <c r="AC52" s="23"/>
      <c r="AD52" s="23"/>
      <c r="AE52" s="23"/>
      <c r="AF52" s="23"/>
      <c r="AG52" s="23"/>
      <c r="AH52" s="23"/>
      <c r="AI52" s="23"/>
      <c r="AJ52" s="23"/>
      <c r="AK52" s="23"/>
      <c r="AL52" s="23"/>
      <c r="AM52" s="23"/>
      <c r="AN52" s="23"/>
      <c r="AO52" s="23"/>
      <c r="AP52" s="23"/>
      <c r="AQ52" s="23"/>
      <c r="AR52" s="21"/>
    </row>
    <row r="53" spans="1:57" ht="11.25">
      <c r="B53" s="22"/>
      <c r="C53" s="23"/>
      <c r="D53" s="23"/>
      <c r="E53" s="23"/>
      <c r="F53" s="23"/>
      <c r="G53" s="23"/>
      <c r="H53" s="23"/>
      <c r="I53" s="23"/>
      <c r="J53" s="23"/>
      <c r="K53" s="23"/>
      <c r="L53" s="23"/>
      <c r="M53" s="23"/>
      <c r="N53" s="23"/>
      <c r="O53" s="23"/>
      <c r="P53" s="23"/>
      <c r="Q53" s="23"/>
      <c r="R53" s="23"/>
      <c r="S53" s="23"/>
      <c r="T53" s="23"/>
      <c r="U53" s="23"/>
      <c r="V53" s="23"/>
      <c r="W53" s="23"/>
      <c r="X53" s="23"/>
      <c r="Y53" s="23"/>
      <c r="Z53" s="23"/>
      <c r="AA53" s="23"/>
      <c r="AB53" s="23"/>
      <c r="AC53" s="23"/>
      <c r="AD53" s="23"/>
      <c r="AE53" s="23"/>
      <c r="AF53" s="23"/>
      <c r="AG53" s="23"/>
      <c r="AH53" s="23"/>
      <c r="AI53" s="23"/>
      <c r="AJ53" s="23"/>
      <c r="AK53" s="23"/>
      <c r="AL53" s="23"/>
      <c r="AM53" s="23"/>
      <c r="AN53" s="23"/>
      <c r="AO53" s="23"/>
      <c r="AP53" s="23"/>
      <c r="AQ53" s="23"/>
      <c r="AR53" s="21"/>
    </row>
    <row r="54" spans="1:57" ht="11.25">
      <c r="B54" s="22"/>
      <c r="C54" s="23"/>
      <c r="D54" s="23"/>
      <c r="E54" s="23"/>
      <c r="F54" s="23"/>
      <c r="G54" s="23"/>
      <c r="H54" s="23"/>
      <c r="I54" s="23"/>
      <c r="J54" s="23"/>
      <c r="K54" s="23"/>
      <c r="L54" s="23"/>
      <c r="M54" s="23"/>
      <c r="N54" s="23"/>
      <c r="O54" s="23"/>
      <c r="P54" s="23"/>
      <c r="Q54" s="23"/>
      <c r="R54" s="23"/>
      <c r="S54" s="23"/>
      <c r="T54" s="23"/>
      <c r="U54" s="23"/>
      <c r="V54" s="23"/>
      <c r="W54" s="23"/>
      <c r="X54" s="23"/>
      <c r="Y54" s="23"/>
      <c r="Z54" s="23"/>
      <c r="AA54" s="23"/>
      <c r="AB54" s="23"/>
      <c r="AC54" s="23"/>
      <c r="AD54" s="23"/>
      <c r="AE54" s="23"/>
      <c r="AF54" s="23"/>
      <c r="AG54" s="23"/>
      <c r="AH54" s="23"/>
      <c r="AI54" s="23"/>
      <c r="AJ54" s="23"/>
      <c r="AK54" s="23"/>
      <c r="AL54" s="23"/>
      <c r="AM54" s="23"/>
      <c r="AN54" s="23"/>
      <c r="AO54" s="23"/>
      <c r="AP54" s="23"/>
      <c r="AQ54" s="23"/>
      <c r="AR54" s="21"/>
    </row>
    <row r="55" spans="1:57" ht="11.25">
      <c r="B55" s="22"/>
      <c r="C55" s="23"/>
      <c r="D55" s="23"/>
      <c r="E55" s="23"/>
      <c r="F55" s="23"/>
      <c r="G55" s="23"/>
      <c r="H55" s="23"/>
      <c r="I55" s="23"/>
      <c r="J55" s="23"/>
      <c r="K55" s="23"/>
      <c r="L55" s="23"/>
      <c r="M55" s="23"/>
      <c r="N55" s="23"/>
      <c r="O55" s="23"/>
      <c r="P55" s="23"/>
      <c r="Q55" s="23"/>
      <c r="R55" s="23"/>
      <c r="S55" s="23"/>
      <c r="T55" s="23"/>
      <c r="U55" s="23"/>
      <c r="V55" s="23"/>
      <c r="W55" s="23"/>
      <c r="X55" s="23"/>
      <c r="Y55" s="23"/>
      <c r="Z55" s="23"/>
      <c r="AA55" s="23"/>
      <c r="AB55" s="23"/>
      <c r="AC55" s="23"/>
      <c r="AD55" s="23"/>
      <c r="AE55" s="23"/>
      <c r="AF55" s="23"/>
      <c r="AG55" s="23"/>
      <c r="AH55" s="23"/>
      <c r="AI55" s="23"/>
      <c r="AJ55" s="23"/>
      <c r="AK55" s="23"/>
      <c r="AL55" s="23"/>
      <c r="AM55" s="23"/>
      <c r="AN55" s="23"/>
      <c r="AO55" s="23"/>
      <c r="AP55" s="23"/>
      <c r="AQ55" s="23"/>
      <c r="AR55" s="21"/>
    </row>
    <row r="56" spans="1:57" ht="11.25">
      <c r="B56" s="22"/>
      <c r="C56" s="23"/>
      <c r="D56" s="23"/>
      <c r="E56" s="23"/>
      <c r="F56" s="23"/>
      <c r="G56" s="23"/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  <c r="T56" s="23"/>
      <c r="U56" s="23"/>
      <c r="V56" s="23"/>
      <c r="W56" s="23"/>
      <c r="X56" s="23"/>
      <c r="Y56" s="23"/>
      <c r="Z56" s="23"/>
      <c r="AA56" s="23"/>
      <c r="AB56" s="23"/>
      <c r="AC56" s="23"/>
      <c r="AD56" s="23"/>
      <c r="AE56" s="23"/>
      <c r="AF56" s="23"/>
      <c r="AG56" s="23"/>
      <c r="AH56" s="23"/>
      <c r="AI56" s="23"/>
      <c r="AJ56" s="23"/>
      <c r="AK56" s="23"/>
      <c r="AL56" s="23"/>
      <c r="AM56" s="23"/>
      <c r="AN56" s="23"/>
      <c r="AO56" s="23"/>
      <c r="AP56" s="23"/>
      <c r="AQ56" s="23"/>
      <c r="AR56" s="21"/>
    </row>
    <row r="57" spans="1:57" ht="11.25">
      <c r="B57" s="22"/>
      <c r="C57" s="23"/>
      <c r="D57" s="23"/>
      <c r="E57" s="23"/>
      <c r="F57" s="23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  <c r="T57" s="23"/>
      <c r="U57" s="23"/>
      <c r="V57" s="23"/>
      <c r="W57" s="23"/>
      <c r="X57" s="23"/>
      <c r="Y57" s="23"/>
      <c r="Z57" s="23"/>
      <c r="AA57" s="23"/>
      <c r="AB57" s="23"/>
      <c r="AC57" s="23"/>
      <c r="AD57" s="23"/>
      <c r="AE57" s="23"/>
      <c r="AF57" s="23"/>
      <c r="AG57" s="23"/>
      <c r="AH57" s="23"/>
      <c r="AI57" s="23"/>
      <c r="AJ57" s="23"/>
      <c r="AK57" s="23"/>
      <c r="AL57" s="23"/>
      <c r="AM57" s="23"/>
      <c r="AN57" s="23"/>
      <c r="AO57" s="23"/>
      <c r="AP57" s="23"/>
      <c r="AQ57" s="23"/>
      <c r="AR57" s="21"/>
    </row>
    <row r="58" spans="1:57" ht="11.25">
      <c r="B58" s="22"/>
      <c r="C58" s="23"/>
      <c r="D58" s="23"/>
      <c r="E58" s="23"/>
      <c r="F58" s="23"/>
      <c r="G58" s="23"/>
      <c r="H58" s="23"/>
      <c r="I58" s="23"/>
      <c r="J58" s="23"/>
      <c r="K58" s="23"/>
      <c r="L58" s="23"/>
      <c r="M58" s="23"/>
      <c r="N58" s="23"/>
      <c r="O58" s="23"/>
      <c r="P58" s="23"/>
      <c r="Q58" s="23"/>
      <c r="R58" s="23"/>
      <c r="S58" s="23"/>
      <c r="T58" s="23"/>
      <c r="U58" s="23"/>
      <c r="V58" s="23"/>
      <c r="W58" s="23"/>
      <c r="X58" s="23"/>
      <c r="Y58" s="23"/>
      <c r="Z58" s="23"/>
      <c r="AA58" s="23"/>
      <c r="AB58" s="23"/>
      <c r="AC58" s="23"/>
      <c r="AD58" s="23"/>
      <c r="AE58" s="23"/>
      <c r="AF58" s="23"/>
      <c r="AG58" s="23"/>
      <c r="AH58" s="23"/>
      <c r="AI58" s="23"/>
      <c r="AJ58" s="23"/>
      <c r="AK58" s="23"/>
      <c r="AL58" s="23"/>
      <c r="AM58" s="23"/>
      <c r="AN58" s="23"/>
      <c r="AO58" s="23"/>
      <c r="AP58" s="23"/>
      <c r="AQ58" s="23"/>
      <c r="AR58" s="21"/>
    </row>
    <row r="59" spans="1:57" ht="11.25">
      <c r="B59" s="22"/>
      <c r="C59" s="23"/>
      <c r="D59" s="23"/>
      <c r="E59" s="23"/>
      <c r="F59" s="23"/>
      <c r="G59" s="23"/>
      <c r="H59" s="23"/>
      <c r="I59" s="23"/>
      <c r="J59" s="23"/>
      <c r="K59" s="23"/>
      <c r="L59" s="23"/>
      <c r="M59" s="23"/>
      <c r="N59" s="23"/>
      <c r="O59" s="23"/>
      <c r="P59" s="23"/>
      <c r="Q59" s="23"/>
      <c r="R59" s="23"/>
      <c r="S59" s="23"/>
      <c r="T59" s="23"/>
      <c r="U59" s="23"/>
      <c r="V59" s="23"/>
      <c r="W59" s="23"/>
      <c r="X59" s="23"/>
      <c r="Y59" s="23"/>
      <c r="Z59" s="23"/>
      <c r="AA59" s="23"/>
      <c r="AB59" s="23"/>
      <c r="AC59" s="23"/>
      <c r="AD59" s="23"/>
      <c r="AE59" s="23"/>
      <c r="AF59" s="23"/>
      <c r="AG59" s="23"/>
      <c r="AH59" s="23"/>
      <c r="AI59" s="23"/>
      <c r="AJ59" s="23"/>
      <c r="AK59" s="23"/>
      <c r="AL59" s="23"/>
      <c r="AM59" s="23"/>
      <c r="AN59" s="23"/>
      <c r="AO59" s="23"/>
      <c r="AP59" s="23"/>
      <c r="AQ59" s="23"/>
      <c r="AR59" s="21"/>
    </row>
    <row r="60" spans="1:57" s="2" customFormat="1" ht="12.75">
      <c r="A60" s="35"/>
      <c r="B60" s="36"/>
      <c r="C60" s="37"/>
      <c r="D60" s="53" t="s">
        <v>52</v>
      </c>
      <c r="E60" s="39"/>
      <c r="F60" s="39"/>
      <c r="G60" s="39"/>
      <c r="H60" s="39"/>
      <c r="I60" s="39"/>
      <c r="J60" s="39"/>
      <c r="K60" s="39"/>
      <c r="L60" s="39"/>
      <c r="M60" s="39"/>
      <c r="N60" s="39"/>
      <c r="O60" s="39"/>
      <c r="P60" s="39"/>
      <c r="Q60" s="39"/>
      <c r="R60" s="39"/>
      <c r="S60" s="39"/>
      <c r="T60" s="39"/>
      <c r="U60" s="39"/>
      <c r="V60" s="53" t="s">
        <v>53</v>
      </c>
      <c r="W60" s="39"/>
      <c r="X60" s="39"/>
      <c r="Y60" s="39"/>
      <c r="Z60" s="39"/>
      <c r="AA60" s="39"/>
      <c r="AB60" s="39"/>
      <c r="AC60" s="39"/>
      <c r="AD60" s="39"/>
      <c r="AE60" s="39"/>
      <c r="AF60" s="39"/>
      <c r="AG60" s="39"/>
      <c r="AH60" s="53" t="s">
        <v>52</v>
      </c>
      <c r="AI60" s="39"/>
      <c r="AJ60" s="39"/>
      <c r="AK60" s="39"/>
      <c r="AL60" s="39"/>
      <c r="AM60" s="53" t="s">
        <v>53</v>
      </c>
      <c r="AN60" s="39"/>
      <c r="AO60" s="39"/>
      <c r="AP60" s="37"/>
      <c r="AQ60" s="37"/>
      <c r="AR60" s="40"/>
      <c r="BE60" s="35"/>
    </row>
    <row r="61" spans="1:57" ht="11.25">
      <c r="B61" s="22"/>
      <c r="C61" s="23"/>
      <c r="D61" s="23"/>
      <c r="E61" s="23"/>
      <c r="F61" s="23"/>
      <c r="G61" s="23"/>
      <c r="H61" s="23"/>
      <c r="I61" s="23"/>
      <c r="J61" s="23"/>
      <c r="K61" s="23"/>
      <c r="L61" s="23"/>
      <c r="M61" s="23"/>
      <c r="N61" s="23"/>
      <c r="O61" s="23"/>
      <c r="P61" s="23"/>
      <c r="Q61" s="23"/>
      <c r="R61" s="23"/>
      <c r="S61" s="23"/>
      <c r="T61" s="23"/>
      <c r="U61" s="23"/>
      <c r="V61" s="23"/>
      <c r="W61" s="23"/>
      <c r="X61" s="23"/>
      <c r="Y61" s="23"/>
      <c r="Z61" s="23"/>
      <c r="AA61" s="23"/>
      <c r="AB61" s="23"/>
      <c r="AC61" s="23"/>
      <c r="AD61" s="23"/>
      <c r="AE61" s="23"/>
      <c r="AF61" s="23"/>
      <c r="AG61" s="23"/>
      <c r="AH61" s="23"/>
      <c r="AI61" s="23"/>
      <c r="AJ61" s="23"/>
      <c r="AK61" s="23"/>
      <c r="AL61" s="23"/>
      <c r="AM61" s="23"/>
      <c r="AN61" s="23"/>
      <c r="AO61" s="23"/>
      <c r="AP61" s="23"/>
      <c r="AQ61" s="23"/>
      <c r="AR61" s="21"/>
    </row>
    <row r="62" spans="1:57" ht="11.25">
      <c r="B62" s="22"/>
      <c r="C62" s="23"/>
      <c r="D62" s="23"/>
      <c r="E62" s="23"/>
      <c r="F62" s="23"/>
      <c r="G62" s="23"/>
      <c r="H62" s="23"/>
      <c r="I62" s="23"/>
      <c r="J62" s="23"/>
      <c r="K62" s="23"/>
      <c r="L62" s="23"/>
      <c r="M62" s="23"/>
      <c r="N62" s="23"/>
      <c r="O62" s="23"/>
      <c r="P62" s="23"/>
      <c r="Q62" s="23"/>
      <c r="R62" s="23"/>
      <c r="S62" s="23"/>
      <c r="T62" s="23"/>
      <c r="U62" s="23"/>
      <c r="V62" s="23"/>
      <c r="W62" s="23"/>
      <c r="X62" s="23"/>
      <c r="Y62" s="23"/>
      <c r="Z62" s="23"/>
      <c r="AA62" s="23"/>
      <c r="AB62" s="23"/>
      <c r="AC62" s="23"/>
      <c r="AD62" s="23"/>
      <c r="AE62" s="23"/>
      <c r="AF62" s="23"/>
      <c r="AG62" s="23"/>
      <c r="AH62" s="23"/>
      <c r="AI62" s="23"/>
      <c r="AJ62" s="23"/>
      <c r="AK62" s="23"/>
      <c r="AL62" s="23"/>
      <c r="AM62" s="23"/>
      <c r="AN62" s="23"/>
      <c r="AO62" s="23"/>
      <c r="AP62" s="23"/>
      <c r="AQ62" s="23"/>
      <c r="AR62" s="21"/>
    </row>
    <row r="63" spans="1:57" ht="11.25">
      <c r="B63" s="22"/>
      <c r="C63" s="23"/>
      <c r="D63" s="23"/>
      <c r="E63" s="23"/>
      <c r="F63" s="23"/>
      <c r="G63" s="23"/>
      <c r="H63" s="23"/>
      <c r="I63" s="23"/>
      <c r="J63" s="23"/>
      <c r="K63" s="23"/>
      <c r="L63" s="23"/>
      <c r="M63" s="23"/>
      <c r="N63" s="23"/>
      <c r="O63" s="23"/>
      <c r="P63" s="23"/>
      <c r="Q63" s="23"/>
      <c r="R63" s="23"/>
      <c r="S63" s="23"/>
      <c r="T63" s="23"/>
      <c r="U63" s="23"/>
      <c r="V63" s="23"/>
      <c r="W63" s="23"/>
      <c r="X63" s="23"/>
      <c r="Y63" s="23"/>
      <c r="Z63" s="23"/>
      <c r="AA63" s="23"/>
      <c r="AB63" s="23"/>
      <c r="AC63" s="23"/>
      <c r="AD63" s="23"/>
      <c r="AE63" s="23"/>
      <c r="AF63" s="23"/>
      <c r="AG63" s="23"/>
      <c r="AH63" s="23"/>
      <c r="AI63" s="23"/>
      <c r="AJ63" s="23"/>
      <c r="AK63" s="23"/>
      <c r="AL63" s="23"/>
      <c r="AM63" s="23"/>
      <c r="AN63" s="23"/>
      <c r="AO63" s="23"/>
      <c r="AP63" s="23"/>
      <c r="AQ63" s="23"/>
      <c r="AR63" s="21"/>
    </row>
    <row r="64" spans="1:57" s="2" customFormat="1" ht="12.75">
      <c r="A64" s="35"/>
      <c r="B64" s="36"/>
      <c r="C64" s="37"/>
      <c r="D64" s="50" t="s">
        <v>54</v>
      </c>
      <c r="E64" s="54"/>
      <c r="F64" s="54"/>
      <c r="G64" s="54"/>
      <c r="H64" s="54"/>
      <c r="I64" s="54"/>
      <c r="J64" s="54"/>
      <c r="K64" s="54"/>
      <c r="L64" s="54"/>
      <c r="M64" s="54"/>
      <c r="N64" s="54"/>
      <c r="O64" s="54"/>
      <c r="P64" s="54"/>
      <c r="Q64" s="54"/>
      <c r="R64" s="54"/>
      <c r="S64" s="54"/>
      <c r="T64" s="54"/>
      <c r="U64" s="54"/>
      <c r="V64" s="54"/>
      <c r="W64" s="54"/>
      <c r="X64" s="54"/>
      <c r="Y64" s="54"/>
      <c r="Z64" s="54"/>
      <c r="AA64" s="54"/>
      <c r="AB64" s="54"/>
      <c r="AC64" s="54"/>
      <c r="AD64" s="54"/>
      <c r="AE64" s="54"/>
      <c r="AF64" s="54"/>
      <c r="AG64" s="54"/>
      <c r="AH64" s="50" t="s">
        <v>55</v>
      </c>
      <c r="AI64" s="54"/>
      <c r="AJ64" s="54"/>
      <c r="AK64" s="54"/>
      <c r="AL64" s="54"/>
      <c r="AM64" s="54"/>
      <c r="AN64" s="54"/>
      <c r="AO64" s="54"/>
      <c r="AP64" s="37"/>
      <c r="AQ64" s="37"/>
      <c r="AR64" s="40"/>
      <c r="BE64" s="35"/>
    </row>
    <row r="65" spans="1:57" ht="11.25">
      <c r="B65" s="22"/>
      <c r="C65" s="23"/>
      <c r="D65" s="23"/>
      <c r="E65" s="23"/>
      <c r="F65" s="23"/>
      <c r="G65" s="23"/>
      <c r="H65" s="23"/>
      <c r="I65" s="23"/>
      <c r="J65" s="23"/>
      <c r="K65" s="23"/>
      <c r="L65" s="23"/>
      <c r="M65" s="23"/>
      <c r="N65" s="23"/>
      <c r="O65" s="23"/>
      <c r="P65" s="23"/>
      <c r="Q65" s="23"/>
      <c r="R65" s="23"/>
      <c r="S65" s="23"/>
      <c r="T65" s="23"/>
      <c r="U65" s="23"/>
      <c r="V65" s="23"/>
      <c r="W65" s="23"/>
      <c r="X65" s="23"/>
      <c r="Y65" s="23"/>
      <c r="Z65" s="23"/>
      <c r="AA65" s="23"/>
      <c r="AB65" s="23"/>
      <c r="AC65" s="23"/>
      <c r="AD65" s="23"/>
      <c r="AE65" s="23"/>
      <c r="AF65" s="23"/>
      <c r="AG65" s="23"/>
      <c r="AH65" s="23"/>
      <c r="AI65" s="23"/>
      <c r="AJ65" s="23"/>
      <c r="AK65" s="23"/>
      <c r="AL65" s="23"/>
      <c r="AM65" s="23"/>
      <c r="AN65" s="23"/>
      <c r="AO65" s="23"/>
      <c r="AP65" s="23"/>
      <c r="AQ65" s="23"/>
      <c r="AR65" s="21"/>
    </row>
    <row r="66" spans="1:57" ht="11.25">
      <c r="B66" s="22"/>
      <c r="C66" s="23"/>
      <c r="D66" s="23"/>
      <c r="E66" s="23"/>
      <c r="F66" s="23"/>
      <c r="G66" s="23"/>
      <c r="H66" s="23"/>
      <c r="I66" s="23"/>
      <c r="J66" s="23"/>
      <c r="K66" s="23"/>
      <c r="L66" s="23"/>
      <c r="M66" s="23"/>
      <c r="N66" s="23"/>
      <c r="O66" s="23"/>
      <c r="P66" s="23"/>
      <c r="Q66" s="23"/>
      <c r="R66" s="23"/>
      <c r="S66" s="23"/>
      <c r="T66" s="23"/>
      <c r="U66" s="23"/>
      <c r="V66" s="23"/>
      <c r="W66" s="23"/>
      <c r="X66" s="23"/>
      <c r="Y66" s="23"/>
      <c r="Z66" s="23"/>
      <c r="AA66" s="23"/>
      <c r="AB66" s="23"/>
      <c r="AC66" s="23"/>
      <c r="AD66" s="23"/>
      <c r="AE66" s="23"/>
      <c r="AF66" s="23"/>
      <c r="AG66" s="23"/>
      <c r="AH66" s="23"/>
      <c r="AI66" s="23"/>
      <c r="AJ66" s="23"/>
      <c r="AK66" s="23"/>
      <c r="AL66" s="23"/>
      <c r="AM66" s="23"/>
      <c r="AN66" s="23"/>
      <c r="AO66" s="23"/>
      <c r="AP66" s="23"/>
      <c r="AQ66" s="23"/>
      <c r="AR66" s="21"/>
    </row>
    <row r="67" spans="1:57" ht="11.25">
      <c r="B67" s="22"/>
      <c r="C67" s="23"/>
      <c r="D67" s="23"/>
      <c r="E67" s="23"/>
      <c r="F67" s="23"/>
      <c r="G67" s="23"/>
      <c r="H67" s="23"/>
      <c r="I67" s="23"/>
      <c r="J67" s="23"/>
      <c r="K67" s="23"/>
      <c r="L67" s="23"/>
      <c r="M67" s="23"/>
      <c r="N67" s="23"/>
      <c r="O67" s="23"/>
      <c r="P67" s="23"/>
      <c r="Q67" s="23"/>
      <c r="R67" s="23"/>
      <c r="S67" s="23"/>
      <c r="T67" s="23"/>
      <c r="U67" s="23"/>
      <c r="V67" s="23"/>
      <c r="W67" s="23"/>
      <c r="X67" s="23"/>
      <c r="Y67" s="23"/>
      <c r="Z67" s="23"/>
      <c r="AA67" s="23"/>
      <c r="AB67" s="23"/>
      <c r="AC67" s="23"/>
      <c r="AD67" s="23"/>
      <c r="AE67" s="23"/>
      <c r="AF67" s="23"/>
      <c r="AG67" s="23"/>
      <c r="AH67" s="23"/>
      <c r="AI67" s="23"/>
      <c r="AJ67" s="23"/>
      <c r="AK67" s="23"/>
      <c r="AL67" s="23"/>
      <c r="AM67" s="23"/>
      <c r="AN67" s="23"/>
      <c r="AO67" s="23"/>
      <c r="AP67" s="23"/>
      <c r="AQ67" s="23"/>
      <c r="AR67" s="21"/>
    </row>
    <row r="68" spans="1:57" ht="11.25">
      <c r="B68" s="22"/>
      <c r="C68" s="23"/>
      <c r="D68" s="23"/>
      <c r="E68" s="23"/>
      <c r="F68" s="23"/>
      <c r="G68" s="23"/>
      <c r="H68" s="23"/>
      <c r="I68" s="23"/>
      <c r="J68" s="23"/>
      <c r="K68" s="23"/>
      <c r="L68" s="23"/>
      <c r="M68" s="23"/>
      <c r="N68" s="23"/>
      <c r="O68" s="23"/>
      <c r="P68" s="23"/>
      <c r="Q68" s="23"/>
      <c r="R68" s="23"/>
      <c r="S68" s="23"/>
      <c r="T68" s="23"/>
      <c r="U68" s="23"/>
      <c r="V68" s="23"/>
      <c r="W68" s="23"/>
      <c r="X68" s="23"/>
      <c r="Y68" s="23"/>
      <c r="Z68" s="23"/>
      <c r="AA68" s="23"/>
      <c r="AB68" s="23"/>
      <c r="AC68" s="23"/>
      <c r="AD68" s="23"/>
      <c r="AE68" s="23"/>
      <c r="AF68" s="23"/>
      <c r="AG68" s="23"/>
      <c r="AH68" s="23"/>
      <c r="AI68" s="23"/>
      <c r="AJ68" s="23"/>
      <c r="AK68" s="23"/>
      <c r="AL68" s="23"/>
      <c r="AM68" s="23"/>
      <c r="AN68" s="23"/>
      <c r="AO68" s="23"/>
      <c r="AP68" s="23"/>
      <c r="AQ68" s="23"/>
      <c r="AR68" s="21"/>
    </row>
    <row r="69" spans="1:57" ht="11.25">
      <c r="B69" s="22"/>
      <c r="C69" s="23"/>
      <c r="D69" s="23"/>
      <c r="E69" s="23"/>
      <c r="F69" s="23"/>
      <c r="G69" s="23"/>
      <c r="H69" s="23"/>
      <c r="I69" s="23"/>
      <c r="J69" s="23"/>
      <c r="K69" s="23"/>
      <c r="L69" s="23"/>
      <c r="M69" s="23"/>
      <c r="N69" s="23"/>
      <c r="O69" s="23"/>
      <c r="P69" s="23"/>
      <c r="Q69" s="23"/>
      <c r="R69" s="23"/>
      <c r="S69" s="23"/>
      <c r="T69" s="23"/>
      <c r="U69" s="23"/>
      <c r="V69" s="23"/>
      <c r="W69" s="23"/>
      <c r="X69" s="23"/>
      <c r="Y69" s="23"/>
      <c r="Z69" s="23"/>
      <c r="AA69" s="23"/>
      <c r="AB69" s="23"/>
      <c r="AC69" s="23"/>
      <c r="AD69" s="23"/>
      <c r="AE69" s="23"/>
      <c r="AF69" s="23"/>
      <c r="AG69" s="23"/>
      <c r="AH69" s="23"/>
      <c r="AI69" s="23"/>
      <c r="AJ69" s="23"/>
      <c r="AK69" s="23"/>
      <c r="AL69" s="23"/>
      <c r="AM69" s="23"/>
      <c r="AN69" s="23"/>
      <c r="AO69" s="23"/>
      <c r="AP69" s="23"/>
      <c r="AQ69" s="23"/>
      <c r="AR69" s="21"/>
    </row>
    <row r="70" spans="1:57" ht="11.25">
      <c r="B70" s="22"/>
      <c r="C70" s="23"/>
      <c r="D70" s="23"/>
      <c r="E70" s="23"/>
      <c r="F70" s="23"/>
      <c r="G70" s="23"/>
      <c r="H70" s="23"/>
      <c r="I70" s="23"/>
      <c r="J70" s="23"/>
      <c r="K70" s="23"/>
      <c r="L70" s="23"/>
      <c r="M70" s="23"/>
      <c r="N70" s="23"/>
      <c r="O70" s="23"/>
      <c r="P70" s="23"/>
      <c r="Q70" s="23"/>
      <c r="R70" s="23"/>
      <c r="S70" s="23"/>
      <c r="T70" s="23"/>
      <c r="U70" s="23"/>
      <c r="V70" s="23"/>
      <c r="W70" s="23"/>
      <c r="X70" s="23"/>
      <c r="Y70" s="23"/>
      <c r="Z70" s="23"/>
      <c r="AA70" s="23"/>
      <c r="AB70" s="23"/>
      <c r="AC70" s="23"/>
      <c r="AD70" s="23"/>
      <c r="AE70" s="23"/>
      <c r="AF70" s="23"/>
      <c r="AG70" s="23"/>
      <c r="AH70" s="23"/>
      <c r="AI70" s="23"/>
      <c r="AJ70" s="23"/>
      <c r="AK70" s="23"/>
      <c r="AL70" s="23"/>
      <c r="AM70" s="23"/>
      <c r="AN70" s="23"/>
      <c r="AO70" s="23"/>
      <c r="AP70" s="23"/>
      <c r="AQ70" s="23"/>
      <c r="AR70" s="21"/>
    </row>
    <row r="71" spans="1:57" ht="11.25">
      <c r="B71" s="22"/>
      <c r="C71" s="23"/>
      <c r="D71" s="23"/>
      <c r="E71" s="23"/>
      <c r="F71" s="23"/>
      <c r="G71" s="23"/>
      <c r="H71" s="23"/>
      <c r="I71" s="23"/>
      <c r="J71" s="23"/>
      <c r="K71" s="23"/>
      <c r="L71" s="23"/>
      <c r="M71" s="23"/>
      <c r="N71" s="23"/>
      <c r="O71" s="23"/>
      <c r="P71" s="23"/>
      <c r="Q71" s="23"/>
      <c r="R71" s="23"/>
      <c r="S71" s="23"/>
      <c r="T71" s="23"/>
      <c r="U71" s="23"/>
      <c r="V71" s="23"/>
      <c r="W71" s="23"/>
      <c r="X71" s="23"/>
      <c r="Y71" s="23"/>
      <c r="Z71" s="23"/>
      <c r="AA71" s="23"/>
      <c r="AB71" s="23"/>
      <c r="AC71" s="23"/>
      <c r="AD71" s="23"/>
      <c r="AE71" s="23"/>
      <c r="AF71" s="23"/>
      <c r="AG71" s="23"/>
      <c r="AH71" s="23"/>
      <c r="AI71" s="23"/>
      <c r="AJ71" s="23"/>
      <c r="AK71" s="23"/>
      <c r="AL71" s="23"/>
      <c r="AM71" s="23"/>
      <c r="AN71" s="23"/>
      <c r="AO71" s="23"/>
      <c r="AP71" s="23"/>
      <c r="AQ71" s="23"/>
      <c r="AR71" s="21"/>
    </row>
    <row r="72" spans="1:57" ht="11.25">
      <c r="B72" s="22"/>
      <c r="C72" s="23"/>
      <c r="D72" s="23"/>
      <c r="E72" s="23"/>
      <c r="F72" s="23"/>
      <c r="G72" s="23"/>
      <c r="H72" s="23"/>
      <c r="I72" s="23"/>
      <c r="J72" s="23"/>
      <c r="K72" s="23"/>
      <c r="L72" s="23"/>
      <c r="M72" s="23"/>
      <c r="N72" s="23"/>
      <c r="O72" s="23"/>
      <c r="P72" s="23"/>
      <c r="Q72" s="23"/>
      <c r="R72" s="23"/>
      <c r="S72" s="23"/>
      <c r="T72" s="23"/>
      <c r="U72" s="23"/>
      <c r="V72" s="23"/>
      <c r="W72" s="23"/>
      <c r="X72" s="23"/>
      <c r="Y72" s="23"/>
      <c r="Z72" s="23"/>
      <c r="AA72" s="23"/>
      <c r="AB72" s="23"/>
      <c r="AC72" s="23"/>
      <c r="AD72" s="23"/>
      <c r="AE72" s="23"/>
      <c r="AF72" s="23"/>
      <c r="AG72" s="23"/>
      <c r="AH72" s="23"/>
      <c r="AI72" s="23"/>
      <c r="AJ72" s="23"/>
      <c r="AK72" s="23"/>
      <c r="AL72" s="23"/>
      <c r="AM72" s="23"/>
      <c r="AN72" s="23"/>
      <c r="AO72" s="23"/>
      <c r="AP72" s="23"/>
      <c r="AQ72" s="23"/>
      <c r="AR72" s="21"/>
    </row>
    <row r="73" spans="1:57" ht="11.25">
      <c r="B73" s="22"/>
      <c r="C73" s="23"/>
      <c r="D73" s="23"/>
      <c r="E73" s="23"/>
      <c r="F73" s="23"/>
      <c r="G73" s="23"/>
      <c r="H73" s="23"/>
      <c r="I73" s="23"/>
      <c r="J73" s="23"/>
      <c r="K73" s="23"/>
      <c r="L73" s="23"/>
      <c r="M73" s="23"/>
      <c r="N73" s="23"/>
      <c r="O73" s="23"/>
      <c r="P73" s="23"/>
      <c r="Q73" s="23"/>
      <c r="R73" s="23"/>
      <c r="S73" s="23"/>
      <c r="T73" s="23"/>
      <c r="U73" s="23"/>
      <c r="V73" s="23"/>
      <c r="W73" s="23"/>
      <c r="X73" s="23"/>
      <c r="Y73" s="23"/>
      <c r="Z73" s="23"/>
      <c r="AA73" s="23"/>
      <c r="AB73" s="23"/>
      <c r="AC73" s="23"/>
      <c r="AD73" s="23"/>
      <c r="AE73" s="23"/>
      <c r="AF73" s="23"/>
      <c r="AG73" s="23"/>
      <c r="AH73" s="23"/>
      <c r="AI73" s="23"/>
      <c r="AJ73" s="23"/>
      <c r="AK73" s="23"/>
      <c r="AL73" s="23"/>
      <c r="AM73" s="23"/>
      <c r="AN73" s="23"/>
      <c r="AO73" s="23"/>
      <c r="AP73" s="23"/>
      <c r="AQ73" s="23"/>
      <c r="AR73" s="21"/>
    </row>
    <row r="74" spans="1:57" ht="11.25">
      <c r="B74" s="22"/>
      <c r="C74" s="23"/>
      <c r="D74" s="23"/>
      <c r="E74" s="23"/>
      <c r="F74" s="23"/>
      <c r="G74" s="23"/>
      <c r="H74" s="23"/>
      <c r="I74" s="23"/>
      <c r="J74" s="23"/>
      <c r="K74" s="23"/>
      <c r="L74" s="23"/>
      <c r="M74" s="23"/>
      <c r="N74" s="23"/>
      <c r="O74" s="23"/>
      <c r="P74" s="23"/>
      <c r="Q74" s="23"/>
      <c r="R74" s="23"/>
      <c r="S74" s="23"/>
      <c r="T74" s="23"/>
      <c r="U74" s="23"/>
      <c r="V74" s="23"/>
      <c r="W74" s="23"/>
      <c r="X74" s="23"/>
      <c r="Y74" s="23"/>
      <c r="Z74" s="23"/>
      <c r="AA74" s="23"/>
      <c r="AB74" s="23"/>
      <c r="AC74" s="23"/>
      <c r="AD74" s="23"/>
      <c r="AE74" s="23"/>
      <c r="AF74" s="23"/>
      <c r="AG74" s="23"/>
      <c r="AH74" s="23"/>
      <c r="AI74" s="23"/>
      <c r="AJ74" s="23"/>
      <c r="AK74" s="23"/>
      <c r="AL74" s="23"/>
      <c r="AM74" s="23"/>
      <c r="AN74" s="23"/>
      <c r="AO74" s="23"/>
      <c r="AP74" s="23"/>
      <c r="AQ74" s="23"/>
      <c r="AR74" s="21"/>
    </row>
    <row r="75" spans="1:57" s="2" customFormat="1" ht="12.75">
      <c r="A75" s="35"/>
      <c r="B75" s="36"/>
      <c r="C75" s="37"/>
      <c r="D75" s="53" t="s">
        <v>52</v>
      </c>
      <c r="E75" s="39"/>
      <c r="F75" s="39"/>
      <c r="G75" s="39"/>
      <c r="H75" s="39"/>
      <c r="I75" s="39"/>
      <c r="J75" s="39"/>
      <c r="K75" s="39"/>
      <c r="L75" s="39"/>
      <c r="M75" s="39"/>
      <c r="N75" s="39"/>
      <c r="O75" s="39"/>
      <c r="P75" s="39"/>
      <c r="Q75" s="39"/>
      <c r="R75" s="39"/>
      <c r="S75" s="39"/>
      <c r="T75" s="39"/>
      <c r="U75" s="39"/>
      <c r="V75" s="53" t="s">
        <v>53</v>
      </c>
      <c r="W75" s="39"/>
      <c r="X75" s="39"/>
      <c r="Y75" s="39"/>
      <c r="Z75" s="39"/>
      <c r="AA75" s="39"/>
      <c r="AB75" s="39"/>
      <c r="AC75" s="39"/>
      <c r="AD75" s="39"/>
      <c r="AE75" s="39"/>
      <c r="AF75" s="39"/>
      <c r="AG75" s="39"/>
      <c r="AH75" s="53" t="s">
        <v>52</v>
      </c>
      <c r="AI75" s="39"/>
      <c r="AJ75" s="39"/>
      <c r="AK75" s="39"/>
      <c r="AL75" s="39"/>
      <c r="AM75" s="53" t="s">
        <v>53</v>
      </c>
      <c r="AN75" s="39"/>
      <c r="AO75" s="39"/>
      <c r="AP75" s="37"/>
      <c r="AQ75" s="37"/>
      <c r="AR75" s="40"/>
      <c r="BE75" s="35"/>
    </row>
    <row r="76" spans="1:57" s="2" customFormat="1" ht="11.25">
      <c r="A76" s="35"/>
      <c r="B76" s="36"/>
      <c r="C76" s="37"/>
      <c r="D76" s="37"/>
      <c r="E76" s="37"/>
      <c r="F76" s="37"/>
      <c r="G76" s="37"/>
      <c r="H76" s="37"/>
      <c r="I76" s="37"/>
      <c r="J76" s="37"/>
      <c r="K76" s="37"/>
      <c r="L76" s="37"/>
      <c r="M76" s="37"/>
      <c r="N76" s="37"/>
      <c r="O76" s="37"/>
      <c r="P76" s="37"/>
      <c r="Q76" s="37"/>
      <c r="R76" s="37"/>
      <c r="S76" s="37"/>
      <c r="T76" s="37"/>
      <c r="U76" s="37"/>
      <c r="V76" s="37"/>
      <c r="W76" s="37"/>
      <c r="X76" s="37"/>
      <c r="Y76" s="37"/>
      <c r="Z76" s="37"/>
      <c r="AA76" s="37"/>
      <c r="AB76" s="37"/>
      <c r="AC76" s="37"/>
      <c r="AD76" s="37"/>
      <c r="AE76" s="37"/>
      <c r="AF76" s="37"/>
      <c r="AG76" s="37"/>
      <c r="AH76" s="37"/>
      <c r="AI76" s="37"/>
      <c r="AJ76" s="37"/>
      <c r="AK76" s="37"/>
      <c r="AL76" s="37"/>
      <c r="AM76" s="37"/>
      <c r="AN76" s="37"/>
      <c r="AO76" s="37"/>
      <c r="AP76" s="37"/>
      <c r="AQ76" s="37"/>
      <c r="AR76" s="40"/>
      <c r="BE76" s="35"/>
    </row>
    <row r="77" spans="1:57" s="2" customFormat="1" ht="6.95" customHeight="1">
      <c r="A77" s="35"/>
      <c r="B77" s="55"/>
      <c r="C77" s="56"/>
      <c r="D77" s="56"/>
      <c r="E77" s="56"/>
      <c r="F77" s="56"/>
      <c r="G77" s="56"/>
      <c r="H77" s="56"/>
      <c r="I77" s="56"/>
      <c r="J77" s="56"/>
      <c r="K77" s="56"/>
      <c r="L77" s="56"/>
      <c r="M77" s="56"/>
      <c r="N77" s="56"/>
      <c r="O77" s="56"/>
      <c r="P77" s="56"/>
      <c r="Q77" s="56"/>
      <c r="R77" s="56"/>
      <c r="S77" s="56"/>
      <c r="T77" s="56"/>
      <c r="U77" s="56"/>
      <c r="V77" s="56"/>
      <c r="W77" s="56"/>
      <c r="X77" s="56"/>
      <c r="Y77" s="56"/>
      <c r="Z77" s="56"/>
      <c r="AA77" s="56"/>
      <c r="AB77" s="56"/>
      <c r="AC77" s="56"/>
      <c r="AD77" s="56"/>
      <c r="AE77" s="56"/>
      <c r="AF77" s="56"/>
      <c r="AG77" s="56"/>
      <c r="AH77" s="56"/>
      <c r="AI77" s="56"/>
      <c r="AJ77" s="56"/>
      <c r="AK77" s="56"/>
      <c r="AL77" s="56"/>
      <c r="AM77" s="56"/>
      <c r="AN77" s="56"/>
      <c r="AO77" s="56"/>
      <c r="AP77" s="56"/>
      <c r="AQ77" s="56"/>
      <c r="AR77" s="40"/>
      <c r="BE77" s="35"/>
    </row>
    <row r="81" spans="1:91" s="2" customFormat="1" ht="6.95" customHeight="1">
      <c r="A81" s="35"/>
      <c r="B81" s="57"/>
      <c r="C81" s="58"/>
      <c r="D81" s="58"/>
      <c r="E81" s="58"/>
      <c r="F81" s="58"/>
      <c r="G81" s="58"/>
      <c r="H81" s="58"/>
      <c r="I81" s="58"/>
      <c r="J81" s="58"/>
      <c r="K81" s="58"/>
      <c r="L81" s="58"/>
      <c r="M81" s="58"/>
      <c r="N81" s="58"/>
      <c r="O81" s="58"/>
      <c r="P81" s="58"/>
      <c r="Q81" s="58"/>
      <c r="R81" s="58"/>
      <c r="S81" s="58"/>
      <c r="T81" s="58"/>
      <c r="U81" s="58"/>
      <c r="V81" s="58"/>
      <c r="W81" s="58"/>
      <c r="X81" s="58"/>
      <c r="Y81" s="58"/>
      <c r="Z81" s="58"/>
      <c r="AA81" s="58"/>
      <c r="AB81" s="58"/>
      <c r="AC81" s="58"/>
      <c r="AD81" s="58"/>
      <c r="AE81" s="58"/>
      <c r="AF81" s="58"/>
      <c r="AG81" s="58"/>
      <c r="AH81" s="58"/>
      <c r="AI81" s="58"/>
      <c r="AJ81" s="58"/>
      <c r="AK81" s="58"/>
      <c r="AL81" s="58"/>
      <c r="AM81" s="58"/>
      <c r="AN81" s="58"/>
      <c r="AO81" s="58"/>
      <c r="AP81" s="58"/>
      <c r="AQ81" s="58"/>
      <c r="AR81" s="40"/>
      <c r="BE81" s="35"/>
    </row>
    <row r="82" spans="1:91" s="2" customFormat="1" ht="24.95" customHeight="1">
      <c r="A82" s="35"/>
      <c r="B82" s="36"/>
      <c r="C82" s="24" t="s">
        <v>56</v>
      </c>
      <c r="D82" s="37"/>
      <c r="E82" s="37"/>
      <c r="F82" s="37"/>
      <c r="G82" s="37"/>
      <c r="H82" s="37"/>
      <c r="I82" s="37"/>
      <c r="J82" s="37"/>
      <c r="K82" s="37"/>
      <c r="L82" s="37"/>
      <c r="M82" s="37"/>
      <c r="N82" s="37"/>
      <c r="O82" s="37"/>
      <c r="P82" s="37"/>
      <c r="Q82" s="37"/>
      <c r="R82" s="37"/>
      <c r="S82" s="37"/>
      <c r="T82" s="37"/>
      <c r="U82" s="37"/>
      <c r="V82" s="37"/>
      <c r="W82" s="37"/>
      <c r="X82" s="37"/>
      <c r="Y82" s="37"/>
      <c r="Z82" s="37"/>
      <c r="AA82" s="37"/>
      <c r="AB82" s="37"/>
      <c r="AC82" s="37"/>
      <c r="AD82" s="37"/>
      <c r="AE82" s="37"/>
      <c r="AF82" s="37"/>
      <c r="AG82" s="37"/>
      <c r="AH82" s="37"/>
      <c r="AI82" s="37"/>
      <c r="AJ82" s="37"/>
      <c r="AK82" s="37"/>
      <c r="AL82" s="37"/>
      <c r="AM82" s="37"/>
      <c r="AN82" s="37"/>
      <c r="AO82" s="37"/>
      <c r="AP82" s="37"/>
      <c r="AQ82" s="37"/>
      <c r="AR82" s="40"/>
      <c r="BE82" s="35"/>
    </row>
    <row r="83" spans="1:91" s="2" customFormat="1" ht="6.95" customHeight="1">
      <c r="A83" s="35"/>
      <c r="B83" s="36"/>
      <c r="C83" s="37"/>
      <c r="D83" s="37"/>
      <c r="E83" s="37"/>
      <c r="F83" s="37"/>
      <c r="G83" s="37"/>
      <c r="H83" s="37"/>
      <c r="I83" s="37"/>
      <c r="J83" s="37"/>
      <c r="K83" s="37"/>
      <c r="L83" s="37"/>
      <c r="M83" s="37"/>
      <c r="N83" s="37"/>
      <c r="O83" s="37"/>
      <c r="P83" s="37"/>
      <c r="Q83" s="37"/>
      <c r="R83" s="37"/>
      <c r="S83" s="37"/>
      <c r="T83" s="37"/>
      <c r="U83" s="37"/>
      <c r="V83" s="37"/>
      <c r="W83" s="37"/>
      <c r="X83" s="37"/>
      <c r="Y83" s="37"/>
      <c r="Z83" s="37"/>
      <c r="AA83" s="37"/>
      <c r="AB83" s="37"/>
      <c r="AC83" s="37"/>
      <c r="AD83" s="37"/>
      <c r="AE83" s="37"/>
      <c r="AF83" s="37"/>
      <c r="AG83" s="37"/>
      <c r="AH83" s="37"/>
      <c r="AI83" s="37"/>
      <c r="AJ83" s="37"/>
      <c r="AK83" s="37"/>
      <c r="AL83" s="37"/>
      <c r="AM83" s="37"/>
      <c r="AN83" s="37"/>
      <c r="AO83" s="37"/>
      <c r="AP83" s="37"/>
      <c r="AQ83" s="37"/>
      <c r="AR83" s="40"/>
      <c r="BE83" s="35"/>
    </row>
    <row r="84" spans="1:91" s="4" customFormat="1" ht="12" customHeight="1">
      <c r="B84" s="59"/>
      <c r="C84" s="30" t="s">
        <v>13</v>
      </c>
      <c r="D84" s="60"/>
      <c r="E84" s="60"/>
      <c r="F84" s="60"/>
      <c r="G84" s="60"/>
      <c r="H84" s="60"/>
      <c r="I84" s="60"/>
      <c r="J84" s="60"/>
      <c r="K84" s="60"/>
      <c r="L84" s="60" t="str">
        <f>K5</f>
        <v>2023/01R2A</v>
      </c>
      <c r="M84" s="60"/>
      <c r="N84" s="60"/>
      <c r="O84" s="60"/>
      <c r="P84" s="60"/>
      <c r="Q84" s="60"/>
      <c r="R84" s="60"/>
      <c r="S84" s="60"/>
      <c r="T84" s="60"/>
      <c r="U84" s="60"/>
      <c r="V84" s="60"/>
      <c r="W84" s="60"/>
      <c r="X84" s="60"/>
      <c r="Y84" s="60"/>
      <c r="Z84" s="60"/>
      <c r="AA84" s="60"/>
      <c r="AB84" s="60"/>
      <c r="AC84" s="60"/>
      <c r="AD84" s="60"/>
      <c r="AE84" s="60"/>
      <c r="AF84" s="60"/>
      <c r="AG84" s="60"/>
      <c r="AH84" s="60"/>
      <c r="AI84" s="60"/>
      <c r="AJ84" s="60"/>
      <c r="AK84" s="60"/>
      <c r="AL84" s="60"/>
      <c r="AM84" s="60"/>
      <c r="AN84" s="60"/>
      <c r="AO84" s="60"/>
      <c r="AP84" s="60"/>
      <c r="AQ84" s="60"/>
      <c r="AR84" s="61"/>
    </row>
    <row r="85" spans="1:91" s="5" customFormat="1" ht="36.950000000000003" customHeight="1">
      <c r="B85" s="62"/>
      <c r="C85" s="63" t="s">
        <v>16</v>
      </c>
      <c r="D85" s="64"/>
      <c r="E85" s="64"/>
      <c r="F85" s="64"/>
      <c r="G85" s="64"/>
      <c r="H85" s="64"/>
      <c r="I85" s="64"/>
      <c r="J85" s="64"/>
      <c r="K85" s="64"/>
      <c r="L85" s="284" t="str">
        <f>K6</f>
        <v>Domov pro seniory, Nový Bydžov</v>
      </c>
      <c r="M85" s="285"/>
      <c r="N85" s="285"/>
      <c r="O85" s="285"/>
      <c r="P85" s="285"/>
      <c r="Q85" s="285"/>
      <c r="R85" s="285"/>
      <c r="S85" s="285"/>
      <c r="T85" s="285"/>
      <c r="U85" s="285"/>
      <c r="V85" s="285"/>
      <c r="W85" s="285"/>
      <c r="X85" s="285"/>
      <c r="Y85" s="285"/>
      <c r="Z85" s="285"/>
      <c r="AA85" s="285"/>
      <c r="AB85" s="285"/>
      <c r="AC85" s="285"/>
      <c r="AD85" s="285"/>
      <c r="AE85" s="285"/>
      <c r="AF85" s="285"/>
      <c r="AG85" s="285"/>
      <c r="AH85" s="285"/>
      <c r="AI85" s="285"/>
      <c r="AJ85" s="285"/>
      <c r="AK85" s="285"/>
      <c r="AL85" s="285"/>
      <c r="AM85" s="285"/>
      <c r="AN85" s="285"/>
      <c r="AO85" s="285"/>
      <c r="AP85" s="64"/>
      <c r="AQ85" s="64"/>
      <c r="AR85" s="65"/>
    </row>
    <row r="86" spans="1:91" s="2" customFormat="1" ht="6.95" customHeight="1">
      <c r="A86" s="35"/>
      <c r="B86" s="36"/>
      <c r="C86" s="37"/>
      <c r="D86" s="37"/>
      <c r="E86" s="37"/>
      <c r="F86" s="37"/>
      <c r="G86" s="37"/>
      <c r="H86" s="37"/>
      <c r="I86" s="37"/>
      <c r="J86" s="37"/>
      <c r="K86" s="37"/>
      <c r="L86" s="37"/>
      <c r="M86" s="37"/>
      <c r="N86" s="37"/>
      <c r="O86" s="37"/>
      <c r="P86" s="37"/>
      <c r="Q86" s="37"/>
      <c r="R86" s="37"/>
      <c r="S86" s="37"/>
      <c r="T86" s="37"/>
      <c r="U86" s="37"/>
      <c r="V86" s="37"/>
      <c r="W86" s="37"/>
      <c r="X86" s="37"/>
      <c r="Y86" s="37"/>
      <c r="Z86" s="37"/>
      <c r="AA86" s="37"/>
      <c r="AB86" s="37"/>
      <c r="AC86" s="37"/>
      <c r="AD86" s="37"/>
      <c r="AE86" s="37"/>
      <c r="AF86" s="37"/>
      <c r="AG86" s="37"/>
      <c r="AH86" s="37"/>
      <c r="AI86" s="37"/>
      <c r="AJ86" s="37"/>
      <c r="AK86" s="37"/>
      <c r="AL86" s="37"/>
      <c r="AM86" s="37"/>
      <c r="AN86" s="37"/>
      <c r="AO86" s="37"/>
      <c r="AP86" s="37"/>
      <c r="AQ86" s="37"/>
      <c r="AR86" s="40"/>
      <c r="BE86" s="35"/>
    </row>
    <row r="87" spans="1:91" s="2" customFormat="1" ht="12" customHeight="1">
      <c r="A87" s="35"/>
      <c r="B87" s="36"/>
      <c r="C87" s="30" t="s">
        <v>20</v>
      </c>
      <c r="D87" s="37"/>
      <c r="E87" s="37"/>
      <c r="F87" s="37"/>
      <c r="G87" s="37"/>
      <c r="H87" s="37"/>
      <c r="I87" s="37"/>
      <c r="J87" s="37"/>
      <c r="K87" s="37"/>
      <c r="L87" s="66" t="str">
        <f>IF(K8="","",K8)</f>
        <v>k.ú. Nový Bydžov, 70 7163</v>
      </c>
      <c r="M87" s="37"/>
      <c r="N87" s="37"/>
      <c r="O87" s="37"/>
      <c r="P87" s="37"/>
      <c r="Q87" s="37"/>
      <c r="R87" s="37"/>
      <c r="S87" s="37"/>
      <c r="T87" s="37"/>
      <c r="U87" s="37"/>
      <c r="V87" s="37"/>
      <c r="W87" s="37"/>
      <c r="X87" s="37"/>
      <c r="Y87" s="37"/>
      <c r="Z87" s="37"/>
      <c r="AA87" s="37"/>
      <c r="AB87" s="37"/>
      <c r="AC87" s="37"/>
      <c r="AD87" s="37"/>
      <c r="AE87" s="37"/>
      <c r="AF87" s="37"/>
      <c r="AG87" s="37"/>
      <c r="AH87" s="37"/>
      <c r="AI87" s="30" t="s">
        <v>22</v>
      </c>
      <c r="AJ87" s="37"/>
      <c r="AK87" s="37"/>
      <c r="AL87" s="37"/>
      <c r="AM87" s="286" t="str">
        <f>IF(AN8= "","",AN8)</f>
        <v>4. 1. 2023</v>
      </c>
      <c r="AN87" s="286"/>
      <c r="AO87" s="37"/>
      <c r="AP87" s="37"/>
      <c r="AQ87" s="37"/>
      <c r="AR87" s="40"/>
      <c r="BE87" s="35"/>
    </row>
    <row r="88" spans="1:91" s="2" customFormat="1" ht="6.95" customHeight="1">
      <c r="A88" s="35"/>
      <c r="B88" s="36"/>
      <c r="C88" s="37"/>
      <c r="D88" s="37"/>
      <c r="E88" s="37"/>
      <c r="F88" s="37"/>
      <c r="G88" s="37"/>
      <c r="H88" s="37"/>
      <c r="I88" s="37"/>
      <c r="J88" s="37"/>
      <c r="K88" s="37"/>
      <c r="L88" s="37"/>
      <c r="M88" s="37"/>
      <c r="N88" s="37"/>
      <c r="O88" s="37"/>
      <c r="P88" s="37"/>
      <c r="Q88" s="37"/>
      <c r="R88" s="37"/>
      <c r="S88" s="37"/>
      <c r="T88" s="37"/>
      <c r="U88" s="37"/>
      <c r="V88" s="37"/>
      <c r="W88" s="37"/>
      <c r="X88" s="37"/>
      <c r="Y88" s="37"/>
      <c r="Z88" s="37"/>
      <c r="AA88" s="37"/>
      <c r="AB88" s="37"/>
      <c r="AC88" s="37"/>
      <c r="AD88" s="37"/>
      <c r="AE88" s="37"/>
      <c r="AF88" s="37"/>
      <c r="AG88" s="37"/>
      <c r="AH88" s="37"/>
      <c r="AI88" s="37"/>
      <c r="AJ88" s="37"/>
      <c r="AK88" s="37"/>
      <c r="AL88" s="37"/>
      <c r="AM88" s="37"/>
      <c r="AN88" s="37"/>
      <c r="AO88" s="37"/>
      <c r="AP88" s="37"/>
      <c r="AQ88" s="37"/>
      <c r="AR88" s="40"/>
      <c r="BE88" s="35"/>
    </row>
    <row r="89" spans="1:91" s="2" customFormat="1" ht="25.7" customHeight="1">
      <c r="A89" s="35"/>
      <c r="B89" s="36"/>
      <c r="C89" s="30" t="s">
        <v>24</v>
      </c>
      <c r="D89" s="37"/>
      <c r="E89" s="37"/>
      <c r="F89" s="37"/>
      <c r="G89" s="37"/>
      <c r="H89" s="37"/>
      <c r="I89" s="37"/>
      <c r="J89" s="37"/>
      <c r="K89" s="37"/>
      <c r="L89" s="60" t="str">
        <f>IF(E11= "","",E11)</f>
        <v>Město Nový Bydžov, Masarykovo nám. 1, 504 01</v>
      </c>
      <c r="M89" s="37"/>
      <c r="N89" s="37"/>
      <c r="O89" s="37"/>
      <c r="P89" s="37"/>
      <c r="Q89" s="37"/>
      <c r="R89" s="37"/>
      <c r="S89" s="37"/>
      <c r="T89" s="37"/>
      <c r="U89" s="37"/>
      <c r="V89" s="37"/>
      <c r="W89" s="37"/>
      <c r="X89" s="37"/>
      <c r="Y89" s="37"/>
      <c r="Z89" s="37"/>
      <c r="AA89" s="37"/>
      <c r="AB89" s="37"/>
      <c r="AC89" s="37"/>
      <c r="AD89" s="37"/>
      <c r="AE89" s="37"/>
      <c r="AF89" s="37"/>
      <c r="AG89" s="37"/>
      <c r="AH89" s="37"/>
      <c r="AI89" s="30" t="s">
        <v>30</v>
      </c>
      <c r="AJ89" s="37"/>
      <c r="AK89" s="37"/>
      <c r="AL89" s="37"/>
      <c r="AM89" s="313" t="str">
        <f>IF(E17="","",E17)</f>
        <v>Architektura s.r.o., Vilkova 1142/15, Praha 4-Krč</v>
      </c>
      <c r="AN89" s="314"/>
      <c r="AO89" s="314"/>
      <c r="AP89" s="314"/>
      <c r="AQ89" s="37"/>
      <c r="AR89" s="40"/>
      <c r="AS89" s="315" t="s">
        <v>57</v>
      </c>
      <c r="AT89" s="316"/>
      <c r="AU89" s="68"/>
      <c r="AV89" s="68"/>
      <c r="AW89" s="68"/>
      <c r="AX89" s="68"/>
      <c r="AY89" s="68"/>
      <c r="AZ89" s="68"/>
      <c r="BA89" s="68"/>
      <c r="BB89" s="68"/>
      <c r="BC89" s="68"/>
      <c r="BD89" s="69"/>
      <c r="BE89" s="35"/>
    </row>
    <row r="90" spans="1:91" s="2" customFormat="1" ht="40.15" customHeight="1">
      <c r="A90" s="35"/>
      <c r="B90" s="36"/>
      <c r="C90" s="30" t="s">
        <v>28</v>
      </c>
      <c r="D90" s="37"/>
      <c r="E90" s="37"/>
      <c r="F90" s="37"/>
      <c r="G90" s="37"/>
      <c r="H90" s="37"/>
      <c r="I90" s="37"/>
      <c r="J90" s="37"/>
      <c r="K90" s="37"/>
      <c r="L90" s="60" t="str">
        <f>IF(E14= "Vyplň údaj","",E14)</f>
        <v/>
      </c>
      <c r="M90" s="37"/>
      <c r="N90" s="37"/>
      <c r="O90" s="37"/>
      <c r="P90" s="37"/>
      <c r="Q90" s="37"/>
      <c r="R90" s="37"/>
      <c r="S90" s="37"/>
      <c r="T90" s="37"/>
      <c r="U90" s="37"/>
      <c r="V90" s="37"/>
      <c r="W90" s="37"/>
      <c r="X90" s="37"/>
      <c r="Y90" s="37"/>
      <c r="Z90" s="37"/>
      <c r="AA90" s="37"/>
      <c r="AB90" s="37"/>
      <c r="AC90" s="37"/>
      <c r="AD90" s="37"/>
      <c r="AE90" s="37"/>
      <c r="AF90" s="37"/>
      <c r="AG90" s="37"/>
      <c r="AH90" s="37"/>
      <c r="AI90" s="30" t="s">
        <v>33</v>
      </c>
      <c r="AJ90" s="37"/>
      <c r="AK90" s="37"/>
      <c r="AL90" s="37"/>
      <c r="AM90" s="313" t="str">
        <f>IF(E20="","",E20)</f>
        <v>Projecticon s.r.o., A. Kopeckého 151, Nový Hrádek</v>
      </c>
      <c r="AN90" s="314"/>
      <c r="AO90" s="314"/>
      <c r="AP90" s="314"/>
      <c r="AQ90" s="37"/>
      <c r="AR90" s="40"/>
      <c r="AS90" s="317"/>
      <c r="AT90" s="318"/>
      <c r="AU90" s="70"/>
      <c r="AV90" s="70"/>
      <c r="AW90" s="70"/>
      <c r="AX90" s="70"/>
      <c r="AY90" s="70"/>
      <c r="AZ90" s="70"/>
      <c r="BA90" s="70"/>
      <c r="BB90" s="70"/>
      <c r="BC90" s="70"/>
      <c r="BD90" s="71"/>
      <c r="BE90" s="35"/>
    </row>
    <row r="91" spans="1:91" s="2" customFormat="1" ht="10.9" customHeight="1">
      <c r="A91" s="35"/>
      <c r="B91" s="36"/>
      <c r="C91" s="37"/>
      <c r="D91" s="37"/>
      <c r="E91" s="37"/>
      <c r="F91" s="37"/>
      <c r="G91" s="37"/>
      <c r="H91" s="37"/>
      <c r="I91" s="37"/>
      <c r="J91" s="37"/>
      <c r="K91" s="37"/>
      <c r="L91" s="37"/>
      <c r="M91" s="37"/>
      <c r="N91" s="37"/>
      <c r="O91" s="37"/>
      <c r="P91" s="37"/>
      <c r="Q91" s="37"/>
      <c r="R91" s="37"/>
      <c r="S91" s="37"/>
      <c r="T91" s="37"/>
      <c r="U91" s="37"/>
      <c r="V91" s="37"/>
      <c r="W91" s="37"/>
      <c r="X91" s="37"/>
      <c r="Y91" s="37"/>
      <c r="Z91" s="37"/>
      <c r="AA91" s="37"/>
      <c r="AB91" s="37"/>
      <c r="AC91" s="37"/>
      <c r="AD91" s="37"/>
      <c r="AE91" s="37"/>
      <c r="AF91" s="37"/>
      <c r="AG91" s="37"/>
      <c r="AH91" s="37"/>
      <c r="AI91" s="37"/>
      <c r="AJ91" s="37"/>
      <c r="AK91" s="37"/>
      <c r="AL91" s="37"/>
      <c r="AM91" s="37"/>
      <c r="AN91" s="37"/>
      <c r="AO91" s="37"/>
      <c r="AP91" s="37"/>
      <c r="AQ91" s="37"/>
      <c r="AR91" s="40"/>
      <c r="AS91" s="319"/>
      <c r="AT91" s="320"/>
      <c r="AU91" s="72"/>
      <c r="AV91" s="72"/>
      <c r="AW91" s="72"/>
      <c r="AX91" s="72"/>
      <c r="AY91" s="72"/>
      <c r="AZ91" s="72"/>
      <c r="BA91" s="72"/>
      <c r="BB91" s="72"/>
      <c r="BC91" s="72"/>
      <c r="BD91" s="73"/>
      <c r="BE91" s="35"/>
    </row>
    <row r="92" spans="1:91" s="2" customFormat="1" ht="29.25" customHeight="1">
      <c r="A92" s="35"/>
      <c r="B92" s="36"/>
      <c r="C92" s="293" t="s">
        <v>58</v>
      </c>
      <c r="D92" s="282"/>
      <c r="E92" s="282"/>
      <c r="F92" s="282"/>
      <c r="G92" s="282"/>
      <c r="H92" s="74"/>
      <c r="I92" s="281" t="s">
        <v>59</v>
      </c>
      <c r="J92" s="282"/>
      <c r="K92" s="282"/>
      <c r="L92" s="282"/>
      <c r="M92" s="282"/>
      <c r="N92" s="282"/>
      <c r="O92" s="282"/>
      <c r="P92" s="282"/>
      <c r="Q92" s="282"/>
      <c r="R92" s="282"/>
      <c r="S92" s="282"/>
      <c r="T92" s="282"/>
      <c r="U92" s="282"/>
      <c r="V92" s="282"/>
      <c r="W92" s="282"/>
      <c r="X92" s="282"/>
      <c r="Y92" s="282"/>
      <c r="Z92" s="282"/>
      <c r="AA92" s="282"/>
      <c r="AB92" s="282"/>
      <c r="AC92" s="282"/>
      <c r="AD92" s="282"/>
      <c r="AE92" s="282"/>
      <c r="AF92" s="282"/>
      <c r="AG92" s="287" t="s">
        <v>60</v>
      </c>
      <c r="AH92" s="282"/>
      <c r="AI92" s="282"/>
      <c r="AJ92" s="282"/>
      <c r="AK92" s="282"/>
      <c r="AL92" s="282"/>
      <c r="AM92" s="282"/>
      <c r="AN92" s="281" t="s">
        <v>61</v>
      </c>
      <c r="AO92" s="282"/>
      <c r="AP92" s="291"/>
      <c r="AQ92" s="75" t="s">
        <v>62</v>
      </c>
      <c r="AR92" s="40"/>
      <c r="AS92" s="76" t="s">
        <v>63</v>
      </c>
      <c r="AT92" s="77" t="s">
        <v>64</v>
      </c>
      <c r="AU92" s="77" t="s">
        <v>65</v>
      </c>
      <c r="AV92" s="77" t="s">
        <v>66</v>
      </c>
      <c r="AW92" s="77" t="s">
        <v>67</v>
      </c>
      <c r="AX92" s="77" t="s">
        <v>68</v>
      </c>
      <c r="AY92" s="77" t="s">
        <v>69</v>
      </c>
      <c r="AZ92" s="77" t="s">
        <v>70</v>
      </c>
      <c r="BA92" s="77" t="s">
        <v>71</v>
      </c>
      <c r="BB92" s="77" t="s">
        <v>72</v>
      </c>
      <c r="BC92" s="77" t="s">
        <v>73</v>
      </c>
      <c r="BD92" s="78" t="s">
        <v>74</v>
      </c>
      <c r="BE92" s="35"/>
    </row>
    <row r="93" spans="1:91" s="2" customFormat="1" ht="10.9" customHeight="1">
      <c r="A93" s="35"/>
      <c r="B93" s="36"/>
      <c r="C93" s="37"/>
      <c r="D93" s="37"/>
      <c r="E93" s="37"/>
      <c r="F93" s="37"/>
      <c r="G93" s="37"/>
      <c r="H93" s="37"/>
      <c r="I93" s="37"/>
      <c r="J93" s="37"/>
      <c r="K93" s="37"/>
      <c r="L93" s="37"/>
      <c r="M93" s="37"/>
      <c r="N93" s="37"/>
      <c r="O93" s="37"/>
      <c r="P93" s="37"/>
      <c r="Q93" s="37"/>
      <c r="R93" s="37"/>
      <c r="S93" s="37"/>
      <c r="T93" s="37"/>
      <c r="U93" s="37"/>
      <c r="V93" s="37"/>
      <c r="W93" s="37"/>
      <c r="X93" s="37"/>
      <c r="Y93" s="37"/>
      <c r="Z93" s="37"/>
      <c r="AA93" s="37"/>
      <c r="AB93" s="37"/>
      <c r="AC93" s="37"/>
      <c r="AD93" s="37"/>
      <c r="AE93" s="37"/>
      <c r="AF93" s="37"/>
      <c r="AG93" s="37"/>
      <c r="AH93" s="37"/>
      <c r="AI93" s="37"/>
      <c r="AJ93" s="37"/>
      <c r="AK93" s="37"/>
      <c r="AL93" s="37"/>
      <c r="AM93" s="37"/>
      <c r="AN93" s="37"/>
      <c r="AO93" s="37"/>
      <c r="AP93" s="37"/>
      <c r="AQ93" s="37"/>
      <c r="AR93" s="40"/>
      <c r="AS93" s="79"/>
      <c r="AT93" s="80"/>
      <c r="AU93" s="80"/>
      <c r="AV93" s="80"/>
      <c r="AW93" s="80"/>
      <c r="AX93" s="80"/>
      <c r="AY93" s="80"/>
      <c r="AZ93" s="80"/>
      <c r="BA93" s="80"/>
      <c r="BB93" s="80"/>
      <c r="BC93" s="80"/>
      <c r="BD93" s="81"/>
      <c r="BE93" s="35"/>
    </row>
    <row r="94" spans="1:91" s="6" customFormat="1" ht="32.450000000000003" customHeight="1">
      <c r="B94" s="82"/>
      <c r="C94" s="83" t="s">
        <v>75</v>
      </c>
      <c r="D94" s="84"/>
      <c r="E94" s="84"/>
      <c r="F94" s="84"/>
      <c r="G94" s="84"/>
      <c r="H94" s="84"/>
      <c r="I94" s="84"/>
      <c r="J94" s="84"/>
      <c r="K94" s="84"/>
      <c r="L94" s="84"/>
      <c r="M94" s="84"/>
      <c r="N94" s="84"/>
      <c r="O94" s="84"/>
      <c r="P94" s="84"/>
      <c r="Q94" s="84"/>
      <c r="R94" s="84"/>
      <c r="S94" s="84"/>
      <c r="T94" s="84"/>
      <c r="U94" s="84"/>
      <c r="V94" s="84"/>
      <c r="W94" s="84"/>
      <c r="X94" s="84"/>
      <c r="Y94" s="84"/>
      <c r="Z94" s="84"/>
      <c r="AA94" s="84"/>
      <c r="AB94" s="84"/>
      <c r="AC94" s="84"/>
      <c r="AD94" s="84"/>
      <c r="AE94" s="84"/>
      <c r="AF94" s="84"/>
      <c r="AG94" s="290">
        <f>ROUND(SUM(AG95:AG119),2)</f>
        <v>0</v>
      </c>
      <c r="AH94" s="290"/>
      <c r="AI94" s="290"/>
      <c r="AJ94" s="290"/>
      <c r="AK94" s="290"/>
      <c r="AL94" s="290"/>
      <c r="AM94" s="290"/>
      <c r="AN94" s="292">
        <f t="shared" ref="AN94:AN119" si="0">SUM(AG94,AT94)</f>
        <v>0</v>
      </c>
      <c r="AO94" s="292"/>
      <c r="AP94" s="292"/>
      <c r="AQ94" s="86" t="s">
        <v>1</v>
      </c>
      <c r="AR94" s="87"/>
      <c r="AS94" s="88">
        <f>ROUND(SUM(AS95:AS119),2)</f>
        <v>0</v>
      </c>
      <c r="AT94" s="89">
        <f t="shared" ref="AT94:AT119" si="1">ROUND(SUM(AV94:AW94),2)</f>
        <v>0</v>
      </c>
      <c r="AU94" s="90">
        <f>ROUND(SUM(AU95:AU119),5)</f>
        <v>0</v>
      </c>
      <c r="AV94" s="89">
        <f>ROUND(AZ94*L29,2)</f>
        <v>0</v>
      </c>
      <c r="AW94" s="89">
        <f>ROUND(BA94*L30,2)</f>
        <v>0</v>
      </c>
      <c r="AX94" s="89">
        <f>ROUND(BB94*L29,2)</f>
        <v>0</v>
      </c>
      <c r="AY94" s="89">
        <f>ROUND(BC94*L30,2)</f>
        <v>0</v>
      </c>
      <c r="AZ94" s="89">
        <f>ROUND(SUM(AZ95:AZ119),2)</f>
        <v>0</v>
      </c>
      <c r="BA94" s="89">
        <f>ROUND(SUM(BA95:BA119),2)</f>
        <v>0</v>
      </c>
      <c r="BB94" s="89">
        <f>ROUND(SUM(BB95:BB119),2)</f>
        <v>0</v>
      </c>
      <c r="BC94" s="89">
        <f>ROUND(SUM(BC95:BC119),2)</f>
        <v>0</v>
      </c>
      <c r="BD94" s="91">
        <f>ROUND(SUM(BD95:BD119),2)</f>
        <v>0</v>
      </c>
      <c r="BS94" s="92" t="s">
        <v>76</v>
      </c>
      <c r="BT94" s="92" t="s">
        <v>77</v>
      </c>
      <c r="BU94" s="93" t="s">
        <v>78</v>
      </c>
      <c r="BV94" s="92" t="s">
        <v>79</v>
      </c>
      <c r="BW94" s="92" t="s">
        <v>5</v>
      </c>
      <c r="BX94" s="92" t="s">
        <v>80</v>
      </c>
      <c r="CL94" s="92" t="s">
        <v>1</v>
      </c>
    </row>
    <row r="95" spans="1:91" s="7" customFormat="1" ht="37.5" customHeight="1">
      <c r="A95" s="94" t="s">
        <v>81</v>
      </c>
      <c r="B95" s="95"/>
      <c r="C95" s="96"/>
      <c r="D95" s="283" t="s">
        <v>82</v>
      </c>
      <c r="E95" s="283"/>
      <c r="F95" s="283"/>
      <c r="G95" s="283"/>
      <c r="H95" s="283"/>
      <c r="I95" s="97"/>
      <c r="J95" s="283" t="s">
        <v>83</v>
      </c>
      <c r="K95" s="283"/>
      <c r="L95" s="283"/>
      <c r="M95" s="283"/>
      <c r="N95" s="283"/>
      <c r="O95" s="283"/>
      <c r="P95" s="283"/>
      <c r="Q95" s="283"/>
      <c r="R95" s="283"/>
      <c r="S95" s="283"/>
      <c r="T95" s="283"/>
      <c r="U95" s="283"/>
      <c r="V95" s="283"/>
      <c r="W95" s="283"/>
      <c r="X95" s="283"/>
      <c r="Y95" s="283"/>
      <c r="Z95" s="283"/>
      <c r="AA95" s="283"/>
      <c r="AB95" s="283"/>
      <c r="AC95" s="283"/>
      <c r="AD95" s="283"/>
      <c r="AE95" s="283"/>
      <c r="AF95" s="283"/>
      <c r="AG95" s="288">
        <f>'SO 01.1.1.R01 - Domov pro...'!J30</f>
        <v>0</v>
      </c>
      <c r="AH95" s="289"/>
      <c r="AI95" s="289"/>
      <c r="AJ95" s="289"/>
      <c r="AK95" s="289"/>
      <c r="AL95" s="289"/>
      <c r="AM95" s="289"/>
      <c r="AN95" s="288">
        <f t="shared" si="0"/>
        <v>0</v>
      </c>
      <c r="AO95" s="289"/>
      <c r="AP95" s="289"/>
      <c r="AQ95" s="98" t="s">
        <v>84</v>
      </c>
      <c r="AR95" s="99"/>
      <c r="AS95" s="100">
        <v>0</v>
      </c>
      <c r="AT95" s="101">
        <f t="shared" si="1"/>
        <v>0</v>
      </c>
      <c r="AU95" s="102">
        <f>'SO 01.1.1.R01 - Domov pro...'!P141</f>
        <v>0</v>
      </c>
      <c r="AV95" s="101">
        <f>'SO 01.1.1.R01 - Domov pro...'!J33</f>
        <v>0</v>
      </c>
      <c r="AW95" s="101">
        <f>'SO 01.1.1.R01 - Domov pro...'!J34</f>
        <v>0</v>
      </c>
      <c r="AX95" s="101">
        <f>'SO 01.1.1.R01 - Domov pro...'!J35</f>
        <v>0</v>
      </c>
      <c r="AY95" s="101">
        <f>'SO 01.1.1.R01 - Domov pro...'!J36</f>
        <v>0</v>
      </c>
      <c r="AZ95" s="101">
        <f>'SO 01.1.1.R01 - Domov pro...'!F33</f>
        <v>0</v>
      </c>
      <c r="BA95" s="101">
        <f>'SO 01.1.1.R01 - Domov pro...'!F34</f>
        <v>0</v>
      </c>
      <c r="BB95" s="101">
        <f>'SO 01.1.1.R01 - Domov pro...'!F35</f>
        <v>0</v>
      </c>
      <c r="BC95" s="101">
        <f>'SO 01.1.1.R01 - Domov pro...'!F36</f>
        <v>0</v>
      </c>
      <c r="BD95" s="103">
        <f>'SO 01.1.1.R01 - Domov pro...'!F37</f>
        <v>0</v>
      </c>
      <c r="BT95" s="104" t="s">
        <v>85</v>
      </c>
      <c r="BV95" s="104" t="s">
        <v>79</v>
      </c>
      <c r="BW95" s="104" t="s">
        <v>86</v>
      </c>
      <c r="BX95" s="104" t="s">
        <v>5</v>
      </c>
      <c r="CL95" s="104" t="s">
        <v>1</v>
      </c>
      <c r="CM95" s="104" t="s">
        <v>85</v>
      </c>
    </row>
    <row r="96" spans="1:91" s="7" customFormat="1" ht="37.5" customHeight="1">
      <c r="A96" s="94" t="s">
        <v>81</v>
      </c>
      <c r="B96" s="95"/>
      <c r="C96" s="96"/>
      <c r="D96" s="283" t="s">
        <v>87</v>
      </c>
      <c r="E96" s="283"/>
      <c r="F96" s="283"/>
      <c r="G96" s="283"/>
      <c r="H96" s="283"/>
      <c r="I96" s="97"/>
      <c r="J96" s="283" t="s">
        <v>88</v>
      </c>
      <c r="K96" s="283"/>
      <c r="L96" s="283"/>
      <c r="M96" s="283"/>
      <c r="N96" s="283"/>
      <c r="O96" s="283"/>
      <c r="P96" s="283"/>
      <c r="Q96" s="283"/>
      <c r="R96" s="283"/>
      <c r="S96" s="283"/>
      <c r="T96" s="283"/>
      <c r="U96" s="283"/>
      <c r="V96" s="283"/>
      <c r="W96" s="283"/>
      <c r="X96" s="283"/>
      <c r="Y96" s="283"/>
      <c r="Z96" s="283"/>
      <c r="AA96" s="283"/>
      <c r="AB96" s="283"/>
      <c r="AC96" s="283"/>
      <c r="AD96" s="283"/>
      <c r="AE96" s="283"/>
      <c r="AF96" s="283"/>
      <c r="AG96" s="288">
        <f>'SO 01.1.2.R02 - Domov pro...'!J30</f>
        <v>0</v>
      </c>
      <c r="AH96" s="289"/>
      <c r="AI96" s="289"/>
      <c r="AJ96" s="289"/>
      <c r="AK96" s="289"/>
      <c r="AL96" s="289"/>
      <c r="AM96" s="289"/>
      <c r="AN96" s="288">
        <f t="shared" si="0"/>
        <v>0</v>
      </c>
      <c r="AO96" s="289"/>
      <c r="AP96" s="289"/>
      <c r="AQ96" s="98" t="s">
        <v>84</v>
      </c>
      <c r="AR96" s="99"/>
      <c r="AS96" s="100">
        <v>0</v>
      </c>
      <c r="AT96" s="101">
        <f t="shared" si="1"/>
        <v>0</v>
      </c>
      <c r="AU96" s="102">
        <f>'SO 01.1.2.R02 - Domov pro...'!P128</f>
        <v>0</v>
      </c>
      <c r="AV96" s="101">
        <f>'SO 01.1.2.R02 - Domov pro...'!J33</f>
        <v>0</v>
      </c>
      <c r="AW96" s="101">
        <f>'SO 01.1.2.R02 - Domov pro...'!J34</f>
        <v>0</v>
      </c>
      <c r="AX96" s="101">
        <f>'SO 01.1.2.R02 - Domov pro...'!J35</f>
        <v>0</v>
      </c>
      <c r="AY96" s="101">
        <f>'SO 01.1.2.R02 - Domov pro...'!J36</f>
        <v>0</v>
      </c>
      <c r="AZ96" s="101">
        <f>'SO 01.1.2.R02 - Domov pro...'!F33</f>
        <v>0</v>
      </c>
      <c r="BA96" s="101">
        <f>'SO 01.1.2.R02 - Domov pro...'!F34</f>
        <v>0</v>
      </c>
      <c r="BB96" s="101">
        <f>'SO 01.1.2.R02 - Domov pro...'!F35</f>
        <v>0</v>
      </c>
      <c r="BC96" s="101">
        <f>'SO 01.1.2.R02 - Domov pro...'!F36</f>
        <v>0</v>
      </c>
      <c r="BD96" s="103">
        <f>'SO 01.1.2.R02 - Domov pro...'!F37</f>
        <v>0</v>
      </c>
      <c r="BT96" s="104" t="s">
        <v>85</v>
      </c>
      <c r="BV96" s="104" t="s">
        <v>79</v>
      </c>
      <c r="BW96" s="104" t="s">
        <v>89</v>
      </c>
      <c r="BX96" s="104" t="s">
        <v>5</v>
      </c>
      <c r="CL96" s="104" t="s">
        <v>1</v>
      </c>
      <c r="CM96" s="104" t="s">
        <v>85</v>
      </c>
    </row>
    <row r="97" spans="1:91" s="7" customFormat="1" ht="24.75" customHeight="1">
      <c r="A97" s="94" t="s">
        <v>81</v>
      </c>
      <c r="B97" s="95"/>
      <c r="C97" s="96"/>
      <c r="D97" s="283" t="s">
        <v>90</v>
      </c>
      <c r="E97" s="283"/>
      <c r="F97" s="283"/>
      <c r="G97" s="283"/>
      <c r="H97" s="283"/>
      <c r="I97" s="97"/>
      <c r="J97" s="283" t="s">
        <v>91</v>
      </c>
      <c r="K97" s="283"/>
      <c r="L97" s="283"/>
      <c r="M97" s="283"/>
      <c r="N97" s="283"/>
      <c r="O97" s="283"/>
      <c r="P97" s="283"/>
      <c r="Q97" s="283"/>
      <c r="R97" s="283"/>
      <c r="S97" s="283"/>
      <c r="T97" s="283"/>
      <c r="U97" s="283"/>
      <c r="V97" s="283"/>
      <c r="W97" s="283"/>
      <c r="X97" s="283"/>
      <c r="Y97" s="283"/>
      <c r="Z97" s="283"/>
      <c r="AA97" s="283"/>
      <c r="AB97" s="283"/>
      <c r="AC97" s="283"/>
      <c r="AD97" s="283"/>
      <c r="AE97" s="283"/>
      <c r="AF97" s="283"/>
      <c r="AG97" s="288">
        <f>'SO 01.2 - Elektroinstalac...'!J30</f>
        <v>0</v>
      </c>
      <c r="AH97" s="289"/>
      <c r="AI97" s="289"/>
      <c r="AJ97" s="289"/>
      <c r="AK97" s="289"/>
      <c r="AL97" s="289"/>
      <c r="AM97" s="289"/>
      <c r="AN97" s="288">
        <f t="shared" si="0"/>
        <v>0</v>
      </c>
      <c r="AO97" s="289"/>
      <c r="AP97" s="289"/>
      <c r="AQ97" s="98" t="s">
        <v>84</v>
      </c>
      <c r="AR97" s="99"/>
      <c r="AS97" s="100">
        <v>0</v>
      </c>
      <c r="AT97" s="101">
        <f t="shared" si="1"/>
        <v>0</v>
      </c>
      <c r="AU97" s="102">
        <f>'SO 01.2 - Elektroinstalac...'!P129</f>
        <v>0</v>
      </c>
      <c r="AV97" s="101">
        <f>'SO 01.2 - Elektroinstalac...'!J33</f>
        <v>0</v>
      </c>
      <c r="AW97" s="101">
        <f>'SO 01.2 - Elektroinstalac...'!J34</f>
        <v>0</v>
      </c>
      <c r="AX97" s="101">
        <f>'SO 01.2 - Elektroinstalac...'!J35</f>
        <v>0</v>
      </c>
      <c r="AY97" s="101">
        <f>'SO 01.2 - Elektroinstalac...'!J36</f>
        <v>0</v>
      </c>
      <c r="AZ97" s="101">
        <f>'SO 01.2 - Elektroinstalac...'!F33</f>
        <v>0</v>
      </c>
      <c r="BA97" s="101">
        <f>'SO 01.2 - Elektroinstalac...'!F34</f>
        <v>0</v>
      </c>
      <c r="BB97" s="101">
        <f>'SO 01.2 - Elektroinstalac...'!F35</f>
        <v>0</v>
      </c>
      <c r="BC97" s="101">
        <f>'SO 01.2 - Elektroinstalac...'!F36</f>
        <v>0</v>
      </c>
      <c r="BD97" s="103">
        <f>'SO 01.2 - Elektroinstalac...'!F37</f>
        <v>0</v>
      </c>
      <c r="BT97" s="104" t="s">
        <v>85</v>
      </c>
      <c r="BV97" s="104" t="s">
        <v>79</v>
      </c>
      <c r="BW97" s="104" t="s">
        <v>92</v>
      </c>
      <c r="BX97" s="104" t="s">
        <v>5</v>
      </c>
      <c r="CL97" s="104" t="s">
        <v>1</v>
      </c>
      <c r="CM97" s="104" t="s">
        <v>85</v>
      </c>
    </row>
    <row r="98" spans="1:91" s="7" customFormat="1" ht="24.75" customHeight="1">
      <c r="A98" s="94" t="s">
        <v>81</v>
      </c>
      <c r="B98" s="95"/>
      <c r="C98" s="96"/>
      <c r="D98" s="283" t="s">
        <v>93</v>
      </c>
      <c r="E98" s="283"/>
      <c r="F98" s="283"/>
      <c r="G98" s="283"/>
      <c r="H98" s="283"/>
      <c r="I98" s="97"/>
      <c r="J98" s="283" t="s">
        <v>94</v>
      </c>
      <c r="K98" s="283"/>
      <c r="L98" s="283"/>
      <c r="M98" s="283"/>
      <c r="N98" s="283"/>
      <c r="O98" s="283"/>
      <c r="P98" s="283"/>
      <c r="Q98" s="283"/>
      <c r="R98" s="283"/>
      <c r="S98" s="283"/>
      <c r="T98" s="283"/>
      <c r="U98" s="283"/>
      <c r="V98" s="283"/>
      <c r="W98" s="283"/>
      <c r="X98" s="283"/>
      <c r="Y98" s="283"/>
      <c r="Z98" s="283"/>
      <c r="AA98" s="283"/>
      <c r="AB98" s="283"/>
      <c r="AC98" s="283"/>
      <c r="AD98" s="283"/>
      <c r="AE98" s="283"/>
      <c r="AF98" s="283"/>
      <c r="AG98" s="288">
        <f>'SO 01.3.1 - Elektroinstal...'!J30</f>
        <v>0</v>
      </c>
      <c r="AH98" s="289"/>
      <c r="AI98" s="289"/>
      <c r="AJ98" s="289"/>
      <c r="AK98" s="289"/>
      <c r="AL98" s="289"/>
      <c r="AM98" s="289"/>
      <c r="AN98" s="288">
        <f t="shared" si="0"/>
        <v>0</v>
      </c>
      <c r="AO98" s="289"/>
      <c r="AP98" s="289"/>
      <c r="AQ98" s="98" t="s">
        <v>84</v>
      </c>
      <c r="AR98" s="99"/>
      <c r="AS98" s="100">
        <v>0</v>
      </c>
      <c r="AT98" s="101">
        <f t="shared" si="1"/>
        <v>0</v>
      </c>
      <c r="AU98" s="102">
        <f>'SO 01.3.1 - Elektroinstal...'!P122</f>
        <v>0</v>
      </c>
      <c r="AV98" s="101">
        <f>'SO 01.3.1 - Elektroinstal...'!J33</f>
        <v>0</v>
      </c>
      <c r="AW98" s="101">
        <f>'SO 01.3.1 - Elektroinstal...'!J34</f>
        <v>0</v>
      </c>
      <c r="AX98" s="101">
        <f>'SO 01.3.1 - Elektroinstal...'!J35</f>
        <v>0</v>
      </c>
      <c r="AY98" s="101">
        <f>'SO 01.3.1 - Elektroinstal...'!J36</f>
        <v>0</v>
      </c>
      <c r="AZ98" s="101">
        <f>'SO 01.3.1 - Elektroinstal...'!F33</f>
        <v>0</v>
      </c>
      <c r="BA98" s="101">
        <f>'SO 01.3.1 - Elektroinstal...'!F34</f>
        <v>0</v>
      </c>
      <c r="BB98" s="101">
        <f>'SO 01.3.1 - Elektroinstal...'!F35</f>
        <v>0</v>
      </c>
      <c r="BC98" s="101">
        <f>'SO 01.3.1 - Elektroinstal...'!F36</f>
        <v>0</v>
      </c>
      <c r="BD98" s="103">
        <f>'SO 01.3.1 - Elektroinstal...'!F37</f>
        <v>0</v>
      </c>
      <c r="BT98" s="104" t="s">
        <v>85</v>
      </c>
      <c r="BV98" s="104" t="s">
        <v>79</v>
      </c>
      <c r="BW98" s="104" t="s">
        <v>95</v>
      </c>
      <c r="BX98" s="104" t="s">
        <v>5</v>
      </c>
      <c r="CL98" s="104" t="s">
        <v>1</v>
      </c>
      <c r="CM98" s="104" t="s">
        <v>85</v>
      </c>
    </row>
    <row r="99" spans="1:91" s="7" customFormat="1" ht="24.75" customHeight="1">
      <c r="A99" s="94" t="s">
        <v>81</v>
      </c>
      <c r="B99" s="95"/>
      <c r="C99" s="96"/>
      <c r="D99" s="283" t="s">
        <v>96</v>
      </c>
      <c r="E99" s="283"/>
      <c r="F99" s="283"/>
      <c r="G99" s="283"/>
      <c r="H99" s="283"/>
      <c r="I99" s="97"/>
      <c r="J99" s="283" t="s">
        <v>97</v>
      </c>
      <c r="K99" s="283"/>
      <c r="L99" s="283"/>
      <c r="M99" s="283"/>
      <c r="N99" s="283"/>
      <c r="O99" s="283"/>
      <c r="P99" s="283"/>
      <c r="Q99" s="283"/>
      <c r="R99" s="283"/>
      <c r="S99" s="283"/>
      <c r="T99" s="283"/>
      <c r="U99" s="283"/>
      <c r="V99" s="283"/>
      <c r="W99" s="283"/>
      <c r="X99" s="283"/>
      <c r="Y99" s="283"/>
      <c r="Z99" s="283"/>
      <c r="AA99" s="283"/>
      <c r="AB99" s="283"/>
      <c r="AC99" s="283"/>
      <c r="AD99" s="283"/>
      <c r="AE99" s="283"/>
      <c r="AF99" s="283"/>
      <c r="AG99" s="288">
        <f>'SO 01.3.2 - Elektroinstal...'!J30</f>
        <v>0</v>
      </c>
      <c r="AH99" s="289"/>
      <c r="AI99" s="289"/>
      <c r="AJ99" s="289"/>
      <c r="AK99" s="289"/>
      <c r="AL99" s="289"/>
      <c r="AM99" s="289"/>
      <c r="AN99" s="288">
        <f t="shared" si="0"/>
        <v>0</v>
      </c>
      <c r="AO99" s="289"/>
      <c r="AP99" s="289"/>
      <c r="AQ99" s="98" t="s">
        <v>84</v>
      </c>
      <c r="AR99" s="99"/>
      <c r="AS99" s="100">
        <v>0</v>
      </c>
      <c r="AT99" s="101">
        <f t="shared" si="1"/>
        <v>0</v>
      </c>
      <c r="AU99" s="102">
        <f>'SO 01.3.2 - Elektroinstal...'!P117</f>
        <v>0</v>
      </c>
      <c r="AV99" s="101">
        <f>'SO 01.3.2 - Elektroinstal...'!J33</f>
        <v>0</v>
      </c>
      <c r="AW99" s="101">
        <f>'SO 01.3.2 - Elektroinstal...'!J34</f>
        <v>0</v>
      </c>
      <c r="AX99" s="101">
        <f>'SO 01.3.2 - Elektroinstal...'!J35</f>
        <v>0</v>
      </c>
      <c r="AY99" s="101">
        <f>'SO 01.3.2 - Elektroinstal...'!J36</f>
        <v>0</v>
      </c>
      <c r="AZ99" s="101">
        <f>'SO 01.3.2 - Elektroinstal...'!F33</f>
        <v>0</v>
      </c>
      <c r="BA99" s="101">
        <f>'SO 01.3.2 - Elektroinstal...'!F34</f>
        <v>0</v>
      </c>
      <c r="BB99" s="101">
        <f>'SO 01.3.2 - Elektroinstal...'!F35</f>
        <v>0</v>
      </c>
      <c r="BC99" s="101">
        <f>'SO 01.3.2 - Elektroinstal...'!F36</f>
        <v>0</v>
      </c>
      <c r="BD99" s="103">
        <f>'SO 01.3.2 - Elektroinstal...'!F37</f>
        <v>0</v>
      </c>
      <c r="BT99" s="104" t="s">
        <v>85</v>
      </c>
      <c r="BV99" s="104" t="s">
        <v>79</v>
      </c>
      <c r="BW99" s="104" t="s">
        <v>98</v>
      </c>
      <c r="BX99" s="104" t="s">
        <v>5</v>
      </c>
      <c r="CL99" s="104" t="s">
        <v>1</v>
      </c>
      <c r="CM99" s="104" t="s">
        <v>85</v>
      </c>
    </row>
    <row r="100" spans="1:91" s="7" customFormat="1" ht="24.75" customHeight="1">
      <c r="A100" s="94" t="s">
        <v>81</v>
      </c>
      <c r="B100" s="95"/>
      <c r="C100" s="96"/>
      <c r="D100" s="283" t="s">
        <v>99</v>
      </c>
      <c r="E100" s="283"/>
      <c r="F100" s="283"/>
      <c r="G100" s="283"/>
      <c r="H100" s="283"/>
      <c r="I100" s="97"/>
      <c r="J100" s="283" t="s">
        <v>100</v>
      </c>
      <c r="K100" s="283"/>
      <c r="L100" s="283"/>
      <c r="M100" s="283"/>
      <c r="N100" s="283"/>
      <c r="O100" s="283"/>
      <c r="P100" s="283"/>
      <c r="Q100" s="283"/>
      <c r="R100" s="283"/>
      <c r="S100" s="283"/>
      <c r="T100" s="283"/>
      <c r="U100" s="283"/>
      <c r="V100" s="283"/>
      <c r="W100" s="283"/>
      <c r="X100" s="283"/>
      <c r="Y100" s="283"/>
      <c r="Z100" s="283"/>
      <c r="AA100" s="283"/>
      <c r="AB100" s="283"/>
      <c r="AC100" s="283"/>
      <c r="AD100" s="283"/>
      <c r="AE100" s="283"/>
      <c r="AF100" s="283"/>
      <c r="AG100" s="288">
        <f>'SO 01.4 - Zařízení pro vy...'!J30</f>
        <v>0</v>
      </c>
      <c r="AH100" s="289"/>
      <c r="AI100" s="289"/>
      <c r="AJ100" s="289"/>
      <c r="AK100" s="289"/>
      <c r="AL100" s="289"/>
      <c r="AM100" s="289"/>
      <c r="AN100" s="288">
        <f t="shared" si="0"/>
        <v>0</v>
      </c>
      <c r="AO100" s="289"/>
      <c r="AP100" s="289"/>
      <c r="AQ100" s="98" t="s">
        <v>84</v>
      </c>
      <c r="AR100" s="99"/>
      <c r="AS100" s="100">
        <v>0</v>
      </c>
      <c r="AT100" s="101">
        <f t="shared" si="1"/>
        <v>0</v>
      </c>
      <c r="AU100" s="102">
        <f>'SO 01.4 - Zařízení pro vy...'!P125</f>
        <v>0</v>
      </c>
      <c r="AV100" s="101">
        <f>'SO 01.4 - Zařízení pro vy...'!J33</f>
        <v>0</v>
      </c>
      <c r="AW100" s="101">
        <f>'SO 01.4 - Zařízení pro vy...'!J34</f>
        <v>0</v>
      </c>
      <c r="AX100" s="101">
        <f>'SO 01.4 - Zařízení pro vy...'!J35</f>
        <v>0</v>
      </c>
      <c r="AY100" s="101">
        <f>'SO 01.4 - Zařízení pro vy...'!J36</f>
        <v>0</v>
      </c>
      <c r="AZ100" s="101">
        <f>'SO 01.4 - Zařízení pro vy...'!F33</f>
        <v>0</v>
      </c>
      <c r="BA100" s="101">
        <f>'SO 01.4 - Zařízení pro vy...'!F34</f>
        <v>0</v>
      </c>
      <c r="BB100" s="101">
        <f>'SO 01.4 - Zařízení pro vy...'!F35</f>
        <v>0</v>
      </c>
      <c r="BC100" s="101">
        <f>'SO 01.4 - Zařízení pro vy...'!F36</f>
        <v>0</v>
      </c>
      <c r="BD100" s="103">
        <f>'SO 01.4 - Zařízení pro vy...'!F37</f>
        <v>0</v>
      </c>
      <c r="BT100" s="104" t="s">
        <v>85</v>
      </c>
      <c r="BV100" s="104" t="s">
        <v>79</v>
      </c>
      <c r="BW100" s="104" t="s">
        <v>101</v>
      </c>
      <c r="BX100" s="104" t="s">
        <v>5</v>
      </c>
      <c r="CL100" s="104" t="s">
        <v>1</v>
      </c>
      <c r="CM100" s="104" t="s">
        <v>85</v>
      </c>
    </row>
    <row r="101" spans="1:91" s="7" customFormat="1" ht="37.5" customHeight="1">
      <c r="A101" s="94" t="s">
        <v>81</v>
      </c>
      <c r="B101" s="95"/>
      <c r="C101" s="96"/>
      <c r="D101" s="283" t="s">
        <v>102</v>
      </c>
      <c r="E101" s="283"/>
      <c r="F101" s="283"/>
      <c r="G101" s="283"/>
      <c r="H101" s="283"/>
      <c r="I101" s="97"/>
      <c r="J101" s="283" t="s">
        <v>103</v>
      </c>
      <c r="K101" s="283"/>
      <c r="L101" s="283"/>
      <c r="M101" s="283"/>
      <c r="N101" s="283"/>
      <c r="O101" s="283"/>
      <c r="P101" s="283"/>
      <c r="Q101" s="283"/>
      <c r="R101" s="283"/>
      <c r="S101" s="283"/>
      <c r="T101" s="283"/>
      <c r="U101" s="283"/>
      <c r="V101" s="283"/>
      <c r="W101" s="283"/>
      <c r="X101" s="283"/>
      <c r="Y101" s="283"/>
      <c r="Z101" s="283"/>
      <c r="AA101" s="283"/>
      <c r="AB101" s="283"/>
      <c r="AC101" s="283"/>
      <c r="AD101" s="283"/>
      <c r="AE101" s="283"/>
      <c r="AF101" s="283"/>
      <c r="AG101" s="288">
        <f>'SO 01.5.R01 - Zdravotechn...'!J30</f>
        <v>0</v>
      </c>
      <c r="AH101" s="289"/>
      <c r="AI101" s="289"/>
      <c r="AJ101" s="289"/>
      <c r="AK101" s="289"/>
      <c r="AL101" s="289"/>
      <c r="AM101" s="289"/>
      <c r="AN101" s="288">
        <f t="shared" si="0"/>
        <v>0</v>
      </c>
      <c r="AO101" s="289"/>
      <c r="AP101" s="289"/>
      <c r="AQ101" s="98" t="s">
        <v>84</v>
      </c>
      <c r="AR101" s="99"/>
      <c r="AS101" s="100">
        <v>0</v>
      </c>
      <c r="AT101" s="101">
        <f t="shared" si="1"/>
        <v>0</v>
      </c>
      <c r="AU101" s="102">
        <f>'SO 01.5.R01 - Zdravotechn...'!P132</f>
        <v>0</v>
      </c>
      <c r="AV101" s="101">
        <f>'SO 01.5.R01 - Zdravotechn...'!J33</f>
        <v>0</v>
      </c>
      <c r="AW101" s="101">
        <f>'SO 01.5.R01 - Zdravotechn...'!J34</f>
        <v>0</v>
      </c>
      <c r="AX101" s="101">
        <f>'SO 01.5.R01 - Zdravotechn...'!J35</f>
        <v>0</v>
      </c>
      <c r="AY101" s="101">
        <f>'SO 01.5.R01 - Zdravotechn...'!J36</f>
        <v>0</v>
      </c>
      <c r="AZ101" s="101">
        <f>'SO 01.5.R01 - Zdravotechn...'!F33</f>
        <v>0</v>
      </c>
      <c r="BA101" s="101">
        <f>'SO 01.5.R01 - Zdravotechn...'!F34</f>
        <v>0</v>
      </c>
      <c r="BB101" s="101">
        <f>'SO 01.5.R01 - Zdravotechn...'!F35</f>
        <v>0</v>
      </c>
      <c r="BC101" s="101">
        <f>'SO 01.5.R01 - Zdravotechn...'!F36</f>
        <v>0</v>
      </c>
      <c r="BD101" s="103">
        <f>'SO 01.5.R01 - Zdravotechn...'!F37</f>
        <v>0</v>
      </c>
      <c r="BT101" s="104" t="s">
        <v>85</v>
      </c>
      <c r="BV101" s="104" t="s">
        <v>79</v>
      </c>
      <c r="BW101" s="104" t="s">
        <v>104</v>
      </c>
      <c r="BX101" s="104" t="s">
        <v>5</v>
      </c>
      <c r="CL101" s="104" t="s">
        <v>1</v>
      </c>
      <c r="CM101" s="104" t="s">
        <v>85</v>
      </c>
    </row>
    <row r="102" spans="1:91" s="7" customFormat="1" ht="24.75" customHeight="1">
      <c r="A102" s="94" t="s">
        <v>81</v>
      </c>
      <c r="B102" s="95"/>
      <c r="C102" s="96"/>
      <c r="D102" s="283" t="s">
        <v>105</v>
      </c>
      <c r="E102" s="283"/>
      <c r="F102" s="283"/>
      <c r="G102" s="283"/>
      <c r="H102" s="283"/>
      <c r="I102" s="97"/>
      <c r="J102" s="283" t="s">
        <v>106</v>
      </c>
      <c r="K102" s="283"/>
      <c r="L102" s="283"/>
      <c r="M102" s="283"/>
      <c r="N102" s="283"/>
      <c r="O102" s="283"/>
      <c r="P102" s="283"/>
      <c r="Q102" s="283"/>
      <c r="R102" s="283"/>
      <c r="S102" s="283"/>
      <c r="T102" s="283"/>
      <c r="U102" s="283"/>
      <c r="V102" s="283"/>
      <c r="W102" s="283"/>
      <c r="X102" s="283"/>
      <c r="Y102" s="283"/>
      <c r="Z102" s="283"/>
      <c r="AA102" s="283"/>
      <c r="AB102" s="283"/>
      <c r="AC102" s="283"/>
      <c r="AD102" s="283"/>
      <c r="AE102" s="283"/>
      <c r="AF102" s="283"/>
      <c r="AG102" s="288">
        <f>'SO 01.6 - Vzduchotechnika...'!J30</f>
        <v>0</v>
      </c>
      <c r="AH102" s="289"/>
      <c r="AI102" s="289"/>
      <c r="AJ102" s="289"/>
      <c r="AK102" s="289"/>
      <c r="AL102" s="289"/>
      <c r="AM102" s="289"/>
      <c r="AN102" s="288">
        <f t="shared" si="0"/>
        <v>0</v>
      </c>
      <c r="AO102" s="289"/>
      <c r="AP102" s="289"/>
      <c r="AQ102" s="98" t="s">
        <v>84</v>
      </c>
      <c r="AR102" s="99"/>
      <c r="AS102" s="100">
        <v>0</v>
      </c>
      <c r="AT102" s="101">
        <f t="shared" si="1"/>
        <v>0</v>
      </c>
      <c r="AU102" s="102">
        <f>'SO 01.6 - Vzduchotechnika...'!P126</f>
        <v>0</v>
      </c>
      <c r="AV102" s="101">
        <f>'SO 01.6 - Vzduchotechnika...'!J33</f>
        <v>0</v>
      </c>
      <c r="AW102" s="101">
        <f>'SO 01.6 - Vzduchotechnika...'!J34</f>
        <v>0</v>
      </c>
      <c r="AX102" s="101">
        <f>'SO 01.6 - Vzduchotechnika...'!J35</f>
        <v>0</v>
      </c>
      <c r="AY102" s="101">
        <f>'SO 01.6 - Vzduchotechnika...'!J36</f>
        <v>0</v>
      </c>
      <c r="AZ102" s="101">
        <f>'SO 01.6 - Vzduchotechnika...'!F33</f>
        <v>0</v>
      </c>
      <c r="BA102" s="101">
        <f>'SO 01.6 - Vzduchotechnika...'!F34</f>
        <v>0</v>
      </c>
      <c r="BB102" s="101">
        <f>'SO 01.6 - Vzduchotechnika...'!F35</f>
        <v>0</v>
      </c>
      <c r="BC102" s="101">
        <f>'SO 01.6 - Vzduchotechnika...'!F36</f>
        <v>0</v>
      </c>
      <c r="BD102" s="103">
        <f>'SO 01.6 - Vzduchotechnika...'!F37</f>
        <v>0</v>
      </c>
      <c r="BT102" s="104" t="s">
        <v>85</v>
      </c>
      <c r="BV102" s="104" t="s">
        <v>79</v>
      </c>
      <c r="BW102" s="104" t="s">
        <v>107</v>
      </c>
      <c r="BX102" s="104" t="s">
        <v>5</v>
      </c>
      <c r="CL102" s="104" t="s">
        <v>1</v>
      </c>
      <c r="CM102" s="104" t="s">
        <v>85</v>
      </c>
    </row>
    <row r="103" spans="1:91" s="7" customFormat="1" ht="24.75" customHeight="1">
      <c r="A103" s="94" t="s">
        <v>81</v>
      </c>
      <c r="B103" s="95"/>
      <c r="C103" s="96"/>
      <c r="D103" s="283" t="s">
        <v>108</v>
      </c>
      <c r="E103" s="283"/>
      <c r="F103" s="283"/>
      <c r="G103" s="283"/>
      <c r="H103" s="283"/>
      <c r="I103" s="97"/>
      <c r="J103" s="283" t="s">
        <v>109</v>
      </c>
      <c r="K103" s="283"/>
      <c r="L103" s="283"/>
      <c r="M103" s="283"/>
      <c r="N103" s="283"/>
      <c r="O103" s="283"/>
      <c r="P103" s="283"/>
      <c r="Q103" s="283"/>
      <c r="R103" s="283"/>
      <c r="S103" s="283"/>
      <c r="T103" s="283"/>
      <c r="U103" s="283"/>
      <c r="V103" s="283"/>
      <c r="W103" s="283"/>
      <c r="X103" s="283"/>
      <c r="Y103" s="283"/>
      <c r="Z103" s="283"/>
      <c r="AA103" s="283"/>
      <c r="AB103" s="283"/>
      <c r="AC103" s="283"/>
      <c r="AD103" s="283"/>
      <c r="AE103" s="283"/>
      <c r="AF103" s="283"/>
      <c r="AG103" s="288">
        <f>'SO 01.8 - FVE - nezpůsobi...'!J30</f>
        <v>0</v>
      </c>
      <c r="AH103" s="289"/>
      <c r="AI103" s="289"/>
      <c r="AJ103" s="289"/>
      <c r="AK103" s="289"/>
      <c r="AL103" s="289"/>
      <c r="AM103" s="289"/>
      <c r="AN103" s="288">
        <f t="shared" si="0"/>
        <v>0</v>
      </c>
      <c r="AO103" s="289"/>
      <c r="AP103" s="289"/>
      <c r="AQ103" s="98" t="s">
        <v>84</v>
      </c>
      <c r="AR103" s="99"/>
      <c r="AS103" s="100">
        <v>0</v>
      </c>
      <c r="AT103" s="101">
        <f t="shared" si="1"/>
        <v>0</v>
      </c>
      <c r="AU103" s="102">
        <f>'SO 01.8 - FVE - nezpůsobi...'!P119</f>
        <v>0</v>
      </c>
      <c r="AV103" s="101">
        <f>'SO 01.8 - FVE - nezpůsobi...'!J33</f>
        <v>0</v>
      </c>
      <c r="AW103" s="101">
        <f>'SO 01.8 - FVE - nezpůsobi...'!J34</f>
        <v>0</v>
      </c>
      <c r="AX103" s="101">
        <f>'SO 01.8 - FVE - nezpůsobi...'!J35</f>
        <v>0</v>
      </c>
      <c r="AY103" s="101">
        <f>'SO 01.8 - FVE - nezpůsobi...'!J36</f>
        <v>0</v>
      </c>
      <c r="AZ103" s="101">
        <f>'SO 01.8 - FVE - nezpůsobi...'!F33</f>
        <v>0</v>
      </c>
      <c r="BA103" s="101">
        <f>'SO 01.8 - FVE - nezpůsobi...'!F34</f>
        <v>0</v>
      </c>
      <c r="BB103" s="101">
        <f>'SO 01.8 - FVE - nezpůsobi...'!F35</f>
        <v>0</v>
      </c>
      <c r="BC103" s="101">
        <f>'SO 01.8 - FVE - nezpůsobi...'!F36</f>
        <v>0</v>
      </c>
      <c r="BD103" s="103">
        <f>'SO 01.8 - FVE - nezpůsobi...'!F37</f>
        <v>0</v>
      </c>
      <c r="BT103" s="104" t="s">
        <v>85</v>
      </c>
      <c r="BV103" s="104" t="s">
        <v>79</v>
      </c>
      <c r="BW103" s="104" t="s">
        <v>110</v>
      </c>
      <c r="BX103" s="104" t="s">
        <v>5</v>
      </c>
      <c r="CL103" s="104" t="s">
        <v>1</v>
      </c>
      <c r="CM103" s="104" t="s">
        <v>85</v>
      </c>
    </row>
    <row r="104" spans="1:91" s="7" customFormat="1" ht="24.75" customHeight="1">
      <c r="A104" s="94" t="s">
        <v>81</v>
      </c>
      <c r="B104" s="95"/>
      <c r="C104" s="96"/>
      <c r="D104" s="283" t="s">
        <v>111</v>
      </c>
      <c r="E104" s="283"/>
      <c r="F104" s="283"/>
      <c r="G104" s="283"/>
      <c r="H104" s="283"/>
      <c r="I104" s="97"/>
      <c r="J104" s="283" t="s">
        <v>112</v>
      </c>
      <c r="K104" s="283"/>
      <c r="L104" s="283"/>
      <c r="M104" s="283"/>
      <c r="N104" s="283"/>
      <c r="O104" s="283"/>
      <c r="P104" s="283"/>
      <c r="Q104" s="283"/>
      <c r="R104" s="283"/>
      <c r="S104" s="283"/>
      <c r="T104" s="283"/>
      <c r="U104" s="283"/>
      <c r="V104" s="283"/>
      <c r="W104" s="283"/>
      <c r="X104" s="283"/>
      <c r="Y104" s="283"/>
      <c r="Z104" s="283"/>
      <c r="AA104" s="283"/>
      <c r="AB104" s="283"/>
      <c r="AC104" s="283"/>
      <c r="AD104" s="283"/>
      <c r="AE104" s="283"/>
      <c r="AF104" s="283"/>
      <c r="AG104" s="288">
        <f>'SO 01.10 - Nabíjecí stani...'!J30</f>
        <v>0</v>
      </c>
      <c r="AH104" s="289"/>
      <c r="AI104" s="289"/>
      <c r="AJ104" s="289"/>
      <c r="AK104" s="289"/>
      <c r="AL104" s="289"/>
      <c r="AM104" s="289"/>
      <c r="AN104" s="288">
        <f t="shared" si="0"/>
        <v>0</v>
      </c>
      <c r="AO104" s="289"/>
      <c r="AP104" s="289"/>
      <c r="AQ104" s="98" t="s">
        <v>84</v>
      </c>
      <c r="AR104" s="99"/>
      <c r="AS104" s="100">
        <v>0</v>
      </c>
      <c r="AT104" s="101">
        <f t="shared" si="1"/>
        <v>0</v>
      </c>
      <c r="AU104" s="102">
        <f>'SO 01.10 - Nabíjecí stani...'!P125</f>
        <v>0</v>
      </c>
      <c r="AV104" s="101">
        <f>'SO 01.10 - Nabíjecí stani...'!J33</f>
        <v>0</v>
      </c>
      <c r="AW104" s="101">
        <f>'SO 01.10 - Nabíjecí stani...'!J34</f>
        <v>0</v>
      </c>
      <c r="AX104" s="101">
        <f>'SO 01.10 - Nabíjecí stani...'!J35</f>
        <v>0</v>
      </c>
      <c r="AY104" s="101">
        <f>'SO 01.10 - Nabíjecí stani...'!J36</f>
        <v>0</v>
      </c>
      <c r="AZ104" s="101">
        <f>'SO 01.10 - Nabíjecí stani...'!F33</f>
        <v>0</v>
      </c>
      <c r="BA104" s="101">
        <f>'SO 01.10 - Nabíjecí stani...'!F34</f>
        <v>0</v>
      </c>
      <c r="BB104" s="101">
        <f>'SO 01.10 - Nabíjecí stani...'!F35</f>
        <v>0</v>
      </c>
      <c r="BC104" s="101">
        <f>'SO 01.10 - Nabíjecí stani...'!F36</f>
        <v>0</v>
      </c>
      <c r="BD104" s="103">
        <f>'SO 01.10 - Nabíjecí stani...'!F37</f>
        <v>0</v>
      </c>
      <c r="BT104" s="104" t="s">
        <v>85</v>
      </c>
      <c r="BV104" s="104" t="s">
        <v>79</v>
      </c>
      <c r="BW104" s="104" t="s">
        <v>113</v>
      </c>
      <c r="BX104" s="104" t="s">
        <v>5</v>
      </c>
      <c r="CL104" s="104" t="s">
        <v>1</v>
      </c>
      <c r="CM104" s="104" t="s">
        <v>85</v>
      </c>
    </row>
    <row r="105" spans="1:91" s="7" customFormat="1" ht="24.75" customHeight="1">
      <c r="A105" s="94" t="s">
        <v>81</v>
      </c>
      <c r="B105" s="95"/>
      <c r="C105" s="96"/>
      <c r="D105" s="283" t="s">
        <v>114</v>
      </c>
      <c r="E105" s="283"/>
      <c r="F105" s="283"/>
      <c r="G105" s="283"/>
      <c r="H105" s="283"/>
      <c r="I105" s="97"/>
      <c r="J105" s="283" t="s">
        <v>115</v>
      </c>
      <c r="K105" s="283"/>
      <c r="L105" s="283"/>
      <c r="M105" s="283"/>
      <c r="N105" s="283"/>
      <c r="O105" s="283"/>
      <c r="P105" s="283"/>
      <c r="Q105" s="283"/>
      <c r="R105" s="283"/>
      <c r="S105" s="283"/>
      <c r="T105" s="283"/>
      <c r="U105" s="283"/>
      <c r="V105" s="283"/>
      <c r="W105" s="283"/>
      <c r="X105" s="283"/>
      <c r="Y105" s="283"/>
      <c r="Z105" s="283"/>
      <c r="AA105" s="283"/>
      <c r="AB105" s="283"/>
      <c r="AC105" s="283"/>
      <c r="AD105" s="283"/>
      <c r="AE105" s="283"/>
      <c r="AF105" s="283"/>
      <c r="AG105" s="288">
        <f>'SO 01.11 - Solární ohřev ...'!J30</f>
        <v>0</v>
      </c>
      <c r="AH105" s="289"/>
      <c r="AI105" s="289"/>
      <c r="AJ105" s="289"/>
      <c r="AK105" s="289"/>
      <c r="AL105" s="289"/>
      <c r="AM105" s="289"/>
      <c r="AN105" s="288">
        <f t="shared" si="0"/>
        <v>0</v>
      </c>
      <c r="AO105" s="289"/>
      <c r="AP105" s="289"/>
      <c r="AQ105" s="98" t="s">
        <v>84</v>
      </c>
      <c r="AR105" s="99"/>
      <c r="AS105" s="100">
        <v>0</v>
      </c>
      <c r="AT105" s="101">
        <f t="shared" si="1"/>
        <v>0</v>
      </c>
      <c r="AU105" s="102">
        <f>'SO 01.11 - Solární ohřev ...'!P121</f>
        <v>0</v>
      </c>
      <c r="AV105" s="101">
        <f>'SO 01.11 - Solární ohřev ...'!J33</f>
        <v>0</v>
      </c>
      <c r="AW105" s="101">
        <f>'SO 01.11 - Solární ohřev ...'!J34</f>
        <v>0</v>
      </c>
      <c r="AX105" s="101">
        <f>'SO 01.11 - Solární ohřev ...'!J35</f>
        <v>0</v>
      </c>
      <c r="AY105" s="101">
        <f>'SO 01.11 - Solární ohřev ...'!J36</f>
        <v>0</v>
      </c>
      <c r="AZ105" s="101">
        <f>'SO 01.11 - Solární ohřev ...'!F33</f>
        <v>0</v>
      </c>
      <c r="BA105" s="101">
        <f>'SO 01.11 - Solární ohřev ...'!F34</f>
        <v>0</v>
      </c>
      <c r="BB105" s="101">
        <f>'SO 01.11 - Solární ohřev ...'!F35</f>
        <v>0</v>
      </c>
      <c r="BC105" s="101">
        <f>'SO 01.11 - Solární ohřev ...'!F36</f>
        <v>0</v>
      </c>
      <c r="BD105" s="103">
        <f>'SO 01.11 - Solární ohřev ...'!F37</f>
        <v>0</v>
      </c>
      <c r="BT105" s="104" t="s">
        <v>85</v>
      </c>
      <c r="BV105" s="104" t="s">
        <v>79</v>
      </c>
      <c r="BW105" s="104" t="s">
        <v>116</v>
      </c>
      <c r="BX105" s="104" t="s">
        <v>5</v>
      </c>
      <c r="CL105" s="104" t="s">
        <v>1</v>
      </c>
      <c r="CM105" s="104" t="s">
        <v>85</v>
      </c>
    </row>
    <row r="106" spans="1:91" s="7" customFormat="1" ht="16.5" customHeight="1">
      <c r="A106" s="94" t="s">
        <v>81</v>
      </c>
      <c r="B106" s="95"/>
      <c r="C106" s="96"/>
      <c r="D106" s="283" t="s">
        <v>117</v>
      </c>
      <c r="E106" s="283"/>
      <c r="F106" s="283"/>
      <c r="G106" s="283"/>
      <c r="H106" s="283"/>
      <c r="I106" s="97"/>
      <c r="J106" s="283" t="s">
        <v>118</v>
      </c>
      <c r="K106" s="283"/>
      <c r="L106" s="283"/>
      <c r="M106" s="283"/>
      <c r="N106" s="283"/>
      <c r="O106" s="283"/>
      <c r="P106" s="283"/>
      <c r="Q106" s="283"/>
      <c r="R106" s="283"/>
      <c r="S106" s="283"/>
      <c r="T106" s="283"/>
      <c r="U106" s="283"/>
      <c r="V106" s="283"/>
      <c r="W106" s="283"/>
      <c r="X106" s="283"/>
      <c r="Y106" s="283"/>
      <c r="Z106" s="283"/>
      <c r="AA106" s="283"/>
      <c r="AB106" s="283"/>
      <c r="AC106" s="283"/>
      <c r="AD106" s="283"/>
      <c r="AE106" s="283"/>
      <c r="AF106" s="283"/>
      <c r="AG106" s="288">
        <f>'IO.01 - Komunikace - nezp...'!J30</f>
        <v>0</v>
      </c>
      <c r="AH106" s="289"/>
      <c r="AI106" s="289"/>
      <c r="AJ106" s="289"/>
      <c r="AK106" s="289"/>
      <c r="AL106" s="289"/>
      <c r="AM106" s="289"/>
      <c r="AN106" s="288">
        <f t="shared" si="0"/>
        <v>0</v>
      </c>
      <c r="AO106" s="289"/>
      <c r="AP106" s="289"/>
      <c r="AQ106" s="98" t="s">
        <v>84</v>
      </c>
      <c r="AR106" s="99"/>
      <c r="AS106" s="100">
        <v>0</v>
      </c>
      <c r="AT106" s="101">
        <f t="shared" si="1"/>
        <v>0</v>
      </c>
      <c r="AU106" s="102">
        <f>'IO.01 - Komunikace - nezp...'!P126</f>
        <v>0</v>
      </c>
      <c r="AV106" s="101">
        <f>'IO.01 - Komunikace - nezp...'!J33</f>
        <v>0</v>
      </c>
      <c r="AW106" s="101">
        <f>'IO.01 - Komunikace - nezp...'!J34</f>
        <v>0</v>
      </c>
      <c r="AX106" s="101">
        <f>'IO.01 - Komunikace - nezp...'!J35</f>
        <v>0</v>
      </c>
      <c r="AY106" s="101">
        <f>'IO.01 - Komunikace - nezp...'!J36</f>
        <v>0</v>
      </c>
      <c r="AZ106" s="101">
        <f>'IO.01 - Komunikace - nezp...'!F33</f>
        <v>0</v>
      </c>
      <c r="BA106" s="101">
        <f>'IO.01 - Komunikace - nezp...'!F34</f>
        <v>0</v>
      </c>
      <c r="BB106" s="101">
        <f>'IO.01 - Komunikace - nezp...'!F35</f>
        <v>0</v>
      </c>
      <c r="BC106" s="101">
        <f>'IO.01 - Komunikace - nezp...'!F36</f>
        <v>0</v>
      </c>
      <c r="BD106" s="103">
        <f>'IO.01 - Komunikace - nezp...'!F37</f>
        <v>0</v>
      </c>
      <c r="BT106" s="104" t="s">
        <v>85</v>
      </c>
      <c r="BV106" s="104" t="s">
        <v>79</v>
      </c>
      <c r="BW106" s="104" t="s">
        <v>119</v>
      </c>
      <c r="BX106" s="104" t="s">
        <v>5</v>
      </c>
      <c r="CL106" s="104" t="s">
        <v>1</v>
      </c>
      <c r="CM106" s="104" t="s">
        <v>120</v>
      </c>
    </row>
    <row r="107" spans="1:91" s="7" customFormat="1" ht="24.75" customHeight="1">
      <c r="A107" s="94" t="s">
        <v>81</v>
      </c>
      <c r="B107" s="95"/>
      <c r="C107" s="96"/>
      <c r="D107" s="283" t="s">
        <v>121</v>
      </c>
      <c r="E107" s="283"/>
      <c r="F107" s="283"/>
      <c r="G107" s="283"/>
      <c r="H107" s="283"/>
      <c r="I107" s="97"/>
      <c r="J107" s="283" t="s">
        <v>122</v>
      </c>
      <c r="K107" s="283"/>
      <c r="L107" s="283"/>
      <c r="M107" s="283"/>
      <c r="N107" s="283"/>
      <c r="O107" s="283"/>
      <c r="P107" s="283"/>
      <c r="Q107" s="283"/>
      <c r="R107" s="283"/>
      <c r="S107" s="283"/>
      <c r="T107" s="283"/>
      <c r="U107" s="283"/>
      <c r="V107" s="283"/>
      <c r="W107" s="283"/>
      <c r="X107" s="283"/>
      <c r="Y107" s="283"/>
      <c r="Z107" s="283"/>
      <c r="AA107" s="283"/>
      <c r="AB107" s="283"/>
      <c r="AC107" s="283"/>
      <c r="AD107" s="283"/>
      <c r="AE107" s="283"/>
      <c r="AF107" s="283"/>
      <c r="AG107" s="288">
        <f>'IO.02 - Vodovodní přípojk...'!J30</f>
        <v>0</v>
      </c>
      <c r="AH107" s="289"/>
      <c r="AI107" s="289"/>
      <c r="AJ107" s="289"/>
      <c r="AK107" s="289"/>
      <c r="AL107" s="289"/>
      <c r="AM107" s="289"/>
      <c r="AN107" s="288">
        <f t="shared" si="0"/>
        <v>0</v>
      </c>
      <c r="AO107" s="289"/>
      <c r="AP107" s="289"/>
      <c r="AQ107" s="98" t="s">
        <v>84</v>
      </c>
      <c r="AR107" s="99"/>
      <c r="AS107" s="100">
        <v>0</v>
      </c>
      <c r="AT107" s="101">
        <f t="shared" si="1"/>
        <v>0</v>
      </c>
      <c r="AU107" s="102">
        <f>'IO.02 - Vodovodní přípojk...'!P125</f>
        <v>0</v>
      </c>
      <c r="AV107" s="101">
        <f>'IO.02 - Vodovodní přípojk...'!J33</f>
        <v>0</v>
      </c>
      <c r="AW107" s="101">
        <f>'IO.02 - Vodovodní přípojk...'!J34</f>
        <v>0</v>
      </c>
      <c r="AX107" s="101">
        <f>'IO.02 - Vodovodní přípojk...'!J35</f>
        <v>0</v>
      </c>
      <c r="AY107" s="101">
        <f>'IO.02 - Vodovodní přípojk...'!J36</f>
        <v>0</v>
      </c>
      <c r="AZ107" s="101">
        <f>'IO.02 - Vodovodní přípojk...'!F33</f>
        <v>0</v>
      </c>
      <c r="BA107" s="101">
        <f>'IO.02 - Vodovodní přípojk...'!F34</f>
        <v>0</v>
      </c>
      <c r="BB107" s="101">
        <f>'IO.02 - Vodovodní přípojk...'!F35</f>
        <v>0</v>
      </c>
      <c r="BC107" s="101">
        <f>'IO.02 - Vodovodní přípojk...'!F36</f>
        <v>0</v>
      </c>
      <c r="BD107" s="103">
        <f>'IO.02 - Vodovodní přípojk...'!F37</f>
        <v>0</v>
      </c>
      <c r="BT107" s="104" t="s">
        <v>85</v>
      </c>
      <c r="BV107" s="104" t="s">
        <v>79</v>
      </c>
      <c r="BW107" s="104" t="s">
        <v>123</v>
      </c>
      <c r="BX107" s="104" t="s">
        <v>5</v>
      </c>
      <c r="CL107" s="104" t="s">
        <v>1</v>
      </c>
      <c r="CM107" s="104" t="s">
        <v>120</v>
      </c>
    </row>
    <row r="108" spans="1:91" s="7" customFormat="1" ht="24.75" customHeight="1">
      <c r="A108" s="94" t="s">
        <v>81</v>
      </c>
      <c r="B108" s="95"/>
      <c r="C108" s="96"/>
      <c r="D108" s="283" t="s">
        <v>124</v>
      </c>
      <c r="E108" s="283"/>
      <c r="F108" s="283"/>
      <c r="G108" s="283"/>
      <c r="H108" s="283"/>
      <c r="I108" s="97"/>
      <c r="J108" s="283" t="s">
        <v>125</v>
      </c>
      <c r="K108" s="283"/>
      <c r="L108" s="283"/>
      <c r="M108" s="283"/>
      <c r="N108" s="283"/>
      <c r="O108" s="283"/>
      <c r="P108" s="283"/>
      <c r="Q108" s="283"/>
      <c r="R108" s="283"/>
      <c r="S108" s="283"/>
      <c r="T108" s="283"/>
      <c r="U108" s="283"/>
      <c r="V108" s="283"/>
      <c r="W108" s="283"/>
      <c r="X108" s="283"/>
      <c r="Y108" s="283"/>
      <c r="Z108" s="283"/>
      <c r="AA108" s="283"/>
      <c r="AB108" s="283"/>
      <c r="AC108" s="283"/>
      <c r="AD108" s="283"/>
      <c r="AE108" s="283"/>
      <c r="AF108" s="283"/>
      <c r="AG108" s="288">
        <f>'IO.03 - Kanalizační přípo...'!J30</f>
        <v>0</v>
      </c>
      <c r="AH108" s="289"/>
      <c r="AI108" s="289"/>
      <c r="AJ108" s="289"/>
      <c r="AK108" s="289"/>
      <c r="AL108" s="289"/>
      <c r="AM108" s="289"/>
      <c r="AN108" s="288">
        <f t="shared" si="0"/>
        <v>0</v>
      </c>
      <c r="AO108" s="289"/>
      <c r="AP108" s="289"/>
      <c r="AQ108" s="98" t="s">
        <v>84</v>
      </c>
      <c r="AR108" s="99"/>
      <c r="AS108" s="100">
        <v>0</v>
      </c>
      <c r="AT108" s="101">
        <f t="shared" si="1"/>
        <v>0</v>
      </c>
      <c r="AU108" s="102">
        <f>'IO.03 - Kanalizační přípo...'!P123</f>
        <v>0</v>
      </c>
      <c r="AV108" s="101">
        <f>'IO.03 - Kanalizační přípo...'!J33</f>
        <v>0</v>
      </c>
      <c r="AW108" s="101">
        <f>'IO.03 - Kanalizační přípo...'!J34</f>
        <v>0</v>
      </c>
      <c r="AX108" s="101">
        <f>'IO.03 - Kanalizační přípo...'!J35</f>
        <v>0</v>
      </c>
      <c r="AY108" s="101">
        <f>'IO.03 - Kanalizační přípo...'!J36</f>
        <v>0</v>
      </c>
      <c r="AZ108" s="101">
        <f>'IO.03 - Kanalizační přípo...'!F33</f>
        <v>0</v>
      </c>
      <c r="BA108" s="101">
        <f>'IO.03 - Kanalizační přípo...'!F34</f>
        <v>0</v>
      </c>
      <c r="BB108" s="101">
        <f>'IO.03 - Kanalizační přípo...'!F35</f>
        <v>0</v>
      </c>
      <c r="BC108" s="101">
        <f>'IO.03 - Kanalizační přípo...'!F36</f>
        <v>0</v>
      </c>
      <c r="BD108" s="103">
        <f>'IO.03 - Kanalizační přípo...'!F37</f>
        <v>0</v>
      </c>
      <c r="BT108" s="104" t="s">
        <v>85</v>
      </c>
      <c r="BV108" s="104" t="s">
        <v>79</v>
      </c>
      <c r="BW108" s="104" t="s">
        <v>126</v>
      </c>
      <c r="BX108" s="104" t="s">
        <v>5</v>
      </c>
      <c r="CL108" s="104" t="s">
        <v>1</v>
      </c>
      <c r="CM108" s="104" t="s">
        <v>120</v>
      </c>
    </row>
    <row r="109" spans="1:91" s="7" customFormat="1" ht="16.5" customHeight="1">
      <c r="A109" s="94" t="s">
        <v>81</v>
      </c>
      <c r="B109" s="95"/>
      <c r="C109" s="96"/>
      <c r="D109" s="283" t="s">
        <v>127</v>
      </c>
      <c r="E109" s="283"/>
      <c r="F109" s="283"/>
      <c r="G109" s="283"/>
      <c r="H109" s="283"/>
      <c r="I109" s="97"/>
      <c r="J109" s="283" t="s">
        <v>128</v>
      </c>
      <c r="K109" s="283"/>
      <c r="L109" s="283"/>
      <c r="M109" s="283"/>
      <c r="N109" s="283"/>
      <c r="O109" s="283"/>
      <c r="P109" s="283"/>
      <c r="Q109" s="283"/>
      <c r="R109" s="283"/>
      <c r="S109" s="283"/>
      <c r="T109" s="283"/>
      <c r="U109" s="283"/>
      <c r="V109" s="283"/>
      <c r="W109" s="283"/>
      <c r="X109" s="283"/>
      <c r="Y109" s="283"/>
      <c r="Z109" s="283"/>
      <c r="AA109" s="283"/>
      <c r="AB109" s="283"/>
      <c r="AC109" s="283"/>
      <c r="AD109" s="283"/>
      <c r="AE109" s="283"/>
      <c r="AF109" s="283"/>
      <c r="AG109" s="288">
        <f>'IO.04 - Plynová přípojka ...'!J30</f>
        <v>0</v>
      </c>
      <c r="AH109" s="289"/>
      <c r="AI109" s="289"/>
      <c r="AJ109" s="289"/>
      <c r="AK109" s="289"/>
      <c r="AL109" s="289"/>
      <c r="AM109" s="289"/>
      <c r="AN109" s="288">
        <f t="shared" si="0"/>
        <v>0</v>
      </c>
      <c r="AO109" s="289"/>
      <c r="AP109" s="289"/>
      <c r="AQ109" s="98" t="s">
        <v>84</v>
      </c>
      <c r="AR109" s="99"/>
      <c r="AS109" s="100">
        <v>0</v>
      </c>
      <c r="AT109" s="101">
        <f t="shared" si="1"/>
        <v>0</v>
      </c>
      <c r="AU109" s="102">
        <f>'IO.04 - Plynová přípojka ...'!P123</f>
        <v>0</v>
      </c>
      <c r="AV109" s="101">
        <f>'IO.04 - Plynová přípojka ...'!J33</f>
        <v>0</v>
      </c>
      <c r="AW109" s="101">
        <f>'IO.04 - Plynová přípojka ...'!J34</f>
        <v>0</v>
      </c>
      <c r="AX109" s="101">
        <f>'IO.04 - Plynová přípojka ...'!J35</f>
        <v>0</v>
      </c>
      <c r="AY109" s="101">
        <f>'IO.04 - Plynová přípojka ...'!J36</f>
        <v>0</v>
      </c>
      <c r="AZ109" s="101">
        <f>'IO.04 - Plynová přípojka ...'!F33</f>
        <v>0</v>
      </c>
      <c r="BA109" s="101">
        <f>'IO.04 - Plynová přípojka ...'!F34</f>
        <v>0</v>
      </c>
      <c r="BB109" s="101">
        <f>'IO.04 - Plynová přípojka ...'!F35</f>
        <v>0</v>
      </c>
      <c r="BC109" s="101">
        <f>'IO.04 - Plynová přípojka ...'!F36</f>
        <v>0</v>
      </c>
      <c r="BD109" s="103">
        <f>'IO.04 - Plynová přípojka ...'!F37</f>
        <v>0</v>
      </c>
      <c r="BT109" s="104" t="s">
        <v>85</v>
      </c>
      <c r="BV109" s="104" t="s">
        <v>79</v>
      </c>
      <c r="BW109" s="104" t="s">
        <v>129</v>
      </c>
      <c r="BX109" s="104" t="s">
        <v>5</v>
      </c>
      <c r="CL109" s="104" t="s">
        <v>1</v>
      </c>
      <c r="CM109" s="104" t="s">
        <v>120</v>
      </c>
    </row>
    <row r="110" spans="1:91" s="7" customFormat="1" ht="24.75" customHeight="1">
      <c r="A110" s="94" t="s">
        <v>81</v>
      </c>
      <c r="B110" s="95"/>
      <c r="C110" s="96"/>
      <c r="D110" s="283" t="s">
        <v>130</v>
      </c>
      <c r="E110" s="283"/>
      <c r="F110" s="283"/>
      <c r="G110" s="283"/>
      <c r="H110" s="283"/>
      <c r="I110" s="97"/>
      <c r="J110" s="283" t="s">
        <v>131</v>
      </c>
      <c r="K110" s="283"/>
      <c r="L110" s="283"/>
      <c r="M110" s="283"/>
      <c r="N110" s="283"/>
      <c r="O110" s="283"/>
      <c r="P110" s="283"/>
      <c r="Q110" s="283"/>
      <c r="R110" s="283"/>
      <c r="S110" s="283"/>
      <c r="T110" s="283"/>
      <c r="U110" s="283"/>
      <c r="V110" s="283"/>
      <c r="W110" s="283"/>
      <c r="X110" s="283"/>
      <c r="Y110" s="283"/>
      <c r="Z110" s="283"/>
      <c r="AA110" s="283"/>
      <c r="AB110" s="283"/>
      <c r="AC110" s="283"/>
      <c r="AD110" s="283"/>
      <c r="AE110" s="283"/>
      <c r="AF110" s="283"/>
      <c r="AG110" s="288">
        <f>'IO.05 - Slaboproudé kabel...'!J30</f>
        <v>0</v>
      </c>
      <c r="AH110" s="289"/>
      <c r="AI110" s="289"/>
      <c r="AJ110" s="289"/>
      <c r="AK110" s="289"/>
      <c r="AL110" s="289"/>
      <c r="AM110" s="289"/>
      <c r="AN110" s="288">
        <f t="shared" si="0"/>
        <v>0</v>
      </c>
      <c r="AO110" s="289"/>
      <c r="AP110" s="289"/>
      <c r="AQ110" s="98" t="s">
        <v>84</v>
      </c>
      <c r="AR110" s="99"/>
      <c r="AS110" s="100">
        <v>0</v>
      </c>
      <c r="AT110" s="101">
        <f t="shared" si="1"/>
        <v>0</v>
      </c>
      <c r="AU110" s="102">
        <f>'IO.05 - Slaboproudé kabel...'!P125</f>
        <v>0</v>
      </c>
      <c r="AV110" s="101">
        <f>'IO.05 - Slaboproudé kabel...'!J33</f>
        <v>0</v>
      </c>
      <c r="AW110" s="101">
        <f>'IO.05 - Slaboproudé kabel...'!J34</f>
        <v>0</v>
      </c>
      <c r="AX110" s="101">
        <f>'IO.05 - Slaboproudé kabel...'!J35</f>
        <v>0</v>
      </c>
      <c r="AY110" s="101">
        <f>'IO.05 - Slaboproudé kabel...'!J36</f>
        <v>0</v>
      </c>
      <c r="AZ110" s="101">
        <f>'IO.05 - Slaboproudé kabel...'!F33</f>
        <v>0</v>
      </c>
      <c r="BA110" s="101">
        <f>'IO.05 - Slaboproudé kabel...'!F34</f>
        <v>0</v>
      </c>
      <c r="BB110" s="101">
        <f>'IO.05 - Slaboproudé kabel...'!F35</f>
        <v>0</v>
      </c>
      <c r="BC110" s="101">
        <f>'IO.05 - Slaboproudé kabel...'!F36</f>
        <v>0</v>
      </c>
      <c r="BD110" s="103">
        <f>'IO.05 - Slaboproudé kabel...'!F37</f>
        <v>0</v>
      </c>
      <c r="BT110" s="104" t="s">
        <v>85</v>
      </c>
      <c r="BV110" s="104" t="s">
        <v>79</v>
      </c>
      <c r="BW110" s="104" t="s">
        <v>132</v>
      </c>
      <c r="BX110" s="104" t="s">
        <v>5</v>
      </c>
      <c r="CL110" s="104" t="s">
        <v>1</v>
      </c>
      <c r="CM110" s="104" t="s">
        <v>120</v>
      </c>
    </row>
    <row r="111" spans="1:91" s="7" customFormat="1" ht="24.75" customHeight="1">
      <c r="A111" s="94" t="s">
        <v>81</v>
      </c>
      <c r="B111" s="95"/>
      <c r="C111" s="96"/>
      <c r="D111" s="283" t="s">
        <v>133</v>
      </c>
      <c r="E111" s="283"/>
      <c r="F111" s="283"/>
      <c r="G111" s="283"/>
      <c r="H111" s="283"/>
      <c r="I111" s="97"/>
      <c r="J111" s="283" t="s">
        <v>134</v>
      </c>
      <c r="K111" s="283"/>
      <c r="L111" s="283"/>
      <c r="M111" s="283"/>
      <c r="N111" s="283"/>
      <c r="O111" s="283"/>
      <c r="P111" s="283"/>
      <c r="Q111" s="283"/>
      <c r="R111" s="283"/>
      <c r="S111" s="283"/>
      <c r="T111" s="283"/>
      <c r="U111" s="283"/>
      <c r="V111" s="283"/>
      <c r="W111" s="283"/>
      <c r="X111" s="283"/>
      <c r="Y111" s="283"/>
      <c r="Z111" s="283"/>
      <c r="AA111" s="283"/>
      <c r="AB111" s="283"/>
      <c r="AC111" s="283"/>
      <c r="AD111" s="283"/>
      <c r="AE111" s="283"/>
      <c r="AF111" s="283"/>
      <c r="AG111" s="288">
        <f>'IO.06 - Plynová zařízení ...'!J30</f>
        <v>0</v>
      </c>
      <c r="AH111" s="289"/>
      <c r="AI111" s="289"/>
      <c r="AJ111" s="289"/>
      <c r="AK111" s="289"/>
      <c r="AL111" s="289"/>
      <c r="AM111" s="289"/>
      <c r="AN111" s="288">
        <f t="shared" si="0"/>
        <v>0</v>
      </c>
      <c r="AO111" s="289"/>
      <c r="AP111" s="289"/>
      <c r="AQ111" s="98" t="s">
        <v>84</v>
      </c>
      <c r="AR111" s="99"/>
      <c r="AS111" s="100">
        <v>0</v>
      </c>
      <c r="AT111" s="101">
        <f t="shared" si="1"/>
        <v>0</v>
      </c>
      <c r="AU111" s="102">
        <f>'IO.06 - Plynová zařízení ...'!P122</f>
        <v>0</v>
      </c>
      <c r="AV111" s="101">
        <f>'IO.06 - Plynová zařízení ...'!J33</f>
        <v>0</v>
      </c>
      <c r="AW111" s="101">
        <f>'IO.06 - Plynová zařízení ...'!J34</f>
        <v>0</v>
      </c>
      <c r="AX111" s="101">
        <f>'IO.06 - Plynová zařízení ...'!J35</f>
        <v>0</v>
      </c>
      <c r="AY111" s="101">
        <f>'IO.06 - Plynová zařízení ...'!J36</f>
        <v>0</v>
      </c>
      <c r="AZ111" s="101">
        <f>'IO.06 - Plynová zařízení ...'!F33</f>
        <v>0</v>
      </c>
      <c r="BA111" s="101">
        <f>'IO.06 - Plynová zařízení ...'!F34</f>
        <v>0</v>
      </c>
      <c r="BB111" s="101">
        <f>'IO.06 - Plynová zařízení ...'!F35</f>
        <v>0</v>
      </c>
      <c r="BC111" s="101">
        <f>'IO.06 - Plynová zařízení ...'!F36</f>
        <v>0</v>
      </c>
      <c r="BD111" s="103">
        <f>'IO.06 - Plynová zařízení ...'!F37</f>
        <v>0</v>
      </c>
      <c r="BT111" s="104" t="s">
        <v>85</v>
      </c>
      <c r="BV111" s="104" t="s">
        <v>79</v>
      </c>
      <c r="BW111" s="104" t="s">
        <v>135</v>
      </c>
      <c r="BX111" s="104" t="s">
        <v>5</v>
      </c>
      <c r="CL111" s="104" t="s">
        <v>1</v>
      </c>
      <c r="CM111" s="104" t="s">
        <v>120</v>
      </c>
    </row>
    <row r="112" spans="1:91" s="7" customFormat="1" ht="16.5" customHeight="1">
      <c r="A112" s="94" t="s">
        <v>81</v>
      </c>
      <c r="B112" s="95"/>
      <c r="C112" s="96"/>
      <c r="D112" s="283" t="s">
        <v>136</v>
      </c>
      <c r="E112" s="283"/>
      <c r="F112" s="283"/>
      <c r="G112" s="283"/>
      <c r="H112" s="283"/>
      <c r="I112" s="97"/>
      <c r="J112" s="283" t="s">
        <v>137</v>
      </c>
      <c r="K112" s="283"/>
      <c r="L112" s="283"/>
      <c r="M112" s="283"/>
      <c r="N112" s="283"/>
      <c r="O112" s="283"/>
      <c r="P112" s="283"/>
      <c r="Q112" s="283"/>
      <c r="R112" s="283"/>
      <c r="S112" s="283"/>
      <c r="T112" s="283"/>
      <c r="U112" s="283"/>
      <c r="V112" s="283"/>
      <c r="W112" s="283"/>
      <c r="X112" s="283"/>
      <c r="Y112" s="283"/>
      <c r="Z112" s="283"/>
      <c r="AA112" s="283"/>
      <c r="AB112" s="283"/>
      <c r="AC112" s="283"/>
      <c r="AD112" s="283"/>
      <c r="AE112" s="283"/>
      <c r="AF112" s="283"/>
      <c r="AG112" s="288">
        <f>'IO.07 - Sadové úpravy - n...'!J30</f>
        <v>0</v>
      </c>
      <c r="AH112" s="289"/>
      <c r="AI112" s="289"/>
      <c r="AJ112" s="289"/>
      <c r="AK112" s="289"/>
      <c r="AL112" s="289"/>
      <c r="AM112" s="289"/>
      <c r="AN112" s="288">
        <f t="shared" si="0"/>
        <v>0</v>
      </c>
      <c r="AO112" s="289"/>
      <c r="AP112" s="289"/>
      <c r="AQ112" s="98" t="s">
        <v>84</v>
      </c>
      <c r="AR112" s="99"/>
      <c r="AS112" s="100">
        <v>0</v>
      </c>
      <c r="AT112" s="101">
        <f t="shared" si="1"/>
        <v>0</v>
      </c>
      <c r="AU112" s="102">
        <f>'IO.07 - Sadové úpravy - n...'!P122</f>
        <v>0</v>
      </c>
      <c r="AV112" s="101">
        <f>'IO.07 - Sadové úpravy - n...'!J33</f>
        <v>0</v>
      </c>
      <c r="AW112" s="101">
        <f>'IO.07 - Sadové úpravy - n...'!J34</f>
        <v>0</v>
      </c>
      <c r="AX112" s="101">
        <f>'IO.07 - Sadové úpravy - n...'!J35</f>
        <v>0</v>
      </c>
      <c r="AY112" s="101">
        <f>'IO.07 - Sadové úpravy - n...'!J36</f>
        <v>0</v>
      </c>
      <c r="AZ112" s="101">
        <f>'IO.07 - Sadové úpravy - n...'!F33</f>
        <v>0</v>
      </c>
      <c r="BA112" s="101">
        <f>'IO.07 - Sadové úpravy - n...'!F34</f>
        <v>0</v>
      </c>
      <c r="BB112" s="101">
        <f>'IO.07 - Sadové úpravy - n...'!F35</f>
        <v>0</v>
      </c>
      <c r="BC112" s="101">
        <f>'IO.07 - Sadové úpravy - n...'!F36</f>
        <v>0</v>
      </c>
      <c r="BD112" s="103">
        <f>'IO.07 - Sadové úpravy - n...'!F37</f>
        <v>0</v>
      </c>
      <c r="BT112" s="104" t="s">
        <v>85</v>
      </c>
      <c r="BV112" s="104" t="s">
        <v>79</v>
      </c>
      <c r="BW112" s="104" t="s">
        <v>138</v>
      </c>
      <c r="BX112" s="104" t="s">
        <v>5</v>
      </c>
      <c r="CL112" s="104" t="s">
        <v>1</v>
      </c>
      <c r="CM112" s="104" t="s">
        <v>120</v>
      </c>
    </row>
    <row r="113" spans="1:91" s="7" customFormat="1" ht="16.5" customHeight="1">
      <c r="A113" s="94" t="s">
        <v>81</v>
      </c>
      <c r="B113" s="95"/>
      <c r="C113" s="96"/>
      <c r="D113" s="283" t="s">
        <v>139</v>
      </c>
      <c r="E113" s="283"/>
      <c r="F113" s="283"/>
      <c r="G113" s="283"/>
      <c r="H113" s="283"/>
      <c r="I113" s="97"/>
      <c r="J113" s="283" t="s">
        <v>140</v>
      </c>
      <c r="K113" s="283"/>
      <c r="L113" s="283"/>
      <c r="M113" s="283"/>
      <c r="N113" s="283"/>
      <c r="O113" s="283"/>
      <c r="P113" s="283"/>
      <c r="Q113" s="283"/>
      <c r="R113" s="283"/>
      <c r="S113" s="283"/>
      <c r="T113" s="283"/>
      <c r="U113" s="283"/>
      <c r="V113" s="283"/>
      <c r="W113" s="283"/>
      <c r="X113" s="283"/>
      <c r="Y113" s="283"/>
      <c r="Z113" s="283"/>
      <c r="AA113" s="283"/>
      <c r="AB113" s="283"/>
      <c r="AC113" s="283"/>
      <c r="AD113" s="283"/>
      <c r="AE113" s="283"/>
      <c r="AF113" s="283"/>
      <c r="AG113" s="288">
        <f>'IO.08 - Mobiliář - nezpůs...'!J30</f>
        <v>0</v>
      </c>
      <c r="AH113" s="289"/>
      <c r="AI113" s="289"/>
      <c r="AJ113" s="289"/>
      <c r="AK113" s="289"/>
      <c r="AL113" s="289"/>
      <c r="AM113" s="289"/>
      <c r="AN113" s="288">
        <f t="shared" si="0"/>
        <v>0</v>
      </c>
      <c r="AO113" s="289"/>
      <c r="AP113" s="289"/>
      <c r="AQ113" s="98" t="s">
        <v>84</v>
      </c>
      <c r="AR113" s="99"/>
      <c r="AS113" s="100">
        <v>0</v>
      </c>
      <c r="AT113" s="101">
        <f t="shared" si="1"/>
        <v>0</v>
      </c>
      <c r="AU113" s="102">
        <f>'IO.08 - Mobiliář - nezpůs...'!P124</f>
        <v>0</v>
      </c>
      <c r="AV113" s="101">
        <f>'IO.08 - Mobiliář - nezpůs...'!J33</f>
        <v>0</v>
      </c>
      <c r="AW113" s="101">
        <f>'IO.08 - Mobiliář - nezpůs...'!J34</f>
        <v>0</v>
      </c>
      <c r="AX113" s="101">
        <f>'IO.08 - Mobiliář - nezpůs...'!J35</f>
        <v>0</v>
      </c>
      <c r="AY113" s="101">
        <f>'IO.08 - Mobiliář - nezpůs...'!J36</f>
        <v>0</v>
      </c>
      <c r="AZ113" s="101">
        <f>'IO.08 - Mobiliář - nezpůs...'!F33</f>
        <v>0</v>
      </c>
      <c r="BA113" s="101">
        <f>'IO.08 - Mobiliář - nezpůs...'!F34</f>
        <v>0</v>
      </c>
      <c r="BB113" s="101">
        <f>'IO.08 - Mobiliář - nezpůs...'!F35</f>
        <v>0</v>
      </c>
      <c r="BC113" s="101">
        <f>'IO.08 - Mobiliář - nezpůs...'!F36</f>
        <v>0</v>
      </c>
      <c r="BD113" s="103">
        <f>'IO.08 - Mobiliář - nezpůs...'!F37</f>
        <v>0</v>
      </c>
      <c r="BT113" s="104" t="s">
        <v>85</v>
      </c>
      <c r="BV113" s="104" t="s">
        <v>79</v>
      </c>
      <c r="BW113" s="104" t="s">
        <v>141</v>
      </c>
      <c r="BX113" s="104" t="s">
        <v>5</v>
      </c>
      <c r="CL113" s="104" t="s">
        <v>1</v>
      </c>
      <c r="CM113" s="104" t="s">
        <v>120</v>
      </c>
    </row>
    <row r="114" spans="1:91" s="7" customFormat="1" ht="24.75" customHeight="1">
      <c r="A114" s="94" t="s">
        <v>81</v>
      </c>
      <c r="B114" s="95"/>
      <c r="C114" s="96"/>
      <c r="D114" s="283" t="s">
        <v>142</v>
      </c>
      <c r="E114" s="283"/>
      <c r="F114" s="283"/>
      <c r="G114" s="283"/>
      <c r="H114" s="283"/>
      <c r="I114" s="97"/>
      <c r="J114" s="283" t="s">
        <v>143</v>
      </c>
      <c r="K114" s="283"/>
      <c r="L114" s="283"/>
      <c r="M114" s="283"/>
      <c r="N114" s="283"/>
      <c r="O114" s="283"/>
      <c r="P114" s="283"/>
      <c r="Q114" s="283"/>
      <c r="R114" s="283"/>
      <c r="S114" s="283"/>
      <c r="T114" s="283"/>
      <c r="U114" s="283"/>
      <c r="V114" s="283"/>
      <c r="W114" s="283"/>
      <c r="X114" s="283"/>
      <c r="Y114" s="283"/>
      <c r="Z114" s="283"/>
      <c r="AA114" s="283"/>
      <c r="AB114" s="283"/>
      <c r="AC114" s="283"/>
      <c r="AD114" s="283"/>
      <c r="AE114" s="283"/>
      <c r="AF114" s="283"/>
      <c r="AG114" s="288">
        <f>'IO 09 - Areálové  rozvody...'!J30</f>
        <v>0</v>
      </c>
      <c r="AH114" s="289"/>
      <c r="AI114" s="289"/>
      <c r="AJ114" s="289"/>
      <c r="AK114" s="289"/>
      <c r="AL114" s="289"/>
      <c r="AM114" s="289"/>
      <c r="AN114" s="288">
        <f t="shared" si="0"/>
        <v>0</v>
      </c>
      <c r="AO114" s="289"/>
      <c r="AP114" s="289"/>
      <c r="AQ114" s="98" t="s">
        <v>84</v>
      </c>
      <c r="AR114" s="99"/>
      <c r="AS114" s="100">
        <v>0</v>
      </c>
      <c r="AT114" s="101">
        <f t="shared" si="1"/>
        <v>0</v>
      </c>
      <c r="AU114" s="102">
        <f>'IO 09 - Areálové  rozvody...'!P118</f>
        <v>0</v>
      </c>
      <c r="AV114" s="101">
        <f>'IO 09 - Areálové  rozvody...'!J33</f>
        <v>0</v>
      </c>
      <c r="AW114" s="101">
        <f>'IO 09 - Areálové  rozvody...'!J34</f>
        <v>0</v>
      </c>
      <c r="AX114" s="101">
        <f>'IO 09 - Areálové  rozvody...'!J35</f>
        <v>0</v>
      </c>
      <c r="AY114" s="101">
        <f>'IO 09 - Areálové  rozvody...'!J36</f>
        <v>0</v>
      </c>
      <c r="AZ114" s="101">
        <f>'IO 09 - Areálové  rozvody...'!F33</f>
        <v>0</v>
      </c>
      <c r="BA114" s="101">
        <f>'IO 09 - Areálové  rozvody...'!F34</f>
        <v>0</v>
      </c>
      <c r="BB114" s="101">
        <f>'IO 09 - Areálové  rozvody...'!F35</f>
        <v>0</v>
      </c>
      <c r="BC114" s="101">
        <f>'IO 09 - Areálové  rozvody...'!F36</f>
        <v>0</v>
      </c>
      <c r="BD114" s="103">
        <f>'IO 09 - Areálové  rozvody...'!F37</f>
        <v>0</v>
      </c>
      <c r="BT114" s="104" t="s">
        <v>85</v>
      </c>
      <c r="BV114" s="104" t="s">
        <v>79</v>
      </c>
      <c r="BW114" s="104" t="s">
        <v>144</v>
      </c>
      <c r="BX114" s="104" t="s">
        <v>5</v>
      </c>
      <c r="CL114" s="104" t="s">
        <v>1</v>
      </c>
      <c r="CM114" s="104" t="s">
        <v>120</v>
      </c>
    </row>
    <row r="115" spans="1:91" s="7" customFormat="1" ht="24.75" customHeight="1">
      <c r="A115" s="94" t="s">
        <v>81</v>
      </c>
      <c r="B115" s="95"/>
      <c r="C115" s="96"/>
      <c r="D115" s="283" t="s">
        <v>145</v>
      </c>
      <c r="E115" s="283"/>
      <c r="F115" s="283"/>
      <c r="G115" s="283"/>
      <c r="H115" s="283"/>
      <c r="I115" s="97"/>
      <c r="J115" s="283" t="s">
        <v>146</v>
      </c>
      <c r="K115" s="283"/>
      <c r="L115" s="283"/>
      <c r="M115" s="283"/>
      <c r="N115" s="283"/>
      <c r="O115" s="283"/>
      <c r="P115" s="283"/>
      <c r="Q115" s="283"/>
      <c r="R115" s="283"/>
      <c r="S115" s="283"/>
      <c r="T115" s="283"/>
      <c r="U115" s="283"/>
      <c r="V115" s="283"/>
      <c r="W115" s="283"/>
      <c r="X115" s="283"/>
      <c r="Y115" s="283"/>
      <c r="Z115" s="283"/>
      <c r="AA115" s="283"/>
      <c r="AB115" s="283"/>
      <c r="AC115" s="283"/>
      <c r="AD115" s="283"/>
      <c r="AE115" s="283"/>
      <c r="AF115" s="283"/>
      <c r="AG115" s="288">
        <f>'IO 10 - Areálové silnopro...'!J30</f>
        <v>0</v>
      </c>
      <c r="AH115" s="289"/>
      <c r="AI115" s="289"/>
      <c r="AJ115" s="289"/>
      <c r="AK115" s="289"/>
      <c r="AL115" s="289"/>
      <c r="AM115" s="289"/>
      <c r="AN115" s="288">
        <f t="shared" si="0"/>
        <v>0</v>
      </c>
      <c r="AO115" s="289"/>
      <c r="AP115" s="289"/>
      <c r="AQ115" s="98" t="s">
        <v>84</v>
      </c>
      <c r="AR115" s="99"/>
      <c r="AS115" s="100">
        <v>0</v>
      </c>
      <c r="AT115" s="101">
        <f t="shared" si="1"/>
        <v>0</v>
      </c>
      <c r="AU115" s="102">
        <f>'IO 10 - Areálové silnopro...'!P129</f>
        <v>0</v>
      </c>
      <c r="AV115" s="101">
        <f>'IO 10 - Areálové silnopro...'!J33</f>
        <v>0</v>
      </c>
      <c r="AW115" s="101">
        <f>'IO 10 - Areálové silnopro...'!J34</f>
        <v>0</v>
      </c>
      <c r="AX115" s="101">
        <f>'IO 10 - Areálové silnopro...'!J35</f>
        <v>0</v>
      </c>
      <c r="AY115" s="101">
        <f>'IO 10 - Areálové silnopro...'!J36</f>
        <v>0</v>
      </c>
      <c r="AZ115" s="101">
        <f>'IO 10 - Areálové silnopro...'!F33</f>
        <v>0</v>
      </c>
      <c r="BA115" s="101">
        <f>'IO 10 - Areálové silnopro...'!F34</f>
        <v>0</v>
      </c>
      <c r="BB115" s="101">
        <f>'IO 10 - Areálové silnopro...'!F35</f>
        <v>0</v>
      </c>
      <c r="BC115" s="101">
        <f>'IO 10 - Areálové silnopro...'!F36</f>
        <v>0</v>
      </c>
      <c r="BD115" s="103">
        <f>'IO 10 - Areálové silnopro...'!F37</f>
        <v>0</v>
      </c>
      <c r="BT115" s="104" t="s">
        <v>85</v>
      </c>
      <c r="BV115" s="104" t="s">
        <v>79</v>
      </c>
      <c r="BW115" s="104" t="s">
        <v>147</v>
      </c>
      <c r="BX115" s="104" t="s">
        <v>5</v>
      </c>
      <c r="CL115" s="104" t="s">
        <v>1</v>
      </c>
      <c r="CM115" s="104" t="s">
        <v>120</v>
      </c>
    </row>
    <row r="116" spans="1:91" s="7" customFormat="1" ht="24.75" customHeight="1">
      <c r="A116" s="94" t="s">
        <v>81</v>
      </c>
      <c r="B116" s="95"/>
      <c r="C116" s="96"/>
      <c r="D116" s="283" t="s">
        <v>148</v>
      </c>
      <c r="E116" s="283"/>
      <c r="F116" s="283"/>
      <c r="G116" s="283"/>
      <c r="H116" s="283"/>
      <c r="I116" s="97"/>
      <c r="J116" s="283" t="s">
        <v>149</v>
      </c>
      <c r="K116" s="283"/>
      <c r="L116" s="283"/>
      <c r="M116" s="283"/>
      <c r="N116" s="283"/>
      <c r="O116" s="283"/>
      <c r="P116" s="283"/>
      <c r="Q116" s="283"/>
      <c r="R116" s="283"/>
      <c r="S116" s="283"/>
      <c r="T116" s="283"/>
      <c r="U116" s="283"/>
      <c r="V116" s="283"/>
      <c r="W116" s="283"/>
      <c r="X116" s="283"/>
      <c r="Y116" s="283"/>
      <c r="Z116" s="283"/>
      <c r="AA116" s="283"/>
      <c r="AB116" s="283"/>
      <c r="AC116" s="283"/>
      <c r="AD116" s="283"/>
      <c r="AE116" s="283"/>
      <c r="AF116" s="283"/>
      <c r="AG116" s="288">
        <f>'IO 11 - Areálové slabopro...'!J30</f>
        <v>0</v>
      </c>
      <c r="AH116" s="289"/>
      <c r="AI116" s="289"/>
      <c r="AJ116" s="289"/>
      <c r="AK116" s="289"/>
      <c r="AL116" s="289"/>
      <c r="AM116" s="289"/>
      <c r="AN116" s="288">
        <f t="shared" si="0"/>
        <v>0</v>
      </c>
      <c r="AO116" s="289"/>
      <c r="AP116" s="289"/>
      <c r="AQ116" s="98" t="s">
        <v>84</v>
      </c>
      <c r="AR116" s="99"/>
      <c r="AS116" s="100">
        <v>0</v>
      </c>
      <c r="AT116" s="101">
        <f t="shared" si="1"/>
        <v>0</v>
      </c>
      <c r="AU116" s="102">
        <f>'IO 11 - Areálové slabopro...'!P125</f>
        <v>0</v>
      </c>
      <c r="AV116" s="101">
        <f>'IO 11 - Areálové slabopro...'!J33</f>
        <v>0</v>
      </c>
      <c r="AW116" s="101">
        <f>'IO 11 - Areálové slabopro...'!J34</f>
        <v>0</v>
      </c>
      <c r="AX116" s="101">
        <f>'IO 11 - Areálové slabopro...'!J35</f>
        <v>0</v>
      </c>
      <c r="AY116" s="101">
        <f>'IO 11 - Areálové slabopro...'!J36</f>
        <v>0</v>
      </c>
      <c r="AZ116" s="101">
        <f>'IO 11 - Areálové slabopro...'!F33</f>
        <v>0</v>
      </c>
      <c r="BA116" s="101">
        <f>'IO 11 - Areálové slabopro...'!F34</f>
        <v>0</v>
      </c>
      <c r="BB116" s="101">
        <f>'IO 11 - Areálové slabopro...'!F35</f>
        <v>0</v>
      </c>
      <c r="BC116" s="101">
        <f>'IO 11 - Areálové slabopro...'!F36</f>
        <v>0</v>
      </c>
      <c r="BD116" s="103">
        <f>'IO 11 - Areálové slabopro...'!F37</f>
        <v>0</v>
      </c>
      <c r="BT116" s="104" t="s">
        <v>85</v>
      </c>
      <c r="BV116" s="104" t="s">
        <v>79</v>
      </c>
      <c r="BW116" s="104" t="s">
        <v>150</v>
      </c>
      <c r="BX116" s="104" t="s">
        <v>5</v>
      </c>
      <c r="CL116" s="104" t="s">
        <v>1</v>
      </c>
      <c r="CM116" s="104" t="s">
        <v>120</v>
      </c>
    </row>
    <row r="117" spans="1:91" s="7" customFormat="1" ht="24.75" customHeight="1">
      <c r="A117" s="94" t="s">
        <v>81</v>
      </c>
      <c r="B117" s="95"/>
      <c r="C117" s="96"/>
      <c r="D117" s="283" t="s">
        <v>151</v>
      </c>
      <c r="E117" s="283"/>
      <c r="F117" s="283"/>
      <c r="G117" s="283"/>
      <c r="H117" s="283"/>
      <c r="I117" s="97"/>
      <c r="J117" s="283" t="s">
        <v>152</v>
      </c>
      <c r="K117" s="283"/>
      <c r="L117" s="283"/>
      <c r="M117" s="283"/>
      <c r="N117" s="283"/>
      <c r="O117" s="283"/>
      <c r="P117" s="283"/>
      <c r="Q117" s="283"/>
      <c r="R117" s="283"/>
      <c r="S117" s="283"/>
      <c r="T117" s="283"/>
      <c r="U117" s="283"/>
      <c r="V117" s="283"/>
      <c r="W117" s="283"/>
      <c r="X117" s="283"/>
      <c r="Y117" s="283"/>
      <c r="Z117" s="283"/>
      <c r="AA117" s="283"/>
      <c r="AB117" s="283"/>
      <c r="AC117" s="283"/>
      <c r="AD117" s="283"/>
      <c r="AE117" s="283"/>
      <c r="AF117" s="283"/>
      <c r="AG117" s="288">
        <f>'IO 12 - Areálové rozvody ...'!J30</f>
        <v>0</v>
      </c>
      <c r="AH117" s="289"/>
      <c r="AI117" s="289"/>
      <c r="AJ117" s="289"/>
      <c r="AK117" s="289"/>
      <c r="AL117" s="289"/>
      <c r="AM117" s="289"/>
      <c r="AN117" s="288">
        <f t="shared" si="0"/>
        <v>0</v>
      </c>
      <c r="AO117" s="289"/>
      <c r="AP117" s="289"/>
      <c r="AQ117" s="98" t="s">
        <v>84</v>
      </c>
      <c r="AR117" s="99"/>
      <c r="AS117" s="100">
        <v>0</v>
      </c>
      <c r="AT117" s="101">
        <f t="shared" si="1"/>
        <v>0</v>
      </c>
      <c r="AU117" s="102">
        <f>'IO 12 - Areálové rozvody ...'!P129</f>
        <v>0</v>
      </c>
      <c r="AV117" s="101">
        <f>'IO 12 - Areálové rozvody ...'!J33</f>
        <v>0</v>
      </c>
      <c r="AW117" s="101">
        <f>'IO 12 - Areálové rozvody ...'!J34</f>
        <v>0</v>
      </c>
      <c r="AX117" s="101">
        <f>'IO 12 - Areálové rozvody ...'!J35</f>
        <v>0</v>
      </c>
      <c r="AY117" s="101">
        <f>'IO 12 - Areálové rozvody ...'!J36</f>
        <v>0</v>
      </c>
      <c r="AZ117" s="101">
        <f>'IO 12 - Areálové rozvody ...'!F33</f>
        <v>0</v>
      </c>
      <c r="BA117" s="101">
        <f>'IO 12 - Areálové rozvody ...'!F34</f>
        <v>0</v>
      </c>
      <c r="BB117" s="101">
        <f>'IO 12 - Areálové rozvody ...'!F35</f>
        <v>0</v>
      </c>
      <c r="BC117" s="101">
        <f>'IO 12 - Areálové rozvody ...'!F36</f>
        <v>0</v>
      </c>
      <c r="BD117" s="103">
        <f>'IO 12 - Areálové rozvody ...'!F37</f>
        <v>0</v>
      </c>
      <c r="BT117" s="104" t="s">
        <v>85</v>
      </c>
      <c r="BV117" s="104" t="s">
        <v>79</v>
      </c>
      <c r="BW117" s="104" t="s">
        <v>153</v>
      </c>
      <c r="BX117" s="104" t="s">
        <v>5</v>
      </c>
      <c r="CL117" s="104" t="s">
        <v>1</v>
      </c>
      <c r="CM117" s="104" t="s">
        <v>120</v>
      </c>
    </row>
    <row r="118" spans="1:91" s="7" customFormat="1" ht="16.5" customHeight="1">
      <c r="A118" s="94" t="s">
        <v>81</v>
      </c>
      <c r="B118" s="95"/>
      <c r="C118" s="96"/>
      <c r="D118" s="283" t="s">
        <v>154</v>
      </c>
      <c r="E118" s="283"/>
      <c r="F118" s="283"/>
      <c r="G118" s="283"/>
      <c r="H118" s="283"/>
      <c r="I118" s="97"/>
      <c r="J118" s="283" t="s">
        <v>155</v>
      </c>
      <c r="K118" s="283"/>
      <c r="L118" s="283"/>
      <c r="M118" s="283"/>
      <c r="N118" s="283"/>
      <c r="O118" s="283"/>
      <c r="P118" s="283"/>
      <c r="Q118" s="283"/>
      <c r="R118" s="283"/>
      <c r="S118" s="283"/>
      <c r="T118" s="283"/>
      <c r="U118" s="283"/>
      <c r="V118" s="283"/>
      <c r="W118" s="283"/>
      <c r="X118" s="283"/>
      <c r="Y118" s="283"/>
      <c r="Z118" s="283"/>
      <c r="AA118" s="283"/>
      <c r="AB118" s="283"/>
      <c r="AC118" s="283"/>
      <c r="AD118" s="283"/>
      <c r="AE118" s="283"/>
      <c r="AF118" s="283"/>
      <c r="AG118" s="288">
        <f>'SO 02 - Oplocení - nezpůs...'!J30</f>
        <v>0</v>
      </c>
      <c r="AH118" s="289"/>
      <c r="AI118" s="289"/>
      <c r="AJ118" s="289"/>
      <c r="AK118" s="289"/>
      <c r="AL118" s="289"/>
      <c r="AM118" s="289"/>
      <c r="AN118" s="288">
        <f t="shared" si="0"/>
        <v>0</v>
      </c>
      <c r="AO118" s="289"/>
      <c r="AP118" s="289"/>
      <c r="AQ118" s="98" t="s">
        <v>84</v>
      </c>
      <c r="AR118" s="99"/>
      <c r="AS118" s="100">
        <v>0</v>
      </c>
      <c r="AT118" s="101">
        <f t="shared" si="1"/>
        <v>0</v>
      </c>
      <c r="AU118" s="102">
        <f>'SO 02 - Oplocení - nezpůs...'!P123</f>
        <v>0</v>
      </c>
      <c r="AV118" s="101">
        <f>'SO 02 - Oplocení - nezpůs...'!J33</f>
        <v>0</v>
      </c>
      <c r="AW118" s="101">
        <f>'SO 02 - Oplocení - nezpůs...'!J34</f>
        <v>0</v>
      </c>
      <c r="AX118" s="101">
        <f>'SO 02 - Oplocení - nezpůs...'!J35</f>
        <v>0</v>
      </c>
      <c r="AY118" s="101">
        <f>'SO 02 - Oplocení - nezpůs...'!J36</f>
        <v>0</v>
      </c>
      <c r="AZ118" s="101">
        <f>'SO 02 - Oplocení - nezpůs...'!F33</f>
        <v>0</v>
      </c>
      <c r="BA118" s="101">
        <f>'SO 02 - Oplocení - nezpůs...'!F34</f>
        <v>0</v>
      </c>
      <c r="BB118" s="101">
        <f>'SO 02 - Oplocení - nezpůs...'!F35</f>
        <v>0</v>
      </c>
      <c r="BC118" s="101">
        <f>'SO 02 - Oplocení - nezpůs...'!F36</f>
        <v>0</v>
      </c>
      <c r="BD118" s="103">
        <f>'SO 02 - Oplocení - nezpůs...'!F37</f>
        <v>0</v>
      </c>
      <c r="BT118" s="104" t="s">
        <v>85</v>
      </c>
      <c r="BV118" s="104" t="s">
        <v>79</v>
      </c>
      <c r="BW118" s="104" t="s">
        <v>156</v>
      </c>
      <c r="BX118" s="104" t="s">
        <v>5</v>
      </c>
      <c r="CL118" s="104" t="s">
        <v>1</v>
      </c>
      <c r="CM118" s="104" t="s">
        <v>120</v>
      </c>
    </row>
    <row r="119" spans="1:91" s="7" customFormat="1" ht="24.75" customHeight="1">
      <c r="A119" s="94" t="s">
        <v>81</v>
      </c>
      <c r="B119" s="95"/>
      <c r="C119" s="96"/>
      <c r="D119" s="283" t="s">
        <v>157</v>
      </c>
      <c r="E119" s="283"/>
      <c r="F119" s="283"/>
      <c r="G119" s="283"/>
      <c r="H119" s="283"/>
      <c r="I119" s="97"/>
      <c r="J119" s="283" t="s">
        <v>158</v>
      </c>
      <c r="K119" s="283"/>
      <c r="L119" s="283"/>
      <c r="M119" s="283"/>
      <c r="N119" s="283"/>
      <c r="O119" s="283"/>
      <c r="P119" s="283"/>
      <c r="Q119" s="283"/>
      <c r="R119" s="283"/>
      <c r="S119" s="283"/>
      <c r="T119" s="283"/>
      <c r="U119" s="283"/>
      <c r="V119" s="283"/>
      <c r="W119" s="283"/>
      <c r="X119" s="283"/>
      <c r="Y119" s="283"/>
      <c r="Z119" s="283"/>
      <c r="AA119" s="283"/>
      <c r="AB119" s="283"/>
      <c r="AC119" s="283"/>
      <c r="AD119" s="283"/>
      <c r="AE119" s="283"/>
      <c r="AF119" s="283"/>
      <c r="AG119" s="288">
        <f>'VRN - Vedlejší a ostatní ...'!J30</f>
        <v>0</v>
      </c>
      <c r="AH119" s="289"/>
      <c r="AI119" s="289"/>
      <c r="AJ119" s="289"/>
      <c r="AK119" s="289"/>
      <c r="AL119" s="289"/>
      <c r="AM119" s="289"/>
      <c r="AN119" s="288">
        <f t="shared" si="0"/>
        <v>0</v>
      </c>
      <c r="AO119" s="289"/>
      <c r="AP119" s="289"/>
      <c r="AQ119" s="98" t="s">
        <v>84</v>
      </c>
      <c r="AR119" s="99"/>
      <c r="AS119" s="105">
        <v>0</v>
      </c>
      <c r="AT119" s="106">
        <f t="shared" si="1"/>
        <v>0</v>
      </c>
      <c r="AU119" s="107">
        <f>'VRN - Vedlejší a ostatní ...'!P122</f>
        <v>0</v>
      </c>
      <c r="AV119" s="106">
        <f>'VRN - Vedlejší a ostatní ...'!J33</f>
        <v>0</v>
      </c>
      <c r="AW119" s="106">
        <f>'VRN - Vedlejší a ostatní ...'!J34</f>
        <v>0</v>
      </c>
      <c r="AX119" s="106">
        <f>'VRN - Vedlejší a ostatní ...'!J35</f>
        <v>0</v>
      </c>
      <c r="AY119" s="106">
        <f>'VRN - Vedlejší a ostatní ...'!J36</f>
        <v>0</v>
      </c>
      <c r="AZ119" s="106">
        <f>'VRN - Vedlejší a ostatní ...'!F33</f>
        <v>0</v>
      </c>
      <c r="BA119" s="106">
        <f>'VRN - Vedlejší a ostatní ...'!F34</f>
        <v>0</v>
      </c>
      <c r="BB119" s="106">
        <f>'VRN - Vedlejší a ostatní ...'!F35</f>
        <v>0</v>
      </c>
      <c r="BC119" s="106">
        <f>'VRN - Vedlejší a ostatní ...'!F36</f>
        <v>0</v>
      </c>
      <c r="BD119" s="108">
        <f>'VRN - Vedlejší a ostatní ...'!F37</f>
        <v>0</v>
      </c>
      <c r="BT119" s="104" t="s">
        <v>85</v>
      </c>
      <c r="BV119" s="104" t="s">
        <v>79</v>
      </c>
      <c r="BW119" s="104" t="s">
        <v>159</v>
      </c>
      <c r="BX119" s="104" t="s">
        <v>5</v>
      </c>
      <c r="CL119" s="104" t="s">
        <v>1</v>
      </c>
      <c r="CM119" s="104" t="s">
        <v>85</v>
      </c>
    </row>
    <row r="120" spans="1:91" s="2" customFormat="1" ht="30" customHeight="1">
      <c r="A120" s="35"/>
      <c r="B120" s="36"/>
      <c r="C120" s="37"/>
      <c r="D120" s="37"/>
      <c r="E120" s="37"/>
      <c r="F120" s="37"/>
      <c r="G120" s="37"/>
      <c r="H120" s="37"/>
      <c r="I120" s="37"/>
      <c r="J120" s="37"/>
      <c r="K120" s="37"/>
      <c r="L120" s="37"/>
      <c r="M120" s="37"/>
      <c r="N120" s="37"/>
      <c r="O120" s="37"/>
      <c r="P120" s="37"/>
      <c r="Q120" s="37"/>
      <c r="R120" s="37"/>
      <c r="S120" s="37"/>
      <c r="T120" s="37"/>
      <c r="U120" s="37"/>
      <c r="V120" s="37"/>
      <c r="W120" s="37"/>
      <c r="X120" s="37"/>
      <c r="Y120" s="37"/>
      <c r="Z120" s="37"/>
      <c r="AA120" s="37"/>
      <c r="AB120" s="37"/>
      <c r="AC120" s="37"/>
      <c r="AD120" s="37"/>
      <c r="AE120" s="37"/>
      <c r="AF120" s="37"/>
      <c r="AG120" s="37"/>
      <c r="AH120" s="37"/>
      <c r="AI120" s="37"/>
      <c r="AJ120" s="37"/>
      <c r="AK120" s="37"/>
      <c r="AL120" s="37"/>
      <c r="AM120" s="37"/>
      <c r="AN120" s="37"/>
      <c r="AO120" s="37"/>
      <c r="AP120" s="37"/>
      <c r="AQ120" s="37"/>
      <c r="AR120" s="40"/>
      <c r="AS120" s="35"/>
      <c r="AT120" s="35"/>
      <c r="AU120" s="35"/>
      <c r="AV120" s="35"/>
      <c r="AW120" s="35"/>
      <c r="AX120" s="35"/>
      <c r="AY120" s="35"/>
      <c r="AZ120" s="35"/>
      <c r="BA120" s="35"/>
      <c r="BB120" s="35"/>
      <c r="BC120" s="35"/>
      <c r="BD120" s="35"/>
      <c r="BE120" s="35"/>
    </row>
    <row r="121" spans="1:91" s="2" customFormat="1" ht="6.95" customHeight="1">
      <c r="A121" s="35"/>
      <c r="B121" s="55"/>
      <c r="C121" s="56"/>
      <c r="D121" s="56"/>
      <c r="E121" s="56"/>
      <c r="F121" s="56"/>
      <c r="G121" s="56"/>
      <c r="H121" s="56"/>
      <c r="I121" s="56"/>
      <c r="J121" s="56"/>
      <c r="K121" s="56"/>
      <c r="L121" s="56"/>
      <c r="M121" s="56"/>
      <c r="N121" s="56"/>
      <c r="O121" s="56"/>
      <c r="P121" s="56"/>
      <c r="Q121" s="56"/>
      <c r="R121" s="56"/>
      <c r="S121" s="56"/>
      <c r="T121" s="56"/>
      <c r="U121" s="56"/>
      <c r="V121" s="56"/>
      <c r="W121" s="56"/>
      <c r="X121" s="56"/>
      <c r="Y121" s="56"/>
      <c r="Z121" s="56"/>
      <c r="AA121" s="56"/>
      <c r="AB121" s="56"/>
      <c r="AC121" s="56"/>
      <c r="AD121" s="56"/>
      <c r="AE121" s="56"/>
      <c r="AF121" s="56"/>
      <c r="AG121" s="56"/>
      <c r="AH121" s="56"/>
      <c r="AI121" s="56"/>
      <c r="AJ121" s="56"/>
      <c r="AK121" s="56"/>
      <c r="AL121" s="56"/>
      <c r="AM121" s="56"/>
      <c r="AN121" s="56"/>
      <c r="AO121" s="56"/>
      <c r="AP121" s="56"/>
      <c r="AQ121" s="56"/>
      <c r="AR121" s="40"/>
      <c r="AS121" s="35"/>
      <c r="AT121" s="35"/>
      <c r="AU121" s="35"/>
      <c r="AV121" s="35"/>
      <c r="AW121" s="35"/>
      <c r="AX121" s="35"/>
      <c r="AY121" s="35"/>
      <c r="AZ121" s="35"/>
      <c r="BA121" s="35"/>
      <c r="BB121" s="35"/>
      <c r="BC121" s="35"/>
      <c r="BD121" s="35"/>
      <c r="BE121" s="35"/>
    </row>
  </sheetData>
  <sheetProtection algorithmName="SHA-512" hashValue="6pzYSF1LGFUgqJ3l3TU2IgD4aKKsif+f/qYlweRKFJi+GhxwpmgSg741RW22uH/tn/hgAh/48mWcNSRoPm3o1Q==" saltValue="HKWYoyS7Mvk6Ks1LsvE1+jhG6LfDawovii/soejrfI2U5Npn+uJlbpVkV1k9FpauBol9SwsTmoNs1cTOVxSAtg==" spinCount="100000" sheet="1" objects="1" scenarios="1" formatColumns="0" formatRows="0"/>
  <mergeCells count="138">
    <mergeCell ref="W33:AE33"/>
    <mergeCell ref="AK35:AO35"/>
    <mergeCell ref="X35:AB35"/>
    <mergeCell ref="AM89:AP89"/>
    <mergeCell ref="AS89:AT91"/>
    <mergeCell ref="AM90:AP90"/>
    <mergeCell ref="AR2:BE2"/>
    <mergeCell ref="D119:H119"/>
    <mergeCell ref="BE5:BE34"/>
    <mergeCell ref="K5:AO5"/>
    <mergeCell ref="K6:AO6"/>
    <mergeCell ref="E14:AJ14"/>
    <mergeCell ref="E23:AN23"/>
    <mergeCell ref="AK26:AO26"/>
    <mergeCell ref="L28:P28"/>
    <mergeCell ref="W28:AE28"/>
    <mergeCell ref="AK28:AO28"/>
    <mergeCell ref="W29:AE29"/>
    <mergeCell ref="L29:P29"/>
    <mergeCell ref="AK29:AO29"/>
    <mergeCell ref="AK30:AO30"/>
    <mergeCell ref="L30:P30"/>
    <mergeCell ref="W30:AE30"/>
    <mergeCell ref="L31:P31"/>
    <mergeCell ref="W31:AE31"/>
    <mergeCell ref="AK31:AO31"/>
    <mergeCell ref="AK32:AO32"/>
    <mergeCell ref="L32:P32"/>
    <mergeCell ref="W32:AE32"/>
    <mergeCell ref="AK33:AO33"/>
    <mergeCell ref="L33:P33"/>
    <mergeCell ref="D112:H112"/>
    <mergeCell ref="D113:H113"/>
    <mergeCell ref="D114:H114"/>
    <mergeCell ref="D115:H115"/>
    <mergeCell ref="D116:H116"/>
    <mergeCell ref="D117:H117"/>
    <mergeCell ref="D103:H103"/>
    <mergeCell ref="D102:H102"/>
    <mergeCell ref="D118:H118"/>
    <mergeCell ref="C92:G92"/>
    <mergeCell ref="D106:H106"/>
    <mergeCell ref="D104:H104"/>
    <mergeCell ref="D105:H105"/>
    <mergeCell ref="D107:H107"/>
    <mergeCell ref="D108:H108"/>
    <mergeCell ref="D109:H109"/>
    <mergeCell ref="D110:H110"/>
    <mergeCell ref="D111:H111"/>
    <mergeCell ref="D101:H101"/>
    <mergeCell ref="D100:H100"/>
    <mergeCell ref="D98:H98"/>
    <mergeCell ref="D95:H95"/>
    <mergeCell ref="D97:H97"/>
    <mergeCell ref="D96:H96"/>
    <mergeCell ref="D99:H99"/>
    <mergeCell ref="AN119:AP119"/>
    <mergeCell ref="AG119:AM119"/>
    <mergeCell ref="AN92:AP92"/>
    <mergeCell ref="AN95:AP95"/>
    <mergeCell ref="AN96:AP96"/>
    <mergeCell ref="AN97:AP97"/>
    <mergeCell ref="AN98:AP98"/>
    <mergeCell ref="AN99:AP99"/>
    <mergeCell ref="AN100:AP100"/>
    <mergeCell ref="AN94:AP94"/>
    <mergeCell ref="AN114:AP114"/>
    <mergeCell ref="AG114:AM114"/>
    <mergeCell ref="AG115:AM115"/>
    <mergeCell ref="AN115:AP115"/>
    <mergeCell ref="AN116:AP116"/>
    <mergeCell ref="AG116:AM116"/>
    <mergeCell ref="AN117:AP117"/>
    <mergeCell ref="AG117:AM117"/>
    <mergeCell ref="AN118:AP118"/>
    <mergeCell ref="AG118:AM118"/>
    <mergeCell ref="AN109:AP109"/>
    <mergeCell ref="AG109:AM109"/>
    <mergeCell ref="AG110:AM110"/>
    <mergeCell ref="AN110:AP110"/>
    <mergeCell ref="AG111:AM111"/>
    <mergeCell ref="AN111:AP111"/>
    <mergeCell ref="AG112:AM112"/>
    <mergeCell ref="AN112:AP112"/>
    <mergeCell ref="AG113:AM113"/>
    <mergeCell ref="AN113:AP113"/>
    <mergeCell ref="AN104:AP104"/>
    <mergeCell ref="AN105:AP105"/>
    <mergeCell ref="AG105:AM105"/>
    <mergeCell ref="AN106:AP106"/>
    <mergeCell ref="AG106:AM106"/>
    <mergeCell ref="AG107:AM107"/>
    <mergeCell ref="AN107:AP107"/>
    <mergeCell ref="AN108:AP108"/>
    <mergeCell ref="AG108:AM108"/>
    <mergeCell ref="J118:AF118"/>
    <mergeCell ref="J105:AF105"/>
    <mergeCell ref="J100:AF100"/>
    <mergeCell ref="J104:AF104"/>
    <mergeCell ref="J103:AF103"/>
    <mergeCell ref="J111:AF111"/>
    <mergeCell ref="L85:AO85"/>
    <mergeCell ref="J119:AF119"/>
    <mergeCell ref="AM87:AN87"/>
    <mergeCell ref="AG92:AM92"/>
    <mergeCell ref="AG95:AM95"/>
    <mergeCell ref="AG96:AM96"/>
    <mergeCell ref="AG97:AM97"/>
    <mergeCell ref="AG98:AM98"/>
    <mergeCell ref="AG99:AM99"/>
    <mergeCell ref="AG100:AM100"/>
    <mergeCell ref="AG94:AM94"/>
    <mergeCell ref="AG101:AM101"/>
    <mergeCell ref="AN101:AP101"/>
    <mergeCell ref="AG102:AM102"/>
    <mergeCell ref="AN102:AP102"/>
    <mergeCell ref="AN103:AP103"/>
    <mergeCell ref="AG103:AM103"/>
    <mergeCell ref="AG104:AM104"/>
    <mergeCell ref="I92:AF92"/>
    <mergeCell ref="J101:AF101"/>
    <mergeCell ref="J112:AF112"/>
    <mergeCell ref="J113:AF113"/>
    <mergeCell ref="J115:AF115"/>
    <mergeCell ref="J114:AF114"/>
    <mergeCell ref="J116:AF116"/>
    <mergeCell ref="J95:AF95"/>
    <mergeCell ref="J117:AF117"/>
    <mergeCell ref="J96:AF96"/>
    <mergeCell ref="J97:AF97"/>
    <mergeCell ref="J110:AF110"/>
    <mergeCell ref="J102:AF102"/>
    <mergeCell ref="J109:AF109"/>
    <mergeCell ref="J98:AF98"/>
    <mergeCell ref="J108:AF108"/>
    <mergeCell ref="J99:AF99"/>
    <mergeCell ref="J107:AF107"/>
    <mergeCell ref="J106:AF106"/>
  </mergeCells>
  <hyperlinks>
    <hyperlink ref="A95" location="'SO 01.1.1.R01 - Domov pro...'!C2" display="/" xr:uid="{00000000-0004-0000-0000-000000000000}"/>
    <hyperlink ref="A96" location="'SO 01.1.2.R02 - Domov pro...'!C2" display="/" xr:uid="{00000000-0004-0000-0000-000001000000}"/>
    <hyperlink ref="A97" location="'SO 01.2 - Elektroinstalac...'!C2" display="/" xr:uid="{00000000-0004-0000-0000-000002000000}"/>
    <hyperlink ref="A98" location="'SO 01.3.1 - Elektroinstal...'!C2" display="/" xr:uid="{00000000-0004-0000-0000-000003000000}"/>
    <hyperlink ref="A99" location="'SO 01.3.2 - Elektroinstal...'!C2" display="/" xr:uid="{00000000-0004-0000-0000-000004000000}"/>
    <hyperlink ref="A100" location="'SO 01.4 - Zařízení pro vy...'!C2" display="/" xr:uid="{00000000-0004-0000-0000-000005000000}"/>
    <hyperlink ref="A101" location="'SO 01.5.R01 - Zdravotechn...'!C2" display="/" xr:uid="{00000000-0004-0000-0000-000006000000}"/>
    <hyperlink ref="A102" location="'SO 01.6 - Vzduchotechnika...'!C2" display="/" xr:uid="{00000000-0004-0000-0000-000007000000}"/>
    <hyperlink ref="A103" location="'SO 01.8 - FVE - nezpůsobi...'!C2" display="/" xr:uid="{00000000-0004-0000-0000-000008000000}"/>
    <hyperlink ref="A104" location="'SO 01.10 - Nabíjecí stani...'!C2" display="/" xr:uid="{00000000-0004-0000-0000-000009000000}"/>
    <hyperlink ref="A105" location="'SO 01.11 - Solární ohřev ...'!C2" display="/" xr:uid="{00000000-0004-0000-0000-00000A000000}"/>
    <hyperlink ref="A106" location="'IO.01 - Komunikace - nezp...'!C2" display="/" xr:uid="{00000000-0004-0000-0000-00000B000000}"/>
    <hyperlink ref="A107" location="'IO.02 - Vodovodní přípojk...'!C2" display="/" xr:uid="{00000000-0004-0000-0000-00000C000000}"/>
    <hyperlink ref="A108" location="'IO.03 - Kanalizační přípo...'!C2" display="/" xr:uid="{00000000-0004-0000-0000-00000D000000}"/>
    <hyperlink ref="A109" location="'IO.04 - Plynová přípojka ...'!C2" display="/" xr:uid="{00000000-0004-0000-0000-00000E000000}"/>
    <hyperlink ref="A110" location="'IO.05 - Slaboproudé kabel...'!C2" display="/" xr:uid="{00000000-0004-0000-0000-00000F000000}"/>
    <hyperlink ref="A111" location="'IO.06 - Plynová zařízení ...'!C2" display="/" xr:uid="{00000000-0004-0000-0000-000010000000}"/>
    <hyperlink ref="A112" location="'IO.07 - Sadové úpravy - n...'!C2" display="/" xr:uid="{00000000-0004-0000-0000-000011000000}"/>
    <hyperlink ref="A113" location="'IO.08 - Mobiliář - nezpůs...'!C2" display="/" xr:uid="{00000000-0004-0000-0000-000012000000}"/>
    <hyperlink ref="A114" location="'IO 09 - Areálové  rozvody...'!C2" display="/" xr:uid="{00000000-0004-0000-0000-000013000000}"/>
    <hyperlink ref="A115" location="'IO 10 - Areálové silnopro...'!C2" display="/" xr:uid="{00000000-0004-0000-0000-000014000000}"/>
    <hyperlink ref="A116" location="'IO 11 - Areálové slabopro...'!C2" display="/" xr:uid="{00000000-0004-0000-0000-000015000000}"/>
    <hyperlink ref="A117" location="'IO 12 - Areálové rozvody ...'!C2" display="/" xr:uid="{00000000-0004-0000-0000-000016000000}"/>
    <hyperlink ref="A118" location="'SO 02 - Oplocení - nezpůs...'!C2" display="/" xr:uid="{00000000-0004-0000-0000-000017000000}"/>
    <hyperlink ref="A119" location="'VRN - Vedlejší a ostatní ...'!C2" display="/" xr:uid="{00000000-0004-0000-0000-000018000000}"/>
  </hyperlink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  <drawing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pageSetUpPr fitToPage="1"/>
  </sheetPr>
  <dimension ref="A2:BM157"/>
  <sheetViews>
    <sheetView showGridLines="0" workbookViewId="0"/>
  </sheetViews>
  <sheetFormatPr defaultRowHeight="15"/>
  <cols>
    <col min="1" max="1" width="8.33203125" style="1" customWidth="1"/>
    <col min="2" max="2" width="1.1640625" style="1" customWidth="1"/>
    <col min="3" max="3" width="4.1640625" style="1" customWidth="1"/>
    <col min="4" max="4" width="4.33203125" style="1" customWidth="1"/>
    <col min="5" max="5" width="17.1640625" style="1" customWidth="1"/>
    <col min="6" max="6" width="50.83203125" style="1" customWidth="1"/>
    <col min="7" max="7" width="7.5" style="1" customWidth="1"/>
    <col min="8" max="8" width="14" style="1" customWidth="1"/>
    <col min="9" max="9" width="15.83203125" style="1" customWidth="1"/>
    <col min="10" max="11" width="22.33203125" style="1" customWidth="1"/>
    <col min="12" max="12" width="9.33203125" style="1" customWidth="1"/>
    <col min="13" max="13" width="10.83203125" style="1" hidden="1" customWidth="1"/>
    <col min="14" max="14" width="9.33203125" style="1" hidden="1"/>
    <col min="15" max="20" width="14.1640625" style="1" hidden="1" customWidth="1"/>
    <col min="21" max="21" width="16.33203125" style="1" hidden="1" customWidth="1"/>
    <col min="22" max="22" width="12.33203125" style="1" customWidth="1"/>
    <col min="23" max="23" width="16.33203125" style="1" customWidth="1"/>
    <col min="24" max="24" width="12.33203125" style="1" customWidth="1"/>
    <col min="25" max="25" width="15" style="1" customWidth="1"/>
    <col min="26" max="26" width="11" style="1" customWidth="1"/>
    <col min="27" max="27" width="15" style="1" customWidth="1"/>
    <col min="28" max="28" width="16.33203125" style="1" customWidth="1"/>
    <col min="29" max="29" width="11" style="1" customWidth="1"/>
    <col min="30" max="30" width="15" style="1" customWidth="1"/>
    <col min="31" max="31" width="16.33203125" style="1" customWidth="1"/>
    <col min="44" max="65" width="9.33203125" style="1" hidden="1"/>
  </cols>
  <sheetData>
    <row r="2" spans="1:46" s="1" customFormat="1" ht="36.950000000000003" customHeight="1">
      <c r="L2" s="321"/>
      <c r="M2" s="321"/>
      <c r="N2" s="321"/>
      <c r="O2" s="321"/>
      <c r="P2" s="321"/>
      <c r="Q2" s="321"/>
      <c r="R2" s="321"/>
      <c r="S2" s="321"/>
      <c r="T2" s="321"/>
      <c r="U2" s="321"/>
      <c r="V2" s="321"/>
      <c r="AT2" s="18" t="s">
        <v>110</v>
      </c>
    </row>
    <row r="3" spans="1:46" s="1" customFormat="1" ht="6.95" customHeight="1">
      <c r="B3" s="110"/>
      <c r="C3" s="111"/>
      <c r="D3" s="111"/>
      <c r="E3" s="111"/>
      <c r="F3" s="111"/>
      <c r="G3" s="111"/>
      <c r="H3" s="111"/>
      <c r="I3" s="111"/>
      <c r="J3" s="111"/>
      <c r="K3" s="111"/>
      <c r="L3" s="21"/>
      <c r="AT3" s="18" t="s">
        <v>85</v>
      </c>
    </row>
    <row r="4" spans="1:46" s="1" customFormat="1" ht="24.95" customHeight="1">
      <c r="B4" s="21"/>
      <c r="D4" s="112" t="s">
        <v>166</v>
      </c>
      <c r="L4" s="21"/>
      <c r="M4" s="113" t="s">
        <v>10</v>
      </c>
      <c r="AT4" s="18" t="s">
        <v>4</v>
      </c>
    </row>
    <row r="5" spans="1:46" s="1" customFormat="1" ht="6.95" customHeight="1">
      <c r="B5" s="21"/>
      <c r="L5" s="21"/>
    </row>
    <row r="6" spans="1:46" s="1" customFormat="1" ht="12" customHeight="1">
      <c r="B6" s="21"/>
      <c r="D6" s="114" t="s">
        <v>16</v>
      </c>
      <c r="L6" s="21"/>
    </row>
    <row r="7" spans="1:46" s="1" customFormat="1" ht="16.5" customHeight="1">
      <c r="B7" s="21"/>
      <c r="E7" s="322" t="str">
        <f>'Rekapitulace stavby'!K6</f>
        <v>Domov pro seniory, Nový Bydžov</v>
      </c>
      <c r="F7" s="323"/>
      <c r="G7" s="323"/>
      <c r="H7" s="323"/>
      <c r="L7" s="21"/>
    </row>
    <row r="8" spans="1:46" s="2" customFormat="1" ht="12" customHeight="1">
      <c r="A8" s="35"/>
      <c r="B8" s="40"/>
      <c r="C8" s="35"/>
      <c r="D8" s="114" t="s">
        <v>179</v>
      </c>
      <c r="E8" s="35"/>
      <c r="F8" s="35"/>
      <c r="G8" s="35"/>
      <c r="H8" s="35"/>
      <c r="I8" s="35"/>
      <c r="J8" s="35"/>
      <c r="K8" s="35"/>
      <c r="L8" s="52"/>
      <c r="S8" s="35"/>
      <c r="T8" s="35"/>
      <c r="U8" s="35"/>
      <c r="V8" s="35"/>
      <c r="W8" s="35"/>
      <c r="X8" s="35"/>
      <c r="Y8" s="35"/>
      <c r="Z8" s="35"/>
      <c r="AA8" s="35"/>
      <c r="AB8" s="35"/>
      <c r="AC8" s="35"/>
      <c r="AD8" s="35"/>
      <c r="AE8" s="35"/>
    </row>
    <row r="9" spans="1:46" s="2" customFormat="1" ht="16.5" customHeight="1">
      <c r="A9" s="35"/>
      <c r="B9" s="40"/>
      <c r="C9" s="35"/>
      <c r="D9" s="35"/>
      <c r="E9" s="324" t="s">
        <v>5627</v>
      </c>
      <c r="F9" s="325"/>
      <c r="G9" s="325"/>
      <c r="H9" s="325"/>
      <c r="I9" s="35"/>
      <c r="J9" s="35"/>
      <c r="K9" s="35"/>
      <c r="L9" s="52"/>
      <c r="S9" s="35"/>
      <c r="T9" s="35"/>
      <c r="U9" s="35"/>
      <c r="V9" s="35"/>
      <c r="W9" s="35"/>
      <c r="X9" s="35"/>
      <c r="Y9" s="35"/>
      <c r="Z9" s="35"/>
      <c r="AA9" s="35"/>
      <c r="AB9" s="35"/>
      <c r="AC9" s="35"/>
      <c r="AD9" s="35"/>
      <c r="AE9" s="35"/>
    </row>
    <row r="10" spans="1:46" s="2" customFormat="1" ht="11.25">
      <c r="A10" s="35"/>
      <c r="B10" s="40"/>
      <c r="C10" s="35"/>
      <c r="D10" s="35"/>
      <c r="E10" s="35"/>
      <c r="F10" s="35"/>
      <c r="G10" s="35"/>
      <c r="H10" s="35"/>
      <c r="I10" s="35"/>
      <c r="J10" s="35"/>
      <c r="K10" s="35"/>
      <c r="L10" s="52"/>
      <c r="S10" s="35"/>
      <c r="T10" s="35"/>
      <c r="U10" s="35"/>
      <c r="V10" s="35"/>
      <c r="W10" s="35"/>
      <c r="X10" s="35"/>
      <c r="Y10" s="35"/>
      <c r="Z10" s="35"/>
      <c r="AA10" s="35"/>
      <c r="AB10" s="35"/>
      <c r="AC10" s="35"/>
      <c r="AD10" s="35"/>
      <c r="AE10" s="35"/>
    </row>
    <row r="11" spans="1:46" s="2" customFormat="1" ht="12" customHeight="1">
      <c r="A11" s="35"/>
      <c r="B11" s="40"/>
      <c r="C11" s="35"/>
      <c r="D11" s="114" t="s">
        <v>18</v>
      </c>
      <c r="E11" s="35"/>
      <c r="F11" s="115" t="s">
        <v>1</v>
      </c>
      <c r="G11" s="35"/>
      <c r="H11" s="35"/>
      <c r="I11" s="114" t="s">
        <v>19</v>
      </c>
      <c r="J11" s="115" t="s">
        <v>1</v>
      </c>
      <c r="K11" s="35"/>
      <c r="L11" s="52"/>
      <c r="S11" s="35"/>
      <c r="T11" s="35"/>
      <c r="U11" s="35"/>
      <c r="V11" s="35"/>
      <c r="W11" s="35"/>
      <c r="X11" s="35"/>
      <c r="Y11" s="35"/>
      <c r="Z11" s="35"/>
      <c r="AA11" s="35"/>
      <c r="AB11" s="35"/>
      <c r="AC11" s="35"/>
      <c r="AD11" s="35"/>
      <c r="AE11" s="35"/>
    </row>
    <row r="12" spans="1:46" s="2" customFormat="1" ht="12" customHeight="1">
      <c r="A12" s="35"/>
      <c r="B12" s="40"/>
      <c r="C12" s="35"/>
      <c r="D12" s="114" t="s">
        <v>20</v>
      </c>
      <c r="E12" s="35"/>
      <c r="F12" s="115" t="s">
        <v>21</v>
      </c>
      <c r="G12" s="35"/>
      <c r="H12" s="35"/>
      <c r="I12" s="114" t="s">
        <v>22</v>
      </c>
      <c r="J12" s="116" t="str">
        <f>'Rekapitulace stavby'!AN8</f>
        <v>4. 1. 2023</v>
      </c>
      <c r="K12" s="35"/>
      <c r="L12" s="52"/>
      <c r="S12" s="35"/>
      <c r="T12" s="35"/>
      <c r="U12" s="35"/>
      <c r="V12" s="35"/>
      <c r="W12" s="35"/>
      <c r="X12" s="35"/>
      <c r="Y12" s="35"/>
      <c r="Z12" s="35"/>
      <c r="AA12" s="35"/>
      <c r="AB12" s="35"/>
      <c r="AC12" s="35"/>
      <c r="AD12" s="35"/>
      <c r="AE12" s="35"/>
    </row>
    <row r="13" spans="1:46" s="2" customFormat="1" ht="10.9" customHeight="1">
      <c r="A13" s="35"/>
      <c r="B13" s="40"/>
      <c r="C13" s="35"/>
      <c r="D13" s="35"/>
      <c r="E13" s="35"/>
      <c r="F13" s="35"/>
      <c r="G13" s="35"/>
      <c r="H13" s="35"/>
      <c r="I13" s="35"/>
      <c r="J13" s="35"/>
      <c r="K13" s="35"/>
      <c r="L13" s="52"/>
      <c r="S13" s="35"/>
      <c r="T13" s="35"/>
      <c r="U13" s="35"/>
      <c r="V13" s="35"/>
      <c r="W13" s="35"/>
      <c r="X13" s="35"/>
      <c r="Y13" s="35"/>
      <c r="Z13" s="35"/>
      <c r="AA13" s="35"/>
      <c r="AB13" s="35"/>
      <c r="AC13" s="35"/>
      <c r="AD13" s="35"/>
      <c r="AE13" s="35"/>
    </row>
    <row r="14" spans="1:46" s="2" customFormat="1" ht="12" customHeight="1">
      <c r="A14" s="35"/>
      <c r="B14" s="40"/>
      <c r="C14" s="35"/>
      <c r="D14" s="114" t="s">
        <v>24</v>
      </c>
      <c r="E14" s="35"/>
      <c r="F14" s="35"/>
      <c r="G14" s="35"/>
      <c r="H14" s="35"/>
      <c r="I14" s="114" t="s">
        <v>25</v>
      </c>
      <c r="J14" s="115" t="s">
        <v>1</v>
      </c>
      <c r="K14" s="35"/>
      <c r="L14" s="52"/>
      <c r="S14" s="35"/>
      <c r="T14" s="35"/>
      <c r="U14" s="35"/>
      <c r="V14" s="35"/>
      <c r="W14" s="35"/>
      <c r="X14" s="35"/>
      <c r="Y14" s="35"/>
      <c r="Z14" s="35"/>
      <c r="AA14" s="35"/>
      <c r="AB14" s="35"/>
      <c r="AC14" s="35"/>
      <c r="AD14" s="35"/>
      <c r="AE14" s="35"/>
    </row>
    <row r="15" spans="1:46" s="2" customFormat="1" ht="18" customHeight="1">
      <c r="A15" s="35"/>
      <c r="B15" s="40"/>
      <c r="C15" s="35"/>
      <c r="D15" s="35"/>
      <c r="E15" s="115" t="s">
        <v>26</v>
      </c>
      <c r="F15" s="35"/>
      <c r="G15" s="35"/>
      <c r="H15" s="35"/>
      <c r="I15" s="114" t="s">
        <v>27</v>
      </c>
      <c r="J15" s="115" t="s">
        <v>1</v>
      </c>
      <c r="K15" s="35"/>
      <c r="L15" s="52"/>
      <c r="S15" s="35"/>
      <c r="T15" s="35"/>
      <c r="U15" s="35"/>
      <c r="V15" s="35"/>
      <c r="W15" s="35"/>
      <c r="X15" s="35"/>
      <c r="Y15" s="35"/>
      <c r="Z15" s="35"/>
      <c r="AA15" s="35"/>
      <c r="AB15" s="35"/>
      <c r="AC15" s="35"/>
      <c r="AD15" s="35"/>
      <c r="AE15" s="35"/>
    </row>
    <row r="16" spans="1:46" s="2" customFormat="1" ht="6.95" customHeight="1">
      <c r="A16" s="35"/>
      <c r="B16" s="40"/>
      <c r="C16" s="35"/>
      <c r="D16" s="35"/>
      <c r="E16" s="35"/>
      <c r="F16" s="35"/>
      <c r="G16" s="35"/>
      <c r="H16" s="35"/>
      <c r="I16" s="35"/>
      <c r="J16" s="35"/>
      <c r="K16" s="35"/>
      <c r="L16" s="52"/>
      <c r="S16" s="35"/>
      <c r="T16" s="35"/>
      <c r="U16" s="35"/>
      <c r="V16" s="35"/>
      <c r="W16" s="35"/>
      <c r="X16" s="35"/>
      <c r="Y16" s="35"/>
      <c r="Z16" s="35"/>
      <c r="AA16" s="35"/>
      <c r="AB16" s="35"/>
      <c r="AC16" s="35"/>
      <c r="AD16" s="35"/>
      <c r="AE16" s="35"/>
    </row>
    <row r="17" spans="1:31" s="2" customFormat="1" ht="12" customHeight="1">
      <c r="A17" s="35"/>
      <c r="B17" s="40"/>
      <c r="C17" s="35"/>
      <c r="D17" s="114" t="s">
        <v>28</v>
      </c>
      <c r="E17" s="35"/>
      <c r="F17" s="35"/>
      <c r="G17" s="35"/>
      <c r="H17" s="35"/>
      <c r="I17" s="114" t="s">
        <v>25</v>
      </c>
      <c r="J17" s="31" t="str">
        <f>'Rekapitulace stavby'!AN13</f>
        <v>Vyplň údaj</v>
      </c>
      <c r="K17" s="35"/>
      <c r="L17" s="52"/>
      <c r="S17" s="35"/>
      <c r="T17" s="35"/>
      <c r="U17" s="35"/>
      <c r="V17" s="35"/>
      <c r="W17" s="35"/>
      <c r="X17" s="35"/>
      <c r="Y17" s="35"/>
      <c r="Z17" s="35"/>
      <c r="AA17" s="35"/>
      <c r="AB17" s="35"/>
      <c r="AC17" s="35"/>
      <c r="AD17" s="35"/>
      <c r="AE17" s="35"/>
    </row>
    <row r="18" spans="1:31" s="2" customFormat="1" ht="18" customHeight="1">
      <c r="A18" s="35"/>
      <c r="B18" s="40"/>
      <c r="C18" s="35"/>
      <c r="D18" s="35"/>
      <c r="E18" s="326" t="str">
        <f>'Rekapitulace stavby'!E14</f>
        <v>Vyplň údaj</v>
      </c>
      <c r="F18" s="327"/>
      <c r="G18" s="327"/>
      <c r="H18" s="327"/>
      <c r="I18" s="114" t="s">
        <v>27</v>
      </c>
      <c r="J18" s="31" t="str">
        <f>'Rekapitulace stavby'!AN14</f>
        <v>Vyplň údaj</v>
      </c>
      <c r="K18" s="35"/>
      <c r="L18" s="52"/>
      <c r="S18" s="35"/>
      <c r="T18" s="35"/>
      <c r="U18" s="35"/>
      <c r="V18" s="35"/>
      <c r="W18" s="35"/>
      <c r="X18" s="35"/>
      <c r="Y18" s="35"/>
      <c r="Z18" s="35"/>
      <c r="AA18" s="35"/>
      <c r="AB18" s="35"/>
      <c r="AC18" s="35"/>
      <c r="AD18" s="35"/>
      <c r="AE18" s="35"/>
    </row>
    <row r="19" spans="1:31" s="2" customFormat="1" ht="6.95" customHeight="1">
      <c r="A19" s="35"/>
      <c r="B19" s="40"/>
      <c r="C19" s="35"/>
      <c r="D19" s="35"/>
      <c r="E19" s="35"/>
      <c r="F19" s="35"/>
      <c r="G19" s="35"/>
      <c r="H19" s="35"/>
      <c r="I19" s="35"/>
      <c r="J19" s="35"/>
      <c r="K19" s="35"/>
      <c r="L19" s="52"/>
      <c r="S19" s="35"/>
      <c r="T19" s="35"/>
      <c r="U19" s="35"/>
      <c r="V19" s="35"/>
      <c r="W19" s="35"/>
      <c r="X19" s="35"/>
      <c r="Y19" s="35"/>
      <c r="Z19" s="35"/>
      <c r="AA19" s="35"/>
      <c r="AB19" s="35"/>
      <c r="AC19" s="35"/>
      <c r="AD19" s="35"/>
      <c r="AE19" s="35"/>
    </row>
    <row r="20" spans="1:31" s="2" customFormat="1" ht="12" customHeight="1">
      <c r="A20" s="35"/>
      <c r="B20" s="40"/>
      <c r="C20" s="35"/>
      <c r="D20" s="114" t="s">
        <v>30</v>
      </c>
      <c r="E20" s="35"/>
      <c r="F20" s="35"/>
      <c r="G20" s="35"/>
      <c r="H20" s="35"/>
      <c r="I20" s="114" t="s">
        <v>25</v>
      </c>
      <c r="J20" s="115" t="s">
        <v>1</v>
      </c>
      <c r="K20" s="35"/>
      <c r="L20" s="52"/>
      <c r="S20" s="35"/>
      <c r="T20" s="35"/>
      <c r="U20" s="35"/>
      <c r="V20" s="35"/>
      <c r="W20" s="35"/>
      <c r="X20" s="35"/>
      <c r="Y20" s="35"/>
      <c r="Z20" s="35"/>
      <c r="AA20" s="35"/>
      <c r="AB20" s="35"/>
      <c r="AC20" s="35"/>
      <c r="AD20" s="35"/>
      <c r="AE20" s="35"/>
    </row>
    <row r="21" spans="1:31" s="2" customFormat="1" ht="18" customHeight="1">
      <c r="A21" s="35"/>
      <c r="B21" s="40"/>
      <c r="C21" s="35"/>
      <c r="D21" s="35"/>
      <c r="E21" s="115" t="s">
        <v>31</v>
      </c>
      <c r="F21" s="35"/>
      <c r="G21" s="35"/>
      <c r="H21" s="35"/>
      <c r="I21" s="114" t="s">
        <v>27</v>
      </c>
      <c r="J21" s="115" t="s">
        <v>1</v>
      </c>
      <c r="K21" s="35"/>
      <c r="L21" s="52"/>
      <c r="S21" s="35"/>
      <c r="T21" s="35"/>
      <c r="U21" s="35"/>
      <c r="V21" s="35"/>
      <c r="W21" s="35"/>
      <c r="X21" s="35"/>
      <c r="Y21" s="35"/>
      <c r="Z21" s="35"/>
      <c r="AA21" s="35"/>
      <c r="AB21" s="35"/>
      <c r="AC21" s="35"/>
      <c r="AD21" s="35"/>
      <c r="AE21" s="35"/>
    </row>
    <row r="22" spans="1:31" s="2" customFormat="1" ht="6.95" customHeight="1">
      <c r="A22" s="35"/>
      <c r="B22" s="40"/>
      <c r="C22" s="35"/>
      <c r="D22" s="35"/>
      <c r="E22" s="35"/>
      <c r="F22" s="35"/>
      <c r="G22" s="35"/>
      <c r="H22" s="35"/>
      <c r="I22" s="35"/>
      <c r="J22" s="35"/>
      <c r="K22" s="35"/>
      <c r="L22" s="52"/>
      <c r="S22" s="35"/>
      <c r="T22" s="35"/>
      <c r="U22" s="35"/>
      <c r="V22" s="35"/>
      <c r="W22" s="35"/>
      <c r="X22" s="35"/>
      <c r="Y22" s="35"/>
      <c r="Z22" s="35"/>
      <c r="AA22" s="35"/>
      <c r="AB22" s="35"/>
      <c r="AC22" s="35"/>
      <c r="AD22" s="35"/>
      <c r="AE22" s="35"/>
    </row>
    <row r="23" spans="1:31" s="2" customFormat="1" ht="12" customHeight="1">
      <c r="A23" s="35"/>
      <c r="B23" s="40"/>
      <c r="C23" s="35"/>
      <c r="D23" s="114" t="s">
        <v>33</v>
      </c>
      <c r="E23" s="35"/>
      <c r="F23" s="35"/>
      <c r="G23" s="35"/>
      <c r="H23" s="35"/>
      <c r="I23" s="114" t="s">
        <v>25</v>
      </c>
      <c r="J23" s="115" t="s">
        <v>1</v>
      </c>
      <c r="K23" s="35"/>
      <c r="L23" s="52"/>
      <c r="S23" s="35"/>
      <c r="T23" s="35"/>
      <c r="U23" s="35"/>
      <c r="V23" s="35"/>
      <c r="W23" s="35"/>
      <c r="X23" s="35"/>
      <c r="Y23" s="35"/>
      <c r="Z23" s="35"/>
      <c r="AA23" s="35"/>
      <c r="AB23" s="35"/>
      <c r="AC23" s="35"/>
      <c r="AD23" s="35"/>
      <c r="AE23" s="35"/>
    </row>
    <row r="24" spans="1:31" s="2" customFormat="1" ht="18" customHeight="1">
      <c r="A24" s="35"/>
      <c r="B24" s="40"/>
      <c r="C24" s="35"/>
      <c r="D24" s="35"/>
      <c r="E24" s="115" t="s">
        <v>34</v>
      </c>
      <c r="F24" s="35"/>
      <c r="G24" s="35"/>
      <c r="H24" s="35"/>
      <c r="I24" s="114" t="s">
        <v>27</v>
      </c>
      <c r="J24" s="115" t="s">
        <v>1</v>
      </c>
      <c r="K24" s="35"/>
      <c r="L24" s="52"/>
      <c r="S24" s="35"/>
      <c r="T24" s="35"/>
      <c r="U24" s="35"/>
      <c r="V24" s="35"/>
      <c r="W24" s="35"/>
      <c r="X24" s="35"/>
      <c r="Y24" s="35"/>
      <c r="Z24" s="35"/>
      <c r="AA24" s="35"/>
      <c r="AB24" s="35"/>
      <c r="AC24" s="35"/>
      <c r="AD24" s="35"/>
      <c r="AE24" s="35"/>
    </row>
    <row r="25" spans="1:31" s="2" customFormat="1" ht="6.95" customHeight="1">
      <c r="A25" s="35"/>
      <c r="B25" s="40"/>
      <c r="C25" s="35"/>
      <c r="D25" s="35"/>
      <c r="E25" s="35"/>
      <c r="F25" s="35"/>
      <c r="G25" s="35"/>
      <c r="H25" s="35"/>
      <c r="I25" s="35"/>
      <c r="J25" s="35"/>
      <c r="K25" s="35"/>
      <c r="L25" s="52"/>
      <c r="S25" s="35"/>
      <c r="T25" s="35"/>
      <c r="U25" s="35"/>
      <c r="V25" s="35"/>
      <c r="W25" s="35"/>
      <c r="X25" s="35"/>
      <c r="Y25" s="35"/>
      <c r="Z25" s="35"/>
      <c r="AA25" s="35"/>
      <c r="AB25" s="35"/>
      <c r="AC25" s="35"/>
      <c r="AD25" s="35"/>
      <c r="AE25" s="35"/>
    </row>
    <row r="26" spans="1:31" s="2" customFormat="1" ht="12" customHeight="1">
      <c r="A26" s="35"/>
      <c r="B26" s="40"/>
      <c r="C26" s="35"/>
      <c r="D26" s="114" t="s">
        <v>35</v>
      </c>
      <c r="E26" s="35"/>
      <c r="F26" s="35"/>
      <c r="G26" s="35"/>
      <c r="H26" s="35"/>
      <c r="I26" s="35"/>
      <c r="J26" s="35"/>
      <c r="K26" s="35"/>
      <c r="L26" s="52"/>
      <c r="S26" s="35"/>
      <c r="T26" s="35"/>
      <c r="U26" s="35"/>
      <c r="V26" s="35"/>
      <c r="W26" s="35"/>
      <c r="X26" s="35"/>
      <c r="Y26" s="35"/>
      <c r="Z26" s="35"/>
      <c r="AA26" s="35"/>
      <c r="AB26" s="35"/>
      <c r="AC26" s="35"/>
      <c r="AD26" s="35"/>
      <c r="AE26" s="35"/>
    </row>
    <row r="27" spans="1:31" s="8" customFormat="1" ht="71.25" customHeight="1">
      <c r="A27" s="117"/>
      <c r="B27" s="118"/>
      <c r="C27" s="117"/>
      <c r="D27" s="117"/>
      <c r="E27" s="328" t="s">
        <v>36</v>
      </c>
      <c r="F27" s="328"/>
      <c r="G27" s="328"/>
      <c r="H27" s="328"/>
      <c r="I27" s="117"/>
      <c r="J27" s="117"/>
      <c r="K27" s="117"/>
      <c r="L27" s="119"/>
      <c r="S27" s="117"/>
      <c r="T27" s="117"/>
      <c r="U27" s="117"/>
      <c r="V27" s="117"/>
      <c r="W27" s="117"/>
      <c r="X27" s="117"/>
      <c r="Y27" s="117"/>
      <c r="Z27" s="117"/>
      <c r="AA27" s="117"/>
      <c r="AB27" s="117"/>
      <c r="AC27" s="117"/>
      <c r="AD27" s="117"/>
      <c r="AE27" s="117"/>
    </row>
    <row r="28" spans="1:31" s="2" customFormat="1" ht="6.95" customHeight="1">
      <c r="A28" s="35"/>
      <c r="B28" s="40"/>
      <c r="C28" s="35"/>
      <c r="D28" s="35"/>
      <c r="E28" s="35"/>
      <c r="F28" s="35"/>
      <c r="G28" s="35"/>
      <c r="H28" s="35"/>
      <c r="I28" s="35"/>
      <c r="J28" s="35"/>
      <c r="K28" s="35"/>
      <c r="L28" s="52"/>
      <c r="S28" s="35"/>
      <c r="T28" s="35"/>
      <c r="U28" s="35"/>
      <c r="V28" s="35"/>
      <c r="W28" s="35"/>
      <c r="X28" s="35"/>
      <c r="Y28" s="35"/>
      <c r="Z28" s="35"/>
      <c r="AA28" s="35"/>
      <c r="AB28" s="35"/>
      <c r="AC28" s="35"/>
      <c r="AD28" s="35"/>
      <c r="AE28" s="35"/>
    </row>
    <row r="29" spans="1:31" s="2" customFormat="1" ht="6.95" customHeight="1">
      <c r="A29" s="35"/>
      <c r="B29" s="40"/>
      <c r="C29" s="35"/>
      <c r="D29" s="121"/>
      <c r="E29" s="121"/>
      <c r="F29" s="121"/>
      <c r="G29" s="121"/>
      <c r="H29" s="121"/>
      <c r="I29" s="121"/>
      <c r="J29" s="121"/>
      <c r="K29" s="121"/>
      <c r="L29" s="52"/>
      <c r="S29" s="35"/>
      <c r="T29" s="35"/>
      <c r="U29" s="35"/>
      <c r="V29" s="35"/>
      <c r="W29" s="35"/>
      <c r="X29" s="35"/>
      <c r="Y29" s="35"/>
      <c r="Z29" s="35"/>
      <c r="AA29" s="35"/>
      <c r="AB29" s="35"/>
      <c r="AC29" s="35"/>
      <c r="AD29" s="35"/>
      <c r="AE29" s="35"/>
    </row>
    <row r="30" spans="1:31" s="2" customFormat="1" ht="25.35" customHeight="1">
      <c r="A30" s="35"/>
      <c r="B30" s="40"/>
      <c r="C30" s="35"/>
      <c r="D30" s="122" t="s">
        <v>37</v>
      </c>
      <c r="E30" s="35"/>
      <c r="F30" s="35"/>
      <c r="G30" s="35"/>
      <c r="H30" s="35"/>
      <c r="I30" s="35"/>
      <c r="J30" s="123">
        <f>ROUND(J119, 2)</f>
        <v>0</v>
      </c>
      <c r="K30" s="35"/>
      <c r="L30" s="52"/>
      <c r="S30" s="35"/>
      <c r="T30" s="35"/>
      <c r="U30" s="35"/>
      <c r="V30" s="35"/>
      <c r="W30" s="35"/>
      <c r="X30" s="35"/>
      <c r="Y30" s="35"/>
      <c r="Z30" s="35"/>
      <c r="AA30" s="35"/>
      <c r="AB30" s="35"/>
      <c r="AC30" s="35"/>
      <c r="AD30" s="35"/>
      <c r="AE30" s="35"/>
    </row>
    <row r="31" spans="1:31" s="2" customFormat="1" ht="6.95" customHeight="1">
      <c r="A31" s="35"/>
      <c r="B31" s="40"/>
      <c r="C31" s="35"/>
      <c r="D31" s="121"/>
      <c r="E31" s="121"/>
      <c r="F31" s="121"/>
      <c r="G31" s="121"/>
      <c r="H31" s="121"/>
      <c r="I31" s="121"/>
      <c r="J31" s="121"/>
      <c r="K31" s="121"/>
      <c r="L31" s="52"/>
      <c r="S31" s="35"/>
      <c r="T31" s="35"/>
      <c r="U31" s="35"/>
      <c r="V31" s="35"/>
      <c r="W31" s="35"/>
      <c r="X31" s="35"/>
      <c r="Y31" s="35"/>
      <c r="Z31" s="35"/>
      <c r="AA31" s="35"/>
      <c r="AB31" s="35"/>
      <c r="AC31" s="35"/>
      <c r="AD31" s="35"/>
      <c r="AE31" s="35"/>
    </row>
    <row r="32" spans="1:31" s="2" customFormat="1" ht="14.45" customHeight="1">
      <c r="A32" s="35"/>
      <c r="B32" s="40"/>
      <c r="C32" s="35"/>
      <c r="D32" s="35"/>
      <c r="E32" s="35"/>
      <c r="F32" s="124" t="s">
        <v>39</v>
      </c>
      <c r="G32" s="35"/>
      <c r="H32" s="35"/>
      <c r="I32" s="124" t="s">
        <v>38</v>
      </c>
      <c r="J32" s="124" t="s">
        <v>40</v>
      </c>
      <c r="K32" s="35"/>
      <c r="L32" s="52"/>
      <c r="S32" s="35"/>
      <c r="T32" s="35"/>
      <c r="U32" s="35"/>
      <c r="V32" s="35"/>
      <c r="W32" s="35"/>
      <c r="X32" s="35"/>
      <c r="Y32" s="35"/>
      <c r="Z32" s="35"/>
      <c r="AA32" s="35"/>
      <c r="AB32" s="35"/>
      <c r="AC32" s="35"/>
      <c r="AD32" s="35"/>
      <c r="AE32" s="35"/>
    </row>
    <row r="33" spans="1:31" s="2" customFormat="1" ht="14.45" customHeight="1">
      <c r="A33" s="35"/>
      <c r="B33" s="40"/>
      <c r="C33" s="35"/>
      <c r="D33" s="125" t="s">
        <v>41</v>
      </c>
      <c r="E33" s="114" t="s">
        <v>42</v>
      </c>
      <c r="F33" s="126">
        <f>ROUND((SUM(BE119:BE156)),  2)</f>
        <v>0</v>
      </c>
      <c r="G33" s="35"/>
      <c r="H33" s="35"/>
      <c r="I33" s="127">
        <v>0.21</v>
      </c>
      <c r="J33" s="126">
        <f>ROUND(((SUM(BE119:BE156))*I33),  2)</f>
        <v>0</v>
      </c>
      <c r="K33" s="35"/>
      <c r="L33" s="52"/>
      <c r="S33" s="35"/>
      <c r="T33" s="35"/>
      <c r="U33" s="35"/>
      <c r="V33" s="35"/>
      <c r="W33" s="35"/>
      <c r="X33" s="35"/>
      <c r="Y33" s="35"/>
      <c r="Z33" s="35"/>
      <c r="AA33" s="35"/>
      <c r="AB33" s="35"/>
      <c r="AC33" s="35"/>
      <c r="AD33" s="35"/>
      <c r="AE33" s="35"/>
    </row>
    <row r="34" spans="1:31" s="2" customFormat="1" ht="14.45" customHeight="1">
      <c r="A34" s="35"/>
      <c r="B34" s="40"/>
      <c r="C34" s="35"/>
      <c r="D34" s="35"/>
      <c r="E34" s="114" t="s">
        <v>43</v>
      </c>
      <c r="F34" s="126">
        <f>ROUND((SUM(BF119:BF156)),  2)</f>
        <v>0</v>
      </c>
      <c r="G34" s="35"/>
      <c r="H34" s="35"/>
      <c r="I34" s="127">
        <v>0.15</v>
      </c>
      <c r="J34" s="126">
        <f>ROUND(((SUM(BF119:BF156))*I34),  2)</f>
        <v>0</v>
      </c>
      <c r="K34" s="35"/>
      <c r="L34" s="52"/>
      <c r="S34" s="35"/>
      <c r="T34" s="35"/>
      <c r="U34" s="35"/>
      <c r="V34" s="35"/>
      <c r="W34" s="35"/>
      <c r="X34" s="35"/>
      <c r="Y34" s="35"/>
      <c r="Z34" s="35"/>
      <c r="AA34" s="35"/>
      <c r="AB34" s="35"/>
      <c r="AC34" s="35"/>
      <c r="AD34" s="35"/>
      <c r="AE34" s="35"/>
    </row>
    <row r="35" spans="1:31" s="2" customFormat="1" ht="14.45" hidden="1" customHeight="1">
      <c r="A35" s="35"/>
      <c r="B35" s="40"/>
      <c r="C35" s="35"/>
      <c r="D35" s="35"/>
      <c r="E35" s="114" t="s">
        <v>44</v>
      </c>
      <c r="F35" s="126">
        <f>ROUND((SUM(BG119:BG156)),  2)</f>
        <v>0</v>
      </c>
      <c r="G35" s="35"/>
      <c r="H35" s="35"/>
      <c r="I35" s="127">
        <v>0.21</v>
      </c>
      <c r="J35" s="126">
        <f>0</f>
        <v>0</v>
      </c>
      <c r="K35" s="35"/>
      <c r="L35" s="52"/>
      <c r="S35" s="35"/>
      <c r="T35" s="35"/>
      <c r="U35" s="35"/>
      <c r="V35" s="35"/>
      <c r="W35" s="35"/>
      <c r="X35" s="35"/>
      <c r="Y35" s="35"/>
      <c r="Z35" s="35"/>
      <c r="AA35" s="35"/>
      <c r="AB35" s="35"/>
      <c r="AC35" s="35"/>
      <c r="AD35" s="35"/>
      <c r="AE35" s="35"/>
    </row>
    <row r="36" spans="1:31" s="2" customFormat="1" ht="14.45" hidden="1" customHeight="1">
      <c r="A36" s="35"/>
      <c r="B36" s="40"/>
      <c r="C36" s="35"/>
      <c r="D36" s="35"/>
      <c r="E36" s="114" t="s">
        <v>45</v>
      </c>
      <c r="F36" s="126">
        <f>ROUND((SUM(BH119:BH156)),  2)</f>
        <v>0</v>
      </c>
      <c r="G36" s="35"/>
      <c r="H36" s="35"/>
      <c r="I36" s="127">
        <v>0.15</v>
      </c>
      <c r="J36" s="126">
        <f>0</f>
        <v>0</v>
      </c>
      <c r="K36" s="35"/>
      <c r="L36" s="52"/>
      <c r="S36" s="35"/>
      <c r="T36" s="35"/>
      <c r="U36" s="35"/>
      <c r="V36" s="35"/>
      <c r="W36" s="35"/>
      <c r="X36" s="35"/>
      <c r="Y36" s="35"/>
      <c r="Z36" s="35"/>
      <c r="AA36" s="35"/>
      <c r="AB36" s="35"/>
      <c r="AC36" s="35"/>
      <c r="AD36" s="35"/>
      <c r="AE36" s="35"/>
    </row>
    <row r="37" spans="1:31" s="2" customFormat="1" ht="14.45" hidden="1" customHeight="1">
      <c r="A37" s="35"/>
      <c r="B37" s="40"/>
      <c r="C37" s="35"/>
      <c r="D37" s="35"/>
      <c r="E37" s="114" t="s">
        <v>46</v>
      </c>
      <c r="F37" s="126">
        <f>ROUND((SUM(BI119:BI156)),  2)</f>
        <v>0</v>
      </c>
      <c r="G37" s="35"/>
      <c r="H37" s="35"/>
      <c r="I37" s="127">
        <v>0</v>
      </c>
      <c r="J37" s="126">
        <f>0</f>
        <v>0</v>
      </c>
      <c r="K37" s="35"/>
      <c r="L37" s="52"/>
      <c r="S37" s="35"/>
      <c r="T37" s="35"/>
      <c r="U37" s="35"/>
      <c r="V37" s="35"/>
      <c r="W37" s="35"/>
      <c r="X37" s="35"/>
      <c r="Y37" s="35"/>
      <c r="Z37" s="35"/>
      <c r="AA37" s="35"/>
      <c r="AB37" s="35"/>
      <c r="AC37" s="35"/>
      <c r="AD37" s="35"/>
      <c r="AE37" s="35"/>
    </row>
    <row r="38" spans="1:31" s="2" customFormat="1" ht="6.95" customHeight="1">
      <c r="A38" s="35"/>
      <c r="B38" s="40"/>
      <c r="C38" s="35"/>
      <c r="D38" s="35"/>
      <c r="E38" s="35"/>
      <c r="F38" s="35"/>
      <c r="G38" s="35"/>
      <c r="H38" s="35"/>
      <c r="I38" s="35"/>
      <c r="J38" s="35"/>
      <c r="K38" s="35"/>
      <c r="L38" s="52"/>
      <c r="S38" s="35"/>
      <c r="T38" s="35"/>
      <c r="U38" s="35"/>
      <c r="V38" s="35"/>
      <c r="W38" s="35"/>
      <c r="X38" s="35"/>
      <c r="Y38" s="35"/>
      <c r="Z38" s="35"/>
      <c r="AA38" s="35"/>
      <c r="AB38" s="35"/>
      <c r="AC38" s="35"/>
      <c r="AD38" s="35"/>
      <c r="AE38" s="35"/>
    </row>
    <row r="39" spans="1:31" s="2" customFormat="1" ht="25.35" customHeight="1">
      <c r="A39" s="35"/>
      <c r="B39" s="40"/>
      <c r="C39" s="128"/>
      <c r="D39" s="129" t="s">
        <v>47</v>
      </c>
      <c r="E39" s="130"/>
      <c r="F39" s="130"/>
      <c r="G39" s="131" t="s">
        <v>48</v>
      </c>
      <c r="H39" s="132" t="s">
        <v>49</v>
      </c>
      <c r="I39" s="130"/>
      <c r="J39" s="133">
        <f>SUM(J30:J37)</f>
        <v>0</v>
      </c>
      <c r="K39" s="134"/>
      <c r="L39" s="52"/>
      <c r="S39" s="35"/>
      <c r="T39" s="35"/>
      <c r="U39" s="35"/>
      <c r="V39" s="35"/>
      <c r="W39" s="35"/>
      <c r="X39" s="35"/>
      <c r="Y39" s="35"/>
      <c r="Z39" s="35"/>
      <c r="AA39" s="35"/>
      <c r="AB39" s="35"/>
      <c r="AC39" s="35"/>
      <c r="AD39" s="35"/>
      <c r="AE39" s="35"/>
    </row>
    <row r="40" spans="1:31" s="2" customFormat="1" ht="14.45" customHeight="1">
      <c r="A40" s="35"/>
      <c r="B40" s="40"/>
      <c r="C40" s="35"/>
      <c r="D40" s="35"/>
      <c r="E40" s="35"/>
      <c r="F40" s="35"/>
      <c r="G40" s="35"/>
      <c r="H40" s="35"/>
      <c r="I40" s="35"/>
      <c r="J40" s="35"/>
      <c r="K40" s="35"/>
      <c r="L40" s="52"/>
      <c r="S40" s="35"/>
      <c r="T40" s="35"/>
      <c r="U40" s="35"/>
      <c r="V40" s="35"/>
      <c r="W40" s="35"/>
      <c r="X40" s="35"/>
      <c r="Y40" s="35"/>
      <c r="Z40" s="35"/>
      <c r="AA40" s="35"/>
      <c r="AB40" s="35"/>
      <c r="AC40" s="35"/>
      <c r="AD40" s="35"/>
      <c r="AE40" s="35"/>
    </row>
    <row r="41" spans="1:31" s="1" customFormat="1" ht="14.45" customHeight="1">
      <c r="B41" s="21"/>
      <c r="L41" s="21"/>
    </row>
    <row r="42" spans="1:31" s="1" customFormat="1" ht="14.45" customHeight="1">
      <c r="B42" s="21"/>
      <c r="L42" s="21"/>
    </row>
    <row r="43" spans="1:31" s="1" customFormat="1" ht="14.45" customHeight="1">
      <c r="B43" s="21"/>
      <c r="L43" s="21"/>
    </row>
    <row r="44" spans="1:31" s="1" customFormat="1" ht="14.45" customHeight="1">
      <c r="B44" s="21"/>
      <c r="L44" s="21"/>
    </row>
    <row r="45" spans="1:31" s="1" customFormat="1" ht="14.45" customHeight="1">
      <c r="B45" s="21"/>
      <c r="L45" s="21"/>
    </row>
    <row r="46" spans="1:31" s="1" customFormat="1" ht="14.45" customHeight="1">
      <c r="B46" s="21"/>
      <c r="L46" s="21"/>
    </row>
    <row r="47" spans="1:31" s="1" customFormat="1" ht="14.45" customHeight="1">
      <c r="B47" s="21"/>
      <c r="L47" s="21"/>
    </row>
    <row r="48" spans="1:31" s="1" customFormat="1" ht="14.45" customHeight="1">
      <c r="B48" s="21"/>
      <c r="L48" s="21"/>
    </row>
    <row r="49" spans="1:31" s="1" customFormat="1" ht="14.45" customHeight="1">
      <c r="B49" s="21"/>
      <c r="L49" s="21"/>
    </row>
    <row r="50" spans="1:31" s="2" customFormat="1" ht="14.45" customHeight="1">
      <c r="B50" s="52"/>
      <c r="D50" s="135" t="s">
        <v>50</v>
      </c>
      <c r="E50" s="136"/>
      <c r="F50" s="136"/>
      <c r="G50" s="135" t="s">
        <v>51</v>
      </c>
      <c r="H50" s="136"/>
      <c r="I50" s="136"/>
      <c r="J50" s="136"/>
      <c r="K50" s="136"/>
      <c r="L50" s="52"/>
    </row>
    <row r="51" spans="1:31" ht="11.25">
      <c r="B51" s="21"/>
      <c r="L51" s="21"/>
    </row>
    <row r="52" spans="1:31" ht="11.25">
      <c r="B52" s="21"/>
      <c r="L52" s="21"/>
    </row>
    <row r="53" spans="1:31" ht="11.25">
      <c r="B53" s="21"/>
      <c r="L53" s="21"/>
    </row>
    <row r="54" spans="1:31" ht="11.25">
      <c r="B54" s="21"/>
      <c r="L54" s="21"/>
    </row>
    <row r="55" spans="1:31" ht="11.25">
      <c r="B55" s="21"/>
      <c r="L55" s="21"/>
    </row>
    <row r="56" spans="1:31" ht="11.25">
      <c r="B56" s="21"/>
      <c r="L56" s="21"/>
    </row>
    <row r="57" spans="1:31" ht="11.25">
      <c r="B57" s="21"/>
      <c r="L57" s="21"/>
    </row>
    <row r="58" spans="1:31" ht="11.25">
      <c r="B58" s="21"/>
      <c r="L58" s="21"/>
    </row>
    <row r="59" spans="1:31" ht="11.25">
      <c r="B59" s="21"/>
      <c r="L59" s="21"/>
    </row>
    <row r="60" spans="1:31" ht="11.25">
      <c r="B60" s="21"/>
      <c r="L60" s="21"/>
    </row>
    <row r="61" spans="1:31" s="2" customFormat="1" ht="12.75">
      <c r="A61" s="35"/>
      <c r="B61" s="40"/>
      <c r="C61" s="35"/>
      <c r="D61" s="137" t="s">
        <v>52</v>
      </c>
      <c r="E61" s="138"/>
      <c r="F61" s="139" t="s">
        <v>53</v>
      </c>
      <c r="G61" s="137" t="s">
        <v>52</v>
      </c>
      <c r="H61" s="138"/>
      <c r="I61" s="138"/>
      <c r="J61" s="140" t="s">
        <v>53</v>
      </c>
      <c r="K61" s="138"/>
      <c r="L61" s="52"/>
      <c r="S61" s="35"/>
      <c r="T61" s="35"/>
      <c r="U61" s="35"/>
      <c r="V61" s="35"/>
      <c r="W61" s="35"/>
      <c r="X61" s="35"/>
      <c r="Y61" s="35"/>
      <c r="Z61" s="35"/>
      <c r="AA61" s="35"/>
      <c r="AB61" s="35"/>
      <c r="AC61" s="35"/>
      <c r="AD61" s="35"/>
      <c r="AE61" s="35"/>
    </row>
    <row r="62" spans="1:31" ht="11.25">
      <c r="B62" s="21"/>
      <c r="L62" s="21"/>
    </row>
    <row r="63" spans="1:31" ht="11.25">
      <c r="B63" s="21"/>
      <c r="L63" s="21"/>
    </row>
    <row r="64" spans="1:31" ht="11.25">
      <c r="B64" s="21"/>
      <c r="L64" s="21"/>
    </row>
    <row r="65" spans="1:31" s="2" customFormat="1" ht="12.75">
      <c r="A65" s="35"/>
      <c r="B65" s="40"/>
      <c r="C65" s="35"/>
      <c r="D65" s="135" t="s">
        <v>54</v>
      </c>
      <c r="E65" s="141"/>
      <c r="F65" s="141"/>
      <c r="G65" s="135" t="s">
        <v>55</v>
      </c>
      <c r="H65" s="141"/>
      <c r="I65" s="141"/>
      <c r="J65" s="141"/>
      <c r="K65" s="141"/>
      <c r="L65" s="52"/>
      <c r="S65" s="35"/>
      <c r="T65" s="35"/>
      <c r="U65" s="35"/>
      <c r="V65" s="35"/>
      <c r="W65" s="35"/>
      <c r="X65" s="35"/>
      <c r="Y65" s="35"/>
      <c r="Z65" s="35"/>
      <c r="AA65" s="35"/>
      <c r="AB65" s="35"/>
      <c r="AC65" s="35"/>
      <c r="AD65" s="35"/>
      <c r="AE65" s="35"/>
    </row>
    <row r="66" spans="1:31" ht="11.25">
      <c r="B66" s="21"/>
      <c r="L66" s="21"/>
    </row>
    <row r="67" spans="1:31" ht="11.25">
      <c r="B67" s="21"/>
      <c r="L67" s="21"/>
    </row>
    <row r="68" spans="1:31" ht="11.25">
      <c r="B68" s="21"/>
      <c r="L68" s="21"/>
    </row>
    <row r="69" spans="1:31" ht="11.25">
      <c r="B69" s="21"/>
      <c r="L69" s="21"/>
    </row>
    <row r="70" spans="1:31" ht="11.25">
      <c r="B70" s="21"/>
      <c r="L70" s="21"/>
    </row>
    <row r="71" spans="1:31" ht="11.25">
      <c r="B71" s="21"/>
      <c r="L71" s="21"/>
    </row>
    <row r="72" spans="1:31" ht="11.25">
      <c r="B72" s="21"/>
      <c r="L72" s="21"/>
    </row>
    <row r="73" spans="1:31" ht="11.25">
      <c r="B73" s="21"/>
      <c r="L73" s="21"/>
    </row>
    <row r="74" spans="1:31" ht="11.25">
      <c r="B74" s="21"/>
      <c r="L74" s="21"/>
    </row>
    <row r="75" spans="1:31" ht="11.25">
      <c r="B75" s="21"/>
      <c r="L75" s="21"/>
    </row>
    <row r="76" spans="1:31" s="2" customFormat="1" ht="12.75">
      <c r="A76" s="35"/>
      <c r="B76" s="40"/>
      <c r="C76" s="35"/>
      <c r="D76" s="137" t="s">
        <v>52</v>
      </c>
      <c r="E76" s="138"/>
      <c r="F76" s="139" t="s">
        <v>53</v>
      </c>
      <c r="G76" s="137" t="s">
        <v>52</v>
      </c>
      <c r="H76" s="138"/>
      <c r="I76" s="138"/>
      <c r="J76" s="140" t="s">
        <v>53</v>
      </c>
      <c r="K76" s="138"/>
      <c r="L76" s="52"/>
      <c r="S76" s="35"/>
      <c r="T76" s="35"/>
      <c r="U76" s="35"/>
      <c r="V76" s="35"/>
      <c r="W76" s="35"/>
      <c r="X76" s="35"/>
      <c r="Y76" s="35"/>
      <c r="Z76" s="35"/>
      <c r="AA76" s="35"/>
      <c r="AB76" s="35"/>
      <c r="AC76" s="35"/>
      <c r="AD76" s="35"/>
      <c r="AE76" s="35"/>
    </row>
    <row r="77" spans="1:31" s="2" customFormat="1" ht="14.45" customHeight="1">
      <c r="A77" s="35"/>
      <c r="B77" s="142"/>
      <c r="C77" s="143"/>
      <c r="D77" s="143"/>
      <c r="E77" s="143"/>
      <c r="F77" s="143"/>
      <c r="G77" s="143"/>
      <c r="H77" s="143"/>
      <c r="I77" s="143"/>
      <c r="J77" s="143"/>
      <c r="K77" s="143"/>
      <c r="L77" s="52"/>
      <c r="S77" s="35"/>
      <c r="T77" s="35"/>
      <c r="U77" s="35"/>
      <c r="V77" s="35"/>
      <c r="W77" s="35"/>
      <c r="X77" s="35"/>
      <c r="Y77" s="35"/>
      <c r="Z77" s="35"/>
      <c r="AA77" s="35"/>
      <c r="AB77" s="35"/>
      <c r="AC77" s="35"/>
      <c r="AD77" s="35"/>
      <c r="AE77" s="35"/>
    </row>
    <row r="81" spans="1:47" s="2" customFormat="1" ht="6.95" customHeight="1">
      <c r="A81" s="35"/>
      <c r="B81" s="144"/>
      <c r="C81" s="145"/>
      <c r="D81" s="145"/>
      <c r="E81" s="145"/>
      <c r="F81" s="145"/>
      <c r="G81" s="145"/>
      <c r="H81" s="145"/>
      <c r="I81" s="145"/>
      <c r="J81" s="145"/>
      <c r="K81" s="145"/>
      <c r="L81" s="52"/>
      <c r="S81" s="35"/>
      <c r="T81" s="35"/>
      <c r="U81" s="35"/>
      <c r="V81" s="35"/>
      <c r="W81" s="35"/>
      <c r="X81" s="35"/>
      <c r="Y81" s="35"/>
      <c r="Z81" s="35"/>
      <c r="AA81" s="35"/>
      <c r="AB81" s="35"/>
      <c r="AC81" s="35"/>
      <c r="AD81" s="35"/>
      <c r="AE81" s="35"/>
    </row>
    <row r="82" spans="1:47" s="2" customFormat="1" ht="24.95" customHeight="1">
      <c r="A82" s="35"/>
      <c r="B82" s="36"/>
      <c r="C82" s="24" t="s">
        <v>247</v>
      </c>
      <c r="D82" s="37"/>
      <c r="E82" s="37"/>
      <c r="F82" s="37"/>
      <c r="G82" s="37"/>
      <c r="H82" s="37"/>
      <c r="I82" s="37"/>
      <c r="J82" s="37"/>
      <c r="K82" s="37"/>
      <c r="L82" s="52"/>
      <c r="S82" s="35"/>
      <c r="T82" s="35"/>
      <c r="U82" s="35"/>
      <c r="V82" s="35"/>
      <c r="W82" s="35"/>
      <c r="X82" s="35"/>
      <c r="Y82" s="35"/>
      <c r="Z82" s="35"/>
      <c r="AA82" s="35"/>
      <c r="AB82" s="35"/>
      <c r="AC82" s="35"/>
      <c r="AD82" s="35"/>
      <c r="AE82" s="35"/>
    </row>
    <row r="83" spans="1:47" s="2" customFormat="1" ht="6.95" customHeight="1">
      <c r="A83" s="35"/>
      <c r="B83" s="36"/>
      <c r="C83" s="37"/>
      <c r="D83" s="37"/>
      <c r="E83" s="37"/>
      <c r="F83" s="37"/>
      <c r="G83" s="37"/>
      <c r="H83" s="37"/>
      <c r="I83" s="37"/>
      <c r="J83" s="37"/>
      <c r="K83" s="37"/>
      <c r="L83" s="52"/>
      <c r="S83" s="35"/>
      <c r="T83" s="35"/>
      <c r="U83" s="35"/>
      <c r="V83" s="35"/>
      <c r="W83" s="35"/>
      <c r="X83" s="35"/>
      <c r="Y83" s="35"/>
      <c r="Z83" s="35"/>
      <c r="AA83" s="35"/>
      <c r="AB83" s="35"/>
      <c r="AC83" s="35"/>
      <c r="AD83" s="35"/>
      <c r="AE83" s="35"/>
    </row>
    <row r="84" spans="1:47" s="2" customFormat="1" ht="12" customHeight="1">
      <c r="A84" s="35"/>
      <c r="B84" s="36"/>
      <c r="C84" s="30" t="s">
        <v>16</v>
      </c>
      <c r="D84" s="37"/>
      <c r="E84" s="37"/>
      <c r="F84" s="37"/>
      <c r="G84" s="37"/>
      <c r="H84" s="37"/>
      <c r="I84" s="37"/>
      <c r="J84" s="37"/>
      <c r="K84" s="37"/>
      <c r="L84" s="52"/>
      <c r="S84" s="35"/>
      <c r="T84" s="35"/>
      <c r="U84" s="35"/>
      <c r="V84" s="35"/>
      <c r="W84" s="35"/>
      <c r="X84" s="35"/>
      <c r="Y84" s="35"/>
      <c r="Z84" s="35"/>
      <c r="AA84" s="35"/>
      <c r="AB84" s="35"/>
      <c r="AC84" s="35"/>
      <c r="AD84" s="35"/>
      <c r="AE84" s="35"/>
    </row>
    <row r="85" spans="1:47" s="2" customFormat="1" ht="16.5" customHeight="1">
      <c r="A85" s="35"/>
      <c r="B85" s="36"/>
      <c r="C85" s="37"/>
      <c r="D85" s="37"/>
      <c r="E85" s="329" t="str">
        <f>E7</f>
        <v>Domov pro seniory, Nový Bydžov</v>
      </c>
      <c r="F85" s="330"/>
      <c r="G85" s="330"/>
      <c r="H85" s="330"/>
      <c r="I85" s="37"/>
      <c r="J85" s="37"/>
      <c r="K85" s="37"/>
      <c r="L85" s="52"/>
      <c r="S85" s="35"/>
      <c r="T85" s="35"/>
      <c r="U85" s="35"/>
      <c r="V85" s="35"/>
      <c r="W85" s="35"/>
      <c r="X85" s="35"/>
      <c r="Y85" s="35"/>
      <c r="Z85" s="35"/>
      <c r="AA85" s="35"/>
      <c r="AB85" s="35"/>
      <c r="AC85" s="35"/>
      <c r="AD85" s="35"/>
      <c r="AE85" s="35"/>
    </row>
    <row r="86" spans="1:47" s="2" customFormat="1" ht="12" customHeight="1">
      <c r="A86" s="35"/>
      <c r="B86" s="36"/>
      <c r="C86" s="30" t="s">
        <v>179</v>
      </c>
      <c r="D86" s="37"/>
      <c r="E86" s="37"/>
      <c r="F86" s="37"/>
      <c r="G86" s="37"/>
      <c r="H86" s="37"/>
      <c r="I86" s="37"/>
      <c r="J86" s="37"/>
      <c r="K86" s="37"/>
      <c r="L86" s="52"/>
      <c r="S86" s="35"/>
      <c r="T86" s="35"/>
      <c r="U86" s="35"/>
      <c r="V86" s="35"/>
      <c r="W86" s="35"/>
      <c r="X86" s="35"/>
      <c r="Y86" s="35"/>
      <c r="Z86" s="35"/>
      <c r="AA86" s="35"/>
      <c r="AB86" s="35"/>
      <c r="AC86" s="35"/>
      <c r="AD86" s="35"/>
      <c r="AE86" s="35"/>
    </row>
    <row r="87" spans="1:47" s="2" customFormat="1" ht="16.5" customHeight="1">
      <c r="A87" s="35"/>
      <c r="B87" s="36"/>
      <c r="C87" s="37"/>
      <c r="D87" s="37"/>
      <c r="E87" s="284" t="str">
        <f>E9</f>
        <v xml:space="preserve">SO 01.8 - FVE - nezpůsobilé náklady </v>
      </c>
      <c r="F87" s="331"/>
      <c r="G87" s="331"/>
      <c r="H87" s="331"/>
      <c r="I87" s="37"/>
      <c r="J87" s="37"/>
      <c r="K87" s="37"/>
      <c r="L87" s="52"/>
      <c r="S87" s="35"/>
      <c r="T87" s="35"/>
      <c r="U87" s="35"/>
      <c r="V87" s="35"/>
      <c r="W87" s="35"/>
      <c r="X87" s="35"/>
      <c r="Y87" s="35"/>
      <c r="Z87" s="35"/>
      <c r="AA87" s="35"/>
      <c r="AB87" s="35"/>
      <c r="AC87" s="35"/>
      <c r="AD87" s="35"/>
      <c r="AE87" s="35"/>
    </row>
    <row r="88" spans="1:47" s="2" customFormat="1" ht="6.95" customHeight="1">
      <c r="A88" s="35"/>
      <c r="B88" s="36"/>
      <c r="C88" s="37"/>
      <c r="D88" s="37"/>
      <c r="E88" s="37"/>
      <c r="F88" s="37"/>
      <c r="G88" s="37"/>
      <c r="H88" s="37"/>
      <c r="I88" s="37"/>
      <c r="J88" s="37"/>
      <c r="K88" s="37"/>
      <c r="L88" s="52"/>
      <c r="S88" s="35"/>
      <c r="T88" s="35"/>
      <c r="U88" s="35"/>
      <c r="V88" s="35"/>
      <c r="W88" s="35"/>
      <c r="X88" s="35"/>
      <c r="Y88" s="35"/>
      <c r="Z88" s="35"/>
      <c r="AA88" s="35"/>
      <c r="AB88" s="35"/>
      <c r="AC88" s="35"/>
      <c r="AD88" s="35"/>
      <c r="AE88" s="35"/>
    </row>
    <row r="89" spans="1:47" s="2" customFormat="1" ht="12" customHeight="1">
      <c r="A89" s="35"/>
      <c r="B89" s="36"/>
      <c r="C89" s="30" t="s">
        <v>20</v>
      </c>
      <c r="D89" s="37"/>
      <c r="E89" s="37"/>
      <c r="F89" s="28" t="str">
        <f>F12</f>
        <v>k.ú. Nový Bydžov, 70 7163</v>
      </c>
      <c r="G89" s="37"/>
      <c r="H89" s="37"/>
      <c r="I89" s="30" t="s">
        <v>22</v>
      </c>
      <c r="J89" s="67" t="str">
        <f>IF(J12="","",J12)</f>
        <v>4. 1. 2023</v>
      </c>
      <c r="K89" s="37"/>
      <c r="L89" s="52"/>
      <c r="S89" s="35"/>
      <c r="T89" s="35"/>
      <c r="U89" s="35"/>
      <c r="V89" s="35"/>
      <c r="W89" s="35"/>
      <c r="X89" s="35"/>
      <c r="Y89" s="35"/>
      <c r="Z89" s="35"/>
      <c r="AA89" s="35"/>
      <c r="AB89" s="35"/>
      <c r="AC89" s="35"/>
      <c r="AD89" s="35"/>
      <c r="AE89" s="35"/>
    </row>
    <row r="90" spans="1:47" s="2" customFormat="1" ht="6.95" customHeight="1">
      <c r="A90" s="35"/>
      <c r="B90" s="36"/>
      <c r="C90" s="37"/>
      <c r="D90" s="37"/>
      <c r="E90" s="37"/>
      <c r="F90" s="37"/>
      <c r="G90" s="37"/>
      <c r="H90" s="37"/>
      <c r="I90" s="37"/>
      <c r="J90" s="37"/>
      <c r="K90" s="37"/>
      <c r="L90" s="52"/>
      <c r="S90" s="35"/>
      <c r="T90" s="35"/>
      <c r="U90" s="35"/>
      <c r="V90" s="35"/>
      <c r="W90" s="35"/>
      <c r="X90" s="35"/>
      <c r="Y90" s="35"/>
      <c r="Z90" s="35"/>
      <c r="AA90" s="35"/>
      <c r="AB90" s="35"/>
      <c r="AC90" s="35"/>
      <c r="AD90" s="35"/>
      <c r="AE90" s="35"/>
    </row>
    <row r="91" spans="1:47" s="2" customFormat="1" ht="40.15" customHeight="1">
      <c r="A91" s="35"/>
      <c r="B91" s="36"/>
      <c r="C91" s="30" t="s">
        <v>24</v>
      </c>
      <c r="D91" s="37"/>
      <c r="E91" s="37"/>
      <c r="F91" s="28" t="str">
        <f>E15</f>
        <v>Město Nový Bydžov, Masarykovo nám. 1, 504 01</v>
      </c>
      <c r="G91" s="37"/>
      <c r="H91" s="37"/>
      <c r="I91" s="30" t="s">
        <v>30</v>
      </c>
      <c r="J91" s="33" t="str">
        <f>E21</f>
        <v>Architektura s.r.o., Vilkova 1142/15, Praha 4-Krč</v>
      </c>
      <c r="K91" s="37"/>
      <c r="L91" s="52"/>
      <c r="S91" s="35"/>
      <c r="T91" s="35"/>
      <c r="U91" s="35"/>
      <c r="V91" s="35"/>
      <c r="W91" s="35"/>
      <c r="X91" s="35"/>
      <c r="Y91" s="35"/>
      <c r="Z91" s="35"/>
      <c r="AA91" s="35"/>
      <c r="AB91" s="35"/>
      <c r="AC91" s="35"/>
      <c r="AD91" s="35"/>
      <c r="AE91" s="35"/>
    </row>
    <row r="92" spans="1:47" s="2" customFormat="1" ht="40.15" customHeight="1">
      <c r="A92" s="35"/>
      <c r="B92" s="36"/>
      <c r="C92" s="30" t="s">
        <v>28</v>
      </c>
      <c r="D92" s="37"/>
      <c r="E92" s="37"/>
      <c r="F92" s="28" t="str">
        <f>IF(E18="","",E18)</f>
        <v>Vyplň údaj</v>
      </c>
      <c r="G92" s="37"/>
      <c r="H92" s="37"/>
      <c r="I92" s="30" t="s">
        <v>33</v>
      </c>
      <c r="J92" s="33" t="str">
        <f>E24</f>
        <v>Projecticon s.r.o., A. Kopeckého 151, Nový Hrádek</v>
      </c>
      <c r="K92" s="37"/>
      <c r="L92" s="52"/>
      <c r="S92" s="35"/>
      <c r="T92" s="35"/>
      <c r="U92" s="35"/>
      <c r="V92" s="35"/>
      <c r="W92" s="35"/>
      <c r="X92" s="35"/>
      <c r="Y92" s="35"/>
      <c r="Z92" s="35"/>
      <c r="AA92" s="35"/>
      <c r="AB92" s="35"/>
      <c r="AC92" s="35"/>
      <c r="AD92" s="35"/>
      <c r="AE92" s="35"/>
    </row>
    <row r="93" spans="1:47" s="2" customFormat="1" ht="10.35" customHeight="1">
      <c r="A93" s="35"/>
      <c r="B93" s="36"/>
      <c r="C93" s="37"/>
      <c r="D93" s="37"/>
      <c r="E93" s="37"/>
      <c r="F93" s="37"/>
      <c r="G93" s="37"/>
      <c r="H93" s="37"/>
      <c r="I93" s="37"/>
      <c r="J93" s="37"/>
      <c r="K93" s="37"/>
      <c r="L93" s="52"/>
      <c r="S93" s="35"/>
      <c r="T93" s="35"/>
      <c r="U93" s="35"/>
      <c r="V93" s="35"/>
      <c r="W93" s="35"/>
      <c r="X93" s="35"/>
      <c r="Y93" s="35"/>
      <c r="Z93" s="35"/>
      <c r="AA93" s="35"/>
      <c r="AB93" s="35"/>
      <c r="AC93" s="35"/>
      <c r="AD93" s="35"/>
      <c r="AE93" s="35"/>
    </row>
    <row r="94" spans="1:47" s="2" customFormat="1" ht="29.25" customHeight="1">
      <c r="A94" s="35"/>
      <c r="B94" s="36"/>
      <c r="C94" s="146" t="s">
        <v>248</v>
      </c>
      <c r="D94" s="147"/>
      <c r="E94" s="147"/>
      <c r="F94" s="147"/>
      <c r="G94" s="147"/>
      <c r="H94" s="147"/>
      <c r="I94" s="147"/>
      <c r="J94" s="148" t="s">
        <v>249</v>
      </c>
      <c r="K94" s="147"/>
      <c r="L94" s="52"/>
      <c r="S94" s="35"/>
      <c r="T94" s="35"/>
      <c r="U94" s="35"/>
      <c r="V94" s="35"/>
      <c r="W94" s="35"/>
      <c r="X94" s="35"/>
      <c r="Y94" s="35"/>
      <c r="Z94" s="35"/>
      <c r="AA94" s="35"/>
      <c r="AB94" s="35"/>
      <c r="AC94" s="35"/>
      <c r="AD94" s="35"/>
      <c r="AE94" s="35"/>
    </row>
    <row r="95" spans="1:47" s="2" customFormat="1" ht="10.35" customHeight="1">
      <c r="A95" s="35"/>
      <c r="B95" s="36"/>
      <c r="C95" s="37"/>
      <c r="D95" s="37"/>
      <c r="E95" s="37"/>
      <c r="F95" s="37"/>
      <c r="G95" s="37"/>
      <c r="H95" s="37"/>
      <c r="I95" s="37"/>
      <c r="J95" s="37"/>
      <c r="K95" s="37"/>
      <c r="L95" s="52"/>
      <c r="S95" s="35"/>
      <c r="T95" s="35"/>
      <c r="U95" s="35"/>
      <c r="V95" s="35"/>
      <c r="W95" s="35"/>
      <c r="X95" s="35"/>
      <c r="Y95" s="35"/>
      <c r="Z95" s="35"/>
      <c r="AA95" s="35"/>
      <c r="AB95" s="35"/>
      <c r="AC95" s="35"/>
      <c r="AD95" s="35"/>
      <c r="AE95" s="35"/>
    </row>
    <row r="96" spans="1:47" s="2" customFormat="1" ht="22.9" customHeight="1">
      <c r="A96" s="35"/>
      <c r="B96" s="36"/>
      <c r="C96" s="149" t="s">
        <v>250</v>
      </c>
      <c r="D96" s="37"/>
      <c r="E96" s="37"/>
      <c r="F96" s="37"/>
      <c r="G96" s="37"/>
      <c r="H96" s="37"/>
      <c r="I96" s="37"/>
      <c r="J96" s="85">
        <f>J119</f>
        <v>0</v>
      </c>
      <c r="K96" s="37"/>
      <c r="L96" s="52"/>
      <c r="S96" s="35"/>
      <c r="T96" s="35"/>
      <c r="U96" s="35"/>
      <c r="V96" s="35"/>
      <c r="W96" s="35"/>
      <c r="X96" s="35"/>
      <c r="Y96" s="35"/>
      <c r="Z96" s="35"/>
      <c r="AA96" s="35"/>
      <c r="AB96" s="35"/>
      <c r="AC96" s="35"/>
      <c r="AD96" s="35"/>
      <c r="AE96" s="35"/>
      <c r="AU96" s="18" t="s">
        <v>251</v>
      </c>
    </row>
    <row r="97" spans="1:31" s="9" customFormat="1" ht="24.95" customHeight="1">
      <c r="B97" s="150"/>
      <c r="C97" s="151"/>
      <c r="D97" s="152" t="s">
        <v>5628</v>
      </c>
      <c r="E97" s="153"/>
      <c r="F97" s="153"/>
      <c r="G97" s="153"/>
      <c r="H97" s="153"/>
      <c r="I97" s="153"/>
      <c r="J97" s="154">
        <f>J120</f>
        <v>0</v>
      </c>
      <c r="K97" s="151"/>
      <c r="L97" s="155"/>
    </row>
    <row r="98" spans="1:31" s="9" customFormat="1" ht="24.95" customHeight="1">
      <c r="B98" s="150"/>
      <c r="C98" s="151"/>
      <c r="D98" s="152" t="s">
        <v>5629</v>
      </c>
      <c r="E98" s="153"/>
      <c r="F98" s="153"/>
      <c r="G98" s="153"/>
      <c r="H98" s="153"/>
      <c r="I98" s="153"/>
      <c r="J98" s="154">
        <f>J123</f>
        <v>0</v>
      </c>
      <c r="K98" s="151"/>
      <c r="L98" s="155"/>
    </row>
    <row r="99" spans="1:31" s="10" customFormat="1" ht="19.899999999999999" customHeight="1">
      <c r="B99" s="156"/>
      <c r="C99" s="157"/>
      <c r="D99" s="158" t="s">
        <v>5630</v>
      </c>
      <c r="E99" s="159"/>
      <c r="F99" s="159"/>
      <c r="G99" s="159"/>
      <c r="H99" s="159"/>
      <c r="I99" s="159"/>
      <c r="J99" s="160">
        <f>J155</f>
        <v>0</v>
      </c>
      <c r="K99" s="157"/>
      <c r="L99" s="161"/>
    </row>
    <row r="100" spans="1:31" s="2" customFormat="1" ht="21.75" customHeight="1">
      <c r="A100" s="35"/>
      <c r="B100" s="36"/>
      <c r="C100" s="37"/>
      <c r="D100" s="37"/>
      <c r="E100" s="37"/>
      <c r="F100" s="37"/>
      <c r="G100" s="37"/>
      <c r="H100" s="37"/>
      <c r="I100" s="37"/>
      <c r="J100" s="37"/>
      <c r="K100" s="37"/>
      <c r="L100" s="52"/>
      <c r="S100" s="35"/>
      <c r="T100" s="35"/>
      <c r="U100" s="35"/>
      <c r="V100" s="35"/>
      <c r="W100" s="35"/>
      <c r="X100" s="35"/>
      <c r="Y100" s="35"/>
      <c r="Z100" s="35"/>
      <c r="AA100" s="35"/>
      <c r="AB100" s="35"/>
      <c r="AC100" s="35"/>
      <c r="AD100" s="35"/>
      <c r="AE100" s="35"/>
    </row>
    <row r="101" spans="1:31" s="2" customFormat="1" ht="6.95" customHeight="1">
      <c r="A101" s="35"/>
      <c r="B101" s="55"/>
      <c r="C101" s="56"/>
      <c r="D101" s="56"/>
      <c r="E101" s="56"/>
      <c r="F101" s="56"/>
      <c r="G101" s="56"/>
      <c r="H101" s="56"/>
      <c r="I101" s="56"/>
      <c r="J101" s="56"/>
      <c r="K101" s="56"/>
      <c r="L101" s="52"/>
      <c r="S101" s="35"/>
      <c r="T101" s="35"/>
      <c r="U101" s="35"/>
      <c r="V101" s="35"/>
      <c r="W101" s="35"/>
      <c r="X101" s="35"/>
      <c r="Y101" s="35"/>
      <c r="Z101" s="35"/>
      <c r="AA101" s="35"/>
      <c r="AB101" s="35"/>
      <c r="AC101" s="35"/>
      <c r="AD101" s="35"/>
      <c r="AE101" s="35"/>
    </row>
    <row r="105" spans="1:31" s="2" customFormat="1" ht="6.95" customHeight="1">
      <c r="A105" s="35"/>
      <c r="B105" s="57"/>
      <c r="C105" s="58"/>
      <c r="D105" s="58"/>
      <c r="E105" s="58"/>
      <c r="F105" s="58"/>
      <c r="G105" s="58"/>
      <c r="H105" s="58"/>
      <c r="I105" s="58"/>
      <c r="J105" s="58"/>
      <c r="K105" s="58"/>
      <c r="L105" s="52"/>
      <c r="S105" s="35"/>
      <c r="T105" s="35"/>
      <c r="U105" s="35"/>
      <c r="V105" s="35"/>
      <c r="W105" s="35"/>
      <c r="X105" s="35"/>
      <c r="Y105" s="35"/>
      <c r="Z105" s="35"/>
      <c r="AA105" s="35"/>
      <c r="AB105" s="35"/>
      <c r="AC105" s="35"/>
      <c r="AD105" s="35"/>
      <c r="AE105" s="35"/>
    </row>
    <row r="106" spans="1:31" s="2" customFormat="1" ht="24.95" customHeight="1">
      <c r="A106" s="35"/>
      <c r="B106" s="36"/>
      <c r="C106" s="24" t="s">
        <v>277</v>
      </c>
      <c r="D106" s="37"/>
      <c r="E106" s="37"/>
      <c r="F106" s="37"/>
      <c r="G106" s="37"/>
      <c r="H106" s="37"/>
      <c r="I106" s="37"/>
      <c r="J106" s="37"/>
      <c r="K106" s="37"/>
      <c r="L106" s="52"/>
      <c r="S106" s="35"/>
      <c r="T106" s="35"/>
      <c r="U106" s="35"/>
      <c r="V106" s="35"/>
      <c r="W106" s="35"/>
      <c r="X106" s="35"/>
      <c r="Y106" s="35"/>
      <c r="Z106" s="35"/>
      <c r="AA106" s="35"/>
      <c r="AB106" s="35"/>
      <c r="AC106" s="35"/>
      <c r="AD106" s="35"/>
      <c r="AE106" s="35"/>
    </row>
    <row r="107" spans="1:31" s="2" customFormat="1" ht="6.95" customHeight="1">
      <c r="A107" s="35"/>
      <c r="B107" s="36"/>
      <c r="C107" s="37"/>
      <c r="D107" s="37"/>
      <c r="E107" s="37"/>
      <c r="F107" s="37"/>
      <c r="G107" s="37"/>
      <c r="H107" s="37"/>
      <c r="I107" s="37"/>
      <c r="J107" s="37"/>
      <c r="K107" s="37"/>
      <c r="L107" s="52"/>
      <c r="S107" s="35"/>
      <c r="T107" s="35"/>
      <c r="U107" s="35"/>
      <c r="V107" s="35"/>
      <c r="W107" s="35"/>
      <c r="X107" s="35"/>
      <c r="Y107" s="35"/>
      <c r="Z107" s="35"/>
      <c r="AA107" s="35"/>
      <c r="AB107" s="35"/>
      <c r="AC107" s="35"/>
      <c r="AD107" s="35"/>
      <c r="AE107" s="35"/>
    </row>
    <row r="108" spans="1:31" s="2" customFormat="1" ht="12" customHeight="1">
      <c r="A108" s="35"/>
      <c r="B108" s="36"/>
      <c r="C108" s="30" t="s">
        <v>16</v>
      </c>
      <c r="D108" s="37"/>
      <c r="E108" s="37"/>
      <c r="F108" s="37"/>
      <c r="G108" s="37"/>
      <c r="H108" s="37"/>
      <c r="I108" s="37"/>
      <c r="J108" s="37"/>
      <c r="K108" s="37"/>
      <c r="L108" s="52"/>
      <c r="S108" s="35"/>
      <c r="T108" s="35"/>
      <c r="U108" s="35"/>
      <c r="V108" s="35"/>
      <c r="W108" s="35"/>
      <c r="X108" s="35"/>
      <c r="Y108" s="35"/>
      <c r="Z108" s="35"/>
      <c r="AA108" s="35"/>
      <c r="AB108" s="35"/>
      <c r="AC108" s="35"/>
      <c r="AD108" s="35"/>
      <c r="AE108" s="35"/>
    </row>
    <row r="109" spans="1:31" s="2" customFormat="1" ht="16.5" customHeight="1">
      <c r="A109" s="35"/>
      <c r="B109" s="36"/>
      <c r="C109" s="37"/>
      <c r="D109" s="37"/>
      <c r="E109" s="329" t="str">
        <f>E7</f>
        <v>Domov pro seniory, Nový Bydžov</v>
      </c>
      <c r="F109" s="330"/>
      <c r="G109" s="330"/>
      <c r="H109" s="330"/>
      <c r="I109" s="37"/>
      <c r="J109" s="37"/>
      <c r="K109" s="37"/>
      <c r="L109" s="52"/>
      <c r="S109" s="35"/>
      <c r="T109" s="35"/>
      <c r="U109" s="35"/>
      <c r="V109" s="35"/>
      <c r="W109" s="35"/>
      <c r="X109" s="35"/>
      <c r="Y109" s="35"/>
      <c r="Z109" s="35"/>
      <c r="AA109" s="35"/>
      <c r="AB109" s="35"/>
      <c r="AC109" s="35"/>
      <c r="AD109" s="35"/>
      <c r="AE109" s="35"/>
    </row>
    <row r="110" spans="1:31" s="2" customFormat="1" ht="12" customHeight="1">
      <c r="A110" s="35"/>
      <c r="B110" s="36"/>
      <c r="C110" s="30" t="s">
        <v>179</v>
      </c>
      <c r="D110" s="37"/>
      <c r="E110" s="37"/>
      <c r="F110" s="37"/>
      <c r="G110" s="37"/>
      <c r="H110" s="37"/>
      <c r="I110" s="37"/>
      <c r="J110" s="37"/>
      <c r="K110" s="37"/>
      <c r="L110" s="52"/>
      <c r="S110" s="35"/>
      <c r="T110" s="35"/>
      <c r="U110" s="35"/>
      <c r="V110" s="35"/>
      <c r="W110" s="35"/>
      <c r="X110" s="35"/>
      <c r="Y110" s="35"/>
      <c r="Z110" s="35"/>
      <c r="AA110" s="35"/>
      <c r="AB110" s="35"/>
      <c r="AC110" s="35"/>
      <c r="AD110" s="35"/>
      <c r="AE110" s="35"/>
    </row>
    <row r="111" spans="1:31" s="2" customFormat="1" ht="16.5" customHeight="1">
      <c r="A111" s="35"/>
      <c r="B111" s="36"/>
      <c r="C111" s="37"/>
      <c r="D111" s="37"/>
      <c r="E111" s="284" t="str">
        <f>E9</f>
        <v xml:space="preserve">SO 01.8 - FVE - nezpůsobilé náklady </v>
      </c>
      <c r="F111" s="331"/>
      <c r="G111" s="331"/>
      <c r="H111" s="331"/>
      <c r="I111" s="37"/>
      <c r="J111" s="37"/>
      <c r="K111" s="37"/>
      <c r="L111" s="52"/>
      <c r="S111" s="35"/>
      <c r="T111" s="35"/>
      <c r="U111" s="35"/>
      <c r="V111" s="35"/>
      <c r="W111" s="35"/>
      <c r="X111" s="35"/>
      <c r="Y111" s="35"/>
      <c r="Z111" s="35"/>
      <c r="AA111" s="35"/>
      <c r="AB111" s="35"/>
      <c r="AC111" s="35"/>
      <c r="AD111" s="35"/>
      <c r="AE111" s="35"/>
    </row>
    <row r="112" spans="1:31" s="2" customFormat="1" ht="6.95" customHeight="1">
      <c r="A112" s="35"/>
      <c r="B112" s="36"/>
      <c r="C112" s="37"/>
      <c r="D112" s="37"/>
      <c r="E112" s="37"/>
      <c r="F112" s="37"/>
      <c r="G112" s="37"/>
      <c r="H112" s="37"/>
      <c r="I112" s="37"/>
      <c r="J112" s="37"/>
      <c r="K112" s="37"/>
      <c r="L112" s="52"/>
      <c r="S112" s="35"/>
      <c r="T112" s="35"/>
      <c r="U112" s="35"/>
      <c r="V112" s="35"/>
      <c r="W112" s="35"/>
      <c r="X112" s="35"/>
      <c r="Y112" s="35"/>
      <c r="Z112" s="35"/>
      <c r="AA112" s="35"/>
      <c r="AB112" s="35"/>
      <c r="AC112" s="35"/>
      <c r="AD112" s="35"/>
      <c r="AE112" s="35"/>
    </row>
    <row r="113" spans="1:65" s="2" customFormat="1" ht="12" customHeight="1">
      <c r="A113" s="35"/>
      <c r="B113" s="36"/>
      <c r="C113" s="30" t="s">
        <v>20</v>
      </c>
      <c r="D113" s="37"/>
      <c r="E113" s="37"/>
      <c r="F113" s="28" t="str">
        <f>F12</f>
        <v>k.ú. Nový Bydžov, 70 7163</v>
      </c>
      <c r="G113" s="37"/>
      <c r="H113" s="37"/>
      <c r="I113" s="30" t="s">
        <v>22</v>
      </c>
      <c r="J113" s="67" t="str">
        <f>IF(J12="","",J12)</f>
        <v>4. 1. 2023</v>
      </c>
      <c r="K113" s="37"/>
      <c r="L113" s="52"/>
      <c r="S113" s="35"/>
      <c r="T113" s="35"/>
      <c r="U113" s="35"/>
      <c r="V113" s="35"/>
      <c r="W113" s="35"/>
      <c r="X113" s="35"/>
      <c r="Y113" s="35"/>
      <c r="Z113" s="35"/>
      <c r="AA113" s="35"/>
      <c r="AB113" s="35"/>
      <c r="AC113" s="35"/>
      <c r="AD113" s="35"/>
      <c r="AE113" s="35"/>
    </row>
    <row r="114" spans="1:65" s="2" customFormat="1" ht="6.95" customHeight="1">
      <c r="A114" s="35"/>
      <c r="B114" s="36"/>
      <c r="C114" s="37"/>
      <c r="D114" s="37"/>
      <c r="E114" s="37"/>
      <c r="F114" s="37"/>
      <c r="G114" s="37"/>
      <c r="H114" s="37"/>
      <c r="I114" s="37"/>
      <c r="J114" s="37"/>
      <c r="K114" s="37"/>
      <c r="L114" s="52"/>
      <c r="S114" s="35"/>
      <c r="T114" s="35"/>
      <c r="U114" s="35"/>
      <c r="V114" s="35"/>
      <c r="W114" s="35"/>
      <c r="X114" s="35"/>
      <c r="Y114" s="35"/>
      <c r="Z114" s="35"/>
      <c r="AA114" s="35"/>
      <c r="AB114" s="35"/>
      <c r="AC114" s="35"/>
      <c r="AD114" s="35"/>
      <c r="AE114" s="35"/>
    </row>
    <row r="115" spans="1:65" s="2" customFormat="1" ht="40.15" customHeight="1">
      <c r="A115" s="35"/>
      <c r="B115" s="36"/>
      <c r="C115" s="30" t="s">
        <v>24</v>
      </c>
      <c r="D115" s="37"/>
      <c r="E115" s="37"/>
      <c r="F115" s="28" t="str">
        <f>E15</f>
        <v>Město Nový Bydžov, Masarykovo nám. 1, 504 01</v>
      </c>
      <c r="G115" s="37"/>
      <c r="H115" s="37"/>
      <c r="I115" s="30" t="s">
        <v>30</v>
      </c>
      <c r="J115" s="33" t="str">
        <f>E21</f>
        <v>Architektura s.r.o., Vilkova 1142/15, Praha 4-Krč</v>
      </c>
      <c r="K115" s="37"/>
      <c r="L115" s="52"/>
      <c r="S115" s="35"/>
      <c r="T115" s="35"/>
      <c r="U115" s="35"/>
      <c r="V115" s="35"/>
      <c r="W115" s="35"/>
      <c r="X115" s="35"/>
      <c r="Y115" s="35"/>
      <c r="Z115" s="35"/>
      <c r="AA115" s="35"/>
      <c r="AB115" s="35"/>
      <c r="AC115" s="35"/>
      <c r="AD115" s="35"/>
      <c r="AE115" s="35"/>
    </row>
    <row r="116" spans="1:65" s="2" customFormat="1" ht="40.15" customHeight="1">
      <c r="A116" s="35"/>
      <c r="B116" s="36"/>
      <c r="C116" s="30" t="s">
        <v>28</v>
      </c>
      <c r="D116" s="37"/>
      <c r="E116" s="37"/>
      <c r="F116" s="28" t="str">
        <f>IF(E18="","",E18)</f>
        <v>Vyplň údaj</v>
      </c>
      <c r="G116" s="37"/>
      <c r="H116" s="37"/>
      <c r="I116" s="30" t="s">
        <v>33</v>
      </c>
      <c r="J116" s="33" t="str">
        <f>E24</f>
        <v>Projecticon s.r.o., A. Kopeckého 151, Nový Hrádek</v>
      </c>
      <c r="K116" s="37"/>
      <c r="L116" s="52"/>
      <c r="S116" s="35"/>
      <c r="T116" s="35"/>
      <c r="U116" s="35"/>
      <c r="V116" s="35"/>
      <c r="W116" s="35"/>
      <c r="X116" s="35"/>
      <c r="Y116" s="35"/>
      <c r="Z116" s="35"/>
      <c r="AA116" s="35"/>
      <c r="AB116" s="35"/>
      <c r="AC116" s="35"/>
      <c r="AD116" s="35"/>
      <c r="AE116" s="35"/>
    </row>
    <row r="117" spans="1:65" s="2" customFormat="1" ht="10.35" customHeight="1">
      <c r="A117" s="35"/>
      <c r="B117" s="36"/>
      <c r="C117" s="37"/>
      <c r="D117" s="37"/>
      <c r="E117" s="37"/>
      <c r="F117" s="37"/>
      <c r="G117" s="37"/>
      <c r="H117" s="37"/>
      <c r="I117" s="37"/>
      <c r="J117" s="37"/>
      <c r="K117" s="37"/>
      <c r="L117" s="52"/>
      <c r="S117" s="35"/>
      <c r="T117" s="35"/>
      <c r="U117" s="35"/>
      <c r="V117" s="35"/>
      <c r="W117" s="35"/>
      <c r="X117" s="35"/>
      <c r="Y117" s="35"/>
      <c r="Z117" s="35"/>
      <c r="AA117" s="35"/>
      <c r="AB117" s="35"/>
      <c r="AC117" s="35"/>
      <c r="AD117" s="35"/>
      <c r="AE117" s="35"/>
    </row>
    <row r="118" spans="1:65" s="11" customFormat="1" ht="29.25" customHeight="1">
      <c r="A118" s="162"/>
      <c r="B118" s="163"/>
      <c r="C118" s="164" t="s">
        <v>278</v>
      </c>
      <c r="D118" s="165" t="s">
        <v>62</v>
      </c>
      <c r="E118" s="165" t="s">
        <v>58</v>
      </c>
      <c r="F118" s="165" t="s">
        <v>59</v>
      </c>
      <c r="G118" s="165" t="s">
        <v>279</v>
      </c>
      <c r="H118" s="165" t="s">
        <v>280</v>
      </c>
      <c r="I118" s="165" t="s">
        <v>281</v>
      </c>
      <c r="J118" s="165" t="s">
        <v>249</v>
      </c>
      <c r="K118" s="166" t="s">
        <v>282</v>
      </c>
      <c r="L118" s="167"/>
      <c r="M118" s="76" t="s">
        <v>1</v>
      </c>
      <c r="N118" s="77" t="s">
        <v>41</v>
      </c>
      <c r="O118" s="77" t="s">
        <v>283</v>
      </c>
      <c r="P118" s="77" t="s">
        <v>284</v>
      </c>
      <c r="Q118" s="77" t="s">
        <v>285</v>
      </c>
      <c r="R118" s="77" t="s">
        <v>286</v>
      </c>
      <c r="S118" s="77" t="s">
        <v>287</v>
      </c>
      <c r="T118" s="78" t="s">
        <v>288</v>
      </c>
      <c r="U118" s="162"/>
      <c r="V118" s="162"/>
      <c r="W118" s="162"/>
      <c r="X118" s="162"/>
      <c r="Y118" s="162"/>
      <c r="Z118" s="162"/>
      <c r="AA118" s="162"/>
      <c r="AB118" s="162"/>
      <c r="AC118" s="162"/>
      <c r="AD118" s="162"/>
      <c r="AE118" s="162"/>
    </row>
    <row r="119" spans="1:65" s="2" customFormat="1" ht="22.9" customHeight="1">
      <c r="A119" s="35"/>
      <c r="B119" s="36"/>
      <c r="C119" s="83" t="s">
        <v>289</v>
      </c>
      <c r="D119" s="37"/>
      <c r="E119" s="37"/>
      <c r="F119" s="37"/>
      <c r="G119" s="37"/>
      <c r="H119" s="37"/>
      <c r="I119" s="37"/>
      <c r="J119" s="168">
        <f>BK119</f>
        <v>0</v>
      </c>
      <c r="K119" s="37"/>
      <c r="L119" s="40"/>
      <c r="M119" s="79"/>
      <c r="N119" s="169"/>
      <c r="O119" s="80"/>
      <c r="P119" s="170">
        <f>P120+P123</f>
        <v>0</v>
      </c>
      <c r="Q119" s="80"/>
      <c r="R119" s="170">
        <f>R120+R123</f>
        <v>0</v>
      </c>
      <c r="S119" s="80"/>
      <c r="T119" s="171">
        <f>T120+T123</f>
        <v>0</v>
      </c>
      <c r="U119" s="35"/>
      <c r="V119" s="35"/>
      <c r="W119" s="35"/>
      <c r="X119" s="35"/>
      <c r="Y119" s="35"/>
      <c r="Z119" s="35"/>
      <c r="AA119" s="35"/>
      <c r="AB119" s="35"/>
      <c r="AC119" s="35"/>
      <c r="AD119" s="35"/>
      <c r="AE119" s="35"/>
      <c r="AT119" s="18" t="s">
        <v>76</v>
      </c>
      <c r="AU119" s="18" t="s">
        <v>251</v>
      </c>
      <c r="BK119" s="172">
        <f>BK120+BK123</f>
        <v>0</v>
      </c>
    </row>
    <row r="120" spans="1:65" s="12" customFormat="1" ht="25.9" customHeight="1">
      <c r="B120" s="173"/>
      <c r="C120" s="174"/>
      <c r="D120" s="175" t="s">
        <v>76</v>
      </c>
      <c r="E120" s="176" t="s">
        <v>5631</v>
      </c>
      <c r="F120" s="176" t="s">
        <v>5632</v>
      </c>
      <c r="G120" s="174"/>
      <c r="H120" s="174"/>
      <c r="I120" s="177"/>
      <c r="J120" s="178">
        <f>BK120</f>
        <v>0</v>
      </c>
      <c r="K120" s="174"/>
      <c r="L120" s="179"/>
      <c r="M120" s="180"/>
      <c r="N120" s="181"/>
      <c r="O120" s="181"/>
      <c r="P120" s="182">
        <f>SUM(P121:P122)</f>
        <v>0</v>
      </c>
      <c r="Q120" s="181"/>
      <c r="R120" s="182">
        <f>SUM(R121:R122)</f>
        <v>0</v>
      </c>
      <c r="S120" s="181"/>
      <c r="T120" s="183">
        <f>SUM(T121:T122)</f>
        <v>0</v>
      </c>
      <c r="AR120" s="184" t="s">
        <v>85</v>
      </c>
      <c r="AT120" s="185" t="s">
        <v>76</v>
      </c>
      <c r="AU120" s="185" t="s">
        <v>77</v>
      </c>
      <c r="AY120" s="184" t="s">
        <v>292</v>
      </c>
      <c r="BK120" s="186">
        <f>SUM(BK121:BK122)</f>
        <v>0</v>
      </c>
    </row>
    <row r="121" spans="1:65" s="2" customFormat="1" ht="16.5" customHeight="1">
      <c r="A121" s="35"/>
      <c r="B121" s="36"/>
      <c r="C121" s="189" t="s">
        <v>85</v>
      </c>
      <c r="D121" s="189" t="s">
        <v>294</v>
      </c>
      <c r="E121" s="190" t="s">
        <v>5633</v>
      </c>
      <c r="F121" s="191" t="s">
        <v>5634</v>
      </c>
      <c r="G121" s="192" t="s">
        <v>626</v>
      </c>
      <c r="H121" s="193">
        <v>15</v>
      </c>
      <c r="I121" s="194"/>
      <c r="J121" s="195">
        <f>ROUND(I121*H121,2)</f>
        <v>0</v>
      </c>
      <c r="K121" s="191" t="s">
        <v>1</v>
      </c>
      <c r="L121" s="40"/>
      <c r="M121" s="196" t="s">
        <v>1</v>
      </c>
      <c r="N121" s="197" t="s">
        <v>43</v>
      </c>
      <c r="O121" s="72"/>
      <c r="P121" s="198">
        <f>O121*H121</f>
        <v>0</v>
      </c>
      <c r="Q121" s="198">
        <v>0</v>
      </c>
      <c r="R121" s="198">
        <f>Q121*H121</f>
        <v>0</v>
      </c>
      <c r="S121" s="198">
        <v>0</v>
      </c>
      <c r="T121" s="199">
        <f>S121*H121</f>
        <v>0</v>
      </c>
      <c r="U121" s="35"/>
      <c r="V121" s="35"/>
      <c r="W121" s="35"/>
      <c r="X121" s="35"/>
      <c r="Y121" s="35"/>
      <c r="Z121" s="35"/>
      <c r="AA121" s="35"/>
      <c r="AB121" s="35"/>
      <c r="AC121" s="35"/>
      <c r="AD121" s="35"/>
      <c r="AE121" s="35"/>
      <c r="AR121" s="200" t="s">
        <v>299</v>
      </c>
      <c r="AT121" s="200" t="s">
        <v>294</v>
      </c>
      <c r="AU121" s="200" t="s">
        <v>85</v>
      </c>
      <c r="AY121" s="18" t="s">
        <v>292</v>
      </c>
      <c r="BE121" s="201">
        <f>IF(N121="základní",J121,0)</f>
        <v>0</v>
      </c>
      <c r="BF121" s="201">
        <f>IF(N121="snížená",J121,0)</f>
        <v>0</v>
      </c>
      <c r="BG121" s="201">
        <f>IF(N121="zákl. přenesená",J121,0)</f>
        <v>0</v>
      </c>
      <c r="BH121" s="201">
        <f>IF(N121="sníž. přenesená",J121,0)</f>
        <v>0</v>
      </c>
      <c r="BI121" s="201">
        <f>IF(N121="nulová",J121,0)</f>
        <v>0</v>
      </c>
      <c r="BJ121" s="18" t="s">
        <v>120</v>
      </c>
      <c r="BK121" s="201">
        <f>ROUND(I121*H121,2)</f>
        <v>0</v>
      </c>
      <c r="BL121" s="18" t="s">
        <v>299</v>
      </c>
      <c r="BM121" s="200" t="s">
        <v>5635</v>
      </c>
    </row>
    <row r="122" spans="1:65" s="2" customFormat="1" ht="16.5" customHeight="1">
      <c r="A122" s="35"/>
      <c r="B122" s="36"/>
      <c r="C122" s="189" t="s">
        <v>120</v>
      </c>
      <c r="D122" s="189" t="s">
        <v>294</v>
      </c>
      <c r="E122" s="190" t="s">
        <v>5636</v>
      </c>
      <c r="F122" s="191" t="s">
        <v>5637</v>
      </c>
      <c r="G122" s="192" t="s">
        <v>5638</v>
      </c>
      <c r="H122" s="193">
        <v>0.2</v>
      </c>
      <c r="I122" s="194"/>
      <c r="J122" s="195">
        <f>ROUND(I122*H122,2)</f>
        <v>0</v>
      </c>
      <c r="K122" s="191" t="s">
        <v>1</v>
      </c>
      <c r="L122" s="40"/>
      <c r="M122" s="196" t="s">
        <v>1</v>
      </c>
      <c r="N122" s="197" t="s">
        <v>43</v>
      </c>
      <c r="O122" s="72"/>
      <c r="P122" s="198">
        <f>O122*H122</f>
        <v>0</v>
      </c>
      <c r="Q122" s="198">
        <v>0</v>
      </c>
      <c r="R122" s="198">
        <f>Q122*H122</f>
        <v>0</v>
      </c>
      <c r="S122" s="198">
        <v>0</v>
      </c>
      <c r="T122" s="199">
        <f>S122*H122</f>
        <v>0</v>
      </c>
      <c r="U122" s="35"/>
      <c r="V122" s="35"/>
      <c r="W122" s="35"/>
      <c r="X122" s="35"/>
      <c r="Y122" s="35"/>
      <c r="Z122" s="35"/>
      <c r="AA122" s="35"/>
      <c r="AB122" s="35"/>
      <c r="AC122" s="35"/>
      <c r="AD122" s="35"/>
      <c r="AE122" s="35"/>
      <c r="AR122" s="200" t="s">
        <v>299</v>
      </c>
      <c r="AT122" s="200" t="s">
        <v>294</v>
      </c>
      <c r="AU122" s="200" t="s">
        <v>85</v>
      </c>
      <c r="AY122" s="18" t="s">
        <v>292</v>
      </c>
      <c r="BE122" s="201">
        <f>IF(N122="základní",J122,0)</f>
        <v>0</v>
      </c>
      <c r="BF122" s="201">
        <f>IF(N122="snížená",J122,0)</f>
        <v>0</v>
      </c>
      <c r="BG122" s="201">
        <f>IF(N122="zákl. přenesená",J122,0)</f>
        <v>0</v>
      </c>
      <c r="BH122" s="201">
        <f>IF(N122="sníž. přenesená",J122,0)</f>
        <v>0</v>
      </c>
      <c r="BI122" s="201">
        <f>IF(N122="nulová",J122,0)</f>
        <v>0</v>
      </c>
      <c r="BJ122" s="18" t="s">
        <v>120</v>
      </c>
      <c r="BK122" s="201">
        <f>ROUND(I122*H122,2)</f>
        <v>0</v>
      </c>
      <c r="BL122" s="18" t="s">
        <v>299</v>
      </c>
      <c r="BM122" s="200" t="s">
        <v>5639</v>
      </c>
    </row>
    <row r="123" spans="1:65" s="12" customFormat="1" ht="25.9" customHeight="1">
      <c r="B123" s="173"/>
      <c r="C123" s="174"/>
      <c r="D123" s="175" t="s">
        <v>76</v>
      </c>
      <c r="E123" s="176" t="s">
        <v>5640</v>
      </c>
      <c r="F123" s="176" t="s">
        <v>5641</v>
      </c>
      <c r="G123" s="174"/>
      <c r="H123" s="174"/>
      <c r="I123" s="177"/>
      <c r="J123" s="178">
        <f>BK123</f>
        <v>0</v>
      </c>
      <c r="K123" s="174"/>
      <c r="L123" s="179"/>
      <c r="M123" s="180"/>
      <c r="N123" s="181"/>
      <c r="O123" s="181"/>
      <c r="P123" s="182">
        <f>P124+SUM(P125:P155)</f>
        <v>0</v>
      </c>
      <c r="Q123" s="181"/>
      <c r="R123" s="182">
        <f>R124+SUM(R125:R155)</f>
        <v>0</v>
      </c>
      <c r="S123" s="181"/>
      <c r="T123" s="183">
        <f>T124+SUM(T125:T155)</f>
        <v>0</v>
      </c>
      <c r="AR123" s="184" t="s">
        <v>85</v>
      </c>
      <c r="AT123" s="185" t="s">
        <v>76</v>
      </c>
      <c r="AU123" s="185" t="s">
        <v>77</v>
      </c>
      <c r="AY123" s="184" t="s">
        <v>292</v>
      </c>
      <c r="BK123" s="186">
        <f>BK124+SUM(BK125:BK155)</f>
        <v>0</v>
      </c>
    </row>
    <row r="124" spans="1:65" s="2" customFormat="1" ht="37.9" customHeight="1">
      <c r="A124" s="35"/>
      <c r="B124" s="36"/>
      <c r="C124" s="189" t="s">
        <v>317</v>
      </c>
      <c r="D124" s="189" t="s">
        <v>294</v>
      </c>
      <c r="E124" s="190" t="s">
        <v>5642</v>
      </c>
      <c r="F124" s="191" t="s">
        <v>5643</v>
      </c>
      <c r="G124" s="192" t="s">
        <v>5644</v>
      </c>
      <c r="H124" s="193">
        <v>1</v>
      </c>
      <c r="I124" s="194"/>
      <c r="J124" s="195">
        <f t="shared" ref="J124:J154" si="0">ROUND(I124*H124,2)</f>
        <v>0</v>
      </c>
      <c r="K124" s="191" t="s">
        <v>1</v>
      </c>
      <c r="L124" s="40"/>
      <c r="M124" s="196" t="s">
        <v>1</v>
      </c>
      <c r="N124" s="197" t="s">
        <v>43</v>
      </c>
      <c r="O124" s="72"/>
      <c r="P124" s="198">
        <f t="shared" ref="P124:P154" si="1">O124*H124</f>
        <v>0</v>
      </c>
      <c r="Q124" s="198">
        <v>0</v>
      </c>
      <c r="R124" s="198">
        <f t="shared" ref="R124:R154" si="2">Q124*H124</f>
        <v>0</v>
      </c>
      <c r="S124" s="198">
        <v>0</v>
      </c>
      <c r="T124" s="199">
        <f t="shared" ref="T124:T154" si="3">S124*H124</f>
        <v>0</v>
      </c>
      <c r="U124" s="35"/>
      <c r="V124" s="35"/>
      <c r="W124" s="35"/>
      <c r="X124" s="35"/>
      <c r="Y124" s="35"/>
      <c r="Z124" s="35"/>
      <c r="AA124" s="35"/>
      <c r="AB124" s="35"/>
      <c r="AC124" s="35"/>
      <c r="AD124" s="35"/>
      <c r="AE124" s="35"/>
      <c r="AR124" s="200" t="s">
        <v>299</v>
      </c>
      <c r="AT124" s="200" t="s">
        <v>294</v>
      </c>
      <c r="AU124" s="200" t="s">
        <v>85</v>
      </c>
      <c r="AY124" s="18" t="s">
        <v>292</v>
      </c>
      <c r="BE124" s="201">
        <f t="shared" ref="BE124:BE154" si="4">IF(N124="základní",J124,0)</f>
        <v>0</v>
      </c>
      <c r="BF124" s="201">
        <f t="shared" ref="BF124:BF154" si="5">IF(N124="snížená",J124,0)</f>
        <v>0</v>
      </c>
      <c r="BG124" s="201">
        <f t="shared" ref="BG124:BG154" si="6">IF(N124="zákl. přenesená",J124,0)</f>
        <v>0</v>
      </c>
      <c r="BH124" s="201">
        <f t="shared" ref="BH124:BH154" si="7">IF(N124="sníž. přenesená",J124,0)</f>
        <v>0</v>
      </c>
      <c r="BI124" s="201">
        <f t="shared" ref="BI124:BI154" si="8">IF(N124="nulová",J124,0)</f>
        <v>0</v>
      </c>
      <c r="BJ124" s="18" t="s">
        <v>120</v>
      </c>
      <c r="BK124" s="201">
        <f t="shared" ref="BK124:BK154" si="9">ROUND(I124*H124,2)</f>
        <v>0</v>
      </c>
      <c r="BL124" s="18" t="s">
        <v>299</v>
      </c>
      <c r="BM124" s="200" t="s">
        <v>5645</v>
      </c>
    </row>
    <row r="125" spans="1:65" s="2" customFormat="1" ht="16.5" customHeight="1">
      <c r="A125" s="35"/>
      <c r="B125" s="36"/>
      <c r="C125" s="189" t="s">
        <v>299</v>
      </c>
      <c r="D125" s="189" t="s">
        <v>294</v>
      </c>
      <c r="E125" s="190" t="s">
        <v>5646</v>
      </c>
      <c r="F125" s="191" t="s">
        <v>5647</v>
      </c>
      <c r="G125" s="192" t="s">
        <v>5644</v>
      </c>
      <c r="H125" s="193">
        <v>1</v>
      </c>
      <c r="I125" s="194"/>
      <c r="J125" s="195">
        <f t="shared" si="0"/>
        <v>0</v>
      </c>
      <c r="K125" s="191" t="s">
        <v>1</v>
      </c>
      <c r="L125" s="40"/>
      <c r="M125" s="196" t="s">
        <v>1</v>
      </c>
      <c r="N125" s="197" t="s">
        <v>43</v>
      </c>
      <c r="O125" s="72"/>
      <c r="P125" s="198">
        <f t="shared" si="1"/>
        <v>0</v>
      </c>
      <c r="Q125" s="198">
        <v>0</v>
      </c>
      <c r="R125" s="198">
        <f t="shared" si="2"/>
        <v>0</v>
      </c>
      <c r="S125" s="198">
        <v>0</v>
      </c>
      <c r="T125" s="199">
        <f t="shared" si="3"/>
        <v>0</v>
      </c>
      <c r="U125" s="35"/>
      <c r="V125" s="35"/>
      <c r="W125" s="35"/>
      <c r="X125" s="35"/>
      <c r="Y125" s="35"/>
      <c r="Z125" s="35"/>
      <c r="AA125" s="35"/>
      <c r="AB125" s="35"/>
      <c r="AC125" s="35"/>
      <c r="AD125" s="35"/>
      <c r="AE125" s="35"/>
      <c r="AR125" s="200" t="s">
        <v>299</v>
      </c>
      <c r="AT125" s="200" t="s">
        <v>294</v>
      </c>
      <c r="AU125" s="200" t="s">
        <v>85</v>
      </c>
      <c r="AY125" s="18" t="s">
        <v>292</v>
      </c>
      <c r="BE125" s="201">
        <f t="shared" si="4"/>
        <v>0</v>
      </c>
      <c r="BF125" s="201">
        <f t="shared" si="5"/>
        <v>0</v>
      </c>
      <c r="BG125" s="201">
        <f t="shared" si="6"/>
        <v>0</v>
      </c>
      <c r="BH125" s="201">
        <f t="shared" si="7"/>
        <v>0</v>
      </c>
      <c r="BI125" s="201">
        <f t="shared" si="8"/>
        <v>0</v>
      </c>
      <c r="BJ125" s="18" t="s">
        <v>120</v>
      </c>
      <c r="BK125" s="201">
        <f t="shared" si="9"/>
        <v>0</v>
      </c>
      <c r="BL125" s="18" t="s">
        <v>299</v>
      </c>
      <c r="BM125" s="200" t="s">
        <v>5648</v>
      </c>
    </row>
    <row r="126" spans="1:65" s="2" customFormat="1" ht="16.5" customHeight="1">
      <c r="A126" s="35"/>
      <c r="B126" s="36"/>
      <c r="C126" s="189" t="s">
        <v>341</v>
      </c>
      <c r="D126" s="189" t="s">
        <v>294</v>
      </c>
      <c r="E126" s="190" t="s">
        <v>5649</v>
      </c>
      <c r="F126" s="191" t="s">
        <v>5650</v>
      </c>
      <c r="G126" s="192" t="s">
        <v>626</v>
      </c>
      <c r="H126" s="193">
        <v>2</v>
      </c>
      <c r="I126" s="194"/>
      <c r="J126" s="195">
        <f t="shared" si="0"/>
        <v>0</v>
      </c>
      <c r="K126" s="191" t="s">
        <v>1</v>
      </c>
      <c r="L126" s="40"/>
      <c r="M126" s="196" t="s">
        <v>1</v>
      </c>
      <c r="N126" s="197" t="s">
        <v>43</v>
      </c>
      <c r="O126" s="72"/>
      <c r="P126" s="198">
        <f t="shared" si="1"/>
        <v>0</v>
      </c>
      <c r="Q126" s="198">
        <v>0</v>
      </c>
      <c r="R126" s="198">
        <f t="shared" si="2"/>
        <v>0</v>
      </c>
      <c r="S126" s="198">
        <v>0</v>
      </c>
      <c r="T126" s="199">
        <f t="shared" si="3"/>
        <v>0</v>
      </c>
      <c r="U126" s="35"/>
      <c r="V126" s="35"/>
      <c r="W126" s="35"/>
      <c r="X126" s="35"/>
      <c r="Y126" s="35"/>
      <c r="Z126" s="35"/>
      <c r="AA126" s="35"/>
      <c r="AB126" s="35"/>
      <c r="AC126" s="35"/>
      <c r="AD126" s="35"/>
      <c r="AE126" s="35"/>
      <c r="AR126" s="200" t="s">
        <v>299</v>
      </c>
      <c r="AT126" s="200" t="s">
        <v>294</v>
      </c>
      <c r="AU126" s="200" t="s">
        <v>85</v>
      </c>
      <c r="AY126" s="18" t="s">
        <v>292</v>
      </c>
      <c r="BE126" s="201">
        <f t="shared" si="4"/>
        <v>0</v>
      </c>
      <c r="BF126" s="201">
        <f t="shared" si="5"/>
        <v>0</v>
      </c>
      <c r="BG126" s="201">
        <f t="shared" si="6"/>
        <v>0</v>
      </c>
      <c r="BH126" s="201">
        <f t="shared" si="7"/>
        <v>0</v>
      </c>
      <c r="BI126" s="201">
        <f t="shared" si="8"/>
        <v>0</v>
      </c>
      <c r="BJ126" s="18" t="s">
        <v>120</v>
      </c>
      <c r="BK126" s="201">
        <f t="shared" si="9"/>
        <v>0</v>
      </c>
      <c r="BL126" s="18" t="s">
        <v>299</v>
      </c>
      <c r="BM126" s="200" t="s">
        <v>5651</v>
      </c>
    </row>
    <row r="127" spans="1:65" s="2" customFormat="1" ht="16.5" customHeight="1">
      <c r="A127" s="35"/>
      <c r="B127" s="36"/>
      <c r="C127" s="189" t="s">
        <v>346</v>
      </c>
      <c r="D127" s="189" t="s">
        <v>294</v>
      </c>
      <c r="E127" s="190" t="s">
        <v>5652</v>
      </c>
      <c r="F127" s="191" t="s">
        <v>5653</v>
      </c>
      <c r="G127" s="192" t="s">
        <v>626</v>
      </c>
      <c r="H127" s="193">
        <v>15</v>
      </c>
      <c r="I127" s="194"/>
      <c r="J127" s="195">
        <f t="shared" si="0"/>
        <v>0</v>
      </c>
      <c r="K127" s="191" t="s">
        <v>1</v>
      </c>
      <c r="L127" s="40"/>
      <c r="M127" s="196" t="s">
        <v>1</v>
      </c>
      <c r="N127" s="197" t="s">
        <v>43</v>
      </c>
      <c r="O127" s="72"/>
      <c r="P127" s="198">
        <f t="shared" si="1"/>
        <v>0</v>
      </c>
      <c r="Q127" s="198">
        <v>0</v>
      </c>
      <c r="R127" s="198">
        <f t="shared" si="2"/>
        <v>0</v>
      </c>
      <c r="S127" s="198">
        <v>0</v>
      </c>
      <c r="T127" s="199">
        <f t="shared" si="3"/>
        <v>0</v>
      </c>
      <c r="U127" s="35"/>
      <c r="V127" s="35"/>
      <c r="W127" s="35"/>
      <c r="X127" s="35"/>
      <c r="Y127" s="35"/>
      <c r="Z127" s="35"/>
      <c r="AA127" s="35"/>
      <c r="AB127" s="35"/>
      <c r="AC127" s="35"/>
      <c r="AD127" s="35"/>
      <c r="AE127" s="35"/>
      <c r="AR127" s="200" t="s">
        <v>299</v>
      </c>
      <c r="AT127" s="200" t="s">
        <v>294</v>
      </c>
      <c r="AU127" s="200" t="s">
        <v>85</v>
      </c>
      <c r="AY127" s="18" t="s">
        <v>292</v>
      </c>
      <c r="BE127" s="201">
        <f t="shared" si="4"/>
        <v>0</v>
      </c>
      <c r="BF127" s="201">
        <f t="shared" si="5"/>
        <v>0</v>
      </c>
      <c r="BG127" s="201">
        <f t="shared" si="6"/>
        <v>0</v>
      </c>
      <c r="BH127" s="201">
        <f t="shared" si="7"/>
        <v>0</v>
      </c>
      <c r="BI127" s="201">
        <f t="shared" si="8"/>
        <v>0</v>
      </c>
      <c r="BJ127" s="18" t="s">
        <v>120</v>
      </c>
      <c r="BK127" s="201">
        <f t="shared" si="9"/>
        <v>0</v>
      </c>
      <c r="BL127" s="18" t="s">
        <v>299</v>
      </c>
      <c r="BM127" s="200" t="s">
        <v>5654</v>
      </c>
    </row>
    <row r="128" spans="1:65" s="2" customFormat="1" ht="21.75" customHeight="1">
      <c r="A128" s="35"/>
      <c r="B128" s="36"/>
      <c r="C128" s="189" t="s">
        <v>352</v>
      </c>
      <c r="D128" s="189" t="s">
        <v>294</v>
      </c>
      <c r="E128" s="190" t="s">
        <v>5655</v>
      </c>
      <c r="F128" s="191" t="s">
        <v>5656</v>
      </c>
      <c r="G128" s="192" t="s">
        <v>5657</v>
      </c>
      <c r="H128" s="193">
        <v>0.5</v>
      </c>
      <c r="I128" s="194"/>
      <c r="J128" s="195">
        <f t="shared" si="0"/>
        <v>0</v>
      </c>
      <c r="K128" s="191" t="s">
        <v>1</v>
      </c>
      <c r="L128" s="40"/>
      <c r="M128" s="196" t="s">
        <v>1</v>
      </c>
      <c r="N128" s="197" t="s">
        <v>43</v>
      </c>
      <c r="O128" s="72"/>
      <c r="P128" s="198">
        <f t="shared" si="1"/>
        <v>0</v>
      </c>
      <c r="Q128" s="198">
        <v>0</v>
      </c>
      <c r="R128" s="198">
        <f t="shared" si="2"/>
        <v>0</v>
      </c>
      <c r="S128" s="198">
        <v>0</v>
      </c>
      <c r="T128" s="199">
        <f t="shared" si="3"/>
        <v>0</v>
      </c>
      <c r="U128" s="35"/>
      <c r="V128" s="35"/>
      <c r="W128" s="35"/>
      <c r="X128" s="35"/>
      <c r="Y128" s="35"/>
      <c r="Z128" s="35"/>
      <c r="AA128" s="35"/>
      <c r="AB128" s="35"/>
      <c r="AC128" s="35"/>
      <c r="AD128" s="35"/>
      <c r="AE128" s="35"/>
      <c r="AR128" s="200" t="s">
        <v>299</v>
      </c>
      <c r="AT128" s="200" t="s">
        <v>294</v>
      </c>
      <c r="AU128" s="200" t="s">
        <v>85</v>
      </c>
      <c r="AY128" s="18" t="s">
        <v>292</v>
      </c>
      <c r="BE128" s="201">
        <f t="shared" si="4"/>
        <v>0</v>
      </c>
      <c r="BF128" s="201">
        <f t="shared" si="5"/>
        <v>0</v>
      </c>
      <c r="BG128" s="201">
        <f t="shared" si="6"/>
        <v>0</v>
      </c>
      <c r="BH128" s="201">
        <f t="shared" si="7"/>
        <v>0</v>
      </c>
      <c r="BI128" s="201">
        <f t="shared" si="8"/>
        <v>0</v>
      </c>
      <c r="BJ128" s="18" t="s">
        <v>120</v>
      </c>
      <c r="BK128" s="201">
        <f t="shared" si="9"/>
        <v>0</v>
      </c>
      <c r="BL128" s="18" t="s">
        <v>299</v>
      </c>
      <c r="BM128" s="200" t="s">
        <v>5658</v>
      </c>
    </row>
    <row r="129" spans="1:65" s="2" customFormat="1" ht="16.5" customHeight="1">
      <c r="A129" s="35"/>
      <c r="B129" s="36"/>
      <c r="C129" s="189" t="s">
        <v>357</v>
      </c>
      <c r="D129" s="189" t="s">
        <v>294</v>
      </c>
      <c r="E129" s="190" t="s">
        <v>5659</v>
      </c>
      <c r="F129" s="191" t="s">
        <v>5660</v>
      </c>
      <c r="G129" s="192" t="s">
        <v>5661</v>
      </c>
      <c r="H129" s="193">
        <v>1</v>
      </c>
      <c r="I129" s="194"/>
      <c r="J129" s="195">
        <f t="shared" si="0"/>
        <v>0</v>
      </c>
      <c r="K129" s="191" t="s">
        <v>1</v>
      </c>
      <c r="L129" s="40"/>
      <c r="M129" s="196" t="s">
        <v>1</v>
      </c>
      <c r="N129" s="197" t="s">
        <v>43</v>
      </c>
      <c r="O129" s="72"/>
      <c r="P129" s="198">
        <f t="shared" si="1"/>
        <v>0</v>
      </c>
      <c r="Q129" s="198">
        <v>0</v>
      </c>
      <c r="R129" s="198">
        <f t="shared" si="2"/>
        <v>0</v>
      </c>
      <c r="S129" s="198">
        <v>0</v>
      </c>
      <c r="T129" s="199">
        <f t="shared" si="3"/>
        <v>0</v>
      </c>
      <c r="U129" s="35"/>
      <c r="V129" s="35"/>
      <c r="W129" s="35"/>
      <c r="X129" s="35"/>
      <c r="Y129" s="35"/>
      <c r="Z129" s="35"/>
      <c r="AA129" s="35"/>
      <c r="AB129" s="35"/>
      <c r="AC129" s="35"/>
      <c r="AD129" s="35"/>
      <c r="AE129" s="35"/>
      <c r="AR129" s="200" t="s">
        <v>299</v>
      </c>
      <c r="AT129" s="200" t="s">
        <v>294</v>
      </c>
      <c r="AU129" s="200" t="s">
        <v>85</v>
      </c>
      <c r="AY129" s="18" t="s">
        <v>292</v>
      </c>
      <c r="BE129" s="201">
        <f t="shared" si="4"/>
        <v>0</v>
      </c>
      <c r="BF129" s="201">
        <f t="shared" si="5"/>
        <v>0</v>
      </c>
      <c r="BG129" s="201">
        <f t="shared" si="6"/>
        <v>0</v>
      </c>
      <c r="BH129" s="201">
        <f t="shared" si="7"/>
        <v>0</v>
      </c>
      <c r="BI129" s="201">
        <f t="shared" si="8"/>
        <v>0</v>
      </c>
      <c r="BJ129" s="18" t="s">
        <v>120</v>
      </c>
      <c r="BK129" s="201">
        <f t="shared" si="9"/>
        <v>0</v>
      </c>
      <c r="BL129" s="18" t="s">
        <v>299</v>
      </c>
      <c r="BM129" s="200" t="s">
        <v>5662</v>
      </c>
    </row>
    <row r="130" spans="1:65" s="2" customFormat="1" ht="16.5" customHeight="1">
      <c r="A130" s="35"/>
      <c r="B130" s="36"/>
      <c r="C130" s="189" t="s">
        <v>362</v>
      </c>
      <c r="D130" s="189" t="s">
        <v>294</v>
      </c>
      <c r="E130" s="190" t="s">
        <v>5663</v>
      </c>
      <c r="F130" s="191" t="s">
        <v>5664</v>
      </c>
      <c r="G130" s="192" t="s">
        <v>5644</v>
      </c>
      <c r="H130" s="193">
        <v>1</v>
      </c>
      <c r="I130" s="194"/>
      <c r="J130" s="195">
        <f t="shared" si="0"/>
        <v>0</v>
      </c>
      <c r="K130" s="191" t="s">
        <v>1</v>
      </c>
      <c r="L130" s="40"/>
      <c r="M130" s="196" t="s">
        <v>1</v>
      </c>
      <c r="N130" s="197" t="s">
        <v>43</v>
      </c>
      <c r="O130" s="72"/>
      <c r="P130" s="198">
        <f t="shared" si="1"/>
        <v>0</v>
      </c>
      <c r="Q130" s="198">
        <v>0</v>
      </c>
      <c r="R130" s="198">
        <f t="shared" si="2"/>
        <v>0</v>
      </c>
      <c r="S130" s="198">
        <v>0</v>
      </c>
      <c r="T130" s="199">
        <f t="shared" si="3"/>
        <v>0</v>
      </c>
      <c r="U130" s="35"/>
      <c r="V130" s="35"/>
      <c r="W130" s="35"/>
      <c r="X130" s="35"/>
      <c r="Y130" s="35"/>
      <c r="Z130" s="35"/>
      <c r="AA130" s="35"/>
      <c r="AB130" s="35"/>
      <c r="AC130" s="35"/>
      <c r="AD130" s="35"/>
      <c r="AE130" s="35"/>
      <c r="AR130" s="200" t="s">
        <v>299</v>
      </c>
      <c r="AT130" s="200" t="s">
        <v>294</v>
      </c>
      <c r="AU130" s="200" t="s">
        <v>85</v>
      </c>
      <c r="AY130" s="18" t="s">
        <v>292</v>
      </c>
      <c r="BE130" s="201">
        <f t="shared" si="4"/>
        <v>0</v>
      </c>
      <c r="BF130" s="201">
        <f t="shared" si="5"/>
        <v>0</v>
      </c>
      <c r="BG130" s="201">
        <f t="shared" si="6"/>
        <v>0</v>
      </c>
      <c r="BH130" s="201">
        <f t="shared" si="7"/>
        <v>0</v>
      </c>
      <c r="BI130" s="201">
        <f t="shared" si="8"/>
        <v>0</v>
      </c>
      <c r="BJ130" s="18" t="s">
        <v>120</v>
      </c>
      <c r="BK130" s="201">
        <f t="shared" si="9"/>
        <v>0</v>
      </c>
      <c r="BL130" s="18" t="s">
        <v>299</v>
      </c>
      <c r="BM130" s="200" t="s">
        <v>5665</v>
      </c>
    </row>
    <row r="131" spans="1:65" s="2" customFormat="1" ht="24.2" customHeight="1">
      <c r="A131" s="35"/>
      <c r="B131" s="36"/>
      <c r="C131" s="189" t="s">
        <v>368</v>
      </c>
      <c r="D131" s="189" t="s">
        <v>294</v>
      </c>
      <c r="E131" s="190" t="s">
        <v>5666</v>
      </c>
      <c r="F131" s="191" t="s">
        <v>5667</v>
      </c>
      <c r="G131" s="192" t="s">
        <v>5644</v>
      </c>
      <c r="H131" s="193">
        <v>22</v>
      </c>
      <c r="I131" s="194"/>
      <c r="J131" s="195">
        <f t="shared" si="0"/>
        <v>0</v>
      </c>
      <c r="K131" s="191" t="s">
        <v>1</v>
      </c>
      <c r="L131" s="40"/>
      <c r="M131" s="196" t="s">
        <v>1</v>
      </c>
      <c r="N131" s="197" t="s">
        <v>43</v>
      </c>
      <c r="O131" s="72"/>
      <c r="P131" s="198">
        <f t="shared" si="1"/>
        <v>0</v>
      </c>
      <c r="Q131" s="198">
        <v>0</v>
      </c>
      <c r="R131" s="198">
        <f t="shared" si="2"/>
        <v>0</v>
      </c>
      <c r="S131" s="198">
        <v>0</v>
      </c>
      <c r="T131" s="199">
        <f t="shared" si="3"/>
        <v>0</v>
      </c>
      <c r="U131" s="35"/>
      <c r="V131" s="35"/>
      <c r="W131" s="35"/>
      <c r="X131" s="35"/>
      <c r="Y131" s="35"/>
      <c r="Z131" s="35"/>
      <c r="AA131" s="35"/>
      <c r="AB131" s="35"/>
      <c r="AC131" s="35"/>
      <c r="AD131" s="35"/>
      <c r="AE131" s="35"/>
      <c r="AR131" s="200" t="s">
        <v>299</v>
      </c>
      <c r="AT131" s="200" t="s">
        <v>294</v>
      </c>
      <c r="AU131" s="200" t="s">
        <v>85</v>
      </c>
      <c r="AY131" s="18" t="s">
        <v>292</v>
      </c>
      <c r="BE131" s="201">
        <f t="shared" si="4"/>
        <v>0</v>
      </c>
      <c r="BF131" s="201">
        <f t="shared" si="5"/>
        <v>0</v>
      </c>
      <c r="BG131" s="201">
        <f t="shared" si="6"/>
        <v>0</v>
      </c>
      <c r="BH131" s="201">
        <f t="shared" si="7"/>
        <v>0</v>
      </c>
      <c r="BI131" s="201">
        <f t="shared" si="8"/>
        <v>0</v>
      </c>
      <c r="BJ131" s="18" t="s">
        <v>120</v>
      </c>
      <c r="BK131" s="201">
        <f t="shared" si="9"/>
        <v>0</v>
      </c>
      <c r="BL131" s="18" t="s">
        <v>299</v>
      </c>
      <c r="BM131" s="200" t="s">
        <v>5668</v>
      </c>
    </row>
    <row r="132" spans="1:65" s="2" customFormat="1" ht="16.5" customHeight="1">
      <c r="A132" s="35"/>
      <c r="B132" s="36"/>
      <c r="C132" s="189" t="s">
        <v>372</v>
      </c>
      <c r="D132" s="189" t="s">
        <v>294</v>
      </c>
      <c r="E132" s="190" t="s">
        <v>5669</v>
      </c>
      <c r="F132" s="191" t="s">
        <v>5670</v>
      </c>
      <c r="G132" s="192" t="s">
        <v>5644</v>
      </c>
      <c r="H132" s="193">
        <v>22</v>
      </c>
      <c r="I132" s="194"/>
      <c r="J132" s="195">
        <f t="shared" si="0"/>
        <v>0</v>
      </c>
      <c r="K132" s="191" t="s">
        <v>1</v>
      </c>
      <c r="L132" s="40"/>
      <c r="M132" s="196" t="s">
        <v>1</v>
      </c>
      <c r="N132" s="197" t="s">
        <v>43</v>
      </c>
      <c r="O132" s="72"/>
      <c r="P132" s="198">
        <f t="shared" si="1"/>
        <v>0</v>
      </c>
      <c r="Q132" s="198">
        <v>0</v>
      </c>
      <c r="R132" s="198">
        <f t="shared" si="2"/>
        <v>0</v>
      </c>
      <c r="S132" s="198">
        <v>0</v>
      </c>
      <c r="T132" s="199">
        <f t="shared" si="3"/>
        <v>0</v>
      </c>
      <c r="U132" s="35"/>
      <c r="V132" s="35"/>
      <c r="W132" s="35"/>
      <c r="X132" s="35"/>
      <c r="Y132" s="35"/>
      <c r="Z132" s="35"/>
      <c r="AA132" s="35"/>
      <c r="AB132" s="35"/>
      <c r="AC132" s="35"/>
      <c r="AD132" s="35"/>
      <c r="AE132" s="35"/>
      <c r="AR132" s="200" t="s">
        <v>299</v>
      </c>
      <c r="AT132" s="200" t="s">
        <v>294</v>
      </c>
      <c r="AU132" s="200" t="s">
        <v>85</v>
      </c>
      <c r="AY132" s="18" t="s">
        <v>292</v>
      </c>
      <c r="BE132" s="201">
        <f t="shared" si="4"/>
        <v>0</v>
      </c>
      <c r="BF132" s="201">
        <f t="shared" si="5"/>
        <v>0</v>
      </c>
      <c r="BG132" s="201">
        <f t="shared" si="6"/>
        <v>0</v>
      </c>
      <c r="BH132" s="201">
        <f t="shared" si="7"/>
        <v>0</v>
      </c>
      <c r="BI132" s="201">
        <f t="shared" si="8"/>
        <v>0</v>
      </c>
      <c r="BJ132" s="18" t="s">
        <v>120</v>
      </c>
      <c r="BK132" s="201">
        <f t="shared" si="9"/>
        <v>0</v>
      </c>
      <c r="BL132" s="18" t="s">
        <v>299</v>
      </c>
      <c r="BM132" s="200" t="s">
        <v>5671</v>
      </c>
    </row>
    <row r="133" spans="1:65" s="2" customFormat="1" ht="16.5" customHeight="1">
      <c r="A133" s="35"/>
      <c r="B133" s="36"/>
      <c r="C133" s="189" t="s">
        <v>399</v>
      </c>
      <c r="D133" s="189" t="s">
        <v>294</v>
      </c>
      <c r="E133" s="190" t="s">
        <v>5672</v>
      </c>
      <c r="F133" s="191" t="s">
        <v>5673</v>
      </c>
      <c r="G133" s="192" t="s">
        <v>626</v>
      </c>
      <c r="H133" s="193">
        <v>80</v>
      </c>
      <c r="I133" s="194"/>
      <c r="J133" s="195">
        <f t="shared" si="0"/>
        <v>0</v>
      </c>
      <c r="K133" s="191" t="s">
        <v>1</v>
      </c>
      <c r="L133" s="40"/>
      <c r="M133" s="196" t="s">
        <v>1</v>
      </c>
      <c r="N133" s="197" t="s">
        <v>43</v>
      </c>
      <c r="O133" s="72"/>
      <c r="P133" s="198">
        <f t="shared" si="1"/>
        <v>0</v>
      </c>
      <c r="Q133" s="198">
        <v>0</v>
      </c>
      <c r="R133" s="198">
        <f t="shared" si="2"/>
        <v>0</v>
      </c>
      <c r="S133" s="198">
        <v>0</v>
      </c>
      <c r="T133" s="199">
        <f t="shared" si="3"/>
        <v>0</v>
      </c>
      <c r="U133" s="35"/>
      <c r="V133" s="35"/>
      <c r="W133" s="35"/>
      <c r="X133" s="35"/>
      <c r="Y133" s="35"/>
      <c r="Z133" s="35"/>
      <c r="AA133" s="35"/>
      <c r="AB133" s="35"/>
      <c r="AC133" s="35"/>
      <c r="AD133" s="35"/>
      <c r="AE133" s="35"/>
      <c r="AR133" s="200" t="s">
        <v>299</v>
      </c>
      <c r="AT133" s="200" t="s">
        <v>294</v>
      </c>
      <c r="AU133" s="200" t="s">
        <v>85</v>
      </c>
      <c r="AY133" s="18" t="s">
        <v>292</v>
      </c>
      <c r="BE133" s="201">
        <f t="shared" si="4"/>
        <v>0</v>
      </c>
      <c r="BF133" s="201">
        <f t="shared" si="5"/>
        <v>0</v>
      </c>
      <c r="BG133" s="201">
        <f t="shared" si="6"/>
        <v>0</v>
      </c>
      <c r="BH133" s="201">
        <f t="shared" si="7"/>
        <v>0</v>
      </c>
      <c r="BI133" s="201">
        <f t="shared" si="8"/>
        <v>0</v>
      </c>
      <c r="BJ133" s="18" t="s">
        <v>120</v>
      </c>
      <c r="BK133" s="201">
        <f t="shared" si="9"/>
        <v>0</v>
      </c>
      <c r="BL133" s="18" t="s">
        <v>299</v>
      </c>
      <c r="BM133" s="200" t="s">
        <v>5674</v>
      </c>
    </row>
    <row r="134" spans="1:65" s="2" customFormat="1" ht="16.5" customHeight="1">
      <c r="A134" s="35"/>
      <c r="B134" s="36"/>
      <c r="C134" s="189" t="s">
        <v>404</v>
      </c>
      <c r="D134" s="189" t="s">
        <v>294</v>
      </c>
      <c r="E134" s="190" t="s">
        <v>5675</v>
      </c>
      <c r="F134" s="191" t="s">
        <v>5676</v>
      </c>
      <c r="G134" s="192" t="s">
        <v>626</v>
      </c>
      <c r="H134" s="193">
        <v>50</v>
      </c>
      <c r="I134" s="194"/>
      <c r="J134" s="195">
        <f t="shared" si="0"/>
        <v>0</v>
      </c>
      <c r="K134" s="191" t="s">
        <v>1</v>
      </c>
      <c r="L134" s="40"/>
      <c r="M134" s="196" t="s">
        <v>1</v>
      </c>
      <c r="N134" s="197" t="s">
        <v>43</v>
      </c>
      <c r="O134" s="72"/>
      <c r="P134" s="198">
        <f t="shared" si="1"/>
        <v>0</v>
      </c>
      <c r="Q134" s="198">
        <v>0</v>
      </c>
      <c r="R134" s="198">
        <f t="shared" si="2"/>
        <v>0</v>
      </c>
      <c r="S134" s="198">
        <v>0</v>
      </c>
      <c r="T134" s="199">
        <f t="shared" si="3"/>
        <v>0</v>
      </c>
      <c r="U134" s="35"/>
      <c r="V134" s="35"/>
      <c r="W134" s="35"/>
      <c r="X134" s="35"/>
      <c r="Y134" s="35"/>
      <c r="Z134" s="35"/>
      <c r="AA134" s="35"/>
      <c r="AB134" s="35"/>
      <c r="AC134" s="35"/>
      <c r="AD134" s="35"/>
      <c r="AE134" s="35"/>
      <c r="AR134" s="200" t="s">
        <v>299</v>
      </c>
      <c r="AT134" s="200" t="s">
        <v>294</v>
      </c>
      <c r="AU134" s="200" t="s">
        <v>85</v>
      </c>
      <c r="AY134" s="18" t="s">
        <v>292</v>
      </c>
      <c r="BE134" s="201">
        <f t="shared" si="4"/>
        <v>0</v>
      </c>
      <c r="BF134" s="201">
        <f t="shared" si="5"/>
        <v>0</v>
      </c>
      <c r="BG134" s="201">
        <f t="shared" si="6"/>
        <v>0</v>
      </c>
      <c r="BH134" s="201">
        <f t="shared" si="7"/>
        <v>0</v>
      </c>
      <c r="BI134" s="201">
        <f t="shared" si="8"/>
        <v>0</v>
      </c>
      <c r="BJ134" s="18" t="s">
        <v>120</v>
      </c>
      <c r="BK134" s="201">
        <f t="shared" si="9"/>
        <v>0</v>
      </c>
      <c r="BL134" s="18" t="s">
        <v>299</v>
      </c>
      <c r="BM134" s="200" t="s">
        <v>5677</v>
      </c>
    </row>
    <row r="135" spans="1:65" s="2" customFormat="1" ht="16.5" customHeight="1">
      <c r="A135" s="35"/>
      <c r="B135" s="36"/>
      <c r="C135" s="189" t="s">
        <v>415</v>
      </c>
      <c r="D135" s="189" t="s">
        <v>294</v>
      </c>
      <c r="E135" s="190" t="s">
        <v>5678</v>
      </c>
      <c r="F135" s="191" t="s">
        <v>5679</v>
      </c>
      <c r="G135" s="192" t="s">
        <v>626</v>
      </c>
      <c r="H135" s="193">
        <v>30</v>
      </c>
      <c r="I135" s="194"/>
      <c r="J135" s="195">
        <f t="shared" si="0"/>
        <v>0</v>
      </c>
      <c r="K135" s="191" t="s">
        <v>1</v>
      </c>
      <c r="L135" s="40"/>
      <c r="M135" s="196" t="s">
        <v>1</v>
      </c>
      <c r="N135" s="197" t="s">
        <v>43</v>
      </c>
      <c r="O135" s="72"/>
      <c r="P135" s="198">
        <f t="shared" si="1"/>
        <v>0</v>
      </c>
      <c r="Q135" s="198">
        <v>0</v>
      </c>
      <c r="R135" s="198">
        <f t="shared" si="2"/>
        <v>0</v>
      </c>
      <c r="S135" s="198">
        <v>0</v>
      </c>
      <c r="T135" s="199">
        <f t="shared" si="3"/>
        <v>0</v>
      </c>
      <c r="U135" s="35"/>
      <c r="V135" s="35"/>
      <c r="W135" s="35"/>
      <c r="X135" s="35"/>
      <c r="Y135" s="35"/>
      <c r="Z135" s="35"/>
      <c r="AA135" s="35"/>
      <c r="AB135" s="35"/>
      <c r="AC135" s="35"/>
      <c r="AD135" s="35"/>
      <c r="AE135" s="35"/>
      <c r="AR135" s="200" t="s">
        <v>299</v>
      </c>
      <c r="AT135" s="200" t="s">
        <v>294</v>
      </c>
      <c r="AU135" s="200" t="s">
        <v>85</v>
      </c>
      <c r="AY135" s="18" t="s">
        <v>292</v>
      </c>
      <c r="BE135" s="201">
        <f t="shared" si="4"/>
        <v>0</v>
      </c>
      <c r="BF135" s="201">
        <f t="shared" si="5"/>
        <v>0</v>
      </c>
      <c r="BG135" s="201">
        <f t="shared" si="6"/>
        <v>0</v>
      </c>
      <c r="BH135" s="201">
        <f t="shared" si="7"/>
        <v>0</v>
      </c>
      <c r="BI135" s="201">
        <f t="shared" si="8"/>
        <v>0</v>
      </c>
      <c r="BJ135" s="18" t="s">
        <v>120</v>
      </c>
      <c r="BK135" s="201">
        <f t="shared" si="9"/>
        <v>0</v>
      </c>
      <c r="BL135" s="18" t="s">
        <v>299</v>
      </c>
      <c r="BM135" s="200" t="s">
        <v>5680</v>
      </c>
    </row>
    <row r="136" spans="1:65" s="2" customFormat="1" ht="16.5" customHeight="1">
      <c r="A136" s="35"/>
      <c r="B136" s="36"/>
      <c r="C136" s="189" t="s">
        <v>8</v>
      </c>
      <c r="D136" s="189" t="s">
        <v>294</v>
      </c>
      <c r="E136" s="190" t="s">
        <v>5681</v>
      </c>
      <c r="F136" s="191" t="s">
        <v>5682</v>
      </c>
      <c r="G136" s="192" t="s">
        <v>5644</v>
      </c>
      <c r="H136" s="193">
        <v>1</v>
      </c>
      <c r="I136" s="194"/>
      <c r="J136" s="195">
        <f t="shared" si="0"/>
        <v>0</v>
      </c>
      <c r="K136" s="191" t="s">
        <v>1</v>
      </c>
      <c r="L136" s="40"/>
      <c r="M136" s="196" t="s">
        <v>1</v>
      </c>
      <c r="N136" s="197" t="s">
        <v>43</v>
      </c>
      <c r="O136" s="72"/>
      <c r="P136" s="198">
        <f t="shared" si="1"/>
        <v>0</v>
      </c>
      <c r="Q136" s="198">
        <v>0</v>
      </c>
      <c r="R136" s="198">
        <f t="shared" si="2"/>
        <v>0</v>
      </c>
      <c r="S136" s="198">
        <v>0</v>
      </c>
      <c r="T136" s="199">
        <f t="shared" si="3"/>
        <v>0</v>
      </c>
      <c r="U136" s="35"/>
      <c r="V136" s="35"/>
      <c r="W136" s="35"/>
      <c r="X136" s="35"/>
      <c r="Y136" s="35"/>
      <c r="Z136" s="35"/>
      <c r="AA136" s="35"/>
      <c r="AB136" s="35"/>
      <c r="AC136" s="35"/>
      <c r="AD136" s="35"/>
      <c r="AE136" s="35"/>
      <c r="AR136" s="200" t="s">
        <v>299</v>
      </c>
      <c r="AT136" s="200" t="s">
        <v>294</v>
      </c>
      <c r="AU136" s="200" t="s">
        <v>85</v>
      </c>
      <c r="AY136" s="18" t="s">
        <v>292</v>
      </c>
      <c r="BE136" s="201">
        <f t="shared" si="4"/>
        <v>0</v>
      </c>
      <c r="BF136" s="201">
        <f t="shared" si="5"/>
        <v>0</v>
      </c>
      <c r="BG136" s="201">
        <f t="shared" si="6"/>
        <v>0</v>
      </c>
      <c r="BH136" s="201">
        <f t="shared" si="7"/>
        <v>0</v>
      </c>
      <c r="BI136" s="201">
        <f t="shared" si="8"/>
        <v>0</v>
      </c>
      <c r="BJ136" s="18" t="s">
        <v>120</v>
      </c>
      <c r="BK136" s="201">
        <f t="shared" si="9"/>
        <v>0</v>
      </c>
      <c r="BL136" s="18" t="s">
        <v>299</v>
      </c>
      <c r="BM136" s="200" t="s">
        <v>5683</v>
      </c>
    </row>
    <row r="137" spans="1:65" s="2" customFormat="1" ht="16.5" customHeight="1">
      <c r="A137" s="35"/>
      <c r="B137" s="36"/>
      <c r="C137" s="189" t="s">
        <v>438</v>
      </c>
      <c r="D137" s="189" t="s">
        <v>294</v>
      </c>
      <c r="E137" s="190" t="s">
        <v>5684</v>
      </c>
      <c r="F137" s="191" t="s">
        <v>5685</v>
      </c>
      <c r="G137" s="192" t="s">
        <v>5644</v>
      </c>
      <c r="H137" s="193">
        <v>4</v>
      </c>
      <c r="I137" s="194"/>
      <c r="J137" s="195">
        <f t="shared" si="0"/>
        <v>0</v>
      </c>
      <c r="K137" s="191" t="s">
        <v>1</v>
      </c>
      <c r="L137" s="40"/>
      <c r="M137" s="196" t="s">
        <v>1</v>
      </c>
      <c r="N137" s="197" t="s">
        <v>43</v>
      </c>
      <c r="O137" s="72"/>
      <c r="P137" s="198">
        <f t="shared" si="1"/>
        <v>0</v>
      </c>
      <c r="Q137" s="198">
        <v>0</v>
      </c>
      <c r="R137" s="198">
        <f t="shared" si="2"/>
        <v>0</v>
      </c>
      <c r="S137" s="198">
        <v>0</v>
      </c>
      <c r="T137" s="199">
        <f t="shared" si="3"/>
        <v>0</v>
      </c>
      <c r="U137" s="35"/>
      <c r="V137" s="35"/>
      <c r="W137" s="35"/>
      <c r="X137" s="35"/>
      <c r="Y137" s="35"/>
      <c r="Z137" s="35"/>
      <c r="AA137" s="35"/>
      <c r="AB137" s="35"/>
      <c r="AC137" s="35"/>
      <c r="AD137" s="35"/>
      <c r="AE137" s="35"/>
      <c r="AR137" s="200" t="s">
        <v>299</v>
      </c>
      <c r="AT137" s="200" t="s">
        <v>294</v>
      </c>
      <c r="AU137" s="200" t="s">
        <v>85</v>
      </c>
      <c r="AY137" s="18" t="s">
        <v>292</v>
      </c>
      <c r="BE137" s="201">
        <f t="shared" si="4"/>
        <v>0</v>
      </c>
      <c r="BF137" s="201">
        <f t="shared" si="5"/>
        <v>0</v>
      </c>
      <c r="BG137" s="201">
        <f t="shared" si="6"/>
        <v>0</v>
      </c>
      <c r="BH137" s="201">
        <f t="shared" si="7"/>
        <v>0</v>
      </c>
      <c r="BI137" s="201">
        <f t="shared" si="8"/>
        <v>0</v>
      </c>
      <c r="BJ137" s="18" t="s">
        <v>120</v>
      </c>
      <c r="BK137" s="201">
        <f t="shared" si="9"/>
        <v>0</v>
      </c>
      <c r="BL137" s="18" t="s">
        <v>299</v>
      </c>
      <c r="BM137" s="200" t="s">
        <v>5686</v>
      </c>
    </row>
    <row r="138" spans="1:65" s="2" customFormat="1" ht="21.75" customHeight="1">
      <c r="A138" s="35"/>
      <c r="B138" s="36"/>
      <c r="C138" s="189" t="s">
        <v>445</v>
      </c>
      <c r="D138" s="189" t="s">
        <v>294</v>
      </c>
      <c r="E138" s="190" t="s">
        <v>4786</v>
      </c>
      <c r="F138" s="191" t="s">
        <v>5687</v>
      </c>
      <c r="G138" s="192" t="s">
        <v>5688</v>
      </c>
      <c r="H138" s="193">
        <v>15</v>
      </c>
      <c r="I138" s="194"/>
      <c r="J138" s="195">
        <f t="shared" si="0"/>
        <v>0</v>
      </c>
      <c r="K138" s="191" t="s">
        <v>1</v>
      </c>
      <c r="L138" s="40"/>
      <c r="M138" s="196" t="s">
        <v>1</v>
      </c>
      <c r="N138" s="197" t="s">
        <v>43</v>
      </c>
      <c r="O138" s="72"/>
      <c r="P138" s="198">
        <f t="shared" si="1"/>
        <v>0</v>
      </c>
      <c r="Q138" s="198">
        <v>0</v>
      </c>
      <c r="R138" s="198">
        <f t="shared" si="2"/>
        <v>0</v>
      </c>
      <c r="S138" s="198">
        <v>0</v>
      </c>
      <c r="T138" s="199">
        <f t="shared" si="3"/>
        <v>0</v>
      </c>
      <c r="U138" s="35"/>
      <c r="V138" s="35"/>
      <c r="W138" s="35"/>
      <c r="X138" s="35"/>
      <c r="Y138" s="35"/>
      <c r="Z138" s="35"/>
      <c r="AA138" s="35"/>
      <c r="AB138" s="35"/>
      <c r="AC138" s="35"/>
      <c r="AD138" s="35"/>
      <c r="AE138" s="35"/>
      <c r="AR138" s="200" t="s">
        <v>299</v>
      </c>
      <c r="AT138" s="200" t="s">
        <v>294</v>
      </c>
      <c r="AU138" s="200" t="s">
        <v>85</v>
      </c>
      <c r="AY138" s="18" t="s">
        <v>292</v>
      </c>
      <c r="BE138" s="201">
        <f t="shared" si="4"/>
        <v>0</v>
      </c>
      <c r="BF138" s="201">
        <f t="shared" si="5"/>
        <v>0</v>
      </c>
      <c r="BG138" s="201">
        <f t="shared" si="6"/>
        <v>0</v>
      </c>
      <c r="BH138" s="201">
        <f t="shared" si="7"/>
        <v>0</v>
      </c>
      <c r="BI138" s="201">
        <f t="shared" si="8"/>
        <v>0</v>
      </c>
      <c r="BJ138" s="18" t="s">
        <v>120</v>
      </c>
      <c r="BK138" s="201">
        <f t="shared" si="9"/>
        <v>0</v>
      </c>
      <c r="BL138" s="18" t="s">
        <v>299</v>
      </c>
      <c r="BM138" s="200" t="s">
        <v>5689</v>
      </c>
    </row>
    <row r="139" spans="1:65" s="2" customFormat="1" ht="16.5" customHeight="1">
      <c r="A139" s="35"/>
      <c r="B139" s="36"/>
      <c r="C139" s="189" t="s">
        <v>449</v>
      </c>
      <c r="D139" s="189" t="s">
        <v>294</v>
      </c>
      <c r="E139" s="190" t="s">
        <v>5690</v>
      </c>
      <c r="F139" s="191" t="s">
        <v>5691</v>
      </c>
      <c r="G139" s="192" t="s">
        <v>5688</v>
      </c>
      <c r="H139" s="193">
        <v>5</v>
      </c>
      <c r="I139" s="194"/>
      <c r="J139" s="195">
        <f t="shared" si="0"/>
        <v>0</v>
      </c>
      <c r="K139" s="191" t="s">
        <v>1</v>
      </c>
      <c r="L139" s="40"/>
      <c r="M139" s="196" t="s">
        <v>1</v>
      </c>
      <c r="N139" s="197" t="s">
        <v>43</v>
      </c>
      <c r="O139" s="72"/>
      <c r="P139" s="198">
        <f t="shared" si="1"/>
        <v>0</v>
      </c>
      <c r="Q139" s="198">
        <v>0</v>
      </c>
      <c r="R139" s="198">
        <f t="shared" si="2"/>
        <v>0</v>
      </c>
      <c r="S139" s="198">
        <v>0</v>
      </c>
      <c r="T139" s="199">
        <f t="shared" si="3"/>
        <v>0</v>
      </c>
      <c r="U139" s="35"/>
      <c r="V139" s="35"/>
      <c r="W139" s="35"/>
      <c r="X139" s="35"/>
      <c r="Y139" s="35"/>
      <c r="Z139" s="35"/>
      <c r="AA139" s="35"/>
      <c r="AB139" s="35"/>
      <c r="AC139" s="35"/>
      <c r="AD139" s="35"/>
      <c r="AE139" s="35"/>
      <c r="AR139" s="200" t="s">
        <v>299</v>
      </c>
      <c r="AT139" s="200" t="s">
        <v>294</v>
      </c>
      <c r="AU139" s="200" t="s">
        <v>85</v>
      </c>
      <c r="AY139" s="18" t="s">
        <v>292</v>
      </c>
      <c r="BE139" s="201">
        <f t="shared" si="4"/>
        <v>0</v>
      </c>
      <c r="BF139" s="201">
        <f t="shared" si="5"/>
        <v>0</v>
      </c>
      <c r="BG139" s="201">
        <f t="shared" si="6"/>
        <v>0</v>
      </c>
      <c r="BH139" s="201">
        <f t="shared" si="7"/>
        <v>0</v>
      </c>
      <c r="BI139" s="201">
        <f t="shared" si="8"/>
        <v>0</v>
      </c>
      <c r="BJ139" s="18" t="s">
        <v>120</v>
      </c>
      <c r="BK139" s="201">
        <f t="shared" si="9"/>
        <v>0</v>
      </c>
      <c r="BL139" s="18" t="s">
        <v>299</v>
      </c>
      <c r="BM139" s="200" t="s">
        <v>5692</v>
      </c>
    </row>
    <row r="140" spans="1:65" s="2" customFormat="1" ht="16.5" customHeight="1">
      <c r="A140" s="35"/>
      <c r="B140" s="36"/>
      <c r="C140" s="189" t="s">
        <v>454</v>
      </c>
      <c r="D140" s="189" t="s">
        <v>294</v>
      </c>
      <c r="E140" s="190" t="s">
        <v>5693</v>
      </c>
      <c r="F140" s="191" t="s">
        <v>5694</v>
      </c>
      <c r="G140" s="192" t="s">
        <v>5688</v>
      </c>
      <c r="H140" s="193">
        <v>10</v>
      </c>
      <c r="I140" s="194"/>
      <c r="J140" s="195">
        <f t="shared" si="0"/>
        <v>0</v>
      </c>
      <c r="K140" s="191" t="s">
        <v>1</v>
      </c>
      <c r="L140" s="40"/>
      <c r="M140" s="196" t="s">
        <v>1</v>
      </c>
      <c r="N140" s="197" t="s">
        <v>43</v>
      </c>
      <c r="O140" s="72"/>
      <c r="P140" s="198">
        <f t="shared" si="1"/>
        <v>0</v>
      </c>
      <c r="Q140" s="198">
        <v>0</v>
      </c>
      <c r="R140" s="198">
        <f t="shared" si="2"/>
        <v>0</v>
      </c>
      <c r="S140" s="198">
        <v>0</v>
      </c>
      <c r="T140" s="199">
        <f t="shared" si="3"/>
        <v>0</v>
      </c>
      <c r="U140" s="35"/>
      <c r="V140" s="35"/>
      <c r="W140" s="35"/>
      <c r="X140" s="35"/>
      <c r="Y140" s="35"/>
      <c r="Z140" s="35"/>
      <c r="AA140" s="35"/>
      <c r="AB140" s="35"/>
      <c r="AC140" s="35"/>
      <c r="AD140" s="35"/>
      <c r="AE140" s="35"/>
      <c r="AR140" s="200" t="s">
        <v>299</v>
      </c>
      <c r="AT140" s="200" t="s">
        <v>294</v>
      </c>
      <c r="AU140" s="200" t="s">
        <v>85</v>
      </c>
      <c r="AY140" s="18" t="s">
        <v>292</v>
      </c>
      <c r="BE140" s="201">
        <f t="shared" si="4"/>
        <v>0</v>
      </c>
      <c r="BF140" s="201">
        <f t="shared" si="5"/>
        <v>0</v>
      </c>
      <c r="BG140" s="201">
        <f t="shared" si="6"/>
        <v>0</v>
      </c>
      <c r="BH140" s="201">
        <f t="shared" si="7"/>
        <v>0</v>
      </c>
      <c r="BI140" s="201">
        <f t="shared" si="8"/>
        <v>0</v>
      </c>
      <c r="BJ140" s="18" t="s">
        <v>120</v>
      </c>
      <c r="BK140" s="201">
        <f t="shared" si="9"/>
        <v>0</v>
      </c>
      <c r="BL140" s="18" t="s">
        <v>299</v>
      </c>
      <c r="BM140" s="200" t="s">
        <v>5695</v>
      </c>
    </row>
    <row r="141" spans="1:65" s="2" customFormat="1" ht="24.2" customHeight="1">
      <c r="A141" s="35"/>
      <c r="B141" s="36"/>
      <c r="C141" s="189" t="s">
        <v>459</v>
      </c>
      <c r="D141" s="189" t="s">
        <v>294</v>
      </c>
      <c r="E141" s="190" t="s">
        <v>5696</v>
      </c>
      <c r="F141" s="191" t="s">
        <v>5697</v>
      </c>
      <c r="G141" s="192" t="s">
        <v>5688</v>
      </c>
      <c r="H141" s="193">
        <v>5</v>
      </c>
      <c r="I141" s="194"/>
      <c r="J141" s="195">
        <f t="shared" si="0"/>
        <v>0</v>
      </c>
      <c r="K141" s="191" t="s">
        <v>1</v>
      </c>
      <c r="L141" s="40"/>
      <c r="M141" s="196" t="s">
        <v>1</v>
      </c>
      <c r="N141" s="197" t="s">
        <v>43</v>
      </c>
      <c r="O141" s="72"/>
      <c r="P141" s="198">
        <f t="shared" si="1"/>
        <v>0</v>
      </c>
      <c r="Q141" s="198">
        <v>0</v>
      </c>
      <c r="R141" s="198">
        <f t="shared" si="2"/>
        <v>0</v>
      </c>
      <c r="S141" s="198">
        <v>0</v>
      </c>
      <c r="T141" s="199">
        <f t="shared" si="3"/>
        <v>0</v>
      </c>
      <c r="U141" s="35"/>
      <c r="V141" s="35"/>
      <c r="W141" s="35"/>
      <c r="X141" s="35"/>
      <c r="Y141" s="35"/>
      <c r="Z141" s="35"/>
      <c r="AA141" s="35"/>
      <c r="AB141" s="35"/>
      <c r="AC141" s="35"/>
      <c r="AD141" s="35"/>
      <c r="AE141" s="35"/>
      <c r="AR141" s="200" t="s">
        <v>299</v>
      </c>
      <c r="AT141" s="200" t="s">
        <v>294</v>
      </c>
      <c r="AU141" s="200" t="s">
        <v>85</v>
      </c>
      <c r="AY141" s="18" t="s">
        <v>292</v>
      </c>
      <c r="BE141" s="201">
        <f t="shared" si="4"/>
        <v>0</v>
      </c>
      <c r="BF141" s="201">
        <f t="shared" si="5"/>
        <v>0</v>
      </c>
      <c r="BG141" s="201">
        <f t="shared" si="6"/>
        <v>0</v>
      </c>
      <c r="BH141" s="201">
        <f t="shared" si="7"/>
        <v>0</v>
      </c>
      <c r="BI141" s="201">
        <f t="shared" si="8"/>
        <v>0</v>
      </c>
      <c r="BJ141" s="18" t="s">
        <v>120</v>
      </c>
      <c r="BK141" s="201">
        <f t="shared" si="9"/>
        <v>0</v>
      </c>
      <c r="BL141" s="18" t="s">
        <v>299</v>
      </c>
      <c r="BM141" s="200" t="s">
        <v>5698</v>
      </c>
    </row>
    <row r="142" spans="1:65" s="2" customFormat="1" ht="21.75" customHeight="1">
      <c r="A142" s="35"/>
      <c r="B142" s="36"/>
      <c r="C142" s="189" t="s">
        <v>7</v>
      </c>
      <c r="D142" s="189" t="s">
        <v>294</v>
      </c>
      <c r="E142" s="190" t="s">
        <v>5699</v>
      </c>
      <c r="F142" s="191" t="s">
        <v>5700</v>
      </c>
      <c r="G142" s="192" t="s">
        <v>5688</v>
      </c>
      <c r="H142" s="193">
        <v>4</v>
      </c>
      <c r="I142" s="194"/>
      <c r="J142" s="195">
        <f t="shared" si="0"/>
        <v>0</v>
      </c>
      <c r="K142" s="191" t="s">
        <v>1</v>
      </c>
      <c r="L142" s="40"/>
      <c r="M142" s="196" t="s">
        <v>1</v>
      </c>
      <c r="N142" s="197" t="s">
        <v>43</v>
      </c>
      <c r="O142" s="72"/>
      <c r="P142" s="198">
        <f t="shared" si="1"/>
        <v>0</v>
      </c>
      <c r="Q142" s="198">
        <v>0</v>
      </c>
      <c r="R142" s="198">
        <f t="shared" si="2"/>
        <v>0</v>
      </c>
      <c r="S142" s="198">
        <v>0</v>
      </c>
      <c r="T142" s="199">
        <f t="shared" si="3"/>
        <v>0</v>
      </c>
      <c r="U142" s="35"/>
      <c r="V142" s="35"/>
      <c r="W142" s="35"/>
      <c r="X142" s="35"/>
      <c r="Y142" s="35"/>
      <c r="Z142" s="35"/>
      <c r="AA142" s="35"/>
      <c r="AB142" s="35"/>
      <c r="AC142" s="35"/>
      <c r="AD142" s="35"/>
      <c r="AE142" s="35"/>
      <c r="AR142" s="200" t="s">
        <v>299</v>
      </c>
      <c r="AT142" s="200" t="s">
        <v>294</v>
      </c>
      <c r="AU142" s="200" t="s">
        <v>85</v>
      </c>
      <c r="AY142" s="18" t="s">
        <v>292</v>
      </c>
      <c r="BE142" s="201">
        <f t="shared" si="4"/>
        <v>0</v>
      </c>
      <c r="BF142" s="201">
        <f t="shared" si="5"/>
        <v>0</v>
      </c>
      <c r="BG142" s="201">
        <f t="shared" si="6"/>
        <v>0</v>
      </c>
      <c r="BH142" s="201">
        <f t="shared" si="7"/>
        <v>0</v>
      </c>
      <c r="BI142" s="201">
        <f t="shared" si="8"/>
        <v>0</v>
      </c>
      <c r="BJ142" s="18" t="s">
        <v>120</v>
      </c>
      <c r="BK142" s="201">
        <f t="shared" si="9"/>
        <v>0</v>
      </c>
      <c r="BL142" s="18" t="s">
        <v>299</v>
      </c>
      <c r="BM142" s="200" t="s">
        <v>5701</v>
      </c>
    </row>
    <row r="143" spans="1:65" s="2" customFormat="1" ht="16.5" customHeight="1">
      <c r="A143" s="35"/>
      <c r="B143" s="36"/>
      <c r="C143" s="189" t="s">
        <v>489</v>
      </c>
      <c r="D143" s="189" t="s">
        <v>294</v>
      </c>
      <c r="E143" s="190" t="s">
        <v>5702</v>
      </c>
      <c r="F143" s="191" t="s">
        <v>5703</v>
      </c>
      <c r="G143" s="192" t="s">
        <v>626</v>
      </c>
      <c r="H143" s="193">
        <v>30</v>
      </c>
      <c r="I143" s="194"/>
      <c r="J143" s="195">
        <f t="shared" si="0"/>
        <v>0</v>
      </c>
      <c r="K143" s="191" t="s">
        <v>1</v>
      </c>
      <c r="L143" s="40"/>
      <c r="M143" s="196" t="s">
        <v>1</v>
      </c>
      <c r="N143" s="197" t="s">
        <v>43</v>
      </c>
      <c r="O143" s="72"/>
      <c r="P143" s="198">
        <f t="shared" si="1"/>
        <v>0</v>
      </c>
      <c r="Q143" s="198">
        <v>0</v>
      </c>
      <c r="R143" s="198">
        <f t="shared" si="2"/>
        <v>0</v>
      </c>
      <c r="S143" s="198">
        <v>0</v>
      </c>
      <c r="T143" s="199">
        <f t="shared" si="3"/>
        <v>0</v>
      </c>
      <c r="U143" s="35"/>
      <c r="V143" s="35"/>
      <c r="W143" s="35"/>
      <c r="X143" s="35"/>
      <c r="Y143" s="35"/>
      <c r="Z143" s="35"/>
      <c r="AA143" s="35"/>
      <c r="AB143" s="35"/>
      <c r="AC143" s="35"/>
      <c r="AD143" s="35"/>
      <c r="AE143" s="35"/>
      <c r="AR143" s="200" t="s">
        <v>299</v>
      </c>
      <c r="AT143" s="200" t="s">
        <v>294</v>
      </c>
      <c r="AU143" s="200" t="s">
        <v>85</v>
      </c>
      <c r="AY143" s="18" t="s">
        <v>292</v>
      </c>
      <c r="BE143" s="201">
        <f t="shared" si="4"/>
        <v>0</v>
      </c>
      <c r="BF143" s="201">
        <f t="shared" si="5"/>
        <v>0</v>
      </c>
      <c r="BG143" s="201">
        <f t="shared" si="6"/>
        <v>0</v>
      </c>
      <c r="BH143" s="201">
        <f t="shared" si="7"/>
        <v>0</v>
      </c>
      <c r="BI143" s="201">
        <f t="shared" si="8"/>
        <v>0</v>
      </c>
      <c r="BJ143" s="18" t="s">
        <v>120</v>
      </c>
      <c r="BK143" s="201">
        <f t="shared" si="9"/>
        <v>0</v>
      </c>
      <c r="BL143" s="18" t="s">
        <v>299</v>
      </c>
      <c r="BM143" s="200" t="s">
        <v>5704</v>
      </c>
    </row>
    <row r="144" spans="1:65" s="2" customFormat="1" ht="24.2" customHeight="1">
      <c r="A144" s="35"/>
      <c r="B144" s="36"/>
      <c r="C144" s="189" t="s">
        <v>494</v>
      </c>
      <c r="D144" s="189" t="s">
        <v>294</v>
      </c>
      <c r="E144" s="190" t="s">
        <v>5705</v>
      </c>
      <c r="F144" s="191" t="s">
        <v>5706</v>
      </c>
      <c r="G144" s="192" t="s">
        <v>5644</v>
      </c>
      <c r="H144" s="193">
        <v>22</v>
      </c>
      <c r="I144" s="194"/>
      <c r="J144" s="195">
        <f t="shared" si="0"/>
        <v>0</v>
      </c>
      <c r="K144" s="191" t="s">
        <v>1</v>
      </c>
      <c r="L144" s="40"/>
      <c r="M144" s="196" t="s">
        <v>1</v>
      </c>
      <c r="N144" s="197" t="s">
        <v>43</v>
      </c>
      <c r="O144" s="72"/>
      <c r="P144" s="198">
        <f t="shared" si="1"/>
        <v>0</v>
      </c>
      <c r="Q144" s="198">
        <v>0</v>
      </c>
      <c r="R144" s="198">
        <f t="shared" si="2"/>
        <v>0</v>
      </c>
      <c r="S144" s="198">
        <v>0</v>
      </c>
      <c r="T144" s="199">
        <f t="shared" si="3"/>
        <v>0</v>
      </c>
      <c r="U144" s="35"/>
      <c r="V144" s="35"/>
      <c r="W144" s="35"/>
      <c r="X144" s="35"/>
      <c r="Y144" s="35"/>
      <c r="Z144" s="35"/>
      <c r="AA144" s="35"/>
      <c r="AB144" s="35"/>
      <c r="AC144" s="35"/>
      <c r="AD144" s="35"/>
      <c r="AE144" s="35"/>
      <c r="AR144" s="200" t="s">
        <v>299</v>
      </c>
      <c r="AT144" s="200" t="s">
        <v>294</v>
      </c>
      <c r="AU144" s="200" t="s">
        <v>85</v>
      </c>
      <c r="AY144" s="18" t="s">
        <v>292</v>
      </c>
      <c r="BE144" s="201">
        <f t="shared" si="4"/>
        <v>0</v>
      </c>
      <c r="BF144" s="201">
        <f t="shared" si="5"/>
        <v>0</v>
      </c>
      <c r="BG144" s="201">
        <f t="shared" si="6"/>
        <v>0</v>
      </c>
      <c r="BH144" s="201">
        <f t="shared" si="7"/>
        <v>0</v>
      </c>
      <c r="BI144" s="201">
        <f t="shared" si="8"/>
        <v>0</v>
      </c>
      <c r="BJ144" s="18" t="s">
        <v>120</v>
      </c>
      <c r="BK144" s="201">
        <f t="shared" si="9"/>
        <v>0</v>
      </c>
      <c r="BL144" s="18" t="s">
        <v>299</v>
      </c>
      <c r="BM144" s="200" t="s">
        <v>5707</v>
      </c>
    </row>
    <row r="145" spans="1:65" s="2" customFormat="1" ht="16.5" customHeight="1">
      <c r="A145" s="35"/>
      <c r="B145" s="36"/>
      <c r="C145" s="189" t="s">
        <v>498</v>
      </c>
      <c r="D145" s="189" t="s">
        <v>294</v>
      </c>
      <c r="E145" s="190" t="s">
        <v>5708</v>
      </c>
      <c r="F145" s="191" t="s">
        <v>5709</v>
      </c>
      <c r="G145" s="192" t="s">
        <v>5644</v>
      </c>
      <c r="H145" s="193">
        <v>22</v>
      </c>
      <c r="I145" s="194"/>
      <c r="J145" s="195">
        <f t="shared" si="0"/>
        <v>0</v>
      </c>
      <c r="K145" s="191" t="s">
        <v>1</v>
      </c>
      <c r="L145" s="40"/>
      <c r="M145" s="196" t="s">
        <v>1</v>
      </c>
      <c r="N145" s="197" t="s">
        <v>43</v>
      </c>
      <c r="O145" s="72"/>
      <c r="P145" s="198">
        <f t="shared" si="1"/>
        <v>0</v>
      </c>
      <c r="Q145" s="198">
        <v>0</v>
      </c>
      <c r="R145" s="198">
        <f t="shared" si="2"/>
        <v>0</v>
      </c>
      <c r="S145" s="198">
        <v>0</v>
      </c>
      <c r="T145" s="199">
        <f t="shared" si="3"/>
        <v>0</v>
      </c>
      <c r="U145" s="35"/>
      <c r="V145" s="35"/>
      <c r="W145" s="35"/>
      <c r="X145" s="35"/>
      <c r="Y145" s="35"/>
      <c r="Z145" s="35"/>
      <c r="AA145" s="35"/>
      <c r="AB145" s="35"/>
      <c r="AC145" s="35"/>
      <c r="AD145" s="35"/>
      <c r="AE145" s="35"/>
      <c r="AR145" s="200" t="s">
        <v>299</v>
      </c>
      <c r="AT145" s="200" t="s">
        <v>294</v>
      </c>
      <c r="AU145" s="200" t="s">
        <v>85</v>
      </c>
      <c r="AY145" s="18" t="s">
        <v>292</v>
      </c>
      <c r="BE145" s="201">
        <f t="shared" si="4"/>
        <v>0</v>
      </c>
      <c r="BF145" s="201">
        <f t="shared" si="5"/>
        <v>0</v>
      </c>
      <c r="BG145" s="201">
        <f t="shared" si="6"/>
        <v>0</v>
      </c>
      <c r="BH145" s="201">
        <f t="shared" si="7"/>
        <v>0</v>
      </c>
      <c r="BI145" s="201">
        <f t="shared" si="8"/>
        <v>0</v>
      </c>
      <c r="BJ145" s="18" t="s">
        <v>120</v>
      </c>
      <c r="BK145" s="201">
        <f t="shared" si="9"/>
        <v>0</v>
      </c>
      <c r="BL145" s="18" t="s">
        <v>299</v>
      </c>
      <c r="BM145" s="200" t="s">
        <v>5710</v>
      </c>
    </row>
    <row r="146" spans="1:65" s="2" customFormat="1" ht="16.5" customHeight="1">
      <c r="A146" s="35"/>
      <c r="B146" s="36"/>
      <c r="C146" s="189" t="s">
        <v>503</v>
      </c>
      <c r="D146" s="189" t="s">
        <v>294</v>
      </c>
      <c r="E146" s="190" t="s">
        <v>5711</v>
      </c>
      <c r="F146" s="191" t="s">
        <v>5712</v>
      </c>
      <c r="G146" s="192" t="s">
        <v>626</v>
      </c>
      <c r="H146" s="193">
        <v>80</v>
      </c>
      <c r="I146" s="194"/>
      <c r="J146" s="195">
        <f t="shared" si="0"/>
        <v>0</v>
      </c>
      <c r="K146" s="191" t="s">
        <v>1</v>
      </c>
      <c r="L146" s="40"/>
      <c r="M146" s="196" t="s">
        <v>1</v>
      </c>
      <c r="N146" s="197" t="s">
        <v>43</v>
      </c>
      <c r="O146" s="72"/>
      <c r="P146" s="198">
        <f t="shared" si="1"/>
        <v>0</v>
      </c>
      <c r="Q146" s="198">
        <v>0</v>
      </c>
      <c r="R146" s="198">
        <f t="shared" si="2"/>
        <v>0</v>
      </c>
      <c r="S146" s="198">
        <v>0</v>
      </c>
      <c r="T146" s="199">
        <f t="shared" si="3"/>
        <v>0</v>
      </c>
      <c r="U146" s="35"/>
      <c r="V146" s="35"/>
      <c r="W146" s="35"/>
      <c r="X146" s="35"/>
      <c r="Y146" s="35"/>
      <c r="Z146" s="35"/>
      <c r="AA146" s="35"/>
      <c r="AB146" s="35"/>
      <c r="AC146" s="35"/>
      <c r="AD146" s="35"/>
      <c r="AE146" s="35"/>
      <c r="AR146" s="200" t="s">
        <v>299</v>
      </c>
      <c r="AT146" s="200" t="s">
        <v>294</v>
      </c>
      <c r="AU146" s="200" t="s">
        <v>85</v>
      </c>
      <c r="AY146" s="18" t="s">
        <v>292</v>
      </c>
      <c r="BE146" s="201">
        <f t="shared" si="4"/>
        <v>0</v>
      </c>
      <c r="BF146" s="201">
        <f t="shared" si="5"/>
        <v>0</v>
      </c>
      <c r="BG146" s="201">
        <f t="shared" si="6"/>
        <v>0</v>
      </c>
      <c r="BH146" s="201">
        <f t="shared" si="7"/>
        <v>0</v>
      </c>
      <c r="BI146" s="201">
        <f t="shared" si="8"/>
        <v>0</v>
      </c>
      <c r="BJ146" s="18" t="s">
        <v>120</v>
      </c>
      <c r="BK146" s="201">
        <f t="shared" si="9"/>
        <v>0</v>
      </c>
      <c r="BL146" s="18" t="s">
        <v>299</v>
      </c>
      <c r="BM146" s="200" t="s">
        <v>5713</v>
      </c>
    </row>
    <row r="147" spans="1:65" s="2" customFormat="1" ht="16.5" customHeight="1">
      <c r="A147" s="35"/>
      <c r="B147" s="36"/>
      <c r="C147" s="189" t="s">
        <v>517</v>
      </c>
      <c r="D147" s="189" t="s">
        <v>294</v>
      </c>
      <c r="E147" s="190" t="s">
        <v>5714</v>
      </c>
      <c r="F147" s="191" t="s">
        <v>5715</v>
      </c>
      <c r="G147" s="192" t="s">
        <v>5644</v>
      </c>
      <c r="H147" s="193">
        <v>4</v>
      </c>
      <c r="I147" s="194"/>
      <c r="J147" s="195">
        <f t="shared" si="0"/>
        <v>0</v>
      </c>
      <c r="K147" s="191" t="s">
        <v>1</v>
      </c>
      <c r="L147" s="40"/>
      <c r="M147" s="196" t="s">
        <v>1</v>
      </c>
      <c r="N147" s="197" t="s">
        <v>43</v>
      </c>
      <c r="O147" s="72"/>
      <c r="P147" s="198">
        <f t="shared" si="1"/>
        <v>0</v>
      </c>
      <c r="Q147" s="198">
        <v>0</v>
      </c>
      <c r="R147" s="198">
        <f t="shared" si="2"/>
        <v>0</v>
      </c>
      <c r="S147" s="198">
        <v>0</v>
      </c>
      <c r="T147" s="199">
        <f t="shared" si="3"/>
        <v>0</v>
      </c>
      <c r="U147" s="35"/>
      <c r="V147" s="35"/>
      <c r="W147" s="35"/>
      <c r="X147" s="35"/>
      <c r="Y147" s="35"/>
      <c r="Z147" s="35"/>
      <c r="AA147" s="35"/>
      <c r="AB147" s="35"/>
      <c r="AC147" s="35"/>
      <c r="AD147" s="35"/>
      <c r="AE147" s="35"/>
      <c r="AR147" s="200" t="s">
        <v>299</v>
      </c>
      <c r="AT147" s="200" t="s">
        <v>294</v>
      </c>
      <c r="AU147" s="200" t="s">
        <v>85</v>
      </c>
      <c r="AY147" s="18" t="s">
        <v>292</v>
      </c>
      <c r="BE147" s="201">
        <f t="shared" si="4"/>
        <v>0</v>
      </c>
      <c r="BF147" s="201">
        <f t="shared" si="5"/>
        <v>0</v>
      </c>
      <c r="BG147" s="201">
        <f t="shared" si="6"/>
        <v>0</v>
      </c>
      <c r="BH147" s="201">
        <f t="shared" si="7"/>
        <v>0</v>
      </c>
      <c r="BI147" s="201">
        <f t="shared" si="8"/>
        <v>0</v>
      </c>
      <c r="BJ147" s="18" t="s">
        <v>120</v>
      </c>
      <c r="BK147" s="201">
        <f t="shared" si="9"/>
        <v>0</v>
      </c>
      <c r="BL147" s="18" t="s">
        <v>299</v>
      </c>
      <c r="BM147" s="200" t="s">
        <v>5716</v>
      </c>
    </row>
    <row r="148" spans="1:65" s="2" customFormat="1" ht="16.5" customHeight="1">
      <c r="A148" s="35"/>
      <c r="B148" s="36"/>
      <c r="C148" s="189" t="s">
        <v>523</v>
      </c>
      <c r="D148" s="189" t="s">
        <v>294</v>
      </c>
      <c r="E148" s="190" t="s">
        <v>5717</v>
      </c>
      <c r="F148" s="191" t="s">
        <v>5718</v>
      </c>
      <c r="G148" s="192" t="s">
        <v>626</v>
      </c>
      <c r="H148" s="193">
        <v>2</v>
      </c>
      <c r="I148" s="194"/>
      <c r="J148" s="195">
        <f t="shared" si="0"/>
        <v>0</v>
      </c>
      <c r="K148" s="191" t="s">
        <v>1</v>
      </c>
      <c r="L148" s="40"/>
      <c r="M148" s="196" t="s">
        <v>1</v>
      </c>
      <c r="N148" s="197" t="s">
        <v>43</v>
      </c>
      <c r="O148" s="72"/>
      <c r="P148" s="198">
        <f t="shared" si="1"/>
        <v>0</v>
      </c>
      <c r="Q148" s="198">
        <v>0</v>
      </c>
      <c r="R148" s="198">
        <f t="shared" si="2"/>
        <v>0</v>
      </c>
      <c r="S148" s="198">
        <v>0</v>
      </c>
      <c r="T148" s="199">
        <f t="shared" si="3"/>
        <v>0</v>
      </c>
      <c r="U148" s="35"/>
      <c r="V148" s="35"/>
      <c r="W148" s="35"/>
      <c r="X148" s="35"/>
      <c r="Y148" s="35"/>
      <c r="Z148" s="35"/>
      <c r="AA148" s="35"/>
      <c r="AB148" s="35"/>
      <c r="AC148" s="35"/>
      <c r="AD148" s="35"/>
      <c r="AE148" s="35"/>
      <c r="AR148" s="200" t="s">
        <v>299</v>
      </c>
      <c r="AT148" s="200" t="s">
        <v>294</v>
      </c>
      <c r="AU148" s="200" t="s">
        <v>85</v>
      </c>
      <c r="AY148" s="18" t="s">
        <v>292</v>
      </c>
      <c r="BE148" s="201">
        <f t="shared" si="4"/>
        <v>0</v>
      </c>
      <c r="BF148" s="201">
        <f t="shared" si="5"/>
        <v>0</v>
      </c>
      <c r="BG148" s="201">
        <f t="shared" si="6"/>
        <v>0</v>
      </c>
      <c r="BH148" s="201">
        <f t="shared" si="7"/>
        <v>0</v>
      </c>
      <c r="BI148" s="201">
        <f t="shared" si="8"/>
        <v>0</v>
      </c>
      <c r="BJ148" s="18" t="s">
        <v>120</v>
      </c>
      <c r="BK148" s="201">
        <f t="shared" si="9"/>
        <v>0</v>
      </c>
      <c r="BL148" s="18" t="s">
        <v>299</v>
      </c>
      <c r="BM148" s="200" t="s">
        <v>5719</v>
      </c>
    </row>
    <row r="149" spans="1:65" s="2" customFormat="1" ht="16.5" customHeight="1">
      <c r="A149" s="35"/>
      <c r="B149" s="36"/>
      <c r="C149" s="189" t="s">
        <v>532</v>
      </c>
      <c r="D149" s="189" t="s">
        <v>294</v>
      </c>
      <c r="E149" s="190" t="s">
        <v>5720</v>
      </c>
      <c r="F149" s="191" t="s">
        <v>5653</v>
      </c>
      <c r="G149" s="192" t="s">
        <v>626</v>
      </c>
      <c r="H149" s="193">
        <v>15</v>
      </c>
      <c r="I149" s="194"/>
      <c r="J149" s="195">
        <f t="shared" si="0"/>
        <v>0</v>
      </c>
      <c r="K149" s="191" t="s">
        <v>1</v>
      </c>
      <c r="L149" s="40"/>
      <c r="M149" s="196" t="s">
        <v>1</v>
      </c>
      <c r="N149" s="197" t="s">
        <v>43</v>
      </c>
      <c r="O149" s="72"/>
      <c r="P149" s="198">
        <f t="shared" si="1"/>
        <v>0</v>
      </c>
      <c r="Q149" s="198">
        <v>0</v>
      </c>
      <c r="R149" s="198">
        <f t="shared" si="2"/>
        <v>0</v>
      </c>
      <c r="S149" s="198">
        <v>0</v>
      </c>
      <c r="T149" s="199">
        <f t="shared" si="3"/>
        <v>0</v>
      </c>
      <c r="U149" s="35"/>
      <c r="V149" s="35"/>
      <c r="W149" s="35"/>
      <c r="X149" s="35"/>
      <c r="Y149" s="35"/>
      <c r="Z149" s="35"/>
      <c r="AA149" s="35"/>
      <c r="AB149" s="35"/>
      <c r="AC149" s="35"/>
      <c r="AD149" s="35"/>
      <c r="AE149" s="35"/>
      <c r="AR149" s="200" t="s">
        <v>299</v>
      </c>
      <c r="AT149" s="200" t="s">
        <v>294</v>
      </c>
      <c r="AU149" s="200" t="s">
        <v>85</v>
      </c>
      <c r="AY149" s="18" t="s">
        <v>292</v>
      </c>
      <c r="BE149" s="201">
        <f t="shared" si="4"/>
        <v>0</v>
      </c>
      <c r="BF149" s="201">
        <f t="shared" si="5"/>
        <v>0</v>
      </c>
      <c r="BG149" s="201">
        <f t="shared" si="6"/>
        <v>0</v>
      </c>
      <c r="BH149" s="201">
        <f t="shared" si="7"/>
        <v>0</v>
      </c>
      <c r="BI149" s="201">
        <f t="shared" si="8"/>
        <v>0</v>
      </c>
      <c r="BJ149" s="18" t="s">
        <v>120</v>
      </c>
      <c r="BK149" s="201">
        <f t="shared" si="9"/>
        <v>0</v>
      </c>
      <c r="BL149" s="18" t="s">
        <v>299</v>
      </c>
      <c r="BM149" s="200" t="s">
        <v>5721</v>
      </c>
    </row>
    <row r="150" spans="1:65" s="2" customFormat="1" ht="16.5" customHeight="1">
      <c r="A150" s="35"/>
      <c r="B150" s="36"/>
      <c r="C150" s="189" t="s">
        <v>554</v>
      </c>
      <c r="D150" s="189" t="s">
        <v>294</v>
      </c>
      <c r="E150" s="190" t="s">
        <v>5722</v>
      </c>
      <c r="F150" s="191" t="s">
        <v>5723</v>
      </c>
      <c r="G150" s="192" t="s">
        <v>5657</v>
      </c>
      <c r="H150" s="193">
        <v>0.5</v>
      </c>
      <c r="I150" s="194"/>
      <c r="J150" s="195">
        <f t="shared" si="0"/>
        <v>0</v>
      </c>
      <c r="K150" s="191" t="s">
        <v>1</v>
      </c>
      <c r="L150" s="40"/>
      <c r="M150" s="196" t="s">
        <v>1</v>
      </c>
      <c r="N150" s="197" t="s">
        <v>43</v>
      </c>
      <c r="O150" s="72"/>
      <c r="P150" s="198">
        <f t="shared" si="1"/>
        <v>0</v>
      </c>
      <c r="Q150" s="198">
        <v>0</v>
      </c>
      <c r="R150" s="198">
        <f t="shared" si="2"/>
        <v>0</v>
      </c>
      <c r="S150" s="198">
        <v>0</v>
      </c>
      <c r="T150" s="199">
        <f t="shared" si="3"/>
        <v>0</v>
      </c>
      <c r="U150" s="35"/>
      <c r="V150" s="35"/>
      <c r="W150" s="35"/>
      <c r="X150" s="35"/>
      <c r="Y150" s="35"/>
      <c r="Z150" s="35"/>
      <c r="AA150" s="35"/>
      <c r="AB150" s="35"/>
      <c r="AC150" s="35"/>
      <c r="AD150" s="35"/>
      <c r="AE150" s="35"/>
      <c r="AR150" s="200" t="s">
        <v>299</v>
      </c>
      <c r="AT150" s="200" t="s">
        <v>294</v>
      </c>
      <c r="AU150" s="200" t="s">
        <v>85</v>
      </c>
      <c r="AY150" s="18" t="s">
        <v>292</v>
      </c>
      <c r="BE150" s="201">
        <f t="shared" si="4"/>
        <v>0</v>
      </c>
      <c r="BF150" s="201">
        <f t="shared" si="5"/>
        <v>0</v>
      </c>
      <c r="BG150" s="201">
        <f t="shared" si="6"/>
        <v>0</v>
      </c>
      <c r="BH150" s="201">
        <f t="shared" si="7"/>
        <v>0</v>
      </c>
      <c r="BI150" s="201">
        <f t="shared" si="8"/>
        <v>0</v>
      </c>
      <c r="BJ150" s="18" t="s">
        <v>120</v>
      </c>
      <c r="BK150" s="201">
        <f t="shared" si="9"/>
        <v>0</v>
      </c>
      <c r="BL150" s="18" t="s">
        <v>299</v>
      </c>
      <c r="BM150" s="200" t="s">
        <v>5724</v>
      </c>
    </row>
    <row r="151" spans="1:65" s="2" customFormat="1" ht="16.5" customHeight="1">
      <c r="A151" s="35"/>
      <c r="B151" s="36"/>
      <c r="C151" s="189" t="s">
        <v>562</v>
      </c>
      <c r="D151" s="189" t="s">
        <v>294</v>
      </c>
      <c r="E151" s="190" t="s">
        <v>5725</v>
      </c>
      <c r="F151" s="191" t="s">
        <v>5726</v>
      </c>
      <c r="G151" s="192" t="s">
        <v>5644</v>
      </c>
      <c r="H151" s="193">
        <v>2</v>
      </c>
      <c r="I151" s="194"/>
      <c r="J151" s="195">
        <f t="shared" si="0"/>
        <v>0</v>
      </c>
      <c r="K151" s="191" t="s">
        <v>1</v>
      </c>
      <c r="L151" s="40"/>
      <c r="M151" s="196" t="s">
        <v>1</v>
      </c>
      <c r="N151" s="197" t="s">
        <v>43</v>
      </c>
      <c r="O151" s="72"/>
      <c r="P151" s="198">
        <f t="shared" si="1"/>
        <v>0</v>
      </c>
      <c r="Q151" s="198">
        <v>0</v>
      </c>
      <c r="R151" s="198">
        <f t="shared" si="2"/>
        <v>0</v>
      </c>
      <c r="S151" s="198">
        <v>0</v>
      </c>
      <c r="T151" s="199">
        <f t="shared" si="3"/>
        <v>0</v>
      </c>
      <c r="U151" s="35"/>
      <c r="V151" s="35"/>
      <c r="W151" s="35"/>
      <c r="X151" s="35"/>
      <c r="Y151" s="35"/>
      <c r="Z151" s="35"/>
      <c r="AA151" s="35"/>
      <c r="AB151" s="35"/>
      <c r="AC151" s="35"/>
      <c r="AD151" s="35"/>
      <c r="AE151" s="35"/>
      <c r="AR151" s="200" t="s">
        <v>299</v>
      </c>
      <c r="AT151" s="200" t="s">
        <v>294</v>
      </c>
      <c r="AU151" s="200" t="s">
        <v>85</v>
      </c>
      <c r="AY151" s="18" t="s">
        <v>292</v>
      </c>
      <c r="BE151" s="201">
        <f t="shared" si="4"/>
        <v>0</v>
      </c>
      <c r="BF151" s="201">
        <f t="shared" si="5"/>
        <v>0</v>
      </c>
      <c r="BG151" s="201">
        <f t="shared" si="6"/>
        <v>0</v>
      </c>
      <c r="BH151" s="201">
        <f t="shared" si="7"/>
        <v>0</v>
      </c>
      <c r="BI151" s="201">
        <f t="shared" si="8"/>
        <v>0</v>
      </c>
      <c r="BJ151" s="18" t="s">
        <v>120</v>
      </c>
      <c r="BK151" s="201">
        <f t="shared" si="9"/>
        <v>0</v>
      </c>
      <c r="BL151" s="18" t="s">
        <v>299</v>
      </c>
      <c r="BM151" s="200" t="s">
        <v>5727</v>
      </c>
    </row>
    <row r="152" spans="1:65" s="2" customFormat="1" ht="16.5" customHeight="1">
      <c r="A152" s="35"/>
      <c r="B152" s="36"/>
      <c r="C152" s="189" t="s">
        <v>573</v>
      </c>
      <c r="D152" s="189" t="s">
        <v>294</v>
      </c>
      <c r="E152" s="190" t="s">
        <v>5728</v>
      </c>
      <c r="F152" s="191" t="s">
        <v>5729</v>
      </c>
      <c r="G152" s="192" t="s">
        <v>5644</v>
      </c>
      <c r="H152" s="193">
        <v>1</v>
      </c>
      <c r="I152" s="194"/>
      <c r="J152" s="195">
        <f t="shared" si="0"/>
        <v>0</v>
      </c>
      <c r="K152" s="191" t="s">
        <v>1</v>
      </c>
      <c r="L152" s="40"/>
      <c r="M152" s="196" t="s">
        <v>1</v>
      </c>
      <c r="N152" s="197" t="s">
        <v>43</v>
      </c>
      <c r="O152" s="72"/>
      <c r="P152" s="198">
        <f t="shared" si="1"/>
        <v>0</v>
      </c>
      <c r="Q152" s="198">
        <v>0</v>
      </c>
      <c r="R152" s="198">
        <f t="shared" si="2"/>
        <v>0</v>
      </c>
      <c r="S152" s="198">
        <v>0</v>
      </c>
      <c r="T152" s="199">
        <f t="shared" si="3"/>
        <v>0</v>
      </c>
      <c r="U152" s="35"/>
      <c r="V152" s="35"/>
      <c r="W152" s="35"/>
      <c r="X152" s="35"/>
      <c r="Y152" s="35"/>
      <c r="Z152" s="35"/>
      <c r="AA152" s="35"/>
      <c r="AB152" s="35"/>
      <c r="AC152" s="35"/>
      <c r="AD152" s="35"/>
      <c r="AE152" s="35"/>
      <c r="AR152" s="200" t="s">
        <v>299</v>
      </c>
      <c r="AT152" s="200" t="s">
        <v>294</v>
      </c>
      <c r="AU152" s="200" t="s">
        <v>85</v>
      </c>
      <c r="AY152" s="18" t="s">
        <v>292</v>
      </c>
      <c r="BE152" s="201">
        <f t="shared" si="4"/>
        <v>0</v>
      </c>
      <c r="BF152" s="201">
        <f t="shared" si="5"/>
        <v>0</v>
      </c>
      <c r="BG152" s="201">
        <f t="shared" si="6"/>
        <v>0</v>
      </c>
      <c r="BH152" s="201">
        <f t="shared" si="7"/>
        <v>0</v>
      </c>
      <c r="BI152" s="201">
        <f t="shared" si="8"/>
        <v>0</v>
      </c>
      <c r="BJ152" s="18" t="s">
        <v>120</v>
      </c>
      <c r="BK152" s="201">
        <f t="shared" si="9"/>
        <v>0</v>
      </c>
      <c r="BL152" s="18" t="s">
        <v>299</v>
      </c>
      <c r="BM152" s="200" t="s">
        <v>5730</v>
      </c>
    </row>
    <row r="153" spans="1:65" s="2" customFormat="1" ht="16.5" customHeight="1">
      <c r="A153" s="35"/>
      <c r="B153" s="36"/>
      <c r="C153" s="189" t="s">
        <v>578</v>
      </c>
      <c r="D153" s="189" t="s">
        <v>294</v>
      </c>
      <c r="E153" s="190" t="s">
        <v>5731</v>
      </c>
      <c r="F153" s="191" t="s">
        <v>5732</v>
      </c>
      <c r="G153" s="192" t="s">
        <v>626</v>
      </c>
      <c r="H153" s="193">
        <v>50</v>
      </c>
      <c r="I153" s="194"/>
      <c r="J153" s="195">
        <f t="shared" si="0"/>
        <v>0</v>
      </c>
      <c r="K153" s="191" t="s">
        <v>1</v>
      </c>
      <c r="L153" s="40"/>
      <c r="M153" s="196" t="s">
        <v>1</v>
      </c>
      <c r="N153" s="197" t="s">
        <v>43</v>
      </c>
      <c r="O153" s="72"/>
      <c r="P153" s="198">
        <f t="shared" si="1"/>
        <v>0</v>
      </c>
      <c r="Q153" s="198">
        <v>0</v>
      </c>
      <c r="R153" s="198">
        <f t="shared" si="2"/>
        <v>0</v>
      </c>
      <c r="S153" s="198">
        <v>0</v>
      </c>
      <c r="T153" s="199">
        <f t="shared" si="3"/>
        <v>0</v>
      </c>
      <c r="U153" s="35"/>
      <c r="V153" s="35"/>
      <c r="W153" s="35"/>
      <c r="X153" s="35"/>
      <c r="Y153" s="35"/>
      <c r="Z153" s="35"/>
      <c r="AA153" s="35"/>
      <c r="AB153" s="35"/>
      <c r="AC153" s="35"/>
      <c r="AD153" s="35"/>
      <c r="AE153" s="35"/>
      <c r="AR153" s="200" t="s">
        <v>299</v>
      </c>
      <c r="AT153" s="200" t="s">
        <v>294</v>
      </c>
      <c r="AU153" s="200" t="s">
        <v>85</v>
      </c>
      <c r="AY153" s="18" t="s">
        <v>292</v>
      </c>
      <c r="BE153" s="201">
        <f t="shared" si="4"/>
        <v>0</v>
      </c>
      <c r="BF153" s="201">
        <f t="shared" si="5"/>
        <v>0</v>
      </c>
      <c r="BG153" s="201">
        <f t="shared" si="6"/>
        <v>0</v>
      </c>
      <c r="BH153" s="201">
        <f t="shared" si="7"/>
        <v>0</v>
      </c>
      <c r="BI153" s="201">
        <f t="shared" si="8"/>
        <v>0</v>
      </c>
      <c r="BJ153" s="18" t="s">
        <v>120</v>
      </c>
      <c r="BK153" s="201">
        <f t="shared" si="9"/>
        <v>0</v>
      </c>
      <c r="BL153" s="18" t="s">
        <v>299</v>
      </c>
      <c r="BM153" s="200" t="s">
        <v>5733</v>
      </c>
    </row>
    <row r="154" spans="1:65" s="2" customFormat="1" ht="16.5" customHeight="1">
      <c r="A154" s="35"/>
      <c r="B154" s="36"/>
      <c r="C154" s="189" t="s">
        <v>583</v>
      </c>
      <c r="D154" s="189" t="s">
        <v>294</v>
      </c>
      <c r="E154" s="190" t="s">
        <v>3723</v>
      </c>
      <c r="F154" s="191" t="s">
        <v>5734</v>
      </c>
      <c r="G154" s="192" t="s">
        <v>5644</v>
      </c>
      <c r="H154" s="193">
        <v>1</v>
      </c>
      <c r="I154" s="194"/>
      <c r="J154" s="195">
        <f t="shared" si="0"/>
        <v>0</v>
      </c>
      <c r="K154" s="191" t="s">
        <v>1</v>
      </c>
      <c r="L154" s="40"/>
      <c r="M154" s="196" t="s">
        <v>1</v>
      </c>
      <c r="N154" s="197" t="s">
        <v>43</v>
      </c>
      <c r="O154" s="72"/>
      <c r="P154" s="198">
        <f t="shared" si="1"/>
        <v>0</v>
      </c>
      <c r="Q154" s="198">
        <v>0</v>
      </c>
      <c r="R154" s="198">
        <f t="shared" si="2"/>
        <v>0</v>
      </c>
      <c r="S154" s="198">
        <v>0</v>
      </c>
      <c r="T154" s="199">
        <f t="shared" si="3"/>
        <v>0</v>
      </c>
      <c r="U154" s="35"/>
      <c r="V154" s="35"/>
      <c r="W154" s="35"/>
      <c r="X154" s="35"/>
      <c r="Y154" s="35"/>
      <c r="Z154" s="35"/>
      <c r="AA154" s="35"/>
      <c r="AB154" s="35"/>
      <c r="AC154" s="35"/>
      <c r="AD154" s="35"/>
      <c r="AE154" s="35"/>
      <c r="AR154" s="200" t="s">
        <v>299</v>
      </c>
      <c r="AT154" s="200" t="s">
        <v>294</v>
      </c>
      <c r="AU154" s="200" t="s">
        <v>85</v>
      </c>
      <c r="AY154" s="18" t="s">
        <v>292</v>
      </c>
      <c r="BE154" s="201">
        <f t="shared" si="4"/>
        <v>0</v>
      </c>
      <c r="BF154" s="201">
        <f t="shared" si="5"/>
        <v>0</v>
      </c>
      <c r="BG154" s="201">
        <f t="shared" si="6"/>
        <v>0</v>
      </c>
      <c r="BH154" s="201">
        <f t="shared" si="7"/>
        <v>0</v>
      </c>
      <c r="BI154" s="201">
        <f t="shared" si="8"/>
        <v>0</v>
      </c>
      <c r="BJ154" s="18" t="s">
        <v>120</v>
      </c>
      <c r="BK154" s="201">
        <f t="shared" si="9"/>
        <v>0</v>
      </c>
      <c r="BL154" s="18" t="s">
        <v>299</v>
      </c>
      <c r="BM154" s="200" t="s">
        <v>5735</v>
      </c>
    </row>
    <row r="155" spans="1:65" s="12" customFormat="1" ht="22.9" customHeight="1">
      <c r="B155" s="173"/>
      <c r="C155" s="174"/>
      <c r="D155" s="175" t="s">
        <v>76</v>
      </c>
      <c r="E155" s="187" t="s">
        <v>3857</v>
      </c>
      <c r="F155" s="187" t="s">
        <v>157</v>
      </c>
      <c r="G155" s="174"/>
      <c r="H155" s="174"/>
      <c r="I155" s="177"/>
      <c r="J155" s="188">
        <f>BK155</f>
        <v>0</v>
      </c>
      <c r="K155" s="174"/>
      <c r="L155" s="179"/>
      <c r="M155" s="180"/>
      <c r="N155" s="181"/>
      <c r="O155" s="181"/>
      <c r="P155" s="182">
        <f>P156</f>
        <v>0</v>
      </c>
      <c r="Q155" s="181"/>
      <c r="R155" s="182">
        <f>R156</f>
        <v>0</v>
      </c>
      <c r="S155" s="181"/>
      <c r="T155" s="183">
        <f>T156</f>
        <v>0</v>
      </c>
      <c r="AR155" s="184" t="s">
        <v>85</v>
      </c>
      <c r="AT155" s="185" t="s">
        <v>76</v>
      </c>
      <c r="AU155" s="185" t="s">
        <v>85</v>
      </c>
      <c r="AY155" s="184" t="s">
        <v>292</v>
      </c>
      <c r="BK155" s="186">
        <f>BK156</f>
        <v>0</v>
      </c>
    </row>
    <row r="156" spans="1:65" s="2" customFormat="1" ht="16.5" customHeight="1">
      <c r="A156" s="35"/>
      <c r="B156" s="36"/>
      <c r="C156" s="189" t="s">
        <v>587</v>
      </c>
      <c r="D156" s="189" t="s">
        <v>294</v>
      </c>
      <c r="E156" s="190" t="s">
        <v>5736</v>
      </c>
      <c r="F156" s="191" t="s">
        <v>5295</v>
      </c>
      <c r="G156" s="192" t="s">
        <v>5661</v>
      </c>
      <c r="H156" s="193">
        <v>1</v>
      </c>
      <c r="I156" s="194"/>
      <c r="J156" s="195">
        <f>ROUND(I156*H156,2)</f>
        <v>0</v>
      </c>
      <c r="K156" s="191" t="s">
        <v>1</v>
      </c>
      <c r="L156" s="40"/>
      <c r="M156" s="256" t="s">
        <v>1</v>
      </c>
      <c r="N156" s="257" t="s">
        <v>43</v>
      </c>
      <c r="O156" s="258"/>
      <c r="P156" s="259">
        <f>O156*H156</f>
        <v>0</v>
      </c>
      <c r="Q156" s="259">
        <v>0</v>
      </c>
      <c r="R156" s="259">
        <f>Q156*H156</f>
        <v>0</v>
      </c>
      <c r="S156" s="259">
        <v>0</v>
      </c>
      <c r="T156" s="260">
        <f>S156*H156</f>
        <v>0</v>
      </c>
      <c r="U156" s="35"/>
      <c r="V156" s="35"/>
      <c r="W156" s="35"/>
      <c r="X156" s="35"/>
      <c r="Y156" s="35"/>
      <c r="Z156" s="35"/>
      <c r="AA156" s="35"/>
      <c r="AB156" s="35"/>
      <c r="AC156" s="35"/>
      <c r="AD156" s="35"/>
      <c r="AE156" s="35"/>
      <c r="AR156" s="200" t="s">
        <v>299</v>
      </c>
      <c r="AT156" s="200" t="s">
        <v>294</v>
      </c>
      <c r="AU156" s="200" t="s">
        <v>120</v>
      </c>
      <c r="AY156" s="18" t="s">
        <v>292</v>
      </c>
      <c r="BE156" s="201">
        <f>IF(N156="základní",J156,0)</f>
        <v>0</v>
      </c>
      <c r="BF156" s="201">
        <f>IF(N156="snížená",J156,0)</f>
        <v>0</v>
      </c>
      <c r="BG156" s="201">
        <f>IF(N156="zákl. přenesená",J156,0)</f>
        <v>0</v>
      </c>
      <c r="BH156" s="201">
        <f>IF(N156="sníž. přenesená",J156,0)</f>
        <v>0</v>
      </c>
      <c r="BI156" s="201">
        <f>IF(N156="nulová",J156,0)</f>
        <v>0</v>
      </c>
      <c r="BJ156" s="18" t="s">
        <v>120</v>
      </c>
      <c r="BK156" s="201">
        <f>ROUND(I156*H156,2)</f>
        <v>0</v>
      </c>
      <c r="BL156" s="18" t="s">
        <v>299</v>
      </c>
      <c r="BM156" s="200" t="s">
        <v>5737</v>
      </c>
    </row>
    <row r="157" spans="1:65" s="2" customFormat="1" ht="6.95" customHeight="1">
      <c r="A157" s="35"/>
      <c r="B157" s="55"/>
      <c r="C157" s="56"/>
      <c r="D157" s="56"/>
      <c r="E157" s="56"/>
      <c r="F157" s="56"/>
      <c r="G157" s="56"/>
      <c r="H157" s="56"/>
      <c r="I157" s="56"/>
      <c r="J157" s="56"/>
      <c r="K157" s="56"/>
      <c r="L157" s="40"/>
      <c r="M157" s="35"/>
      <c r="O157" s="35"/>
      <c r="P157" s="35"/>
      <c r="Q157" s="35"/>
      <c r="R157" s="35"/>
      <c r="S157" s="35"/>
      <c r="T157" s="35"/>
      <c r="U157" s="35"/>
      <c r="V157" s="35"/>
      <c r="W157" s="35"/>
      <c r="X157" s="35"/>
      <c r="Y157" s="35"/>
      <c r="Z157" s="35"/>
      <c r="AA157" s="35"/>
      <c r="AB157" s="35"/>
      <c r="AC157" s="35"/>
      <c r="AD157" s="35"/>
      <c r="AE157" s="35"/>
    </row>
  </sheetData>
  <sheetProtection algorithmName="SHA-512" hashValue="I7WSZ1iRzePiGKOAdo1nm00Bb7Ajd7J9WMHHGQX1RkZgrxUe9Cv75dHa/xXQmLKfNw4dzpQvK7CYT/pSDP457g==" saltValue="VvdQpZmqEbNdgX4EqOcd6CVktSvpw0kfskfguqhUaWDbXUsWbdVscWjqLPdP7RuIMVSvF0yWooDiEhVDeH8x8A==" spinCount="100000" sheet="1" objects="1" scenarios="1" formatColumns="0" formatRows="0" autoFilter="0"/>
  <autoFilter ref="C118:K156" xr:uid="{00000000-0009-0000-0000-000009000000}"/>
  <mergeCells count="9">
    <mergeCell ref="E87:H87"/>
    <mergeCell ref="E109:H109"/>
    <mergeCell ref="E111:H111"/>
    <mergeCell ref="L2:V2"/>
    <mergeCell ref="E7:H7"/>
    <mergeCell ref="E9:H9"/>
    <mergeCell ref="E18:H18"/>
    <mergeCell ref="E27:H27"/>
    <mergeCell ref="E85:H85"/>
  </mergeCell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  <drawing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pageSetUpPr fitToPage="1"/>
  </sheetPr>
  <dimension ref="A2:BM178"/>
  <sheetViews>
    <sheetView showGridLines="0" workbookViewId="0"/>
  </sheetViews>
  <sheetFormatPr defaultRowHeight="15"/>
  <cols>
    <col min="1" max="1" width="8.33203125" style="1" customWidth="1"/>
    <col min="2" max="2" width="1.1640625" style="1" customWidth="1"/>
    <col min="3" max="3" width="4.1640625" style="1" customWidth="1"/>
    <col min="4" max="4" width="4.33203125" style="1" customWidth="1"/>
    <col min="5" max="5" width="17.1640625" style="1" customWidth="1"/>
    <col min="6" max="6" width="50.83203125" style="1" customWidth="1"/>
    <col min="7" max="7" width="7.5" style="1" customWidth="1"/>
    <col min="8" max="8" width="14" style="1" customWidth="1"/>
    <col min="9" max="9" width="15.83203125" style="1" customWidth="1"/>
    <col min="10" max="11" width="22.33203125" style="1" customWidth="1"/>
    <col min="12" max="12" width="9.33203125" style="1" customWidth="1"/>
    <col min="13" max="13" width="10.83203125" style="1" hidden="1" customWidth="1"/>
    <col min="14" max="14" width="9.33203125" style="1" hidden="1"/>
    <col min="15" max="20" width="14.1640625" style="1" hidden="1" customWidth="1"/>
    <col min="21" max="21" width="16.33203125" style="1" hidden="1" customWidth="1"/>
    <col min="22" max="22" width="12.33203125" style="1" customWidth="1"/>
    <col min="23" max="23" width="16.33203125" style="1" customWidth="1"/>
    <col min="24" max="24" width="12.33203125" style="1" customWidth="1"/>
    <col min="25" max="25" width="15" style="1" customWidth="1"/>
    <col min="26" max="26" width="11" style="1" customWidth="1"/>
    <col min="27" max="27" width="15" style="1" customWidth="1"/>
    <col min="28" max="28" width="16.33203125" style="1" customWidth="1"/>
    <col min="29" max="29" width="11" style="1" customWidth="1"/>
    <col min="30" max="30" width="15" style="1" customWidth="1"/>
    <col min="31" max="31" width="16.33203125" style="1" customWidth="1"/>
    <col min="44" max="65" width="9.33203125" style="1" hidden="1"/>
  </cols>
  <sheetData>
    <row r="2" spans="1:56" s="1" customFormat="1" ht="36.950000000000003" customHeight="1">
      <c r="L2" s="321"/>
      <c r="M2" s="321"/>
      <c r="N2" s="321"/>
      <c r="O2" s="321"/>
      <c r="P2" s="321"/>
      <c r="Q2" s="321"/>
      <c r="R2" s="321"/>
      <c r="S2" s="321"/>
      <c r="T2" s="321"/>
      <c r="U2" s="321"/>
      <c r="V2" s="321"/>
      <c r="AT2" s="18" t="s">
        <v>113</v>
      </c>
      <c r="AZ2" s="109" t="s">
        <v>5738</v>
      </c>
      <c r="BA2" s="109" t="s">
        <v>4796</v>
      </c>
      <c r="BB2" s="109" t="s">
        <v>1</v>
      </c>
      <c r="BC2" s="109" t="s">
        <v>5739</v>
      </c>
      <c r="BD2" s="109" t="s">
        <v>120</v>
      </c>
    </row>
    <row r="3" spans="1:56" s="1" customFormat="1" ht="6.95" customHeight="1">
      <c r="B3" s="110"/>
      <c r="C3" s="111"/>
      <c r="D3" s="111"/>
      <c r="E3" s="111"/>
      <c r="F3" s="111"/>
      <c r="G3" s="111"/>
      <c r="H3" s="111"/>
      <c r="I3" s="111"/>
      <c r="J3" s="111"/>
      <c r="K3" s="111"/>
      <c r="L3" s="21"/>
      <c r="AT3" s="18" t="s">
        <v>85</v>
      </c>
      <c r="AZ3" s="109" t="s">
        <v>5740</v>
      </c>
      <c r="BA3" s="109" t="s">
        <v>5741</v>
      </c>
      <c r="BB3" s="109" t="s">
        <v>1</v>
      </c>
      <c r="BC3" s="109" t="s">
        <v>5742</v>
      </c>
      <c r="BD3" s="109" t="s">
        <v>120</v>
      </c>
    </row>
    <row r="4" spans="1:56" s="1" customFormat="1" ht="24.95" customHeight="1">
      <c r="B4" s="21"/>
      <c r="D4" s="112" t="s">
        <v>166</v>
      </c>
      <c r="L4" s="21"/>
      <c r="M4" s="113" t="s">
        <v>10</v>
      </c>
      <c r="AT4" s="18" t="s">
        <v>4</v>
      </c>
    </row>
    <row r="5" spans="1:56" s="1" customFormat="1" ht="6.95" customHeight="1">
      <c r="B5" s="21"/>
      <c r="L5" s="21"/>
    </row>
    <row r="6" spans="1:56" s="1" customFormat="1" ht="12" customHeight="1">
      <c r="B6" s="21"/>
      <c r="D6" s="114" t="s">
        <v>16</v>
      </c>
      <c r="L6" s="21"/>
    </row>
    <row r="7" spans="1:56" s="1" customFormat="1" ht="16.5" customHeight="1">
      <c r="B7" s="21"/>
      <c r="E7" s="322" t="str">
        <f>'Rekapitulace stavby'!K6</f>
        <v>Domov pro seniory, Nový Bydžov</v>
      </c>
      <c r="F7" s="323"/>
      <c r="G7" s="323"/>
      <c r="H7" s="323"/>
      <c r="L7" s="21"/>
    </row>
    <row r="8" spans="1:56" s="2" customFormat="1" ht="12" customHeight="1">
      <c r="A8" s="35"/>
      <c r="B8" s="40"/>
      <c r="C8" s="35"/>
      <c r="D8" s="114" t="s">
        <v>179</v>
      </c>
      <c r="E8" s="35"/>
      <c r="F8" s="35"/>
      <c r="G8" s="35"/>
      <c r="H8" s="35"/>
      <c r="I8" s="35"/>
      <c r="J8" s="35"/>
      <c r="K8" s="35"/>
      <c r="L8" s="52"/>
      <c r="S8" s="35"/>
      <c r="T8" s="35"/>
      <c r="U8" s="35"/>
      <c r="V8" s="35"/>
      <c r="W8" s="35"/>
      <c r="X8" s="35"/>
      <c r="Y8" s="35"/>
      <c r="Z8" s="35"/>
      <c r="AA8" s="35"/>
      <c r="AB8" s="35"/>
      <c r="AC8" s="35"/>
      <c r="AD8" s="35"/>
      <c r="AE8" s="35"/>
    </row>
    <row r="9" spans="1:56" s="2" customFormat="1" ht="16.5" customHeight="1">
      <c r="A9" s="35"/>
      <c r="B9" s="40"/>
      <c r="C9" s="35"/>
      <c r="D9" s="35"/>
      <c r="E9" s="324" t="s">
        <v>5743</v>
      </c>
      <c r="F9" s="325"/>
      <c r="G9" s="325"/>
      <c r="H9" s="325"/>
      <c r="I9" s="35"/>
      <c r="J9" s="35"/>
      <c r="K9" s="35"/>
      <c r="L9" s="52"/>
      <c r="S9" s="35"/>
      <c r="T9" s="35"/>
      <c r="U9" s="35"/>
      <c r="V9" s="35"/>
      <c r="W9" s="35"/>
      <c r="X9" s="35"/>
      <c r="Y9" s="35"/>
      <c r="Z9" s="35"/>
      <c r="AA9" s="35"/>
      <c r="AB9" s="35"/>
      <c r="AC9" s="35"/>
      <c r="AD9" s="35"/>
      <c r="AE9" s="35"/>
    </row>
    <row r="10" spans="1:56" s="2" customFormat="1" ht="11.25">
      <c r="A10" s="35"/>
      <c r="B10" s="40"/>
      <c r="C10" s="35"/>
      <c r="D10" s="35"/>
      <c r="E10" s="35"/>
      <c r="F10" s="35"/>
      <c r="G10" s="35"/>
      <c r="H10" s="35"/>
      <c r="I10" s="35"/>
      <c r="J10" s="35"/>
      <c r="K10" s="35"/>
      <c r="L10" s="52"/>
      <c r="S10" s="35"/>
      <c r="T10" s="35"/>
      <c r="U10" s="35"/>
      <c r="V10" s="35"/>
      <c r="W10" s="35"/>
      <c r="X10" s="35"/>
      <c r="Y10" s="35"/>
      <c r="Z10" s="35"/>
      <c r="AA10" s="35"/>
      <c r="AB10" s="35"/>
      <c r="AC10" s="35"/>
      <c r="AD10" s="35"/>
      <c r="AE10" s="35"/>
    </row>
    <row r="11" spans="1:56" s="2" customFormat="1" ht="12" customHeight="1">
      <c r="A11" s="35"/>
      <c r="B11" s="40"/>
      <c r="C11" s="35"/>
      <c r="D11" s="114" t="s">
        <v>18</v>
      </c>
      <c r="E11" s="35"/>
      <c r="F11" s="115" t="s">
        <v>1</v>
      </c>
      <c r="G11" s="35"/>
      <c r="H11" s="35"/>
      <c r="I11" s="114" t="s">
        <v>19</v>
      </c>
      <c r="J11" s="115" t="s">
        <v>1</v>
      </c>
      <c r="K11" s="35"/>
      <c r="L11" s="52"/>
      <c r="S11" s="35"/>
      <c r="T11" s="35"/>
      <c r="U11" s="35"/>
      <c r="V11" s="35"/>
      <c r="W11" s="35"/>
      <c r="X11" s="35"/>
      <c r="Y11" s="35"/>
      <c r="Z11" s="35"/>
      <c r="AA11" s="35"/>
      <c r="AB11" s="35"/>
      <c r="AC11" s="35"/>
      <c r="AD11" s="35"/>
      <c r="AE11" s="35"/>
    </row>
    <row r="12" spans="1:56" s="2" customFormat="1" ht="12" customHeight="1">
      <c r="A12" s="35"/>
      <c r="B12" s="40"/>
      <c r="C12" s="35"/>
      <c r="D12" s="114" t="s">
        <v>20</v>
      </c>
      <c r="E12" s="35"/>
      <c r="F12" s="115" t="s">
        <v>21</v>
      </c>
      <c r="G12" s="35"/>
      <c r="H12" s="35"/>
      <c r="I12" s="114" t="s">
        <v>22</v>
      </c>
      <c r="J12" s="116" t="str">
        <f>'Rekapitulace stavby'!AN8</f>
        <v>4. 1. 2023</v>
      </c>
      <c r="K12" s="35"/>
      <c r="L12" s="52"/>
      <c r="S12" s="35"/>
      <c r="T12" s="35"/>
      <c r="U12" s="35"/>
      <c r="V12" s="35"/>
      <c r="W12" s="35"/>
      <c r="X12" s="35"/>
      <c r="Y12" s="35"/>
      <c r="Z12" s="35"/>
      <c r="AA12" s="35"/>
      <c r="AB12" s="35"/>
      <c r="AC12" s="35"/>
      <c r="AD12" s="35"/>
      <c r="AE12" s="35"/>
    </row>
    <row r="13" spans="1:56" s="2" customFormat="1" ht="10.9" customHeight="1">
      <c r="A13" s="35"/>
      <c r="B13" s="40"/>
      <c r="C13" s="35"/>
      <c r="D13" s="35"/>
      <c r="E13" s="35"/>
      <c r="F13" s="35"/>
      <c r="G13" s="35"/>
      <c r="H13" s="35"/>
      <c r="I13" s="35"/>
      <c r="J13" s="35"/>
      <c r="K13" s="35"/>
      <c r="L13" s="52"/>
      <c r="S13" s="35"/>
      <c r="T13" s="35"/>
      <c r="U13" s="35"/>
      <c r="V13" s="35"/>
      <c r="W13" s="35"/>
      <c r="X13" s="35"/>
      <c r="Y13" s="35"/>
      <c r="Z13" s="35"/>
      <c r="AA13" s="35"/>
      <c r="AB13" s="35"/>
      <c r="AC13" s="35"/>
      <c r="AD13" s="35"/>
      <c r="AE13" s="35"/>
    </row>
    <row r="14" spans="1:56" s="2" customFormat="1" ht="12" customHeight="1">
      <c r="A14" s="35"/>
      <c r="B14" s="40"/>
      <c r="C14" s="35"/>
      <c r="D14" s="114" t="s">
        <v>24</v>
      </c>
      <c r="E14" s="35"/>
      <c r="F14" s="35"/>
      <c r="G14" s="35"/>
      <c r="H14" s="35"/>
      <c r="I14" s="114" t="s">
        <v>25</v>
      </c>
      <c r="J14" s="115" t="s">
        <v>1</v>
      </c>
      <c r="K14" s="35"/>
      <c r="L14" s="52"/>
      <c r="S14" s="35"/>
      <c r="T14" s="35"/>
      <c r="U14" s="35"/>
      <c r="V14" s="35"/>
      <c r="W14" s="35"/>
      <c r="X14" s="35"/>
      <c r="Y14" s="35"/>
      <c r="Z14" s="35"/>
      <c r="AA14" s="35"/>
      <c r="AB14" s="35"/>
      <c r="AC14" s="35"/>
      <c r="AD14" s="35"/>
      <c r="AE14" s="35"/>
    </row>
    <row r="15" spans="1:56" s="2" customFormat="1" ht="18" customHeight="1">
      <c r="A15" s="35"/>
      <c r="B15" s="40"/>
      <c r="C15" s="35"/>
      <c r="D15" s="35"/>
      <c r="E15" s="115" t="s">
        <v>26</v>
      </c>
      <c r="F15" s="35"/>
      <c r="G15" s="35"/>
      <c r="H15" s="35"/>
      <c r="I15" s="114" t="s">
        <v>27</v>
      </c>
      <c r="J15" s="115" t="s">
        <v>1</v>
      </c>
      <c r="K15" s="35"/>
      <c r="L15" s="52"/>
      <c r="S15" s="35"/>
      <c r="T15" s="35"/>
      <c r="U15" s="35"/>
      <c r="V15" s="35"/>
      <c r="W15" s="35"/>
      <c r="X15" s="35"/>
      <c r="Y15" s="35"/>
      <c r="Z15" s="35"/>
      <c r="AA15" s="35"/>
      <c r="AB15" s="35"/>
      <c r="AC15" s="35"/>
      <c r="AD15" s="35"/>
      <c r="AE15" s="35"/>
    </row>
    <row r="16" spans="1:56" s="2" customFormat="1" ht="6.95" customHeight="1">
      <c r="A16" s="35"/>
      <c r="B16" s="40"/>
      <c r="C16" s="35"/>
      <c r="D16" s="35"/>
      <c r="E16" s="35"/>
      <c r="F16" s="35"/>
      <c r="G16" s="35"/>
      <c r="H16" s="35"/>
      <c r="I16" s="35"/>
      <c r="J16" s="35"/>
      <c r="K16" s="35"/>
      <c r="L16" s="52"/>
      <c r="S16" s="35"/>
      <c r="T16" s="35"/>
      <c r="U16" s="35"/>
      <c r="V16" s="35"/>
      <c r="W16" s="35"/>
      <c r="X16" s="35"/>
      <c r="Y16" s="35"/>
      <c r="Z16" s="35"/>
      <c r="AA16" s="35"/>
      <c r="AB16" s="35"/>
      <c r="AC16" s="35"/>
      <c r="AD16" s="35"/>
      <c r="AE16" s="35"/>
    </row>
    <row r="17" spans="1:31" s="2" customFormat="1" ht="12" customHeight="1">
      <c r="A17" s="35"/>
      <c r="B17" s="40"/>
      <c r="C17" s="35"/>
      <c r="D17" s="114" t="s">
        <v>28</v>
      </c>
      <c r="E17" s="35"/>
      <c r="F17" s="35"/>
      <c r="G17" s="35"/>
      <c r="H17" s="35"/>
      <c r="I17" s="114" t="s">
        <v>25</v>
      </c>
      <c r="J17" s="31" t="str">
        <f>'Rekapitulace stavby'!AN13</f>
        <v>Vyplň údaj</v>
      </c>
      <c r="K17" s="35"/>
      <c r="L17" s="52"/>
      <c r="S17" s="35"/>
      <c r="T17" s="35"/>
      <c r="U17" s="35"/>
      <c r="V17" s="35"/>
      <c r="W17" s="35"/>
      <c r="X17" s="35"/>
      <c r="Y17" s="35"/>
      <c r="Z17" s="35"/>
      <c r="AA17" s="35"/>
      <c r="AB17" s="35"/>
      <c r="AC17" s="35"/>
      <c r="AD17" s="35"/>
      <c r="AE17" s="35"/>
    </row>
    <row r="18" spans="1:31" s="2" customFormat="1" ht="18" customHeight="1">
      <c r="A18" s="35"/>
      <c r="B18" s="40"/>
      <c r="C18" s="35"/>
      <c r="D18" s="35"/>
      <c r="E18" s="326" t="str">
        <f>'Rekapitulace stavby'!E14</f>
        <v>Vyplň údaj</v>
      </c>
      <c r="F18" s="327"/>
      <c r="G18" s="327"/>
      <c r="H18" s="327"/>
      <c r="I18" s="114" t="s">
        <v>27</v>
      </c>
      <c r="J18" s="31" t="str">
        <f>'Rekapitulace stavby'!AN14</f>
        <v>Vyplň údaj</v>
      </c>
      <c r="K18" s="35"/>
      <c r="L18" s="52"/>
      <c r="S18" s="35"/>
      <c r="T18" s="35"/>
      <c r="U18" s="35"/>
      <c r="V18" s="35"/>
      <c r="W18" s="35"/>
      <c r="X18" s="35"/>
      <c r="Y18" s="35"/>
      <c r="Z18" s="35"/>
      <c r="AA18" s="35"/>
      <c r="AB18" s="35"/>
      <c r="AC18" s="35"/>
      <c r="AD18" s="35"/>
      <c r="AE18" s="35"/>
    </row>
    <row r="19" spans="1:31" s="2" customFormat="1" ht="6.95" customHeight="1">
      <c r="A19" s="35"/>
      <c r="B19" s="40"/>
      <c r="C19" s="35"/>
      <c r="D19" s="35"/>
      <c r="E19" s="35"/>
      <c r="F19" s="35"/>
      <c r="G19" s="35"/>
      <c r="H19" s="35"/>
      <c r="I19" s="35"/>
      <c r="J19" s="35"/>
      <c r="K19" s="35"/>
      <c r="L19" s="52"/>
      <c r="S19" s="35"/>
      <c r="T19" s="35"/>
      <c r="U19" s="35"/>
      <c r="V19" s="35"/>
      <c r="W19" s="35"/>
      <c r="X19" s="35"/>
      <c r="Y19" s="35"/>
      <c r="Z19" s="35"/>
      <c r="AA19" s="35"/>
      <c r="AB19" s="35"/>
      <c r="AC19" s="35"/>
      <c r="AD19" s="35"/>
      <c r="AE19" s="35"/>
    </row>
    <row r="20" spans="1:31" s="2" customFormat="1" ht="12" customHeight="1">
      <c r="A20" s="35"/>
      <c r="B20" s="40"/>
      <c r="C20" s="35"/>
      <c r="D20" s="114" t="s">
        <v>30</v>
      </c>
      <c r="E20" s="35"/>
      <c r="F20" s="35"/>
      <c r="G20" s="35"/>
      <c r="H20" s="35"/>
      <c r="I20" s="114" t="s">
        <v>25</v>
      </c>
      <c r="J20" s="115" t="s">
        <v>1</v>
      </c>
      <c r="K20" s="35"/>
      <c r="L20" s="52"/>
      <c r="S20" s="35"/>
      <c r="T20" s="35"/>
      <c r="U20" s="35"/>
      <c r="V20" s="35"/>
      <c r="W20" s="35"/>
      <c r="X20" s="35"/>
      <c r="Y20" s="35"/>
      <c r="Z20" s="35"/>
      <c r="AA20" s="35"/>
      <c r="AB20" s="35"/>
      <c r="AC20" s="35"/>
      <c r="AD20" s="35"/>
      <c r="AE20" s="35"/>
    </row>
    <row r="21" spans="1:31" s="2" customFormat="1" ht="18" customHeight="1">
      <c r="A21" s="35"/>
      <c r="B21" s="40"/>
      <c r="C21" s="35"/>
      <c r="D21" s="35"/>
      <c r="E21" s="115" t="s">
        <v>31</v>
      </c>
      <c r="F21" s="35"/>
      <c r="G21" s="35"/>
      <c r="H21" s="35"/>
      <c r="I21" s="114" t="s">
        <v>27</v>
      </c>
      <c r="J21" s="115" t="s">
        <v>1</v>
      </c>
      <c r="K21" s="35"/>
      <c r="L21" s="52"/>
      <c r="S21" s="35"/>
      <c r="T21" s="35"/>
      <c r="U21" s="35"/>
      <c r="V21" s="35"/>
      <c r="W21" s="35"/>
      <c r="X21" s="35"/>
      <c r="Y21" s="35"/>
      <c r="Z21" s="35"/>
      <c r="AA21" s="35"/>
      <c r="AB21" s="35"/>
      <c r="AC21" s="35"/>
      <c r="AD21" s="35"/>
      <c r="AE21" s="35"/>
    </row>
    <row r="22" spans="1:31" s="2" customFormat="1" ht="6.95" customHeight="1">
      <c r="A22" s="35"/>
      <c r="B22" s="40"/>
      <c r="C22" s="35"/>
      <c r="D22" s="35"/>
      <c r="E22" s="35"/>
      <c r="F22" s="35"/>
      <c r="G22" s="35"/>
      <c r="H22" s="35"/>
      <c r="I22" s="35"/>
      <c r="J22" s="35"/>
      <c r="K22" s="35"/>
      <c r="L22" s="52"/>
      <c r="S22" s="35"/>
      <c r="T22" s="35"/>
      <c r="U22" s="35"/>
      <c r="V22" s="35"/>
      <c r="W22" s="35"/>
      <c r="X22" s="35"/>
      <c r="Y22" s="35"/>
      <c r="Z22" s="35"/>
      <c r="AA22" s="35"/>
      <c r="AB22" s="35"/>
      <c r="AC22" s="35"/>
      <c r="AD22" s="35"/>
      <c r="AE22" s="35"/>
    </row>
    <row r="23" spans="1:31" s="2" customFormat="1" ht="12" customHeight="1">
      <c r="A23" s="35"/>
      <c r="B23" s="40"/>
      <c r="C23" s="35"/>
      <c r="D23" s="114" t="s">
        <v>33</v>
      </c>
      <c r="E23" s="35"/>
      <c r="F23" s="35"/>
      <c r="G23" s="35"/>
      <c r="H23" s="35"/>
      <c r="I23" s="114" t="s">
        <v>25</v>
      </c>
      <c r="J23" s="115" t="s">
        <v>1</v>
      </c>
      <c r="K23" s="35"/>
      <c r="L23" s="52"/>
      <c r="S23" s="35"/>
      <c r="T23" s="35"/>
      <c r="U23" s="35"/>
      <c r="V23" s="35"/>
      <c r="W23" s="35"/>
      <c r="X23" s="35"/>
      <c r="Y23" s="35"/>
      <c r="Z23" s="35"/>
      <c r="AA23" s="35"/>
      <c r="AB23" s="35"/>
      <c r="AC23" s="35"/>
      <c r="AD23" s="35"/>
      <c r="AE23" s="35"/>
    </row>
    <row r="24" spans="1:31" s="2" customFormat="1" ht="18" customHeight="1">
      <c r="A24" s="35"/>
      <c r="B24" s="40"/>
      <c r="C24" s="35"/>
      <c r="D24" s="35"/>
      <c r="E24" s="115" t="s">
        <v>34</v>
      </c>
      <c r="F24" s="35"/>
      <c r="G24" s="35"/>
      <c r="H24" s="35"/>
      <c r="I24" s="114" t="s">
        <v>27</v>
      </c>
      <c r="J24" s="115" t="s">
        <v>1</v>
      </c>
      <c r="K24" s="35"/>
      <c r="L24" s="52"/>
      <c r="S24" s="35"/>
      <c r="T24" s="35"/>
      <c r="U24" s="35"/>
      <c r="V24" s="35"/>
      <c r="W24" s="35"/>
      <c r="X24" s="35"/>
      <c r="Y24" s="35"/>
      <c r="Z24" s="35"/>
      <c r="AA24" s="35"/>
      <c r="AB24" s="35"/>
      <c r="AC24" s="35"/>
      <c r="AD24" s="35"/>
      <c r="AE24" s="35"/>
    </row>
    <row r="25" spans="1:31" s="2" customFormat="1" ht="6.95" customHeight="1">
      <c r="A25" s="35"/>
      <c r="B25" s="40"/>
      <c r="C25" s="35"/>
      <c r="D25" s="35"/>
      <c r="E25" s="35"/>
      <c r="F25" s="35"/>
      <c r="G25" s="35"/>
      <c r="H25" s="35"/>
      <c r="I25" s="35"/>
      <c r="J25" s="35"/>
      <c r="K25" s="35"/>
      <c r="L25" s="52"/>
      <c r="S25" s="35"/>
      <c r="T25" s="35"/>
      <c r="U25" s="35"/>
      <c r="V25" s="35"/>
      <c r="W25" s="35"/>
      <c r="X25" s="35"/>
      <c r="Y25" s="35"/>
      <c r="Z25" s="35"/>
      <c r="AA25" s="35"/>
      <c r="AB25" s="35"/>
      <c r="AC25" s="35"/>
      <c r="AD25" s="35"/>
      <c r="AE25" s="35"/>
    </row>
    <row r="26" spans="1:31" s="2" customFormat="1" ht="12" customHeight="1">
      <c r="A26" s="35"/>
      <c r="B26" s="40"/>
      <c r="C26" s="35"/>
      <c r="D26" s="114" t="s">
        <v>35</v>
      </c>
      <c r="E26" s="35"/>
      <c r="F26" s="35"/>
      <c r="G26" s="35"/>
      <c r="H26" s="35"/>
      <c r="I26" s="35"/>
      <c r="J26" s="35"/>
      <c r="K26" s="35"/>
      <c r="L26" s="52"/>
      <c r="S26" s="35"/>
      <c r="T26" s="35"/>
      <c r="U26" s="35"/>
      <c r="V26" s="35"/>
      <c r="W26" s="35"/>
      <c r="X26" s="35"/>
      <c r="Y26" s="35"/>
      <c r="Z26" s="35"/>
      <c r="AA26" s="35"/>
      <c r="AB26" s="35"/>
      <c r="AC26" s="35"/>
      <c r="AD26" s="35"/>
      <c r="AE26" s="35"/>
    </row>
    <row r="27" spans="1:31" s="8" customFormat="1" ht="71.25" customHeight="1">
      <c r="A27" s="117"/>
      <c r="B27" s="118"/>
      <c r="C27" s="117"/>
      <c r="D27" s="117"/>
      <c r="E27" s="328" t="s">
        <v>36</v>
      </c>
      <c r="F27" s="328"/>
      <c r="G27" s="328"/>
      <c r="H27" s="328"/>
      <c r="I27" s="117"/>
      <c r="J27" s="117"/>
      <c r="K27" s="117"/>
      <c r="L27" s="119"/>
      <c r="S27" s="117"/>
      <c r="T27" s="117"/>
      <c r="U27" s="117"/>
      <c r="V27" s="117"/>
      <c r="W27" s="117"/>
      <c r="X27" s="117"/>
      <c r="Y27" s="117"/>
      <c r="Z27" s="117"/>
      <c r="AA27" s="117"/>
      <c r="AB27" s="117"/>
      <c r="AC27" s="117"/>
      <c r="AD27" s="117"/>
      <c r="AE27" s="117"/>
    </row>
    <row r="28" spans="1:31" s="2" customFormat="1" ht="6.95" customHeight="1">
      <c r="A28" s="35"/>
      <c r="B28" s="40"/>
      <c r="C28" s="35"/>
      <c r="D28" s="35"/>
      <c r="E28" s="35"/>
      <c r="F28" s="35"/>
      <c r="G28" s="35"/>
      <c r="H28" s="35"/>
      <c r="I28" s="35"/>
      <c r="J28" s="35"/>
      <c r="K28" s="35"/>
      <c r="L28" s="52"/>
      <c r="S28" s="35"/>
      <c r="T28" s="35"/>
      <c r="U28" s="35"/>
      <c r="V28" s="35"/>
      <c r="W28" s="35"/>
      <c r="X28" s="35"/>
      <c r="Y28" s="35"/>
      <c r="Z28" s="35"/>
      <c r="AA28" s="35"/>
      <c r="AB28" s="35"/>
      <c r="AC28" s="35"/>
      <c r="AD28" s="35"/>
      <c r="AE28" s="35"/>
    </row>
    <row r="29" spans="1:31" s="2" customFormat="1" ht="6.95" customHeight="1">
      <c r="A29" s="35"/>
      <c r="B29" s="40"/>
      <c r="C29" s="35"/>
      <c r="D29" s="121"/>
      <c r="E29" s="121"/>
      <c r="F29" s="121"/>
      <c r="G29" s="121"/>
      <c r="H29" s="121"/>
      <c r="I29" s="121"/>
      <c r="J29" s="121"/>
      <c r="K29" s="121"/>
      <c r="L29" s="52"/>
      <c r="S29" s="35"/>
      <c r="T29" s="35"/>
      <c r="U29" s="35"/>
      <c r="V29" s="35"/>
      <c r="W29" s="35"/>
      <c r="X29" s="35"/>
      <c r="Y29" s="35"/>
      <c r="Z29" s="35"/>
      <c r="AA29" s="35"/>
      <c r="AB29" s="35"/>
      <c r="AC29" s="35"/>
      <c r="AD29" s="35"/>
      <c r="AE29" s="35"/>
    </row>
    <row r="30" spans="1:31" s="2" customFormat="1" ht="25.35" customHeight="1">
      <c r="A30" s="35"/>
      <c r="B30" s="40"/>
      <c r="C30" s="35"/>
      <c r="D30" s="122" t="s">
        <v>37</v>
      </c>
      <c r="E30" s="35"/>
      <c r="F30" s="35"/>
      <c r="G30" s="35"/>
      <c r="H30" s="35"/>
      <c r="I30" s="35"/>
      <c r="J30" s="123">
        <f>ROUND(J125, 2)</f>
        <v>0</v>
      </c>
      <c r="K30" s="35"/>
      <c r="L30" s="52"/>
      <c r="S30" s="35"/>
      <c r="T30" s="35"/>
      <c r="U30" s="35"/>
      <c r="V30" s="35"/>
      <c r="W30" s="35"/>
      <c r="X30" s="35"/>
      <c r="Y30" s="35"/>
      <c r="Z30" s="35"/>
      <c r="AA30" s="35"/>
      <c r="AB30" s="35"/>
      <c r="AC30" s="35"/>
      <c r="AD30" s="35"/>
      <c r="AE30" s="35"/>
    </row>
    <row r="31" spans="1:31" s="2" customFormat="1" ht="6.95" customHeight="1">
      <c r="A31" s="35"/>
      <c r="B31" s="40"/>
      <c r="C31" s="35"/>
      <c r="D31" s="121"/>
      <c r="E31" s="121"/>
      <c r="F31" s="121"/>
      <c r="G31" s="121"/>
      <c r="H31" s="121"/>
      <c r="I31" s="121"/>
      <c r="J31" s="121"/>
      <c r="K31" s="121"/>
      <c r="L31" s="52"/>
      <c r="S31" s="35"/>
      <c r="T31" s="35"/>
      <c r="U31" s="35"/>
      <c r="V31" s="35"/>
      <c r="W31" s="35"/>
      <c r="X31" s="35"/>
      <c r="Y31" s="35"/>
      <c r="Z31" s="35"/>
      <c r="AA31" s="35"/>
      <c r="AB31" s="35"/>
      <c r="AC31" s="35"/>
      <c r="AD31" s="35"/>
      <c r="AE31" s="35"/>
    </row>
    <row r="32" spans="1:31" s="2" customFormat="1" ht="14.45" customHeight="1">
      <c r="A32" s="35"/>
      <c r="B32" s="40"/>
      <c r="C32" s="35"/>
      <c r="D32" s="35"/>
      <c r="E32" s="35"/>
      <c r="F32" s="124" t="s">
        <v>39</v>
      </c>
      <c r="G32" s="35"/>
      <c r="H32" s="35"/>
      <c r="I32" s="124" t="s">
        <v>38</v>
      </c>
      <c r="J32" s="124" t="s">
        <v>40</v>
      </c>
      <c r="K32" s="35"/>
      <c r="L32" s="52"/>
      <c r="S32" s="35"/>
      <c r="T32" s="35"/>
      <c r="U32" s="35"/>
      <c r="V32" s="35"/>
      <c r="W32" s="35"/>
      <c r="X32" s="35"/>
      <c r="Y32" s="35"/>
      <c r="Z32" s="35"/>
      <c r="AA32" s="35"/>
      <c r="AB32" s="35"/>
      <c r="AC32" s="35"/>
      <c r="AD32" s="35"/>
      <c r="AE32" s="35"/>
    </row>
    <row r="33" spans="1:31" s="2" customFormat="1" ht="14.45" customHeight="1">
      <c r="A33" s="35"/>
      <c r="B33" s="40"/>
      <c r="C33" s="35"/>
      <c r="D33" s="125" t="s">
        <v>41</v>
      </c>
      <c r="E33" s="114" t="s">
        <v>42</v>
      </c>
      <c r="F33" s="126">
        <f>ROUND((SUM(BE125:BE177)),  2)</f>
        <v>0</v>
      </c>
      <c r="G33" s="35"/>
      <c r="H33" s="35"/>
      <c r="I33" s="127">
        <v>0.21</v>
      </c>
      <c r="J33" s="126">
        <f>ROUND(((SUM(BE125:BE177))*I33),  2)</f>
        <v>0</v>
      </c>
      <c r="K33" s="35"/>
      <c r="L33" s="52"/>
      <c r="S33" s="35"/>
      <c r="T33" s="35"/>
      <c r="U33" s="35"/>
      <c r="V33" s="35"/>
      <c r="W33" s="35"/>
      <c r="X33" s="35"/>
      <c r="Y33" s="35"/>
      <c r="Z33" s="35"/>
      <c r="AA33" s="35"/>
      <c r="AB33" s="35"/>
      <c r="AC33" s="35"/>
      <c r="AD33" s="35"/>
      <c r="AE33" s="35"/>
    </row>
    <row r="34" spans="1:31" s="2" customFormat="1" ht="14.45" customHeight="1">
      <c r="A34" s="35"/>
      <c r="B34" s="40"/>
      <c r="C34" s="35"/>
      <c r="D34" s="35"/>
      <c r="E34" s="114" t="s">
        <v>43</v>
      </c>
      <c r="F34" s="126">
        <f>ROUND((SUM(BF125:BF177)),  2)</f>
        <v>0</v>
      </c>
      <c r="G34" s="35"/>
      <c r="H34" s="35"/>
      <c r="I34" s="127">
        <v>0.15</v>
      </c>
      <c r="J34" s="126">
        <f>ROUND(((SUM(BF125:BF177))*I34),  2)</f>
        <v>0</v>
      </c>
      <c r="K34" s="35"/>
      <c r="L34" s="52"/>
      <c r="S34" s="35"/>
      <c r="T34" s="35"/>
      <c r="U34" s="35"/>
      <c r="V34" s="35"/>
      <c r="W34" s="35"/>
      <c r="X34" s="35"/>
      <c r="Y34" s="35"/>
      <c r="Z34" s="35"/>
      <c r="AA34" s="35"/>
      <c r="AB34" s="35"/>
      <c r="AC34" s="35"/>
      <c r="AD34" s="35"/>
      <c r="AE34" s="35"/>
    </row>
    <row r="35" spans="1:31" s="2" customFormat="1" ht="14.45" hidden="1" customHeight="1">
      <c r="A35" s="35"/>
      <c r="B35" s="40"/>
      <c r="C35" s="35"/>
      <c r="D35" s="35"/>
      <c r="E35" s="114" t="s">
        <v>44</v>
      </c>
      <c r="F35" s="126">
        <f>ROUND((SUM(BG125:BG177)),  2)</f>
        <v>0</v>
      </c>
      <c r="G35" s="35"/>
      <c r="H35" s="35"/>
      <c r="I35" s="127">
        <v>0.21</v>
      </c>
      <c r="J35" s="126">
        <f>0</f>
        <v>0</v>
      </c>
      <c r="K35" s="35"/>
      <c r="L35" s="52"/>
      <c r="S35" s="35"/>
      <c r="T35" s="35"/>
      <c r="U35" s="35"/>
      <c r="V35" s="35"/>
      <c r="W35" s="35"/>
      <c r="X35" s="35"/>
      <c r="Y35" s="35"/>
      <c r="Z35" s="35"/>
      <c r="AA35" s="35"/>
      <c r="AB35" s="35"/>
      <c r="AC35" s="35"/>
      <c r="AD35" s="35"/>
      <c r="AE35" s="35"/>
    </row>
    <row r="36" spans="1:31" s="2" customFormat="1" ht="14.45" hidden="1" customHeight="1">
      <c r="A36" s="35"/>
      <c r="B36" s="40"/>
      <c r="C36" s="35"/>
      <c r="D36" s="35"/>
      <c r="E36" s="114" t="s">
        <v>45</v>
      </c>
      <c r="F36" s="126">
        <f>ROUND((SUM(BH125:BH177)),  2)</f>
        <v>0</v>
      </c>
      <c r="G36" s="35"/>
      <c r="H36" s="35"/>
      <c r="I36" s="127">
        <v>0.15</v>
      </c>
      <c r="J36" s="126">
        <f>0</f>
        <v>0</v>
      </c>
      <c r="K36" s="35"/>
      <c r="L36" s="52"/>
      <c r="S36" s="35"/>
      <c r="T36" s="35"/>
      <c r="U36" s="35"/>
      <c r="V36" s="35"/>
      <c r="W36" s="35"/>
      <c r="X36" s="35"/>
      <c r="Y36" s="35"/>
      <c r="Z36" s="35"/>
      <c r="AA36" s="35"/>
      <c r="AB36" s="35"/>
      <c r="AC36" s="35"/>
      <c r="AD36" s="35"/>
      <c r="AE36" s="35"/>
    </row>
    <row r="37" spans="1:31" s="2" customFormat="1" ht="14.45" hidden="1" customHeight="1">
      <c r="A37" s="35"/>
      <c r="B37" s="40"/>
      <c r="C37" s="35"/>
      <c r="D37" s="35"/>
      <c r="E37" s="114" t="s">
        <v>46</v>
      </c>
      <c r="F37" s="126">
        <f>ROUND((SUM(BI125:BI177)),  2)</f>
        <v>0</v>
      </c>
      <c r="G37" s="35"/>
      <c r="H37" s="35"/>
      <c r="I37" s="127">
        <v>0</v>
      </c>
      <c r="J37" s="126">
        <f>0</f>
        <v>0</v>
      </c>
      <c r="K37" s="35"/>
      <c r="L37" s="52"/>
      <c r="S37" s="35"/>
      <c r="T37" s="35"/>
      <c r="U37" s="35"/>
      <c r="V37" s="35"/>
      <c r="W37" s="35"/>
      <c r="X37" s="35"/>
      <c r="Y37" s="35"/>
      <c r="Z37" s="35"/>
      <c r="AA37" s="35"/>
      <c r="AB37" s="35"/>
      <c r="AC37" s="35"/>
      <c r="AD37" s="35"/>
      <c r="AE37" s="35"/>
    </row>
    <row r="38" spans="1:31" s="2" customFormat="1" ht="6.95" customHeight="1">
      <c r="A38" s="35"/>
      <c r="B38" s="40"/>
      <c r="C38" s="35"/>
      <c r="D38" s="35"/>
      <c r="E38" s="35"/>
      <c r="F38" s="35"/>
      <c r="G38" s="35"/>
      <c r="H38" s="35"/>
      <c r="I38" s="35"/>
      <c r="J38" s="35"/>
      <c r="K38" s="35"/>
      <c r="L38" s="52"/>
      <c r="S38" s="35"/>
      <c r="T38" s="35"/>
      <c r="U38" s="35"/>
      <c r="V38" s="35"/>
      <c r="W38" s="35"/>
      <c r="X38" s="35"/>
      <c r="Y38" s="35"/>
      <c r="Z38" s="35"/>
      <c r="AA38" s="35"/>
      <c r="AB38" s="35"/>
      <c r="AC38" s="35"/>
      <c r="AD38" s="35"/>
      <c r="AE38" s="35"/>
    </row>
    <row r="39" spans="1:31" s="2" customFormat="1" ht="25.35" customHeight="1">
      <c r="A39" s="35"/>
      <c r="B39" s="40"/>
      <c r="C39" s="128"/>
      <c r="D39" s="129" t="s">
        <v>47</v>
      </c>
      <c r="E39" s="130"/>
      <c r="F39" s="130"/>
      <c r="G39" s="131" t="s">
        <v>48</v>
      </c>
      <c r="H39" s="132" t="s">
        <v>49</v>
      </c>
      <c r="I39" s="130"/>
      <c r="J39" s="133">
        <f>SUM(J30:J37)</f>
        <v>0</v>
      </c>
      <c r="K39" s="134"/>
      <c r="L39" s="52"/>
      <c r="S39" s="35"/>
      <c r="T39" s="35"/>
      <c r="U39" s="35"/>
      <c r="V39" s="35"/>
      <c r="W39" s="35"/>
      <c r="X39" s="35"/>
      <c r="Y39" s="35"/>
      <c r="Z39" s="35"/>
      <c r="AA39" s="35"/>
      <c r="AB39" s="35"/>
      <c r="AC39" s="35"/>
      <c r="AD39" s="35"/>
      <c r="AE39" s="35"/>
    </row>
    <row r="40" spans="1:31" s="2" customFormat="1" ht="14.45" customHeight="1">
      <c r="A40" s="35"/>
      <c r="B40" s="40"/>
      <c r="C40" s="35"/>
      <c r="D40" s="35"/>
      <c r="E40" s="35"/>
      <c r="F40" s="35"/>
      <c r="G40" s="35"/>
      <c r="H40" s="35"/>
      <c r="I40" s="35"/>
      <c r="J40" s="35"/>
      <c r="K40" s="35"/>
      <c r="L40" s="52"/>
      <c r="S40" s="35"/>
      <c r="T40" s="35"/>
      <c r="U40" s="35"/>
      <c r="V40" s="35"/>
      <c r="W40" s="35"/>
      <c r="X40" s="35"/>
      <c r="Y40" s="35"/>
      <c r="Z40" s="35"/>
      <c r="AA40" s="35"/>
      <c r="AB40" s="35"/>
      <c r="AC40" s="35"/>
      <c r="AD40" s="35"/>
      <c r="AE40" s="35"/>
    </row>
    <row r="41" spans="1:31" s="1" customFormat="1" ht="14.45" customHeight="1">
      <c r="B41" s="21"/>
      <c r="L41" s="21"/>
    </row>
    <row r="42" spans="1:31" s="1" customFormat="1" ht="14.45" customHeight="1">
      <c r="B42" s="21"/>
      <c r="L42" s="21"/>
    </row>
    <row r="43" spans="1:31" s="1" customFormat="1" ht="14.45" customHeight="1">
      <c r="B43" s="21"/>
      <c r="L43" s="21"/>
    </row>
    <row r="44" spans="1:31" s="1" customFormat="1" ht="14.45" customHeight="1">
      <c r="B44" s="21"/>
      <c r="L44" s="21"/>
    </row>
    <row r="45" spans="1:31" s="1" customFormat="1" ht="14.45" customHeight="1">
      <c r="B45" s="21"/>
      <c r="L45" s="21"/>
    </row>
    <row r="46" spans="1:31" s="1" customFormat="1" ht="14.45" customHeight="1">
      <c r="B46" s="21"/>
      <c r="L46" s="21"/>
    </row>
    <row r="47" spans="1:31" s="1" customFormat="1" ht="14.45" customHeight="1">
      <c r="B47" s="21"/>
      <c r="L47" s="21"/>
    </row>
    <row r="48" spans="1:31" s="1" customFormat="1" ht="14.45" customHeight="1">
      <c r="B48" s="21"/>
      <c r="L48" s="21"/>
    </row>
    <row r="49" spans="1:31" s="1" customFormat="1" ht="14.45" customHeight="1">
      <c r="B49" s="21"/>
      <c r="L49" s="21"/>
    </row>
    <row r="50" spans="1:31" s="2" customFormat="1" ht="14.45" customHeight="1">
      <c r="B50" s="52"/>
      <c r="D50" s="135" t="s">
        <v>50</v>
      </c>
      <c r="E50" s="136"/>
      <c r="F50" s="136"/>
      <c r="G50" s="135" t="s">
        <v>51</v>
      </c>
      <c r="H50" s="136"/>
      <c r="I50" s="136"/>
      <c r="J50" s="136"/>
      <c r="K50" s="136"/>
      <c r="L50" s="52"/>
    </row>
    <row r="51" spans="1:31" ht="11.25">
      <c r="B51" s="21"/>
      <c r="L51" s="21"/>
    </row>
    <row r="52" spans="1:31" ht="11.25">
      <c r="B52" s="21"/>
      <c r="L52" s="21"/>
    </row>
    <row r="53" spans="1:31" ht="11.25">
      <c r="B53" s="21"/>
      <c r="L53" s="21"/>
    </row>
    <row r="54" spans="1:31" ht="11.25">
      <c r="B54" s="21"/>
      <c r="L54" s="21"/>
    </row>
    <row r="55" spans="1:31" ht="11.25">
      <c r="B55" s="21"/>
      <c r="L55" s="21"/>
    </row>
    <row r="56" spans="1:31" ht="11.25">
      <c r="B56" s="21"/>
      <c r="L56" s="21"/>
    </row>
    <row r="57" spans="1:31" ht="11.25">
      <c r="B57" s="21"/>
      <c r="L57" s="21"/>
    </row>
    <row r="58" spans="1:31" ht="11.25">
      <c r="B58" s="21"/>
      <c r="L58" s="21"/>
    </row>
    <row r="59" spans="1:31" ht="11.25">
      <c r="B59" s="21"/>
      <c r="L59" s="21"/>
    </row>
    <row r="60" spans="1:31" ht="11.25">
      <c r="B60" s="21"/>
      <c r="L60" s="21"/>
    </row>
    <row r="61" spans="1:31" s="2" customFormat="1" ht="12.75">
      <c r="A61" s="35"/>
      <c r="B61" s="40"/>
      <c r="C61" s="35"/>
      <c r="D61" s="137" t="s">
        <v>52</v>
      </c>
      <c r="E61" s="138"/>
      <c r="F61" s="139" t="s">
        <v>53</v>
      </c>
      <c r="G61" s="137" t="s">
        <v>52</v>
      </c>
      <c r="H61" s="138"/>
      <c r="I61" s="138"/>
      <c r="J61" s="140" t="s">
        <v>53</v>
      </c>
      <c r="K61" s="138"/>
      <c r="L61" s="52"/>
      <c r="S61" s="35"/>
      <c r="T61" s="35"/>
      <c r="U61" s="35"/>
      <c r="V61" s="35"/>
      <c r="W61" s="35"/>
      <c r="X61" s="35"/>
      <c r="Y61" s="35"/>
      <c r="Z61" s="35"/>
      <c r="AA61" s="35"/>
      <c r="AB61" s="35"/>
      <c r="AC61" s="35"/>
      <c r="AD61" s="35"/>
      <c r="AE61" s="35"/>
    </row>
    <row r="62" spans="1:31" ht="11.25">
      <c r="B62" s="21"/>
      <c r="L62" s="21"/>
    </row>
    <row r="63" spans="1:31" ht="11.25">
      <c r="B63" s="21"/>
      <c r="L63" s="21"/>
    </row>
    <row r="64" spans="1:31" ht="11.25">
      <c r="B64" s="21"/>
      <c r="L64" s="21"/>
    </row>
    <row r="65" spans="1:31" s="2" customFormat="1" ht="12.75">
      <c r="A65" s="35"/>
      <c r="B65" s="40"/>
      <c r="C65" s="35"/>
      <c r="D65" s="135" t="s">
        <v>54</v>
      </c>
      <c r="E65" s="141"/>
      <c r="F65" s="141"/>
      <c r="G65" s="135" t="s">
        <v>55</v>
      </c>
      <c r="H65" s="141"/>
      <c r="I65" s="141"/>
      <c r="J65" s="141"/>
      <c r="K65" s="141"/>
      <c r="L65" s="52"/>
      <c r="S65" s="35"/>
      <c r="T65" s="35"/>
      <c r="U65" s="35"/>
      <c r="V65" s="35"/>
      <c r="W65" s="35"/>
      <c r="X65" s="35"/>
      <c r="Y65" s="35"/>
      <c r="Z65" s="35"/>
      <c r="AA65" s="35"/>
      <c r="AB65" s="35"/>
      <c r="AC65" s="35"/>
      <c r="AD65" s="35"/>
      <c r="AE65" s="35"/>
    </row>
    <row r="66" spans="1:31" ht="11.25">
      <c r="B66" s="21"/>
      <c r="L66" s="21"/>
    </row>
    <row r="67" spans="1:31" ht="11.25">
      <c r="B67" s="21"/>
      <c r="L67" s="21"/>
    </row>
    <row r="68" spans="1:31" ht="11.25">
      <c r="B68" s="21"/>
      <c r="L68" s="21"/>
    </row>
    <row r="69" spans="1:31" ht="11.25">
      <c r="B69" s="21"/>
      <c r="L69" s="21"/>
    </row>
    <row r="70" spans="1:31" ht="11.25">
      <c r="B70" s="21"/>
      <c r="L70" s="21"/>
    </row>
    <row r="71" spans="1:31" ht="11.25">
      <c r="B71" s="21"/>
      <c r="L71" s="21"/>
    </row>
    <row r="72" spans="1:31" ht="11.25">
      <c r="B72" s="21"/>
      <c r="L72" s="21"/>
    </row>
    <row r="73" spans="1:31" ht="11.25">
      <c r="B73" s="21"/>
      <c r="L73" s="21"/>
    </row>
    <row r="74" spans="1:31" ht="11.25">
      <c r="B74" s="21"/>
      <c r="L74" s="21"/>
    </row>
    <row r="75" spans="1:31" ht="11.25">
      <c r="B75" s="21"/>
      <c r="L75" s="21"/>
    </row>
    <row r="76" spans="1:31" s="2" customFormat="1" ht="12.75">
      <c r="A76" s="35"/>
      <c r="B76" s="40"/>
      <c r="C76" s="35"/>
      <c r="D76" s="137" t="s">
        <v>52</v>
      </c>
      <c r="E76" s="138"/>
      <c r="F76" s="139" t="s">
        <v>53</v>
      </c>
      <c r="G76" s="137" t="s">
        <v>52</v>
      </c>
      <c r="H76" s="138"/>
      <c r="I76" s="138"/>
      <c r="J76" s="140" t="s">
        <v>53</v>
      </c>
      <c r="K76" s="138"/>
      <c r="L76" s="52"/>
      <c r="S76" s="35"/>
      <c r="T76" s="35"/>
      <c r="U76" s="35"/>
      <c r="V76" s="35"/>
      <c r="W76" s="35"/>
      <c r="X76" s="35"/>
      <c r="Y76" s="35"/>
      <c r="Z76" s="35"/>
      <c r="AA76" s="35"/>
      <c r="AB76" s="35"/>
      <c r="AC76" s="35"/>
      <c r="AD76" s="35"/>
      <c r="AE76" s="35"/>
    </row>
    <row r="77" spans="1:31" s="2" customFormat="1" ht="14.45" customHeight="1">
      <c r="A77" s="35"/>
      <c r="B77" s="142"/>
      <c r="C77" s="143"/>
      <c r="D77" s="143"/>
      <c r="E77" s="143"/>
      <c r="F77" s="143"/>
      <c r="G77" s="143"/>
      <c r="H77" s="143"/>
      <c r="I77" s="143"/>
      <c r="J77" s="143"/>
      <c r="K77" s="143"/>
      <c r="L77" s="52"/>
      <c r="S77" s="35"/>
      <c r="T77" s="35"/>
      <c r="U77" s="35"/>
      <c r="V77" s="35"/>
      <c r="W77" s="35"/>
      <c r="X77" s="35"/>
      <c r="Y77" s="35"/>
      <c r="Z77" s="35"/>
      <c r="AA77" s="35"/>
      <c r="AB77" s="35"/>
      <c r="AC77" s="35"/>
      <c r="AD77" s="35"/>
      <c r="AE77" s="35"/>
    </row>
    <row r="81" spans="1:47" s="2" customFormat="1" ht="6.95" customHeight="1">
      <c r="A81" s="35"/>
      <c r="B81" s="144"/>
      <c r="C81" s="145"/>
      <c r="D81" s="145"/>
      <c r="E81" s="145"/>
      <c r="F81" s="145"/>
      <c r="G81" s="145"/>
      <c r="H81" s="145"/>
      <c r="I81" s="145"/>
      <c r="J81" s="145"/>
      <c r="K81" s="145"/>
      <c r="L81" s="52"/>
      <c r="S81" s="35"/>
      <c r="T81" s="35"/>
      <c r="U81" s="35"/>
      <c r="V81" s="35"/>
      <c r="W81" s="35"/>
      <c r="X81" s="35"/>
      <c r="Y81" s="35"/>
      <c r="Z81" s="35"/>
      <c r="AA81" s="35"/>
      <c r="AB81" s="35"/>
      <c r="AC81" s="35"/>
      <c r="AD81" s="35"/>
      <c r="AE81" s="35"/>
    </row>
    <row r="82" spans="1:47" s="2" customFormat="1" ht="24.95" customHeight="1">
      <c r="A82" s="35"/>
      <c r="B82" s="36"/>
      <c r="C82" s="24" t="s">
        <v>247</v>
      </c>
      <c r="D82" s="37"/>
      <c r="E82" s="37"/>
      <c r="F82" s="37"/>
      <c r="G82" s="37"/>
      <c r="H82" s="37"/>
      <c r="I82" s="37"/>
      <c r="J82" s="37"/>
      <c r="K82" s="37"/>
      <c r="L82" s="52"/>
      <c r="S82" s="35"/>
      <c r="T82" s="35"/>
      <c r="U82" s="35"/>
      <c r="V82" s="35"/>
      <c r="W82" s="35"/>
      <c r="X82" s="35"/>
      <c r="Y82" s="35"/>
      <c r="Z82" s="35"/>
      <c r="AA82" s="35"/>
      <c r="AB82" s="35"/>
      <c r="AC82" s="35"/>
      <c r="AD82" s="35"/>
      <c r="AE82" s="35"/>
    </row>
    <row r="83" spans="1:47" s="2" customFormat="1" ht="6.95" customHeight="1">
      <c r="A83" s="35"/>
      <c r="B83" s="36"/>
      <c r="C83" s="37"/>
      <c r="D83" s="37"/>
      <c r="E83" s="37"/>
      <c r="F83" s="37"/>
      <c r="G83" s="37"/>
      <c r="H83" s="37"/>
      <c r="I83" s="37"/>
      <c r="J83" s="37"/>
      <c r="K83" s="37"/>
      <c r="L83" s="52"/>
      <c r="S83" s="35"/>
      <c r="T83" s="35"/>
      <c r="U83" s="35"/>
      <c r="V83" s="35"/>
      <c r="W83" s="35"/>
      <c r="X83" s="35"/>
      <c r="Y83" s="35"/>
      <c r="Z83" s="35"/>
      <c r="AA83" s="35"/>
      <c r="AB83" s="35"/>
      <c r="AC83" s="35"/>
      <c r="AD83" s="35"/>
      <c r="AE83" s="35"/>
    </row>
    <row r="84" spans="1:47" s="2" customFormat="1" ht="12" customHeight="1">
      <c r="A84" s="35"/>
      <c r="B84" s="36"/>
      <c r="C84" s="30" t="s">
        <v>16</v>
      </c>
      <c r="D84" s="37"/>
      <c r="E84" s="37"/>
      <c r="F84" s="37"/>
      <c r="G84" s="37"/>
      <c r="H84" s="37"/>
      <c r="I84" s="37"/>
      <c r="J84" s="37"/>
      <c r="K84" s="37"/>
      <c r="L84" s="52"/>
      <c r="S84" s="35"/>
      <c r="T84" s="35"/>
      <c r="U84" s="35"/>
      <c r="V84" s="35"/>
      <c r="W84" s="35"/>
      <c r="X84" s="35"/>
      <c r="Y84" s="35"/>
      <c r="Z84" s="35"/>
      <c r="AA84" s="35"/>
      <c r="AB84" s="35"/>
      <c r="AC84" s="35"/>
      <c r="AD84" s="35"/>
      <c r="AE84" s="35"/>
    </row>
    <row r="85" spans="1:47" s="2" customFormat="1" ht="16.5" customHeight="1">
      <c r="A85" s="35"/>
      <c r="B85" s="36"/>
      <c r="C85" s="37"/>
      <c r="D85" s="37"/>
      <c r="E85" s="329" t="str">
        <f>E7</f>
        <v>Domov pro seniory, Nový Bydžov</v>
      </c>
      <c r="F85" s="330"/>
      <c r="G85" s="330"/>
      <c r="H85" s="330"/>
      <c r="I85" s="37"/>
      <c r="J85" s="37"/>
      <c r="K85" s="37"/>
      <c r="L85" s="52"/>
      <c r="S85" s="35"/>
      <c r="T85" s="35"/>
      <c r="U85" s="35"/>
      <c r="V85" s="35"/>
      <c r="W85" s="35"/>
      <c r="X85" s="35"/>
      <c r="Y85" s="35"/>
      <c r="Z85" s="35"/>
      <c r="AA85" s="35"/>
      <c r="AB85" s="35"/>
      <c r="AC85" s="35"/>
      <c r="AD85" s="35"/>
      <c r="AE85" s="35"/>
    </row>
    <row r="86" spans="1:47" s="2" customFormat="1" ht="12" customHeight="1">
      <c r="A86" s="35"/>
      <c r="B86" s="36"/>
      <c r="C86" s="30" t="s">
        <v>179</v>
      </c>
      <c r="D86" s="37"/>
      <c r="E86" s="37"/>
      <c r="F86" s="37"/>
      <c r="G86" s="37"/>
      <c r="H86" s="37"/>
      <c r="I86" s="37"/>
      <c r="J86" s="37"/>
      <c r="K86" s="37"/>
      <c r="L86" s="52"/>
      <c r="S86" s="35"/>
      <c r="T86" s="35"/>
      <c r="U86" s="35"/>
      <c r="V86" s="35"/>
      <c r="W86" s="35"/>
      <c r="X86" s="35"/>
      <c r="Y86" s="35"/>
      <c r="Z86" s="35"/>
      <c r="AA86" s="35"/>
      <c r="AB86" s="35"/>
      <c r="AC86" s="35"/>
      <c r="AD86" s="35"/>
      <c r="AE86" s="35"/>
    </row>
    <row r="87" spans="1:47" s="2" customFormat="1" ht="16.5" customHeight="1">
      <c r="A87" s="35"/>
      <c r="B87" s="36"/>
      <c r="C87" s="37"/>
      <c r="D87" s="37"/>
      <c r="E87" s="284" t="str">
        <f>E9</f>
        <v xml:space="preserve">SO 01.10 - Nabíjecí stanice  - nezpůsobilé náklady </v>
      </c>
      <c r="F87" s="331"/>
      <c r="G87" s="331"/>
      <c r="H87" s="331"/>
      <c r="I87" s="37"/>
      <c r="J87" s="37"/>
      <c r="K87" s="37"/>
      <c r="L87" s="52"/>
      <c r="S87" s="35"/>
      <c r="T87" s="35"/>
      <c r="U87" s="35"/>
      <c r="V87" s="35"/>
      <c r="W87" s="35"/>
      <c r="X87" s="35"/>
      <c r="Y87" s="35"/>
      <c r="Z87" s="35"/>
      <c r="AA87" s="35"/>
      <c r="AB87" s="35"/>
      <c r="AC87" s="35"/>
      <c r="AD87" s="35"/>
      <c r="AE87" s="35"/>
    </row>
    <row r="88" spans="1:47" s="2" customFormat="1" ht="6.95" customHeight="1">
      <c r="A88" s="35"/>
      <c r="B88" s="36"/>
      <c r="C88" s="37"/>
      <c r="D88" s="37"/>
      <c r="E88" s="37"/>
      <c r="F88" s="37"/>
      <c r="G88" s="37"/>
      <c r="H88" s="37"/>
      <c r="I88" s="37"/>
      <c r="J88" s="37"/>
      <c r="K88" s="37"/>
      <c r="L88" s="52"/>
      <c r="S88" s="35"/>
      <c r="T88" s="35"/>
      <c r="U88" s="35"/>
      <c r="V88" s="35"/>
      <c r="W88" s="35"/>
      <c r="X88" s="35"/>
      <c r="Y88" s="35"/>
      <c r="Z88" s="35"/>
      <c r="AA88" s="35"/>
      <c r="AB88" s="35"/>
      <c r="AC88" s="35"/>
      <c r="AD88" s="35"/>
      <c r="AE88" s="35"/>
    </row>
    <row r="89" spans="1:47" s="2" customFormat="1" ht="12" customHeight="1">
      <c r="A89" s="35"/>
      <c r="B89" s="36"/>
      <c r="C89" s="30" t="s">
        <v>20</v>
      </c>
      <c r="D89" s="37"/>
      <c r="E89" s="37"/>
      <c r="F89" s="28" t="str">
        <f>F12</f>
        <v>k.ú. Nový Bydžov, 70 7163</v>
      </c>
      <c r="G89" s="37"/>
      <c r="H89" s="37"/>
      <c r="I89" s="30" t="s">
        <v>22</v>
      </c>
      <c r="J89" s="67" t="str">
        <f>IF(J12="","",J12)</f>
        <v>4. 1. 2023</v>
      </c>
      <c r="K89" s="37"/>
      <c r="L89" s="52"/>
      <c r="S89" s="35"/>
      <c r="T89" s="35"/>
      <c r="U89" s="35"/>
      <c r="V89" s="35"/>
      <c r="W89" s="35"/>
      <c r="X89" s="35"/>
      <c r="Y89" s="35"/>
      <c r="Z89" s="35"/>
      <c r="AA89" s="35"/>
      <c r="AB89" s="35"/>
      <c r="AC89" s="35"/>
      <c r="AD89" s="35"/>
      <c r="AE89" s="35"/>
    </row>
    <row r="90" spans="1:47" s="2" customFormat="1" ht="6.95" customHeight="1">
      <c r="A90" s="35"/>
      <c r="B90" s="36"/>
      <c r="C90" s="37"/>
      <c r="D90" s="37"/>
      <c r="E90" s="37"/>
      <c r="F90" s="37"/>
      <c r="G90" s="37"/>
      <c r="H90" s="37"/>
      <c r="I90" s="37"/>
      <c r="J90" s="37"/>
      <c r="K90" s="37"/>
      <c r="L90" s="52"/>
      <c r="S90" s="35"/>
      <c r="T90" s="35"/>
      <c r="U90" s="35"/>
      <c r="V90" s="35"/>
      <c r="W90" s="35"/>
      <c r="X90" s="35"/>
      <c r="Y90" s="35"/>
      <c r="Z90" s="35"/>
      <c r="AA90" s="35"/>
      <c r="AB90" s="35"/>
      <c r="AC90" s="35"/>
      <c r="AD90" s="35"/>
      <c r="AE90" s="35"/>
    </row>
    <row r="91" spans="1:47" s="2" customFormat="1" ht="40.15" customHeight="1">
      <c r="A91" s="35"/>
      <c r="B91" s="36"/>
      <c r="C91" s="30" t="s">
        <v>24</v>
      </c>
      <c r="D91" s="37"/>
      <c r="E91" s="37"/>
      <c r="F91" s="28" t="str">
        <f>E15</f>
        <v>Město Nový Bydžov, Masarykovo nám. 1, 504 01</v>
      </c>
      <c r="G91" s="37"/>
      <c r="H91" s="37"/>
      <c r="I91" s="30" t="s">
        <v>30</v>
      </c>
      <c r="J91" s="33" t="str">
        <f>E21</f>
        <v>Architektura s.r.o., Vilkova 1142/15, Praha 4-Krč</v>
      </c>
      <c r="K91" s="37"/>
      <c r="L91" s="52"/>
      <c r="S91" s="35"/>
      <c r="T91" s="35"/>
      <c r="U91" s="35"/>
      <c r="V91" s="35"/>
      <c r="W91" s="35"/>
      <c r="X91" s="35"/>
      <c r="Y91" s="35"/>
      <c r="Z91" s="35"/>
      <c r="AA91" s="35"/>
      <c r="AB91" s="35"/>
      <c r="AC91" s="35"/>
      <c r="AD91" s="35"/>
      <c r="AE91" s="35"/>
    </row>
    <row r="92" spans="1:47" s="2" customFormat="1" ht="40.15" customHeight="1">
      <c r="A92" s="35"/>
      <c r="B92" s="36"/>
      <c r="C92" s="30" t="s">
        <v>28</v>
      </c>
      <c r="D92" s="37"/>
      <c r="E92" s="37"/>
      <c r="F92" s="28" t="str">
        <f>IF(E18="","",E18)</f>
        <v>Vyplň údaj</v>
      </c>
      <c r="G92" s="37"/>
      <c r="H92" s="37"/>
      <c r="I92" s="30" t="s">
        <v>33</v>
      </c>
      <c r="J92" s="33" t="str">
        <f>E24</f>
        <v>Projecticon s.r.o., A. Kopeckého 151, Nový Hrádek</v>
      </c>
      <c r="K92" s="37"/>
      <c r="L92" s="52"/>
      <c r="S92" s="35"/>
      <c r="T92" s="35"/>
      <c r="U92" s="35"/>
      <c r="V92" s="35"/>
      <c r="W92" s="35"/>
      <c r="X92" s="35"/>
      <c r="Y92" s="35"/>
      <c r="Z92" s="35"/>
      <c r="AA92" s="35"/>
      <c r="AB92" s="35"/>
      <c r="AC92" s="35"/>
      <c r="AD92" s="35"/>
      <c r="AE92" s="35"/>
    </row>
    <row r="93" spans="1:47" s="2" customFormat="1" ht="10.35" customHeight="1">
      <c r="A93" s="35"/>
      <c r="B93" s="36"/>
      <c r="C93" s="37"/>
      <c r="D93" s="37"/>
      <c r="E93" s="37"/>
      <c r="F93" s="37"/>
      <c r="G93" s="37"/>
      <c r="H93" s="37"/>
      <c r="I93" s="37"/>
      <c r="J93" s="37"/>
      <c r="K93" s="37"/>
      <c r="L93" s="52"/>
      <c r="S93" s="35"/>
      <c r="T93" s="35"/>
      <c r="U93" s="35"/>
      <c r="V93" s="35"/>
      <c r="W93" s="35"/>
      <c r="X93" s="35"/>
      <c r="Y93" s="35"/>
      <c r="Z93" s="35"/>
      <c r="AA93" s="35"/>
      <c r="AB93" s="35"/>
      <c r="AC93" s="35"/>
      <c r="AD93" s="35"/>
      <c r="AE93" s="35"/>
    </row>
    <row r="94" spans="1:47" s="2" customFormat="1" ht="29.25" customHeight="1">
      <c r="A94" s="35"/>
      <c r="B94" s="36"/>
      <c r="C94" s="146" t="s">
        <v>248</v>
      </c>
      <c r="D94" s="147"/>
      <c r="E94" s="147"/>
      <c r="F94" s="147"/>
      <c r="G94" s="147"/>
      <c r="H94" s="147"/>
      <c r="I94" s="147"/>
      <c r="J94" s="148" t="s">
        <v>249</v>
      </c>
      <c r="K94" s="147"/>
      <c r="L94" s="52"/>
      <c r="S94" s="35"/>
      <c r="T94" s="35"/>
      <c r="U94" s="35"/>
      <c r="V94" s="35"/>
      <c r="W94" s="35"/>
      <c r="X94" s="35"/>
      <c r="Y94" s="35"/>
      <c r="Z94" s="35"/>
      <c r="AA94" s="35"/>
      <c r="AB94" s="35"/>
      <c r="AC94" s="35"/>
      <c r="AD94" s="35"/>
      <c r="AE94" s="35"/>
    </row>
    <row r="95" spans="1:47" s="2" customFormat="1" ht="10.35" customHeight="1">
      <c r="A95" s="35"/>
      <c r="B95" s="36"/>
      <c r="C95" s="37"/>
      <c r="D95" s="37"/>
      <c r="E95" s="37"/>
      <c r="F95" s="37"/>
      <c r="G95" s="37"/>
      <c r="H95" s="37"/>
      <c r="I95" s="37"/>
      <c r="J95" s="37"/>
      <c r="K95" s="37"/>
      <c r="L95" s="52"/>
      <c r="S95" s="35"/>
      <c r="T95" s="35"/>
      <c r="U95" s="35"/>
      <c r="V95" s="35"/>
      <c r="W95" s="35"/>
      <c r="X95" s="35"/>
      <c r="Y95" s="35"/>
      <c r="Z95" s="35"/>
      <c r="AA95" s="35"/>
      <c r="AB95" s="35"/>
      <c r="AC95" s="35"/>
      <c r="AD95" s="35"/>
      <c r="AE95" s="35"/>
    </row>
    <row r="96" spans="1:47" s="2" customFormat="1" ht="22.9" customHeight="1">
      <c r="A96" s="35"/>
      <c r="B96" s="36"/>
      <c r="C96" s="149" t="s">
        <v>250</v>
      </c>
      <c r="D96" s="37"/>
      <c r="E96" s="37"/>
      <c r="F96" s="37"/>
      <c r="G96" s="37"/>
      <c r="H96" s="37"/>
      <c r="I96" s="37"/>
      <c r="J96" s="85">
        <f>J125</f>
        <v>0</v>
      </c>
      <c r="K96" s="37"/>
      <c r="L96" s="52"/>
      <c r="S96" s="35"/>
      <c r="T96" s="35"/>
      <c r="U96" s="35"/>
      <c r="V96" s="35"/>
      <c r="W96" s="35"/>
      <c r="X96" s="35"/>
      <c r="Y96" s="35"/>
      <c r="Z96" s="35"/>
      <c r="AA96" s="35"/>
      <c r="AB96" s="35"/>
      <c r="AC96" s="35"/>
      <c r="AD96" s="35"/>
      <c r="AE96" s="35"/>
      <c r="AU96" s="18" t="s">
        <v>251</v>
      </c>
    </row>
    <row r="97" spans="1:31" s="9" customFormat="1" ht="24.95" customHeight="1">
      <c r="B97" s="150"/>
      <c r="C97" s="151"/>
      <c r="D97" s="152" t="s">
        <v>252</v>
      </c>
      <c r="E97" s="153"/>
      <c r="F97" s="153"/>
      <c r="G97" s="153"/>
      <c r="H97" s="153"/>
      <c r="I97" s="153"/>
      <c r="J97" s="154">
        <f>J126</f>
        <v>0</v>
      </c>
      <c r="K97" s="151"/>
      <c r="L97" s="155"/>
    </row>
    <row r="98" spans="1:31" s="10" customFormat="1" ht="19.899999999999999" customHeight="1">
      <c r="B98" s="156"/>
      <c r="C98" s="157"/>
      <c r="D98" s="158" t="s">
        <v>253</v>
      </c>
      <c r="E98" s="159"/>
      <c r="F98" s="159"/>
      <c r="G98" s="159"/>
      <c r="H98" s="159"/>
      <c r="I98" s="159"/>
      <c r="J98" s="160">
        <f>J127</f>
        <v>0</v>
      </c>
      <c r="K98" s="157"/>
      <c r="L98" s="161"/>
    </row>
    <row r="99" spans="1:31" s="10" customFormat="1" ht="19.899999999999999" customHeight="1">
      <c r="B99" s="156"/>
      <c r="C99" s="157"/>
      <c r="D99" s="158" t="s">
        <v>256</v>
      </c>
      <c r="E99" s="159"/>
      <c r="F99" s="159"/>
      <c r="G99" s="159"/>
      <c r="H99" s="159"/>
      <c r="I99" s="159"/>
      <c r="J99" s="160">
        <f>J148</f>
        <v>0</v>
      </c>
      <c r="K99" s="157"/>
      <c r="L99" s="161"/>
    </row>
    <row r="100" spans="1:31" s="9" customFormat="1" ht="24.95" customHeight="1">
      <c r="B100" s="150"/>
      <c r="C100" s="151"/>
      <c r="D100" s="152" t="s">
        <v>261</v>
      </c>
      <c r="E100" s="153"/>
      <c r="F100" s="153"/>
      <c r="G100" s="153"/>
      <c r="H100" s="153"/>
      <c r="I100" s="153"/>
      <c r="J100" s="154">
        <f>J152</f>
        <v>0</v>
      </c>
      <c r="K100" s="151"/>
      <c r="L100" s="155"/>
    </row>
    <row r="101" spans="1:31" s="10" customFormat="1" ht="19.899999999999999" customHeight="1">
      <c r="B101" s="156"/>
      <c r="C101" s="157"/>
      <c r="D101" s="158" t="s">
        <v>5744</v>
      </c>
      <c r="E101" s="159"/>
      <c r="F101" s="159"/>
      <c r="G101" s="159"/>
      <c r="H101" s="159"/>
      <c r="I101" s="159"/>
      <c r="J101" s="160">
        <f>J153</f>
        <v>0</v>
      </c>
      <c r="K101" s="157"/>
      <c r="L101" s="161"/>
    </row>
    <row r="102" spans="1:31" s="9" customFormat="1" ht="24.95" customHeight="1">
      <c r="B102" s="150"/>
      <c r="C102" s="151"/>
      <c r="D102" s="152" t="s">
        <v>5745</v>
      </c>
      <c r="E102" s="153"/>
      <c r="F102" s="153"/>
      <c r="G102" s="153"/>
      <c r="H102" s="153"/>
      <c r="I102" s="153"/>
      <c r="J102" s="154">
        <f>J163</f>
        <v>0</v>
      </c>
      <c r="K102" s="151"/>
      <c r="L102" s="155"/>
    </row>
    <row r="103" spans="1:31" s="10" customFormat="1" ht="19.899999999999999" customHeight="1">
      <c r="B103" s="156"/>
      <c r="C103" s="157"/>
      <c r="D103" s="158" t="s">
        <v>5746</v>
      </c>
      <c r="E103" s="159"/>
      <c r="F103" s="159"/>
      <c r="G103" s="159"/>
      <c r="H103" s="159"/>
      <c r="I103" s="159"/>
      <c r="J103" s="160">
        <f>J164</f>
        <v>0</v>
      </c>
      <c r="K103" s="157"/>
      <c r="L103" s="161"/>
    </row>
    <row r="104" spans="1:31" s="10" customFormat="1" ht="19.899999999999999" customHeight="1">
      <c r="B104" s="156"/>
      <c r="C104" s="157"/>
      <c r="D104" s="158" t="s">
        <v>5747</v>
      </c>
      <c r="E104" s="159"/>
      <c r="F104" s="159"/>
      <c r="G104" s="159"/>
      <c r="H104" s="159"/>
      <c r="I104" s="159"/>
      <c r="J104" s="160">
        <f>J170</f>
        <v>0</v>
      </c>
      <c r="K104" s="157"/>
      <c r="L104" s="161"/>
    </row>
    <row r="105" spans="1:31" s="9" customFormat="1" ht="24.95" customHeight="1">
      <c r="B105" s="150"/>
      <c r="C105" s="151"/>
      <c r="D105" s="152" t="s">
        <v>4541</v>
      </c>
      <c r="E105" s="153"/>
      <c r="F105" s="153"/>
      <c r="G105" s="153"/>
      <c r="H105" s="153"/>
      <c r="I105" s="153"/>
      <c r="J105" s="154">
        <f>J172</f>
        <v>0</v>
      </c>
      <c r="K105" s="151"/>
      <c r="L105" s="155"/>
    </row>
    <row r="106" spans="1:31" s="2" customFormat="1" ht="21.75" customHeight="1">
      <c r="A106" s="35"/>
      <c r="B106" s="36"/>
      <c r="C106" s="37"/>
      <c r="D106" s="37"/>
      <c r="E106" s="37"/>
      <c r="F106" s="37"/>
      <c r="G106" s="37"/>
      <c r="H106" s="37"/>
      <c r="I106" s="37"/>
      <c r="J106" s="37"/>
      <c r="K106" s="37"/>
      <c r="L106" s="52"/>
      <c r="S106" s="35"/>
      <c r="T106" s="35"/>
      <c r="U106" s="35"/>
      <c r="V106" s="35"/>
      <c r="W106" s="35"/>
      <c r="X106" s="35"/>
      <c r="Y106" s="35"/>
      <c r="Z106" s="35"/>
      <c r="AA106" s="35"/>
      <c r="AB106" s="35"/>
      <c r="AC106" s="35"/>
      <c r="AD106" s="35"/>
      <c r="AE106" s="35"/>
    </row>
    <row r="107" spans="1:31" s="2" customFormat="1" ht="6.95" customHeight="1">
      <c r="A107" s="35"/>
      <c r="B107" s="55"/>
      <c r="C107" s="56"/>
      <c r="D107" s="56"/>
      <c r="E107" s="56"/>
      <c r="F107" s="56"/>
      <c r="G107" s="56"/>
      <c r="H107" s="56"/>
      <c r="I107" s="56"/>
      <c r="J107" s="56"/>
      <c r="K107" s="56"/>
      <c r="L107" s="52"/>
      <c r="S107" s="35"/>
      <c r="T107" s="35"/>
      <c r="U107" s="35"/>
      <c r="V107" s="35"/>
      <c r="W107" s="35"/>
      <c r="X107" s="35"/>
      <c r="Y107" s="35"/>
      <c r="Z107" s="35"/>
      <c r="AA107" s="35"/>
      <c r="AB107" s="35"/>
      <c r="AC107" s="35"/>
      <c r="AD107" s="35"/>
      <c r="AE107" s="35"/>
    </row>
    <row r="111" spans="1:31" s="2" customFormat="1" ht="6.95" customHeight="1">
      <c r="A111" s="35"/>
      <c r="B111" s="57"/>
      <c r="C111" s="58"/>
      <c r="D111" s="58"/>
      <c r="E111" s="58"/>
      <c r="F111" s="58"/>
      <c r="G111" s="58"/>
      <c r="H111" s="58"/>
      <c r="I111" s="58"/>
      <c r="J111" s="58"/>
      <c r="K111" s="58"/>
      <c r="L111" s="52"/>
      <c r="S111" s="35"/>
      <c r="T111" s="35"/>
      <c r="U111" s="35"/>
      <c r="V111" s="35"/>
      <c r="W111" s="35"/>
      <c r="X111" s="35"/>
      <c r="Y111" s="35"/>
      <c r="Z111" s="35"/>
      <c r="AA111" s="35"/>
      <c r="AB111" s="35"/>
      <c r="AC111" s="35"/>
      <c r="AD111" s="35"/>
      <c r="AE111" s="35"/>
    </row>
    <row r="112" spans="1:31" s="2" customFormat="1" ht="24.95" customHeight="1">
      <c r="A112" s="35"/>
      <c r="B112" s="36"/>
      <c r="C112" s="24" t="s">
        <v>277</v>
      </c>
      <c r="D112" s="37"/>
      <c r="E112" s="37"/>
      <c r="F112" s="37"/>
      <c r="G112" s="37"/>
      <c r="H112" s="37"/>
      <c r="I112" s="37"/>
      <c r="J112" s="37"/>
      <c r="K112" s="37"/>
      <c r="L112" s="52"/>
      <c r="S112" s="35"/>
      <c r="T112" s="35"/>
      <c r="U112" s="35"/>
      <c r="V112" s="35"/>
      <c r="W112" s="35"/>
      <c r="X112" s="35"/>
      <c r="Y112" s="35"/>
      <c r="Z112" s="35"/>
      <c r="AA112" s="35"/>
      <c r="AB112" s="35"/>
      <c r="AC112" s="35"/>
      <c r="AD112" s="35"/>
      <c r="AE112" s="35"/>
    </row>
    <row r="113" spans="1:65" s="2" customFormat="1" ht="6.95" customHeight="1">
      <c r="A113" s="35"/>
      <c r="B113" s="36"/>
      <c r="C113" s="37"/>
      <c r="D113" s="37"/>
      <c r="E113" s="37"/>
      <c r="F113" s="37"/>
      <c r="G113" s="37"/>
      <c r="H113" s="37"/>
      <c r="I113" s="37"/>
      <c r="J113" s="37"/>
      <c r="K113" s="37"/>
      <c r="L113" s="52"/>
      <c r="S113" s="35"/>
      <c r="T113" s="35"/>
      <c r="U113" s="35"/>
      <c r="V113" s="35"/>
      <c r="W113" s="35"/>
      <c r="X113" s="35"/>
      <c r="Y113" s="35"/>
      <c r="Z113" s="35"/>
      <c r="AA113" s="35"/>
      <c r="AB113" s="35"/>
      <c r="AC113" s="35"/>
      <c r="AD113" s="35"/>
      <c r="AE113" s="35"/>
    </row>
    <row r="114" spans="1:65" s="2" customFormat="1" ht="12" customHeight="1">
      <c r="A114" s="35"/>
      <c r="B114" s="36"/>
      <c r="C114" s="30" t="s">
        <v>16</v>
      </c>
      <c r="D114" s="37"/>
      <c r="E114" s="37"/>
      <c r="F114" s="37"/>
      <c r="G114" s="37"/>
      <c r="H114" s="37"/>
      <c r="I114" s="37"/>
      <c r="J114" s="37"/>
      <c r="K114" s="37"/>
      <c r="L114" s="52"/>
      <c r="S114" s="35"/>
      <c r="T114" s="35"/>
      <c r="U114" s="35"/>
      <c r="V114" s="35"/>
      <c r="W114" s="35"/>
      <c r="X114" s="35"/>
      <c r="Y114" s="35"/>
      <c r="Z114" s="35"/>
      <c r="AA114" s="35"/>
      <c r="AB114" s="35"/>
      <c r="AC114" s="35"/>
      <c r="AD114" s="35"/>
      <c r="AE114" s="35"/>
    </row>
    <row r="115" spans="1:65" s="2" customFormat="1" ht="16.5" customHeight="1">
      <c r="A115" s="35"/>
      <c r="B115" s="36"/>
      <c r="C115" s="37"/>
      <c r="D115" s="37"/>
      <c r="E115" s="329" t="str">
        <f>E7</f>
        <v>Domov pro seniory, Nový Bydžov</v>
      </c>
      <c r="F115" s="330"/>
      <c r="G115" s="330"/>
      <c r="H115" s="330"/>
      <c r="I115" s="37"/>
      <c r="J115" s="37"/>
      <c r="K115" s="37"/>
      <c r="L115" s="52"/>
      <c r="S115" s="35"/>
      <c r="T115" s="35"/>
      <c r="U115" s="35"/>
      <c r="V115" s="35"/>
      <c r="W115" s="35"/>
      <c r="X115" s="35"/>
      <c r="Y115" s="35"/>
      <c r="Z115" s="35"/>
      <c r="AA115" s="35"/>
      <c r="AB115" s="35"/>
      <c r="AC115" s="35"/>
      <c r="AD115" s="35"/>
      <c r="AE115" s="35"/>
    </row>
    <row r="116" spans="1:65" s="2" customFormat="1" ht="12" customHeight="1">
      <c r="A116" s="35"/>
      <c r="B116" s="36"/>
      <c r="C116" s="30" t="s">
        <v>179</v>
      </c>
      <c r="D116" s="37"/>
      <c r="E116" s="37"/>
      <c r="F116" s="37"/>
      <c r="G116" s="37"/>
      <c r="H116" s="37"/>
      <c r="I116" s="37"/>
      <c r="J116" s="37"/>
      <c r="K116" s="37"/>
      <c r="L116" s="52"/>
      <c r="S116" s="35"/>
      <c r="T116" s="35"/>
      <c r="U116" s="35"/>
      <c r="V116" s="35"/>
      <c r="W116" s="35"/>
      <c r="X116" s="35"/>
      <c r="Y116" s="35"/>
      <c r="Z116" s="35"/>
      <c r="AA116" s="35"/>
      <c r="AB116" s="35"/>
      <c r="AC116" s="35"/>
      <c r="AD116" s="35"/>
      <c r="AE116" s="35"/>
    </row>
    <row r="117" spans="1:65" s="2" customFormat="1" ht="16.5" customHeight="1">
      <c r="A117" s="35"/>
      <c r="B117" s="36"/>
      <c r="C117" s="37"/>
      <c r="D117" s="37"/>
      <c r="E117" s="284" t="str">
        <f>E9</f>
        <v xml:space="preserve">SO 01.10 - Nabíjecí stanice  - nezpůsobilé náklady </v>
      </c>
      <c r="F117" s="331"/>
      <c r="G117" s="331"/>
      <c r="H117" s="331"/>
      <c r="I117" s="37"/>
      <c r="J117" s="37"/>
      <c r="K117" s="37"/>
      <c r="L117" s="52"/>
      <c r="S117" s="35"/>
      <c r="T117" s="35"/>
      <c r="U117" s="35"/>
      <c r="V117" s="35"/>
      <c r="W117" s="35"/>
      <c r="X117" s="35"/>
      <c r="Y117" s="35"/>
      <c r="Z117" s="35"/>
      <c r="AA117" s="35"/>
      <c r="AB117" s="35"/>
      <c r="AC117" s="35"/>
      <c r="AD117" s="35"/>
      <c r="AE117" s="35"/>
    </row>
    <row r="118" spans="1:65" s="2" customFormat="1" ht="6.95" customHeight="1">
      <c r="A118" s="35"/>
      <c r="B118" s="36"/>
      <c r="C118" s="37"/>
      <c r="D118" s="37"/>
      <c r="E118" s="37"/>
      <c r="F118" s="37"/>
      <c r="G118" s="37"/>
      <c r="H118" s="37"/>
      <c r="I118" s="37"/>
      <c r="J118" s="37"/>
      <c r="K118" s="37"/>
      <c r="L118" s="52"/>
      <c r="S118" s="35"/>
      <c r="T118" s="35"/>
      <c r="U118" s="35"/>
      <c r="V118" s="35"/>
      <c r="W118" s="35"/>
      <c r="X118" s="35"/>
      <c r="Y118" s="35"/>
      <c r="Z118" s="35"/>
      <c r="AA118" s="35"/>
      <c r="AB118" s="35"/>
      <c r="AC118" s="35"/>
      <c r="AD118" s="35"/>
      <c r="AE118" s="35"/>
    </row>
    <row r="119" spans="1:65" s="2" customFormat="1" ht="12" customHeight="1">
      <c r="A119" s="35"/>
      <c r="B119" s="36"/>
      <c r="C119" s="30" t="s">
        <v>20</v>
      </c>
      <c r="D119" s="37"/>
      <c r="E119" s="37"/>
      <c r="F119" s="28" t="str">
        <f>F12</f>
        <v>k.ú. Nový Bydžov, 70 7163</v>
      </c>
      <c r="G119" s="37"/>
      <c r="H119" s="37"/>
      <c r="I119" s="30" t="s">
        <v>22</v>
      </c>
      <c r="J119" s="67" t="str">
        <f>IF(J12="","",J12)</f>
        <v>4. 1. 2023</v>
      </c>
      <c r="K119" s="37"/>
      <c r="L119" s="52"/>
      <c r="S119" s="35"/>
      <c r="T119" s="35"/>
      <c r="U119" s="35"/>
      <c r="V119" s="35"/>
      <c r="W119" s="35"/>
      <c r="X119" s="35"/>
      <c r="Y119" s="35"/>
      <c r="Z119" s="35"/>
      <c r="AA119" s="35"/>
      <c r="AB119" s="35"/>
      <c r="AC119" s="35"/>
      <c r="AD119" s="35"/>
      <c r="AE119" s="35"/>
    </row>
    <row r="120" spans="1:65" s="2" customFormat="1" ht="6.95" customHeight="1">
      <c r="A120" s="35"/>
      <c r="B120" s="36"/>
      <c r="C120" s="37"/>
      <c r="D120" s="37"/>
      <c r="E120" s="37"/>
      <c r="F120" s="37"/>
      <c r="G120" s="37"/>
      <c r="H120" s="37"/>
      <c r="I120" s="37"/>
      <c r="J120" s="37"/>
      <c r="K120" s="37"/>
      <c r="L120" s="52"/>
      <c r="S120" s="35"/>
      <c r="T120" s="35"/>
      <c r="U120" s="35"/>
      <c r="V120" s="35"/>
      <c r="W120" s="35"/>
      <c r="X120" s="35"/>
      <c r="Y120" s="35"/>
      <c r="Z120" s="35"/>
      <c r="AA120" s="35"/>
      <c r="AB120" s="35"/>
      <c r="AC120" s="35"/>
      <c r="AD120" s="35"/>
      <c r="AE120" s="35"/>
    </row>
    <row r="121" spans="1:65" s="2" customFormat="1" ht="40.15" customHeight="1">
      <c r="A121" s="35"/>
      <c r="B121" s="36"/>
      <c r="C121" s="30" t="s">
        <v>24</v>
      </c>
      <c r="D121" s="37"/>
      <c r="E121" s="37"/>
      <c r="F121" s="28" t="str">
        <f>E15</f>
        <v>Město Nový Bydžov, Masarykovo nám. 1, 504 01</v>
      </c>
      <c r="G121" s="37"/>
      <c r="H121" s="37"/>
      <c r="I121" s="30" t="s">
        <v>30</v>
      </c>
      <c r="J121" s="33" t="str">
        <f>E21</f>
        <v>Architektura s.r.o., Vilkova 1142/15, Praha 4-Krč</v>
      </c>
      <c r="K121" s="37"/>
      <c r="L121" s="52"/>
      <c r="S121" s="35"/>
      <c r="T121" s="35"/>
      <c r="U121" s="35"/>
      <c r="V121" s="35"/>
      <c r="W121" s="35"/>
      <c r="X121" s="35"/>
      <c r="Y121" s="35"/>
      <c r="Z121" s="35"/>
      <c r="AA121" s="35"/>
      <c r="AB121" s="35"/>
      <c r="AC121" s="35"/>
      <c r="AD121" s="35"/>
      <c r="AE121" s="35"/>
    </row>
    <row r="122" spans="1:65" s="2" customFormat="1" ht="40.15" customHeight="1">
      <c r="A122" s="35"/>
      <c r="B122" s="36"/>
      <c r="C122" s="30" t="s">
        <v>28</v>
      </c>
      <c r="D122" s="37"/>
      <c r="E122" s="37"/>
      <c r="F122" s="28" t="str">
        <f>IF(E18="","",E18)</f>
        <v>Vyplň údaj</v>
      </c>
      <c r="G122" s="37"/>
      <c r="H122" s="37"/>
      <c r="I122" s="30" t="s">
        <v>33</v>
      </c>
      <c r="J122" s="33" t="str">
        <f>E24</f>
        <v>Projecticon s.r.o., A. Kopeckého 151, Nový Hrádek</v>
      </c>
      <c r="K122" s="37"/>
      <c r="L122" s="52"/>
      <c r="S122" s="35"/>
      <c r="T122" s="35"/>
      <c r="U122" s="35"/>
      <c r="V122" s="35"/>
      <c r="W122" s="35"/>
      <c r="X122" s="35"/>
      <c r="Y122" s="35"/>
      <c r="Z122" s="35"/>
      <c r="AA122" s="35"/>
      <c r="AB122" s="35"/>
      <c r="AC122" s="35"/>
      <c r="AD122" s="35"/>
      <c r="AE122" s="35"/>
    </row>
    <row r="123" spans="1:65" s="2" customFormat="1" ht="10.35" customHeight="1">
      <c r="A123" s="35"/>
      <c r="B123" s="36"/>
      <c r="C123" s="37"/>
      <c r="D123" s="37"/>
      <c r="E123" s="37"/>
      <c r="F123" s="37"/>
      <c r="G123" s="37"/>
      <c r="H123" s="37"/>
      <c r="I123" s="37"/>
      <c r="J123" s="37"/>
      <c r="K123" s="37"/>
      <c r="L123" s="52"/>
      <c r="S123" s="35"/>
      <c r="T123" s="35"/>
      <c r="U123" s="35"/>
      <c r="V123" s="35"/>
      <c r="W123" s="35"/>
      <c r="X123" s="35"/>
      <c r="Y123" s="35"/>
      <c r="Z123" s="35"/>
      <c r="AA123" s="35"/>
      <c r="AB123" s="35"/>
      <c r="AC123" s="35"/>
      <c r="AD123" s="35"/>
      <c r="AE123" s="35"/>
    </row>
    <row r="124" spans="1:65" s="11" customFormat="1" ht="29.25" customHeight="1">
      <c r="A124" s="162"/>
      <c r="B124" s="163"/>
      <c r="C124" s="164" t="s">
        <v>278</v>
      </c>
      <c r="D124" s="165" t="s">
        <v>62</v>
      </c>
      <c r="E124" s="165" t="s">
        <v>58</v>
      </c>
      <c r="F124" s="165" t="s">
        <v>59</v>
      </c>
      <c r="G124" s="165" t="s">
        <v>279</v>
      </c>
      <c r="H124" s="165" t="s">
        <v>280</v>
      </c>
      <c r="I124" s="165" t="s">
        <v>281</v>
      </c>
      <c r="J124" s="165" t="s">
        <v>249</v>
      </c>
      <c r="K124" s="166" t="s">
        <v>282</v>
      </c>
      <c r="L124" s="167"/>
      <c r="M124" s="76" t="s">
        <v>1</v>
      </c>
      <c r="N124" s="77" t="s">
        <v>41</v>
      </c>
      <c r="O124" s="77" t="s">
        <v>283</v>
      </c>
      <c r="P124" s="77" t="s">
        <v>284</v>
      </c>
      <c r="Q124" s="77" t="s">
        <v>285</v>
      </c>
      <c r="R124" s="77" t="s">
        <v>286</v>
      </c>
      <c r="S124" s="77" t="s">
        <v>287</v>
      </c>
      <c r="T124" s="78" t="s">
        <v>288</v>
      </c>
      <c r="U124" s="162"/>
      <c r="V124" s="162"/>
      <c r="W124" s="162"/>
      <c r="X124" s="162"/>
      <c r="Y124" s="162"/>
      <c r="Z124" s="162"/>
      <c r="AA124" s="162"/>
      <c r="AB124" s="162"/>
      <c r="AC124" s="162"/>
      <c r="AD124" s="162"/>
      <c r="AE124" s="162"/>
    </row>
    <row r="125" spans="1:65" s="2" customFormat="1" ht="22.9" customHeight="1">
      <c r="A125" s="35"/>
      <c r="B125" s="36"/>
      <c r="C125" s="83" t="s">
        <v>289</v>
      </c>
      <c r="D125" s="37"/>
      <c r="E125" s="37"/>
      <c r="F125" s="37"/>
      <c r="G125" s="37"/>
      <c r="H125" s="37"/>
      <c r="I125" s="37"/>
      <c r="J125" s="168">
        <f>BK125</f>
        <v>0</v>
      </c>
      <c r="K125" s="37"/>
      <c r="L125" s="40"/>
      <c r="M125" s="79"/>
      <c r="N125" s="169"/>
      <c r="O125" s="80"/>
      <c r="P125" s="170">
        <f>P126+P152+P163+P172</f>
        <v>0</v>
      </c>
      <c r="Q125" s="80"/>
      <c r="R125" s="170">
        <f>R126+R152+R163+R172</f>
        <v>117.875066</v>
      </c>
      <c r="S125" s="80"/>
      <c r="T125" s="171">
        <f>T126+T152+T163+T172</f>
        <v>0</v>
      </c>
      <c r="U125" s="35"/>
      <c r="V125" s="35"/>
      <c r="W125" s="35"/>
      <c r="X125" s="35"/>
      <c r="Y125" s="35"/>
      <c r="Z125" s="35"/>
      <c r="AA125" s="35"/>
      <c r="AB125" s="35"/>
      <c r="AC125" s="35"/>
      <c r="AD125" s="35"/>
      <c r="AE125" s="35"/>
      <c r="AT125" s="18" t="s">
        <v>76</v>
      </c>
      <c r="AU125" s="18" t="s">
        <v>251</v>
      </c>
      <c r="BK125" s="172">
        <f>BK126+BK152+BK163+BK172</f>
        <v>0</v>
      </c>
    </row>
    <row r="126" spans="1:65" s="12" customFormat="1" ht="25.9" customHeight="1">
      <c r="B126" s="173"/>
      <c r="C126" s="174"/>
      <c r="D126" s="175" t="s">
        <v>76</v>
      </c>
      <c r="E126" s="176" t="s">
        <v>290</v>
      </c>
      <c r="F126" s="176" t="s">
        <v>291</v>
      </c>
      <c r="G126" s="174"/>
      <c r="H126" s="174"/>
      <c r="I126" s="177"/>
      <c r="J126" s="178">
        <f>BK126</f>
        <v>0</v>
      </c>
      <c r="K126" s="174"/>
      <c r="L126" s="179"/>
      <c r="M126" s="180"/>
      <c r="N126" s="181"/>
      <c r="O126" s="181"/>
      <c r="P126" s="182">
        <f>P127+P148</f>
        <v>0</v>
      </c>
      <c r="Q126" s="181"/>
      <c r="R126" s="182">
        <f>R127+R148</f>
        <v>117.504</v>
      </c>
      <c r="S126" s="181"/>
      <c r="T126" s="183">
        <f>T127+T148</f>
        <v>0</v>
      </c>
      <c r="AR126" s="184" t="s">
        <v>85</v>
      </c>
      <c r="AT126" s="185" t="s">
        <v>76</v>
      </c>
      <c r="AU126" s="185" t="s">
        <v>77</v>
      </c>
      <c r="AY126" s="184" t="s">
        <v>292</v>
      </c>
      <c r="BK126" s="186">
        <f>BK127+BK148</f>
        <v>0</v>
      </c>
    </row>
    <row r="127" spans="1:65" s="12" customFormat="1" ht="22.9" customHeight="1">
      <c r="B127" s="173"/>
      <c r="C127" s="174"/>
      <c r="D127" s="175" t="s">
        <v>76</v>
      </c>
      <c r="E127" s="187" t="s">
        <v>85</v>
      </c>
      <c r="F127" s="187" t="s">
        <v>293</v>
      </c>
      <c r="G127" s="174"/>
      <c r="H127" s="174"/>
      <c r="I127" s="177"/>
      <c r="J127" s="188">
        <f>BK127</f>
        <v>0</v>
      </c>
      <c r="K127" s="174"/>
      <c r="L127" s="179"/>
      <c r="M127" s="180"/>
      <c r="N127" s="181"/>
      <c r="O127" s="181"/>
      <c r="P127" s="182">
        <f>SUM(P128:P147)</f>
        <v>0</v>
      </c>
      <c r="Q127" s="181"/>
      <c r="R127" s="182">
        <f>SUM(R128:R147)</f>
        <v>117.504</v>
      </c>
      <c r="S127" s="181"/>
      <c r="T127" s="183">
        <f>SUM(T128:T147)</f>
        <v>0</v>
      </c>
      <c r="AR127" s="184" t="s">
        <v>85</v>
      </c>
      <c r="AT127" s="185" t="s">
        <v>76</v>
      </c>
      <c r="AU127" s="185" t="s">
        <v>85</v>
      </c>
      <c r="AY127" s="184" t="s">
        <v>292</v>
      </c>
      <c r="BK127" s="186">
        <f>SUM(BK128:BK147)</f>
        <v>0</v>
      </c>
    </row>
    <row r="128" spans="1:65" s="2" customFormat="1" ht="33" customHeight="1">
      <c r="A128" s="35"/>
      <c r="B128" s="36"/>
      <c r="C128" s="189" t="s">
        <v>85</v>
      </c>
      <c r="D128" s="189" t="s">
        <v>294</v>
      </c>
      <c r="E128" s="190" t="s">
        <v>5748</v>
      </c>
      <c r="F128" s="191" t="s">
        <v>5749</v>
      </c>
      <c r="G128" s="192" t="s">
        <v>307</v>
      </c>
      <c r="H128" s="193">
        <v>203.2</v>
      </c>
      <c r="I128" s="194"/>
      <c r="J128" s="195">
        <f>ROUND(I128*H128,2)</f>
        <v>0</v>
      </c>
      <c r="K128" s="191" t="s">
        <v>298</v>
      </c>
      <c r="L128" s="40"/>
      <c r="M128" s="196" t="s">
        <v>1</v>
      </c>
      <c r="N128" s="197" t="s">
        <v>43</v>
      </c>
      <c r="O128" s="72"/>
      <c r="P128" s="198">
        <f>O128*H128</f>
        <v>0</v>
      </c>
      <c r="Q128" s="198">
        <v>0</v>
      </c>
      <c r="R128" s="198">
        <f>Q128*H128</f>
        <v>0</v>
      </c>
      <c r="S128" s="198">
        <v>0</v>
      </c>
      <c r="T128" s="199">
        <f>S128*H128</f>
        <v>0</v>
      </c>
      <c r="U128" s="35"/>
      <c r="V128" s="35"/>
      <c r="W128" s="35"/>
      <c r="X128" s="35"/>
      <c r="Y128" s="35"/>
      <c r="Z128" s="35"/>
      <c r="AA128" s="35"/>
      <c r="AB128" s="35"/>
      <c r="AC128" s="35"/>
      <c r="AD128" s="35"/>
      <c r="AE128" s="35"/>
      <c r="AR128" s="200" t="s">
        <v>299</v>
      </c>
      <c r="AT128" s="200" t="s">
        <v>294</v>
      </c>
      <c r="AU128" s="200" t="s">
        <v>120</v>
      </c>
      <c r="AY128" s="18" t="s">
        <v>292</v>
      </c>
      <c r="BE128" s="201">
        <f>IF(N128="základní",J128,0)</f>
        <v>0</v>
      </c>
      <c r="BF128" s="201">
        <f>IF(N128="snížená",J128,0)</f>
        <v>0</v>
      </c>
      <c r="BG128" s="201">
        <f>IF(N128="zákl. přenesená",J128,0)</f>
        <v>0</v>
      </c>
      <c r="BH128" s="201">
        <f>IF(N128="sníž. přenesená",J128,0)</f>
        <v>0</v>
      </c>
      <c r="BI128" s="201">
        <f>IF(N128="nulová",J128,0)</f>
        <v>0</v>
      </c>
      <c r="BJ128" s="18" t="s">
        <v>120</v>
      </c>
      <c r="BK128" s="201">
        <f>ROUND(I128*H128,2)</f>
        <v>0</v>
      </c>
      <c r="BL128" s="18" t="s">
        <v>299</v>
      </c>
      <c r="BM128" s="200" t="s">
        <v>5750</v>
      </c>
    </row>
    <row r="129" spans="1:65" s="14" customFormat="1" ht="11.25">
      <c r="B129" s="213"/>
      <c r="C129" s="214"/>
      <c r="D129" s="204" t="s">
        <v>301</v>
      </c>
      <c r="E129" s="215" t="s">
        <v>1</v>
      </c>
      <c r="F129" s="216" t="s">
        <v>5751</v>
      </c>
      <c r="G129" s="214"/>
      <c r="H129" s="217">
        <v>203.2</v>
      </c>
      <c r="I129" s="218"/>
      <c r="J129" s="214"/>
      <c r="K129" s="214"/>
      <c r="L129" s="219"/>
      <c r="M129" s="220"/>
      <c r="N129" s="221"/>
      <c r="O129" s="221"/>
      <c r="P129" s="221"/>
      <c r="Q129" s="221"/>
      <c r="R129" s="221"/>
      <c r="S129" s="221"/>
      <c r="T129" s="222"/>
      <c r="AT129" s="223" t="s">
        <v>301</v>
      </c>
      <c r="AU129" s="223" t="s">
        <v>120</v>
      </c>
      <c r="AV129" s="14" t="s">
        <v>120</v>
      </c>
      <c r="AW129" s="14" t="s">
        <v>32</v>
      </c>
      <c r="AX129" s="14" t="s">
        <v>77</v>
      </c>
      <c r="AY129" s="223" t="s">
        <v>292</v>
      </c>
    </row>
    <row r="130" spans="1:65" s="15" customFormat="1" ht="11.25">
      <c r="B130" s="224"/>
      <c r="C130" s="225"/>
      <c r="D130" s="204" t="s">
        <v>301</v>
      </c>
      <c r="E130" s="226" t="s">
        <v>1</v>
      </c>
      <c r="F130" s="227" t="s">
        <v>304</v>
      </c>
      <c r="G130" s="225"/>
      <c r="H130" s="228">
        <v>203.2</v>
      </c>
      <c r="I130" s="229"/>
      <c r="J130" s="225"/>
      <c r="K130" s="225"/>
      <c r="L130" s="230"/>
      <c r="M130" s="231"/>
      <c r="N130" s="232"/>
      <c r="O130" s="232"/>
      <c r="P130" s="232"/>
      <c r="Q130" s="232"/>
      <c r="R130" s="232"/>
      <c r="S130" s="232"/>
      <c r="T130" s="233"/>
      <c r="AT130" s="234" t="s">
        <v>301</v>
      </c>
      <c r="AU130" s="234" t="s">
        <v>120</v>
      </c>
      <c r="AV130" s="15" t="s">
        <v>299</v>
      </c>
      <c r="AW130" s="15" t="s">
        <v>32</v>
      </c>
      <c r="AX130" s="15" t="s">
        <v>85</v>
      </c>
      <c r="AY130" s="234" t="s">
        <v>292</v>
      </c>
    </row>
    <row r="131" spans="1:65" s="2" customFormat="1" ht="33" customHeight="1">
      <c r="A131" s="35"/>
      <c r="B131" s="36"/>
      <c r="C131" s="189" t="s">
        <v>120</v>
      </c>
      <c r="D131" s="189" t="s">
        <v>294</v>
      </c>
      <c r="E131" s="190" t="s">
        <v>342</v>
      </c>
      <c r="F131" s="191" t="s">
        <v>4816</v>
      </c>
      <c r="G131" s="192" t="s">
        <v>307</v>
      </c>
      <c r="H131" s="193">
        <v>261.12</v>
      </c>
      <c r="I131" s="194"/>
      <c r="J131" s="195">
        <f>ROUND(I131*H131,2)</f>
        <v>0</v>
      </c>
      <c r="K131" s="191" t="s">
        <v>298</v>
      </c>
      <c r="L131" s="40"/>
      <c r="M131" s="196" t="s">
        <v>1</v>
      </c>
      <c r="N131" s="197" t="s">
        <v>43</v>
      </c>
      <c r="O131" s="72"/>
      <c r="P131" s="198">
        <f>O131*H131</f>
        <v>0</v>
      </c>
      <c r="Q131" s="198">
        <v>0</v>
      </c>
      <c r="R131" s="198">
        <f>Q131*H131</f>
        <v>0</v>
      </c>
      <c r="S131" s="198">
        <v>0</v>
      </c>
      <c r="T131" s="199">
        <f>S131*H131</f>
        <v>0</v>
      </c>
      <c r="U131" s="35"/>
      <c r="V131" s="35"/>
      <c r="W131" s="35"/>
      <c r="X131" s="35"/>
      <c r="Y131" s="35"/>
      <c r="Z131" s="35"/>
      <c r="AA131" s="35"/>
      <c r="AB131" s="35"/>
      <c r="AC131" s="35"/>
      <c r="AD131" s="35"/>
      <c r="AE131" s="35"/>
      <c r="AR131" s="200" t="s">
        <v>299</v>
      </c>
      <c r="AT131" s="200" t="s">
        <v>294</v>
      </c>
      <c r="AU131" s="200" t="s">
        <v>120</v>
      </c>
      <c r="AY131" s="18" t="s">
        <v>292</v>
      </c>
      <c r="BE131" s="201">
        <f>IF(N131="základní",J131,0)</f>
        <v>0</v>
      </c>
      <c r="BF131" s="201">
        <f>IF(N131="snížená",J131,0)</f>
        <v>0</v>
      </c>
      <c r="BG131" s="201">
        <f>IF(N131="zákl. přenesená",J131,0)</f>
        <v>0</v>
      </c>
      <c r="BH131" s="201">
        <f>IF(N131="sníž. přenesená",J131,0)</f>
        <v>0</v>
      </c>
      <c r="BI131" s="201">
        <f>IF(N131="nulová",J131,0)</f>
        <v>0</v>
      </c>
      <c r="BJ131" s="18" t="s">
        <v>120</v>
      </c>
      <c r="BK131" s="201">
        <f>ROUND(I131*H131,2)</f>
        <v>0</v>
      </c>
      <c r="BL131" s="18" t="s">
        <v>299</v>
      </c>
      <c r="BM131" s="200" t="s">
        <v>5752</v>
      </c>
    </row>
    <row r="132" spans="1:65" s="14" customFormat="1" ht="22.5">
      <c r="B132" s="213"/>
      <c r="C132" s="214"/>
      <c r="D132" s="204" t="s">
        <v>301</v>
      </c>
      <c r="E132" s="215" t="s">
        <v>1</v>
      </c>
      <c r="F132" s="216" t="s">
        <v>5753</v>
      </c>
      <c r="G132" s="214"/>
      <c r="H132" s="217">
        <v>261.12</v>
      </c>
      <c r="I132" s="218"/>
      <c r="J132" s="214"/>
      <c r="K132" s="214"/>
      <c r="L132" s="219"/>
      <c r="M132" s="220"/>
      <c r="N132" s="221"/>
      <c r="O132" s="221"/>
      <c r="P132" s="221"/>
      <c r="Q132" s="221"/>
      <c r="R132" s="221"/>
      <c r="S132" s="221"/>
      <c r="T132" s="222"/>
      <c r="AT132" s="223" t="s">
        <v>301</v>
      </c>
      <c r="AU132" s="223" t="s">
        <v>120</v>
      </c>
      <c r="AV132" s="14" t="s">
        <v>120</v>
      </c>
      <c r="AW132" s="14" t="s">
        <v>32</v>
      </c>
      <c r="AX132" s="14" t="s">
        <v>85</v>
      </c>
      <c r="AY132" s="223" t="s">
        <v>292</v>
      </c>
    </row>
    <row r="133" spans="1:65" s="2" customFormat="1" ht="33" customHeight="1">
      <c r="A133" s="35"/>
      <c r="B133" s="36"/>
      <c r="C133" s="189" t="s">
        <v>317</v>
      </c>
      <c r="D133" s="189" t="s">
        <v>294</v>
      </c>
      <c r="E133" s="190" t="s">
        <v>347</v>
      </c>
      <c r="F133" s="191" t="s">
        <v>4819</v>
      </c>
      <c r="G133" s="192" t="s">
        <v>307</v>
      </c>
      <c r="H133" s="193">
        <v>163.19999999999999</v>
      </c>
      <c r="I133" s="194"/>
      <c r="J133" s="195">
        <f>ROUND(I133*H133,2)</f>
        <v>0</v>
      </c>
      <c r="K133" s="191" t="s">
        <v>298</v>
      </c>
      <c r="L133" s="40"/>
      <c r="M133" s="196" t="s">
        <v>1</v>
      </c>
      <c r="N133" s="197" t="s">
        <v>43</v>
      </c>
      <c r="O133" s="72"/>
      <c r="P133" s="198">
        <f>O133*H133</f>
        <v>0</v>
      </c>
      <c r="Q133" s="198">
        <v>0</v>
      </c>
      <c r="R133" s="198">
        <f>Q133*H133</f>
        <v>0</v>
      </c>
      <c r="S133" s="198">
        <v>0</v>
      </c>
      <c r="T133" s="199">
        <f>S133*H133</f>
        <v>0</v>
      </c>
      <c r="U133" s="35"/>
      <c r="V133" s="35"/>
      <c r="W133" s="35"/>
      <c r="X133" s="35"/>
      <c r="Y133" s="35"/>
      <c r="Z133" s="35"/>
      <c r="AA133" s="35"/>
      <c r="AB133" s="35"/>
      <c r="AC133" s="35"/>
      <c r="AD133" s="35"/>
      <c r="AE133" s="35"/>
      <c r="AR133" s="200" t="s">
        <v>299</v>
      </c>
      <c r="AT133" s="200" t="s">
        <v>294</v>
      </c>
      <c r="AU133" s="200" t="s">
        <v>120</v>
      </c>
      <c r="AY133" s="18" t="s">
        <v>292</v>
      </c>
      <c r="BE133" s="201">
        <f>IF(N133="základní",J133,0)</f>
        <v>0</v>
      </c>
      <c r="BF133" s="201">
        <f>IF(N133="snížená",J133,0)</f>
        <v>0</v>
      </c>
      <c r="BG133" s="201">
        <f>IF(N133="zákl. přenesená",J133,0)</f>
        <v>0</v>
      </c>
      <c r="BH133" s="201">
        <f>IF(N133="sníž. přenesená",J133,0)</f>
        <v>0</v>
      </c>
      <c r="BI133" s="201">
        <f>IF(N133="nulová",J133,0)</f>
        <v>0</v>
      </c>
      <c r="BJ133" s="18" t="s">
        <v>120</v>
      </c>
      <c r="BK133" s="201">
        <f>ROUND(I133*H133,2)</f>
        <v>0</v>
      </c>
      <c r="BL133" s="18" t="s">
        <v>299</v>
      </c>
      <c r="BM133" s="200" t="s">
        <v>5754</v>
      </c>
    </row>
    <row r="134" spans="1:65" s="14" customFormat="1" ht="11.25">
      <c r="B134" s="213"/>
      <c r="C134" s="214"/>
      <c r="D134" s="204" t="s">
        <v>301</v>
      </c>
      <c r="E134" s="215" t="s">
        <v>5738</v>
      </c>
      <c r="F134" s="216" t="s">
        <v>5739</v>
      </c>
      <c r="G134" s="214"/>
      <c r="H134" s="217">
        <v>163.19999999999999</v>
      </c>
      <c r="I134" s="218"/>
      <c r="J134" s="214"/>
      <c r="K134" s="214"/>
      <c r="L134" s="219"/>
      <c r="M134" s="220"/>
      <c r="N134" s="221"/>
      <c r="O134" s="221"/>
      <c r="P134" s="221"/>
      <c r="Q134" s="221"/>
      <c r="R134" s="221"/>
      <c r="S134" s="221"/>
      <c r="T134" s="222"/>
      <c r="AT134" s="223" t="s">
        <v>301</v>
      </c>
      <c r="AU134" s="223" t="s">
        <v>120</v>
      </c>
      <c r="AV134" s="14" t="s">
        <v>120</v>
      </c>
      <c r="AW134" s="14" t="s">
        <v>32</v>
      </c>
      <c r="AX134" s="14" t="s">
        <v>85</v>
      </c>
      <c r="AY134" s="223" t="s">
        <v>292</v>
      </c>
    </row>
    <row r="135" spans="1:65" s="2" customFormat="1" ht="37.9" customHeight="1">
      <c r="A135" s="35"/>
      <c r="B135" s="36"/>
      <c r="C135" s="189" t="s">
        <v>299</v>
      </c>
      <c r="D135" s="189" t="s">
        <v>294</v>
      </c>
      <c r="E135" s="190" t="s">
        <v>353</v>
      </c>
      <c r="F135" s="191" t="s">
        <v>4823</v>
      </c>
      <c r="G135" s="192" t="s">
        <v>307</v>
      </c>
      <c r="H135" s="193">
        <v>2448</v>
      </c>
      <c r="I135" s="194"/>
      <c r="J135" s="195">
        <f>ROUND(I135*H135,2)</f>
        <v>0</v>
      </c>
      <c r="K135" s="191" t="s">
        <v>298</v>
      </c>
      <c r="L135" s="40"/>
      <c r="M135" s="196" t="s">
        <v>1</v>
      </c>
      <c r="N135" s="197" t="s">
        <v>43</v>
      </c>
      <c r="O135" s="72"/>
      <c r="P135" s="198">
        <f>O135*H135</f>
        <v>0</v>
      </c>
      <c r="Q135" s="198">
        <v>0</v>
      </c>
      <c r="R135" s="198">
        <f>Q135*H135</f>
        <v>0</v>
      </c>
      <c r="S135" s="198">
        <v>0</v>
      </c>
      <c r="T135" s="199">
        <f>S135*H135</f>
        <v>0</v>
      </c>
      <c r="U135" s="35"/>
      <c r="V135" s="35"/>
      <c r="W135" s="35"/>
      <c r="X135" s="35"/>
      <c r="Y135" s="35"/>
      <c r="Z135" s="35"/>
      <c r="AA135" s="35"/>
      <c r="AB135" s="35"/>
      <c r="AC135" s="35"/>
      <c r="AD135" s="35"/>
      <c r="AE135" s="35"/>
      <c r="AR135" s="200" t="s">
        <v>299</v>
      </c>
      <c r="AT135" s="200" t="s">
        <v>294</v>
      </c>
      <c r="AU135" s="200" t="s">
        <v>120</v>
      </c>
      <c r="AY135" s="18" t="s">
        <v>292</v>
      </c>
      <c r="BE135" s="201">
        <f>IF(N135="základní",J135,0)</f>
        <v>0</v>
      </c>
      <c r="BF135" s="201">
        <f>IF(N135="snížená",J135,0)</f>
        <v>0</v>
      </c>
      <c r="BG135" s="201">
        <f>IF(N135="zákl. přenesená",J135,0)</f>
        <v>0</v>
      </c>
      <c r="BH135" s="201">
        <f>IF(N135="sníž. přenesená",J135,0)</f>
        <v>0</v>
      </c>
      <c r="BI135" s="201">
        <f>IF(N135="nulová",J135,0)</f>
        <v>0</v>
      </c>
      <c r="BJ135" s="18" t="s">
        <v>120</v>
      </c>
      <c r="BK135" s="201">
        <f>ROUND(I135*H135,2)</f>
        <v>0</v>
      </c>
      <c r="BL135" s="18" t="s">
        <v>299</v>
      </c>
      <c r="BM135" s="200" t="s">
        <v>5755</v>
      </c>
    </row>
    <row r="136" spans="1:65" s="14" customFormat="1" ht="11.25">
      <c r="B136" s="213"/>
      <c r="C136" s="214"/>
      <c r="D136" s="204" t="s">
        <v>301</v>
      </c>
      <c r="E136" s="215" t="s">
        <v>1</v>
      </c>
      <c r="F136" s="216" t="s">
        <v>5756</v>
      </c>
      <c r="G136" s="214"/>
      <c r="H136" s="217">
        <v>2448</v>
      </c>
      <c r="I136" s="218"/>
      <c r="J136" s="214"/>
      <c r="K136" s="214"/>
      <c r="L136" s="219"/>
      <c r="M136" s="220"/>
      <c r="N136" s="221"/>
      <c r="O136" s="221"/>
      <c r="P136" s="221"/>
      <c r="Q136" s="221"/>
      <c r="R136" s="221"/>
      <c r="S136" s="221"/>
      <c r="T136" s="222"/>
      <c r="AT136" s="223" t="s">
        <v>301</v>
      </c>
      <c r="AU136" s="223" t="s">
        <v>120</v>
      </c>
      <c r="AV136" s="14" t="s">
        <v>120</v>
      </c>
      <c r="AW136" s="14" t="s">
        <v>32</v>
      </c>
      <c r="AX136" s="14" t="s">
        <v>85</v>
      </c>
      <c r="AY136" s="223" t="s">
        <v>292</v>
      </c>
    </row>
    <row r="137" spans="1:65" s="2" customFormat="1" ht="24.2" customHeight="1">
      <c r="A137" s="35"/>
      <c r="B137" s="36"/>
      <c r="C137" s="189" t="s">
        <v>341</v>
      </c>
      <c r="D137" s="189" t="s">
        <v>294</v>
      </c>
      <c r="E137" s="190" t="s">
        <v>358</v>
      </c>
      <c r="F137" s="191" t="s">
        <v>4826</v>
      </c>
      <c r="G137" s="192" t="s">
        <v>307</v>
      </c>
      <c r="H137" s="193">
        <v>212.16</v>
      </c>
      <c r="I137" s="194"/>
      <c r="J137" s="195">
        <f>ROUND(I137*H137,2)</f>
        <v>0</v>
      </c>
      <c r="K137" s="191" t="s">
        <v>298</v>
      </c>
      <c r="L137" s="40"/>
      <c r="M137" s="196" t="s">
        <v>1</v>
      </c>
      <c r="N137" s="197" t="s">
        <v>43</v>
      </c>
      <c r="O137" s="72"/>
      <c r="P137" s="198">
        <f>O137*H137</f>
        <v>0</v>
      </c>
      <c r="Q137" s="198">
        <v>0</v>
      </c>
      <c r="R137" s="198">
        <f>Q137*H137</f>
        <v>0</v>
      </c>
      <c r="S137" s="198">
        <v>0</v>
      </c>
      <c r="T137" s="199">
        <f>S137*H137</f>
        <v>0</v>
      </c>
      <c r="U137" s="35"/>
      <c r="V137" s="35"/>
      <c r="W137" s="35"/>
      <c r="X137" s="35"/>
      <c r="Y137" s="35"/>
      <c r="Z137" s="35"/>
      <c r="AA137" s="35"/>
      <c r="AB137" s="35"/>
      <c r="AC137" s="35"/>
      <c r="AD137" s="35"/>
      <c r="AE137" s="35"/>
      <c r="AR137" s="200" t="s">
        <v>299</v>
      </c>
      <c r="AT137" s="200" t="s">
        <v>294</v>
      </c>
      <c r="AU137" s="200" t="s">
        <v>120</v>
      </c>
      <c r="AY137" s="18" t="s">
        <v>292</v>
      </c>
      <c r="BE137" s="201">
        <f>IF(N137="základní",J137,0)</f>
        <v>0</v>
      </c>
      <c r="BF137" s="201">
        <f>IF(N137="snížená",J137,0)</f>
        <v>0</v>
      </c>
      <c r="BG137" s="201">
        <f>IF(N137="zákl. přenesená",J137,0)</f>
        <v>0</v>
      </c>
      <c r="BH137" s="201">
        <f>IF(N137="sníž. přenesená",J137,0)</f>
        <v>0</v>
      </c>
      <c r="BI137" s="201">
        <f>IF(N137="nulová",J137,0)</f>
        <v>0</v>
      </c>
      <c r="BJ137" s="18" t="s">
        <v>120</v>
      </c>
      <c r="BK137" s="201">
        <f>ROUND(I137*H137,2)</f>
        <v>0</v>
      </c>
      <c r="BL137" s="18" t="s">
        <v>299</v>
      </c>
      <c r="BM137" s="200" t="s">
        <v>5757</v>
      </c>
    </row>
    <row r="138" spans="1:65" s="14" customFormat="1" ht="11.25">
      <c r="B138" s="213"/>
      <c r="C138" s="214"/>
      <c r="D138" s="204" t="s">
        <v>301</v>
      </c>
      <c r="E138" s="215" t="s">
        <v>1</v>
      </c>
      <c r="F138" s="216" t="s">
        <v>5758</v>
      </c>
      <c r="G138" s="214"/>
      <c r="H138" s="217">
        <v>212.16</v>
      </c>
      <c r="I138" s="218"/>
      <c r="J138" s="214"/>
      <c r="K138" s="214"/>
      <c r="L138" s="219"/>
      <c r="M138" s="220"/>
      <c r="N138" s="221"/>
      <c r="O138" s="221"/>
      <c r="P138" s="221"/>
      <c r="Q138" s="221"/>
      <c r="R138" s="221"/>
      <c r="S138" s="221"/>
      <c r="T138" s="222"/>
      <c r="AT138" s="223" t="s">
        <v>301</v>
      </c>
      <c r="AU138" s="223" t="s">
        <v>120</v>
      </c>
      <c r="AV138" s="14" t="s">
        <v>120</v>
      </c>
      <c r="AW138" s="14" t="s">
        <v>32</v>
      </c>
      <c r="AX138" s="14" t="s">
        <v>85</v>
      </c>
      <c r="AY138" s="223" t="s">
        <v>292</v>
      </c>
    </row>
    <row r="139" spans="1:65" s="2" customFormat="1" ht="33" customHeight="1">
      <c r="A139" s="35"/>
      <c r="B139" s="36"/>
      <c r="C139" s="189" t="s">
        <v>346</v>
      </c>
      <c r="D139" s="189" t="s">
        <v>294</v>
      </c>
      <c r="E139" s="190" t="s">
        <v>363</v>
      </c>
      <c r="F139" s="191" t="s">
        <v>364</v>
      </c>
      <c r="G139" s="192" t="s">
        <v>365</v>
      </c>
      <c r="H139" s="193">
        <v>293.76</v>
      </c>
      <c r="I139" s="194"/>
      <c r="J139" s="195">
        <f>ROUND(I139*H139,2)</f>
        <v>0</v>
      </c>
      <c r="K139" s="191" t="s">
        <v>298</v>
      </c>
      <c r="L139" s="40"/>
      <c r="M139" s="196" t="s">
        <v>1</v>
      </c>
      <c r="N139" s="197" t="s">
        <v>43</v>
      </c>
      <c r="O139" s="72"/>
      <c r="P139" s="198">
        <f>O139*H139</f>
        <v>0</v>
      </c>
      <c r="Q139" s="198">
        <v>0</v>
      </c>
      <c r="R139" s="198">
        <f>Q139*H139</f>
        <v>0</v>
      </c>
      <c r="S139" s="198">
        <v>0</v>
      </c>
      <c r="T139" s="199">
        <f>S139*H139</f>
        <v>0</v>
      </c>
      <c r="U139" s="35"/>
      <c r="V139" s="35"/>
      <c r="W139" s="35"/>
      <c r="X139" s="35"/>
      <c r="Y139" s="35"/>
      <c r="Z139" s="35"/>
      <c r="AA139" s="35"/>
      <c r="AB139" s="35"/>
      <c r="AC139" s="35"/>
      <c r="AD139" s="35"/>
      <c r="AE139" s="35"/>
      <c r="AR139" s="200" t="s">
        <v>299</v>
      </c>
      <c r="AT139" s="200" t="s">
        <v>294</v>
      </c>
      <c r="AU139" s="200" t="s">
        <v>120</v>
      </c>
      <c r="AY139" s="18" t="s">
        <v>292</v>
      </c>
      <c r="BE139" s="201">
        <f>IF(N139="základní",J139,0)</f>
        <v>0</v>
      </c>
      <c r="BF139" s="201">
        <f>IF(N139="snížená",J139,0)</f>
        <v>0</v>
      </c>
      <c r="BG139" s="201">
        <f>IF(N139="zákl. přenesená",J139,0)</f>
        <v>0</v>
      </c>
      <c r="BH139" s="201">
        <f>IF(N139="sníž. přenesená",J139,0)</f>
        <v>0</v>
      </c>
      <c r="BI139" s="201">
        <f>IF(N139="nulová",J139,0)</f>
        <v>0</v>
      </c>
      <c r="BJ139" s="18" t="s">
        <v>120</v>
      </c>
      <c r="BK139" s="201">
        <f>ROUND(I139*H139,2)</f>
        <v>0</v>
      </c>
      <c r="BL139" s="18" t="s">
        <v>299</v>
      </c>
      <c r="BM139" s="200" t="s">
        <v>5759</v>
      </c>
    </row>
    <row r="140" spans="1:65" s="14" customFormat="1" ht="11.25">
      <c r="B140" s="213"/>
      <c r="C140" s="214"/>
      <c r="D140" s="204" t="s">
        <v>301</v>
      </c>
      <c r="E140" s="215" t="s">
        <v>1</v>
      </c>
      <c r="F140" s="216" t="s">
        <v>5760</v>
      </c>
      <c r="G140" s="214"/>
      <c r="H140" s="217">
        <v>293.76</v>
      </c>
      <c r="I140" s="218"/>
      <c r="J140" s="214"/>
      <c r="K140" s="214"/>
      <c r="L140" s="219"/>
      <c r="M140" s="220"/>
      <c r="N140" s="221"/>
      <c r="O140" s="221"/>
      <c r="P140" s="221"/>
      <c r="Q140" s="221"/>
      <c r="R140" s="221"/>
      <c r="S140" s="221"/>
      <c r="T140" s="222"/>
      <c r="AT140" s="223" t="s">
        <v>301</v>
      </c>
      <c r="AU140" s="223" t="s">
        <v>120</v>
      </c>
      <c r="AV140" s="14" t="s">
        <v>120</v>
      </c>
      <c r="AW140" s="14" t="s">
        <v>32</v>
      </c>
      <c r="AX140" s="14" t="s">
        <v>85</v>
      </c>
      <c r="AY140" s="223" t="s">
        <v>292</v>
      </c>
    </row>
    <row r="141" spans="1:65" s="2" customFormat="1" ht="24.2" customHeight="1">
      <c r="A141" s="35"/>
      <c r="B141" s="36"/>
      <c r="C141" s="189" t="s">
        <v>352</v>
      </c>
      <c r="D141" s="189" t="s">
        <v>294</v>
      </c>
      <c r="E141" s="190" t="s">
        <v>373</v>
      </c>
      <c r="F141" s="191" t="s">
        <v>374</v>
      </c>
      <c r="G141" s="192" t="s">
        <v>307</v>
      </c>
      <c r="H141" s="193">
        <v>48.96</v>
      </c>
      <c r="I141" s="194"/>
      <c r="J141" s="195">
        <f>ROUND(I141*H141,2)</f>
        <v>0</v>
      </c>
      <c r="K141" s="191" t="s">
        <v>298</v>
      </c>
      <c r="L141" s="40"/>
      <c r="M141" s="196" t="s">
        <v>1</v>
      </c>
      <c r="N141" s="197" t="s">
        <v>43</v>
      </c>
      <c r="O141" s="72"/>
      <c r="P141" s="198">
        <f>O141*H141</f>
        <v>0</v>
      </c>
      <c r="Q141" s="198">
        <v>0</v>
      </c>
      <c r="R141" s="198">
        <f>Q141*H141</f>
        <v>0</v>
      </c>
      <c r="S141" s="198">
        <v>0</v>
      </c>
      <c r="T141" s="199">
        <f>S141*H141</f>
        <v>0</v>
      </c>
      <c r="U141" s="35"/>
      <c r="V141" s="35"/>
      <c r="W141" s="35"/>
      <c r="X141" s="35"/>
      <c r="Y141" s="35"/>
      <c r="Z141" s="35"/>
      <c r="AA141" s="35"/>
      <c r="AB141" s="35"/>
      <c r="AC141" s="35"/>
      <c r="AD141" s="35"/>
      <c r="AE141" s="35"/>
      <c r="AR141" s="200" t="s">
        <v>299</v>
      </c>
      <c r="AT141" s="200" t="s">
        <v>294</v>
      </c>
      <c r="AU141" s="200" t="s">
        <v>120</v>
      </c>
      <c r="AY141" s="18" t="s">
        <v>292</v>
      </c>
      <c r="BE141" s="201">
        <f>IF(N141="základní",J141,0)</f>
        <v>0</v>
      </c>
      <c r="BF141" s="201">
        <f>IF(N141="snížená",J141,0)</f>
        <v>0</v>
      </c>
      <c r="BG141" s="201">
        <f>IF(N141="zákl. přenesená",J141,0)</f>
        <v>0</v>
      </c>
      <c r="BH141" s="201">
        <f>IF(N141="sníž. přenesená",J141,0)</f>
        <v>0</v>
      </c>
      <c r="BI141" s="201">
        <f>IF(N141="nulová",J141,0)</f>
        <v>0</v>
      </c>
      <c r="BJ141" s="18" t="s">
        <v>120</v>
      </c>
      <c r="BK141" s="201">
        <f>ROUND(I141*H141,2)</f>
        <v>0</v>
      </c>
      <c r="BL141" s="18" t="s">
        <v>299</v>
      </c>
      <c r="BM141" s="200" t="s">
        <v>5761</v>
      </c>
    </row>
    <row r="142" spans="1:65" s="14" customFormat="1" ht="11.25">
      <c r="B142" s="213"/>
      <c r="C142" s="214"/>
      <c r="D142" s="204" t="s">
        <v>301</v>
      </c>
      <c r="E142" s="215" t="s">
        <v>1</v>
      </c>
      <c r="F142" s="216" t="s">
        <v>5762</v>
      </c>
      <c r="G142" s="214"/>
      <c r="H142" s="217">
        <v>48.96</v>
      </c>
      <c r="I142" s="218"/>
      <c r="J142" s="214"/>
      <c r="K142" s="214"/>
      <c r="L142" s="219"/>
      <c r="M142" s="220"/>
      <c r="N142" s="221"/>
      <c r="O142" s="221"/>
      <c r="P142" s="221"/>
      <c r="Q142" s="221"/>
      <c r="R142" s="221"/>
      <c r="S142" s="221"/>
      <c r="T142" s="222"/>
      <c r="AT142" s="223" t="s">
        <v>301</v>
      </c>
      <c r="AU142" s="223" t="s">
        <v>120</v>
      </c>
      <c r="AV142" s="14" t="s">
        <v>120</v>
      </c>
      <c r="AW142" s="14" t="s">
        <v>32</v>
      </c>
      <c r="AX142" s="14" t="s">
        <v>77</v>
      </c>
      <c r="AY142" s="223" t="s">
        <v>292</v>
      </c>
    </row>
    <row r="143" spans="1:65" s="15" customFormat="1" ht="11.25">
      <c r="B143" s="224"/>
      <c r="C143" s="225"/>
      <c r="D143" s="204" t="s">
        <v>301</v>
      </c>
      <c r="E143" s="226" t="s">
        <v>5740</v>
      </c>
      <c r="F143" s="227" t="s">
        <v>304</v>
      </c>
      <c r="G143" s="225"/>
      <c r="H143" s="228">
        <v>48.96</v>
      </c>
      <c r="I143" s="229"/>
      <c r="J143" s="225"/>
      <c r="K143" s="225"/>
      <c r="L143" s="230"/>
      <c r="M143" s="231"/>
      <c r="N143" s="232"/>
      <c r="O143" s="232"/>
      <c r="P143" s="232"/>
      <c r="Q143" s="232"/>
      <c r="R143" s="232"/>
      <c r="S143" s="232"/>
      <c r="T143" s="233"/>
      <c r="AT143" s="234" t="s">
        <v>301</v>
      </c>
      <c r="AU143" s="234" t="s">
        <v>120</v>
      </c>
      <c r="AV143" s="15" t="s">
        <v>299</v>
      </c>
      <c r="AW143" s="15" t="s">
        <v>32</v>
      </c>
      <c r="AX143" s="15" t="s">
        <v>85</v>
      </c>
      <c r="AY143" s="234" t="s">
        <v>292</v>
      </c>
    </row>
    <row r="144" spans="1:65" s="2" customFormat="1" ht="24.2" customHeight="1">
      <c r="A144" s="35"/>
      <c r="B144" s="36"/>
      <c r="C144" s="189" t="s">
        <v>357</v>
      </c>
      <c r="D144" s="189" t="s">
        <v>294</v>
      </c>
      <c r="E144" s="190" t="s">
        <v>5763</v>
      </c>
      <c r="F144" s="191" t="s">
        <v>5764</v>
      </c>
      <c r="G144" s="192" t="s">
        <v>307</v>
      </c>
      <c r="H144" s="193">
        <v>97.92</v>
      </c>
      <c r="I144" s="194"/>
      <c r="J144" s="195">
        <f>ROUND(I144*H144,2)</f>
        <v>0</v>
      </c>
      <c r="K144" s="191" t="s">
        <v>298</v>
      </c>
      <c r="L144" s="40"/>
      <c r="M144" s="196" t="s">
        <v>1</v>
      </c>
      <c r="N144" s="197" t="s">
        <v>43</v>
      </c>
      <c r="O144" s="72"/>
      <c r="P144" s="198">
        <f>O144*H144</f>
        <v>0</v>
      </c>
      <c r="Q144" s="198">
        <v>0</v>
      </c>
      <c r="R144" s="198">
        <f>Q144*H144</f>
        <v>0</v>
      </c>
      <c r="S144" s="198">
        <v>0</v>
      </c>
      <c r="T144" s="199">
        <f>S144*H144</f>
        <v>0</v>
      </c>
      <c r="U144" s="35"/>
      <c r="V144" s="35"/>
      <c r="W144" s="35"/>
      <c r="X144" s="35"/>
      <c r="Y144" s="35"/>
      <c r="Z144" s="35"/>
      <c r="AA144" s="35"/>
      <c r="AB144" s="35"/>
      <c r="AC144" s="35"/>
      <c r="AD144" s="35"/>
      <c r="AE144" s="35"/>
      <c r="AR144" s="200" t="s">
        <v>299</v>
      </c>
      <c r="AT144" s="200" t="s">
        <v>294</v>
      </c>
      <c r="AU144" s="200" t="s">
        <v>120</v>
      </c>
      <c r="AY144" s="18" t="s">
        <v>292</v>
      </c>
      <c r="BE144" s="201">
        <f>IF(N144="základní",J144,0)</f>
        <v>0</v>
      </c>
      <c r="BF144" s="201">
        <f>IF(N144="snížená",J144,0)</f>
        <v>0</v>
      </c>
      <c r="BG144" s="201">
        <f>IF(N144="zákl. přenesená",J144,0)</f>
        <v>0</v>
      </c>
      <c r="BH144" s="201">
        <f>IF(N144="sníž. přenesená",J144,0)</f>
        <v>0</v>
      </c>
      <c r="BI144" s="201">
        <f>IF(N144="nulová",J144,0)</f>
        <v>0</v>
      </c>
      <c r="BJ144" s="18" t="s">
        <v>120</v>
      </c>
      <c r="BK144" s="201">
        <f>ROUND(I144*H144,2)</f>
        <v>0</v>
      </c>
      <c r="BL144" s="18" t="s">
        <v>299</v>
      </c>
      <c r="BM144" s="200" t="s">
        <v>5765</v>
      </c>
    </row>
    <row r="145" spans="1:65" s="14" customFormat="1" ht="11.25">
      <c r="B145" s="213"/>
      <c r="C145" s="214"/>
      <c r="D145" s="204" t="s">
        <v>301</v>
      </c>
      <c r="E145" s="215" t="s">
        <v>1</v>
      </c>
      <c r="F145" s="216" t="s">
        <v>5766</v>
      </c>
      <c r="G145" s="214"/>
      <c r="H145" s="217">
        <v>97.92</v>
      </c>
      <c r="I145" s="218"/>
      <c r="J145" s="214"/>
      <c r="K145" s="214"/>
      <c r="L145" s="219"/>
      <c r="M145" s="220"/>
      <c r="N145" s="221"/>
      <c r="O145" s="221"/>
      <c r="P145" s="221"/>
      <c r="Q145" s="221"/>
      <c r="R145" s="221"/>
      <c r="S145" s="221"/>
      <c r="T145" s="222"/>
      <c r="AT145" s="223" t="s">
        <v>301</v>
      </c>
      <c r="AU145" s="223" t="s">
        <v>120</v>
      </c>
      <c r="AV145" s="14" t="s">
        <v>120</v>
      </c>
      <c r="AW145" s="14" t="s">
        <v>32</v>
      </c>
      <c r="AX145" s="14" t="s">
        <v>85</v>
      </c>
      <c r="AY145" s="223" t="s">
        <v>292</v>
      </c>
    </row>
    <row r="146" spans="1:65" s="2" customFormat="1" ht="16.5" customHeight="1">
      <c r="A146" s="35"/>
      <c r="B146" s="36"/>
      <c r="C146" s="246" t="s">
        <v>362</v>
      </c>
      <c r="D146" s="246" t="s">
        <v>626</v>
      </c>
      <c r="E146" s="247" t="s">
        <v>5767</v>
      </c>
      <c r="F146" s="248" t="s">
        <v>5768</v>
      </c>
      <c r="G146" s="249" t="s">
        <v>365</v>
      </c>
      <c r="H146" s="250">
        <v>117.504</v>
      </c>
      <c r="I146" s="251"/>
      <c r="J146" s="252">
        <f>ROUND(I146*H146,2)</f>
        <v>0</v>
      </c>
      <c r="K146" s="248" t="s">
        <v>298</v>
      </c>
      <c r="L146" s="253"/>
      <c r="M146" s="254" t="s">
        <v>1</v>
      </c>
      <c r="N146" s="255" t="s">
        <v>43</v>
      </c>
      <c r="O146" s="72"/>
      <c r="P146" s="198">
        <f>O146*H146</f>
        <v>0</v>
      </c>
      <c r="Q146" s="198">
        <v>1</v>
      </c>
      <c r="R146" s="198">
        <f>Q146*H146</f>
        <v>117.504</v>
      </c>
      <c r="S146" s="198">
        <v>0</v>
      </c>
      <c r="T146" s="199">
        <f>S146*H146</f>
        <v>0</v>
      </c>
      <c r="U146" s="35"/>
      <c r="V146" s="35"/>
      <c r="W146" s="35"/>
      <c r="X146" s="35"/>
      <c r="Y146" s="35"/>
      <c r="Z146" s="35"/>
      <c r="AA146" s="35"/>
      <c r="AB146" s="35"/>
      <c r="AC146" s="35"/>
      <c r="AD146" s="35"/>
      <c r="AE146" s="35"/>
      <c r="AR146" s="200" t="s">
        <v>1445</v>
      </c>
      <c r="AT146" s="200" t="s">
        <v>626</v>
      </c>
      <c r="AU146" s="200" t="s">
        <v>120</v>
      </c>
      <c r="AY146" s="18" t="s">
        <v>292</v>
      </c>
      <c r="BE146" s="201">
        <f>IF(N146="základní",J146,0)</f>
        <v>0</v>
      </c>
      <c r="BF146" s="201">
        <f>IF(N146="snížená",J146,0)</f>
        <v>0</v>
      </c>
      <c r="BG146" s="201">
        <f>IF(N146="zákl. přenesená",J146,0)</f>
        <v>0</v>
      </c>
      <c r="BH146" s="201">
        <f>IF(N146="sníž. přenesená",J146,0)</f>
        <v>0</v>
      </c>
      <c r="BI146" s="201">
        <f>IF(N146="nulová",J146,0)</f>
        <v>0</v>
      </c>
      <c r="BJ146" s="18" t="s">
        <v>120</v>
      </c>
      <c r="BK146" s="201">
        <f>ROUND(I146*H146,2)</f>
        <v>0</v>
      </c>
      <c r="BL146" s="18" t="s">
        <v>1445</v>
      </c>
      <c r="BM146" s="200" t="s">
        <v>5769</v>
      </c>
    </row>
    <row r="147" spans="1:65" s="14" customFormat="1" ht="11.25">
      <c r="B147" s="213"/>
      <c r="C147" s="214"/>
      <c r="D147" s="204" t="s">
        <v>301</v>
      </c>
      <c r="E147" s="214"/>
      <c r="F147" s="216" t="s">
        <v>5770</v>
      </c>
      <c r="G147" s="214"/>
      <c r="H147" s="217">
        <v>117.504</v>
      </c>
      <c r="I147" s="218"/>
      <c r="J147" s="214"/>
      <c r="K147" s="214"/>
      <c r="L147" s="219"/>
      <c r="M147" s="220"/>
      <c r="N147" s="221"/>
      <c r="O147" s="221"/>
      <c r="P147" s="221"/>
      <c r="Q147" s="221"/>
      <c r="R147" s="221"/>
      <c r="S147" s="221"/>
      <c r="T147" s="222"/>
      <c r="AT147" s="223" t="s">
        <v>301</v>
      </c>
      <c r="AU147" s="223" t="s">
        <v>120</v>
      </c>
      <c r="AV147" s="14" t="s">
        <v>120</v>
      </c>
      <c r="AW147" s="14" t="s">
        <v>4</v>
      </c>
      <c r="AX147" s="14" t="s">
        <v>85</v>
      </c>
      <c r="AY147" s="223" t="s">
        <v>292</v>
      </c>
    </row>
    <row r="148" spans="1:65" s="12" customFormat="1" ht="22.9" customHeight="1">
      <c r="B148" s="173"/>
      <c r="C148" s="174"/>
      <c r="D148" s="175" t="s">
        <v>76</v>
      </c>
      <c r="E148" s="187" t="s">
        <v>299</v>
      </c>
      <c r="F148" s="187" t="s">
        <v>766</v>
      </c>
      <c r="G148" s="174"/>
      <c r="H148" s="174"/>
      <c r="I148" s="177"/>
      <c r="J148" s="188">
        <f>BK148</f>
        <v>0</v>
      </c>
      <c r="K148" s="174"/>
      <c r="L148" s="179"/>
      <c r="M148" s="180"/>
      <c r="N148" s="181"/>
      <c r="O148" s="181"/>
      <c r="P148" s="182">
        <f>SUM(P149:P151)</f>
        <v>0</v>
      </c>
      <c r="Q148" s="181"/>
      <c r="R148" s="182">
        <f>SUM(R149:R151)</f>
        <v>0</v>
      </c>
      <c r="S148" s="181"/>
      <c r="T148" s="183">
        <f>SUM(T149:T151)</f>
        <v>0</v>
      </c>
      <c r="AR148" s="184" t="s">
        <v>85</v>
      </c>
      <c r="AT148" s="185" t="s">
        <v>76</v>
      </c>
      <c r="AU148" s="185" t="s">
        <v>85</v>
      </c>
      <c r="AY148" s="184" t="s">
        <v>292</v>
      </c>
      <c r="BK148" s="186">
        <f>SUM(BK149:BK151)</f>
        <v>0</v>
      </c>
    </row>
    <row r="149" spans="1:65" s="2" customFormat="1" ht="24.2" customHeight="1">
      <c r="A149" s="35"/>
      <c r="B149" s="36"/>
      <c r="C149" s="189" t="s">
        <v>368</v>
      </c>
      <c r="D149" s="189" t="s">
        <v>294</v>
      </c>
      <c r="E149" s="190" t="s">
        <v>5771</v>
      </c>
      <c r="F149" s="191" t="s">
        <v>5772</v>
      </c>
      <c r="G149" s="192" t="s">
        <v>307</v>
      </c>
      <c r="H149" s="193">
        <v>16.32</v>
      </c>
      <c r="I149" s="194"/>
      <c r="J149" s="195">
        <f>ROUND(I149*H149,2)</f>
        <v>0</v>
      </c>
      <c r="K149" s="191" t="s">
        <v>298</v>
      </c>
      <c r="L149" s="40"/>
      <c r="M149" s="196" t="s">
        <v>1</v>
      </c>
      <c r="N149" s="197" t="s">
        <v>43</v>
      </c>
      <c r="O149" s="72"/>
      <c r="P149" s="198">
        <f>O149*H149</f>
        <v>0</v>
      </c>
      <c r="Q149" s="198">
        <v>0</v>
      </c>
      <c r="R149" s="198">
        <f>Q149*H149</f>
        <v>0</v>
      </c>
      <c r="S149" s="198">
        <v>0</v>
      </c>
      <c r="T149" s="199">
        <f>S149*H149</f>
        <v>0</v>
      </c>
      <c r="U149" s="35"/>
      <c r="V149" s="35"/>
      <c r="W149" s="35"/>
      <c r="X149" s="35"/>
      <c r="Y149" s="35"/>
      <c r="Z149" s="35"/>
      <c r="AA149" s="35"/>
      <c r="AB149" s="35"/>
      <c r="AC149" s="35"/>
      <c r="AD149" s="35"/>
      <c r="AE149" s="35"/>
      <c r="AR149" s="200" t="s">
        <v>299</v>
      </c>
      <c r="AT149" s="200" t="s">
        <v>294</v>
      </c>
      <c r="AU149" s="200" t="s">
        <v>120</v>
      </c>
      <c r="AY149" s="18" t="s">
        <v>292</v>
      </c>
      <c r="BE149" s="201">
        <f>IF(N149="základní",J149,0)</f>
        <v>0</v>
      </c>
      <c r="BF149" s="201">
        <f>IF(N149="snížená",J149,0)</f>
        <v>0</v>
      </c>
      <c r="BG149" s="201">
        <f>IF(N149="zákl. přenesená",J149,0)</f>
        <v>0</v>
      </c>
      <c r="BH149" s="201">
        <f>IF(N149="sníž. přenesená",J149,0)</f>
        <v>0</v>
      </c>
      <c r="BI149" s="201">
        <f>IF(N149="nulová",J149,0)</f>
        <v>0</v>
      </c>
      <c r="BJ149" s="18" t="s">
        <v>120</v>
      </c>
      <c r="BK149" s="201">
        <f>ROUND(I149*H149,2)</f>
        <v>0</v>
      </c>
      <c r="BL149" s="18" t="s">
        <v>299</v>
      </c>
      <c r="BM149" s="200" t="s">
        <v>5773</v>
      </c>
    </row>
    <row r="150" spans="1:65" s="13" customFormat="1" ht="11.25">
      <c r="B150" s="202"/>
      <c r="C150" s="203"/>
      <c r="D150" s="204" t="s">
        <v>301</v>
      </c>
      <c r="E150" s="205" t="s">
        <v>1</v>
      </c>
      <c r="F150" s="206" t="s">
        <v>5774</v>
      </c>
      <c r="G150" s="203"/>
      <c r="H150" s="205" t="s">
        <v>1</v>
      </c>
      <c r="I150" s="207"/>
      <c r="J150" s="203"/>
      <c r="K150" s="203"/>
      <c r="L150" s="208"/>
      <c r="M150" s="209"/>
      <c r="N150" s="210"/>
      <c r="O150" s="210"/>
      <c r="P150" s="210"/>
      <c r="Q150" s="210"/>
      <c r="R150" s="210"/>
      <c r="S150" s="210"/>
      <c r="T150" s="211"/>
      <c r="AT150" s="212" t="s">
        <v>301</v>
      </c>
      <c r="AU150" s="212" t="s">
        <v>120</v>
      </c>
      <c r="AV150" s="13" t="s">
        <v>85</v>
      </c>
      <c r="AW150" s="13" t="s">
        <v>32</v>
      </c>
      <c r="AX150" s="13" t="s">
        <v>77</v>
      </c>
      <c r="AY150" s="212" t="s">
        <v>292</v>
      </c>
    </row>
    <row r="151" spans="1:65" s="14" customFormat="1" ht="11.25">
      <c r="B151" s="213"/>
      <c r="C151" s="214"/>
      <c r="D151" s="204" t="s">
        <v>301</v>
      </c>
      <c r="E151" s="215" t="s">
        <v>1</v>
      </c>
      <c r="F151" s="216" t="s">
        <v>5775</v>
      </c>
      <c r="G151" s="214"/>
      <c r="H151" s="217">
        <v>16.32</v>
      </c>
      <c r="I151" s="218"/>
      <c r="J151" s="214"/>
      <c r="K151" s="214"/>
      <c r="L151" s="219"/>
      <c r="M151" s="220"/>
      <c r="N151" s="221"/>
      <c r="O151" s="221"/>
      <c r="P151" s="221"/>
      <c r="Q151" s="221"/>
      <c r="R151" s="221"/>
      <c r="S151" s="221"/>
      <c r="T151" s="222"/>
      <c r="AT151" s="223" t="s">
        <v>301</v>
      </c>
      <c r="AU151" s="223" t="s">
        <v>120</v>
      </c>
      <c r="AV151" s="14" t="s">
        <v>120</v>
      </c>
      <c r="AW151" s="14" t="s">
        <v>32</v>
      </c>
      <c r="AX151" s="14" t="s">
        <v>85</v>
      </c>
      <c r="AY151" s="223" t="s">
        <v>292</v>
      </c>
    </row>
    <row r="152" spans="1:65" s="12" customFormat="1" ht="25.9" customHeight="1">
      <c r="B152" s="173"/>
      <c r="C152" s="174"/>
      <c r="D152" s="175" t="s">
        <v>76</v>
      </c>
      <c r="E152" s="176" t="s">
        <v>1494</v>
      </c>
      <c r="F152" s="176" t="s">
        <v>1495</v>
      </c>
      <c r="G152" s="174"/>
      <c r="H152" s="174"/>
      <c r="I152" s="177"/>
      <c r="J152" s="178">
        <f>BK152</f>
        <v>0</v>
      </c>
      <c r="K152" s="174"/>
      <c r="L152" s="179"/>
      <c r="M152" s="180"/>
      <c r="N152" s="181"/>
      <c r="O152" s="181"/>
      <c r="P152" s="182">
        <f>P153</f>
        <v>0</v>
      </c>
      <c r="Q152" s="181"/>
      <c r="R152" s="182">
        <f>R153</f>
        <v>0.34806599999999999</v>
      </c>
      <c r="S152" s="181"/>
      <c r="T152" s="183">
        <f>T153</f>
        <v>0</v>
      </c>
      <c r="AR152" s="184" t="s">
        <v>120</v>
      </c>
      <c r="AT152" s="185" t="s">
        <v>76</v>
      </c>
      <c r="AU152" s="185" t="s">
        <v>77</v>
      </c>
      <c r="AY152" s="184" t="s">
        <v>292</v>
      </c>
      <c r="BK152" s="186">
        <f>BK153</f>
        <v>0</v>
      </c>
    </row>
    <row r="153" spans="1:65" s="12" customFormat="1" ht="22.9" customHeight="1">
      <c r="B153" s="173"/>
      <c r="C153" s="174"/>
      <c r="D153" s="175" t="s">
        <v>76</v>
      </c>
      <c r="E153" s="187" t="s">
        <v>5776</v>
      </c>
      <c r="F153" s="187" t="s">
        <v>5777</v>
      </c>
      <c r="G153" s="174"/>
      <c r="H153" s="174"/>
      <c r="I153" s="177"/>
      <c r="J153" s="188">
        <f>BK153</f>
        <v>0</v>
      </c>
      <c r="K153" s="174"/>
      <c r="L153" s="179"/>
      <c r="M153" s="180"/>
      <c r="N153" s="181"/>
      <c r="O153" s="181"/>
      <c r="P153" s="182">
        <f>SUM(P154:P162)</f>
        <v>0</v>
      </c>
      <c r="Q153" s="181"/>
      <c r="R153" s="182">
        <f>SUM(R154:R162)</f>
        <v>0.34806599999999999</v>
      </c>
      <c r="S153" s="181"/>
      <c r="T153" s="183">
        <f>SUM(T154:T162)</f>
        <v>0</v>
      </c>
      <c r="AR153" s="184" t="s">
        <v>120</v>
      </c>
      <c r="AT153" s="185" t="s">
        <v>76</v>
      </c>
      <c r="AU153" s="185" t="s">
        <v>85</v>
      </c>
      <c r="AY153" s="184" t="s">
        <v>292</v>
      </c>
      <c r="BK153" s="186">
        <f>SUM(BK154:BK162)</f>
        <v>0</v>
      </c>
    </row>
    <row r="154" spans="1:65" s="2" customFormat="1" ht="55.5" customHeight="1">
      <c r="A154" s="35"/>
      <c r="B154" s="36"/>
      <c r="C154" s="189" t="s">
        <v>372</v>
      </c>
      <c r="D154" s="189" t="s">
        <v>294</v>
      </c>
      <c r="E154" s="190" t="s">
        <v>5778</v>
      </c>
      <c r="F154" s="191" t="s">
        <v>5779</v>
      </c>
      <c r="G154" s="192" t="s">
        <v>2985</v>
      </c>
      <c r="H154" s="193">
        <v>2</v>
      </c>
      <c r="I154" s="194"/>
      <c r="J154" s="195">
        <f>ROUND(I154*H154,2)</f>
        <v>0</v>
      </c>
      <c r="K154" s="191" t="s">
        <v>1</v>
      </c>
      <c r="L154" s="40"/>
      <c r="M154" s="196" t="s">
        <v>1</v>
      </c>
      <c r="N154" s="197" t="s">
        <v>43</v>
      </c>
      <c r="O154" s="72"/>
      <c r="P154" s="198">
        <f>O154*H154</f>
        <v>0</v>
      </c>
      <c r="Q154" s="198">
        <v>0</v>
      </c>
      <c r="R154" s="198">
        <f>Q154*H154</f>
        <v>0</v>
      </c>
      <c r="S154" s="198">
        <v>0</v>
      </c>
      <c r="T154" s="199">
        <f>S154*H154</f>
        <v>0</v>
      </c>
      <c r="U154" s="35"/>
      <c r="V154" s="35"/>
      <c r="W154" s="35"/>
      <c r="X154" s="35"/>
      <c r="Y154" s="35"/>
      <c r="Z154" s="35"/>
      <c r="AA154" s="35"/>
      <c r="AB154" s="35"/>
      <c r="AC154" s="35"/>
      <c r="AD154" s="35"/>
      <c r="AE154" s="35"/>
      <c r="AR154" s="200" t="s">
        <v>438</v>
      </c>
      <c r="AT154" s="200" t="s">
        <v>294</v>
      </c>
      <c r="AU154" s="200" t="s">
        <v>120</v>
      </c>
      <c r="AY154" s="18" t="s">
        <v>292</v>
      </c>
      <c r="BE154" s="201">
        <f>IF(N154="základní",J154,0)</f>
        <v>0</v>
      </c>
      <c r="BF154" s="201">
        <f>IF(N154="snížená",J154,0)</f>
        <v>0</v>
      </c>
      <c r="BG154" s="201">
        <f>IF(N154="zákl. přenesená",J154,0)</f>
        <v>0</v>
      </c>
      <c r="BH154" s="201">
        <f>IF(N154="sníž. přenesená",J154,0)</f>
        <v>0</v>
      </c>
      <c r="BI154" s="201">
        <f>IF(N154="nulová",J154,0)</f>
        <v>0</v>
      </c>
      <c r="BJ154" s="18" t="s">
        <v>120</v>
      </c>
      <c r="BK154" s="201">
        <f>ROUND(I154*H154,2)</f>
        <v>0</v>
      </c>
      <c r="BL154" s="18" t="s">
        <v>438</v>
      </c>
      <c r="BM154" s="200" t="s">
        <v>5780</v>
      </c>
    </row>
    <row r="155" spans="1:65" s="2" customFormat="1" ht="24.2" customHeight="1">
      <c r="A155" s="35"/>
      <c r="B155" s="36"/>
      <c r="C155" s="189" t="s">
        <v>399</v>
      </c>
      <c r="D155" s="189" t="s">
        <v>294</v>
      </c>
      <c r="E155" s="190" t="s">
        <v>5781</v>
      </c>
      <c r="F155" s="191" t="s">
        <v>5782</v>
      </c>
      <c r="G155" s="192" t="s">
        <v>407</v>
      </c>
      <c r="H155" s="193">
        <v>400</v>
      </c>
      <c r="I155" s="194"/>
      <c r="J155" s="195">
        <f>ROUND(I155*H155,2)</f>
        <v>0</v>
      </c>
      <c r="K155" s="191" t="s">
        <v>298</v>
      </c>
      <c r="L155" s="40"/>
      <c r="M155" s="196" t="s">
        <v>1</v>
      </c>
      <c r="N155" s="197" t="s">
        <v>43</v>
      </c>
      <c r="O155" s="72"/>
      <c r="P155" s="198">
        <f>O155*H155</f>
        <v>0</v>
      </c>
      <c r="Q155" s="198">
        <v>0</v>
      </c>
      <c r="R155" s="198">
        <f>Q155*H155</f>
        <v>0</v>
      </c>
      <c r="S155" s="198">
        <v>0</v>
      </c>
      <c r="T155" s="199">
        <f>S155*H155</f>
        <v>0</v>
      </c>
      <c r="U155" s="35"/>
      <c r="V155" s="35"/>
      <c r="W155" s="35"/>
      <c r="X155" s="35"/>
      <c r="Y155" s="35"/>
      <c r="Z155" s="35"/>
      <c r="AA155" s="35"/>
      <c r="AB155" s="35"/>
      <c r="AC155" s="35"/>
      <c r="AD155" s="35"/>
      <c r="AE155" s="35"/>
      <c r="AR155" s="200" t="s">
        <v>438</v>
      </c>
      <c r="AT155" s="200" t="s">
        <v>294</v>
      </c>
      <c r="AU155" s="200" t="s">
        <v>120</v>
      </c>
      <c r="AY155" s="18" t="s">
        <v>292</v>
      </c>
      <c r="BE155" s="201">
        <f>IF(N155="základní",J155,0)</f>
        <v>0</v>
      </c>
      <c r="BF155" s="201">
        <f>IF(N155="snížená",J155,0)</f>
        <v>0</v>
      </c>
      <c r="BG155" s="201">
        <f>IF(N155="zákl. přenesená",J155,0)</f>
        <v>0</v>
      </c>
      <c r="BH155" s="201">
        <f>IF(N155="sníž. přenesená",J155,0)</f>
        <v>0</v>
      </c>
      <c r="BI155" s="201">
        <f>IF(N155="nulová",J155,0)</f>
        <v>0</v>
      </c>
      <c r="BJ155" s="18" t="s">
        <v>120</v>
      </c>
      <c r="BK155" s="201">
        <f>ROUND(I155*H155,2)</f>
        <v>0</v>
      </c>
      <c r="BL155" s="18" t="s">
        <v>438</v>
      </c>
      <c r="BM155" s="200" t="s">
        <v>5783</v>
      </c>
    </row>
    <row r="156" spans="1:65" s="2" customFormat="1" ht="24.2" customHeight="1">
      <c r="A156" s="35"/>
      <c r="B156" s="36"/>
      <c r="C156" s="246" t="s">
        <v>404</v>
      </c>
      <c r="D156" s="246" t="s">
        <v>626</v>
      </c>
      <c r="E156" s="247" t="s">
        <v>5784</v>
      </c>
      <c r="F156" s="248" t="s">
        <v>5785</v>
      </c>
      <c r="G156" s="249" t="s">
        <v>407</v>
      </c>
      <c r="H156" s="250">
        <v>480</v>
      </c>
      <c r="I156" s="251"/>
      <c r="J156" s="252">
        <f>ROUND(I156*H156,2)</f>
        <v>0</v>
      </c>
      <c r="K156" s="248" t="s">
        <v>298</v>
      </c>
      <c r="L156" s="253"/>
      <c r="M156" s="254" t="s">
        <v>1</v>
      </c>
      <c r="N156" s="255" t="s">
        <v>43</v>
      </c>
      <c r="O156" s="72"/>
      <c r="P156" s="198">
        <f>O156*H156</f>
        <v>0</v>
      </c>
      <c r="Q156" s="198">
        <v>3.5E-4</v>
      </c>
      <c r="R156" s="198">
        <f>Q156*H156</f>
        <v>0.16800000000000001</v>
      </c>
      <c r="S156" s="198">
        <v>0</v>
      </c>
      <c r="T156" s="199">
        <f>S156*H156</f>
        <v>0</v>
      </c>
      <c r="U156" s="35"/>
      <c r="V156" s="35"/>
      <c r="W156" s="35"/>
      <c r="X156" s="35"/>
      <c r="Y156" s="35"/>
      <c r="Z156" s="35"/>
      <c r="AA156" s="35"/>
      <c r="AB156" s="35"/>
      <c r="AC156" s="35"/>
      <c r="AD156" s="35"/>
      <c r="AE156" s="35"/>
      <c r="AR156" s="200" t="s">
        <v>1445</v>
      </c>
      <c r="AT156" s="200" t="s">
        <v>626</v>
      </c>
      <c r="AU156" s="200" t="s">
        <v>120</v>
      </c>
      <c r="AY156" s="18" t="s">
        <v>292</v>
      </c>
      <c r="BE156" s="201">
        <f>IF(N156="základní",J156,0)</f>
        <v>0</v>
      </c>
      <c r="BF156" s="201">
        <f>IF(N156="snížená",J156,0)</f>
        <v>0</v>
      </c>
      <c r="BG156" s="201">
        <f>IF(N156="zákl. přenesená",J156,0)</f>
        <v>0</v>
      </c>
      <c r="BH156" s="201">
        <f>IF(N156="sníž. přenesená",J156,0)</f>
        <v>0</v>
      </c>
      <c r="BI156" s="201">
        <f>IF(N156="nulová",J156,0)</f>
        <v>0</v>
      </c>
      <c r="BJ156" s="18" t="s">
        <v>120</v>
      </c>
      <c r="BK156" s="201">
        <f>ROUND(I156*H156,2)</f>
        <v>0</v>
      </c>
      <c r="BL156" s="18" t="s">
        <v>1445</v>
      </c>
      <c r="BM156" s="200" t="s">
        <v>5786</v>
      </c>
    </row>
    <row r="157" spans="1:65" s="14" customFormat="1" ht="11.25">
      <c r="B157" s="213"/>
      <c r="C157" s="214"/>
      <c r="D157" s="204" t="s">
        <v>301</v>
      </c>
      <c r="E157" s="214"/>
      <c r="F157" s="216" t="s">
        <v>5787</v>
      </c>
      <c r="G157" s="214"/>
      <c r="H157" s="217">
        <v>480</v>
      </c>
      <c r="I157" s="218"/>
      <c r="J157" s="214"/>
      <c r="K157" s="214"/>
      <c r="L157" s="219"/>
      <c r="M157" s="220"/>
      <c r="N157" s="221"/>
      <c r="O157" s="221"/>
      <c r="P157" s="221"/>
      <c r="Q157" s="221"/>
      <c r="R157" s="221"/>
      <c r="S157" s="221"/>
      <c r="T157" s="222"/>
      <c r="AT157" s="223" t="s">
        <v>301</v>
      </c>
      <c r="AU157" s="223" t="s">
        <v>120</v>
      </c>
      <c r="AV157" s="14" t="s">
        <v>120</v>
      </c>
      <c r="AW157" s="14" t="s">
        <v>4</v>
      </c>
      <c r="AX157" s="14" t="s">
        <v>85</v>
      </c>
      <c r="AY157" s="223" t="s">
        <v>292</v>
      </c>
    </row>
    <row r="158" spans="1:65" s="2" customFormat="1" ht="24.2" customHeight="1">
      <c r="A158" s="35"/>
      <c r="B158" s="36"/>
      <c r="C158" s="189" t="s">
        <v>415</v>
      </c>
      <c r="D158" s="189" t="s">
        <v>294</v>
      </c>
      <c r="E158" s="190" t="s">
        <v>5788</v>
      </c>
      <c r="F158" s="191" t="s">
        <v>5789</v>
      </c>
      <c r="G158" s="192" t="s">
        <v>407</v>
      </c>
      <c r="H158" s="193">
        <v>108</v>
      </c>
      <c r="I158" s="194"/>
      <c r="J158" s="195">
        <f>ROUND(I158*H158,2)</f>
        <v>0</v>
      </c>
      <c r="K158" s="191" t="s">
        <v>298</v>
      </c>
      <c r="L158" s="40"/>
      <c r="M158" s="196" t="s">
        <v>1</v>
      </c>
      <c r="N158" s="197" t="s">
        <v>43</v>
      </c>
      <c r="O158" s="72"/>
      <c r="P158" s="198">
        <f>O158*H158</f>
        <v>0</v>
      </c>
      <c r="Q158" s="198">
        <v>0</v>
      </c>
      <c r="R158" s="198">
        <f>Q158*H158</f>
        <v>0</v>
      </c>
      <c r="S158" s="198">
        <v>0</v>
      </c>
      <c r="T158" s="199">
        <f>S158*H158</f>
        <v>0</v>
      </c>
      <c r="U158" s="35"/>
      <c r="V158" s="35"/>
      <c r="W158" s="35"/>
      <c r="X158" s="35"/>
      <c r="Y158" s="35"/>
      <c r="Z158" s="35"/>
      <c r="AA158" s="35"/>
      <c r="AB158" s="35"/>
      <c r="AC158" s="35"/>
      <c r="AD158" s="35"/>
      <c r="AE158" s="35"/>
      <c r="AR158" s="200" t="s">
        <v>438</v>
      </c>
      <c r="AT158" s="200" t="s">
        <v>294</v>
      </c>
      <c r="AU158" s="200" t="s">
        <v>120</v>
      </c>
      <c r="AY158" s="18" t="s">
        <v>292</v>
      </c>
      <c r="BE158" s="201">
        <f>IF(N158="základní",J158,0)</f>
        <v>0</v>
      </c>
      <c r="BF158" s="201">
        <f>IF(N158="snížená",J158,0)</f>
        <v>0</v>
      </c>
      <c r="BG158" s="201">
        <f>IF(N158="zákl. přenesená",J158,0)</f>
        <v>0</v>
      </c>
      <c r="BH158" s="201">
        <f>IF(N158="sníž. přenesená",J158,0)</f>
        <v>0</v>
      </c>
      <c r="BI158" s="201">
        <f>IF(N158="nulová",J158,0)</f>
        <v>0</v>
      </c>
      <c r="BJ158" s="18" t="s">
        <v>120</v>
      </c>
      <c r="BK158" s="201">
        <f>ROUND(I158*H158,2)</f>
        <v>0</v>
      </c>
      <c r="BL158" s="18" t="s">
        <v>438</v>
      </c>
      <c r="BM158" s="200" t="s">
        <v>5790</v>
      </c>
    </row>
    <row r="159" spans="1:65" s="2" customFormat="1" ht="24.2" customHeight="1">
      <c r="A159" s="35"/>
      <c r="B159" s="36"/>
      <c r="C159" s="246" t="s">
        <v>8</v>
      </c>
      <c r="D159" s="246" t="s">
        <v>626</v>
      </c>
      <c r="E159" s="247" t="s">
        <v>5791</v>
      </c>
      <c r="F159" s="248" t="s">
        <v>5792</v>
      </c>
      <c r="G159" s="249" t="s">
        <v>407</v>
      </c>
      <c r="H159" s="250">
        <v>124.2</v>
      </c>
      <c r="I159" s="251"/>
      <c r="J159" s="252">
        <f>ROUND(I159*H159,2)</f>
        <v>0</v>
      </c>
      <c r="K159" s="248" t="s">
        <v>298</v>
      </c>
      <c r="L159" s="253"/>
      <c r="M159" s="254" t="s">
        <v>1</v>
      </c>
      <c r="N159" s="255" t="s">
        <v>43</v>
      </c>
      <c r="O159" s="72"/>
      <c r="P159" s="198">
        <f>O159*H159</f>
        <v>0</v>
      </c>
      <c r="Q159" s="198">
        <v>5.2999999999999998E-4</v>
      </c>
      <c r="R159" s="198">
        <f>Q159*H159</f>
        <v>6.5825999999999996E-2</v>
      </c>
      <c r="S159" s="198">
        <v>0</v>
      </c>
      <c r="T159" s="199">
        <f>S159*H159</f>
        <v>0</v>
      </c>
      <c r="U159" s="35"/>
      <c r="V159" s="35"/>
      <c r="W159" s="35"/>
      <c r="X159" s="35"/>
      <c r="Y159" s="35"/>
      <c r="Z159" s="35"/>
      <c r="AA159" s="35"/>
      <c r="AB159" s="35"/>
      <c r="AC159" s="35"/>
      <c r="AD159" s="35"/>
      <c r="AE159" s="35"/>
      <c r="AR159" s="200" t="s">
        <v>573</v>
      </c>
      <c r="AT159" s="200" t="s">
        <v>626</v>
      </c>
      <c r="AU159" s="200" t="s">
        <v>120</v>
      </c>
      <c r="AY159" s="18" t="s">
        <v>292</v>
      </c>
      <c r="BE159" s="201">
        <f>IF(N159="základní",J159,0)</f>
        <v>0</v>
      </c>
      <c r="BF159" s="201">
        <f>IF(N159="snížená",J159,0)</f>
        <v>0</v>
      </c>
      <c r="BG159" s="201">
        <f>IF(N159="zákl. přenesená",J159,0)</f>
        <v>0</v>
      </c>
      <c r="BH159" s="201">
        <f>IF(N159="sníž. přenesená",J159,0)</f>
        <v>0</v>
      </c>
      <c r="BI159" s="201">
        <f>IF(N159="nulová",J159,0)</f>
        <v>0</v>
      </c>
      <c r="BJ159" s="18" t="s">
        <v>120</v>
      </c>
      <c r="BK159" s="201">
        <f>ROUND(I159*H159,2)</f>
        <v>0</v>
      </c>
      <c r="BL159" s="18" t="s">
        <v>438</v>
      </c>
      <c r="BM159" s="200" t="s">
        <v>5793</v>
      </c>
    </row>
    <row r="160" spans="1:65" s="14" customFormat="1" ht="11.25">
      <c r="B160" s="213"/>
      <c r="C160" s="214"/>
      <c r="D160" s="204" t="s">
        <v>301</v>
      </c>
      <c r="E160" s="214"/>
      <c r="F160" s="216" t="s">
        <v>5794</v>
      </c>
      <c r="G160" s="214"/>
      <c r="H160" s="217">
        <v>124.2</v>
      </c>
      <c r="I160" s="218"/>
      <c r="J160" s="214"/>
      <c r="K160" s="214"/>
      <c r="L160" s="219"/>
      <c r="M160" s="220"/>
      <c r="N160" s="221"/>
      <c r="O160" s="221"/>
      <c r="P160" s="221"/>
      <c r="Q160" s="221"/>
      <c r="R160" s="221"/>
      <c r="S160" s="221"/>
      <c r="T160" s="222"/>
      <c r="AT160" s="223" t="s">
        <v>301</v>
      </c>
      <c r="AU160" s="223" t="s">
        <v>120</v>
      </c>
      <c r="AV160" s="14" t="s">
        <v>120</v>
      </c>
      <c r="AW160" s="14" t="s">
        <v>4</v>
      </c>
      <c r="AX160" s="14" t="s">
        <v>85</v>
      </c>
      <c r="AY160" s="223" t="s">
        <v>292</v>
      </c>
    </row>
    <row r="161" spans="1:65" s="2" customFormat="1" ht="16.5" customHeight="1">
      <c r="A161" s="35"/>
      <c r="B161" s="36"/>
      <c r="C161" s="189" t="s">
        <v>438</v>
      </c>
      <c r="D161" s="189" t="s">
        <v>294</v>
      </c>
      <c r="E161" s="190" t="s">
        <v>5795</v>
      </c>
      <c r="F161" s="191" t="s">
        <v>5796</v>
      </c>
      <c r="G161" s="192" t="s">
        <v>407</v>
      </c>
      <c r="H161" s="193">
        <v>408</v>
      </c>
      <c r="I161" s="194"/>
      <c r="J161" s="195">
        <f>ROUND(I161*H161,2)</f>
        <v>0</v>
      </c>
      <c r="K161" s="191" t="s">
        <v>298</v>
      </c>
      <c r="L161" s="40"/>
      <c r="M161" s="196" t="s">
        <v>1</v>
      </c>
      <c r="N161" s="197" t="s">
        <v>43</v>
      </c>
      <c r="O161" s="72"/>
      <c r="P161" s="198">
        <f>O161*H161</f>
        <v>0</v>
      </c>
      <c r="Q161" s="198">
        <v>1.9000000000000001E-4</v>
      </c>
      <c r="R161" s="198">
        <f>Q161*H161</f>
        <v>7.7520000000000006E-2</v>
      </c>
      <c r="S161" s="198">
        <v>0</v>
      </c>
      <c r="T161" s="199">
        <f>S161*H161</f>
        <v>0</v>
      </c>
      <c r="U161" s="35"/>
      <c r="V161" s="35"/>
      <c r="W161" s="35"/>
      <c r="X161" s="35"/>
      <c r="Y161" s="35"/>
      <c r="Z161" s="35"/>
      <c r="AA161" s="35"/>
      <c r="AB161" s="35"/>
      <c r="AC161" s="35"/>
      <c r="AD161" s="35"/>
      <c r="AE161" s="35"/>
      <c r="AR161" s="200" t="s">
        <v>299</v>
      </c>
      <c r="AT161" s="200" t="s">
        <v>294</v>
      </c>
      <c r="AU161" s="200" t="s">
        <v>120</v>
      </c>
      <c r="AY161" s="18" t="s">
        <v>292</v>
      </c>
      <c r="BE161" s="201">
        <f>IF(N161="základní",J161,0)</f>
        <v>0</v>
      </c>
      <c r="BF161" s="201">
        <f>IF(N161="snížená",J161,0)</f>
        <v>0</v>
      </c>
      <c r="BG161" s="201">
        <f>IF(N161="zákl. přenesená",J161,0)</f>
        <v>0</v>
      </c>
      <c r="BH161" s="201">
        <f>IF(N161="sníž. přenesená",J161,0)</f>
        <v>0</v>
      </c>
      <c r="BI161" s="201">
        <f>IF(N161="nulová",J161,0)</f>
        <v>0</v>
      </c>
      <c r="BJ161" s="18" t="s">
        <v>120</v>
      </c>
      <c r="BK161" s="201">
        <f>ROUND(I161*H161,2)</f>
        <v>0</v>
      </c>
      <c r="BL161" s="18" t="s">
        <v>299</v>
      </c>
      <c r="BM161" s="200" t="s">
        <v>5797</v>
      </c>
    </row>
    <row r="162" spans="1:65" s="2" customFormat="1" ht="21.75" customHeight="1">
      <c r="A162" s="35"/>
      <c r="B162" s="36"/>
      <c r="C162" s="189" t="s">
        <v>445</v>
      </c>
      <c r="D162" s="189" t="s">
        <v>294</v>
      </c>
      <c r="E162" s="190" t="s">
        <v>5798</v>
      </c>
      <c r="F162" s="191" t="s">
        <v>5799</v>
      </c>
      <c r="G162" s="192" t="s">
        <v>407</v>
      </c>
      <c r="H162" s="193">
        <v>408</v>
      </c>
      <c r="I162" s="194"/>
      <c r="J162" s="195">
        <f>ROUND(I162*H162,2)</f>
        <v>0</v>
      </c>
      <c r="K162" s="191" t="s">
        <v>298</v>
      </c>
      <c r="L162" s="40"/>
      <c r="M162" s="196" t="s">
        <v>1</v>
      </c>
      <c r="N162" s="197" t="s">
        <v>43</v>
      </c>
      <c r="O162" s="72"/>
      <c r="P162" s="198">
        <f>O162*H162</f>
        <v>0</v>
      </c>
      <c r="Q162" s="198">
        <v>9.0000000000000006E-5</v>
      </c>
      <c r="R162" s="198">
        <f>Q162*H162</f>
        <v>3.6720000000000003E-2</v>
      </c>
      <c r="S162" s="198">
        <v>0</v>
      </c>
      <c r="T162" s="199">
        <f>S162*H162</f>
        <v>0</v>
      </c>
      <c r="U162" s="35"/>
      <c r="V162" s="35"/>
      <c r="W162" s="35"/>
      <c r="X162" s="35"/>
      <c r="Y162" s="35"/>
      <c r="Z162" s="35"/>
      <c r="AA162" s="35"/>
      <c r="AB162" s="35"/>
      <c r="AC162" s="35"/>
      <c r="AD162" s="35"/>
      <c r="AE162" s="35"/>
      <c r="AR162" s="200" t="s">
        <v>299</v>
      </c>
      <c r="AT162" s="200" t="s">
        <v>294</v>
      </c>
      <c r="AU162" s="200" t="s">
        <v>120</v>
      </c>
      <c r="AY162" s="18" t="s">
        <v>292</v>
      </c>
      <c r="BE162" s="201">
        <f>IF(N162="základní",J162,0)</f>
        <v>0</v>
      </c>
      <c r="BF162" s="201">
        <f>IF(N162="snížená",J162,0)</f>
        <v>0</v>
      </c>
      <c r="BG162" s="201">
        <f>IF(N162="zákl. přenesená",J162,0)</f>
        <v>0</v>
      </c>
      <c r="BH162" s="201">
        <f>IF(N162="sníž. přenesená",J162,0)</f>
        <v>0</v>
      </c>
      <c r="BI162" s="201">
        <f>IF(N162="nulová",J162,0)</f>
        <v>0</v>
      </c>
      <c r="BJ162" s="18" t="s">
        <v>120</v>
      </c>
      <c r="BK162" s="201">
        <f>ROUND(I162*H162,2)</f>
        <v>0</v>
      </c>
      <c r="BL162" s="18" t="s">
        <v>299</v>
      </c>
      <c r="BM162" s="200" t="s">
        <v>5800</v>
      </c>
    </row>
    <row r="163" spans="1:65" s="12" customFormat="1" ht="25.9" customHeight="1">
      <c r="B163" s="173"/>
      <c r="C163" s="174"/>
      <c r="D163" s="175" t="s">
        <v>76</v>
      </c>
      <c r="E163" s="176" t="s">
        <v>626</v>
      </c>
      <c r="F163" s="176" t="s">
        <v>5801</v>
      </c>
      <c r="G163" s="174"/>
      <c r="H163" s="174"/>
      <c r="I163" s="177"/>
      <c r="J163" s="178">
        <f>BK163</f>
        <v>0</v>
      </c>
      <c r="K163" s="174"/>
      <c r="L163" s="179"/>
      <c r="M163" s="180"/>
      <c r="N163" s="181"/>
      <c r="O163" s="181"/>
      <c r="P163" s="182">
        <f>P164+P170</f>
        <v>0</v>
      </c>
      <c r="Q163" s="181"/>
      <c r="R163" s="182">
        <f>R164+R170</f>
        <v>2.3E-2</v>
      </c>
      <c r="S163" s="181"/>
      <c r="T163" s="183">
        <f>T164+T170</f>
        <v>0</v>
      </c>
      <c r="AR163" s="184" t="s">
        <v>317</v>
      </c>
      <c r="AT163" s="185" t="s">
        <v>76</v>
      </c>
      <c r="AU163" s="185" t="s">
        <v>77</v>
      </c>
      <c r="AY163" s="184" t="s">
        <v>292</v>
      </c>
      <c r="BK163" s="186">
        <f>BK164+BK170</f>
        <v>0</v>
      </c>
    </row>
    <row r="164" spans="1:65" s="12" customFormat="1" ht="22.9" customHeight="1">
      <c r="B164" s="173"/>
      <c r="C164" s="174"/>
      <c r="D164" s="175" t="s">
        <v>76</v>
      </c>
      <c r="E164" s="187" t="s">
        <v>5802</v>
      </c>
      <c r="F164" s="187" t="s">
        <v>5803</v>
      </c>
      <c r="G164" s="174"/>
      <c r="H164" s="174"/>
      <c r="I164" s="177"/>
      <c r="J164" s="188">
        <f>BK164</f>
        <v>0</v>
      </c>
      <c r="K164" s="174"/>
      <c r="L164" s="179"/>
      <c r="M164" s="180"/>
      <c r="N164" s="181"/>
      <c r="O164" s="181"/>
      <c r="P164" s="182">
        <f>SUM(P165:P169)</f>
        <v>0</v>
      </c>
      <c r="Q164" s="181"/>
      <c r="R164" s="182">
        <f>SUM(R165:R169)</f>
        <v>2.3E-2</v>
      </c>
      <c r="S164" s="181"/>
      <c r="T164" s="183">
        <f>SUM(T165:T169)</f>
        <v>0</v>
      </c>
      <c r="AR164" s="184" t="s">
        <v>317</v>
      </c>
      <c r="AT164" s="185" t="s">
        <v>76</v>
      </c>
      <c r="AU164" s="185" t="s">
        <v>85</v>
      </c>
      <c r="AY164" s="184" t="s">
        <v>292</v>
      </c>
      <c r="BK164" s="186">
        <f>SUM(BK165:BK169)</f>
        <v>0</v>
      </c>
    </row>
    <row r="165" spans="1:65" s="2" customFormat="1" ht="37.9" customHeight="1">
      <c r="A165" s="35"/>
      <c r="B165" s="36"/>
      <c r="C165" s="189" t="s">
        <v>449</v>
      </c>
      <c r="D165" s="189" t="s">
        <v>294</v>
      </c>
      <c r="E165" s="190" t="s">
        <v>5804</v>
      </c>
      <c r="F165" s="191" t="s">
        <v>5805</v>
      </c>
      <c r="G165" s="192" t="s">
        <v>581</v>
      </c>
      <c r="H165" s="193">
        <v>1</v>
      </c>
      <c r="I165" s="194"/>
      <c r="J165" s="195">
        <f>ROUND(I165*H165,2)</f>
        <v>0</v>
      </c>
      <c r="K165" s="191" t="s">
        <v>298</v>
      </c>
      <c r="L165" s="40"/>
      <c r="M165" s="196" t="s">
        <v>1</v>
      </c>
      <c r="N165" s="197" t="s">
        <v>43</v>
      </c>
      <c r="O165" s="72"/>
      <c r="P165" s="198">
        <f>O165*H165</f>
        <v>0</v>
      </c>
      <c r="Q165" s="198">
        <v>0</v>
      </c>
      <c r="R165" s="198">
        <f>Q165*H165</f>
        <v>0</v>
      </c>
      <c r="S165" s="198">
        <v>0</v>
      </c>
      <c r="T165" s="199">
        <f>S165*H165</f>
        <v>0</v>
      </c>
      <c r="U165" s="35"/>
      <c r="V165" s="35"/>
      <c r="W165" s="35"/>
      <c r="X165" s="35"/>
      <c r="Y165" s="35"/>
      <c r="Z165" s="35"/>
      <c r="AA165" s="35"/>
      <c r="AB165" s="35"/>
      <c r="AC165" s="35"/>
      <c r="AD165" s="35"/>
      <c r="AE165" s="35"/>
      <c r="AR165" s="200" t="s">
        <v>829</v>
      </c>
      <c r="AT165" s="200" t="s">
        <v>294</v>
      </c>
      <c r="AU165" s="200" t="s">
        <v>120</v>
      </c>
      <c r="AY165" s="18" t="s">
        <v>292</v>
      </c>
      <c r="BE165" s="201">
        <f>IF(N165="základní",J165,0)</f>
        <v>0</v>
      </c>
      <c r="BF165" s="201">
        <f>IF(N165="snížená",J165,0)</f>
        <v>0</v>
      </c>
      <c r="BG165" s="201">
        <f>IF(N165="zákl. přenesená",J165,0)</f>
        <v>0</v>
      </c>
      <c r="BH165" s="201">
        <f>IF(N165="sníž. přenesená",J165,0)</f>
        <v>0</v>
      </c>
      <c r="BI165" s="201">
        <f>IF(N165="nulová",J165,0)</f>
        <v>0</v>
      </c>
      <c r="BJ165" s="18" t="s">
        <v>120</v>
      </c>
      <c r="BK165" s="201">
        <f>ROUND(I165*H165,2)</f>
        <v>0</v>
      </c>
      <c r="BL165" s="18" t="s">
        <v>829</v>
      </c>
      <c r="BM165" s="200" t="s">
        <v>5806</v>
      </c>
    </row>
    <row r="166" spans="1:65" s="13" customFormat="1" ht="22.5">
      <c r="B166" s="202"/>
      <c r="C166" s="203"/>
      <c r="D166" s="204" t="s">
        <v>301</v>
      </c>
      <c r="E166" s="205" t="s">
        <v>1</v>
      </c>
      <c r="F166" s="206" t="s">
        <v>5807</v>
      </c>
      <c r="G166" s="203"/>
      <c r="H166" s="205" t="s">
        <v>1</v>
      </c>
      <c r="I166" s="207"/>
      <c r="J166" s="203"/>
      <c r="K166" s="203"/>
      <c r="L166" s="208"/>
      <c r="M166" s="209"/>
      <c r="N166" s="210"/>
      <c r="O166" s="210"/>
      <c r="P166" s="210"/>
      <c r="Q166" s="210"/>
      <c r="R166" s="210"/>
      <c r="S166" s="210"/>
      <c r="T166" s="211"/>
      <c r="AT166" s="212" t="s">
        <v>301</v>
      </c>
      <c r="AU166" s="212" t="s">
        <v>120</v>
      </c>
      <c r="AV166" s="13" t="s">
        <v>85</v>
      </c>
      <c r="AW166" s="13" t="s">
        <v>32</v>
      </c>
      <c r="AX166" s="13" t="s">
        <v>77</v>
      </c>
      <c r="AY166" s="212" t="s">
        <v>292</v>
      </c>
    </row>
    <row r="167" spans="1:65" s="14" customFormat="1" ht="11.25">
      <c r="B167" s="213"/>
      <c r="C167" s="214"/>
      <c r="D167" s="204" t="s">
        <v>301</v>
      </c>
      <c r="E167" s="215" t="s">
        <v>1</v>
      </c>
      <c r="F167" s="216" t="s">
        <v>85</v>
      </c>
      <c r="G167" s="214"/>
      <c r="H167" s="217">
        <v>1</v>
      </c>
      <c r="I167" s="218"/>
      <c r="J167" s="214"/>
      <c r="K167" s="214"/>
      <c r="L167" s="219"/>
      <c r="M167" s="220"/>
      <c r="N167" s="221"/>
      <c r="O167" s="221"/>
      <c r="P167" s="221"/>
      <c r="Q167" s="221"/>
      <c r="R167" s="221"/>
      <c r="S167" s="221"/>
      <c r="T167" s="222"/>
      <c r="AT167" s="223" t="s">
        <v>301</v>
      </c>
      <c r="AU167" s="223" t="s">
        <v>120</v>
      </c>
      <c r="AV167" s="14" t="s">
        <v>120</v>
      </c>
      <c r="AW167" s="14" t="s">
        <v>32</v>
      </c>
      <c r="AX167" s="14" t="s">
        <v>85</v>
      </c>
      <c r="AY167" s="223" t="s">
        <v>292</v>
      </c>
    </row>
    <row r="168" spans="1:65" s="2" customFormat="1" ht="37.9" customHeight="1">
      <c r="A168" s="35"/>
      <c r="B168" s="36"/>
      <c r="C168" s="246" t="s">
        <v>454</v>
      </c>
      <c r="D168" s="246" t="s">
        <v>626</v>
      </c>
      <c r="E168" s="247" t="s">
        <v>5808</v>
      </c>
      <c r="F168" s="248" t="s">
        <v>5809</v>
      </c>
      <c r="G168" s="249" t="s">
        <v>581</v>
      </c>
      <c r="H168" s="250">
        <v>1</v>
      </c>
      <c r="I168" s="251"/>
      <c r="J168" s="252">
        <f>ROUND(I168*H168,2)</f>
        <v>0</v>
      </c>
      <c r="K168" s="248" t="s">
        <v>298</v>
      </c>
      <c r="L168" s="253"/>
      <c r="M168" s="254" t="s">
        <v>1</v>
      </c>
      <c r="N168" s="255" t="s">
        <v>43</v>
      </c>
      <c r="O168" s="72"/>
      <c r="P168" s="198">
        <f>O168*H168</f>
        <v>0</v>
      </c>
      <c r="Q168" s="198">
        <v>2.3E-2</v>
      </c>
      <c r="R168" s="198">
        <f>Q168*H168</f>
        <v>2.3E-2</v>
      </c>
      <c r="S168" s="198">
        <v>0</v>
      </c>
      <c r="T168" s="199">
        <f>S168*H168</f>
        <v>0</v>
      </c>
      <c r="U168" s="35"/>
      <c r="V168" s="35"/>
      <c r="W168" s="35"/>
      <c r="X168" s="35"/>
      <c r="Y168" s="35"/>
      <c r="Z168" s="35"/>
      <c r="AA168" s="35"/>
      <c r="AB168" s="35"/>
      <c r="AC168" s="35"/>
      <c r="AD168" s="35"/>
      <c r="AE168" s="35"/>
      <c r="AR168" s="200" t="s">
        <v>1445</v>
      </c>
      <c r="AT168" s="200" t="s">
        <v>626</v>
      </c>
      <c r="AU168" s="200" t="s">
        <v>120</v>
      </c>
      <c r="AY168" s="18" t="s">
        <v>292</v>
      </c>
      <c r="BE168" s="201">
        <f>IF(N168="základní",J168,0)</f>
        <v>0</v>
      </c>
      <c r="BF168" s="201">
        <f>IF(N168="snížená",J168,0)</f>
        <v>0</v>
      </c>
      <c r="BG168" s="201">
        <f>IF(N168="zákl. přenesená",J168,0)</f>
        <v>0</v>
      </c>
      <c r="BH168" s="201">
        <f>IF(N168="sníž. přenesená",J168,0)</f>
        <v>0</v>
      </c>
      <c r="BI168" s="201">
        <f>IF(N168="nulová",J168,0)</f>
        <v>0</v>
      </c>
      <c r="BJ168" s="18" t="s">
        <v>120</v>
      </c>
      <c r="BK168" s="201">
        <f>ROUND(I168*H168,2)</f>
        <v>0</v>
      </c>
      <c r="BL168" s="18" t="s">
        <v>1445</v>
      </c>
      <c r="BM168" s="200" t="s">
        <v>5810</v>
      </c>
    </row>
    <row r="169" spans="1:65" s="2" customFormat="1" ht="33" customHeight="1">
      <c r="A169" s="35"/>
      <c r="B169" s="36"/>
      <c r="C169" s="189" t="s">
        <v>459</v>
      </c>
      <c r="D169" s="189" t="s">
        <v>294</v>
      </c>
      <c r="E169" s="190" t="s">
        <v>5811</v>
      </c>
      <c r="F169" s="191" t="s">
        <v>5812</v>
      </c>
      <c r="G169" s="192" t="s">
        <v>581</v>
      </c>
      <c r="H169" s="193">
        <v>1</v>
      </c>
      <c r="I169" s="194"/>
      <c r="J169" s="195">
        <f>ROUND(I169*H169,2)</f>
        <v>0</v>
      </c>
      <c r="K169" s="191" t="s">
        <v>298</v>
      </c>
      <c r="L169" s="40"/>
      <c r="M169" s="196" t="s">
        <v>1</v>
      </c>
      <c r="N169" s="197" t="s">
        <v>43</v>
      </c>
      <c r="O169" s="72"/>
      <c r="P169" s="198">
        <f>O169*H169</f>
        <v>0</v>
      </c>
      <c r="Q169" s="198">
        <v>0</v>
      </c>
      <c r="R169" s="198">
        <f>Q169*H169</f>
        <v>0</v>
      </c>
      <c r="S169" s="198">
        <v>0</v>
      </c>
      <c r="T169" s="199">
        <f>S169*H169</f>
        <v>0</v>
      </c>
      <c r="U169" s="35"/>
      <c r="V169" s="35"/>
      <c r="W169" s="35"/>
      <c r="X169" s="35"/>
      <c r="Y169" s="35"/>
      <c r="Z169" s="35"/>
      <c r="AA169" s="35"/>
      <c r="AB169" s="35"/>
      <c r="AC169" s="35"/>
      <c r="AD169" s="35"/>
      <c r="AE169" s="35"/>
      <c r="AR169" s="200" t="s">
        <v>829</v>
      </c>
      <c r="AT169" s="200" t="s">
        <v>294</v>
      </c>
      <c r="AU169" s="200" t="s">
        <v>120</v>
      </c>
      <c r="AY169" s="18" t="s">
        <v>292</v>
      </c>
      <c r="BE169" s="201">
        <f>IF(N169="základní",J169,0)</f>
        <v>0</v>
      </c>
      <c r="BF169" s="201">
        <f>IF(N169="snížená",J169,0)</f>
        <v>0</v>
      </c>
      <c r="BG169" s="201">
        <f>IF(N169="zákl. přenesená",J169,0)</f>
        <v>0</v>
      </c>
      <c r="BH169" s="201">
        <f>IF(N169="sníž. přenesená",J169,0)</f>
        <v>0</v>
      </c>
      <c r="BI169" s="201">
        <f>IF(N169="nulová",J169,0)</f>
        <v>0</v>
      </c>
      <c r="BJ169" s="18" t="s">
        <v>120</v>
      </c>
      <c r="BK169" s="201">
        <f>ROUND(I169*H169,2)</f>
        <v>0</v>
      </c>
      <c r="BL169" s="18" t="s">
        <v>829</v>
      </c>
      <c r="BM169" s="200" t="s">
        <v>5813</v>
      </c>
    </row>
    <row r="170" spans="1:65" s="12" customFormat="1" ht="22.9" customHeight="1">
      <c r="B170" s="173"/>
      <c r="C170" s="174"/>
      <c r="D170" s="175" t="s">
        <v>76</v>
      </c>
      <c r="E170" s="187" t="s">
        <v>5814</v>
      </c>
      <c r="F170" s="187" t="s">
        <v>5815</v>
      </c>
      <c r="G170" s="174"/>
      <c r="H170" s="174"/>
      <c r="I170" s="177"/>
      <c r="J170" s="188">
        <f>BK170</f>
        <v>0</v>
      </c>
      <c r="K170" s="174"/>
      <c r="L170" s="179"/>
      <c r="M170" s="180"/>
      <c r="N170" s="181"/>
      <c r="O170" s="181"/>
      <c r="P170" s="182">
        <f>P171</f>
        <v>0</v>
      </c>
      <c r="Q170" s="181"/>
      <c r="R170" s="182">
        <f>R171</f>
        <v>0</v>
      </c>
      <c r="S170" s="181"/>
      <c r="T170" s="183">
        <f>T171</f>
        <v>0</v>
      </c>
      <c r="AR170" s="184" t="s">
        <v>317</v>
      </c>
      <c r="AT170" s="185" t="s">
        <v>76</v>
      </c>
      <c r="AU170" s="185" t="s">
        <v>85</v>
      </c>
      <c r="AY170" s="184" t="s">
        <v>292</v>
      </c>
      <c r="BK170" s="186">
        <f>BK171</f>
        <v>0</v>
      </c>
    </row>
    <row r="171" spans="1:65" s="2" customFormat="1" ht="37.9" customHeight="1">
      <c r="A171" s="35"/>
      <c r="B171" s="36"/>
      <c r="C171" s="189" t="s">
        <v>7</v>
      </c>
      <c r="D171" s="189" t="s">
        <v>294</v>
      </c>
      <c r="E171" s="190" t="s">
        <v>5816</v>
      </c>
      <c r="F171" s="191" t="s">
        <v>5817</v>
      </c>
      <c r="G171" s="192" t="s">
        <v>3216</v>
      </c>
      <c r="H171" s="193">
        <v>3</v>
      </c>
      <c r="I171" s="194"/>
      <c r="J171" s="195">
        <f>ROUND(I171*H171,2)</f>
        <v>0</v>
      </c>
      <c r="K171" s="191" t="s">
        <v>1</v>
      </c>
      <c r="L171" s="40"/>
      <c r="M171" s="196" t="s">
        <v>1</v>
      </c>
      <c r="N171" s="197" t="s">
        <v>43</v>
      </c>
      <c r="O171" s="72"/>
      <c r="P171" s="198">
        <f>O171*H171</f>
        <v>0</v>
      </c>
      <c r="Q171" s="198">
        <v>0</v>
      </c>
      <c r="R171" s="198">
        <f>Q171*H171</f>
        <v>0</v>
      </c>
      <c r="S171" s="198">
        <v>0</v>
      </c>
      <c r="T171" s="199">
        <f>S171*H171</f>
        <v>0</v>
      </c>
      <c r="U171" s="35"/>
      <c r="V171" s="35"/>
      <c r="W171" s="35"/>
      <c r="X171" s="35"/>
      <c r="Y171" s="35"/>
      <c r="Z171" s="35"/>
      <c r="AA171" s="35"/>
      <c r="AB171" s="35"/>
      <c r="AC171" s="35"/>
      <c r="AD171" s="35"/>
      <c r="AE171" s="35"/>
      <c r="AR171" s="200" t="s">
        <v>299</v>
      </c>
      <c r="AT171" s="200" t="s">
        <v>294</v>
      </c>
      <c r="AU171" s="200" t="s">
        <v>120</v>
      </c>
      <c r="AY171" s="18" t="s">
        <v>292</v>
      </c>
      <c r="BE171" s="201">
        <f>IF(N171="základní",J171,0)</f>
        <v>0</v>
      </c>
      <c r="BF171" s="201">
        <f>IF(N171="snížená",J171,0)</f>
        <v>0</v>
      </c>
      <c r="BG171" s="201">
        <f>IF(N171="zákl. přenesená",J171,0)</f>
        <v>0</v>
      </c>
      <c r="BH171" s="201">
        <f>IF(N171="sníž. přenesená",J171,0)</f>
        <v>0</v>
      </c>
      <c r="BI171" s="201">
        <f>IF(N171="nulová",J171,0)</f>
        <v>0</v>
      </c>
      <c r="BJ171" s="18" t="s">
        <v>120</v>
      </c>
      <c r="BK171" s="201">
        <f>ROUND(I171*H171,2)</f>
        <v>0</v>
      </c>
      <c r="BL171" s="18" t="s">
        <v>299</v>
      </c>
      <c r="BM171" s="200" t="s">
        <v>5818</v>
      </c>
    </row>
    <row r="172" spans="1:65" s="12" customFormat="1" ht="25.9" customHeight="1">
      <c r="B172" s="173"/>
      <c r="C172" s="174"/>
      <c r="D172" s="175" t="s">
        <v>76</v>
      </c>
      <c r="E172" s="176" t="s">
        <v>4786</v>
      </c>
      <c r="F172" s="176" t="s">
        <v>4787</v>
      </c>
      <c r="G172" s="174"/>
      <c r="H172" s="174"/>
      <c r="I172" s="177"/>
      <c r="J172" s="178">
        <f>BK172</f>
        <v>0</v>
      </c>
      <c r="K172" s="174"/>
      <c r="L172" s="179"/>
      <c r="M172" s="180"/>
      <c r="N172" s="181"/>
      <c r="O172" s="181"/>
      <c r="P172" s="182">
        <f>SUM(P173:P177)</f>
        <v>0</v>
      </c>
      <c r="Q172" s="181"/>
      <c r="R172" s="182">
        <f>SUM(R173:R177)</f>
        <v>0</v>
      </c>
      <c r="S172" s="181"/>
      <c r="T172" s="183">
        <f>SUM(T173:T177)</f>
        <v>0</v>
      </c>
      <c r="AR172" s="184" t="s">
        <v>299</v>
      </c>
      <c r="AT172" s="185" t="s">
        <v>76</v>
      </c>
      <c r="AU172" s="185" t="s">
        <v>77</v>
      </c>
      <c r="AY172" s="184" t="s">
        <v>292</v>
      </c>
      <c r="BK172" s="186">
        <f>SUM(BK173:BK177)</f>
        <v>0</v>
      </c>
    </row>
    <row r="173" spans="1:65" s="2" customFormat="1" ht="24.2" customHeight="1">
      <c r="A173" s="35"/>
      <c r="B173" s="36"/>
      <c r="C173" s="189" t="s">
        <v>485</v>
      </c>
      <c r="D173" s="189" t="s">
        <v>294</v>
      </c>
      <c r="E173" s="190" t="s">
        <v>5819</v>
      </c>
      <c r="F173" s="191" t="s">
        <v>5820</v>
      </c>
      <c r="G173" s="192" t="s">
        <v>337</v>
      </c>
      <c r="H173" s="193">
        <v>20</v>
      </c>
      <c r="I173" s="194"/>
      <c r="J173" s="195">
        <f>ROUND(I173*H173,2)</f>
        <v>0</v>
      </c>
      <c r="K173" s="191" t="s">
        <v>298</v>
      </c>
      <c r="L173" s="40"/>
      <c r="M173" s="196" t="s">
        <v>1</v>
      </c>
      <c r="N173" s="197" t="s">
        <v>43</v>
      </c>
      <c r="O173" s="72"/>
      <c r="P173" s="198">
        <f>O173*H173</f>
        <v>0</v>
      </c>
      <c r="Q173" s="198">
        <v>0</v>
      </c>
      <c r="R173" s="198">
        <f>Q173*H173</f>
        <v>0</v>
      </c>
      <c r="S173" s="198">
        <v>0</v>
      </c>
      <c r="T173" s="199">
        <f>S173*H173</f>
        <v>0</v>
      </c>
      <c r="U173" s="35"/>
      <c r="V173" s="35"/>
      <c r="W173" s="35"/>
      <c r="X173" s="35"/>
      <c r="Y173" s="35"/>
      <c r="Z173" s="35"/>
      <c r="AA173" s="35"/>
      <c r="AB173" s="35"/>
      <c r="AC173" s="35"/>
      <c r="AD173" s="35"/>
      <c r="AE173" s="35"/>
      <c r="AR173" s="200" t="s">
        <v>338</v>
      </c>
      <c r="AT173" s="200" t="s">
        <v>294</v>
      </c>
      <c r="AU173" s="200" t="s">
        <v>85</v>
      </c>
      <c r="AY173" s="18" t="s">
        <v>292</v>
      </c>
      <c r="BE173" s="201">
        <f>IF(N173="základní",J173,0)</f>
        <v>0</v>
      </c>
      <c r="BF173" s="201">
        <f>IF(N173="snížená",J173,0)</f>
        <v>0</v>
      </c>
      <c r="BG173" s="201">
        <f>IF(N173="zákl. přenesená",J173,0)</f>
        <v>0</v>
      </c>
      <c r="BH173" s="201">
        <f>IF(N173="sníž. přenesená",J173,0)</f>
        <v>0</v>
      </c>
      <c r="BI173" s="201">
        <f>IF(N173="nulová",J173,0)</f>
        <v>0</v>
      </c>
      <c r="BJ173" s="18" t="s">
        <v>120</v>
      </c>
      <c r="BK173" s="201">
        <f>ROUND(I173*H173,2)</f>
        <v>0</v>
      </c>
      <c r="BL173" s="18" t="s">
        <v>338</v>
      </c>
      <c r="BM173" s="200" t="s">
        <v>5821</v>
      </c>
    </row>
    <row r="174" spans="1:65" s="14" customFormat="1" ht="22.5">
      <c r="B174" s="213"/>
      <c r="C174" s="214"/>
      <c r="D174" s="204" t="s">
        <v>301</v>
      </c>
      <c r="E174" s="215" t="s">
        <v>1</v>
      </c>
      <c r="F174" s="216" t="s">
        <v>5822</v>
      </c>
      <c r="G174" s="214"/>
      <c r="H174" s="217">
        <v>20</v>
      </c>
      <c r="I174" s="218"/>
      <c r="J174" s="214"/>
      <c r="K174" s="214"/>
      <c r="L174" s="219"/>
      <c r="M174" s="220"/>
      <c r="N174" s="221"/>
      <c r="O174" s="221"/>
      <c r="P174" s="221"/>
      <c r="Q174" s="221"/>
      <c r="R174" s="221"/>
      <c r="S174" s="221"/>
      <c r="T174" s="222"/>
      <c r="AT174" s="223" t="s">
        <v>301</v>
      </c>
      <c r="AU174" s="223" t="s">
        <v>85</v>
      </c>
      <c r="AV174" s="14" t="s">
        <v>120</v>
      </c>
      <c r="AW174" s="14" t="s">
        <v>32</v>
      </c>
      <c r="AX174" s="14" t="s">
        <v>85</v>
      </c>
      <c r="AY174" s="223" t="s">
        <v>292</v>
      </c>
    </row>
    <row r="175" spans="1:65" s="2" customFormat="1" ht="16.5" customHeight="1">
      <c r="A175" s="35"/>
      <c r="B175" s="36"/>
      <c r="C175" s="189" t="s">
        <v>489</v>
      </c>
      <c r="D175" s="189" t="s">
        <v>294</v>
      </c>
      <c r="E175" s="190" t="s">
        <v>4793</v>
      </c>
      <c r="F175" s="191" t="s">
        <v>5293</v>
      </c>
      <c r="G175" s="192" t="s">
        <v>337</v>
      </c>
      <c r="H175" s="193">
        <v>12</v>
      </c>
      <c r="I175" s="194"/>
      <c r="J175" s="195">
        <f>ROUND(I175*H175,2)</f>
        <v>0</v>
      </c>
      <c r="K175" s="191" t="s">
        <v>298</v>
      </c>
      <c r="L175" s="40"/>
      <c r="M175" s="196" t="s">
        <v>1</v>
      </c>
      <c r="N175" s="197" t="s">
        <v>43</v>
      </c>
      <c r="O175" s="72"/>
      <c r="P175" s="198">
        <f>O175*H175</f>
        <v>0</v>
      </c>
      <c r="Q175" s="198">
        <v>0</v>
      </c>
      <c r="R175" s="198">
        <f>Q175*H175</f>
        <v>0</v>
      </c>
      <c r="S175" s="198">
        <v>0</v>
      </c>
      <c r="T175" s="199">
        <f>S175*H175</f>
        <v>0</v>
      </c>
      <c r="U175" s="35"/>
      <c r="V175" s="35"/>
      <c r="W175" s="35"/>
      <c r="X175" s="35"/>
      <c r="Y175" s="35"/>
      <c r="Z175" s="35"/>
      <c r="AA175" s="35"/>
      <c r="AB175" s="35"/>
      <c r="AC175" s="35"/>
      <c r="AD175" s="35"/>
      <c r="AE175" s="35"/>
      <c r="AR175" s="200" t="s">
        <v>338</v>
      </c>
      <c r="AT175" s="200" t="s">
        <v>294</v>
      </c>
      <c r="AU175" s="200" t="s">
        <v>85</v>
      </c>
      <c r="AY175" s="18" t="s">
        <v>292</v>
      </c>
      <c r="BE175" s="201">
        <f>IF(N175="základní",J175,0)</f>
        <v>0</v>
      </c>
      <c r="BF175" s="201">
        <f>IF(N175="snížená",J175,0)</f>
        <v>0</v>
      </c>
      <c r="BG175" s="201">
        <f>IF(N175="zákl. přenesená",J175,0)</f>
        <v>0</v>
      </c>
      <c r="BH175" s="201">
        <f>IF(N175="sníž. přenesená",J175,0)</f>
        <v>0</v>
      </c>
      <c r="BI175" s="201">
        <f>IF(N175="nulová",J175,0)</f>
        <v>0</v>
      </c>
      <c r="BJ175" s="18" t="s">
        <v>120</v>
      </c>
      <c r="BK175" s="201">
        <f>ROUND(I175*H175,2)</f>
        <v>0</v>
      </c>
      <c r="BL175" s="18" t="s">
        <v>338</v>
      </c>
      <c r="BM175" s="200" t="s">
        <v>5823</v>
      </c>
    </row>
    <row r="176" spans="1:65" s="2" customFormat="1" ht="16.5" customHeight="1">
      <c r="A176" s="35"/>
      <c r="B176" s="36"/>
      <c r="C176" s="189" t="s">
        <v>494</v>
      </c>
      <c r="D176" s="189" t="s">
        <v>294</v>
      </c>
      <c r="E176" s="190" t="s">
        <v>5824</v>
      </c>
      <c r="F176" s="191" t="s">
        <v>5825</v>
      </c>
      <c r="G176" s="192" t="s">
        <v>337</v>
      </c>
      <c r="H176" s="193">
        <v>10</v>
      </c>
      <c r="I176" s="194"/>
      <c r="J176" s="195">
        <f>ROUND(I176*H176,2)</f>
        <v>0</v>
      </c>
      <c r="K176" s="191" t="s">
        <v>298</v>
      </c>
      <c r="L176" s="40"/>
      <c r="M176" s="196" t="s">
        <v>1</v>
      </c>
      <c r="N176" s="197" t="s">
        <v>43</v>
      </c>
      <c r="O176" s="72"/>
      <c r="P176" s="198">
        <f>O176*H176</f>
        <v>0</v>
      </c>
      <c r="Q176" s="198">
        <v>0</v>
      </c>
      <c r="R176" s="198">
        <f>Q176*H176</f>
        <v>0</v>
      </c>
      <c r="S176" s="198">
        <v>0</v>
      </c>
      <c r="T176" s="199">
        <f>S176*H176</f>
        <v>0</v>
      </c>
      <c r="U176" s="35"/>
      <c r="V176" s="35"/>
      <c r="W176" s="35"/>
      <c r="X176" s="35"/>
      <c r="Y176" s="35"/>
      <c r="Z176" s="35"/>
      <c r="AA176" s="35"/>
      <c r="AB176" s="35"/>
      <c r="AC176" s="35"/>
      <c r="AD176" s="35"/>
      <c r="AE176" s="35"/>
      <c r="AR176" s="200" t="s">
        <v>338</v>
      </c>
      <c r="AT176" s="200" t="s">
        <v>294</v>
      </c>
      <c r="AU176" s="200" t="s">
        <v>85</v>
      </c>
      <c r="AY176" s="18" t="s">
        <v>292</v>
      </c>
      <c r="BE176" s="201">
        <f>IF(N176="základní",J176,0)</f>
        <v>0</v>
      </c>
      <c r="BF176" s="201">
        <f>IF(N176="snížená",J176,0)</f>
        <v>0</v>
      </c>
      <c r="BG176" s="201">
        <f>IF(N176="zákl. přenesená",J176,0)</f>
        <v>0</v>
      </c>
      <c r="BH176" s="201">
        <f>IF(N176="sníž. přenesená",J176,0)</f>
        <v>0</v>
      </c>
      <c r="BI176" s="201">
        <f>IF(N176="nulová",J176,0)</f>
        <v>0</v>
      </c>
      <c r="BJ176" s="18" t="s">
        <v>120</v>
      </c>
      <c r="BK176" s="201">
        <f>ROUND(I176*H176,2)</f>
        <v>0</v>
      </c>
      <c r="BL176" s="18" t="s">
        <v>338</v>
      </c>
      <c r="BM176" s="200" t="s">
        <v>5826</v>
      </c>
    </row>
    <row r="177" spans="1:51" s="14" customFormat="1" ht="11.25">
      <c r="B177" s="213"/>
      <c r="C177" s="214"/>
      <c r="D177" s="204" t="s">
        <v>301</v>
      </c>
      <c r="E177" s="215" t="s">
        <v>1</v>
      </c>
      <c r="F177" s="216" t="s">
        <v>5827</v>
      </c>
      <c r="G177" s="214"/>
      <c r="H177" s="217">
        <v>10</v>
      </c>
      <c r="I177" s="218"/>
      <c r="J177" s="214"/>
      <c r="K177" s="214"/>
      <c r="L177" s="219"/>
      <c r="M177" s="261"/>
      <c r="N177" s="262"/>
      <c r="O177" s="262"/>
      <c r="P177" s="262"/>
      <c r="Q177" s="262"/>
      <c r="R177" s="262"/>
      <c r="S177" s="262"/>
      <c r="T177" s="263"/>
      <c r="AT177" s="223" t="s">
        <v>301</v>
      </c>
      <c r="AU177" s="223" t="s">
        <v>85</v>
      </c>
      <c r="AV177" s="14" t="s">
        <v>120</v>
      </c>
      <c r="AW177" s="14" t="s">
        <v>32</v>
      </c>
      <c r="AX177" s="14" t="s">
        <v>85</v>
      </c>
      <c r="AY177" s="223" t="s">
        <v>292</v>
      </c>
    </row>
    <row r="178" spans="1:51" s="2" customFormat="1" ht="6.95" customHeight="1">
      <c r="A178" s="35"/>
      <c r="B178" s="55"/>
      <c r="C178" s="56"/>
      <c r="D178" s="56"/>
      <c r="E178" s="56"/>
      <c r="F178" s="56"/>
      <c r="G178" s="56"/>
      <c r="H178" s="56"/>
      <c r="I178" s="56"/>
      <c r="J178" s="56"/>
      <c r="K178" s="56"/>
      <c r="L178" s="40"/>
      <c r="M178" s="35"/>
      <c r="O178" s="35"/>
      <c r="P178" s="35"/>
      <c r="Q178" s="35"/>
      <c r="R178" s="35"/>
      <c r="S178" s="35"/>
      <c r="T178" s="35"/>
      <c r="U178" s="35"/>
      <c r="V178" s="35"/>
      <c r="W178" s="35"/>
      <c r="X178" s="35"/>
      <c r="Y178" s="35"/>
      <c r="Z178" s="35"/>
      <c r="AA178" s="35"/>
      <c r="AB178" s="35"/>
      <c r="AC178" s="35"/>
      <c r="AD178" s="35"/>
      <c r="AE178" s="35"/>
    </row>
  </sheetData>
  <sheetProtection algorithmName="SHA-512" hashValue="leDyEkO4P5K4rksuFp8V/b8zMG8+Ux25q7F6C5C2DYJhWG1lIfdyZPecJGLv+sMXwq32mbfumVSSqXkgU8viRw==" saltValue="bkR57etLnk8nslNuCIsTF86fJxClIB8zGxLYMqjiJOFQ96hwH3OAldQqflx0eM2X1weF9HAecJQkWrEWc5ieVg==" spinCount="100000" sheet="1" objects="1" scenarios="1" formatColumns="0" formatRows="0" autoFilter="0"/>
  <autoFilter ref="C124:K177" xr:uid="{00000000-0009-0000-0000-00000A000000}"/>
  <mergeCells count="9">
    <mergeCell ref="E87:H87"/>
    <mergeCell ref="E115:H115"/>
    <mergeCell ref="E117:H117"/>
    <mergeCell ref="L2:V2"/>
    <mergeCell ref="E7:H7"/>
    <mergeCell ref="E9:H9"/>
    <mergeCell ref="E18:H18"/>
    <mergeCell ref="E27:H27"/>
    <mergeCell ref="E85:H85"/>
  </mergeCell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  <drawing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>
    <pageSetUpPr fitToPage="1"/>
  </sheetPr>
  <dimension ref="A2:BM170"/>
  <sheetViews>
    <sheetView showGridLines="0" workbookViewId="0"/>
  </sheetViews>
  <sheetFormatPr defaultRowHeight="15"/>
  <cols>
    <col min="1" max="1" width="8.33203125" style="1" customWidth="1"/>
    <col min="2" max="2" width="1.1640625" style="1" customWidth="1"/>
    <col min="3" max="3" width="4.1640625" style="1" customWidth="1"/>
    <col min="4" max="4" width="4.33203125" style="1" customWidth="1"/>
    <col min="5" max="5" width="17.1640625" style="1" customWidth="1"/>
    <col min="6" max="6" width="50.83203125" style="1" customWidth="1"/>
    <col min="7" max="7" width="7.5" style="1" customWidth="1"/>
    <col min="8" max="8" width="14" style="1" customWidth="1"/>
    <col min="9" max="9" width="15.83203125" style="1" customWidth="1"/>
    <col min="10" max="11" width="22.33203125" style="1" customWidth="1"/>
    <col min="12" max="12" width="9.33203125" style="1" customWidth="1"/>
    <col min="13" max="13" width="10.83203125" style="1" hidden="1" customWidth="1"/>
    <col min="14" max="14" width="9.33203125" style="1" hidden="1"/>
    <col min="15" max="20" width="14.1640625" style="1" hidden="1" customWidth="1"/>
    <col min="21" max="21" width="16.33203125" style="1" hidden="1" customWidth="1"/>
    <col min="22" max="22" width="12.33203125" style="1" customWidth="1"/>
    <col min="23" max="23" width="16.33203125" style="1" customWidth="1"/>
    <col min="24" max="24" width="12.33203125" style="1" customWidth="1"/>
    <col min="25" max="25" width="15" style="1" customWidth="1"/>
    <col min="26" max="26" width="11" style="1" customWidth="1"/>
    <col min="27" max="27" width="15" style="1" customWidth="1"/>
    <col min="28" max="28" width="16.33203125" style="1" customWidth="1"/>
    <col min="29" max="29" width="11" style="1" customWidth="1"/>
    <col min="30" max="30" width="15" style="1" customWidth="1"/>
    <col min="31" max="31" width="16.33203125" style="1" customWidth="1"/>
    <col min="44" max="65" width="9.33203125" style="1" hidden="1"/>
  </cols>
  <sheetData>
    <row r="2" spans="1:46" s="1" customFormat="1" ht="36.950000000000003" customHeight="1">
      <c r="L2" s="321"/>
      <c r="M2" s="321"/>
      <c r="N2" s="321"/>
      <c r="O2" s="321"/>
      <c r="P2" s="321"/>
      <c r="Q2" s="321"/>
      <c r="R2" s="321"/>
      <c r="S2" s="321"/>
      <c r="T2" s="321"/>
      <c r="U2" s="321"/>
      <c r="V2" s="321"/>
      <c r="AT2" s="18" t="s">
        <v>116</v>
      </c>
    </row>
    <row r="3" spans="1:46" s="1" customFormat="1" ht="6.95" customHeight="1">
      <c r="B3" s="110"/>
      <c r="C3" s="111"/>
      <c r="D3" s="111"/>
      <c r="E3" s="111"/>
      <c r="F3" s="111"/>
      <c r="G3" s="111"/>
      <c r="H3" s="111"/>
      <c r="I3" s="111"/>
      <c r="J3" s="111"/>
      <c r="K3" s="111"/>
      <c r="L3" s="21"/>
      <c r="AT3" s="18" t="s">
        <v>85</v>
      </c>
    </row>
    <row r="4" spans="1:46" s="1" customFormat="1" ht="24.95" customHeight="1">
      <c r="B4" s="21"/>
      <c r="D4" s="112" t="s">
        <v>166</v>
      </c>
      <c r="L4" s="21"/>
      <c r="M4" s="113" t="s">
        <v>10</v>
      </c>
      <c r="AT4" s="18" t="s">
        <v>4</v>
      </c>
    </row>
    <row r="5" spans="1:46" s="1" customFormat="1" ht="6.95" customHeight="1">
      <c r="B5" s="21"/>
      <c r="L5" s="21"/>
    </row>
    <row r="6" spans="1:46" s="1" customFormat="1" ht="12" customHeight="1">
      <c r="B6" s="21"/>
      <c r="D6" s="114" t="s">
        <v>16</v>
      </c>
      <c r="L6" s="21"/>
    </row>
    <row r="7" spans="1:46" s="1" customFormat="1" ht="16.5" customHeight="1">
      <c r="B7" s="21"/>
      <c r="E7" s="322" t="str">
        <f>'Rekapitulace stavby'!K6</f>
        <v>Domov pro seniory, Nový Bydžov</v>
      </c>
      <c r="F7" s="323"/>
      <c r="G7" s="323"/>
      <c r="H7" s="323"/>
      <c r="L7" s="21"/>
    </row>
    <row r="8" spans="1:46" s="2" customFormat="1" ht="12" customHeight="1">
      <c r="A8" s="35"/>
      <c r="B8" s="40"/>
      <c r="C8" s="35"/>
      <c r="D8" s="114" t="s">
        <v>179</v>
      </c>
      <c r="E8" s="35"/>
      <c r="F8" s="35"/>
      <c r="G8" s="35"/>
      <c r="H8" s="35"/>
      <c r="I8" s="35"/>
      <c r="J8" s="35"/>
      <c r="K8" s="35"/>
      <c r="L8" s="52"/>
      <c r="S8" s="35"/>
      <c r="T8" s="35"/>
      <c r="U8" s="35"/>
      <c r="V8" s="35"/>
      <c r="W8" s="35"/>
      <c r="X8" s="35"/>
      <c r="Y8" s="35"/>
      <c r="Z8" s="35"/>
      <c r="AA8" s="35"/>
      <c r="AB8" s="35"/>
      <c r="AC8" s="35"/>
      <c r="AD8" s="35"/>
      <c r="AE8" s="35"/>
    </row>
    <row r="9" spans="1:46" s="2" customFormat="1" ht="30" customHeight="1">
      <c r="A9" s="35"/>
      <c r="B9" s="40"/>
      <c r="C9" s="35"/>
      <c r="D9" s="35"/>
      <c r="E9" s="324" t="s">
        <v>5828</v>
      </c>
      <c r="F9" s="325"/>
      <c r="G9" s="325"/>
      <c r="H9" s="325"/>
      <c r="I9" s="35"/>
      <c r="J9" s="35"/>
      <c r="K9" s="35"/>
      <c r="L9" s="52"/>
      <c r="S9" s="35"/>
      <c r="T9" s="35"/>
      <c r="U9" s="35"/>
      <c r="V9" s="35"/>
      <c r="W9" s="35"/>
      <c r="X9" s="35"/>
      <c r="Y9" s="35"/>
      <c r="Z9" s="35"/>
      <c r="AA9" s="35"/>
      <c r="AB9" s="35"/>
      <c r="AC9" s="35"/>
      <c r="AD9" s="35"/>
      <c r="AE9" s="35"/>
    </row>
    <row r="10" spans="1:46" s="2" customFormat="1" ht="11.25">
      <c r="A10" s="35"/>
      <c r="B10" s="40"/>
      <c r="C10" s="35"/>
      <c r="D10" s="35"/>
      <c r="E10" s="35"/>
      <c r="F10" s="35"/>
      <c r="G10" s="35"/>
      <c r="H10" s="35"/>
      <c r="I10" s="35"/>
      <c r="J10" s="35"/>
      <c r="K10" s="35"/>
      <c r="L10" s="52"/>
      <c r="S10" s="35"/>
      <c r="T10" s="35"/>
      <c r="U10" s="35"/>
      <c r="V10" s="35"/>
      <c r="W10" s="35"/>
      <c r="X10" s="35"/>
      <c r="Y10" s="35"/>
      <c r="Z10" s="35"/>
      <c r="AA10" s="35"/>
      <c r="AB10" s="35"/>
      <c r="AC10" s="35"/>
      <c r="AD10" s="35"/>
      <c r="AE10" s="35"/>
    </row>
    <row r="11" spans="1:46" s="2" customFormat="1" ht="12" customHeight="1">
      <c r="A11" s="35"/>
      <c r="B11" s="40"/>
      <c r="C11" s="35"/>
      <c r="D11" s="114" t="s">
        <v>18</v>
      </c>
      <c r="E11" s="35"/>
      <c r="F11" s="115" t="s">
        <v>1</v>
      </c>
      <c r="G11" s="35"/>
      <c r="H11" s="35"/>
      <c r="I11" s="114" t="s">
        <v>19</v>
      </c>
      <c r="J11" s="115" t="s">
        <v>1</v>
      </c>
      <c r="K11" s="35"/>
      <c r="L11" s="52"/>
      <c r="S11" s="35"/>
      <c r="T11" s="35"/>
      <c r="U11" s="35"/>
      <c r="V11" s="35"/>
      <c r="W11" s="35"/>
      <c r="X11" s="35"/>
      <c r="Y11" s="35"/>
      <c r="Z11" s="35"/>
      <c r="AA11" s="35"/>
      <c r="AB11" s="35"/>
      <c r="AC11" s="35"/>
      <c r="AD11" s="35"/>
      <c r="AE11" s="35"/>
    </row>
    <row r="12" spans="1:46" s="2" customFormat="1" ht="12" customHeight="1">
      <c r="A12" s="35"/>
      <c r="B12" s="40"/>
      <c r="C12" s="35"/>
      <c r="D12" s="114" t="s">
        <v>20</v>
      </c>
      <c r="E12" s="35"/>
      <c r="F12" s="115" t="s">
        <v>21</v>
      </c>
      <c r="G12" s="35"/>
      <c r="H12" s="35"/>
      <c r="I12" s="114" t="s">
        <v>22</v>
      </c>
      <c r="J12" s="116" t="str">
        <f>'Rekapitulace stavby'!AN8</f>
        <v>4. 1. 2023</v>
      </c>
      <c r="K12" s="35"/>
      <c r="L12" s="52"/>
      <c r="S12" s="35"/>
      <c r="T12" s="35"/>
      <c r="U12" s="35"/>
      <c r="V12" s="35"/>
      <c r="W12" s="35"/>
      <c r="X12" s="35"/>
      <c r="Y12" s="35"/>
      <c r="Z12" s="35"/>
      <c r="AA12" s="35"/>
      <c r="AB12" s="35"/>
      <c r="AC12" s="35"/>
      <c r="AD12" s="35"/>
      <c r="AE12" s="35"/>
    </row>
    <row r="13" spans="1:46" s="2" customFormat="1" ht="10.9" customHeight="1">
      <c r="A13" s="35"/>
      <c r="B13" s="40"/>
      <c r="C13" s="35"/>
      <c r="D13" s="35"/>
      <c r="E13" s="35"/>
      <c r="F13" s="35"/>
      <c r="G13" s="35"/>
      <c r="H13" s="35"/>
      <c r="I13" s="35"/>
      <c r="J13" s="35"/>
      <c r="K13" s="35"/>
      <c r="L13" s="52"/>
      <c r="S13" s="35"/>
      <c r="T13" s="35"/>
      <c r="U13" s="35"/>
      <c r="V13" s="35"/>
      <c r="W13" s="35"/>
      <c r="X13" s="35"/>
      <c r="Y13" s="35"/>
      <c r="Z13" s="35"/>
      <c r="AA13" s="35"/>
      <c r="AB13" s="35"/>
      <c r="AC13" s="35"/>
      <c r="AD13" s="35"/>
      <c r="AE13" s="35"/>
    </row>
    <row r="14" spans="1:46" s="2" customFormat="1" ht="12" customHeight="1">
      <c r="A14" s="35"/>
      <c r="B14" s="40"/>
      <c r="C14" s="35"/>
      <c r="D14" s="114" t="s">
        <v>24</v>
      </c>
      <c r="E14" s="35"/>
      <c r="F14" s="35"/>
      <c r="G14" s="35"/>
      <c r="H14" s="35"/>
      <c r="I14" s="114" t="s">
        <v>25</v>
      </c>
      <c r="J14" s="115" t="s">
        <v>1</v>
      </c>
      <c r="K14" s="35"/>
      <c r="L14" s="52"/>
      <c r="S14" s="35"/>
      <c r="T14" s="35"/>
      <c r="U14" s="35"/>
      <c r="V14" s="35"/>
      <c r="W14" s="35"/>
      <c r="X14" s="35"/>
      <c r="Y14" s="35"/>
      <c r="Z14" s="35"/>
      <c r="AA14" s="35"/>
      <c r="AB14" s="35"/>
      <c r="AC14" s="35"/>
      <c r="AD14" s="35"/>
      <c r="AE14" s="35"/>
    </row>
    <row r="15" spans="1:46" s="2" customFormat="1" ht="18" customHeight="1">
      <c r="A15" s="35"/>
      <c r="B15" s="40"/>
      <c r="C15" s="35"/>
      <c r="D15" s="35"/>
      <c r="E15" s="115" t="s">
        <v>26</v>
      </c>
      <c r="F15" s="35"/>
      <c r="G15" s="35"/>
      <c r="H15" s="35"/>
      <c r="I15" s="114" t="s">
        <v>27</v>
      </c>
      <c r="J15" s="115" t="s">
        <v>1</v>
      </c>
      <c r="K15" s="35"/>
      <c r="L15" s="52"/>
      <c r="S15" s="35"/>
      <c r="T15" s="35"/>
      <c r="U15" s="35"/>
      <c r="V15" s="35"/>
      <c r="W15" s="35"/>
      <c r="X15" s="35"/>
      <c r="Y15" s="35"/>
      <c r="Z15" s="35"/>
      <c r="AA15" s="35"/>
      <c r="AB15" s="35"/>
      <c r="AC15" s="35"/>
      <c r="AD15" s="35"/>
      <c r="AE15" s="35"/>
    </row>
    <row r="16" spans="1:46" s="2" customFormat="1" ht="6.95" customHeight="1">
      <c r="A16" s="35"/>
      <c r="B16" s="40"/>
      <c r="C16" s="35"/>
      <c r="D16" s="35"/>
      <c r="E16" s="35"/>
      <c r="F16" s="35"/>
      <c r="G16" s="35"/>
      <c r="H16" s="35"/>
      <c r="I16" s="35"/>
      <c r="J16" s="35"/>
      <c r="K16" s="35"/>
      <c r="L16" s="52"/>
      <c r="S16" s="35"/>
      <c r="T16" s="35"/>
      <c r="U16" s="35"/>
      <c r="V16" s="35"/>
      <c r="W16" s="35"/>
      <c r="X16" s="35"/>
      <c r="Y16" s="35"/>
      <c r="Z16" s="35"/>
      <c r="AA16" s="35"/>
      <c r="AB16" s="35"/>
      <c r="AC16" s="35"/>
      <c r="AD16" s="35"/>
      <c r="AE16" s="35"/>
    </row>
    <row r="17" spans="1:31" s="2" customFormat="1" ht="12" customHeight="1">
      <c r="A17" s="35"/>
      <c r="B17" s="40"/>
      <c r="C17" s="35"/>
      <c r="D17" s="114" t="s">
        <v>28</v>
      </c>
      <c r="E17" s="35"/>
      <c r="F17" s="35"/>
      <c r="G17" s="35"/>
      <c r="H17" s="35"/>
      <c r="I17" s="114" t="s">
        <v>25</v>
      </c>
      <c r="J17" s="31" t="str">
        <f>'Rekapitulace stavby'!AN13</f>
        <v>Vyplň údaj</v>
      </c>
      <c r="K17" s="35"/>
      <c r="L17" s="52"/>
      <c r="S17" s="35"/>
      <c r="T17" s="35"/>
      <c r="U17" s="35"/>
      <c r="V17" s="35"/>
      <c r="W17" s="35"/>
      <c r="X17" s="35"/>
      <c r="Y17" s="35"/>
      <c r="Z17" s="35"/>
      <c r="AA17" s="35"/>
      <c r="AB17" s="35"/>
      <c r="AC17" s="35"/>
      <c r="AD17" s="35"/>
      <c r="AE17" s="35"/>
    </row>
    <row r="18" spans="1:31" s="2" customFormat="1" ht="18" customHeight="1">
      <c r="A18" s="35"/>
      <c r="B18" s="40"/>
      <c r="C18" s="35"/>
      <c r="D18" s="35"/>
      <c r="E18" s="326" t="str">
        <f>'Rekapitulace stavby'!E14</f>
        <v>Vyplň údaj</v>
      </c>
      <c r="F18" s="327"/>
      <c r="G18" s="327"/>
      <c r="H18" s="327"/>
      <c r="I18" s="114" t="s">
        <v>27</v>
      </c>
      <c r="J18" s="31" t="str">
        <f>'Rekapitulace stavby'!AN14</f>
        <v>Vyplň údaj</v>
      </c>
      <c r="K18" s="35"/>
      <c r="L18" s="52"/>
      <c r="S18" s="35"/>
      <c r="T18" s="35"/>
      <c r="U18" s="35"/>
      <c r="V18" s="35"/>
      <c r="W18" s="35"/>
      <c r="X18" s="35"/>
      <c r="Y18" s="35"/>
      <c r="Z18" s="35"/>
      <c r="AA18" s="35"/>
      <c r="AB18" s="35"/>
      <c r="AC18" s="35"/>
      <c r="AD18" s="35"/>
      <c r="AE18" s="35"/>
    </row>
    <row r="19" spans="1:31" s="2" customFormat="1" ht="6.95" customHeight="1">
      <c r="A19" s="35"/>
      <c r="B19" s="40"/>
      <c r="C19" s="35"/>
      <c r="D19" s="35"/>
      <c r="E19" s="35"/>
      <c r="F19" s="35"/>
      <c r="G19" s="35"/>
      <c r="H19" s="35"/>
      <c r="I19" s="35"/>
      <c r="J19" s="35"/>
      <c r="K19" s="35"/>
      <c r="L19" s="52"/>
      <c r="S19" s="35"/>
      <c r="T19" s="35"/>
      <c r="U19" s="35"/>
      <c r="V19" s="35"/>
      <c r="W19" s="35"/>
      <c r="X19" s="35"/>
      <c r="Y19" s="35"/>
      <c r="Z19" s="35"/>
      <c r="AA19" s="35"/>
      <c r="AB19" s="35"/>
      <c r="AC19" s="35"/>
      <c r="AD19" s="35"/>
      <c r="AE19" s="35"/>
    </row>
    <row r="20" spans="1:31" s="2" customFormat="1" ht="12" customHeight="1">
      <c r="A20" s="35"/>
      <c r="B20" s="40"/>
      <c r="C20" s="35"/>
      <c r="D20" s="114" t="s">
        <v>30</v>
      </c>
      <c r="E20" s="35"/>
      <c r="F20" s="35"/>
      <c r="G20" s="35"/>
      <c r="H20" s="35"/>
      <c r="I20" s="114" t="s">
        <v>25</v>
      </c>
      <c r="J20" s="115" t="s">
        <v>1</v>
      </c>
      <c r="K20" s="35"/>
      <c r="L20" s="52"/>
      <c r="S20" s="35"/>
      <c r="T20" s="35"/>
      <c r="U20" s="35"/>
      <c r="V20" s="35"/>
      <c r="W20" s="35"/>
      <c r="X20" s="35"/>
      <c r="Y20" s="35"/>
      <c r="Z20" s="35"/>
      <c r="AA20" s="35"/>
      <c r="AB20" s="35"/>
      <c r="AC20" s="35"/>
      <c r="AD20" s="35"/>
      <c r="AE20" s="35"/>
    </row>
    <row r="21" spans="1:31" s="2" customFormat="1" ht="18" customHeight="1">
      <c r="A21" s="35"/>
      <c r="B21" s="40"/>
      <c r="C21" s="35"/>
      <c r="D21" s="35"/>
      <c r="E21" s="115" t="s">
        <v>31</v>
      </c>
      <c r="F21" s="35"/>
      <c r="G21" s="35"/>
      <c r="H21" s="35"/>
      <c r="I21" s="114" t="s">
        <v>27</v>
      </c>
      <c r="J21" s="115" t="s">
        <v>1</v>
      </c>
      <c r="K21" s="35"/>
      <c r="L21" s="52"/>
      <c r="S21" s="35"/>
      <c r="T21" s="35"/>
      <c r="U21" s="35"/>
      <c r="V21" s="35"/>
      <c r="W21" s="35"/>
      <c r="X21" s="35"/>
      <c r="Y21" s="35"/>
      <c r="Z21" s="35"/>
      <c r="AA21" s="35"/>
      <c r="AB21" s="35"/>
      <c r="AC21" s="35"/>
      <c r="AD21" s="35"/>
      <c r="AE21" s="35"/>
    </row>
    <row r="22" spans="1:31" s="2" customFormat="1" ht="6.95" customHeight="1">
      <c r="A22" s="35"/>
      <c r="B22" s="40"/>
      <c r="C22" s="35"/>
      <c r="D22" s="35"/>
      <c r="E22" s="35"/>
      <c r="F22" s="35"/>
      <c r="G22" s="35"/>
      <c r="H22" s="35"/>
      <c r="I22" s="35"/>
      <c r="J22" s="35"/>
      <c r="K22" s="35"/>
      <c r="L22" s="52"/>
      <c r="S22" s="35"/>
      <c r="T22" s="35"/>
      <c r="U22" s="35"/>
      <c r="V22" s="35"/>
      <c r="W22" s="35"/>
      <c r="X22" s="35"/>
      <c r="Y22" s="35"/>
      <c r="Z22" s="35"/>
      <c r="AA22" s="35"/>
      <c r="AB22" s="35"/>
      <c r="AC22" s="35"/>
      <c r="AD22" s="35"/>
      <c r="AE22" s="35"/>
    </row>
    <row r="23" spans="1:31" s="2" customFormat="1" ht="12" customHeight="1">
      <c r="A23" s="35"/>
      <c r="B23" s="40"/>
      <c r="C23" s="35"/>
      <c r="D23" s="114" t="s">
        <v>33</v>
      </c>
      <c r="E23" s="35"/>
      <c r="F23" s="35"/>
      <c r="G23" s="35"/>
      <c r="H23" s="35"/>
      <c r="I23" s="114" t="s">
        <v>25</v>
      </c>
      <c r="J23" s="115" t="s">
        <v>1</v>
      </c>
      <c r="K23" s="35"/>
      <c r="L23" s="52"/>
      <c r="S23" s="35"/>
      <c r="T23" s="35"/>
      <c r="U23" s="35"/>
      <c r="V23" s="35"/>
      <c r="W23" s="35"/>
      <c r="X23" s="35"/>
      <c r="Y23" s="35"/>
      <c r="Z23" s="35"/>
      <c r="AA23" s="35"/>
      <c r="AB23" s="35"/>
      <c r="AC23" s="35"/>
      <c r="AD23" s="35"/>
      <c r="AE23" s="35"/>
    </row>
    <row r="24" spans="1:31" s="2" customFormat="1" ht="18" customHeight="1">
      <c r="A24" s="35"/>
      <c r="B24" s="40"/>
      <c r="C24" s="35"/>
      <c r="D24" s="35"/>
      <c r="E24" s="115" t="s">
        <v>34</v>
      </c>
      <c r="F24" s="35"/>
      <c r="G24" s="35"/>
      <c r="H24" s="35"/>
      <c r="I24" s="114" t="s">
        <v>27</v>
      </c>
      <c r="J24" s="115" t="s">
        <v>1</v>
      </c>
      <c r="K24" s="35"/>
      <c r="L24" s="52"/>
      <c r="S24" s="35"/>
      <c r="T24" s="35"/>
      <c r="U24" s="35"/>
      <c r="V24" s="35"/>
      <c r="W24" s="35"/>
      <c r="X24" s="35"/>
      <c r="Y24" s="35"/>
      <c r="Z24" s="35"/>
      <c r="AA24" s="35"/>
      <c r="AB24" s="35"/>
      <c r="AC24" s="35"/>
      <c r="AD24" s="35"/>
      <c r="AE24" s="35"/>
    </row>
    <row r="25" spans="1:31" s="2" customFormat="1" ht="6.95" customHeight="1">
      <c r="A25" s="35"/>
      <c r="B25" s="40"/>
      <c r="C25" s="35"/>
      <c r="D25" s="35"/>
      <c r="E25" s="35"/>
      <c r="F25" s="35"/>
      <c r="G25" s="35"/>
      <c r="H25" s="35"/>
      <c r="I25" s="35"/>
      <c r="J25" s="35"/>
      <c r="K25" s="35"/>
      <c r="L25" s="52"/>
      <c r="S25" s="35"/>
      <c r="T25" s="35"/>
      <c r="U25" s="35"/>
      <c r="V25" s="35"/>
      <c r="W25" s="35"/>
      <c r="X25" s="35"/>
      <c r="Y25" s="35"/>
      <c r="Z25" s="35"/>
      <c r="AA25" s="35"/>
      <c r="AB25" s="35"/>
      <c r="AC25" s="35"/>
      <c r="AD25" s="35"/>
      <c r="AE25" s="35"/>
    </row>
    <row r="26" spans="1:31" s="2" customFormat="1" ht="12" customHeight="1">
      <c r="A26" s="35"/>
      <c r="B26" s="40"/>
      <c r="C26" s="35"/>
      <c r="D26" s="114" t="s">
        <v>35</v>
      </c>
      <c r="E26" s="35"/>
      <c r="F26" s="35"/>
      <c r="G26" s="35"/>
      <c r="H26" s="35"/>
      <c r="I26" s="35"/>
      <c r="J26" s="35"/>
      <c r="K26" s="35"/>
      <c r="L26" s="52"/>
      <c r="S26" s="35"/>
      <c r="T26" s="35"/>
      <c r="U26" s="35"/>
      <c r="V26" s="35"/>
      <c r="W26" s="35"/>
      <c r="X26" s="35"/>
      <c r="Y26" s="35"/>
      <c r="Z26" s="35"/>
      <c r="AA26" s="35"/>
      <c r="AB26" s="35"/>
      <c r="AC26" s="35"/>
      <c r="AD26" s="35"/>
      <c r="AE26" s="35"/>
    </row>
    <row r="27" spans="1:31" s="8" customFormat="1" ht="16.5" customHeight="1">
      <c r="A27" s="117"/>
      <c r="B27" s="118"/>
      <c r="C27" s="117"/>
      <c r="D27" s="117"/>
      <c r="E27" s="328" t="s">
        <v>1</v>
      </c>
      <c r="F27" s="328"/>
      <c r="G27" s="328"/>
      <c r="H27" s="328"/>
      <c r="I27" s="117"/>
      <c r="J27" s="117"/>
      <c r="K27" s="117"/>
      <c r="L27" s="119"/>
      <c r="S27" s="117"/>
      <c r="T27" s="117"/>
      <c r="U27" s="117"/>
      <c r="V27" s="117"/>
      <c r="W27" s="117"/>
      <c r="X27" s="117"/>
      <c r="Y27" s="117"/>
      <c r="Z27" s="117"/>
      <c r="AA27" s="117"/>
      <c r="AB27" s="117"/>
      <c r="AC27" s="117"/>
      <c r="AD27" s="117"/>
      <c r="AE27" s="117"/>
    </row>
    <row r="28" spans="1:31" s="2" customFormat="1" ht="6.95" customHeight="1">
      <c r="A28" s="35"/>
      <c r="B28" s="40"/>
      <c r="C28" s="35"/>
      <c r="D28" s="35"/>
      <c r="E28" s="35"/>
      <c r="F28" s="35"/>
      <c r="G28" s="35"/>
      <c r="H28" s="35"/>
      <c r="I28" s="35"/>
      <c r="J28" s="35"/>
      <c r="K28" s="35"/>
      <c r="L28" s="52"/>
      <c r="S28" s="35"/>
      <c r="T28" s="35"/>
      <c r="U28" s="35"/>
      <c r="V28" s="35"/>
      <c r="W28" s="35"/>
      <c r="X28" s="35"/>
      <c r="Y28" s="35"/>
      <c r="Z28" s="35"/>
      <c r="AA28" s="35"/>
      <c r="AB28" s="35"/>
      <c r="AC28" s="35"/>
      <c r="AD28" s="35"/>
      <c r="AE28" s="35"/>
    </row>
    <row r="29" spans="1:31" s="2" customFormat="1" ht="6.95" customHeight="1">
      <c r="A29" s="35"/>
      <c r="B29" s="40"/>
      <c r="C29" s="35"/>
      <c r="D29" s="121"/>
      <c r="E29" s="121"/>
      <c r="F29" s="121"/>
      <c r="G29" s="121"/>
      <c r="H29" s="121"/>
      <c r="I29" s="121"/>
      <c r="J29" s="121"/>
      <c r="K29" s="121"/>
      <c r="L29" s="52"/>
      <c r="S29" s="35"/>
      <c r="T29" s="35"/>
      <c r="U29" s="35"/>
      <c r="V29" s="35"/>
      <c r="W29" s="35"/>
      <c r="X29" s="35"/>
      <c r="Y29" s="35"/>
      <c r="Z29" s="35"/>
      <c r="AA29" s="35"/>
      <c r="AB29" s="35"/>
      <c r="AC29" s="35"/>
      <c r="AD29" s="35"/>
      <c r="AE29" s="35"/>
    </row>
    <row r="30" spans="1:31" s="2" customFormat="1" ht="25.35" customHeight="1">
      <c r="A30" s="35"/>
      <c r="B30" s="40"/>
      <c r="C30" s="35"/>
      <c r="D30" s="122" t="s">
        <v>37</v>
      </c>
      <c r="E30" s="35"/>
      <c r="F30" s="35"/>
      <c r="G30" s="35"/>
      <c r="H30" s="35"/>
      <c r="I30" s="35"/>
      <c r="J30" s="123">
        <f>ROUND(J121, 2)</f>
        <v>0</v>
      </c>
      <c r="K30" s="35"/>
      <c r="L30" s="52"/>
      <c r="S30" s="35"/>
      <c r="T30" s="35"/>
      <c r="U30" s="35"/>
      <c r="V30" s="35"/>
      <c r="W30" s="35"/>
      <c r="X30" s="35"/>
      <c r="Y30" s="35"/>
      <c r="Z30" s="35"/>
      <c r="AA30" s="35"/>
      <c r="AB30" s="35"/>
      <c r="AC30" s="35"/>
      <c r="AD30" s="35"/>
      <c r="AE30" s="35"/>
    </row>
    <row r="31" spans="1:31" s="2" customFormat="1" ht="6.95" customHeight="1">
      <c r="A31" s="35"/>
      <c r="B31" s="40"/>
      <c r="C31" s="35"/>
      <c r="D31" s="121"/>
      <c r="E31" s="121"/>
      <c r="F31" s="121"/>
      <c r="G31" s="121"/>
      <c r="H31" s="121"/>
      <c r="I31" s="121"/>
      <c r="J31" s="121"/>
      <c r="K31" s="121"/>
      <c r="L31" s="52"/>
      <c r="S31" s="35"/>
      <c r="T31" s="35"/>
      <c r="U31" s="35"/>
      <c r="V31" s="35"/>
      <c r="W31" s="35"/>
      <c r="X31" s="35"/>
      <c r="Y31" s="35"/>
      <c r="Z31" s="35"/>
      <c r="AA31" s="35"/>
      <c r="AB31" s="35"/>
      <c r="AC31" s="35"/>
      <c r="AD31" s="35"/>
      <c r="AE31" s="35"/>
    </row>
    <row r="32" spans="1:31" s="2" customFormat="1" ht="14.45" customHeight="1">
      <c r="A32" s="35"/>
      <c r="B32" s="40"/>
      <c r="C32" s="35"/>
      <c r="D32" s="35"/>
      <c r="E32" s="35"/>
      <c r="F32" s="124" t="s">
        <v>39</v>
      </c>
      <c r="G32" s="35"/>
      <c r="H32" s="35"/>
      <c r="I32" s="124" t="s">
        <v>38</v>
      </c>
      <c r="J32" s="124" t="s">
        <v>40</v>
      </c>
      <c r="K32" s="35"/>
      <c r="L32" s="52"/>
      <c r="S32" s="35"/>
      <c r="T32" s="35"/>
      <c r="U32" s="35"/>
      <c r="V32" s="35"/>
      <c r="W32" s="35"/>
      <c r="X32" s="35"/>
      <c r="Y32" s="35"/>
      <c r="Z32" s="35"/>
      <c r="AA32" s="35"/>
      <c r="AB32" s="35"/>
      <c r="AC32" s="35"/>
      <c r="AD32" s="35"/>
      <c r="AE32" s="35"/>
    </row>
    <row r="33" spans="1:31" s="2" customFormat="1" ht="14.45" customHeight="1">
      <c r="A33" s="35"/>
      <c r="B33" s="40"/>
      <c r="C33" s="35"/>
      <c r="D33" s="125" t="s">
        <v>41</v>
      </c>
      <c r="E33" s="114" t="s">
        <v>42</v>
      </c>
      <c r="F33" s="126">
        <f>ROUND((SUM(BE121:BE169)),  2)</f>
        <v>0</v>
      </c>
      <c r="G33" s="35"/>
      <c r="H33" s="35"/>
      <c r="I33" s="127">
        <v>0.21</v>
      </c>
      <c r="J33" s="126">
        <f>ROUND(((SUM(BE121:BE169))*I33),  2)</f>
        <v>0</v>
      </c>
      <c r="K33" s="35"/>
      <c r="L33" s="52"/>
      <c r="S33" s="35"/>
      <c r="T33" s="35"/>
      <c r="U33" s="35"/>
      <c r="V33" s="35"/>
      <c r="W33" s="35"/>
      <c r="X33" s="35"/>
      <c r="Y33" s="35"/>
      <c r="Z33" s="35"/>
      <c r="AA33" s="35"/>
      <c r="AB33" s="35"/>
      <c r="AC33" s="35"/>
      <c r="AD33" s="35"/>
      <c r="AE33" s="35"/>
    </row>
    <row r="34" spans="1:31" s="2" customFormat="1" ht="14.45" customHeight="1">
      <c r="A34" s="35"/>
      <c r="B34" s="40"/>
      <c r="C34" s="35"/>
      <c r="D34" s="35"/>
      <c r="E34" s="114" t="s">
        <v>43</v>
      </c>
      <c r="F34" s="126">
        <f>ROUND((SUM(BF121:BF169)),  2)</f>
        <v>0</v>
      </c>
      <c r="G34" s="35"/>
      <c r="H34" s="35"/>
      <c r="I34" s="127">
        <v>0.15</v>
      </c>
      <c r="J34" s="126">
        <f>ROUND(((SUM(BF121:BF169))*I34),  2)</f>
        <v>0</v>
      </c>
      <c r="K34" s="35"/>
      <c r="L34" s="52"/>
      <c r="S34" s="35"/>
      <c r="T34" s="35"/>
      <c r="U34" s="35"/>
      <c r="V34" s="35"/>
      <c r="W34" s="35"/>
      <c r="X34" s="35"/>
      <c r="Y34" s="35"/>
      <c r="Z34" s="35"/>
      <c r="AA34" s="35"/>
      <c r="AB34" s="35"/>
      <c r="AC34" s="35"/>
      <c r="AD34" s="35"/>
      <c r="AE34" s="35"/>
    </row>
    <row r="35" spans="1:31" s="2" customFormat="1" ht="14.45" hidden="1" customHeight="1">
      <c r="A35" s="35"/>
      <c r="B35" s="40"/>
      <c r="C35" s="35"/>
      <c r="D35" s="35"/>
      <c r="E35" s="114" t="s">
        <v>44</v>
      </c>
      <c r="F35" s="126">
        <f>ROUND((SUM(BG121:BG169)),  2)</f>
        <v>0</v>
      </c>
      <c r="G35" s="35"/>
      <c r="H35" s="35"/>
      <c r="I35" s="127">
        <v>0.21</v>
      </c>
      <c r="J35" s="126">
        <f>0</f>
        <v>0</v>
      </c>
      <c r="K35" s="35"/>
      <c r="L35" s="52"/>
      <c r="S35" s="35"/>
      <c r="T35" s="35"/>
      <c r="U35" s="35"/>
      <c r="V35" s="35"/>
      <c r="W35" s="35"/>
      <c r="X35" s="35"/>
      <c r="Y35" s="35"/>
      <c r="Z35" s="35"/>
      <c r="AA35" s="35"/>
      <c r="AB35" s="35"/>
      <c r="AC35" s="35"/>
      <c r="AD35" s="35"/>
      <c r="AE35" s="35"/>
    </row>
    <row r="36" spans="1:31" s="2" customFormat="1" ht="14.45" hidden="1" customHeight="1">
      <c r="A36" s="35"/>
      <c r="B36" s="40"/>
      <c r="C36" s="35"/>
      <c r="D36" s="35"/>
      <c r="E36" s="114" t="s">
        <v>45</v>
      </c>
      <c r="F36" s="126">
        <f>ROUND((SUM(BH121:BH169)),  2)</f>
        <v>0</v>
      </c>
      <c r="G36" s="35"/>
      <c r="H36" s="35"/>
      <c r="I36" s="127">
        <v>0.15</v>
      </c>
      <c r="J36" s="126">
        <f>0</f>
        <v>0</v>
      </c>
      <c r="K36" s="35"/>
      <c r="L36" s="52"/>
      <c r="S36" s="35"/>
      <c r="T36" s="35"/>
      <c r="U36" s="35"/>
      <c r="V36" s="35"/>
      <c r="W36" s="35"/>
      <c r="X36" s="35"/>
      <c r="Y36" s="35"/>
      <c r="Z36" s="35"/>
      <c r="AA36" s="35"/>
      <c r="AB36" s="35"/>
      <c r="AC36" s="35"/>
      <c r="AD36" s="35"/>
      <c r="AE36" s="35"/>
    </row>
    <row r="37" spans="1:31" s="2" customFormat="1" ht="14.45" hidden="1" customHeight="1">
      <c r="A37" s="35"/>
      <c r="B37" s="40"/>
      <c r="C37" s="35"/>
      <c r="D37" s="35"/>
      <c r="E37" s="114" t="s">
        <v>46</v>
      </c>
      <c r="F37" s="126">
        <f>ROUND((SUM(BI121:BI169)),  2)</f>
        <v>0</v>
      </c>
      <c r="G37" s="35"/>
      <c r="H37" s="35"/>
      <c r="I37" s="127">
        <v>0</v>
      </c>
      <c r="J37" s="126">
        <f>0</f>
        <v>0</v>
      </c>
      <c r="K37" s="35"/>
      <c r="L37" s="52"/>
      <c r="S37" s="35"/>
      <c r="T37" s="35"/>
      <c r="U37" s="35"/>
      <c r="V37" s="35"/>
      <c r="W37" s="35"/>
      <c r="X37" s="35"/>
      <c r="Y37" s="35"/>
      <c r="Z37" s="35"/>
      <c r="AA37" s="35"/>
      <c r="AB37" s="35"/>
      <c r="AC37" s="35"/>
      <c r="AD37" s="35"/>
      <c r="AE37" s="35"/>
    </row>
    <row r="38" spans="1:31" s="2" customFormat="1" ht="6.95" customHeight="1">
      <c r="A38" s="35"/>
      <c r="B38" s="40"/>
      <c r="C38" s="35"/>
      <c r="D38" s="35"/>
      <c r="E38" s="35"/>
      <c r="F38" s="35"/>
      <c r="G38" s="35"/>
      <c r="H38" s="35"/>
      <c r="I38" s="35"/>
      <c r="J38" s="35"/>
      <c r="K38" s="35"/>
      <c r="L38" s="52"/>
      <c r="S38" s="35"/>
      <c r="T38" s="35"/>
      <c r="U38" s="35"/>
      <c r="V38" s="35"/>
      <c r="W38" s="35"/>
      <c r="X38" s="35"/>
      <c r="Y38" s="35"/>
      <c r="Z38" s="35"/>
      <c r="AA38" s="35"/>
      <c r="AB38" s="35"/>
      <c r="AC38" s="35"/>
      <c r="AD38" s="35"/>
      <c r="AE38" s="35"/>
    </row>
    <row r="39" spans="1:31" s="2" customFormat="1" ht="25.35" customHeight="1">
      <c r="A39" s="35"/>
      <c r="B39" s="40"/>
      <c r="C39" s="128"/>
      <c r="D39" s="129" t="s">
        <v>47</v>
      </c>
      <c r="E39" s="130"/>
      <c r="F39" s="130"/>
      <c r="G39" s="131" t="s">
        <v>48</v>
      </c>
      <c r="H39" s="132" t="s">
        <v>49</v>
      </c>
      <c r="I39" s="130"/>
      <c r="J39" s="133">
        <f>SUM(J30:J37)</f>
        <v>0</v>
      </c>
      <c r="K39" s="134"/>
      <c r="L39" s="52"/>
      <c r="S39" s="35"/>
      <c r="T39" s="35"/>
      <c r="U39" s="35"/>
      <c r="V39" s="35"/>
      <c r="W39" s="35"/>
      <c r="X39" s="35"/>
      <c r="Y39" s="35"/>
      <c r="Z39" s="35"/>
      <c r="AA39" s="35"/>
      <c r="AB39" s="35"/>
      <c r="AC39" s="35"/>
      <c r="AD39" s="35"/>
      <c r="AE39" s="35"/>
    </row>
    <row r="40" spans="1:31" s="2" customFormat="1" ht="14.45" customHeight="1">
      <c r="A40" s="35"/>
      <c r="B40" s="40"/>
      <c r="C40" s="35"/>
      <c r="D40" s="35"/>
      <c r="E40" s="35"/>
      <c r="F40" s="35"/>
      <c r="G40" s="35"/>
      <c r="H40" s="35"/>
      <c r="I40" s="35"/>
      <c r="J40" s="35"/>
      <c r="K40" s="35"/>
      <c r="L40" s="52"/>
      <c r="S40" s="35"/>
      <c r="T40" s="35"/>
      <c r="U40" s="35"/>
      <c r="V40" s="35"/>
      <c r="W40" s="35"/>
      <c r="X40" s="35"/>
      <c r="Y40" s="35"/>
      <c r="Z40" s="35"/>
      <c r="AA40" s="35"/>
      <c r="AB40" s="35"/>
      <c r="AC40" s="35"/>
      <c r="AD40" s="35"/>
      <c r="AE40" s="35"/>
    </row>
    <row r="41" spans="1:31" s="1" customFormat="1" ht="14.45" customHeight="1">
      <c r="B41" s="21"/>
      <c r="L41" s="21"/>
    </row>
    <row r="42" spans="1:31" s="1" customFormat="1" ht="14.45" customHeight="1">
      <c r="B42" s="21"/>
      <c r="L42" s="21"/>
    </row>
    <row r="43" spans="1:31" s="1" customFormat="1" ht="14.45" customHeight="1">
      <c r="B43" s="21"/>
      <c r="L43" s="21"/>
    </row>
    <row r="44" spans="1:31" s="1" customFormat="1" ht="14.45" customHeight="1">
      <c r="B44" s="21"/>
      <c r="L44" s="21"/>
    </row>
    <row r="45" spans="1:31" s="1" customFormat="1" ht="14.45" customHeight="1">
      <c r="B45" s="21"/>
      <c r="L45" s="21"/>
    </row>
    <row r="46" spans="1:31" s="1" customFormat="1" ht="14.45" customHeight="1">
      <c r="B46" s="21"/>
      <c r="L46" s="21"/>
    </row>
    <row r="47" spans="1:31" s="1" customFormat="1" ht="14.45" customHeight="1">
      <c r="B47" s="21"/>
      <c r="L47" s="21"/>
    </row>
    <row r="48" spans="1:31" s="1" customFormat="1" ht="14.45" customHeight="1">
      <c r="B48" s="21"/>
      <c r="L48" s="21"/>
    </row>
    <row r="49" spans="1:31" s="1" customFormat="1" ht="14.45" customHeight="1">
      <c r="B49" s="21"/>
      <c r="L49" s="21"/>
    </row>
    <row r="50" spans="1:31" s="2" customFormat="1" ht="14.45" customHeight="1">
      <c r="B50" s="52"/>
      <c r="D50" s="135" t="s">
        <v>50</v>
      </c>
      <c r="E50" s="136"/>
      <c r="F50" s="136"/>
      <c r="G50" s="135" t="s">
        <v>51</v>
      </c>
      <c r="H50" s="136"/>
      <c r="I50" s="136"/>
      <c r="J50" s="136"/>
      <c r="K50" s="136"/>
      <c r="L50" s="52"/>
    </row>
    <row r="51" spans="1:31" ht="11.25">
      <c r="B51" s="21"/>
      <c r="L51" s="21"/>
    </row>
    <row r="52" spans="1:31" ht="11.25">
      <c r="B52" s="21"/>
      <c r="L52" s="21"/>
    </row>
    <row r="53" spans="1:31" ht="11.25">
      <c r="B53" s="21"/>
      <c r="L53" s="21"/>
    </row>
    <row r="54" spans="1:31" ht="11.25">
      <c r="B54" s="21"/>
      <c r="L54" s="21"/>
    </row>
    <row r="55" spans="1:31" ht="11.25">
      <c r="B55" s="21"/>
      <c r="L55" s="21"/>
    </row>
    <row r="56" spans="1:31" ht="11.25">
      <c r="B56" s="21"/>
      <c r="L56" s="21"/>
    </row>
    <row r="57" spans="1:31" ht="11.25">
      <c r="B57" s="21"/>
      <c r="L57" s="21"/>
    </row>
    <row r="58" spans="1:31" ht="11.25">
      <c r="B58" s="21"/>
      <c r="L58" s="21"/>
    </row>
    <row r="59" spans="1:31" ht="11.25">
      <c r="B59" s="21"/>
      <c r="L59" s="21"/>
    </row>
    <row r="60" spans="1:31" ht="11.25">
      <c r="B60" s="21"/>
      <c r="L60" s="21"/>
    </row>
    <row r="61" spans="1:31" s="2" customFormat="1" ht="12.75">
      <c r="A61" s="35"/>
      <c r="B61" s="40"/>
      <c r="C61" s="35"/>
      <c r="D61" s="137" t="s">
        <v>52</v>
      </c>
      <c r="E61" s="138"/>
      <c r="F61" s="139" t="s">
        <v>53</v>
      </c>
      <c r="G61" s="137" t="s">
        <v>52</v>
      </c>
      <c r="H61" s="138"/>
      <c r="I61" s="138"/>
      <c r="J61" s="140" t="s">
        <v>53</v>
      </c>
      <c r="K61" s="138"/>
      <c r="L61" s="52"/>
      <c r="S61" s="35"/>
      <c r="T61" s="35"/>
      <c r="U61" s="35"/>
      <c r="V61" s="35"/>
      <c r="W61" s="35"/>
      <c r="X61" s="35"/>
      <c r="Y61" s="35"/>
      <c r="Z61" s="35"/>
      <c r="AA61" s="35"/>
      <c r="AB61" s="35"/>
      <c r="AC61" s="35"/>
      <c r="AD61" s="35"/>
      <c r="AE61" s="35"/>
    </row>
    <row r="62" spans="1:31" ht="11.25">
      <c r="B62" s="21"/>
      <c r="L62" s="21"/>
    </row>
    <row r="63" spans="1:31" ht="11.25">
      <c r="B63" s="21"/>
      <c r="L63" s="21"/>
    </row>
    <row r="64" spans="1:31" ht="11.25">
      <c r="B64" s="21"/>
      <c r="L64" s="21"/>
    </row>
    <row r="65" spans="1:31" s="2" customFormat="1" ht="12.75">
      <c r="A65" s="35"/>
      <c r="B65" s="40"/>
      <c r="C65" s="35"/>
      <c r="D65" s="135" t="s">
        <v>54</v>
      </c>
      <c r="E65" s="141"/>
      <c r="F65" s="141"/>
      <c r="G65" s="135" t="s">
        <v>55</v>
      </c>
      <c r="H65" s="141"/>
      <c r="I65" s="141"/>
      <c r="J65" s="141"/>
      <c r="K65" s="141"/>
      <c r="L65" s="52"/>
      <c r="S65" s="35"/>
      <c r="T65" s="35"/>
      <c r="U65" s="35"/>
      <c r="V65" s="35"/>
      <c r="W65" s="35"/>
      <c r="X65" s="35"/>
      <c r="Y65" s="35"/>
      <c r="Z65" s="35"/>
      <c r="AA65" s="35"/>
      <c r="AB65" s="35"/>
      <c r="AC65" s="35"/>
      <c r="AD65" s="35"/>
      <c r="AE65" s="35"/>
    </row>
    <row r="66" spans="1:31" ht="11.25">
      <c r="B66" s="21"/>
      <c r="L66" s="21"/>
    </row>
    <row r="67" spans="1:31" ht="11.25">
      <c r="B67" s="21"/>
      <c r="L67" s="21"/>
    </row>
    <row r="68" spans="1:31" ht="11.25">
      <c r="B68" s="21"/>
      <c r="L68" s="21"/>
    </row>
    <row r="69" spans="1:31" ht="11.25">
      <c r="B69" s="21"/>
      <c r="L69" s="21"/>
    </row>
    <row r="70" spans="1:31" ht="11.25">
      <c r="B70" s="21"/>
      <c r="L70" s="21"/>
    </row>
    <row r="71" spans="1:31" ht="11.25">
      <c r="B71" s="21"/>
      <c r="L71" s="21"/>
    </row>
    <row r="72" spans="1:31" ht="11.25">
      <c r="B72" s="21"/>
      <c r="L72" s="21"/>
    </row>
    <row r="73" spans="1:31" ht="11.25">
      <c r="B73" s="21"/>
      <c r="L73" s="21"/>
    </row>
    <row r="74" spans="1:31" ht="11.25">
      <c r="B74" s="21"/>
      <c r="L74" s="21"/>
    </row>
    <row r="75" spans="1:31" ht="11.25">
      <c r="B75" s="21"/>
      <c r="L75" s="21"/>
    </row>
    <row r="76" spans="1:31" s="2" customFormat="1" ht="12.75">
      <c r="A76" s="35"/>
      <c r="B76" s="40"/>
      <c r="C76" s="35"/>
      <c r="D76" s="137" t="s">
        <v>52</v>
      </c>
      <c r="E76" s="138"/>
      <c r="F76" s="139" t="s">
        <v>53</v>
      </c>
      <c r="G76" s="137" t="s">
        <v>52</v>
      </c>
      <c r="H76" s="138"/>
      <c r="I76" s="138"/>
      <c r="J76" s="140" t="s">
        <v>53</v>
      </c>
      <c r="K76" s="138"/>
      <c r="L76" s="52"/>
      <c r="S76" s="35"/>
      <c r="T76" s="35"/>
      <c r="U76" s="35"/>
      <c r="V76" s="35"/>
      <c r="W76" s="35"/>
      <c r="X76" s="35"/>
      <c r="Y76" s="35"/>
      <c r="Z76" s="35"/>
      <c r="AA76" s="35"/>
      <c r="AB76" s="35"/>
      <c r="AC76" s="35"/>
      <c r="AD76" s="35"/>
      <c r="AE76" s="35"/>
    </row>
    <row r="77" spans="1:31" s="2" customFormat="1" ht="14.45" customHeight="1">
      <c r="A77" s="35"/>
      <c r="B77" s="142"/>
      <c r="C77" s="143"/>
      <c r="D77" s="143"/>
      <c r="E77" s="143"/>
      <c r="F77" s="143"/>
      <c r="G77" s="143"/>
      <c r="H77" s="143"/>
      <c r="I77" s="143"/>
      <c r="J77" s="143"/>
      <c r="K77" s="143"/>
      <c r="L77" s="52"/>
      <c r="S77" s="35"/>
      <c r="T77" s="35"/>
      <c r="U77" s="35"/>
      <c r="V77" s="35"/>
      <c r="W77" s="35"/>
      <c r="X77" s="35"/>
      <c r="Y77" s="35"/>
      <c r="Z77" s="35"/>
      <c r="AA77" s="35"/>
      <c r="AB77" s="35"/>
      <c r="AC77" s="35"/>
      <c r="AD77" s="35"/>
      <c r="AE77" s="35"/>
    </row>
    <row r="81" spans="1:47" s="2" customFormat="1" ht="6.95" customHeight="1">
      <c r="A81" s="35"/>
      <c r="B81" s="144"/>
      <c r="C81" s="145"/>
      <c r="D81" s="145"/>
      <c r="E81" s="145"/>
      <c r="F81" s="145"/>
      <c r="G81" s="145"/>
      <c r="H81" s="145"/>
      <c r="I81" s="145"/>
      <c r="J81" s="145"/>
      <c r="K81" s="145"/>
      <c r="L81" s="52"/>
      <c r="S81" s="35"/>
      <c r="T81" s="35"/>
      <c r="U81" s="35"/>
      <c r="V81" s="35"/>
      <c r="W81" s="35"/>
      <c r="X81" s="35"/>
      <c r="Y81" s="35"/>
      <c r="Z81" s="35"/>
      <c r="AA81" s="35"/>
      <c r="AB81" s="35"/>
      <c r="AC81" s="35"/>
      <c r="AD81" s="35"/>
      <c r="AE81" s="35"/>
    </row>
    <row r="82" spans="1:47" s="2" customFormat="1" ht="24.95" customHeight="1">
      <c r="A82" s="35"/>
      <c r="B82" s="36"/>
      <c r="C82" s="24" t="s">
        <v>247</v>
      </c>
      <c r="D82" s="37"/>
      <c r="E82" s="37"/>
      <c r="F82" s="37"/>
      <c r="G82" s="37"/>
      <c r="H82" s="37"/>
      <c r="I82" s="37"/>
      <c r="J82" s="37"/>
      <c r="K82" s="37"/>
      <c r="L82" s="52"/>
      <c r="S82" s="35"/>
      <c r="T82" s="35"/>
      <c r="U82" s="35"/>
      <c r="V82" s="35"/>
      <c r="W82" s="35"/>
      <c r="X82" s="35"/>
      <c r="Y82" s="35"/>
      <c r="Z82" s="35"/>
      <c r="AA82" s="35"/>
      <c r="AB82" s="35"/>
      <c r="AC82" s="35"/>
      <c r="AD82" s="35"/>
      <c r="AE82" s="35"/>
    </row>
    <row r="83" spans="1:47" s="2" customFormat="1" ht="6.95" customHeight="1">
      <c r="A83" s="35"/>
      <c r="B83" s="36"/>
      <c r="C83" s="37"/>
      <c r="D83" s="37"/>
      <c r="E83" s="37"/>
      <c r="F83" s="37"/>
      <c r="G83" s="37"/>
      <c r="H83" s="37"/>
      <c r="I83" s="37"/>
      <c r="J83" s="37"/>
      <c r="K83" s="37"/>
      <c r="L83" s="52"/>
      <c r="S83" s="35"/>
      <c r="T83" s="35"/>
      <c r="U83" s="35"/>
      <c r="V83" s="35"/>
      <c r="W83" s="35"/>
      <c r="X83" s="35"/>
      <c r="Y83" s="35"/>
      <c r="Z83" s="35"/>
      <c r="AA83" s="35"/>
      <c r="AB83" s="35"/>
      <c r="AC83" s="35"/>
      <c r="AD83" s="35"/>
      <c r="AE83" s="35"/>
    </row>
    <row r="84" spans="1:47" s="2" customFormat="1" ht="12" customHeight="1">
      <c r="A84" s="35"/>
      <c r="B84" s="36"/>
      <c r="C84" s="30" t="s">
        <v>16</v>
      </c>
      <c r="D84" s="37"/>
      <c r="E84" s="37"/>
      <c r="F84" s="37"/>
      <c r="G84" s="37"/>
      <c r="H84" s="37"/>
      <c r="I84" s="37"/>
      <c r="J84" s="37"/>
      <c r="K84" s="37"/>
      <c r="L84" s="52"/>
      <c r="S84" s="35"/>
      <c r="T84" s="35"/>
      <c r="U84" s="35"/>
      <c r="V84" s="35"/>
      <c r="W84" s="35"/>
      <c r="X84" s="35"/>
      <c r="Y84" s="35"/>
      <c r="Z84" s="35"/>
      <c r="AA84" s="35"/>
      <c r="AB84" s="35"/>
      <c r="AC84" s="35"/>
      <c r="AD84" s="35"/>
      <c r="AE84" s="35"/>
    </row>
    <row r="85" spans="1:47" s="2" customFormat="1" ht="16.5" customHeight="1">
      <c r="A85" s="35"/>
      <c r="B85" s="36"/>
      <c r="C85" s="37"/>
      <c r="D85" s="37"/>
      <c r="E85" s="329" t="str">
        <f>E7</f>
        <v>Domov pro seniory, Nový Bydžov</v>
      </c>
      <c r="F85" s="330"/>
      <c r="G85" s="330"/>
      <c r="H85" s="330"/>
      <c r="I85" s="37"/>
      <c r="J85" s="37"/>
      <c r="K85" s="37"/>
      <c r="L85" s="52"/>
      <c r="S85" s="35"/>
      <c r="T85" s="35"/>
      <c r="U85" s="35"/>
      <c r="V85" s="35"/>
      <c r="W85" s="35"/>
      <c r="X85" s="35"/>
      <c r="Y85" s="35"/>
      <c r="Z85" s="35"/>
      <c r="AA85" s="35"/>
      <c r="AB85" s="35"/>
      <c r="AC85" s="35"/>
      <c r="AD85" s="35"/>
      <c r="AE85" s="35"/>
    </row>
    <row r="86" spans="1:47" s="2" customFormat="1" ht="12" customHeight="1">
      <c r="A86" s="35"/>
      <c r="B86" s="36"/>
      <c r="C86" s="30" t="s">
        <v>179</v>
      </c>
      <c r="D86" s="37"/>
      <c r="E86" s="37"/>
      <c r="F86" s="37"/>
      <c r="G86" s="37"/>
      <c r="H86" s="37"/>
      <c r="I86" s="37"/>
      <c r="J86" s="37"/>
      <c r="K86" s="37"/>
      <c r="L86" s="52"/>
      <c r="S86" s="35"/>
      <c r="T86" s="35"/>
      <c r="U86" s="35"/>
      <c r="V86" s="35"/>
      <c r="W86" s="35"/>
      <c r="X86" s="35"/>
      <c r="Y86" s="35"/>
      <c r="Z86" s="35"/>
      <c r="AA86" s="35"/>
      <c r="AB86" s="35"/>
      <c r="AC86" s="35"/>
      <c r="AD86" s="35"/>
      <c r="AE86" s="35"/>
    </row>
    <row r="87" spans="1:47" s="2" customFormat="1" ht="30" customHeight="1">
      <c r="A87" s="35"/>
      <c r="B87" s="36"/>
      <c r="C87" s="37"/>
      <c r="D87" s="37"/>
      <c r="E87" s="284" t="str">
        <f>E9</f>
        <v xml:space="preserve">SO 01.11 - Solární ohřev teplé vody - nezpůsobilé náklady </v>
      </c>
      <c r="F87" s="331"/>
      <c r="G87" s="331"/>
      <c r="H87" s="331"/>
      <c r="I87" s="37"/>
      <c r="J87" s="37"/>
      <c r="K87" s="37"/>
      <c r="L87" s="52"/>
      <c r="S87" s="35"/>
      <c r="T87" s="35"/>
      <c r="U87" s="35"/>
      <c r="V87" s="35"/>
      <c r="W87" s="35"/>
      <c r="X87" s="35"/>
      <c r="Y87" s="35"/>
      <c r="Z87" s="35"/>
      <c r="AA87" s="35"/>
      <c r="AB87" s="35"/>
      <c r="AC87" s="35"/>
      <c r="AD87" s="35"/>
      <c r="AE87" s="35"/>
    </row>
    <row r="88" spans="1:47" s="2" customFormat="1" ht="6.95" customHeight="1">
      <c r="A88" s="35"/>
      <c r="B88" s="36"/>
      <c r="C88" s="37"/>
      <c r="D88" s="37"/>
      <c r="E88" s="37"/>
      <c r="F88" s="37"/>
      <c r="G88" s="37"/>
      <c r="H88" s="37"/>
      <c r="I88" s="37"/>
      <c r="J88" s="37"/>
      <c r="K88" s="37"/>
      <c r="L88" s="52"/>
      <c r="S88" s="35"/>
      <c r="T88" s="35"/>
      <c r="U88" s="35"/>
      <c r="V88" s="35"/>
      <c r="W88" s="35"/>
      <c r="X88" s="35"/>
      <c r="Y88" s="35"/>
      <c r="Z88" s="35"/>
      <c r="AA88" s="35"/>
      <c r="AB88" s="35"/>
      <c r="AC88" s="35"/>
      <c r="AD88" s="35"/>
      <c r="AE88" s="35"/>
    </row>
    <row r="89" spans="1:47" s="2" customFormat="1" ht="12" customHeight="1">
      <c r="A89" s="35"/>
      <c r="B89" s="36"/>
      <c r="C89" s="30" t="s">
        <v>20</v>
      </c>
      <c r="D89" s="37"/>
      <c r="E89" s="37"/>
      <c r="F89" s="28" t="str">
        <f>F12</f>
        <v>k.ú. Nový Bydžov, 70 7163</v>
      </c>
      <c r="G89" s="37"/>
      <c r="H89" s="37"/>
      <c r="I89" s="30" t="s">
        <v>22</v>
      </c>
      <c r="J89" s="67" t="str">
        <f>IF(J12="","",J12)</f>
        <v>4. 1. 2023</v>
      </c>
      <c r="K89" s="37"/>
      <c r="L89" s="52"/>
      <c r="S89" s="35"/>
      <c r="T89" s="35"/>
      <c r="U89" s="35"/>
      <c r="V89" s="35"/>
      <c r="W89" s="35"/>
      <c r="X89" s="35"/>
      <c r="Y89" s="35"/>
      <c r="Z89" s="35"/>
      <c r="AA89" s="35"/>
      <c r="AB89" s="35"/>
      <c r="AC89" s="35"/>
      <c r="AD89" s="35"/>
      <c r="AE89" s="35"/>
    </row>
    <row r="90" spans="1:47" s="2" customFormat="1" ht="6.95" customHeight="1">
      <c r="A90" s="35"/>
      <c r="B90" s="36"/>
      <c r="C90" s="37"/>
      <c r="D90" s="37"/>
      <c r="E90" s="37"/>
      <c r="F90" s="37"/>
      <c r="G90" s="37"/>
      <c r="H90" s="37"/>
      <c r="I90" s="37"/>
      <c r="J90" s="37"/>
      <c r="K90" s="37"/>
      <c r="L90" s="52"/>
      <c r="S90" s="35"/>
      <c r="T90" s="35"/>
      <c r="U90" s="35"/>
      <c r="V90" s="35"/>
      <c r="W90" s="35"/>
      <c r="X90" s="35"/>
      <c r="Y90" s="35"/>
      <c r="Z90" s="35"/>
      <c r="AA90" s="35"/>
      <c r="AB90" s="35"/>
      <c r="AC90" s="35"/>
      <c r="AD90" s="35"/>
      <c r="AE90" s="35"/>
    </row>
    <row r="91" spans="1:47" s="2" customFormat="1" ht="40.15" customHeight="1">
      <c r="A91" s="35"/>
      <c r="B91" s="36"/>
      <c r="C91" s="30" t="s">
        <v>24</v>
      </c>
      <c r="D91" s="37"/>
      <c r="E91" s="37"/>
      <c r="F91" s="28" t="str">
        <f>E15</f>
        <v>Město Nový Bydžov, Masarykovo nám. 1, 504 01</v>
      </c>
      <c r="G91" s="37"/>
      <c r="H91" s="37"/>
      <c r="I91" s="30" t="s">
        <v>30</v>
      </c>
      <c r="J91" s="33" t="str">
        <f>E21</f>
        <v>Architektura s.r.o., Vilkova 1142/15, Praha 4-Krč</v>
      </c>
      <c r="K91" s="37"/>
      <c r="L91" s="52"/>
      <c r="S91" s="35"/>
      <c r="T91" s="35"/>
      <c r="U91" s="35"/>
      <c r="V91" s="35"/>
      <c r="W91" s="35"/>
      <c r="X91" s="35"/>
      <c r="Y91" s="35"/>
      <c r="Z91" s="35"/>
      <c r="AA91" s="35"/>
      <c r="AB91" s="35"/>
      <c r="AC91" s="35"/>
      <c r="AD91" s="35"/>
      <c r="AE91" s="35"/>
    </row>
    <row r="92" spans="1:47" s="2" customFormat="1" ht="40.15" customHeight="1">
      <c r="A92" s="35"/>
      <c r="B92" s="36"/>
      <c r="C92" s="30" t="s">
        <v>28</v>
      </c>
      <c r="D92" s="37"/>
      <c r="E92" s="37"/>
      <c r="F92" s="28" t="str">
        <f>IF(E18="","",E18)</f>
        <v>Vyplň údaj</v>
      </c>
      <c r="G92" s="37"/>
      <c r="H92" s="37"/>
      <c r="I92" s="30" t="s">
        <v>33</v>
      </c>
      <c r="J92" s="33" t="str">
        <f>E24</f>
        <v>Projecticon s.r.o., A. Kopeckého 151, Nový Hrádek</v>
      </c>
      <c r="K92" s="37"/>
      <c r="L92" s="52"/>
      <c r="S92" s="35"/>
      <c r="T92" s="35"/>
      <c r="U92" s="35"/>
      <c r="V92" s="35"/>
      <c r="W92" s="35"/>
      <c r="X92" s="35"/>
      <c r="Y92" s="35"/>
      <c r="Z92" s="35"/>
      <c r="AA92" s="35"/>
      <c r="AB92" s="35"/>
      <c r="AC92" s="35"/>
      <c r="AD92" s="35"/>
      <c r="AE92" s="35"/>
    </row>
    <row r="93" spans="1:47" s="2" customFormat="1" ht="10.35" customHeight="1">
      <c r="A93" s="35"/>
      <c r="B93" s="36"/>
      <c r="C93" s="37"/>
      <c r="D93" s="37"/>
      <c r="E93" s="37"/>
      <c r="F93" s="37"/>
      <c r="G93" s="37"/>
      <c r="H93" s="37"/>
      <c r="I93" s="37"/>
      <c r="J93" s="37"/>
      <c r="K93" s="37"/>
      <c r="L93" s="52"/>
      <c r="S93" s="35"/>
      <c r="T93" s="35"/>
      <c r="U93" s="35"/>
      <c r="V93" s="35"/>
      <c r="W93" s="35"/>
      <c r="X93" s="35"/>
      <c r="Y93" s="35"/>
      <c r="Z93" s="35"/>
      <c r="AA93" s="35"/>
      <c r="AB93" s="35"/>
      <c r="AC93" s="35"/>
      <c r="AD93" s="35"/>
      <c r="AE93" s="35"/>
    </row>
    <row r="94" spans="1:47" s="2" customFormat="1" ht="29.25" customHeight="1">
      <c r="A94" s="35"/>
      <c r="B94" s="36"/>
      <c r="C94" s="146" t="s">
        <v>248</v>
      </c>
      <c r="D94" s="147"/>
      <c r="E94" s="147"/>
      <c r="F94" s="147"/>
      <c r="G94" s="147"/>
      <c r="H94" s="147"/>
      <c r="I94" s="147"/>
      <c r="J94" s="148" t="s">
        <v>249</v>
      </c>
      <c r="K94" s="147"/>
      <c r="L94" s="52"/>
      <c r="S94" s="35"/>
      <c r="T94" s="35"/>
      <c r="U94" s="35"/>
      <c r="V94" s="35"/>
      <c r="W94" s="35"/>
      <c r="X94" s="35"/>
      <c r="Y94" s="35"/>
      <c r="Z94" s="35"/>
      <c r="AA94" s="35"/>
      <c r="AB94" s="35"/>
      <c r="AC94" s="35"/>
      <c r="AD94" s="35"/>
      <c r="AE94" s="35"/>
    </row>
    <row r="95" spans="1:47" s="2" customFormat="1" ht="10.35" customHeight="1">
      <c r="A95" s="35"/>
      <c r="B95" s="36"/>
      <c r="C95" s="37"/>
      <c r="D95" s="37"/>
      <c r="E95" s="37"/>
      <c r="F95" s="37"/>
      <c r="G95" s="37"/>
      <c r="H95" s="37"/>
      <c r="I95" s="37"/>
      <c r="J95" s="37"/>
      <c r="K95" s="37"/>
      <c r="L95" s="52"/>
      <c r="S95" s="35"/>
      <c r="T95" s="35"/>
      <c r="U95" s="35"/>
      <c r="V95" s="35"/>
      <c r="W95" s="35"/>
      <c r="X95" s="35"/>
      <c r="Y95" s="35"/>
      <c r="Z95" s="35"/>
      <c r="AA95" s="35"/>
      <c r="AB95" s="35"/>
      <c r="AC95" s="35"/>
      <c r="AD95" s="35"/>
      <c r="AE95" s="35"/>
    </row>
    <row r="96" spans="1:47" s="2" customFormat="1" ht="22.9" customHeight="1">
      <c r="A96" s="35"/>
      <c r="B96" s="36"/>
      <c r="C96" s="149" t="s">
        <v>250</v>
      </c>
      <c r="D96" s="37"/>
      <c r="E96" s="37"/>
      <c r="F96" s="37"/>
      <c r="G96" s="37"/>
      <c r="H96" s="37"/>
      <c r="I96" s="37"/>
      <c r="J96" s="85">
        <f>J121</f>
        <v>0</v>
      </c>
      <c r="K96" s="37"/>
      <c r="L96" s="52"/>
      <c r="S96" s="35"/>
      <c r="T96" s="35"/>
      <c r="U96" s="35"/>
      <c r="V96" s="35"/>
      <c r="W96" s="35"/>
      <c r="X96" s="35"/>
      <c r="Y96" s="35"/>
      <c r="Z96" s="35"/>
      <c r="AA96" s="35"/>
      <c r="AB96" s="35"/>
      <c r="AC96" s="35"/>
      <c r="AD96" s="35"/>
      <c r="AE96" s="35"/>
      <c r="AU96" s="18" t="s">
        <v>251</v>
      </c>
    </row>
    <row r="97" spans="1:31" s="9" customFormat="1" ht="24.95" customHeight="1">
      <c r="B97" s="150"/>
      <c r="C97" s="151"/>
      <c r="D97" s="152" t="s">
        <v>261</v>
      </c>
      <c r="E97" s="153"/>
      <c r="F97" s="153"/>
      <c r="G97" s="153"/>
      <c r="H97" s="153"/>
      <c r="I97" s="153"/>
      <c r="J97" s="154">
        <f>J122</f>
        <v>0</v>
      </c>
      <c r="K97" s="151"/>
      <c r="L97" s="155"/>
    </row>
    <row r="98" spans="1:31" s="10" customFormat="1" ht="19.899999999999999" customHeight="1">
      <c r="B98" s="156"/>
      <c r="C98" s="157"/>
      <c r="D98" s="158" t="s">
        <v>264</v>
      </c>
      <c r="E98" s="159"/>
      <c r="F98" s="159"/>
      <c r="G98" s="159"/>
      <c r="H98" s="159"/>
      <c r="I98" s="159"/>
      <c r="J98" s="160">
        <f>J123</f>
        <v>0</v>
      </c>
      <c r="K98" s="157"/>
      <c r="L98" s="161"/>
    </row>
    <row r="99" spans="1:31" s="10" customFormat="1" ht="19.899999999999999" customHeight="1">
      <c r="B99" s="156"/>
      <c r="C99" s="157"/>
      <c r="D99" s="158" t="s">
        <v>4538</v>
      </c>
      <c r="E99" s="159"/>
      <c r="F99" s="159"/>
      <c r="G99" s="159"/>
      <c r="H99" s="159"/>
      <c r="I99" s="159"/>
      <c r="J99" s="160">
        <f>J135</f>
        <v>0</v>
      </c>
      <c r="K99" s="157"/>
      <c r="L99" s="161"/>
    </row>
    <row r="100" spans="1:31" s="10" customFormat="1" ht="19.899999999999999" customHeight="1">
      <c r="B100" s="156"/>
      <c r="C100" s="157"/>
      <c r="D100" s="158" t="s">
        <v>4540</v>
      </c>
      <c r="E100" s="159"/>
      <c r="F100" s="159"/>
      <c r="G100" s="159"/>
      <c r="H100" s="159"/>
      <c r="I100" s="159"/>
      <c r="J100" s="160">
        <f>J156</f>
        <v>0</v>
      </c>
      <c r="K100" s="157"/>
      <c r="L100" s="161"/>
    </row>
    <row r="101" spans="1:31" s="9" customFormat="1" ht="24.95" customHeight="1">
      <c r="B101" s="150"/>
      <c r="C101" s="151"/>
      <c r="D101" s="152" t="s">
        <v>4541</v>
      </c>
      <c r="E101" s="153"/>
      <c r="F101" s="153"/>
      <c r="G101" s="153"/>
      <c r="H101" s="153"/>
      <c r="I101" s="153"/>
      <c r="J101" s="154">
        <f>J163</f>
        <v>0</v>
      </c>
      <c r="K101" s="151"/>
      <c r="L101" s="155"/>
    </row>
    <row r="102" spans="1:31" s="2" customFormat="1" ht="21.75" customHeight="1">
      <c r="A102" s="35"/>
      <c r="B102" s="36"/>
      <c r="C102" s="37"/>
      <c r="D102" s="37"/>
      <c r="E102" s="37"/>
      <c r="F102" s="37"/>
      <c r="G102" s="37"/>
      <c r="H102" s="37"/>
      <c r="I102" s="37"/>
      <c r="J102" s="37"/>
      <c r="K102" s="37"/>
      <c r="L102" s="52"/>
      <c r="S102" s="35"/>
      <c r="T102" s="35"/>
      <c r="U102" s="35"/>
      <c r="V102" s="35"/>
      <c r="W102" s="35"/>
      <c r="X102" s="35"/>
      <c r="Y102" s="35"/>
      <c r="Z102" s="35"/>
      <c r="AA102" s="35"/>
      <c r="AB102" s="35"/>
      <c r="AC102" s="35"/>
      <c r="AD102" s="35"/>
      <c r="AE102" s="35"/>
    </row>
    <row r="103" spans="1:31" s="2" customFormat="1" ht="6.95" customHeight="1">
      <c r="A103" s="35"/>
      <c r="B103" s="55"/>
      <c r="C103" s="56"/>
      <c r="D103" s="56"/>
      <c r="E103" s="56"/>
      <c r="F103" s="56"/>
      <c r="G103" s="56"/>
      <c r="H103" s="56"/>
      <c r="I103" s="56"/>
      <c r="J103" s="56"/>
      <c r="K103" s="56"/>
      <c r="L103" s="52"/>
      <c r="S103" s="35"/>
      <c r="T103" s="35"/>
      <c r="U103" s="35"/>
      <c r="V103" s="35"/>
      <c r="W103" s="35"/>
      <c r="X103" s="35"/>
      <c r="Y103" s="35"/>
      <c r="Z103" s="35"/>
      <c r="AA103" s="35"/>
      <c r="AB103" s="35"/>
      <c r="AC103" s="35"/>
      <c r="AD103" s="35"/>
      <c r="AE103" s="35"/>
    </row>
    <row r="107" spans="1:31" s="2" customFormat="1" ht="6.95" customHeight="1">
      <c r="A107" s="35"/>
      <c r="B107" s="57"/>
      <c r="C107" s="58"/>
      <c r="D107" s="58"/>
      <c r="E107" s="58"/>
      <c r="F107" s="58"/>
      <c r="G107" s="58"/>
      <c r="H107" s="58"/>
      <c r="I107" s="58"/>
      <c r="J107" s="58"/>
      <c r="K107" s="58"/>
      <c r="L107" s="52"/>
      <c r="S107" s="35"/>
      <c r="T107" s="35"/>
      <c r="U107" s="35"/>
      <c r="V107" s="35"/>
      <c r="W107" s="35"/>
      <c r="X107" s="35"/>
      <c r="Y107" s="35"/>
      <c r="Z107" s="35"/>
      <c r="AA107" s="35"/>
      <c r="AB107" s="35"/>
      <c r="AC107" s="35"/>
      <c r="AD107" s="35"/>
      <c r="AE107" s="35"/>
    </row>
    <row r="108" spans="1:31" s="2" customFormat="1" ht="24.95" customHeight="1">
      <c r="A108" s="35"/>
      <c r="B108" s="36"/>
      <c r="C108" s="24" t="s">
        <v>277</v>
      </c>
      <c r="D108" s="37"/>
      <c r="E108" s="37"/>
      <c r="F108" s="37"/>
      <c r="G108" s="37"/>
      <c r="H108" s="37"/>
      <c r="I108" s="37"/>
      <c r="J108" s="37"/>
      <c r="K108" s="37"/>
      <c r="L108" s="52"/>
      <c r="S108" s="35"/>
      <c r="T108" s="35"/>
      <c r="U108" s="35"/>
      <c r="V108" s="35"/>
      <c r="W108" s="35"/>
      <c r="X108" s="35"/>
      <c r="Y108" s="35"/>
      <c r="Z108" s="35"/>
      <c r="AA108" s="35"/>
      <c r="AB108" s="35"/>
      <c r="AC108" s="35"/>
      <c r="AD108" s="35"/>
      <c r="AE108" s="35"/>
    </row>
    <row r="109" spans="1:31" s="2" customFormat="1" ht="6.95" customHeight="1">
      <c r="A109" s="35"/>
      <c r="B109" s="36"/>
      <c r="C109" s="37"/>
      <c r="D109" s="37"/>
      <c r="E109" s="37"/>
      <c r="F109" s="37"/>
      <c r="G109" s="37"/>
      <c r="H109" s="37"/>
      <c r="I109" s="37"/>
      <c r="J109" s="37"/>
      <c r="K109" s="37"/>
      <c r="L109" s="52"/>
      <c r="S109" s="35"/>
      <c r="T109" s="35"/>
      <c r="U109" s="35"/>
      <c r="V109" s="35"/>
      <c r="W109" s="35"/>
      <c r="X109" s="35"/>
      <c r="Y109" s="35"/>
      <c r="Z109" s="35"/>
      <c r="AA109" s="35"/>
      <c r="AB109" s="35"/>
      <c r="AC109" s="35"/>
      <c r="AD109" s="35"/>
      <c r="AE109" s="35"/>
    </row>
    <row r="110" spans="1:31" s="2" customFormat="1" ht="12" customHeight="1">
      <c r="A110" s="35"/>
      <c r="B110" s="36"/>
      <c r="C110" s="30" t="s">
        <v>16</v>
      </c>
      <c r="D110" s="37"/>
      <c r="E110" s="37"/>
      <c r="F110" s="37"/>
      <c r="G110" s="37"/>
      <c r="H110" s="37"/>
      <c r="I110" s="37"/>
      <c r="J110" s="37"/>
      <c r="K110" s="37"/>
      <c r="L110" s="52"/>
      <c r="S110" s="35"/>
      <c r="T110" s="35"/>
      <c r="U110" s="35"/>
      <c r="V110" s="35"/>
      <c r="W110" s="35"/>
      <c r="X110" s="35"/>
      <c r="Y110" s="35"/>
      <c r="Z110" s="35"/>
      <c r="AA110" s="35"/>
      <c r="AB110" s="35"/>
      <c r="AC110" s="35"/>
      <c r="AD110" s="35"/>
      <c r="AE110" s="35"/>
    </row>
    <row r="111" spans="1:31" s="2" customFormat="1" ht="16.5" customHeight="1">
      <c r="A111" s="35"/>
      <c r="B111" s="36"/>
      <c r="C111" s="37"/>
      <c r="D111" s="37"/>
      <c r="E111" s="329" t="str">
        <f>E7</f>
        <v>Domov pro seniory, Nový Bydžov</v>
      </c>
      <c r="F111" s="330"/>
      <c r="G111" s="330"/>
      <c r="H111" s="330"/>
      <c r="I111" s="37"/>
      <c r="J111" s="37"/>
      <c r="K111" s="37"/>
      <c r="L111" s="52"/>
      <c r="S111" s="35"/>
      <c r="T111" s="35"/>
      <c r="U111" s="35"/>
      <c r="V111" s="35"/>
      <c r="W111" s="35"/>
      <c r="X111" s="35"/>
      <c r="Y111" s="35"/>
      <c r="Z111" s="35"/>
      <c r="AA111" s="35"/>
      <c r="AB111" s="35"/>
      <c r="AC111" s="35"/>
      <c r="AD111" s="35"/>
      <c r="AE111" s="35"/>
    </row>
    <row r="112" spans="1:31" s="2" customFormat="1" ht="12" customHeight="1">
      <c r="A112" s="35"/>
      <c r="B112" s="36"/>
      <c r="C112" s="30" t="s">
        <v>179</v>
      </c>
      <c r="D112" s="37"/>
      <c r="E112" s="37"/>
      <c r="F112" s="37"/>
      <c r="G112" s="37"/>
      <c r="H112" s="37"/>
      <c r="I112" s="37"/>
      <c r="J112" s="37"/>
      <c r="K112" s="37"/>
      <c r="L112" s="52"/>
      <c r="S112" s="35"/>
      <c r="T112" s="35"/>
      <c r="U112" s="35"/>
      <c r="V112" s="35"/>
      <c r="W112" s="35"/>
      <c r="X112" s="35"/>
      <c r="Y112" s="35"/>
      <c r="Z112" s="35"/>
      <c r="AA112" s="35"/>
      <c r="AB112" s="35"/>
      <c r="AC112" s="35"/>
      <c r="AD112" s="35"/>
      <c r="AE112" s="35"/>
    </row>
    <row r="113" spans="1:65" s="2" customFormat="1" ht="30" customHeight="1">
      <c r="A113" s="35"/>
      <c r="B113" s="36"/>
      <c r="C113" s="37"/>
      <c r="D113" s="37"/>
      <c r="E113" s="284" t="str">
        <f>E9</f>
        <v xml:space="preserve">SO 01.11 - Solární ohřev teplé vody - nezpůsobilé náklady </v>
      </c>
      <c r="F113" s="331"/>
      <c r="G113" s="331"/>
      <c r="H113" s="331"/>
      <c r="I113" s="37"/>
      <c r="J113" s="37"/>
      <c r="K113" s="37"/>
      <c r="L113" s="52"/>
      <c r="S113" s="35"/>
      <c r="T113" s="35"/>
      <c r="U113" s="35"/>
      <c r="V113" s="35"/>
      <c r="W113" s="35"/>
      <c r="X113" s="35"/>
      <c r="Y113" s="35"/>
      <c r="Z113" s="35"/>
      <c r="AA113" s="35"/>
      <c r="AB113" s="35"/>
      <c r="AC113" s="35"/>
      <c r="AD113" s="35"/>
      <c r="AE113" s="35"/>
    </row>
    <row r="114" spans="1:65" s="2" customFormat="1" ht="6.95" customHeight="1">
      <c r="A114" s="35"/>
      <c r="B114" s="36"/>
      <c r="C114" s="37"/>
      <c r="D114" s="37"/>
      <c r="E114" s="37"/>
      <c r="F114" s="37"/>
      <c r="G114" s="37"/>
      <c r="H114" s="37"/>
      <c r="I114" s="37"/>
      <c r="J114" s="37"/>
      <c r="K114" s="37"/>
      <c r="L114" s="52"/>
      <c r="S114" s="35"/>
      <c r="T114" s="35"/>
      <c r="U114" s="35"/>
      <c r="V114" s="35"/>
      <c r="W114" s="35"/>
      <c r="X114" s="35"/>
      <c r="Y114" s="35"/>
      <c r="Z114" s="35"/>
      <c r="AA114" s="35"/>
      <c r="AB114" s="35"/>
      <c r="AC114" s="35"/>
      <c r="AD114" s="35"/>
      <c r="AE114" s="35"/>
    </row>
    <row r="115" spans="1:65" s="2" customFormat="1" ht="12" customHeight="1">
      <c r="A115" s="35"/>
      <c r="B115" s="36"/>
      <c r="C115" s="30" t="s">
        <v>20</v>
      </c>
      <c r="D115" s="37"/>
      <c r="E115" s="37"/>
      <c r="F115" s="28" t="str">
        <f>F12</f>
        <v>k.ú. Nový Bydžov, 70 7163</v>
      </c>
      <c r="G115" s="37"/>
      <c r="H115" s="37"/>
      <c r="I115" s="30" t="s">
        <v>22</v>
      </c>
      <c r="J115" s="67" t="str">
        <f>IF(J12="","",J12)</f>
        <v>4. 1. 2023</v>
      </c>
      <c r="K115" s="37"/>
      <c r="L115" s="52"/>
      <c r="S115" s="35"/>
      <c r="T115" s="35"/>
      <c r="U115" s="35"/>
      <c r="V115" s="35"/>
      <c r="W115" s="35"/>
      <c r="X115" s="35"/>
      <c r="Y115" s="35"/>
      <c r="Z115" s="35"/>
      <c r="AA115" s="35"/>
      <c r="AB115" s="35"/>
      <c r="AC115" s="35"/>
      <c r="AD115" s="35"/>
      <c r="AE115" s="35"/>
    </row>
    <row r="116" spans="1:65" s="2" customFormat="1" ht="6.95" customHeight="1">
      <c r="A116" s="35"/>
      <c r="B116" s="36"/>
      <c r="C116" s="37"/>
      <c r="D116" s="37"/>
      <c r="E116" s="37"/>
      <c r="F116" s="37"/>
      <c r="G116" s="37"/>
      <c r="H116" s="37"/>
      <c r="I116" s="37"/>
      <c r="J116" s="37"/>
      <c r="K116" s="37"/>
      <c r="L116" s="52"/>
      <c r="S116" s="35"/>
      <c r="T116" s="35"/>
      <c r="U116" s="35"/>
      <c r="V116" s="35"/>
      <c r="W116" s="35"/>
      <c r="X116" s="35"/>
      <c r="Y116" s="35"/>
      <c r="Z116" s="35"/>
      <c r="AA116" s="35"/>
      <c r="AB116" s="35"/>
      <c r="AC116" s="35"/>
      <c r="AD116" s="35"/>
      <c r="AE116" s="35"/>
    </row>
    <row r="117" spans="1:65" s="2" customFormat="1" ht="40.15" customHeight="1">
      <c r="A117" s="35"/>
      <c r="B117" s="36"/>
      <c r="C117" s="30" t="s">
        <v>24</v>
      </c>
      <c r="D117" s="37"/>
      <c r="E117" s="37"/>
      <c r="F117" s="28" t="str">
        <f>E15</f>
        <v>Město Nový Bydžov, Masarykovo nám. 1, 504 01</v>
      </c>
      <c r="G117" s="37"/>
      <c r="H117" s="37"/>
      <c r="I117" s="30" t="s">
        <v>30</v>
      </c>
      <c r="J117" s="33" t="str">
        <f>E21</f>
        <v>Architektura s.r.o., Vilkova 1142/15, Praha 4-Krč</v>
      </c>
      <c r="K117" s="37"/>
      <c r="L117" s="52"/>
      <c r="S117" s="35"/>
      <c r="T117" s="35"/>
      <c r="U117" s="35"/>
      <c r="V117" s="35"/>
      <c r="W117" s="35"/>
      <c r="X117" s="35"/>
      <c r="Y117" s="35"/>
      <c r="Z117" s="35"/>
      <c r="AA117" s="35"/>
      <c r="AB117" s="35"/>
      <c r="AC117" s="35"/>
      <c r="AD117" s="35"/>
      <c r="AE117" s="35"/>
    </row>
    <row r="118" spans="1:65" s="2" customFormat="1" ht="40.15" customHeight="1">
      <c r="A118" s="35"/>
      <c r="B118" s="36"/>
      <c r="C118" s="30" t="s">
        <v>28</v>
      </c>
      <c r="D118" s="37"/>
      <c r="E118" s="37"/>
      <c r="F118" s="28" t="str">
        <f>IF(E18="","",E18)</f>
        <v>Vyplň údaj</v>
      </c>
      <c r="G118" s="37"/>
      <c r="H118" s="37"/>
      <c r="I118" s="30" t="s">
        <v>33</v>
      </c>
      <c r="J118" s="33" t="str">
        <f>E24</f>
        <v>Projecticon s.r.o., A. Kopeckého 151, Nový Hrádek</v>
      </c>
      <c r="K118" s="37"/>
      <c r="L118" s="52"/>
      <c r="S118" s="35"/>
      <c r="T118" s="35"/>
      <c r="U118" s="35"/>
      <c r="V118" s="35"/>
      <c r="W118" s="35"/>
      <c r="X118" s="35"/>
      <c r="Y118" s="35"/>
      <c r="Z118" s="35"/>
      <c r="AA118" s="35"/>
      <c r="AB118" s="35"/>
      <c r="AC118" s="35"/>
      <c r="AD118" s="35"/>
      <c r="AE118" s="35"/>
    </row>
    <row r="119" spans="1:65" s="2" customFormat="1" ht="10.35" customHeight="1">
      <c r="A119" s="35"/>
      <c r="B119" s="36"/>
      <c r="C119" s="37"/>
      <c r="D119" s="37"/>
      <c r="E119" s="37"/>
      <c r="F119" s="37"/>
      <c r="G119" s="37"/>
      <c r="H119" s="37"/>
      <c r="I119" s="37"/>
      <c r="J119" s="37"/>
      <c r="K119" s="37"/>
      <c r="L119" s="52"/>
      <c r="S119" s="35"/>
      <c r="T119" s="35"/>
      <c r="U119" s="35"/>
      <c r="V119" s="35"/>
      <c r="W119" s="35"/>
      <c r="X119" s="35"/>
      <c r="Y119" s="35"/>
      <c r="Z119" s="35"/>
      <c r="AA119" s="35"/>
      <c r="AB119" s="35"/>
      <c r="AC119" s="35"/>
      <c r="AD119" s="35"/>
      <c r="AE119" s="35"/>
    </row>
    <row r="120" spans="1:65" s="11" customFormat="1" ht="29.25" customHeight="1">
      <c r="A120" s="162"/>
      <c r="B120" s="163"/>
      <c r="C120" s="164" t="s">
        <v>278</v>
      </c>
      <c r="D120" s="165" t="s">
        <v>62</v>
      </c>
      <c r="E120" s="165" t="s">
        <v>58</v>
      </c>
      <c r="F120" s="165" t="s">
        <v>59</v>
      </c>
      <c r="G120" s="165" t="s">
        <v>279</v>
      </c>
      <c r="H120" s="165" t="s">
        <v>280</v>
      </c>
      <c r="I120" s="165" t="s">
        <v>281</v>
      </c>
      <c r="J120" s="165" t="s">
        <v>249</v>
      </c>
      <c r="K120" s="166" t="s">
        <v>282</v>
      </c>
      <c r="L120" s="167"/>
      <c r="M120" s="76" t="s">
        <v>1</v>
      </c>
      <c r="N120" s="77" t="s">
        <v>41</v>
      </c>
      <c r="O120" s="77" t="s">
        <v>283</v>
      </c>
      <c r="P120" s="77" t="s">
        <v>284</v>
      </c>
      <c r="Q120" s="77" t="s">
        <v>285</v>
      </c>
      <c r="R120" s="77" t="s">
        <v>286</v>
      </c>
      <c r="S120" s="77" t="s">
        <v>287</v>
      </c>
      <c r="T120" s="78" t="s">
        <v>288</v>
      </c>
      <c r="U120" s="162"/>
      <c r="V120" s="162"/>
      <c r="W120" s="162"/>
      <c r="X120" s="162"/>
      <c r="Y120" s="162"/>
      <c r="Z120" s="162"/>
      <c r="AA120" s="162"/>
      <c r="AB120" s="162"/>
      <c r="AC120" s="162"/>
      <c r="AD120" s="162"/>
      <c r="AE120" s="162"/>
    </row>
    <row r="121" spans="1:65" s="2" customFormat="1" ht="22.9" customHeight="1">
      <c r="A121" s="35"/>
      <c r="B121" s="36"/>
      <c r="C121" s="83" t="s">
        <v>289</v>
      </c>
      <c r="D121" s="37"/>
      <c r="E121" s="37"/>
      <c r="F121" s="37"/>
      <c r="G121" s="37"/>
      <c r="H121" s="37"/>
      <c r="I121" s="37"/>
      <c r="J121" s="168">
        <f>BK121</f>
        <v>0</v>
      </c>
      <c r="K121" s="37"/>
      <c r="L121" s="40"/>
      <c r="M121" s="79"/>
      <c r="N121" s="169"/>
      <c r="O121" s="80"/>
      <c r="P121" s="170">
        <f>P122+P163</f>
        <v>0</v>
      </c>
      <c r="Q121" s="80"/>
      <c r="R121" s="170">
        <f>R122+R163</f>
        <v>2.3290999999999991</v>
      </c>
      <c r="S121" s="80"/>
      <c r="T121" s="171">
        <f>T122+T163</f>
        <v>0</v>
      </c>
      <c r="U121" s="35"/>
      <c r="V121" s="35"/>
      <c r="W121" s="35"/>
      <c r="X121" s="35"/>
      <c r="Y121" s="35"/>
      <c r="Z121" s="35"/>
      <c r="AA121" s="35"/>
      <c r="AB121" s="35"/>
      <c r="AC121" s="35"/>
      <c r="AD121" s="35"/>
      <c r="AE121" s="35"/>
      <c r="AT121" s="18" t="s">
        <v>76</v>
      </c>
      <c r="AU121" s="18" t="s">
        <v>251</v>
      </c>
      <c r="BK121" s="172">
        <f>BK122+BK163</f>
        <v>0</v>
      </c>
    </row>
    <row r="122" spans="1:65" s="12" customFormat="1" ht="25.9" customHeight="1">
      <c r="B122" s="173"/>
      <c r="C122" s="174"/>
      <c r="D122" s="175" t="s">
        <v>76</v>
      </c>
      <c r="E122" s="176" t="s">
        <v>1494</v>
      </c>
      <c r="F122" s="176" t="s">
        <v>1495</v>
      </c>
      <c r="G122" s="174"/>
      <c r="H122" s="174"/>
      <c r="I122" s="177"/>
      <c r="J122" s="178">
        <f>BK122</f>
        <v>0</v>
      </c>
      <c r="K122" s="174"/>
      <c r="L122" s="179"/>
      <c r="M122" s="180"/>
      <c r="N122" s="181"/>
      <c r="O122" s="181"/>
      <c r="P122" s="182">
        <f>P123+P135+P156</f>
        <v>0</v>
      </c>
      <c r="Q122" s="181"/>
      <c r="R122" s="182">
        <f>R123+R135+R156</f>
        <v>2.3290999999999991</v>
      </c>
      <c r="S122" s="181"/>
      <c r="T122" s="183">
        <f>T123+T135+T156</f>
        <v>0</v>
      </c>
      <c r="AR122" s="184" t="s">
        <v>120</v>
      </c>
      <c r="AT122" s="185" t="s">
        <v>76</v>
      </c>
      <c r="AU122" s="185" t="s">
        <v>77</v>
      </c>
      <c r="AY122" s="184" t="s">
        <v>292</v>
      </c>
      <c r="BK122" s="186">
        <f>BK123+BK135+BK156</f>
        <v>0</v>
      </c>
    </row>
    <row r="123" spans="1:65" s="12" customFormat="1" ht="22.9" customHeight="1">
      <c r="B123" s="173"/>
      <c r="C123" s="174"/>
      <c r="D123" s="175" t="s">
        <v>76</v>
      </c>
      <c r="E123" s="187" t="s">
        <v>1777</v>
      </c>
      <c r="F123" s="187" t="s">
        <v>1778</v>
      </c>
      <c r="G123" s="174"/>
      <c r="H123" s="174"/>
      <c r="I123" s="177"/>
      <c r="J123" s="188">
        <f>BK123</f>
        <v>0</v>
      </c>
      <c r="K123" s="174"/>
      <c r="L123" s="179"/>
      <c r="M123" s="180"/>
      <c r="N123" s="181"/>
      <c r="O123" s="181"/>
      <c r="P123" s="182">
        <f>SUM(P124:P134)</f>
        <v>0</v>
      </c>
      <c r="Q123" s="181"/>
      <c r="R123" s="182">
        <f>SUM(R124:R134)</f>
        <v>0.18151</v>
      </c>
      <c r="S123" s="181"/>
      <c r="T123" s="183">
        <f>SUM(T124:T134)</f>
        <v>0</v>
      </c>
      <c r="AR123" s="184" t="s">
        <v>120</v>
      </c>
      <c r="AT123" s="185" t="s">
        <v>76</v>
      </c>
      <c r="AU123" s="185" t="s">
        <v>85</v>
      </c>
      <c r="AY123" s="184" t="s">
        <v>292</v>
      </c>
      <c r="BK123" s="186">
        <f>SUM(BK124:BK134)</f>
        <v>0</v>
      </c>
    </row>
    <row r="124" spans="1:65" s="2" customFormat="1" ht="24.2" customHeight="1">
      <c r="A124" s="35"/>
      <c r="B124" s="36"/>
      <c r="C124" s="246" t="s">
        <v>85</v>
      </c>
      <c r="D124" s="246" t="s">
        <v>626</v>
      </c>
      <c r="E124" s="247" t="s">
        <v>5829</v>
      </c>
      <c r="F124" s="248" t="s">
        <v>5830</v>
      </c>
      <c r="G124" s="249" t="s">
        <v>407</v>
      </c>
      <c r="H124" s="250">
        <v>45</v>
      </c>
      <c r="I124" s="251"/>
      <c r="J124" s="252">
        <f t="shared" ref="J124:J131" si="0">ROUND(I124*H124,2)</f>
        <v>0</v>
      </c>
      <c r="K124" s="248" t="s">
        <v>298</v>
      </c>
      <c r="L124" s="253"/>
      <c r="M124" s="254" t="s">
        <v>1</v>
      </c>
      <c r="N124" s="255" t="s">
        <v>43</v>
      </c>
      <c r="O124" s="72"/>
      <c r="P124" s="198">
        <f t="shared" ref="P124:P131" si="1">O124*H124</f>
        <v>0</v>
      </c>
      <c r="Q124" s="198">
        <v>2.7E-4</v>
      </c>
      <c r="R124" s="198">
        <f t="shared" ref="R124:R131" si="2">Q124*H124</f>
        <v>1.2149999999999999E-2</v>
      </c>
      <c r="S124" s="198">
        <v>0</v>
      </c>
      <c r="T124" s="199">
        <f t="shared" ref="T124:T131" si="3">S124*H124</f>
        <v>0</v>
      </c>
      <c r="U124" s="35"/>
      <c r="V124" s="35"/>
      <c r="W124" s="35"/>
      <c r="X124" s="35"/>
      <c r="Y124" s="35"/>
      <c r="Z124" s="35"/>
      <c r="AA124" s="35"/>
      <c r="AB124" s="35"/>
      <c r="AC124" s="35"/>
      <c r="AD124" s="35"/>
      <c r="AE124" s="35"/>
      <c r="AR124" s="200" t="s">
        <v>573</v>
      </c>
      <c r="AT124" s="200" t="s">
        <v>626</v>
      </c>
      <c r="AU124" s="200" t="s">
        <v>120</v>
      </c>
      <c r="AY124" s="18" t="s">
        <v>292</v>
      </c>
      <c r="BE124" s="201">
        <f t="shared" ref="BE124:BE131" si="4">IF(N124="základní",J124,0)</f>
        <v>0</v>
      </c>
      <c r="BF124" s="201">
        <f t="shared" ref="BF124:BF131" si="5">IF(N124="snížená",J124,0)</f>
        <v>0</v>
      </c>
      <c r="BG124" s="201">
        <f t="shared" ref="BG124:BG131" si="6">IF(N124="zákl. přenesená",J124,0)</f>
        <v>0</v>
      </c>
      <c r="BH124" s="201">
        <f t="shared" ref="BH124:BH131" si="7">IF(N124="sníž. přenesená",J124,0)</f>
        <v>0</v>
      </c>
      <c r="BI124" s="201">
        <f t="shared" ref="BI124:BI131" si="8">IF(N124="nulová",J124,0)</f>
        <v>0</v>
      </c>
      <c r="BJ124" s="18" t="s">
        <v>120</v>
      </c>
      <c r="BK124" s="201">
        <f t="shared" ref="BK124:BK131" si="9">ROUND(I124*H124,2)</f>
        <v>0</v>
      </c>
      <c r="BL124" s="18" t="s">
        <v>438</v>
      </c>
      <c r="BM124" s="200" t="s">
        <v>120</v>
      </c>
    </row>
    <row r="125" spans="1:65" s="2" customFormat="1" ht="24.2" customHeight="1">
      <c r="A125" s="35"/>
      <c r="B125" s="36"/>
      <c r="C125" s="246" t="s">
        <v>120</v>
      </c>
      <c r="D125" s="246" t="s">
        <v>626</v>
      </c>
      <c r="E125" s="247" t="s">
        <v>5831</v>
      </c>
      <c r="F125" s="248" t="s">
        <v>5832</v>
      </c>
      <c r="G125" s="249" t="s">
        <v>407</v>
      </c>
      <c r="H125" s="250">
        <v>95</v>
      </c>
      <c r="I125" s="251"/>
      <c r="J125" s="252">
        <f t="shared" si="0"/>
        <v>0</v>
      </c>
      <c r="K125" s="248" t="s">
        <v>298</v>
      </c>
      <c r="L125" s="253"/>
      <c r="M125" s="254" t="s">
        <v>1</v>
      </c>
      <c r="N125" s="255" t="s">
        <v>43</v>
      </c>
      <c r="O125" s="72"/>
      <c r="P125" s="198">
        <f t="shared" si="1"/>
        <v>0</v>
      </c>
      <c r="Q125" s="198">
        <v>3.2000000000000003E-4</v>
      </c>
      <c r="R125" s="198">
        <f t="shared" si="2"/>
        <v>3.0400000000000003E-2</v>
      </c>
      <c r="S125" s="198">
        <v>0</v>
      </c>
      <c r="T125" s="199">
        <f t="shared" si="3"/>
        <v>0</v>
      </c>
      <c r="U125" s="35"/>
      <c r="V125" s="35"/>
      <c r="W125" s="35"/>
      <c r="X125" s="35"/>
      <c r="Y125" s="35"/>
      <c r="Z125" s="35"/>
      <c r="AA125" s="35"/>
      <c r="AB125" s="35"/>
      <c r="AC125" s="35"/>
      <c r="AD125" s="35"/>
      <c r="AE125" s="35"/>
      <c r="AR125" s="200" t="s">
        <v>573</v>
      </c>
      <c r="AT125" s="200" t="s">
        <v>626</v>
      </c>
      <c r="AU125" s="200" t="s">
        <v>120</v>
      </c>
      <c r="AY125" s="18" t="s">
        <v>292</v>
      </c>
      <c r="BE125" s="201">
        <f t="shared" si="4"/>
        <v>0</v>
      </c>
      <c r="BF125" s="201">
        <f t="shared" si="5"/>
        <v>0</v>
      </c>
      <c r="BG125" s="201">
        <f t="shared" si="6"/>
        <v>0</v>
      </c>
      <c r="BH125" s="201">
        <f t="shared" si="7"/>
        <v>0</v>
      </c>
      <c r="BI125" s="201">
        <f t="shared" si="8"/>
        <v>0</v>
      </c>
      <c r="BJ125" s="18" t="s">
        <v>120</v>
      </c>
      <c r="BK125" s="201">
        <f t="shared" si="9"/>
        <v>0</v>
      </c>
      <c r="BL125" s="18" t="s">
        <v>438</v>
      </c>
      <c r="BM125" s="200" t="s">
        <v>299</v>
      </c>
    </row>
    <row r="126" spans="1:65" s="2" customFormat="1" ht="16.5" customHeight="1">
      <c r="A126" s="35"/>
      <c r="B126" s="36"/>
      <c r="C126" s="246" t="s">
        <v>317</v>
      </c>
      <c r="D126" s="246" t="s">
        <v>626</v>
      </c>
      <c r="E126" s="247" t="s">
        <v>4550</v>
      </c>
      <c r="F126" s="248" t="s">
        <v>4551</v>
      </c>
      <c r="G126" s="249" t="s">
        <v>407</v>
      </c>
      <c r="H126" s="250">
        <v>250</v>
      </c>
      <c r="I126" s="251"/>
      <c r="J126" s="252">
        <f t="shared" si="0"/>
        <v>0</v>
      </c>
      <c r="K126" s="248" t="s">
        <v>298</v>
      </c>
      <c r="L126" s="253"/>
      <c r="M126" s="254" t="s">
        <v>1</v>
      </c>
      <c r="N126" s="255" t="s">
        <v>43</v>
      </c>
      <c r="O126" s="72"/>
      <c r="P126" s="198">
        <f t="shared" si="1"/>
        <v>0</v>
      </c>
      <c r="Q126" s="198">
        <v>9.0000000000000006E-5</v>
      </c>
      <c r="R126" s="198">
        <f t="shared" si="2"/>
        <v>2.2500000000000003E-2</v>
      </c>
      <c r="S126" s="198">
        <v>0</v>
      </c>
      <c r="T126" s="199">
        <f t="shared" si="3"/>
        <v>0</v>
      </c>
      <c r="U126" s="35"/>
      <c r="V126" s="35"/>
      <c r="W126" s="35"/>
      <c r="X126" s="35"/>
      <c r="Y126" s="35"/>
      <c r="Z126" s="35"/>
      <c r="AA126" s="35"/>
      <c r="AB126" s="35"/>
      <c r="AC126" s="35"/>
      <c r="AD126" s="35"/>
      <c r="AE126" s="35"/>
      <c r="AR126" s="200" t="s">
        <v>573</v>
      </c>
      <c r="AT126" s="200" t="s">
        <v>626</v>
      </c>
      <c r="AU126" s="200" t="s">
        <v>120</v>
      </c>
      <c r="AY126" s="18" t="s">
        <v>292</v>
      </c>
      <c r="BE126" s="201">
        <f t="shared" si="4"/>
        <v>0</v>
      </c>
      <c r="BF126" s="201">
        <f t="shared" si="5"/>
        <v>0</v>
      </c>
      <c r="BG126" s="201">
        <f t="shared" si="6"/>
        <v>0</v>
      </c>
      <c r="BH126" s="201">
        <f t="shared" si="7"/>
        <v>0</v>
      </c>
      <c r="BI126" s="201">
        <f t="shared" si="8"/>
        <v>0</v>
      </c>
      <c r="BJ126" s="18" t="s">
        <v>120</v>
      </c>
      <c r="BK126" s="201">
        <f t="shared" si="9"/>
        <v>0</v>
      </c>
      <c r="BL126" s="18" t="s">
        <v>438</v>
      </c>
      <c r="BM126" s="200" t="s">
        <v>5833</v>
      </c>
    </row>
    <row r="127" spans="1:65" s="2" customFormat="1" ht="24.2" customHeight="1">
      <c r="A127" s="35"/>
      <c r="B127" s="36"/>
      <c r="C127" s="246" t="s">
        <v>299</v>
      </c>
      <c r="D127" s="246" t="s">
        <v>626</v>
      </c>
      <c r="E127" s="247" t="s">
        <v>5834</v>
      </c>
      <c r="F127" s="248" t="s">
        <v>5835</v>
      </c>
      <c r="G127" s="249" t="s">
        <v>297</v>
      </c>
      <c r="H127" s="250">
        <v>2</v>
      </c>
      <c r="I127" s="251"/>
      <c r="J127" s="252">
        <f t="shared" si="0"/>
        <v>0</v>
      </c>
      <c r="K127" s="248" t="s">
        <v>298</v>
      </c>
      <c r="L127" s="253"/>
      <c r="M127" s="254" t="s">
        <v>1</v>
      </c>
      <c r="N127" s="255" t="s">
        <v>43</v>
      </c>
      <c r="O127" s="72"/>
      <c r="P127" s="198">
        <f t="shared" si="1"/>
        <v>0</v>
      </c>
      <c r="Q127" s="198">
        <v>3.0000000000000001E-3</v>
      </c>
      <c r="R127" s="198">
        <f t="shared" si="2"/>
        <v>6.0000000000000001E-3</v>
      </c>
      <c r="S127" s="198">
        <v>0</v>
      </c>
      <c r="T127" s="199">
        <f t="shared" si="3"/>
        <v>0</v>
      </c>
      <c r="U127" s="35"/>
      <c r="V127" s="35"/>
      <c r="W127" s="35"/>
      <c r="X127" s="35"/>
      <c r="Y127" s="35"/>
      <c r="Z127" s="35"/>
      <c r="AA127" s="35"/>
      <c r="AB127" s="35"/>
      <c r="AC127" s="35"/>
      <c r="AD127" s="35"/>
      <c r="AE127" s="35"/>
      <c r="AR127" s="200" t="s">
        <v>573</v>
      </c>
      <c r="AT127" s="200" t="s">
        <v>626</v>
      </c>
      <c r="AU127" s="200" t="s">
        <v>120</v>
      </c>
      <c r="AY127" s="18" t="s">
        <v>292</v>
      </c>
      <c r="BE127" s="201">
        <f t="shared" si="4"/>
        <v>0</v>
      </c>
      <c r="BF127" s="201">
        <f t="shared" si="5"/>
        <v>0</v>
      </c>
      <c r="BG127" s="201">
        <f t="shared" si="6"/>
        <v>0</v>
      </c>
      <c r="BH127" s="201">
        <f t="shared" si="7"/>
        <v>0</v>
      </c>
      <c r="BI127" s="201">
        <f t="shared" si="8"/>
        <v>0</v>
      </c>
      <c r="BJ127" s="18" t="s">
        <v>120</v>
      </c>
      <c r="BK127" s="201">
        <f t="shared" si="9"/>
        <v>0</v>
      </c>
      <c r="BL127" s="18" t="s">
        <v>438</v>
      </c>
      <c r="BM127" s="200" t="s">
        <v>357</v>
      </c>
    </row>
    <row r="128" spans="1:65" s="2" customFormat="1" ht="24.2" customHeight="1">
      <c r="A128" s="35"/>
      <c r="B128" s="36"/>
      <c r="C128" s="189" t="s">
        <v>341</v>
      </c>
      <c r="D128" s="189" t="s">
        <v>294</v>
      </c>
      <c r="E128" s="190" t="s">
        <v>5836</v>
      </c>
      <c r="F128" s="191" t="s">
        <v>5837</v>
      </c>
      <c r="G128" s="192" t="s">
        <v>297</v>
      </c>
      <c r="H128" s="193">
        <v>2</v>
      </c>
      <c r="I128" s="194"/>
      <c r="J128" s="195">
        <f t="shared" si="0"/>
        <v>0</v>
      </c>
      <c r="K128" s="191" t="s">
        <v>298</v>
      </c>
      <c r="L128" s="40"/>
      <c r="M128" s="196" t="s">
        <v>1</v>
      </c>
      <c r="N128" s="197" t="s">
        <v>43</v>
      </c>
      <c r="O128" s="72"/>
      <c r="P128" s="198">
        <f t="shared" si="1"/>
        <v>0</v>
      </c>
      <c r="Q128" s="198">
        <v>1.8000000000000001E-4</v>
      </c>
      <c r="R128" s="198">
        <f t="shared" si="2"/>
        <v>3.6000000000000002E-4</v>
      </c>
      <c r="S128" s="198">
        <v>0</v>
      </c>
      <c r="T128" s="199">
        <f t="shared" si="3"/>
        <v>0</v>
      </c>
      <c r="U128" s="35"/>
      <c r="V128" s="35"/>
      <c r="W128" s="35"/>
      <c r="X128" s="35"/>
      <c r="Y128" s="35"/>
      <c r="Z128" s="35"/>
      <c r="AA128" s="35"/>
      <c r="AB128" s="35"/>
      <c r="AC128" s="35"/>
      <c r="AD128" s="35"/>
      <c r="AE128" s="35"/>
      <c r="AR128" s="200" t="s">
        <v>438</v>
      </c>
      <c r="AT128" s="200" t="s">
        <v>294</v>
      </c>
      <c r="AU128" s="200" t="s">
        <v>120</v>
      </c>
      <c r="AY128" s="18" t="s">
        <v>292</v>
      </c>
      <c r="BE128" s="201">
        <f t="shared" si="4"/>
        <v>0</v>
      </c>
      <c r="BF128" s="201">
        <f t="shared" si="5"/>
        <v>0</v>
      </c>
      <c r="BG128" s="201">
        <f t="shared" si="6"/>
        <v>0</v>
      </c>
      <c r="BH128" s="201">
        <f t="shared" si="7"/>
        <v>0</v>
      </c>
      <c r="BI128" s="201">
        <f t="shared" si="8"/>
        <v>0</v>
      </c>
      <c r="BJ128" s="18" t="s">
        <v>120</v>
      </c>
      <c r="BK128" s="201">
        <f t="shared" si="9"/>
        <v>0</v>
      </c>
      <c r="BL128" s="18" t="s">
        <v>438</v>
      </c>
      <c r="BM128" s="200" t="s">
        <v>368</v>
      </c>
    </row>
    <row r="129" spans="1:65" s="2" customFormat="1" ht="33" customHeight="1">
      <c r="A129" s="35"/>
      <c r="B129" s="36"/>
      <c r="C129" s="189" t="s">
        <v>346</v>
      </c>
      <c r="D129" s="189" t="s">
        <v>294</v>
      </c>
      <c r="E129" s="190" t="s">
        <v>4555</v>
      </c>
      <c r="F129" s="191" t="s">
        <v>4556</v>
      </c>
      <c r="G129" s="192" t="s">
        <v>407</v>
      </c>
      <c r="H129" s="193">
        <v>140</v>
      </c>
      <c r="I129" s="194"/>
      <c r="J129" s="195">
        <f t="shared" si="0"/>
        <v>0</v>
      </c>
      <c r="K129" s="191" t="s">
        <v>298</v>
      </c>
      <c r="L129" s="40"/>
      <c r="M129" s="196" t="s">
        <v>1</v>
      </c>
      <c r="N129" s="197" t="s">
        <v>43</v>
      </c>
      <c r="O129" s="72"/>
      <c r="P129" s="198">
        <f t="shared" si="1"/>
        <v>0</v>
      </c>
      <c r="Q129" s="198">
        <v>4.0999999999999999E-4</v>
      </c>
      <c r="R129" s="198">
        <f t="shared" si="2"/>
        <v>5.74E-2</v>
      </c>
      <c r="S129" s="198">
        <v>0</v>
      </c>
      <c r="T129" s="199">
        <f t="shared" si="3"/>
        <v>0</v>
      </c>
      <c r="U129" s="35"/>
      <c r="V129" s="35"/>
      <c r="W129" s="35"/>
      <c r="X129" s="35"/>
      <c r="Y129" s="35"/>
      <c r="Z129" s="35"/>
      <c r="AA129" s="35"/>
      <c r="AB129" s="35"/>
      <c r="AC129" s="35"/>
      <c r="AD129" s="35"/>
      <c r="AE129" s="35"/>
      <c r="AR129" s="200" t="s">
        <v>438</v>
      </c>
      <c r="AT129" s="200" t="s">
        <v>294</v>
      </c>
      <c r="AU129" s="200" t="s">
        <v>120</v>
      </c>
      <c r="AY129" s="18" t="s">
        <v>292</v>
      </c>
      <c r="BE129" s="201">
        <f t="shared" si="4"/>
        <v>0</v>
      </c>
      <c r="BF129" s="201">
        <f t="shared" si="5"/>
        <v>0</v>
      </c>
      <c r="BG129" s="201">
        <f t="shared" si="6"/>
        <v>0</v>
      </c>
      <c r="BH129" s="201">
        <f t="shared" si="7"/>
        <v>0</v>
      </c>
      <c r="BI129" s="201">
        <f t="shared" si="8"/>
        <v>0</v>
      </c>
      <c r="BJ129" s="18" t="s">
        <v>120</v>
      </c>
      <c r="BK129" s="201">
        <f t="shared" si="9"/>
        <v>0</v>
      </c>
      <c r="BL129" s="18" t="s">
        <v>438</v>
      </c>
      <c r="BM129" s="200" t="s">
        <v>399</v>
      </c>
    </row>
    <row r="130" spans="1:65" s="2" customFormat="1" ht="24.2" customHeight="1">
      <c r="A130" s="35"/>
      <c r="B130" s="36"/>
      <c r="C130" s="189" t="s">
        <v>352</v>
      </c>
      <c r="D130" s="189" t="s">
        <v>294</v>
      </c>
      <c r="E130" s="190" t="s">
        <v>5838</v>
      </c>
      <c r="F130" s="191" t="s">
        <v>5839</v>
      </c>
      <c r="G130" s="192" t="s">
        <v>297</v>
      </c>
      <c r="H130" s="193">
        <v>10</v>
      </c>
      <c r="I130" s="194"/>
      <c r="J130" s="195">
        <f t="shared" si="0"/>
        <v>0</v>
      </c>
      <c r="K130" s="191" t="s">
        <v>298</v>
      </c>
      <c r="L130" s="40"/>
      <c r="M130" s="196" t="s">
        <v>1</v>
      </c>
      <c r="N130" s="197" t="s">
        <v>43</v>
      </c>
      <c r="O130" s="72"/>
      <c r="P130" s="198">
        <f t="shared" si="1"/>
        <v>0</v>
      </c>
      <c r="Q130" s="198">
        <v>6.9999999999999994E-5</v>
      </c>
      <c r="R130" s="198">
        <f t="shared" si="2"/>
        <v>6.9999999999999988E-4</v>
      </c>
      <c r="S130" s="198">
        <v>0</v>
      </c>
      <c r="T130" s="199">
        <f t="shared" si="3"/>
        <v>0</v>
      </c>
      <c r="U130" s="35"/>
      <c r="V130" s="35"/>
      <c r="W130" s="35"/>
      <c r="X130" s="35"/>
      <c r="Y130" s="35"/>
      <c r="Z130" s="35"/>
      <c r="AA130" s="35"/>
      <c r="AB130" s="35"/>
      <c r="AC130" s="35"/>
      <c r="AD130" s="35"/>
      <c r="AE130" s="35"/>
      <c r="AR130" s="200" t="s">
        <v>438</v>
      </c>
      <c r="AT130" s="200" t="s">
        <v>294</v>
      </c>
      <c r="AU130" s="200" t="s">
        <v>120</v>
      </c>
      <c r="AY130" s="18" t="s">
        <v>292</v>
      </c>
      <c r="BE130" s="201">
        <f t="shared" si="4"/>
        <v>0</v>
      </c>
      <c r="BF130" s="201">
        <f t="shared" si="5"/>
        <v>0</v>
      </c>
      <c r="BG130" s="201">
        <f t="shared" si="6"/>
        <v>0</v>
      </c>
      <c r="BH130" s="201">
        <f t="shared" si="7"/>
        <v>0</v>
      </c>
      <c r="BI130" s="201">
        <f t="shared" si="8"/>
        <v>0</v>
      </c>
      <c r="BJ130" s="18" t="s">
        <v>120</v>
      </c>
      <c r="BK130" s="201">
        <f t="shared" si="9"/>
        <v>0</v>
      </c>
      <c r="BL130" s="18" t="s">
        <v>438</v>
      </c>
      <c r="BM130" s="200" t="s">
        <v>415</v>
      </c>
    </row>
    <row r="131" spans="1:65" s="2" customFormat="1" ht="21.75" customHeight="1">
      <c r="A131" s="35"/>
      <c r="B131" s="36"/>
      <c r="C131" s="246" t="s">
        <v>357</v>
      </c>
      <c r="D131" s="246" t="s">
        <v>626</v>
      </c>
      <c r="E131" s="247" t="s">
        <v>5840</v>
      </c>
      <c r="F131" s="248" t="s">
        <v>5841</v>
      </c>
      <c r="G131" s="249" t="s">
        <v>365</v>
      </c>
      <c r="H131" s="250">
        <v>5.1999999999999998E-2</v>
      </c>
      <c r="I131" s="251"/>
      <c r="J131" s="252">
        <f t="shared" si="0"/>
        <v>0</v>
      </c>
      <c r="K131" s="248" t="s">
        <v>298</v>
      </c>
      <c r="L131" s="253"/>
      <c r="M131" s="254" t="s">
        <v>1</v>
      </c>
      <c r="N131" s="255" t="s">
        <v>43</v>
      </c>
      <c r="O131" s="72"/>
      <c r="P131" s="198">
        <f t="shared" si="1"/>
        <v>0</v>
      </c>
      <c r="Q131" s="198">
        <v>1</v>
      </c>
      <c r="R131" s="198">
        <f t="shared" si="2"/>
        <v>5.1999999999999998E-2</v>
      </c>
      <c r="S131" s="198">
        <v>0</v>
      </c>
      <c r="T131" s="199">
        <f t="shared" si="3"/>
        <v>0</v>
      </c>
      <c r="U131" s="35"/>
      <c r="V131" s="35"/>
      <c r="W131" s="35"/>
      <c r="X131" s="35"/>
      <c r="Y131" s="35"/>
      <c r="Z131" s="35"/>
      <c r="AA131" s="35"/>
      <c r="AB131" s="35"/>
      <c r="AC131" s="35"/>
      <c r="AD131" s="35"/>
      <c r="AE131" s="35"/>
      <c r="AR131" s="200" t="s">
        <v>573</v>
      </c>
      <c r="AT131" s="200" t="s">
        <v>626</v>
      </c>
      <c r="AU131" s="200" t="s">
        <v>120</v>
      </c>
      <c r="AY131" s="18" t="s">
        <v>292</v>
      </c>
      <c r="BE131" s="201">
        <f t="shared" si="4"/>
        <v>0</v>
      </c>
      <c r="BF131" s="201">
        <f t="shared" si="5"/>
        <v>0</v>
      </c>
      <c r="BG131" s="201">
        <f t="shared" si="6"/>
        <v>0</v>
      </c>
      <c r="BH131" s="201">
        <f t="shared" si="7"/>
        <v>0</v>
      </c>
      <c r="BI131" s="201">
        <f t="shared" si="8"/>
        <v>0</v>
      </c>
      <c r="BJ131" s="18" t="s">
        <v>120</v>
      </c>
      <c r="BK131" s="201">
        <f t="shared" si="9"/>
        <v>0</v>
      </c>
      <c r="BL131" s="18" t="s">
        <v>438</v>
      </c>
      <c r="BM131" s="200" t="s">
        <v>5842</v>
      </c>
    </row>
    <row r="132" spans="1:65" s="14" customFormat="1" ht="11.25">
      <c r="B132" s="213"/>
      <c r="C132" s="214"/>
      <c r="D132" s="204" t="s">
        <v>301</v>
      </c>
      <c r="E132" s="215" t="s">
        <v>1</v>
      </c>
      <c r="F132" s="216" t="s">
        <v>5843</v>
      </c>
      <c r="G132" s="214"/>
      <c r="H132" s="217">
        <v>5.1999999999999998E-2</v>
      </c>
      <c r="I132" s="218"/>
      <c r="J132" s="214"/>
      <c r="K132" s="214"/>
      <c r="L132" s="219"/>
      <c r="M132" s="220"/>
      <c r="N132" s="221"/>
      <c r="O132" s="221"/>
      <c r="P132" s="221"/>
      <c r="Q132" s="221"/>
      <c r="R132" s="221"/>
      <c r="S132" s="221"/>
      <c r="T132" s="222"/>
      <c r="AT132" s="223" t="s">
        <v>301</v>
      </c>
      <c r="AU132" s="223" t="s">
        <v>120</v>
      </c>
      <c r="AV132" s="14" t="s">
        <v>120</v>
      </c>
      <c r="AW132" s="14" t="s">
        <v>32</v>
      </c>
      <c r="AX132" s="14" t="s">
        <v>85</v>
      </c>
      <c r="AY132" s="223" t="s">
        <v>292</v>
      </c>
    </row>
    <row r="133" spans="1:65" s="2" customFormat="1" ht="24.2" customHeight="1">
      <c r="A133" s="35"/>
      <c r="B133" s="36"/>
      <c r="C133" s="189" t="s">
        <v>362</v>
      </c>
      <c r="D133" s="189" t="s">
        <v>294</v>
      </c>
      <c r="E133" s="190" t="s">
        <v>1903</v>
      </c>
      <c r="F133" s="191" t="s">
        <v>1904</v>
      </c>
      <c r="G133" s="192" t="s">
        <v>365</v>
      </c>
      <c r="H133" s="193">
        <v>0.13100000000000001</v>
      </c>
      <c r="I133" s="194"/>
      <c r="J133" s="195">
        <f>ROUND(I133*H133,2)</f>
        <v>0</v>
      </c>
      <c r="K133" s="191" t="s">
        <v>298</v>
      </c>
      <c r="L133" s="40"/>
      <c r="M133" s="196" t="s">
        <v>1</v>
      </c>
      <c r="N133" s="197" t="s">
        <v>43</v>
      </c>
      <c r="O133" s="72"/>
      <c r="P133" s="198">
        <f>O133*H133</f>
        <v>0</v>
      </c>
      <c r="Q133" s="198">
        <v>0</v>
      </c>
      <c r="R133" s="198">
        <f>Q133*H133</f>
        <v>0</v>
      </c>
      <c r="S133" s="198">
        <v>0</v>
      </c>
      <c r="T133" s="199">
        <f>S133*H133</f>
        <v>0</v>
      </c>
      <c r="U133" s="35"/>
      <c r="V133" s="35"/>
      <c r="W133" s="35"/>
      <c r="X133" s="35"/>
      <c r="Y133" s="35"/>
      <c r="Z133" s="35"/>
      <c r="AA133" s="35"/>
      <c r="AB133" s="35"/>
      <c r="AC133" s="35"/>
      <c r="AD133" s="35"/>
      <c r="AE133" s="35"/>
      <c r="AR133" s="200" t="s">
        <v>438</v>
      </c>
      <c r="AT133" s="200" t="s">
        <v>294</v>
      </c>
      <c r="AU133" s="200" t="s">
        <v>120</v>
      </c>
      <c r="AY133" s="18" t="s">
        <v>292</v>
      </c>
      <c r="BE133" s="201">
        <f>IF(N133="základní",J133,0)</f>
        <v>0</v>
      </c>
      <c r="BF133" s="201">
        <f>IF(N133="snížená",J133,0)</f>
        <v>0</v>
      </c>
      <c r="BG133" s="201">
        <f>IF(N133="zákl. přenesená",J133,0)</f>
        <v>0</v>
      </c>
      <c r="BH133" s="201">
        <f>IF(N133="sníž. přenesená",J133,0)</f>
        <v>0</v>
      </c>
      <c r="BI133" s="201">
        <f>IF(N133="nulová",J133,0)</f>
        <v>0</v>
      </c>
      <c r="BJ133" s="18" t="s">
        <v>120</v>
      </c>
      <c r="BK133" s="201">
        <f>ROUND(I133*H133,2)</f>
        <v>0</v>
      </c>
      <c r="BL133" s="18" t="s">
        <v>438</v>
      </c>
      <c r="BM133" s="200" t="s">
        <v>449</v>
      </c>
    </row>
    <row r="134" spans="1:65" s="2" customFormat="1" ht="24.2" customHeight="1">
      <c r="A134" s="35"/>
      <c r="B134" s="36"/>
      <c r="C134" s="189" t="s">
        <v>368</v>
      </c>
      <c r="D134" s="189" t="s">
        <v>294</v>
      </c>
      <c r="E134" s="190" t="s">
        <v>4557</v>
      </c>
      <c r="F134" s="191" t="s">
        <v>4558</v>
      </c>
      <c r="G134" s="192" t="s">
        <v>365</v>
      </c>
      <c r="H134" s="193">
        <v>0.13100000000000001</v>
      </c>
      <c r="I134" s="194"/>
      <c r="J134" s="195">
        <f>ROUND(I134*H134,2)</f>
        <v>0</v>
      </c>
      <c r="K134" s="191" t="s">
        <v>298</v>
      </c>
      <c r="L134" s="40"/>
      <c r="M134" s="196" t="s">
        <v>1</v>
      </c>
      <c r="N134" s="197" t="s">
        <v>43</v>
      </c>
      <c r="O134" s="72"/>
      <c r="P134" s="198">
        <f>O134*H134</f>
        <v>0</v>
      </c>
      <c r="Q134" s="198">
        <v>0</v>
      </c>
      <c r="R134" s="198">
        <f>Q134*H134</f>
        <v>0</v>
      </c>
      <c r="S134" s="198">
        <v>0</v>
      </c>
      <c r="T134" s="199">
        <f>S134*H134</f>
        <v>0</v>
      </c>
      <c r="U134" s="35"/>
      <c r="V134" s="35"/>
      <c r="W134" s="35"/>
      <c r="X134" s="35"/>
      <c r="Y134" s="35"/>
      <c r="Z134" s="35"/>
      <c r="AA134" s="35"/>
      <c r="AB134" s="35"/>
      <c r="AC134" s="35"/>
      <c r="AD134" s="35"/>
      <c r="AE134" s="35"/>
      <c r="AR134" s="200" t="s">
        <v>438</v>
      </c>
      <c r="AT134" s="200" t="s">
        <v>294</v>
      </c>
      <c r="AU134" s="200" t="s">
        <v>120</v>
      </c>
      <c r="AY134" s="18" t="s">
        <v>292</v>
      </c>
      <c r="BE134" s="201">
        <f>IF(N134="základní",J134,0)</f>
        <v>0</v>
      </c>
      <c r="BF134" s="201">
        <f>IF(N134="snížená",J134,0)</f>
        <v>0</v>
      </c>
      <c r="BG134" s="201">
        <f>IF(N134="zákl. přenesená",J134,0)</f>
        <v>0</v>
      </c>
      <c r="BH134" s="201">
        <f>IF(N134="sníž. přenesená",J134,0)</f>
        <v>0</v>
      </c>
      <c r="BI134" s="201">
        <f>IF(N134="nulová",J134,0)</f>
        <v>0</v>
      </c>
      <c r="BJ134" s="18" t="s">
        <v>120</v>
      </c>
      <c r="BK134" s="201">
        <f>ROUND(I134*H134,2)</f>
        <v>0</v>
      </c>
      <c r="BL134" s="18" t="s">
        <v>438</v>
      </c>
      <c r="BM134" s="200" t="s">
        <v>459</v>
      </c>
    </row>
    <row r="135" spans="1:65" s="12" customFormat="1" ht="22.9" customHeight="1">
      <c r="B135" s="173"/>
      <c r="C135" s="174"/>
      <c r="D135" s="175" t="s">
        <v>76</v>
      </c>
      <c r="E135" s="187" t="s">
        <v>4621</v>
      </c>
      <c r="F135" s="187" t="s">
        <v>4622</v>
      </c>
      <c r="G135" s="174"/>
      <c r="H135" s="174"/>
      <c r="I135" s="177"/>
      <c r="J135" s="188">
        <f>BK135</f>
        <v>0</v>
      </c>
      <c r="K135" s="174"/>
      <c r="L135" s="179"/>
      <c r="M135" s="180"/>
      <c r="N135" s="181"/>
      <c r="O135" s="181"/>
      <c r="P135" s="182">
        <f>SUM(P136:P155)</f>
        <v>0</v>
      </c>
      <c r="Q135" s="181"/>
      <c r="R135" s="182">
        <f>SUM(R136:R155)</f>
        <v>2.1432099999999994</v>
      </c>
      <c r="S135" s="181"/>
      <c r="T135" s="183">
        <f>SUM(T136:T155)</f>
        <v>0</v>
      </c>
      <c r="AR135" s="184" t="s">
        <v>120</v>
      </c>
      <c r="AT135" s="185" t="s">
        <v>76</v>
      </c>
      <c r="AU135" s="185" t="s">
        <v>85</v>
      </c>
      <c r="AY135" s="184" t="s">
        <v>292</v>
      </c>
      <c r="BK135" s="186">
        <f>SUM(BK136:BK155)</f>
        <v>0</v>
      </c>
    </row>
    <row r="136" spans="1:65" s="2" customFormat="1" ht="37.9" customHeight="1">
      <c r="A136" s="35"/>
      <c r="B136" s="36"/>
      <c r="C136" s="189" t="s">
        <v>372</v>
      </c>
      <c r="D136" s="189" t="s">
        <v>294</v>
      </c>
      <c r="E136" s="190" t="s">
        <v>5844</v>
      </c>
      <c r="F136" s="191" t="s">
        <v>5845</v>
      </c>
      <c r="G136" s="192" t="s">
        <v>1911</v>
      </c>
      <c r="H136" s="193">
        <v>1</v>
      </c>
      <c r="I136" s="194"/>
      <c r="J136" s="195">
        <f t="shared" ref="J136:J155" si="10">ROUND(I136*H136,2)</f>
        <v>0</v>
      </c>
      <c r="K136" s="191" t="s">
        <v>298</v>
      </c>
      <c r="L136" s="40"/>
      <c r="M136" s="196" t="s">
        <v>1</v>
      </c>
      <c r="N136" s="197" t="s">
        <v>43</v>
      </c>
      <c r="O136" s="72"/>
      <c r="P136" s="198">
        <f t="shared" ref="P136:P155" si="11">O136*H136</f>
        <v>0</v>
      </c>
      <c r="Q136" s="198">
        <v>3.397E-2</v>
      </c>
      <c r="R136" s="198">
        <f t="shared" ref="R136:R155" si="12">Q136*H136</f>
        <v>3.397E-2</v>
      </c>
      <c r="S136" s="198">
        <v>0</v>
      </c>
      <c r="T136" s="199">
        <f t="shared" ref="T136:T155" si="13">S136*H136</f>
        <v>0</v>
      </c>
      <c r="U136" s="35"/>
      <c r="V136" s="35"/>
      <c r="W136" s="35"/>
      <c r="X136" s="35"/>
      <c r="Y136" s="35"/>
      <c r="Z136" s="35"/>
      <c r="AA136" s="35"/>
      <c r="AB136" s="35"/>
      <c r="AC136" s="35"/>
      <c r="AD136" s="35"/>
      <c r="AE136" s="35"/>
      <c r="AR136" s="200" t="s">
        <v>438</v>
      </c>
      <c r="AT136" s="200" t="s">
        <v>294</v>
      </c>
      <c r="AU136" s="200" t="s">
        <v>120</v>
      </c>
      <c r="AY136" s="18" t="s">
        <v>292</v>
      </c>
      <c r="BE136" s="201">
        <f t="shared" ref="BE136:BE155" si="14">IF(N136="základní",J136,0)</f>
        <v>0</v>
      </c>
      <c r="BF136" s="201">
        <f t="shared" ref="BF136:BF155" si="15">IF(N136="snížená",J136,0)</f>
        <v>0</v>
      </c>
      <c r="BG136" s="201">
        <f t="shared" ref="BG136:BG155" si="16">IF(N136="zákl. přenesená",J136,0)</f>
        <v>0</v>
      </c>
      <c r="BH136" s="201">
        <f t="shared" ref="BH136:BH155" si="17">IF(N136="sníž. přenesená",J136,0)</f>
        <v>0</v>
      </c>
      <c r="BI136" s="201">
        <f t="shared" ref="BI136:BI155" si="18">IF(N136="nulová",J136,0)</f>
        <v>0</v>
      </c>
      <c r="BJ136" s="18" t="s">
        <v>120</v>
      </c>
      <c r="BK136" s="201">
        <f t="shared" ref="BK136:BK155" si="19">ROUND(I136*H136,2)</f>
        <v>0</v>
      </c>
      <c r="BL136" s="18" t="s">
        <v>438</v>
      </c>
      <c r="BM136" s="200" t="s">
        <v>503</v>
      </c>
    </row>
    <row r="137" spans="1:65" s="2" customFormat="1" ht="24.2" customHeight="1">
      <c r="A137" s="35"/>
      <c r="B137" s="36"/>
      <c r="C137" s="189" t="s">
        <v>399</v>
      </c>
      <c r="D137" s="189" t="s">
        <v>294</v>
      </c>
      <c r="E137" s="190" t="s">
        <v>4639</v>
      </c>
      <c r="F137" s="191" t="s">
        <v>4640</v>
      </c>
      <c r="G137" s="192" t="s">
        <v>581</v>
      </c>
      <c r="H137" s="193">
        <v>1</v>
      </c>
      <c r="I137" s="194"/>
      <c r="J137" s="195">
        <f t="shared" si="10"/>
        <v>0</v>
      </c>
      <c r="K137" s="191" t="s">
        <v>298</v>
      </c>
      <c r="L137" s="40"/>
      <c r="M137" s="196" t="s">
        <v>1</v>
      </c>
      <c r="N137" s="197" t="s">
        <v>43</v>
      </c>
      <c r="O137" s="72"/>
      <c r="P137" s="198">
        <f t="shared" si="11"/>
        <v>0</v>
      </c>
      <c r="Q137" s="198">
        <v>7.5000000000000002E-4</v>
      </c>
      <c r="R137" s="198">
        <f t="shared" si="12"/>
        <v>7.5000000000000002E-4</v>
      </c>
      <c r="S137" s="198">
        <v>0</v>
      </c>
      <c r="T137" s="199">
        <f t="shared" si="13"/>
        <v>0</v>
      </c>
      <c r="U137" s="35"/>
      <c r="V137" s="35"/>
      <c r="W137" s="35"/>
      <c r="X137" s="35"/>
      <c r="Y137" s="35"/>
      <c r="Z137" s="35"/>
      <c r="AA137" s="35"/>
      <c r="AB137" s="35"/>
      <c r="AC137" s="35"/>
      <c r="AD137" s="35"/>
      <c r="AE137" s="35"/>
      <c r="AR137" s="200" t="s">
        <v>438</v>
      </c>
      <c r="AT137" s="200" t="s">
        <v>294</v>
      </c>
      <c r="AU137" s="200" t="s">
        <v>120</v>
      </c>
      <c r="AY137" s="18" t="s">
        <v>292</v>
      </c>
      <c r="BE137" s="201">
        <f t="shared" si="14"/>
        <v>0</v>
      </c>
      <c r="BF137" s="201">
        <f t="shared" si="15"/>
        <v>0</v>
      </c>
      <c r="BG137" s="201">
        <f t="shared" si="16"/>
        <v>0</v>
      </c>
      <c r="BH137" s="201">
        <f t="shared" si="17"/>
        <v>0</v>
      </c>
      <c r="BI137" s="201">
        <f t="shared" si="18"/>
        <v>0</v>
      </c>
      <c r="BJ137" s="18" t="s">
        <v>120</v>
      </c>
      <c r="BK137" s="201">
        <f t="shared" si="19"/>
        <v>0</v>
      </c>
      <c r="BL137" s="18" t="s">
        <v>438</v>
      </c>
      <c r="BM137" s="200" t="s">
        <v>523</v>
      </c>
    </row>
    <row r="138" spans="1:65" s="2" customFormat="1" ht="37.9" customHeight="1">
      <c r="A138" s="35"/>
      <c r="B138" s="36"/>
      <c r="C138" s="189" t="s">
        <v>404</v>
      </c>
      <c r="D138" s="189" t="s">
        <v>294</v>
      </c>
      <c r="E138" s="190" t="s">
        <v>5846</v>
      </c>
      <c r="F138" s="191" t="s">
        <v>5847</v>
      </c>
      <c r="G138" s="192" t="s">
        <v>1911</v>
      </c>
      <c r="H138" s="193">
        <v>3</v>
      </c>
      <c r="I138" s="194"/>
      <c r="J138" s="195">
        <f t="shared" si="10"/>
        <v>0</v>
      </c>
      <c r="K138" s="191" t="s">
        <v>298</v>
      </c>
      <c r="L138" s="40"/>
      <c r="M138" s="196" t="s">
        <v>1</v>
      </c>
      <c r="N138" s="197" t="s">
        <v>43</v>
      </c>
      <c r="O138" s="72"/>
      <c r="P138" s="198">
        <f t="shared" si="11"/>
        <v>0</v>
      </c>
      <c r="Q138" s="198">
        <v>0.12576000000000001</v>
      </c>
      <c r="R138" s="198">
        <f t="shared" si="12"/>
        <v>0.37728000000000006</v>
      </c>
      <c r="S138" s="198">
        <v>0</v>
      </c>
      <c r="T138" s="199">
        <f t="shared" si="13"/>
        <v>0</v>
      </c>
      <c r="U138" s="35"/>
      <c r="V138" s="35"/>
      <c r="W138" s="35"/>
      <c r="X138" s="35"/>
      <c r="Y138" s="35"/>
      <c r="Z138" s="35"/>
      <c r="AA138" s="35"/>
      <c r="AB138" s="35"/>
      <c r="AC138" s="35"/>
      <c r="AD138" s="35"/>
      <c r="AE138" s="35"/>
      <c r="AR138" s="200" t="s">
        <v>438</v>
      </c>
      <c r="AT138" s="200" t="s">
        <v>294</v>
      </c>
      <c r="AU138" s="200" t="s">
        <v>120</v>
      </c>
      <c r="AY138" s="18" t="s">
        <v>292</v>
      </c>
      <c r="BE138" s="201">
        <f t="shared" si="14"/>
        <v>0</v>
      </c>
      <c r="BF138" s="201">
        <f t="shared" si="15"/>
        <v>0</v>
      </c>
      <c r="BG138" s="201">
        <f t="shared" si="16"/>
        <v>0</v>
      </c>
      <c r="BH138" s="201">
        <f t="shared" si="17"/>
        <v>0</v>
      </c>
      <c r="BI138" s="201">
        <f t="shared" si="18"/>
        <v>0</v>
      </c>
      <c r="BJ138" s="18" t="s">
        <v>120</v>
      </c>
      <c r="BK138" s="201">
        <f t="shared" si="19"/>
        <v>0</v>
      </c>
      <c r="BL138" s="18" t="s">
        <v>438</v>
      </c>
      <c r="BM138" s="200" t="s">
        <v>573</v>
      </c>
    </row>
    <row r="139" spans="1:65" s="2" customFormat="1" ht="37.9" customHeight="1">
      <c r="A139" s="35"/>
      <c r="B139" s="36"/>
      <c r="C139" s="189" t="s">
        <v>415</v>
      </c>
      <c r="D139" s="189" t="s">
        <v>294</v>
      </c>
      <c r="E139" s="190" t="s">
        <v>5848</v>
      </c>
      <c r="F139" s="191" t="s">
        <v>5849</v>
      </c>
      <c r="G139" s="192" t="s">
        <v>1911</v>
      </c>
      <c r="H139" s="193">
        <v>1</v>
      </c>
      <c r="I139" s="194"/>
      <c r="J139" s="195">
        <f t="shared" si="10"/>
        <v>0</v>
      </c>
      <c r="K139" s="191" t="s">
        <v>298</v>
      </c>
      <c r="L139" s="40"/>
      <c r="M139" s="196" t="s">
        <v>1</v>
      </c>
      <c r="N139" s="197" t="s">
        <v>43</v>
      </c>
      <c r="O139" s="72"/>
      <c r="P139" s="198">
        <f t="shared" si="11"/>
        <v>0</v>
      </c>
      <c r="Q139" s="198">
        <v>0.16796</v>
      </c>
      <c r="R139" s="198">
        <f t="shared" si="12"/>
        <v>0.16796</v>
      </c>
      <c r="S139" s="198">
        <v>0</v>
      </c>
      <c r="T139" s="199">
        <f t="shared" si="13"/>
        <v>0</v>
      </c>
      <c r="U139" s="35"/>
      <c r="V139" s="35"/>
      <c r="W139" s="35"/>
      <c r="X139" s="35"/>
      <c r="Y139" s="35"/>
      <c r="Z139" s="35"/>
      <c r="AA139" s="35"/>
      <c r="AB139" s="35"/>
      <c r="AC139" s="35"/>
      <c r="AD139" s="35"/>
      <c r="AE139" s="35"/>
      <c r="AR139" s="200" t="s">
        <v>438</v>
      </c>
      <c r="AT139" s="200" t="s">
        <v>294</v>
      </c>
      <c r="AU139" s="200" t="s">
        <v>120</v>
      </c>
      <c r="AY139" s="18" t="s">
        <v>292</v>
      </c>
      <c r="BE139" s="201">
        <f t="shared" si="14"/>
        <v>0</v>
      </c>
      <c r="BF139" s="201">
        <f t="shared" si="15"/>
        <v>0</v>
      </c>
      <c r="BG139" s="201">
        <f t="shared" si="16"/>
        <v>0</v>
      </c>
      <c r="BH139" s="201">
        <f t="shared" si="17"/>
        <v>0</v>
      </c>
      <c r="BI139" s="201">
        <f t="shared" si="18"/>
        <v>0</v>
      </c>
      <c r="BJ139" s="18" t="s">
        <v>120</v>
      </c>
      <c r="BK139" s="201">
        <f t="shared" si="19"/>
        <v>0</v>
      </c>
      <c r="BL139" s="18" t="s">
        <v>438</v>
      </c>
      <c r="BM139" s="200" t="s">
        <v>583</v>
      </c>
    </row>
    <row r="140" spans="1:65" s="2" customFormat="1" ht="37.9" customHeight="1">
      <c r="A140" s="35"/>
      <c r="B140" s="36"/>
      <c r="C140" s="189" t="s">
        <v>8</v>
      </c>
      <c r="D140" s="189" t="s">
        <v>294</v>
      </c>
      <c r="E140" s="190" t="s">
        <v>5850</v>
      </c>
      <c r="F140" s="191" t="s">
        <v>5851</v>
      </c>
      <c r="G140" s="192" t="s">
        <v>1911</v>
      </c>
      <c r="H140" s="193">
        <v>4</v>
      </c>
      <c r="I140" s="194"/>
      <c r="J140" s="195">
        <f t="shared" si="10"/>
        <v>0</v>
      </c>
      <c r="K140" s="191" t="s">
        <v>298</v>
      </c>
      <c r="L140" s="40"/>
      <c r="M140" s="196" t="s">
        <v>1</v>
      </c>
      <c r="N140" s="197" t="s">
        <v>43</v>
      </c>
      <c r="O140" s="72"/>
      <c r="P140" s="198">
        <f t="shared" si="11"/>
        <v>0</v>
      </c>
      <c r="Q140" s="198">
        <v>0.20896000000000001</v>
      </c>
      <c r="R140" s="198">
        <f t="shared" si="12"/>
        <v>0.83584000000000003</v>
      </c>
      <c r="S140" s="198">
        <v>0</v>
      </c>
      <c r="T140" s="199">
        <f t="shared" si="13"/>
        <v>0</v>
      </c>
      <c r="U140" s="35"/>
      <c r="V140" s="35"/>
      <c r="W140" s="35"/>
      <c r="X140" s="35"/>
      <c r="Y140" s="35"/>
      <c r="Z140" s="35"/>
      <c r="AA140" s="35"/>
      <c r="AB140" s="35"/>
      <c r="AC140" s="35"/>
      <c r="AD140" s="35"/>
      <c r="AE140" s="35"/>
      <c r="AR140" s="200" t="s">
        <v>438</v>
      </c>
      <c r="AT140" s="200" t="s">
        <v>294</v>
      </c>
      <c r="AU140" s="200" t="s">
        <v>120</v>
      </c>
      <c r="AY140" s="18" t="s">
        <v>292</v>
      </c>
      <c r="BE140" s="201">
        <f t="shared" si="14"/>
        <v>0</v>
      </c>
      <c r="BF140" s="201">
        <f t="shared" si="15"/>
        <v>0</v>
      </c>
      <c r="BG140" s="201">
        <f t="shared" si="16"/>
        <v>0</v>
      </c>
      <c r="BH140" s="201">
        <f t="shared" si="17"/>
        <v>0</v>
      </c>
      <c r="BI140" s="201">
        <f t="shared" si="18"/>
        <v>0</v>
      </c>
      <c r="BJ140" s="18" t="s">
        <v>120</v>
      </c>
      <c r="BK140" s="201">
        <f t="shared" si="19"/>
        <v>0</v>
      </c>
      <c r="BL140" s="18" t="s">
        <v>438</v>
      </c>
      <c r="BM140" s="200" t="s">
        <v>591</v>
      </c>
    </row>
    <row r="141" spans="1:65" s="2" customFormat="1" ht="24.2" customHeight="1">
      <c r="A141" s="35"/>
      <c r="B141" s="36"/>
      <c r="C141" s="189" t="s">
        <v>438</v>
      </c>
      <c r="D141" s="189" t="s">
        <v>294</v>
      </c>
      <c r="E141" s="190" t="s">
        <v>5852</v>
      </c>
      <c r="F141" s="191" t="s">
        <v>5853</v>
      </c>
      <c r="G141" s="192" t="s">
        <v>1911</v>
      </c>
      <c r="H141" s="193">
        <v>3</v>
      </c>
      <c r="I141" s="194"/>
      <c r="J141" s="195">
        <f t="shared" si="10"/>
        <v>0</v>
      </c>
      <c r="K141" s="191" t="s">
        <v>298</v>
      </c>
      <c r="L141" s="40"/>
      <c r="M141" s="196" t="s">
        <v>1</v>
      </c>
      <c r="N141" s="197" t="s">
        <v>43</v>
      </c>
      <c r="O141" s="72"/>
      <c r="P141" s="198">
        <f t="shared" si="11"/>
        <v>0</v>
      </c>
      <c r="Q141" s="198">
        <v>4.0689999999999997E-2</v>
      </c>
      <c r="R141" s="198">
        <f t="shared" si="12"/>
        <v>0.12206999999999998</v>
      </c>
      <c r="S141" s="198">
        <v>0</v>
      </c>
      <c r="T141" s="199">
        <f t="shared" si="13"/>
        <v>0</v>
      </c>
      <c r="U141" s="35"/>
      <c r="V141" s="35"/>
      <c r="W141" s="35"/>
      <c r="X141" s="35"/>
      <c r="Y141" s="35"/>
      <c r="Z141" s="35"/>
      <c r="AA141" s="35"/>
      <c r="AB141" s="35"/>
      <c r="AC141" s="35"/>
      <c r="AD141" s="35"/>
      <c r="AE141" s="35"/>
      <c r="AR141" s="200" t="s">
        <v>438</v>
      </c>
      <c r="AT141" s="200" t="s">
        <v>294</v>
      </c>
      <c r="AU141" s="200" t="s">
        <v>120</v>
      </c>
      <c r="AY141" s="18" t="s">
        <v>292</v>
      </c>
      <c r="BE141" s="201">
        <f t="shared" si="14"/>
        <v>0</v>
      </c>
      <c r="BF141" s="201">
        <f t="shared" si="15"/>
        <v>0</v>
      </c>
      <c r="BG141" s="201">
        <f t="shared" si="16"/>
        <v>0</v>
      </c>
      <c r="BH141" s="201">
        <f t="shared" si="17"/>
        <v>0</v>
      </c>
      <c r="BI141" s="201">
        <f t="shared" si="18"/>
        <v>0</v>
      </c>
      <c r="BJ141" s="18" t="s">
        <v>120</v>
      </c>
      <c r="BK141" s="201">
        <f t="shared" si="19"/>
        <v>0</v>
      </c>
      <c r="BL141" s="18" t="s">
        <v>438</v>
      </c>
      <c r="BM141" s="200" t="s">
        <v>599</v>
      </c>
    </row>
    <row r="142" spans="1:65" s="2" customFormat="1" ht="24.2" customHeight="1">
      <c r="A142" s="35"/>
      <c r="B142" s="36"/>
      <c r="C142" s="189" t="s">
        <v>445</v>
      </c>
      <c r="D142" s="189" t="s">
        <v>294</v>
      </c>
      <c r="E142" s="190" t="s">
        <v>5854</v>
      </c>
      <c r="F142" s="191" t="s">
        <v>5855</v>
      </c>
      <c r="G142" s="192" t="s">
        <v>1911</v>
      </c>
      <c r="H142" s="193">
        <v>5</v>
      </c>
      <c r="I142" s="194"/>
      <c r="J142" s="195">
        <f t="shared" si="10"/>
        <v>0</v>
      </c>
      <c r="K142" s="191" t="s">
        <v>298</v>
      </c>
      <c r="L142" s="40"/>
      <c r="M142" s="196" t="s">
        <v>1</v>
      </c>
      <c r="N142" s="197" t="s">
        <v>43</v>
      </c>
      <c r="O142" s="72"/>
      <c r="P142" s="198">
        <f t="shared" si="11"/>
        <v>0</v>
      </c>
      <c r="Q142" s="198">
        <v>6.1589999999999999E-2</v>
      </c>
      <c r="R142" s="198">
        <f t="shared" si="12"/>
        <v>0.30795</v>
      </c>
      <c r="S142" s="198">
        <v>0</v>
      </c>
      <c r="T142" s="199">
        <f t="shared" si="13"/>
        <v>0</v>
      </c>
      <c r="U142" s="35"/>
      <c r="V142" s="35"/>
      <c r="W142" s="35"/>
      <c r="X142" s="35"/>
      <c r="Y142" s="35"/>
      <c r="Z142" s="35"/>
      <c r="AA142" s="35"/>
      <c r="AB142" s="35"/>
      <c r="AC142" s="35"/>
      <c r="AD142" s="35"/>
      <c r="AE142" s="35"/>
      <c r="AR142" s="200" t="s">
        <v>438</v>
      </c>
      <c r="AT142" s="200" t="s">
        <v>294</v>
      </c>
      <c r="AU142" s="200" t="s">
        <v>120</v>
      </c>
      <c r="AY142" s="18" t="s">
        <v>292</v>
      </c>
      <c r="BE142" s="201">
        <f t="shared" si="14"/>
        <v>0</v>
      </c>
      <c r="BF142" s="201">
        <f t="shared" si="15"/>
        <v>0</v>
      </c>
      <c r="BG142" s="201">
        <f t="shared" si="16"/>
        <v>0</v>
      </c>
      <c r="BH142" s="201">
        <f t="shared" si="17"/>
        <v>0</v>
      </c>
      <c r="BI142" s="201">
        <f t="shared" si="18"/>
        <v>0</v>
      </c>
      <c r="BJ142" s="18" t="s">
        <v>120</v>
      </c>
      <c r="BK142" s="201">
        <f t="shared" si="19"/>
        <v>0</v>
      </c>
      <c r="BL142" s="18" t="s">
        <v>438</v>
      </c>
      <c r="BM142" s="200" t="s">
        <v>607</v>
      </c>
    </row>
    <row r="143" spans="1:65" s="2" customFormat="1" ht="24.2" customHeight="1">
      <c r="A143" s="35"/>
      <c r="B143" s="36"/>
      <c r="C143" s="189" t="s">
        <v>449</v>
      </c>
      <c r="D143" s="189" t="s">
        <v>294</v>
      </c>
      <c r="E143" s="190" t="s">
        <v>5856</v>
      </c>
      <c r="F143" s="191" t="s">
        <v>5857</v>
      </c>
      <c r="G143" s="192" t="s">
        <v>407</v>
      </c>
      <c r="H143" s="193">
        <v>22</v>
      </c>
      <c r="I143" s="194"/>
      <c r="J143" s="195">
        <f t="shared" si="10"/>
        <v>0</v>
      </c>
      <c r="K143" s="191" t="s">
        <v>298</v>
      </c>
      <c r="L143" s="40"/>
      <c r="M143" s="196" t="s">
        <v>1</v>
      </c>
      <c r="N143" s="197" t="s">
        <v>43</v>
      </c>
      <c r="O143" s="72"/>
      <c r="P143" s="198">
        <f t="shared" si="11"/>
        <v>0</v>
      </c>
      <c r="Q143" s="198">
        <v>5.1000000000000004E-4</v>
      </c>
      <c r="R143" s="198">
        <f t="shared" si="12"/>
        <v>1.1220000000000001E-2</v>
      </c>
      <c r="S143" s="198">
        <v>0</v>
      </c>
      <c r="T143" s="199">
        <f t="shared" si="13"/>
        <v>0</v>
      </c>
      <c r="U143" s="35"/>
      <c r="V143" s="35"/>
      <c r="W143" s="35"/>
      <c r="X143" s="35"/>
      <c r="Y143" s="35"/>
      <c r="Z143" s="35"/>
      <c r="AA143" s="35"/>
      <c r="AB143" s="35"/>
      <c r="AC143" s="35"/>
      <c r="AD143" s="35"/>
      <c r="AE143" s="35"/>
      <c r="AR143" s="200" t="s">
        <v>438</v>
      </c>
      <c r="AT143" s="200" t="s">
        <v>294</v>
      </c>
      <c r="AU143" s="200" t="s">
        <v>120</v>
      </c>
      <c r="AY143" s="18" t="s">
        <v>292</v>
      </c>
      <c r="BE143" s="201">
        <f t="shared" si="14"/>
        <v>0</v>
      </c>
      <c r="BF143" s="201">
        <f t="shared" si="15"/>
        <v>0</v>
      </c>
      <c r="BG143" s="201">
        <f t="shared" si="16"/>
        <v>0</v>
      </c>
      <c r="BH143" s="201">
        <f t="shared" si="17"/>
        <v>0</v>
      </c>
      <c r="BI143" s="201">
        <f t="shared" si="18"/>
        <v>0</v>
      </c>
      <c r="BJ143" s="18" t="s">
        <v>120</v>
      </c>
      <c r="BK143" s="201">
        <f t="shared" si="19"/>
        <v>0</v>
      </c>
      <c r="BL143" s="18" t="s">
        <v>438</v>
      </c>
      <c r="BM143" s="200" t="s">
        <v>615</v>
      </c>
    </row>
    <row r="144" spans="1:65" s="2" customFormat="1" ht="24.2" customHeight="1">
      <c r="A144" s="35"/>
      <c r="B144" s="36"/>
      <c r="C144" s="189" t="s">
        <v>454</v>
      </c>
      <c r="D144" s="189" t="s">
        <v>294</v>
      </c>
      <c r="E144" s="190" t="s">
        <v>5858</v>
      </c>
      <c r="F144" s="191" t="s">
        <v>5859</v>
      </c>
      <c r="G144" s="192" t="s">
        <v>407</v>
      </c>
      <c r="H144" s="193">
        <v>45</v>
      </c>
      <c r="I144" s="194"/>
      <c r="J144" s="195">
        <f t="shared" si="10"/>
        <v>0</v>
      </c>
      <c r="K144" s="191" t="s">
        <v>298</v>
      </c>
      <c r="L144" s="40"/>
      <c r="M144" s="196" t="s">
        <v>1</v>
      </c>
      <c r="N144" s="197" t="s">
        <v>43</v>
      </c>
      <c r="O144" s="72"/>
      <c r="P144" s="198">
        <f t="shared" si="11"/>
        <v>0</v>
      </c>
      <c r="Q144" s="198">
        <v>7.7999999999999999E-4</v>
      </c>
      <c r="R144" s="198">
        <f t="shared" si="12"/>
        <v>3.5099999999999999E-2</v>
      </c>
      <c r="S144" s="198">
        <v>0</v>
      </c>
      <c r="T144" s="199">
        <f t="shared" si="13"/>
        <v>0</v>
      </c>
      <c r="U144" s="35"/>
      <c r="V144" s="35"/>
      <c r="W144" s="35"/>
      <c r="X144" s="35"/>
      <c r="Y144" s="35"/>
      <c r="Z144" s="35"/>
      <c r="AA144" s="35"/>
      <c r="AB144" s="35"/>
      <c r="AC144" s="35"/>
      <c r="AD144" s="35"/>
      <c r="AE144" s="35"/>
      <c r="AR144" s="200" t="s">
        <v>438</v>
      </c>
      <c r="AT144" s="200" t="s">
        <v>294</v>
      </c>
      <c r="AU144" s="200" t="s">
        <v>120</v>
      </c>
      <c r="AY144" s="18" t="s">
        <v>292</v>
      </c>
      <c r="BE144" s="201">
        <f t="shared" si="14"/>
        <v>0</v>
      </c>
      <c r="BF144" s="201">
        <f t="shared" si="15"/>
        <v>0</v>
      </c>
      <c r="BG144" s="201">
        <f t="shared" si="16"/>
        <v>0</v>
      </c>
      <c r="BH144" s="201">
        <f t="shared" si="17"/>
        <v>0</v>
      </c>
      <c r="BI144" s="201">
        <f t="shared" si="18"/>
        <v>0</v>
      </c>
      <c r="BJ144" s="18" t="s">
        <v>120</v>
      </c>
      <c r="BK144" s="201">
        <f t="shared" si="19"/>
        <v>0</v>
      </c>
      <c r="BL144" s="18" t="s">
        <v>438</v>
      </c>
      <c r="BM144" s="200" t="s">
        <v>625</v>
      </c>
    </row>
    <row r="145" spans="1:65" s="2" customFormat="1" ht="24.2" customHeight="1">
      <c r="A145" s="35"/>
      <c r="B145" s="36"/>
      <c r="C145" s="189" t="s">
        <v>459</v>
      </c>
      <c r="D145" s="189" t="s">
        <v>294</v>
      </c>
      <c r="E145" s="190" t="s">
        <v>5860</v>
      </c>
      <c r="F145" s="191" t="s">
        <v>5861</v>
      </c>
      <c r="G145" s="192" t="s">
        <v>407</v>
      </c>
      <c r="H145" s="193">
        <v>95</v>
      </c>
      <c r="I145" s="194"/>
      <c r="J145" s="195">
        <f t="shared" si="10"/>
        <v>0</v>
      </c>
      <c r="K145" s="191" t="s">
        <v>298</v>
      </c>
      <c r="L145" s="40"/>
      <c r="M145" s="196" t="s">
        <v>1</v>
      </c>
      <c r="N145" s="197" t="s">
        <v>43</v>
      </c>
      <c r="O145" s="72"/>
      <c r="P145" s="198">
        <f t="shared" si="11"/>
        <v>0</v>
      </c>
      <c r="Q145" s="198">
        <v>1.7099999999999999E-3</v>
      </c>
      <c r="R145" s="198">
        <f t="shared" si="12"/>
        <v>0.16244999999999998</v>
      </c>
      <c r="S145" s="198">
        <v>0</v>
      </c>
      <c r="T145" s="199">
        <f t="shared" si="13"/>
        <v>0</v>
      </c>
      <c r="U145" s="35"/>
      <c r="V145" s="35"/>
      <c r="W145" s="35"/>
      <c r="X145" s="35"/>
      <c r="Y145" s="35"/>
      <c r="Z145" s="35"/>
      <c r="AA145" s="35"/>
      <c r="AB145" s="35"/>
      <c r="AC145" s="35"/>
      <c r="AD145" s="35"/>
      <c r="AE145" s="35"/>
      <c r="AR145" s="200" t="s">
        <v>438</v>
      </c>
      <c r="AT145" s="200" t="s">
        <v>294</v>
      </c>
      <c r="AU145" s="200" t="s">
        <v>120</v>
      </c>
      <c r="AY145" s="18" t="s">
        <v>292</v>
      </c>
      <c r="BE145" s="201">
        <f t="shared" si="14"/>
        <v>0</v>
      </c>
      <c r="BF145" s="201">
        <f t="shared" si="15"/>
        <v>0</v>
      </c>
      <c r="BG145" s="201">
        <f t="shared" si="16"/>
        <v>0</v>
      </c>
      <c r="BH145" s="201">
        <f t="shared" si="17"/>
        <v>0</v>
      </c>
      <c r="BI145" s="201">
        <f t="shared" si="18"/>
        <v>0</v>
      </c>
      <c r="BJ145" s="18" t="s">
        <v>120</v>
      </c>
      <c r="BK145" s="201">
        <f t="shared" si="19"/>
        <v>0</v>
      </c>
      <c r="BL145" s="18" t="s">
        <v>438</v>
      </c>
      <c r="BM145" s="200" t="s">
        <v>639</v>
      </c>
    </row>
    <row r="146" spans="1:65" s="2" customFormat="1" ht="21.75" customHeight="1">
      <c r="A146" s="35"/>
      <c r="B146" s="36"/>
      <c r="C146" s="189" t="s">
        <v>7</v>
      </c>
      <c r="D146" s="189" t="s">
        <v>294</v>
      </c>
      <c r="E146" s="190" t="s">
        <v>5862</v>
      </c>
      <c r="F146" s="191" t="s">
        <v>5863</v>
      </c>
      <c r="G146" s="192" t="s">
        <v>1911</v>
      </c>
      <c r="H146" s="193">
        <v>8</v>
      </c>
      <c r="I146" s="194"/>
      <c r="J146" s="195">
        <f t="shared" si="10"/>
        <v>0</v>
      </c>
      <c r="K146" s="191" t="s">
        <v>298</v>
      </c>
      <c r="L146" s="40"/>
      <c r="M146" s="196" t="s">
        <v>1</v>
      </c>
      <c r="N146" s="197" t="s">
        <v>43</v>
      </c>
      <c r="O146" s="72"/>
      <c r="P146" s="198">
        <f t="shared" si="11"/>
        <v>0</v>
      </c>
      <c r="Q146" s="198">
        <v>5.1999999999999995E-4</v>
      </c>
      <c r="R146" s="198">
        <f t="shared" si="12"/>
        <v>4.1599999999999996E-3</v>
      </c>
      <c r="S146" s="198">
        <v>0</v>
      </c>
      <c r="T146" s="199">
        <f t="shared" si="13"/>
        <v>0</v>
      </c>
      <c r="U146" s="35"/>
      <c r="V146" s="35"/>
      <c r="W146" s="35"/>
      <c r="X146" s="35"/>
      <c r="Y146" s="35"/>
      <c r="Z146" s="35"/>
      <c r="AA146" s="35"/>
      <c r="AB146" s="35"/>
      <c r="AC146" s="35"/>
      <c r="AD146" s="35"/>
      <c r="AE146" s="35"/>
      <c r="AR146" s="200" t="s">
        <v>438</v>
      </c>
      <c r="AT146" s="200" t="s">
        <v>294</v>
      </c>
      <c r="AU146" s="200" t="s">
        <v>120</v>
      </c>
      <c r="AY146" s="18" t="s">
        <v>292</v>
      </c>
      <c r="BE146" s="201">
        <f t="shared" si="14"/>
        <v>0</v>
      </c>
      <c r="BF146" s="201">
        <f t="shared" si="15"/>
        <v>0</v>
      </c>
      <c r="BG146" s="201">
        <f t="shared" si="16"/>
        <v>0</v>
      </c>
      <c r="BH146" s="201">
        <f t="shared" si="17"/>
        <v>0</v>
      </c>
      <c r="BI146" s="201">
        <f t="shared" si="18"/>
        <v>0</v>
      </c>
      <c r="BJ146" s="18" t="s">
        <v>120</v>
      </c>
      <c r="BK146" s="201">
        <f t="shared" si="19"/>
        <v>0</v>
      </c>
      <c r="BL146" s="18" t="s">
        <v>438</v>
      </c>
      <c r="BM146" s="200" t="s">
        <v>670</v>
      </c>
    </row>
    <row r="147" spans="1:65" s="2" customFormat="1" ht="24.2" customHeight="1">
      <c r="A147" s="35"/>
      <c r="B147" s="36"/>
      <c r="C147" s="189" t="s">
        <v>485</v>
      </c>
      <c r="D147" s="189" t="s">
        <v>294</v>
      </c>
      <c r="E147" s="190" t="s">
        <v>5864</v>
      </c>
      <c r="F147" s="191" t="s">
        <v>5865</v>
      </c>
      <c r="G147" s="192" t="s">
        <v>1911</v>
      </c>
      <c r="H147" s="193">
        <v>5</v>
      </c>
      <c r="I147" s="194"/>
      <c r="J147" s="195">
        <f t="shared" si="10"/>
        <v>0</v>
      </c>
      <c r="K147" s="191" t="s">
        <v>298</v>
      </c>
      <c r="L147" s="40"/>
      <c r="M147" s="196" t="s">
        <v>1</v>
      </c>
      <c r="N147" s="197" t="s">
        <v>43</v>
      </c>
      <c r="O147" s="72"/>
      <c r="P147" s="198">
        <f t="shared" si="11"/>
        <v>0</v>
      </c>
      <c r="Q147" s="198">
        <v>1.1900000000000001E-3</v>
      </c>
      <c r="R147" s="198">
        <f t="shared" si="12"/>
        <v>5.9500000000000004E-3</v>
      </c>
      <c r="S147" s="198">
        <v>0</v>
      </c>
      <c r="T147" s="199">
        <f t="shared" si="13"/>
        <v>0</v>
      </c>
      <c r="U147" s="35"/>
      <c r="V147" s="35"/>
      <c r="W147" s="35"/>
      <c r="X147" s="35"/>
      <c r="Y147" s="35"/>
      <c r="Z147" s="35"/>
      <c r="AA147" s="35"/>
      <c r="AB147" s="35"/>
      <c r="AC147" s="35"/>
      <c r="AD147" s="35"/>
      <c r="AE147" s="35"/>
      <c r="AR147" s="200" t="s">
        <v>438</v>
      </c>
      <c r="AT147" s="200" t="s">
        <v>294</v>
      </c>
      <c r="AU147" s="200" t="s">
        <v>120</v>
      </c>
      <c r="AY147" s="18" t="s">
        <v>292</v>
      </c>
      <c r="BE147" s="201">
        <f t="shared" si="14"/>
        <v>0</v>
      </c>
      <c r="BF147" s="201">
        <f t="shared" si="15"/>
        <v>0</v>
      </c>
      <c r="BG147" s="201">
        <f t="shared" si="16"/>
        <v>0</v>
      </c>
      <c r="BH147" s="201">
        <f t="shared" si="17"/>
        <v>0</v>
      </c>
      <c r="BI147" s="201">
        <f t="shared" si="18"/>
        <v>0</v>
      </c>
      <c r="BJ147" s="18" t="s">
        <v>120</v>
      </c>
      <c r="BK147" s="201">
        <f t="shared" si="19"/>
        <v>0</v>
      </c>
      <c r="BL147" s="18" t="s">
        <v>438</v>
      </c>
      <c r="BM147" s="200" t="s">
        <v>693</v>
      </c>
    </row>
    <row r="148" spans="1:65" s="2" customFormat="1" ht="24.2" customHeight="1">
      <c r="A148" s="35"/>
      <c r="B148" s="36"/>
      <c r="C148" s="189" t="s">
        <v>489</v>
      </c>
      <c r="D148" s="189" t="s">
        <v>294</v>
      </c>
      <c r="E148" s="190" t="s">
        <v>5866</v>
      </c>
      <c r="F148" s="191" t="s">
        <v>5867</v>
      </c>
      <c r="G148" s="192" t="s">
        <v>581</v>
      </c>
      <c r="H148" s="193">
        <v>1</v>
      </c>
      <c r="I148" s="194"/>
      <c r="J148" s="195">
        <f t="shared" si="10"/>
        <v>0</v>
      </c>
      <c r="K148" s="191" t="s">
        <v>298</v>
      </c>
      <c r="L148" s="40"/>
      <c r="M148" s="196" t="s">
        <v>1</v>
      </c>
      <c r="N148" s="197" t="s">
        <v>43</v>
      </c>
      <c r="O148" s="72"/>
      <c r="P148" s="198">
        <f t="shared" si="11"/>
        <v>0</v>
      </c>
      <c r="Q148" s="198">
        <v>2.0000000000000001E-4</v>
      </c>
      <c r="R148" s="198">
        <f t="shared" si="12"/>
        <v>2.0000000000000001E-4</v>
      </c>
      <c r="S148" s="198">
        <v>0</v>
      </c>
      <c r="T148" s="199">
        <f t="shared" si="13"/>
        <v>0</v>
      </c>
      <c r="U148" s="35"/>
      <c r="V148" s="35"/>
      <c r="W148" s="35"/>
      <c r="X148" s="35"/>
      <c r="Y148" s="35"/>
      <c r="Z148" s="35"/>
      <c r="AA148" s="35"/>
      <c r="AB148" s="35"/>
      <c r="AC148" s="35"/>
      <c r="AD148" s="35"/>
      <c r="AE148" s="35"/>
      <c r="AR148" s="200" t="s">
        <v>438</v>
      </c>
      <c r="AT148" s="200" t="s">
        <v>294</v>
      </c>
      <c r="AU148" s="200" t="s">
        <v>120</v>
      </c>
      <c r="AY148" s="18" t="s">
        <v>292</v>
      </c>
      <c r="BE148" s="201">
        <f t="shared" si="14"/>
        <v>0</v>
      </c>
      <c r="BF148" s="201">
        <f t="shared" si="15"/>
        <v>0</v>
      </c>
      <c r="BG148" s="201">
        <f t="shared" si="16"/>
        <v>0</v>
      </c>
      <c r="BH148" s="201">
        <f t="shared" si="17"/>
        <v>0</v>
      </c>
      <c r="BI148" s="201">
        <f t="shared" si="18"/>
        <v>0</v>
      </c>
      <c r="BJ148" s="18" t="s">
        <v>120</v>
      </c>
      <c r="BK148" s="201">
        <f t="shared" si="19"/>
        <v>0</v>
      </c>
      <c r="BL148" s="18" t="s">
        <v>438</v>
      </c>
      <c r="BM148" s="200" t="s">
        <v>708</v>
      </c>
    </row>
    <row r="149" spans="1:65" s="2" customFormat="1" ht="21.75" customHeight="1">
      <c r="A149" s="35"/>
      <c r="B149" s="36"/>
      <c r="C149" s="189" t="s">
        <v>494</v>
      </c>
      <c r="D149" s="189" t="s">
        <v>294</v>
      </c>
      <c r="E149" s="190" t="s">
        <v>5868</v>
      </c>
      <c r="F149" s="191" t="s">
        <v>5869</v>
      </c>
      <c r="G149" s="192" t="s">
        <v>1911</v>
      </c>
      <c r="H149" s="193">
        <v>1</v>
      </c>
      <c r="I149" s="194"/>
      <c r="J149" s="195">
        <f t="shared" si="10"/>
        <v>0</v>
      </c>
      <c r="K149" s="191" t="s">
        <v>298</v>
      </c>
      <c r="L149" s="40"/>
      <c r="M149" s="196" t="s">
        <v>1</v>
      </c>
      <c r="N149" s="197" t="s">
        <v>43</v>
      </c>
      <c r="O149" s="72"/>
      <c r="P149" s="198">
        <f t="shared" si="11"/>
        <v>0</v>
      </c>
      <c r="Q149" s="198">
        <v>2.4000000000000001E-4</v>
      </c>
      <c r="R149" s="198">
        <f t="shared" si="12"/>
        <v>2.4000000000000001E-4</v>
      </c>
      <c r="S149" s="198">
        <v>0</v>
      </c>
      <c r="T149" s="199">
        <f t="shared" si="13"/>
        <v>0</v>
      </c>
      <c r="U149" s="35"/>
      <c r="V149" s="35"/>
      <c r="W149" s="35"/>
      <c r="X149" s="35"/>
      <c r="Y149" s="35"/>
      <c r="Z149" s="35"/>
      <c r="AA149" s="35"/>
      <c r="AB149" s="35"/>
      <c r="AC149" s="35"/>
      <c r="AD149" s="35"/>
      <c r="AE149" s="35"/>
      <c r="AR149" s="200" t="s">
        <v>438</v>
      </c>
      <c r="AT149" s="200" t="s">
        <v>294</v>
      </c>
      <c r="AU149" s="200" t="s">
        <v>120</v>
      </c>
      <c r="AY149" s="18" t="s">
        <v>292</v>
      </c>
      <c r="BE149" s="201">
        <f t="shared" si="14"/>
        <v>0</v>
      </c>
      <c r="BF149" s="201">
        <f t="shared" si="15"/>
        <v>0</v>
      </c>
      <c r="BG149" s="201">
        <f t="shared" si="16"/>
        <v>0</v>
      </c>
      <c r="BH149" s="201">
        <f t="shared" si="17"/>
        <v>0</v>
      </c>
      <c r="BI149" s="201">
        <f t="shared" si="18"/>
        <v>0</v>
      </c>
      <c r="BJ149" s="18" t="s">
        <v>120</v>
      </c>
      <c r="BK149" s="201">
        <f t="shared" si="19"/>
        <v>0</v>
      </c>
      <c r="BL149" s="18" t="s">
        <v>438</v>
      </c>
      <c r="BM149" s="200" t="s">
        <v>731</v>
      </c>
    </row>
    <row r="150" spans="1:65" s="2" customFormat="1" ht="16.5" customHeight="1">
      <c r="A150" s="35"/>
      <c r="B150" s="36"/>
      <c r="C150" s="189" t="s">
        <v>498</v>
      </c>
      <c r="D150" s="189" t="s">
        <v>294</v>
      </c>
      <c r="E150" s="190" t="s">
        <v>5870</v>
      </c>
      <c r="F150" s="191" t="s">
        <v>5871</v>
      </c>
      <c r="G150" s="192" t="s">
        <v>407</v>
      </c>
      <c r="H150" s="193">
        <v>15</v>
      </c>
      <c r="I150" s="194"/>
      <c r="J150" s="195">
        <f t="shared" si="10"/>
        <v>0</v>
      </c>
      <c r="K150" s="191" t="s">
        <v>298</v>
      </c>
      <c r="L150" s="40"/>
      <c r="M150" s="196" t="s">
        <v>1</v>
      </c>
      <c r="N150" s="197" t="s">
        <v>43</v>
      </c>
      <c r="O150" s="72"/>
      <c r="P150" s="198">
        <f t="shared" si="11"/>
        <v>0</v>
      </c>
      <c r="Q150" s="198">
        <v>7.2999999999999996E-4</v>
      </c>
      <c r="R150" s="198">
        <f t="shared" si="12"/>
        <v>1.095E-2</v>
      </c>
      <c r="S150" s="198">
        <v>0</v>
      </c>
      <c r="T150" s="199">
        <f t="shared" si="13"/>
        <v>0</v>
      </c>
      <c r="U150" s="35"/>
      <c r="V150" s="35"/>
      <c r="W150" s="35"/>
      <c r="X150" s="35"/>
      <c r="Y150" s="35"/>
      <c r="Z150" s="35"/>
      <c r="AA150" s="35"/>
      <c r="AB150" s="35"/>
      <c r="AC150" s="35"/>
      <c r="AD150" s="35"/>
      <c r="AE150" s="35"/>
      <c r="AR150" s="200" t="s">
        <v>438</v>
      </c>
      <c r="AT150" s="200" t="s">
        <v>294</v>
      </c>
      <c r="AU150" s="200" t="s">
        <v>120</v>
      </c>
      <c r="AY150" s="18" t="s">
        <v>292</v>
      </c>
      <c r="BE150" s="201">
        <f t="shared" si="14"/>
        <v>0</v>
      </c>
      <c r="BF150" s="201">
        <f t="shared" si="15"/>
        <v>0</v>
      </c>
      <c r="BG150" s="201">
        <f t="shared" si="16"/>
        <v>0</v>
      </c>
      <c r="BH150" s="201">
        <f t="shared" si="17"/>
        <v>0</v>
      </c>
      <c r="BI150" s="201">
        <f t="shared" si="18"/>
        <v>0</v>
      </c>
      <c r="BJ150" s="18" t="s">
        <v>120</v>
      </c>
      <c r="BK150" s="201">
        <f t="shared" si="19"/>
        <v>0</v>
      </c>
      <c r="BL150" s="18" t="s">
        <v>438</v>
      </c>
      <c r="BM150" s="200" t="s">
        <v>751</v>
      </c>
    </row>
    <row r="151" spans="1:65" s="2" customFormat="1" ht="37.9" customHeight="1">
      <c r="A151" s="35"/>
      <c r="B151" s="36"/>
      <c r="C151" s="189" t="s">
        <v>503</v>
      </c>
      <c r="D151" s="189" t="s">
        <v>294</v>
      </c>
      <c r="E151" s="190" t="s">
        <v>5872</v>
      </c>
      <c r="F151" s="191" t="s">
        <v>5873</v>
      </c>
      <c r="G151" s="192" t="s">
        <v>1911</v>
      </c>
      <c r="H151" s="193">
        <v>1</v>
      </c>
      <c r="I151" s="194"/>
      <c r="J151" s="195">
        <f t="shared" si="10"/>
        <v>0</v>
      </c>
      <c r="K151" s="191" t="s">
        <v>298</v>
      </c>
      <c r="L151" s="40"/>
      <c r="M151" s="196" t="s">
        <v>1</v>
      </c>
      <c r="N151" s="197" t="s">
        <v>43</v>
      </c>
      <c r="O151" s="72"/>
      <c r="P151" s="198">
        <f t="shared" si="11"/>
        <v>0</v>
      </c>
      <c r="Q151" s="198">
        <v>6.5599999999999999E-3</v>
      </c>
      <c r="R151" s="198">
        <f t="shared" si="12"/>
        <v>6.5599999999999999E-3</v>
      </c>
      <c r="S151" s="198">
        <v>0</v>
      </c>
      <c r="T151" s="199">
        <f t="shared" si="13"/>
        <v>0</v>
      </c>
      <c r="U151" s="35"/>
      <c r="V151" s="35"/>
      <c r="W151" s="35"/>
      <c r="X151" s="35"/>
      <c r="Y151" s="35"/>
      <c r="Z151" s="35"/>
      <c r="AA151" s="35"/>
      <c r="AB151" s="35"/>
      <c r="AC151" s="35"/>
      <c r="AD151" s="35"/>
      <c r="AE151" s="35"/>
      <c r="AR151" s="200" t="s">
        <v>438</v>
      </c>
      <c r="AT151" s="200" t="s">
        <v>294</v>
      </c>
      <c r="AU151" s="200" t="s">
        <v>120</v>
      </c>
      <c r="AY151" s="18" t="s">
        <v>292</v>
      </c>
      <c r="BE151" s="201">
        <f t="shared" si="14"/>
        <v>0</v>
      </c>
      <c r="BF151" s="201">
        <f t="shared" si="15"/>
        <v>0</v>
      </c>
      <c r="BG151" s="201">
        <f t="shared" si="16"/>
        <v>0</v>
      </c>
      <c r="BH151" s="201">
        <f t="shared" si="17"/>
        <v>0</v>
      </c>
      <c r="BI151" s="201">
        <f t="shared" si="18"/>
        <v>0</v>
      </c>
      <c r="BJ151" s="18" t="s">
        <v>120</v>
      </c>
      <c r="BK151" s="201">
        <f t="shared" si="19"/>
        <v>0</v>
      </c>
      <c r="BL151" s="18" t="s">
        <v>438</v>
      </c>
      <c r="BM151" s="200" t="s">
        <v>783</v>
      </c>
    </row>
    <row r="152" spans="1:65" s="2" customFormat="1" ht="44.25" customHeight="1">
      <c r="A152" s="35"/>
      <c r="B152" s="36"/>
      <c r="C152" s="189" t="s">
        <v>517</v>
      </c>
      <c r="D152" s="189" t="s">
        <v>294</v>
      </c>
      <c r="E152" s="190" t="s">
        <v>5874</v>
      </c>
      <c r="F152" s="191" t="s">
        <v>5875</v>
      </c>
      <c r="G152" s="192" t="s">
        <v>1911</v>
      </c>
      <c r="H152" s="193">
        <v>1</v>
      </c>
      <c r="I152" s="194"/>
      <c r="J152" s="195">
        <f t="shared" si="10"/>
        <v>0</v>
      </c>
      <c r="K152" s="191" t="s">
        <v>298</v>
      </c>
      <c r="L152" s="40"/>
      <c r="M152" s="196" t="s">
        <v>1</v>
      </c>
      <c r="N152" s="197" t="s">
        <v>43</v>
      </c>
      <c r="O152" s="72"/>
      <c r="P152" s="198">
        <f t="shared" si="11"/>
        <v>0</v>
      </c>
      <c r="Q152" s="198">
        <v>0.06</v>
      </c>
      <c r="R152" s="198">
        <f t="shared" si="12"/>
        <v>0.06</v>
      </c>
      <c r="S152" s="198">
        <v>0</v>
      </c>
      <c r="T152" s="199">
        <f t="shared" si="13"/>
        <v>0</v>
      </c>
      <c r="U152" s="35"/>
      <c r="V152" s="35"/>
      <c r="W152" s="35"/>
      <c r="X152" s="35"/>
      <c r="Y152" s="35"/>
      <c r="Z152" s="35"/>
      <c r="AA152" s="35"/>
      <c r="AB152" s="35"/>
      <c r="AC152" s="35"/>
      <c r="AD152" s="35"/>
      <c r="AE152" s="35"/>
      <c r="AR152" s="200" t="s">
        <v>438</v>
      </c>
      <c r="AT152" s="200" t="s">
        <v>294</v>
      </c>
      <c r="AU152" s="200" t="s">
        <v>120</v>
      </c>
      <c r="AY152" s="18" t="s">
        <v>292</v>
      </c>
      <c r="BE152" s="201">
        <f t="shared" si="14"/>
        <v>0</v>
      </c>
      <c r="BF152" s="201">
        <f t="shared" si="15"/>
        <v>0</v>
      </c>
      <c r="BG152" s="201">
        <f t="shared" si="16"/>
        <v>0</v>
      </c>
      <c r="BH152" s="201">
        <f t="shared" si="17"/>
        <v>0</v>
      </c>
      <c r="BI152" s="201">
        <f t="shared" si="18"/>
        <v>0</v>
      </c>
      <c r="BJ152" s="18" t="s">
        <v>120</v>
      </c>
      <c r="BK152" s="201">
        <f t="shared" si="19"/>
        <v>0</v>
      </c>
      <c r="BL152" s="18" t="s">
        <v>438</v>
      </c>
      <c r="BM152" s="200" t="s">
        <v>804</v>
      </c>
    </row>
    <row r="153" spans="1:65" s="2" customFormat="1" ht="16.5" customHeight="1">
      <c r="A153" s="35"/>
      <c r="B153" s="36"/>
      <c r="C153" s="189" t="s">
        <v>523</v>
      </c>
      <c r="D153" s="189" t="s">
        <v>294</v>
      </c>
      <c r="E153" s="190" t="s">
        <v>5876</v>
      </c>
      <c r="F153" s="191" t="s">
        <v>5877</v>
      </c>
      <c r="G153" s="192" t="s">
        <v>1911</v>
      </c>
      <c r="H153" s="193">
        <v>1</v>
      </c>
      <c r="I153" s="194"/>
      <c r="J153" s="195">
        <f t="shared" si="10"/>
        <v>0</v>
      </c>
      <c r="K153" s="191" t="s">
        <v>298</v>
      </c>
      <c r="L153" s="40"/>
      <c r="M153" s="196" t="s">
        <v>1</v>
      </c>
      <c r="N153" s="197" t="s">
        <v>43</v>
      </c>
      <c r="O153" s="72"/>
      <c r="P153" s="198">
        <f t="shared" si="11"/>
        <v>0</v>
      </c>
      <c r="Q153" s="198">
        <v>5.5999999999999995E-4</v>
      </c>
      <c r="R153" s="198">
        <f t="shared" si="12"/>
        <v>5.5999999999999995E-4</v>
      </c>
      <c r="S153" s="198">
        <v>0</v>
      </c>
      <c r="T153" s="199">
        <f t="shared" si="13"/>
        <v>0</v>
      </c>
      <c r="U153" s="35"/>
      <c r="V153" s="35"/>
      <c r="W153" s="35"/>
      <c r="X153" s="35"/>
      <c r="Y153" s="35"/>
      <c r="Z153" s="35"/>
      <c r="AA153" s="35"/>
      <c r="AB153" s="35"/>
      <c r="AC153" s="35"/>
      <c r="AD153" s="35"/>
      <c r="AE153" s="35"/>
      <c r="AR153" s="200" t="s">
        <v>438</v>
      </c>
      <c r="AT153" s="200" t="s">
        <v>294</v>
      </c>
      <c r="AU153" s="200" t="s">
        <v>120</v>
      </c>
      <c r="AY153" s="18" t="s">
        <v>292</v>
      </c>
      <c r="BE153" s="201">
        <f t="shared" si="14"/>
        <v>0</v>
      </c>
      <c r="BF153" s="201">
        <f t="shared" si="15"/>
        <v>0</v>
      </c>
      <c r="BG153" s="201">
        <f t="shared" si="16"/>
        <v>0</v>
      </c>
      <c r="BH153" s="201">
        <f t="shared" si="17"/>
        <v>0</v>
      </c>
      <c r="BI153" s="201">
        <f t="shared" si="18"/>
        <v>0</v>
      </c>
      <c r="BJ153" s="18" t="s">
        <v>120</v>
      </c>
      <c r="BK153" s="201">
        <f t="shared" si="19"/>
        <v>0</v>
      </c>
      <c r="BL153" s="18" t="s">
        <v>438</v>
      </c>
      <c r="BM153" s="200" t="s">
        <v>821</v>
      </c>
    </row>
    <row r="154" spans="1:65" s="2" customFormat="1" ht="21.75" customHeight="1">
      <c r="A154" s="35"/>
      <c r="B154" s="36"/>
      <c r="C154" s="189" t="s">
        <v>532</v>
      </c>
      <c r="D154" s="189" t="s">
        <v>294</v>
      </c>
      <c r="E154" s="190" t="s">
        <v>4645</v>
      </c>
      <c r="F154" s="191" t="s">
        <v>4646</v>
      </c>
      <c r="G154" s="192" t="s">
        <v>365</v>
      </c>
      <c r="H154" s="193">
        <v>2.1429999999999998</v>
      </c>
      <c r="I154" s="194"/>
      <c r="J154" s="195">
        <f t="shared" si="10"/>
        <v>0</v>
      </c>
      <c r="K154" s="191" t="s">
        <v>298</v>
      </c>
      <c r="L154" s="40"/>
      <c r="M154" s="196" t="s">
        <v>1</v>
      </c>
      <c r="N154" s="197" t="s">
        <v>43</v>
      </c>
      <c r="O154" s="72"/>
      <c r="P154" s="198">
        <f t="shared" si="11"/>
        <v>0</v>
      </c>
      <c r="Q154" s="198">
        <v>0</v>
      </c>
      <c r="R154" s="198">
        <f t="shared" si="12"/>
        <v>0</v>
      </c>
      <c r="S154" s="198">
        <v>0</v>
      </c>
      <c r="T154" s="199">
        <f t="shared" si="13"/>
        <v>0</v>
      </c>
      <c r="U154" s="35"/>
      <c r="V154" s="35"/>
      <c r="W154" s="35"/>
      <c r="X154" s="35"/>
      <c r="Y154" s="35"/>
      <c r="Z154" s="35"/>
      <c r="AA154" s="35"/>
      <c r="AB154" s="35"/>
      <c r="AC154" s="35"/>
      <c r="AD154" s="35"/>
      <c r="AE154" s="35"/>
      <c r="AR154" s="200" t="s">
        <v>438</v>
      </c>
      <c r="AT154" s="200" t="s">
        <v>294</v>
      </c>
      <c r="AU154" s="200" t="s">
        <v>120</v>
      </c>
      <c r="AY154" s="18" t="s">
        <v>292</v>
      </c>
      <c r="BE154" s="201">
        <f t="shared" si="14"/>
        <v>0</v>
      </c>
      <c r="BF154" s="201">
        <f t="shared" si="15"/>
        <v>0</v>
      </c>
      <c r="BG154" s="201">
        <f t="shared" si="16"/>
        <v>0</v>
      </c>
      <c r="BH154" s="201">
        <f t="shared" si="17"/>
        <v>0</v>
      </c>
      <c r="BI154" s="201">
        <f t="shared" si="18"/>
        <v>0</v>
      </c>
      <c r="BJ154" s="18" t="s">
        <v>120</v>
      </c>
      <c r="BK154" s="201">
        <f t="shared" si="19"/>
        <v>0</v>
      </c>
      <c r="BL154" s="18" t="s">
        <v>438</v>
      </c>
      <c r="BM154" s="200" t="s">
        <v>829</v>
      </c>
    </row>
    <row r="155" spans="1:65" s="2" customFormat="1" ht="24.2" customHeight="1">
      <c r="A155" s="35"/>
      <c r="B155" s="36"/>
      <c r="C155" s="189" t="s">
        <v>554</v>
      </c>
      <c r="D155" s="189" t="s">
        <v>294</v>
      </c>
      <c r="E155" s="190" t="s">
        <v>5275</v>
      </c>
      <c r="F155" s="191" t="s">
        <v>5878</v>
      </c>
      <c r="G155" s="192" t="s">
        <v>365</v>
      </c>
      <c r="H155" s="193">
        <v>2.1429999999999998</v>
      </c>
      <c r="I155" s="194"/>
      <c r="J155" s="195">
        <f t="shared" si="10"/>
        <v>0</v>
      </c>
      <c r="K155" s="191" t="s">
        <v>298</v>
      </c>
      <c r="L155" s="40"/>
      <c r="M155" s="196" t="s">
        <v>1</v>
      </c>
      <c r="N155" s="197" t="s">
        <v>43</v>
      </c>
      <c r="O155" s="72"/>
      <c r="P155" s="198">
        <f t="shared" si="11"/>
        <v>0</v>
      </c>
      <c r="Q155" s="198">
        <v>0</v>
      </c>
      <c r="R155" s="198">
        <f t="shared" si="12"/>
        <v>0</v>
      </c>
      <c r="S155" s="198">
        <v>0</v>
      </c>
      <c r="T155" s="199">
        <f t="shared" si="13"/>
        <v>0</v>
      </c>
      <c r="U155" s="35"/>
      <c r="V155" s="35"/>
      <c r="W155" s="35"/>
      <c r="X155" s="35"/>
      <c r="Y155" s="35"/>
      <c r="Z155" s="35"/>
      <c r="AA155" s="35"/>
      <c r="AB155" s="35"/>
      <c r="AC155" s="35"/>
      <c r="AD155" s="35"/>
      <c r="AE155" s="35"/>
      <c r="AR155" s="200" t="s">
        <v>438</v>
      </c>
      <c r="AT155" s="200" t="s">
        <v>294</v>
      </c>
      <c r="AU155" s="200" t="s">
        <v>120</v>
      </c>
      <c r="AY155" s="18" t="s">
        <v>292</v>
      </c>
      <c r="BE155" s="201">
        <f t="shared" si="14"/>
        <v>0</v>
      </c>
      <c r="BF155" s="201">
        <f t="shared" si="15"/>
        <v>0</v>
      </c>
      <c r="BG155" s="201">
        <f t="shared" si="16"/>
        <v>0</v>
      </c>
      <c r="BH155" s="201">
        <f t="shared" si="17"/>
        <v>0</v>
      </c>
      <c r="BI155" s="201">
        <f t="shared" si="18"/>
        <v>0</v>
      </c>
      <c r="BJ155" s="18" t="s">
        <v>120</v>
      </c>
      <c r="BK155" s="201">
        <f t="shared" si="19"/>
        <v>0</v>
      </c>
      <c r="BL155" s="18" t="s">
        <v>438</v>
      </c>
      <c r="BM155" s="200" t="s">
        <v>839</v>
      </c>
    </row>
    <row r="156" spans="1:65" s="12" customFormat="1" ht="22.9" customHeight="1">
      <c r="B156" s="173"/>
      <c r="C156" s="174"/>
      <c r="D156" s="175" t="s">
        <v>76</v>
      </c>
      <c r="E156" s="187" t="s">
        <v>4691</v>
      </c>
      <c r="F156" s="187" t="s">
        <v>4692</v>
      </c>
      <c r="G156" s="174"/>
      <c r="H156" s="174"/>
      <c r="I156" s="177"/>
      <c r="J156" s="188">
        <f>BK156</f>
        <v>0</v>
      </c>
      <c r="K156" s="174"/>
      <c r="L156" s="179"/>
      <c r="M156" s="180"/>
      <c r="N156" s="181"/>
      <c r="O156" s="181"/>
      <c r="P156" s="182">
        <f>SUM(P157:P162)</f>
        <v>0</v>
      </c>
      <c r="Q156" s="181"/>
      <c r="R156" s="182">
        <f>SUM(R157:R162)</f>
        <v>4.3800000000000002E-3</v>
      </c>
      <c r="S156" s="181"/>
      <c r="T156" s="183">
        <f>SUM(T157:T162)</f>
        <v>0</v>
      </c>
      <c r="AR156" s="184" t="s">
        <v>120</v>
      </c>
      <c r="AT156" s="185" t="s">
        <v>76</v>
      </c>
      <c r="AU156" s="185" t="s">
        <v>85</v>
      </c>
      <c r="AY156" s="184" t="s">
        <v>292</v>
      </c>
      <c r="BK156" s="186">
        <f>SUM(BK157:BK162)</f>
        <v>0</v>
      </c>
    </row>
    <row r="157" spans="1:65" s="2" customFormat="1" ht="21.75" customHeight="1">
      <c r="A157" s="35"/>
      <c r="B157" s="36"/>
      <c r="C157" s="189" t="s">
        <v>562</v>
      </c>
      <c r="D157" s="189" t="s">
        <v>294</v>
      </c>
      <c r="E157" s="190" t="s">
        <v>4697</v>
      </c>
      <c r="F157" s="191" t="s">
        <v>4698</v>
      </c>
      <c r="G157" s="192" t="s">
        <v>581</v>
      </c>
      <c r="H157" s="193">
        <v>10</v>
      </c>
      <c r="I157" s="194"/>
      <c r="J157" s="195">
        <f t="shared" ref="J157:J162" si="20">ROUND(I157*H157,2)</f>
        <v>0</v>
      </c>
      <c r="K157" s="191" t="s">
        <v>298</v>
      </c>
      <c r="L157" s="40"/>
      <c r="M157" s="196" t="s">
        <v>1</v>
      </c>
      <c r="N157" s="197" t="s">
        <v>43</v>
      </c>
      <c r="O157" s="72"/>
      <c r="P157" s="198">
        <f t="shared" ref="P157:P162" si="21">O157*H157</f>
        <v>0</v>
      </c>
      <c r="Q157" s="198">
        <v>3.0000000000000001E-5</v>
      </c>
      <c r="R157" s="198">
        <f t="shared" ref="R157:R162" si="22">Q157*H157</f>
        <v>3.0000000000000003E-4</v>
      </c>
      <c r="S157" s="198">
        <v>0</v>
      </c>
      <c r="T157" s="199">
        <f t="shared" ref="T157:T162" si="23">S157*H157</f>
        <v>0</v>
      </c>
      <c r="U157" s="35"/>
      <c r="V157" s="35"/>
      <c r="W157" s="35"/>
      <c r="X157" s="35"/>
      <c r="Y157" s="35"/>
      <c r="Z157" s="35"/>
      <c r="AA157" s="35"/>
      <c r="AB157" s="35"/>
      <c r="AC157" s="35"/>
      <c r="AD157" s="35"/>
      <c r="AE157" s="35"/>
      <c r="AR157" s="200" t="s">
        <v>438</v>
      </c>
      <c r="AT157" s="200" t="s">
        <v>294</v>
      </c>
      <c r="AU157" s="200" t="s">
        <v>120</v>
      </c>
      <c r="AY157" s="18" t="s">
        <v>292</v>
      </c>
      <c r="BE157" s="201">
        <f t="shared" ref="BE157:BE162" si="24">IF(N157="základní",J157,0)</f>
        <v>0</v>
      </c>
      <c r="BF157" s="201">
        <f t="shared" ref="BF157:BF162" si="25">IF(N157="snížená",J157,0)</f>
        <v>0</v>
      </c>
      <c r="BG157" s="201">
        <f t="shared" ref="BG157:BG162" si="26">IF(N157="zákl. přenesená",J157,0)</f>
        <v>0</v>
      </c>
      <c r="BH157" s="201">
        <f t="shared" ref="BH157:BH162" si="27">IF(N157="sníž. přenesená",J157,0)</f>
        <v>0</v>
      </c>
      <c r="BI157" s="201">
        <f t="shared" ref="BI157:BI162" si="28">IF(N157="nulová",J157,0)</f>
        <v>0</v>
      </c>
      <c r="BJ157" s="18" t="s">
        <v>120</v>
      </c>
      <c r="BK157" s="201">
        <f t="shared" ref="BK157:BK162" si="29">ROUND(I157*H157,2)</f>
        <v>0</v>
      </c>
      <c r="BL157" s="18" t="s">
        <v>438</v>
      </c>
      <c r="BM157" s="200" t="s">
        <v>852</v>
      </c>
    </row>
    <row r="158" spans="1:65" s="2" customFormat="1" ht="16.5" customHeight="1">
      <c r="A158" s="35"/>
      <c r="B158" s="36"/>
      <c r="C158" s="189" t="s">
        <v>573</v>
      </c>
      <c r="D158" s="189" t="s">
        <v>294</v>
      </c>
      <c r="E158" s="190" t="s">
        <v>5879</v>
      </c>
      <c r="F158" s="191" t="s">
        <v>5880</v>
      </c>
      <c r="G158" s="192" t="s">
        <v>581</v>
      </c>
      <c r="H158" s="193">
        <v>4</v>
      </c>
      <c r="I158" s="194"/>
      <c r="J158" s="195">
        <f t="shared" si="20"/>
        <v>0</v>
      </c>
      <c r="K158" s="191" t="s">
        <v>298</v>
      </c>
      <c r="L158" s="40"/>
      <c r="M158" s="196" t="s">
        <v>1</v>
      </c>
      <c r="N158" s="197" t="s">
        <v>43</v>
      </c>
      <c r="O158" s="72"/>
      <c r="P158" s="198">
        <f t="shared" si="21"/>
        <v>0</v>
      </c>
      <c r="Q158" s="198">
        <v>2.1000000000000001E-4</v>
      </c>
      <c r="R158" s="198">
        <f t="shared" si="22"/>
        <v>8.4000000000000003E-4</v>
      </c>
      <c r="S158" s="198">
        <v>0</v>
      </c>
      <c r="T158" s="199">
        <f t="shared" si="23"/>
        <v>0</v>
      </c>
      <c r="U158" s="35"/>
      <c r="V158" s="35"/>
      <c r="W158" s="35"/>
      <c r="X158" s="35"/>
      <c r="Y158" s="35"/>
      <c r="Z158" s="35"/>
      <c r="AA158" s="35"/>
      <c r="AB158" s="35"/>
      <c r="AC158" s="35"/>
      <c r="AD158" s="35"/>
      <c r="AE158" s="35"/>
      <c r="AR158" s="200" t="s">
        <v>438</v>
      </c>
      <c r="AT158" s="200" t="s">
        <v>294</v>
      </c>
      <c r="AU158" s="200" t="s">
        <v>120</v>
      </c>
      <c r="AY158" s="18" t="s">
        <v>292</v>
      </c>
      <c r="BE158" s="201">
        <f t="shared" si="24"/>
        <v>0</v>
      </c>
      <c r="BF158" s="201">
        <f t="shared" si="25"/>
        <v>0</v>
      </c>
      <c r="BG158" s="201">
        <f t="shared" si="26"/>
        <v>0</v>
      </c>
      <c r="BH158" s="201">
        <f t="shared" si="27"/>
        <v>0</v>
      </c>
      <c r="BI158" s="201">
        <f t="shared" si="28"/>
        <v>0</v>
      </c>
      <c r="BJ158" s="18" t="s">
        <v>120</v>
      </c>
      <c r="BK158" s="201">
        <f t="shared" si="29"/>
        <v>0</v>
      </c>
      <c r="BL158" s="18" t="s">
        <v>438</v>
      </c>
      <c r="BM158" s="200" t="s">
        <v>866</v>
      </c>
    </row>
    <row r="159" spans="1:65" s="2" customFormat="1" ht="24.2" customHeight="1">
      <c r="A159" s="35"/>
      <c r="B159" s="36"/>
      <c r="C159" s="189" t="s">
        <v>578</v>
      </c>
      <c r="D159" s="189" t="s">
        <v>294</v>
      </c>
      <c r="E159" s="190" t="s">
        <v>4709</v>
      </c>
      <c r="F159" s="191" t="s">
        <v>4710</v>
      </c>
      <c r="G159" s="192" t="s">
        <v>581</v>
      </c>
      <c r="H159" s="193">
        <v>2</v>
      </c>
      <c r="I159" s="194"/>
      <c r="J159" s="195">
        <f t="shared" si="20"/>
        <v>0</v>
      </c>
      <c r="K159" s="191" t="s">
        <v>298</v>
      </c>
      <c r="L159" s="40"/>
      <c r="M159" s="196" t="s">
        <v>1</v>
      </c>
      <c r="N159" s="197" t="s">
        <v>43</v>
      </c>
      <c r="O159" s="72"/>
      <c r="P159" s="198">
        <f t="shared" si="21"/>
        <v>0</v>
      </c>
      <c r="Q159" s="198">
        <v>2.2000000000000001E-4</v>
      </c>
      <c r="R159" s="198">
        <f t="shared" si="22"/>
        <v>4.4000000000000002E-4</v>
      </c>
      <c r="S159" s="198">
        <v>0</v>
      </c>
      <c r="T159" s="199">
        <f t="shared" si="23"/>
        <v>0</v>
      </c>
      <c r="U159" s="35"/>
      <c r="V159" s="35"/>
      <c r="W159" s="35"/>
      <c r="X159" s="35"/>
      <c r="Y159" s="35"/>
      <c r="Z159" s="35"/>
      <c r="AA159" s="35"/>
      <c r="AB159" s="35"/>
      <c r="AC159" s="35"/>
      <c r="AD159" s="35"/>
      <c r="AE159" s="35"/>
      <c r="AR159" s="200" t="s">
        <v>438</v>
      </c>
      <c r="AT159" s="200" t="s">
        <v>294</v>
      </c>
      <c r="AU159" s="200" t="s">
        <v>120</v>
      </c>
      <c r="AY159" s="18" t="s">
        <v>292</v>
      </c>
      <c r="BE159" s="201">
        <f t="shared" si="24"/>
        <v>0</v>
      </c>
      <c r="BF159" s="201">
        <f t="shared" si="25"/>
        <v>0</v>
      </c>
      <c r="BG159" s="201">
        <f t="shared" si="26"/>
        <v>0</v>
      </c>
      <c r="BH159" s="201">
        <f t="shared" si="27"/>
        <v>0</v>
      </c>
      <c r="BI159" s="201">
        <f t="shared" si="28"/>
        <v>0</v>
      </c>
      <c r="BJ159" s="18" t="s">
        <v>120</v>
      </c>
      <c r="BK159" s="201">
        <f t="shared" si="29"/>
        <v>0</v>
      </c>
      <c r="BL159" s="18" t="s">
        <v>438</v>
      </c>
      <c r="BM159" s="200" t="s">
        <v>876</v>
      </c>
    </row>
    <row r="160" spans="1:65" s="2" customFormat="1" ht="24.2" customHeight="1">
      <c r="A160" s="35"/>
      <c r="B160" s="36"/>
      <c r="C160" s="189" t="s">
        <v>583</v>
      </c>
      <c r="D160" s="189" t="s">
        <v>294</v>
      </c>
      <c r="E160" s="190" t="s">
        <v>5881</v>
      </c>
      <c r="F160" s="191" t="s">
        <v>5882</v>
      </c>
      <c r="G160" s="192" t="s">
        <v>581</v>
      </c>
      <c r="H160" s="193">
        <v>4</v>
      </c>
      <c r="I160" s="194"/>
      <c r="J160" s="195">
        <f t="shared" si="20"/>
        <v>0</v>
      </c>
      <c r="K160" s="191" t="s">
        <v>298</v>
      </c>
      <c r="L160" s="40"/>
      <c r="M160" s="196" t="s">
        <v>1</v>
      </c>
      <c r="N160" s="197" t="s">
        <v>43</v>
      </c>
      <c r="O160" s="72"/>
      <c r="P160" s="198">
        <f t="shared" si="21"/>
        <v>0</v>
      </c>
      <c r="Q160" s="198">
        <v>6.9999999999999999E-4</v>
      </c>
      <c r="R160" s="198">
        <f t="shared" si="22"/>
        <v>2.8E-3</v>
      </c>
      <c r="S160" s="198">
        <v>0</v>
      </c>
      <c r="T160" s="199">
        <f t="shared" si="23"/>
        <v>0</v>
      </c>
      <c r="U160" s="35"/>
      <c r="V160" s="35"/>
      <c r="W160" s="35"/>
      <c r="X160" s="35"/>
      <c r="Y160" s="35"/>
      <c r="Z160" s="35"/>
      <c r="AA160" s="35"/>
      <c r="AB160" s="35"/>
      <c r="AC160" s="35"/>
      <c r="AD160" s="35"/>
      <c r="AE160" s="35"/>
      <c r="AR160" s="200" t="s">
        <v>438</v>
      </c>
      <c r="AT160" s="200" t="s">
        <v>294</v>
      </c>
      <c r="AU160" s="200" t="s">
        <v>120</v>
      </c>
      <c r="AY160" s="18" t="s">
        <v>292</v>
      </c>
      <c r="BE160" s="201">
        <f t="shared" si="24"/>
        <v>0</v>
      </c>
      <c r="BF160" s="201">
        <f t="shared" si="25"/>
        <v>0</v>
      </c>
      <c r="BG160" s="201">
        <f t="shared" si="26"/>
        <v>0</v>
      </c>
      <c r="BH160" s="201">
        <f t="shared" si="27"/>
        <v>0</v>
      </c>
      <c r="BI160" s="201">
        <f t="shared" si="28"/>
        <v>0</v>
      </c>
      <c r="BJ160" s="18" t="s">
        <v>120</v>
      </c>
      <c r="BK160" s="201">
        <f t="shared" si="29"/>
        <v>0</v>
      </c>
      <c r="BL160" s="18" t="s">
        <v>438</v>
      </c>
      <c r="BM160" s="200" t="s">
        <v>907</v>
      </c>
    </row>
    <row r="161" spans="1:65" s="2" customFormat="1" ht="21.75" customHeight="1">
      <c r="A161" s="35"/>
      <c r="B161" s="36"/>
      <c r="C161" s="189" t="s">
        <v>587</v>
      </c>
      <c r="D161" s="189" t="s">
        <v>294</v>
      </c>
      <c r="E161" s="190" t="s">
        <v>4731</v>
      </c>
      <c r="F161" s="191" t="s">
        <v>4732</v>
      </c>
      <c r="G161" s="192" t="s">
        <v>365</v>
      </c>
      <c r="H161" s="193">
        <v>4.0000000000000001E-3</v>
      </c>
      <c r="I161" s="194"/>
      <c r="J161" s="195">
        <f t="shared" si="20"/>
        <v>0</v>
      </c>
      <c r="K161" s="191" t="s">
        <v>298</v>
      </c>
      <c r="L161" s="40"/>
      <c r="M161" s="196" t="s">
        <v>1</v>
      </c>
      <c r="N161" s="197" t="s">
        <v>43</v>
      </c>
      <c r="O161" s="72"/>
      <c r="P161" s="198">
        <f t="shared" si="21"/>
        <v>0</v>
      </c>
      <c r="Q161" s="198">
        <v>0</v>
      </c>
      <c r="R161" s="198">
        <f t="shared" si="22"/>
        <v>0</v>
      </c>
      <c r="S161" s="198">
        <v>0</v>
      </c>
      <c r="T161" s="199">
        <f t="shared" si="23"/>
        <v>0</v>
      </c>
      <c r="U161" s="35"/>
      <c r="V161" s="35"/>
      <c r="W161" s="35"/>
      <c r="X161" s="35"/>
      <c r="Y161" s="35"/>
      <c r="Z161" s="35"/>
      <c r="AA161" s="35"/>
      <c r="AB161" s="35"/>
      <c r="AC161" s="35"/>
      <c r="AD161" s="35"/>
      <c r="AE161" s="35"/>
      <c r="AR161" s="200" t="s">
        <v>438</v>
      </c>
      <c r="AT161" s="200" t="s">
        <v>294</v>
      </c>
      <c r="AU161" s="200" t="s">
        <v>120</v>
      </c>
      <c r="AY161" s="18" t="s">
        <v>292</v>
      </c>
      <c r="BE161" s="201">
        <f t="shared" si="24"/>
        <v>0</v>
      </c>
      <c r="BF161" s="201">
        <f t="shared" si="25"/>
        <v>0</v>
      </c>
      <c r="BG161" s="201">
        <f t="shared" si="26"/>
        <v>0</v>
      </c>
      <c r="BH161" s="201">
        <f t="shared" si="27"/>
        <v>0</v>
      </c>
      <c r="BI161" s="201">
        <f t="shared" si="28"/>
        <v>0</v>
      </c>
      <c r="BJ161" s="18" t="s">
        <v>120</v>
      </c>
      <c r="BK161" s="201">
        <f t="shared" si="29"/>
        <v>0</v>
      </c>
      <c r="BL161" s="18" t="s">
        <v>438</v>
      </c>
      <c r="BM161" s="200" t="s">
        <v>914</v>
      </c>
    </row>
    <row r="162" spans="1:65" s="2" customFormat="1" ht="24.2" customHeight="1">
      <c r="A162" s="35"/>
      <c r="B162" s="36"/>
      <c r="C162" s="189" t="s">
        <v>591</v>
      </c>
      <c r="D162" s="189" t="s">
        <v>294</v>
      </c>
      <c r="E162" s="190" t="s">
        <v>4733</v>
      </c>
      <c r="F162" s="191" t="s">
        <v>4734</v>
      </c>
      <c r="G162" s="192" t="s">
        <v>365</v>
      </c>
      <c r="H162" s="193">
        <v>4.0000000000000001E-3</v>
      </c>
      <c r="I162" s="194"/>
      <c r="J162" s="195">
        <f t="shared" si="20"/>
        <v>0</v>
      </c>
      <c r="K162" s="191" t="s">
        <v>298</v>
      </c>
      <c r="L162" s="40"/>
      <c r="M162" s="196" t="s">
        <v>1</v>
      </c>
      <c r="N162" s="197" t="s">
        <v>43</v>
      </c>
      <c r="O162" s="72"/>
      <c r="P162" s="198">
        <f t="shared" si="21"/>
        <v>0</v>
      </c>
      <c r="Q162" s="198">
        <v>0</v>
      </c>
      <c r="R162" s="198">
        <f t="shared" si="22"/>
        <v>0</v>
      </c>
      <c r="S162" s="198">
        <v>0</v>
      </c>
      <c r="T162" s="199">
        <f t="shared" si="23"/>
        <v>0</v>
      </c>
      <c r="U162" s="35"/>
      <c r="V162" s="35"/>
      <c r="W162" s="35"/>
      <c r="X162" s="35"/>
      <c r="Y162" s="35"/>
      <c r="Z162" s="35"/>
      <c r="AA162" s="35"/>
      <c r="AB162" s="35"/>
      <c r="AC162" s="35"/>
      <c r="AD162" s="35"/>
      <c r="AE162" s="35"/>
      <c r="AR162" s="200" t="s">
        <v>438</v>
      </c>
      <c r="AT162" s="200" t="s">
        <v>294</v>
      </c>
      <c r="AU162" s="200" t="s">
        <v>120</v>
      </c>
      <c r="AY162" s="18" t="s">
        <v>292</v>
      </c>
      <c r="BE162" s="201">
        <f t="shared" si="24"/>
        <v>0</v>
      </c>
      <c r="BF162" s="201">
        <f t="shared" si="25"/>
        <v>0</v>
      </c>
      <c r="BG162" s="201">
        <f t="shared" si="26"/>
        <v>0</v>
      </c>
      <c r="BH162" s="201">
        <f t="shared" si="27"/>
        <v>0</v>
      </c>
      <c r="BI162" s="201">
        <f t="shared" si="28"/>
        <v>0</v>
      </c>
      <c r="BJ162" s="18" t="s">
        <v>120</v>
      </c>
      <c r="BK162" s="201">
        <f t="shared" si="29"/>
        <v>0</v>
      </c>
      <c r="BL162" s="18" t="s">
        <v>438</v>
      </c>
      <c r="BM162" s="200" t="s">
        <v>923</v>
      </c>
    </row>
    <row r="163" spans="1:65" s="12" customFormat="1" ht="25.9" customHeight="1">
      <c r="B163" s="173"/>
      <c r="C163" s="174"/>
      <c r="D163" s="175" t="s">
        <v>76</v>
      </c>
      <c r="E163" s="176" t="s">
        <v>4786</v>
      </c>
      <c r="F163" s="176" t="s">
        <v>4787</v>
      </c>
      <c r="G163" s="174"/>
      <c r="H163" s="174"/>
      <c r="I163" s="177"/>
      <c r="J163" s="178">
        <f>BK163</f>
        <v>0</v>
      </c>
      <c r="K163" s="174"/>
      <c r="L163" s="179"/>
      <c r="M163" s="180"/>
      <c r="N163" s="181"/>
      <c r="O163" s="181"/>
      <c r="P163" s="182">
        <f>SUM(P164:P169)</f>
        <v>0</v>
      </c>
      <c r="Q163" s="181"/>
      <c r="R163" s="182">
        <f>SUM(R164:R169)</f>
        <v>0</v>
      </c>
      <c r="S163" s="181"/>
      <c r="T163" s="183">
        <f>SUM(T164:T169)</f>
        <v>0</v>
      </c>
      <c r="AR163" s="184" t="s">
        <v>299</v>
      </c>
      <c r="AT163" s="185" t="s">
        <v>76</v>
      </c>
      <c r="AU163" s="185" t="s">
        <v>77</v>
      </c>
      <c r="AY163" s="184" t="s">
        <v>292</v>
      </c>
      <c r="BK163" s="186">
        <f>SUM(BK164:BK169)</f>
        <v>0</v>
      </c>
    </row>
    <row r="164" spans="1:65" s="2" customFormat="1" ht="16.5" customHeight="1">
      <c r="A164" s="35"/>
      <c r="B164" s="36"/>
      <c r="C164" s="189" t="s">
        <v>595</v>
      </c>
      <c r="D164" s="189" t="s">
        <v>294</v>
      </c>
      <c r="E164" s="190" t="s">
        <v>5883</v>
      </c>
      <c r="F164" s="191" t="s">
        <v>5884</v>
      </c>
      <c r="G164" s="192" t="s">
        <v>337</v>
      </c>
      <c r="H164" s="193">
        <v>30</v>
      </c>
      <c r="I164" s="194"/>
      <c r="J164" s="195">
        <f>ROUND(I164*H164,2)</f>
        <v>0</v>
      </c>
      <c r="K164" s="191" t="s">
        <v>298</v>
      </c>
      <c r="L164" s="40"/>
      <c r="M164" s="196" t="s">
        <v>1</v>
      </c>
      <c r="N164" s="197" t="s">
        <v>43</v>
      </c>
      <c r="O164" s="72"/>
      <c r="P164" s="198">
        <f>O164*H164</f>
        <v>0</v>
      </c>
      <c r="Q164" s="198">
        <v>0</v>
      </c>
      <c r="R164" s="198">
        <f>Q164*H164</f>
        <v>0</v>
      </c>
      <c r="S164" s="198">
        <v>0</v>
      </c>
      <c r="T164" s="199">
        <f>S164*H164</f>
        <v>0</v>
      </c>
      <c r="U164" s="35"/>
      <c r="V164" s="35"/>
      <c r="W164" s="35"/>
      <c r="X164" s="35"/>
      <c r="Y164" s="35"/>
      <c r="Z164" s="35"/>
      <c r="AA164" s="35"/>
      <c r="AB164" s="35"/>
      <c r="AC164" s="35"/>
      <c r="AD164" s="35"/>
      <c r="AE164" s="35"/>
      <c r="AR164" s="200" t="s">
        <v>4790</v>
      </c>
      <c r="AT164" s="200" t="s">
        <v>294</v>
      </c>
      <c r="AU164" s="200" t="s">
        <v>85</v>
      </c>
      <c r="AY164" s="18" t="s">
        <v>292</v>
      </c>
      <c r="BE164" s="201">
        <f>IF(N164="základní",J164,0)</f>
        <v>0</v>
      </c>
      <c r="BF164" s="201">
        <f>IF(N164="snížená",J164,0)</f>
        <v>0</v>
      </c>
      <c r="BG164" s="201">
        <f>IF(N164="zákl. přenesená",J164,0)</f>
        <v>0</v>
      </c>
      <c r="BH164" s="201">
        <f>IF(N164="sníž. přenesená",J164,0)</f>
        <v>0</v>
      </c>
      <c r="BI164" s="201">
        <f>IF(N164="nulová",J164,0)</f>
        <v>0</v>
      </c>
      <c r="BJ164" s="18" t="s">
        <v>120</v>
      </c>
      <c r="BK164" s="201">
        <f>ROUND(I164*H164,2)</f>
        <v>0</v>
      </c>
      <c r="BL164" s="18" t="s">
        <v>4790</v>
      </c>
      <c r="BM164" s="200" t="s">
        <v>947</v>
      </c>
    </row>
    <row r="165" spans="1:65" s="2" customFormat="1" ht="21.75" customHeight="1">
      <c r="A165" s="35"/>
      <c r="B165" s="36"/>
      <c r="C165" s="189" t="s">
        <v>599</v>
      </c>
      <c r="D165" s="189" t="s">
        <v>294</v>
      </c>
      <c r="E165" s="190" t="s">
        <v>5885</v>
      </c>
      <c r="F165" s="191" t="s">
        <v>5886</v>
      </c>
      <c r="G165" s="192" t="s">
        <v>337</v>
      </c>
      <c r="H165" s="193">
        <v>55</v>
      </c>
      <c r="I165" s="194"/>
      <c r="J165" s="195">
        <f>ROUND(I165*H165,2)</f>
        <v>0</v>
      </c>
      <c r="K165" s="191" t="s">
        <v>298</v>
      </c>
      <c r="L165" s="40"/>
      <c r="M165" s="196" t="s">
        <v>1</v>
      </c>
      <c r="N165" s="197" t="s">
        <v>43</v>
      </c>
      <c r="O165" s="72"/>
      <c r="P165" s="198">
        <f>O165*H165</f>
        <v>0</v>
      </c>
      <c r="Q165" s="198">
        <v>0</v>
      </c>
      <c r="R165" s="198">
        <f>Q165*H165</f>
        <v>0</v>
      </c>
      <c r="S165" s="198">
        <v>0</v>
      </c>
      <c r="T165" s="199">
        <f>S165*H165</f>
        <v>0</v>
      </c>
      <c r="U165" s="35"/>
      <c r="V165" s="35"/>
      <c r="W165" s="35"/>
      <c r="X165" s="35"/>
      <c r="Y165" s="35"/>
      <c r="Z165" s="35"/>
      <c r="AA165" s="35"/>
      <c r="AB165" s="35"/>
      <c r="AC165" s="35"/>
      <c r="AD165" s="35"/>
      <c r="AE165" s="35"/>
      <c r="AR165" s="200" t="s">
        <v>338</v>
      </c>
      <c r="AT165" s="200" t="s">
        <v>294</v>
      </c>
      <c r="AU165" s="200" t="s">
        <v>85</v>
      </c>
      <c r="AY165" s="18" t="s">
        <v>292</v>
      </c>
      <c r="BE165" s="201">
        <f>IF(N165="základní",J165,0)</f>
        <v>0</v>
      </c>
      <c r="BF165" s="201">
        <f>IF(N165="snížená",J165,0)</f>
        <v>0</v>
      </c>
      <c r="BG165" s="201">
        <f>IF(N165="zákl. přenesená",J165,0)</f>
        <v>0</v>
      </c>
      <c r="BH165" s="201">
        <f>IF(N165="sníž. přenesená",J165,0)</f>
        <v>0</v>
      </c>
      <c r="BI165" s="201">
        <f>IF(N165="nulová",J165,0)</f>
        <v>0</v>
      </c>
      <c r="BJ165" s="18" t="s">
        <v>120</v>
      </c>
      <c r="BK165" s="201">
        <f>ROUND(I165*H165,2)</f>
        <v>0</v>
      </c>
      <c r="BL165" s="18" t="s">
        <v>338</v>
      </c>
      <c r="BM165" s="200" t="s">
        <v>5887</v>
      </c>
    </row>
    <row r="166" spans="1:65" s="14" customFormat="1" ht="11.25">
      <c r="B166" s="213"/>
      <c r="C166" s="214"/>
      <c r="D166" s="204" t="s">
        <v>301</v>
      </c>
      <c r="E166" s="215" t="s">
        <v>1</v>
      </c>
      <c r="F166" s="216" t="s">
        <v>5888</v>
      </c>
      <c r="G166" s="214"/>
      <c r="H166" s="217">
        <v>55</v>
      </c>
      <c r="I166" s="218"/>
      <c r="J166" s="214"/>
      <c r="K166" s="214"/>
      <c r="L166" s="219"/>
      <c r="M166" s="220"/>
      <c r="N166" s="221"/>
      <c r="O166" s="221"/>
      <c r="P166" s="221"/>
      <c r="Q166" s="221"/>
      <c r="R166" s="221"/>
      <c r="S166" s="221"/>
      <c r="T166" s="222"/>
      <c r="AT166" s="223" t="s">
        <v>301</v>
      </c>
      <c r="AU166" s="223" t="s">
        <v>85</v>
      </c>
      <c r="AV166" s="14" t="s">
        <v>120</v>
      </c>
      <c r="AW166" s="14" t="s">
        <v>32</v>
      </c>
      <c r="AX166" s="14" t="s">
        <v>85</v>
      </c>
      <c r="AY166" s="223" t="s">
        <v>292</v>
      </c>
    </row>
    <row r="167" spans="1:65" s="2" customFormat="1" ht="24.2" customHeight="1">
      <c r="A167" s="35"/>
      <c r="B167" s="36"/>
      <c r="C167" s="189" t="s">
        <v>603</v>
      </c>
      <c r="D167" s="189" t="s">
        <v>294</v>
      </c>
      <c r="E167" s="190" t="s">
        <v>4791</v>
      </c>
      <c r="F167" s="191" t="s">
        <v>4792</v>
      </c>
      <c r="G167" s="192" t="s">
        <v>337</v>
      </c>
      <c r="H167" s="193">
        <v>10</v>
      </c>
      <c r="I167" s="194"/>
      <c r="J167" s="195">
        <f>ROUND(I167*H167,2)</f>
        <v>0</v>
      </c>
      <c r="K167" s="191" t="s">
        <v>298</v>
      </c>
      <c r="L167" s="40"/>
      <c r="M167" s="196" t="s">
        <v>1</v>
      </c>
      <c r="N167" s="197" t="s">
        <v>43</v>
      </c>
      <c r="O167" s="72"/>
      <c r="P167" s="198">
        <f>O167*H167</f>
        <v>0</v>
      </c>
      <c r="Q167" s="198">
        <v>0</v>
      </c>
      <c r="R167" s="198">
        <f>Q167*H167</f>
        <v>0</v>
      </c>
      <c r="S167" s="198">
        <v>0</v>
      </c>
      <c r="T167" s="199">
        <f>S167*H167</f>
        <v>0</v>
      </c>
      <c r="U167" s="35"/>
      <c r="V167" s="35"/>
      <c r="W167" s="35"/>
      <c r="X167" s="35"/>
      <c r="Y167" s="35"/>
      <c r="Z167" s="35"/>
      <c r="AA167" s="35"/>
      <c r="AB167" s="35"/>
      <c r="AC167" s="35"/>
      <c r="AD167" s="35"/>
      <c r="AE167" s="35"/>
      <c r="AR167" s="200" t="s">
        <v>4790</v>
      </c>
      <c r="AT167" s="200" t="s">
        <v>294</v>
      </c>
      <c r="AU167" s="200" t="s">
        <v>85</v>
      </c>
      <c r="AY167" s="18" t="s">
        <v>292</v>
      </c>
      <c r="BE167" s="201">
        <f>IF(N167="základní",J167,0)</f>
        <v>0</v>
      </c>
      <c r="BF167" s="201">
        <f>IF(N167="snížená",J167,0)</f>
        <v>0</v>
      </c>
      <c r="BG167" s="201">
        <f>IF(N167="zákl. přenesená",J167,0)</f>
        <v>0</v>
      </c>
      <c r="BH167" s="201">
        <f>IF(N167="sníž. přenesená",J167,0)</f>
        <v>0</v>
      </c>
      <c r="BI167" s="201">
        <f>IF(N167="nulová",J167,0)</f>
        <v>0</v>
      </c>
      <c r="BJ167" s="18" t="s">
        <v>120</v>
      </c>
      <c r="BK167" s="201">
        <f>ROUND(I167*H167,2)</f>
        <v>0</v>
      </c>
      <c r="BL167" s="18" t="s">
        <v>4790</v>
      </c>
      <c r="BM167" s="200" t="s">
        <v>962</v>
      </c>
    </row>
    <row r="168" spans="1:65" s="2" customFormat="1" ht="24.2" customHeight="1">
      <c r="A168" s="35"/>
      <c r="B168" s="36"/>
      <c r="C168" s="189" t="s">
        <v>607</v>
      </c>
      <c r="D168" s="189" t="s">
        <v>294</v>
      </c>
      <c r="E168" s="190" t="s">
        <v>5889</v>
      </c>
      <c r="F168" s="191" t="s">
        <v>5890</v>
      </c>
      <c r="G168" s="192" t="s">
        <v>337</v>
      </c>
      <c r="H168" s="193">
        <v>96</v>
      </c>
      <c r="I168" s="194"/>
      <c r="J168" s="195">
        <f>ROUND(I168*H168,2)</f>
        <v>0</v>
      </c>
      <c r="K168" s="191" t="s">
        <v>298</v>
      </c>
      <c r="L168" s="40"/>
      <c r="M168" s="196" t="s">
        <v>1</v>
      </c>
      <c r="N168" s="197" t="s">
        <v>43</v>
      </c>
      <c r="O168" s="72"/>
      <c r="P168" s="198">
        <f>O168*H168</f>
        <v>0</v>
      </c>
      <c r="Q168" s="198">
        <v>0</v>
      </c>
      <c r="R168" s="198">
        <f>Q168*H168</f>
        <v>0</v>
      </c>
      <c r="S168" s="198">
        <v>0</v>
      </c>
      <c r="T168" s="199">
        <f>S168*H168</f>
        <v>0</v>
      </c>
      <c r="U168" s="35"/>
      <c r="V168" s="35"/>
      <c r="W168" s="35"/>
      <c r="X168" s="35"/>
      <c r="Y168" s="35"/>
      <c r="Z168" s="35"/>
      <c r="AA168" s="35"/>
      <c r="AB168" s="35"/>
      <c r="AC168" s="35"/>
      <c r="AD168" s="35"/>
      <c r="AE168" s="35"/>
      <c r="AR168" s="200" t="s">
        <v>338</v>
      </c>
      <c r="AT168" s="200" t="s">
        <v>294</v>
      </c>
      <c r="AU168" s="200" t="s">
        <v>85</v>
      </c>
      <c r="AY168" s="18" t="s">
        <v>292</v>
      </c>
      <c r="BE168" s="201">
        <f>IF(N168="základní",J168,0)</f>
        <v>0</v>
      </c>
      <c r="BF168" s="201">
        <f>IF(N168="snížená",J168,0)</f>
        <v>0</v>
      </c>
      <c r="BG168" s="201">
        <f>IF(N168="zákl. přenesená",J168,0)</f>
        <v>0</v>
      </c>
      <c r="BH168" s="201">
        <f>IF(N168="sníž. přenesená",J168,0)</f>
        <v>0</v>
      </c>
      <c r="BI168" s="201">
        <f>IF(N168="nulová",J168,0)</f>
        <v>0</v>
      </c>
      <c r="BJ168" s="18" t="s">
        <v>120</v>
      </c>
      <c r="BK168" s="201">
        <f>ROUND(I168*H168,2)</f>
        <v>0</v>
      </c>
      <c r="BL168" s="18" t="s">
        <v>338</v>
      </c>
      <c r="BM168" s="200" t="s">
        <v>5891</v>
      </c>
    </row>
    <row r="169" spans="1:65" s="14" customFormat="1" ht="11.25">
      <c r="B169" s="213"/>
      <c r="C169" s="214"/>
      <c r="D169" s="204" t="s">
        <v>301</v>
      </c>
      <c r="E169" s="215" t="s">
        <v>1</v>
      </c>
      <c r="F169" s="216" t="s">
        <v>5892</v>
      </c>
      <c r="G169" s="214"/>
      <c r="H169" s="217">
        <v>96</v>
      </c>
      <c r="I169" s="218"/>
      <c r="J169" s="214"/>
      <c r="K169" s="214"/>
      <c r="L169" s="219"/>
      <c r="M169" s="261"/>
      <c r="N169" s="262"/>
      <c r="O169" s="262"/>
      <c r="P169" s="262"/>
      <c r="Q169" s="262"/>
      <c r="R169" s="262"/>
      <c r="S169" s="262"/>
      <c r="T169" s="263"/>
      <c r="AT169" s="223" t="s">
        <v>301</v>
      </c>
      <c r="AU169" s="223" t="s">
        <v>85</v>
      </c>
      <c r="AV169" s="14" t="s">
        <v>120</v>
      </c>
      <c r="AW169" s="14" t="s">
        <v>32</v>
      </c>
      <c r="AX169" s="14" t="s">
        <v>85</v>
      </c>
      <c r="AY169" s="223" t="s">
        <v>292</v>
      </c>
    </row>
    <row r="170" spans="1:65" s="2" customFormat="1" ht="6.95" customHeight="1">
      <c r="A170" s="35"/>
      <c r="B170" s="55"/>
      <c r="C170" s="56"/>
      <c r="D170" s="56"/>
      <c r="E170" s="56"/>
      <c r="F170" s="56"/>
      <c r="G170" s="56"/>
      <c r="H170" s="56"/>
      <c r="I170" s="56"/>
      <c r="J170" s="56"/>
      <c r="K170" s="56"/>
      <c r="L170" s="40"/>
      <c r="M170" s="35"/>
      <c r="O170" s="35"/>
      <c r="P170" s="35"/>
      <c r="Q170" s="35"/>
      <c r="R170" s="35"/>
      <c r="S170" s="35"/>
      <c r="T170" s="35"/>
      <c r="U170" s="35"/>
      <c r="V170" s="35"/>
      <c r="W170" s="35"/>
      <c r="X170" s="35"/>
      <c r="Y170" s="35"/>
      <c r="Z170" s="35"/>
      <c r="AA170" s="35"/>
      <c r="AB170" s="35"/>
      <c r="AC170" s="35"/>
      <c r="AD170" s="35"/>
      <c r="AE170" s="35"/>
    </row>
  </sheetData>
  <sheetProtection algorithmName="SHA-512" hashValue="iYR6oj3Rks29nEQVWzcVGbOCS3+6ubvVjGu8JcqyXijECeRBqES8yWWsSI8l7gb+5PzBTy5rDZQ8lgzVpNd+Wg==" saltValue="BJtd+WzJaPZ+/6xQCeC5JwJ58WhW46a6wkmq08YzNzgY/4mKLP80RW2DFoaajhnxwql4sl3k4fUjrVD3tmLbTg==" spinCount="100000" sheet="1" objects="1" scenarios="1" formatColumns="0" formatRows="0" autoFilter="0"/>
  <autoFilter ref="C120:K169" xr:uid="{00000000-0009-0000-0000-00000B000000}"/>
  <mergeCells count="9">
    <mergeCell ref="E87:H87"/>
    <mergeCell ref="E111:H111"/>
    <mergeCell ref="E113:H113"/>
    <mergeCell ref="L2:V2"/>
    <mergeCell ref="E7:H7"/>
    <mergeCell ref="E9:H9"/>
    <mergeCell ref="E18:H18"/>
    <mergeCell ref="E27:H27"/>
    <mergeCell ref="E85:H85"/>
  </mergeCell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  <drawing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>
    <pageSetUpPr fitToPage="1"/>
  </sheetPr>
  <dimension ref="A2:BM404"/>
  <sheetViews>
    <sheetView showGridLines="0" workbookViewId="0"/>
  </sheetViews>
  <sheetFormatPr defaultRowHeight="15"/>
  <cols>
    <col min="1" max="1" width="8.33203125" style="1" customWidth="1"/>
    <col min="2" max="2" width="1.1640625" style="1" customWidth="1"/>
    <col min="3" max="3" width="4.1640625" style="1" customWidth="1"/>
    <col min="4" max="4" width="4.33203125" style="1" customWidth="1"/>
    <col min="5" max="5" width="17.1640625" style="1" customWidth="1"/>
    <col min="6" max="6" width="50.83203125" style="1" customWidth="1"/>
    <col min="7" max="7" width="7.5" style="1" customWidth="1"/>
    <col min="8" max="8" width="14" style="1" customWidth="1"/>
    <col min="9" max="9" width="15.83203125" style="1" customWidth="1"/>
    <col min="10" max="11" width="22.33203125" style="1" customWidth="1"/>
    <col min="12" max="12" width="9.33203125" style="1" customWidth="1"/>
    <col min="13" max="13" width="10.83203125" style="1" hidden="1" customWidth="1"/>
    <col min="14" max="14" width="9.33203125" style="1" hidden="1"/>
    <col min="15" max="20" width="14.1640625" style="1" hidden="1" customWidth="1"/>
    <col min="21" max="21" width="16.33203125" style="1" hidden="1" customWidth="1"/>
    <col min="22" max="22" width="12.33203125" style="1" customWidth="1"/>
    <col min="23" max="23" width="16.33203125" style="1" customWidth="1"/>
    <col min="24" max="24" width="12.33203125" style="1" customWidth="1"/>
    <col min="25" max="25" width="15" style="1" customWidth="1"/>
    <col min="26" max="26" width="11" style="1" customWidth="1"/>
    <col min="27" max="27" width="15" style="1" customWidth="1"/>
    <col min="28" max="28" width="16.33203125" style="1" customWidth="1"/>
    <col min="29" max="29" width="11" style="1" customWidth="1"/>
    <col min="30" max="30" width="15" style="1" customWidth="1"/>
    <col min="31" max="31" width="16.33203125" style="1" customWidth="1"/>
    <col min="44" max="65" width="9.33203125" style="1" hidden="1"/>
  </cols>
  <sheetData>
    <row r="2" spans="1:56" s="1" customFormat="1" ht="36.950000000000003" customHeight="1">
      <c r="L2" s="321"/>
      <c r="M2" s="321"/>
      <c r="N2" s="321"/>
      <c r="O2" s="321"/>
      <c r="P2" s="321"/>
      <c r="Q2" s="321"/>
      <c r="R2" s="321"/>
      <c r="S2" s="321"/>
      <c r="T2" s="321"/>
      <c r="U2" s="321"/>
      <c r="V2" s="321"/>
      <c r="AT2" s="18" t="s">
        <v>119</v>
      </c>
      <c r="AZ2" s="109" t="s">
        <v>5893</v>
      </c>
      <c r="BA2" s="109" t="s">
        <v>5894</v>
      </c>
      <c r="BB2" s="109" t="s">
        <v>1</v>
      </c>
      <c r="BC2" s="109" t="s">
        <v>1184</v>
      </c>
      <c r="BD2" s="109" t="s">
        <v>120</v>
      </c>
    </row>
    <row r="3" spans="1:56" s="1" customFormat="1" ht="6.95" customHeight="1">
      <c r="B3" s="110"/>
      <c r="C3" s="111"/>
      <c r="D3" s="111"/>
      <c r="E3" s="111"/>
      <c r="F3" s="111"/>
      <c r="G3" s="111"/>
      <c r="H3" s="111"/>
      <c r="I3" s="111"/>
      <c r="J3" s="111"/>
      <c r="K3" s="111"/>
      <c r="L3" s="21"/>
      <c r="AT3" s="18" t="s">
        <v>120</v>
      </c>
      <c r="AZ3" s="109" t="s">
        <v>5895</v>
      </c>
      <c r="BA3" s="109" t="s">
        <v>5896</v>
      </c>
      <c r="BB3" s="109" t="s">
        <v>1</v>
      </c>
      <c r="BC3" s="109" t="s">
        <v>5897</v>
      </c>
      <c r="BD3" s="109" t="s">
        <v>120</v>
      </c>
    </row>
    <row r="4" spans="1:56" s="1" customFormat="1" ht="24.95" customHeight="1">
      <c r="B4" s="21"/>
      <c r="D4" s="112" t="s">
        <v>166</v>
      </c>
      <c r="L4" s="21"/>
      <c r="M4" s="113" t="s">
        <v>10</v>
      </c>
      <c r="AT4" s="18" t="s">
        <v>4</v>
      </c>
      <c r="AZ4" s="109" t="s">
        <v>5898</v>
      </c>
      <c r="BA4" s="109" t="s">
        <v>5899</v>
      </c>
      <c r="BB4" s="109" t="s">
        <v>1</v>
      </c>
      <c r="BC4" s="109" t="s">
        <v>5900</v>
      </c>
      <c r="BD4" s="109" t="s">
        <v>120</v>
      </c>
    </row>
    <row r="5" spans="1:56" s="1" customFormat="1" ht="6.95" customHeight="1">
      <c r="B5" s="21"/>
      <c r="L5" s="21"/>
      <c r="AZ5" s="109" t="s">
        <v>5901</v>
      </c>
      <c r="BA5" s="109" t="s">
        <v>5902</v>
      </c>
      <c r="BB5" s="109" t="s">
        <v>1</v>
      </c>
      <c r="BC5" s="109" t="s">
        <v>5903</v>
      </c>
      <c r="BD5" s="109" t="s">
        <v>120</v>
      </c>
    </row>
    <row r="6" spans="1:56" s="1" customFormat="1" ht="12" customHeight="1">
      <c r="B6" s="21"/>
      <c r="D6" s="114" t="s">
        <v>16</v>
      </c>
      <c r="L6" s="21"/>
      <c r="AZ6" s="109" t="s">
        <v>5904</v>
      </c>
      <c r="BA6" s="109" t="s">
        <v>5905</v>
      </c>
      <c r="BB6" s="109" t="s">
        <v>1</v>
      </c>
      <c r="BC6" s="109" t="s">
        <v>5906</v>
      </c>
      <c r="BD6" s="109" t="s">
        <v>120</v>
      </c>
    </row>
    <row r="7" spans="1:56" s="1" customFormat="1" ht="16.5" customHeight="1">
      <c r="B7" s="21"/>
      <c r="E7" s="322" t="str">
        <f>'Rekapitulace stavby'!K6</f>
        <v>Domov pro seniory, Nový Bydžov</v>
      </c>
      <c r="F7" s="323"/>
      <c r="G7" s="323"/>
      <c r="H7" s="323"/>
      <c r="L7" s="21"/>
      <c r="AZ7" s="109" t="s">
        <v>5907</v>
      </c>
      <c r="BA7" s="109" t="s">
        <v>5908</v>
      </c>
      <c r="BB7" s="109" t="s">
        <v>1</v>
      </c>
      <c r="BC7" s="109" t="s">
        <v>5909</v>
      </c>
      <c r="BD7" s="109" t="s">
        <v>120</v>
      </c>
    </row>
    <row r="8" spans="1:56" s="2" customFormat="1" ht="12" customHeight="1">
      <c r="A8" s="35"/>
      <c r="B8" s="40"/>
      <c r="C8" s="35"/>
      <c r="D8" s="114" t="s">
        <v>179</v>
      </c>
      <c r="E8" s="35"/>
      <c r="F8" s="35"/>
      <c r="G8" s="35"/>
      <c r="H8" s="35"/>
      <c r="I8" s="35"/>
      <c r="J8" s="35"/>
      <c r="K8" s="35"/>
      <c r="L8" s="52"/>
      <c r="S8" s="35"/>
      <c r="T8" s="35"/>
      <c r="U8" s="35"/>
      <c r="V8" s="35"/>
      <c r="W8" s="35"/>
      <c r="X8" s="35"/>
      <c r="Y8" s="35"/>
      <c r="Z8" s="35"/>
      <c r="AA8" s="35"/>
      <c r="AB8" s="35"/>
      <c r="AC8" s="35"/>
      <c r="AD8" s="35"/>
      <c r="AE8" s="35"/>
      <c r="AZ8" s="109" t="s">
        <v>4795</v>
      </c>
      <c r="BA8" s="109" t="s">
        <v>4796</v>
      </c>
      <c r="BB8" s="109" t="s">
        <v>1</v>
      </c>
      <c r="BC8" s="109" t="s">
        <v>5910</v>
      </c>
      <c r="BD8" s="109" t="s">
        <v>120</v>
      </c>
    </row>
    <row r="9" spans="1:56" s="2" customFormat="1" ht="16.5" customHeight="1">
      <c r="A9" s="35"/>
      <c r="B9" s="40"/>
      <c r="C9" s="35"/>
      <c r="D9" s="35"/>
      <c r="E9" s="324" t="s">
        <v>5911</v>
      </c>
      <c r="F9" s="325"/>
      <c r="G9" s="325"/>
      <c r="H9" s="325"/>
      <c r="I9" s="35"/>
      <c r="J9" s="35"/>
      <c r="K9" s="35"/>
      <c r="L9" s="52"/>
      <c r="S9" s="35"/>
      <c r="T9" s="35"/>
      <c r="U9" s="35"/>
      <c r="V9" s="35"/>
      <c r="W9" s="35"/>
      <c r="X9" s="35"/>
      <c r="Y9" s="35"/>
      <c r="Z9" s="35"/>
      <c r="AA9" s="35"/>
      <c r="AB9" s="35"/>
      <c r="AC9" s="35"/>
      <c r="AD9" s="35"/>
      <c r="AE9" s="35"/>
      <c r="AZ9" s="109" t="s">
        <v>4798</v>
      </c>
      <c r="BA9" s="109" t="s">
        <v>4799</v>
      </c>
      <c r="BB9" s="109" t="s">
        <v>1</v>
      </c>
      <c r="BC9" s="109" t="s">
        <v>5912</v>
      </c>
      <c r="BD9" s="109" t="s">
        <v>120</v>
      </c>
    </row>
    <row r="10" spans="1:56" s="2" customFormat="1" ht="11.25">
      <c r="A10" s="35"/>
      <c r="B10" s="40"/>
      <c r="C10" s="35"/>
      <c r="D10" s="35"/>
      <c r="E10" s="35"/>
      <c r="F10" s="35"/>
      <c r="G10" s="35"/>
      <c r="H10" s="35"/>
      <c r="I10" s="35"/>
      <c r="J10" s="35"/>
      <c r="K10" s="35"/>
      <c r="L10" s="52"/>
      <c r="S10" s="35"/>
      <c r="T10" s="35"/>
      <c r="U10" s="35"/>
      <c r="V10" s="35"/>
      <c r="W10" s="35"/>
      <c r="X10" s="35"/>
      <c r="Y10" s="35"/>
      <c r="Z10" s="35"/>
      <c r="AA10" s="35"/>
      <c r="AB10" s="35"/>
      <c r="AC10" s="35"/>
      <c r="AD10" s="35"/>
      <c r="AE10" s="35"/>
    </row>
    <row r="11" spans="1:56" s="2" customFormat="1" ht="12" customHeight="1">
      <c r="A11" s="35"/>
      <c r="B11" s="40"/>
      <c r="C11" s="35"/>
      <c r="D11" s="114" t="s">
        <v>18</v>
      </c>
      <c r="E11" s="35"/>
      <c r="F11" s="115" t="s">
        <v>1</v>
      </c>
      <c r="G11" s="35"/>
      <c r="H11" s="35"/>
      <c r="I11" s="114" t="s">
        <v>19</v>
      </c>
      <c r="J11" s="115" t="s">
        <v>1</v>
      </c>
      <c r="K11" s="35"/>
      <c r="L11" s="52"/>
      <c r="S11" s="35"/>
      <c r="T11" s="35"/>
      <c r="U11" s="35"/>
      <c r="V11" s="35"/>
      <c r="W11" s="35"/>
      <c r="X11" s="35"/>
      <c r="Y11" s="35"/>
      <c r="Z11" s="35"/>
      <c r="AA11" s="35"/>
      <c r="AB11" s="35"/>
      <c r="AC11" s="35"/>
      <c r="AD11" s="35"/>
      <c r="AE11" s="35"/>
    </row>
    <row r="12" spans="1:56" s="2" customFormat="1" ht="12" customHeight="1">
      <c r="A12" s="35"/>
      <c r="B12" s="40"/>
      <c r="C12" s="35"/>
      <c r="D12" s="114" t="s">
        <v>20</v>
      </c>
      <c r="E12" s="35"/>
      <c r="F12" s="115" t="s">
        <v>21</v>
      </c>
      <c r="G12" s="35"/>
      <c r="H12" s="35"/>
      <c r="I12" s="114" t="s">
        <v>22</v>
      </c>
      <c r="J12" s="116" t="str">
        <f>'Rekapitulace stavby'!AN8</f>
        <v>4. 1. 2023</v>
      </c>
      <c r="K12" s="35"/>
      <c r="L12" s="52"/>
      <c r="S12" s="35"/>
      <c r="T12" s="35"/>
      <c r="U12" s="35"/>
      <c r="V12" s="35"/>
      <c r="W12" s="35"/>
      <c r="X12" s="35"/>
      <c r="Y12" s="35"/>
      <c r="Z12" s="35"/>
      <c r="AA12" s="35"/>
      <c r="AB12" s="35"/>
      <c r="AC12" s="35"/>
      <c r="AD12" s="35"/>
      <c r="AE12" s="35"/>
    </row>
    <row r="13" spans="1:56" s="2" customFormat="1" ht="10.9" customHeight="1">
      <c r="A13" s="35"/>
      <c r="B13" s="40"/>
      <c r="C13" s="35"/>
      <c r="D13" s="35"/>
      <c r="E13" s="35"/>
      <c r="F13" s="35"/>
      <c r="G13" s="35"/>
      <c r="H13" s="35"/>
      <c r="I13" s="35"/>
      <c r="J13" s="35"/>
      <c r="K13" s="35"/>
      <c r="L13" s="52"/>
      <c r="S13" s="35"/>
      <c r="T13" s="35"/>
      <c r="U13" s="35"/>
      <c r="V13" s="35"/>
      <c r="W13" s="35"/>
      <c r="X13" s="35"/>
      <c r="Y13" s="35"/>
      <c r="Z13" s="35"/>
      <c r="AA13" s="35"/>
      <c r="AB13" s="35"/>
      <c r="AC13" s="35"/>
      <c r="AD13" s="35"/>
      <c r="AE13" s="35"/>
    </row>
    <row r="14" spans="1:56" s="2" customFormat="1" ht="12" customHeight="1">
      <c r="A14" s="35"/>
      <c r="B14" s="40"/>
      <c r="C14" s="35"/>
      <c r="D14" s="114" t="s">
        <v>24</v>
      </c>
      <c r="E14" s="35"/>
      <c r="F14" s="35"/>
      <c r="G14" s="35"/>
      <c r="H14" s="35"/>
      <c r="I14" s="114" t="s">
        <v>25</v>
      </c>
      <c r="J14" s="115" t="s">
        <v>1</v>
      </c>
      <c r="K14" s="35"/>
      <c r="L14" s="52"/>
      <c r="S14" s="35"/>
      <c r="T14" s="35"/>
      <c r="U14" s="35"/>
      <c r="V14" s="35"/>
      <c r="W14" s="35"/>
      <c r="X14" s="35"/>
      <c r="Y14" s="35"/>
      <c r="Z14" s="35"/>
      <c r="AA14" s="35"/>
      <c r="AB14" s="35"/>
      <c r="AC14" s="35"/>
      <c r="AD14" s="35"/>
      <c r="AE14" s="35"/>
    </row>
    <row r="15" spans="1:56" s="2" customFormat="1" ht="18" customHeight="1">
      <c r="A15" s="35"/>
      <c r="B15" s="40"/>
      <c r="C15" s="35"/>
      <c r="D15" s="35"/>
      <c r="E15" s="115" t="s">
        <v>26</v>
      </c>
      <c r="F15" s="35"/>
      <c r="G15" s="35"/>
      <c r="H15" s="35"/>
      <c r="I15" s="114" t="s">
        <v>27</v>
      </c>
      <c r="J15" s="115" t="s">
        <v>1</v>
      </c>
      <c r="K15" s="35"/>
      <c r="L15" s="52"/>
      <c r="S15" s="35"/>
      <c r="T15" s="35"/>
      <c r="U15" s="35"/>
      <c r="V15" s="35"/>
      <c r="W15" s="35"/>
      <c r="X15" s="35"/>
      <c r="Y15" s="35"/>
      <c r="Z15" s="35"/>
      <c r="AA15" s="35"/>
      <c r="AB15" s="35"/>
      <c r="AC15" s="35"/>
      <c r="AD15" s="35"/>
      <c r="AE15" s="35"/>
    </row>
    <row r="16" spans="1:56" s="2" customFormat="1" ht="6.95" customHeight="1">
      <c r="A16" s="35"/>
      <c r="B16" s="40"/>
      <c r="C16" s="35"/>
      <c r="D16" s="35"/>
      <c r="E16" s="35"/>
      <c r="F16" s="35"/>
      <c r="G16" s="35"/>
      <c r="H16" s="35"/>
      <c r="I16" s="35"/>
      <c r="J16" s="35"/>
      <c r="K16" s="35"/>
      <c r="L16" s="52"/>
      <c r="S16" s="35"/>
      <c r="T16" s="35"/>
      <c r="U16" s="35"/>
      <c r="V16" s="35"/>
      <c r="W16" s="35"/>
      <c r="X16" s="35"/>
      <c r="Y16" s="35"/>
      <c r="Z16" s="35"/>
      <c r="AA16" s="35"/>
      <c r="AB16" s="35"/>
      <c r="AC16" s="35"/>
      <c r="AD16" s="35"/>
      <c r="AE16" s="35"/>
    </row>
    <row r="17" spans="1:31" s="2" customFormat="1" ht="12" customHeight="1">
      <c r="A17" s="35"/>
      <c r="B17" s="40"/>
      <c r="C17" s="35"/>
      <c r="D17" s="114" t="s">
        <v>28</v>
      </c>
      <c r="E17" s="35"/>
      <c r="F17" s="35"/>
      <c r="G17" s="35"/>
      <c r="H17" s="35"/>
      <c r="I17" s="114" t="s">
        <v>25</v>
      </c>
      <c r="J17" s="31" t="str">
        <f>'Rekapitulace stavby'!AN13</f>
        <v>Vyplň údaj</v>
      </c>
      <c r="K17" s="35"/>
      <c r="L17" s="52"/>
      <c r="S17" s="35"/>
      <c r="T17" s="35"/>
      <c r="U17" s="35"/>
      <c r="V17" s="35"/>
      <c r="W17" s="35"/>
      <c r="X17" s="35"/>
      <c r="Y17" s="35"/>
      <c r="Z17" s="35"/>
      <c r="AA17" s="35"/>
      <c r="AB17" s="35"/>
      <c r="AC17" s="35"/>
      <c r="AD17" s="35"/>
      <c r="AE17" s="35"/>
    </row>
    <row r="18" spans="1:31" s="2" customFormat="1" ht="18" customHeight="1">
      <c r="A18" s="35"/>
      <c r="B18" s="40"/>
      <c r="C18" s="35"/>
      <c r="D18" s="35"/>
      <c r="E18" s="326" t="str">
        <f>'Rekapitulace stavby'!E14</f>
        <v>Vyplň údaj</v>
      </c>
      <c r="F18" s="327"/>
      <c r="G18" s="327"/>
      <c r="H18" s="327"/>
      <c r="I18" s="114" t="s">
        <v>27</v>
      </c>
      <c r="J18" s="31" t="str">
        <f>'Rekapitulace stavby'!AN14</f>
        <v>Vyplň údaj</v>
      </c>
      <c r="K18" s="35"/>
      <c r="L18" s="52"/>
      <c r="S18" s="35"/>
      <c r="T18" s="35"/>
      <c r="U18" s="35"/>
      <c r="V18" s="35"/>
      <c r="W18" s="35"/>
      <c r="X18" s="35"/>
      <c r="Y18" s="35"/>
      <c r="Z18" s="35"/>
      <c r="AA18" s="35"/>
      <c r="AB18" s="35"/>
      <c r="AC18" s="35"/>
      <c r="AD18" s="35"/>
      <c r="AE18" s="35"/>
    </row>
    <row r="19" spans="1:31" s="2" customFormat="1" ht="6.95" customHeight="1">
      <c r="A19" s="35"/>
      <c r="B19" s="40"/>
      <c r="C19" s="35"/>
      <c r="D19" s="35"/>
      <c r="E19" s="35"/>
      <c r="F19" s="35"/>
      <c r="G19" s="35"/>
      <c r="H19" s="35"/>
      <c r="I19" s="35"/>
      <c r="J19" s="35"/>
      <c r="K19" s="35"/>
      <c r="L19" s="52"/>
      <c r="S19" s="35"/>
      <c r="T19" s="35"/>
      <c r="U19" s="35"/>
      <c r="V19" s="35"/>
      <c r="W19" s="35"/>
      <c r="X19" s="35"/>
      <c r="Y19" s="35"/>
      <c r="Z19" s="35"/>
      <c r="AA19" s="35"/>
      <c r="AB19" s="35"/>
      <c r="AC19" s="35"/>
      <c r="AD19" s="35"/>
      <c r="AE19" s="35"/>
    </row>
    <row r="20" spans="1:31" s="2" customFormat="1" ht="12" customHeight="1">
      <c r="A20" s="35"/>
      <c r="B20" s="40"/>
      <c r="C20" s="35"/>
      <c r="D20" s="114" t="s">
        <v>30</v>
      </c>
      <c r="E20" s="35"/>
      <c r="F20" s="35"/>
      <c r="G20" s="35"/>
      <c r="H20" s="35"/>
      <c r="I20" s="114" t="s">
        <v>25</v>
      </c>
      <c r="J20" s="115" t="s">
        <v>1</v>
      </c>
      <c r="K20" s="35"/>
      <c r="L20" s="52"/>
      <c r="S20" s="35"/>
      <c r="T20" s="35"/>
      <c r="U20" s="35"/>
      <c r="V20" s="35"/>
      <c r="W20" s="35"/>
      <c r="X20" s="35"/>
      <c r="Y20" s="35"/>
      <c r="Z20" s="35"/>
      <c r="AA20" s="35"/>
      <c r="AB20" s="35"/>
      <c r="AC20" s="35"/>
      <c r="AD20" s="35"/>
      <c r="AE20" s="35"/>
    </row>
    <row r="21" spans="1:31" s="2" customFormat="1" ht="18" customHeight="1">
      <c r="A21" s="35"/>
      <c r="B21" s="40"/>
      <c r="C21" s="35"/>
      <c r="D21" s="35"/>
      <c r="E21" s="115" t="s">
        <v>31</v>
      </c>
      <c r="F21" s="35"/>
      <c r="G21" s="35"/>
      <c r="H21" s="35"/>
      <c r="I21" s="114" t="s">
        <v>27</v>
      </c>
      <c r="J21" s="115" t="s">
        <v>1</v>
      </c>
      <c r="K21" s="35"/>
      <c r="L21" s="52"/>
      <c r="S21" s="35"/>
      <c r="T21" s="35"/>
      <c r="U21" s="35"/>
      <c r="V21" s="35"/>
      <c r="W21" s="35"/>
      <c r="X21" s="35"/>
      <c r="Y21" s="35"/>
      <c r="Z21" s="35"/>
      <c r="AA21" s="35"/>
      <c r="AB21" s="35"/>
      <c r="AC21" s="35"/>
      <c r="AD21" s="35"/>
      <c r="AE21" s="35"/>
    </row>
    <row r="22" spans="1:31" s="2" customFormat="1" ht="6.95" customHeight="1">
      <c r="A22" s="35"/>
      <c r="B22" s="40"/>
      <c r="C22" s="35"/>
      <c r="D22" s="35"/>
      <c r="E22" s="35"/>
      <c r="F22" s="35"/>
      <c r="G22" s="35"/>
      <c r="H22" s="35"/>
      <c r="I22" s="35"/>
      <c r="J22" s="35"/>
      <c r="K22" s="35"/>
      <c r="L22" s="52"/>
      <c r="S22" s="35"/>
      <c r="T22" s="35"/>
      <c r="U22" s="35"/>
      <c r="V22" s="35"/>
      <c r="W22" s="35"/>
      <c r="X22" s="35"/>
      <c r="Y22" s="35"/>
      <c r="Z22" s="35"/>
      <c r="AA22" s="35"/>
      <c r="AB22" s="35"/>
      <c r="AC22" s="35"/>
      <c r="AD22" s="35"/>
      <c r="AE22" s="35"/>
    </row>
    <row r="23" spans="1:31" s="2" customFormat="1" ht="12" customHeight="1">
      <c r="A23" s="35"/>
      <c r="B23" s="40"/>
      <c r="C23" s="35"/>
      <c r="D23" s="114" t="s">
        <v>33</v>
      </c>
      <c r="E23" s="35"/>
      <c r="F23" s="35"/>
      <c r="G23" s="35"/>
      <c r="H23" s="35"/>
      <c r="I23" s="114" t="s">
        <v>25</v>
      </c>
      <c r="J23" s="115" t="s">
        <v>1</v>
      </c>
      <c r="K23" s="35"/>
      <c r="L23" s="52"/>
      <c r="S23" s="35"/>
      <c r="T23" s="35"/>
      <c r="U23" s="35"/>
      <c r="V23" s="35"/>
      <c r="W23" s="35"/>
      <c r="X23" s="35"/>
      <c r="Y23" s="35"/>
      <c r="Z23" s="35"/>
      <c r="AA23" s="35"/>
      <c r="AB23" s="35"/>
      <c r="AC23" s="35"/>
      <c r="AD23" s="35"/>
      <c r="AE23" s="35"/>
    </row>
    <row r="24" spans="1:31" s="2" customFormat="1" ht="18" customHeight="1">
      <c r="A24" s="35"/>
      <c r="B24" s="40"/>
      <c r="C24" s="35"/>
      <c r="D24" s="35"/>
      <c r="E24" s="115" t="s">
        <v>34</v>
      </c>
      <c r="F24" s="35"/>
      <c r="G24" s="35"/>
      <c r="H24" s="35"/>
      <c r="I24" s="114" t="s">
        <v>27</v>
      </c>
      <c r="J24" s="115" t="s">
        <v>1</v>
      </c>
      <c r="K24" s="35"/>
      <c r="L24" s="52"/>
      <c r="S24" s="35"/>
      <c r="T24" s="35"/>
      <c r="U24" s="35"/>
      <c r="V24" s="35"/>
      <c r="W24" s="35"/>
      <c r="X24" s="35"/>
      <c r="Y24" s="35"/>
      <c r="Z24" s="35"/>
      <c r="AA24" s="35"/>
      <c r="AB24" s="35"/>
      <c r="AC24" s="35"/>
      <c r="AD24" s="35"/>
      <c r="AE24" s="35"/>
    </row>
    <row r="25" spans="1:31" s="2" customFormat="1" ht="6.95" customHeight="1">
      <c r="A25" s="35"/>
      <c r="B25" s="40"/>
      <c r="C25" s="35"/>
      <c r="D25" s="35"/>
      <c r="E25" s="35"/>
      <c r="F25" s="35"/>
      <c r="G25" s="35"/>
      <c r="H25" s="35"/>
      <c r="I25" s="35"/>
      <c r="J25" s="35"/>
      <c r="K25" s="35"/>
      <c r="L25" s="52"/>
      <c r="S25" s="35"/>
      <c r="T25" s="35"/>
      <c r="U25" s="35"/>
      <c r="V25" s="35"/>
      <c r="W25" s="35"/>
      <c r="X25" s="35"/>
      <c r="Y25" s="35"/>
      <c r="Z25" s="35"/>
      <c r="AA25" s="35"/>
      <c r="AB25" s="35"/>
      <c r="AC25" s="35"/>
      <c r="AD25" s="35"/>
      <c r="AE25" s="35"/>
    </row>
    <row r="26" spans="1:31" s="2" customFormat="1" ht="12" customHeight="1">
      <c r="A26" s="35"/>
      <c r="B26" s="40"/>
      <c r="C26" s="35"/>
      <c r="D26" s="114" t="s">
        <v>35</v>
      </c>
      <c r="E26" s="35"/>
      <c r="F26" s="35"/>
      <c r="G26" s="35"/>
      <c r="H26" s="35"/>
      <c r="I26" s="35"/>
      <c r="J26" s="35"/>
      <c r="K26" s="35"/>
      <c r="L26" s="52"/>
      <c r="S26" s="35"/>
      <c r="T26" s="35"/>
      <c r="U26" s="35"/>
      <c r="V26" s="35"/>
      <c r="W26" s="35"/>
      <c r="X26" s="35"/>
      <c r="Y26" s="35"/>
      <c r="Z26" s="35"/>
      <c r="AA26" s="35"/>
      <c r="AB26" s="35"/>
      <c r="AC26" s="35"/>
      <c r="AD26" s="35"/>
      <c r="AE26" s="35"/>
    </row>
    <row r="27" spans="1:31" s="8" customFormat="1" ht="71.25" customHeight="1">
      <c r="A27" s="117"/>
      <c r="B27" s="118"/>
      <c r="C27" s="117"/>
      <c r="D27" s="117"/>
      <c r="E27" s="328" t="s">
        <v>36</v>
      </c>
      <c r="F27" s="328"/>
      <c r="G27" s="328"/>
      <c r="H27" s="328"/>
      <c r="I27" s="117"/>
      <c r="J27" s="117"/>
      <c r="K27" s="117"/>
      <c r="L27" s="119"/>
      <c r="S27" s="117"/>
      <c r="T27" s="117"/>
      <c r="U27" s="117"/>
      <c r="V27" s="117"/>
      <c r="W27" s="117"/>
      <c r="X27" s="117"/>
      <c r="Y27" s="117"/>
      <c r="Z27" s="117"/>
      <c r="AA27" s="117"/>
      <c r="AB27" s="117"/>
      <c r="AC27" s="117"/>
      <c r="AD27" s="117"/>
      <c r="AE27" s="117"/>
    </row>
    <row r="28" spans="1:31" s="2" customFormat="1" ht="6.95" customHeight="1">
      <c r="A28" s="35"/>
      <c r="B28" s="40"/>
      <c r="C28" s="35"/>
      <c r="D28" s="35"/>
      <c r="E28" s="35"/>
      <c r="F28" s="35"/>
      <c r="G28" s="35"/>
      <c r="H28" s="35"/>
      <c r="I28" s="35"/>
      <c r="J28" s="35"/>
      <c r="K28" s="35"/>
      <c r="L28" s="52"/>
      <c r="S28" s="35"/>
      <c r="T28" s="35"/>
      <c r="U28" s="35"/>
      <c r="V28" s="35"/>
      <c r="W28" s="35"/>
      <c r="X28" s="35"/>
      <c r="Y28" s="35"/>
      <c r="Z28" s="35"/>
      <c r="AA28" s="35"/>
      <c r="AB28" s="35"/>
      <c r="AC28" s="35"/>
      <c r="AD28" s="35"/>
      <c r="AE28" s="35"/>
    </row>
    <row r="29" spans="1:31" s="2" customFormat="1" ht="6.95" customHeight="1">
      <c r="A29" s="35"/>
      <c r="B29" s="40"/>
      <c r="C29" s="35"/>
      <c r="D29" s="121"/>
      <c r="E29" s="121"/>
      <c r="F29" s="121"/>
      <c r="G29" s="121"/>
      <c r="H29" s="121"/>
      <c r="I29" s="121"/>
      <c r="J29" s="121"/>
      <c r="K29" s="121"/>
      <c r="L29" s="52"/>
      <c r="S29" s="35"/>
      <c r="T29" s="35"/>
      <c r="U29" s="35"/>
      <c r="V29" s="35"/>
      <c r="W29" s="35"/>
      <c r="X29" s="35"/>
      <c r="Y29" s="35"/>
      <c r="Z29" s="35"/>
      <c r="AA29" s="35"/>
      <c r="AB29" s="35"/>
      <c r="AC29" s="35"/>
      <c r="AD29" s="35"/>
      <c r="AE29" s="35"/>
    </row>
    <row r="30" spans="1:31" s="2" customFormat="1" ht="25.35" customHeight="1">
      <c r="A30" s="35"/>
      <c r="B30" s="40"/>
      <c r="C30" s="35"/>
      <c r="D30" s="122" t="s">
        <v>37</v>
      </c>
      <c r="E30" s="35"/>
      <c r="F30" s="35"/>
      <c r="G30" s="35"/>
      <c r="H30" s="35"/>
      <c r="I30" s="35"/>
      <c r="J30" s="123">
        <f>ROUND(J126, 2)</f>
        <v>0</v>
      </c>
      <c r="K30" s="35"/>
      <c r="L30" s="52"/>
      <c r="S30" s="35"/>
      <c r="T30" s="35"/>
      <c r="U30" s="35"/>
      <c r="V30" s="35"/>
      <c r="W30" s="35"/>
      <c r="X30" s="35"/>
      <c r="Y30" s="35"/>
      <c r="Z30" s="35"/>
      <c r="AA30" s="35"/>
      <c r="AB30" s="35"/>
      <c r="AC30" s="35"/>
      <c r="AD30" s="35"/>
      <c r="AE30" s="35"/>
    </row>
    <row r="31" spans="1:31" s="2" customFormat="1" ht="6.95" customHeight="1">
      <c r="A31" s="35"/>
      <c r="B31" s="40"/>
      <c r="C31" s="35"/>
      <c r="D31" s="121"/>
      <c r="E31" s="121"/>
      <c r="F31" s="121"/>
      <c r="G31" s="121"/>
      <c r="H31" s="121"/>
      <c r="I31" s="121"/>
      <c r="J31" s="121"/>
      <c r="K31" s="121"/>
      <c r="L31" s="52"/>
      <c r="S31" s="35"/>
      <c r="T31" s="35"/>
      <c r="U31" s="35"/>
      <c r="V31" s="35"/>
      <c r="W31" s="35"/>
      <c r="X31" s="35"/>
      <c r="Y31" s="35"/>
      <c r="Z31" s="35"/>
      <c r="AA31" s="35"/>
      <c r="AB31" s="35"/>
      <c r="AC31" s="35"/>
      <c r="AD31" s="35"/>
      <c r="AE31" s="35"/>
    </row>
    <row r="32" spans="1:31" s="2" customFormat="1" ht="14.45" customHeight="1">
      <c r="A32" s="35"/>
      <c r="B32" s="40"/>
      <c r="C32" s="35"/>
      <c r="D32" s="35"/>
      <c r="E32" s="35"/>
      <c r="F32" s="124" t="s">
        <v>39</v>
      </c>
      <c r="G32" s="35"/>
      <c r="H32" s="35"/>
      <c r="I32" s="124" t="s">
        <v>38</v>
      </c>
      <c r="J32" s="124" t="s">
        <v>40</v>
      </c>
      <c r="K32" s="35"/>
      <c r="L32" s="52"/>
      <c r="S32" s="35"/>
      <c r="T32" s="35"/>
      <c r="U32" s="35"/>
      <c r="V32" s="35"/>
      <c r="W32" s="35"/>
      <c r="X32" s="35"/>
      <c r="Y32" s="35"/>
      <c r="Z32" s="35"/>
      <c r="AA32" s="35"/>
      <c r="AB32" s="35"/>
      <c r="AC32" s="35"/>
      <c r="AD32" s="35"/>
      <c r="AE32" s="35"/>
    </row>
    <row r="33" spans="1:31" s="2" customFormat="1" ht="14.45" customHeight="1">
      <c r="A33" s="35"/>
      <c r="B33" s="40"/>
      <c r="C33" s="35"/>
      <c r="D33" s="125" t="s">
        <v>41</v>
      </c>
      <c r="E33" s="114" t="s">
        <v>42</v>
      </c>
      <c r="F33" s="126">
        <f>ROUND((SUM(BE126:BE403)),  2)</f>
        <v>0</v>
      </c>
      <c r="G33" s="35"/>
      <c r="H33" s="35"/>
      <c r="I33" s="127">
        <v>0.21</v>
      </c>
      <c r="J33" s="126">
        <f>ROUND(((SUM(BE126:BE403))*I33),  2)</f>
        <v>0</v>
      </c>
      <c r="K33" s="35"/>
      <c r="L33" s="52"/>
      <c r="S33" s="35"/>
      <c r="T33" s="35"/>
      <c r="U33" s="35"/>
      <c r="V33" s="35"/>
      <c r="W33" s="35"/>
      <c r="X33" s="35"/>
      <c r="Y33" s="35"/>
      <c r="Z33" s="35"/>
      <c r="AA33" s="35"/>
      <c r="AB33" s="35"/>
      <c r="AC33" s="35"/>
      <c r="AD33" s="35"/>
      <c r="AE33" s="35"/>
    </row>
    <row r="34" spans="1:31" s="2" customFormat="1" ht="14.45" customHeight="1">
      <c r="A34" s="35"/>
      <c r="B34" s="40"/>
      <c r="C34" s="35"/>
      <c r="D34" s="35"/>
      <c r="E34" s="114" t="s">
        <v>43</v>
      </c>
      <c r="F34" s="126">
        <f>ROUND((SUM(BF126:BF403)),  2)</f>
        <v>0</v>
      </c>
      <c r="G34" s="35"/>
      <c r="H34" s="35"/>
      <c r="I34" s="127">
        <v>0.15</v>
      </c>
      <c r="J34" s="126">
        <f>ROUND(((SUM(BF126:BF403))*I34),  2)</f>
        <v>0</v>
      </c>
      <c r="K34" s="35"/>
      <c r="L34" s="52"/>
      <c r="S34" s="35"/>
      <c r="T34" s="35"/>
      <c r="U34" s="35"/>
      <c r="V34" s="35"/>
      <c r="W34" s="35"/>
      <c r="X34" s="35"/>
      <c r="Y34" s="35"/>
      <c r="Z34" s="35"/>
      <c r="AA34" s="35"/>
      <c r="AB34" s="35"/>
      <c r="AC34" s="35"/>
      <c r="AD34" s="35"/>
      <c r="AE34" s="35"/>
    </row>
    <row r="35" spans="1:31" s="2" customFormat="1" ht="14.45" hidden="1" customHeight="1">
      <c r="A35" s="35"/>
      <c r="B35" s="40"/>
      <c r="C35" s="35"/>
      <c r="D35" s="35"/>
      <c r="E35" s="114" t="s">
        <v>44</v>
      </c>
      <c r="F35" s="126">
        <f>ROUND((SUM(BG126:BG403)),  2)</f>
        <v>0</v>
      </c>
      <c r="G35" s="35"/>
      <c r="H35" s="35"/>
      <c r="I35" s="127">
        <v>0.21</v>
      </c>
      <c r="J35" s="126">
        <f>0</f>
        <v>0</v>
      </c>
      <c r="K35" s="35"/>
      <c r="L35" s="52"/>
      <c r="S35" s="35"/>
      <c r="T35" s="35"/>
      <c r="U35" s="35"/>
      <c r="V35" s="35"/>
      <c r="W35" s="35"/>
      <c r="X35" s="35"/>
      <c r="Y35" s="35"/>
      <c r="Z35" s="35"/>
      <c r="AA35" s="35"/>
      <c r="AB35" s="35"/>
      <c r="AC35" s="35"/>
      <c r="AD35" s="35"/>
      <c r="AE35" s="35"/>
    </row>
    <row r="36" spans="1:31" s="2" customFormat="1" ht="14.45" hidden="1" customHeight="1">
      <c r="A36" s="35"/>
      <c r="B36" s="40"/>
      <c r="C36" s="35"/>
      <c r="D36" s="35"/>
      <c r="E36" s="114" t="s">
        <v>45</v>
      </c>
      <c r="F36" s="126">
        <f>ROUND((SUM(BH126:BH403)),  2)</f>
        <v>0</v>
      </c>
      <c r="G36" s="35"/>
      <c r="H36" s="35"/>
      <c r="I36" s="127">
        <v>0.15</v>
      </c>
      <c r="J36" s="126">
        <f>0</f>
        <v>0</v>
      </c>
      <c r="K36" s="35"/>
      <c r="L36" s="52"/>
      <c r="S36" s="35"/>
      <c r="T36" s="35"/>
      <c r="U36" s="35"/>
      <c r="V36" s="35"/>
      <c r="W36" s="35"/>
      <c r="X36" s="35"/>
      <c r="Y36" s="35"/>
      <c r="Z36" s="35"/>
      <c r="AA36" s="35"/>
      <c r="AB36" s="35"/>
      <c r="AC36" s="35"/>
      <c r="AD36" s="35"/>
      <c r="AE36" s="35"/>
    </row>
    <row r="37" spans="1:31" s="2" customFormat="1" ht="14.45" hidden="1" customHeight="1">
      <c r="A37" s="35"/>
      <c r="B37" s="40"/>
      <c r="C37" s="35"/>
      <c r="D37" s="35"/>
      <c r="E37" s="114" t="s">
        <v>46</v>
      </c>
      <c r="F37" s="126">
        <f>ROUND((SUM(BI126:BI403)),  2)</f>
        <v>0</v>
      </c>
      <c r="G37" s="35"/>
      <c r="H37" s="35"/>
      <c r="I37" s="127">
        <v>0</v>
      </c>
      <c r="J37" s="126">
        <f>0</f>
        <v>0</v>
      </c>
      <c r="K37" s="35"/>
      <c r="L37" s="52"/>
      <c r="S37" s="35"/>
      <c r="T37" s="35"/>
      <c r="U37" s="35"/>
      <c r="V37" s="35"/>
      <c r="W37" s="35"/>
      <c r="X37" s="35"/>
      <c r="Y37" s="35"/>
      <c r="Z37" s="35"/>
      <c r="AA37" s="35"/>
      <c r="AB37" s="35"/>
      <c r="AC37" s="35"/>
      <c r="AD37" s="35"/>
      <c r="AE37" s="35"/>
    </row>
    <row r="38" spans="1:31" s="2" customFormat="1" ht="6.95" customHeight="1">
      <c r="A38" s="35"/>
      <c r="B38" s="40"/>
      <c r="C38" s="35"/>
      <c r="D38" s="35"/>
      <c r="E38" s="35"/>
      <c r="F38" s="35"/>
      <c r="G38" s="35"/>
      <c r="H38" s="35"/>
      <c r="I38" s="35"/>
      <c r="J38" s="35"/>
      <c r="K38" s="35"/>
      <c r="L38" s="52"/>
      <c r="S38" s="35"/>
      <c r="T38" s="35"/>
      <c r="U38" s="35"/>
      <c r="V38" s="35"/>
      <c r="W38" s="35"/>
      <c r="X38" s="35"/>
      <c r="Y38" s="35"/>
      <c r="Z38" s="35"/>
      <c r="AA38" s="35"/>
      <c r="AB38" s="35"/>
      <c r="AC38" s="35"/>
      <c r="AD38" s="35"/>
      <c r="AE38" s="35"/>
    </row>
    <row r="39" spans="1:31" s="2" customFormat="1" ht="25.35" customHeight="1">
      <c r="A39" s="35"/>
      <c r="B39" s="40"/>
      <c r="C39" s="128"/>
      <c r="D39" s="129" t="s">
        <v>47</v>
      </c>
      <c r="E39" s="130"/>
      <c r="F39" s="130"/>
      <c r="G39" s="131" t="s">
        <v>48</v>
      </c>
      <c r="H39" s="132" t="s">
        <v>49</v>
      </c>
      <c r="I39" s="130"/>
      <c r="J39" s="133">
        <f>SUM(J30:J37)</f>
        <v>0</v>
      </c>
      <c r="K39" s="134"/>
      <c r="L39" s="52"/>
      <c r="S39" s="35"/>
      <c r="T39" s="35"/>
      <c r="U39" s="35"/>
      <c r="V39" s="35"/>
      <c r="W39" s="35"/>
      <c r="X39" s="35"/>
      <c r="Y39" s="35"/>
      <c r="Z39" s="35"/>
      <c r="AA39" s="35"/>
      <c r="AB39" s="35"/>
      <c r="AC39" s="35"/>
      <c r="AD39" s="35"/>
      <c r="AE39" s="35"/>
    </row>
    <row r="40" spans="1:31" s="2" customFormat="1" ht="14.45" customHeight="1">
      <c r="A40" s="35"/>
      <c r="B40" s="40"/>
      <c r="C40" s="35"/>
      <c r="D40" s="35"/>
      <c r="E40" s="35"/>
      <c r="F40" s="35"/>
      <c r="G40" s="35"/>
      <c r="H40" s="35"/>
      <c r="I40" s="35"/>
      <c r="J40" s="35"/>
      <c r="K40" s="35"/>
      <c r="L40" s="52"/>
      <c r="S40" s="35"/>
      <c r="T40" s="35"/>
      <c r="U40" s="35"/>
      <c r="V40" s="35"/>
      <c r="W40" s="35"/>
      <c r="X40" s="35"/>
      <c r="Y40" s="35"/>
      <c r="Z40" s="35"/>
      <c r="AA40" s="35"/>
      <c r="AB40" s="35"/>
      <c r="AC40" s="35"/>
      <c r="AD40" s="35"/>
      <c r="AE40" s="35"/>
    </row>
    <row r="41" spans="1:31" s="1" customFormat="1" ht="14.45" customHeight="1">
      <c r="B41" s="21"/>
      <c r="L41" s="21"/>
    </row>
    <row r="42" spans="1:31" s="1" customFormat="1" ht="14.45" customHeight="1">
      <c r="B42" s="21"/>
      <c r="L42" s="21"/>
    </row>
    <row r="43" spans="1:31" s="1" customFormat="1" ht="14.45" customHeight="1">
      <c r="B43" s="21"/>
      <c r="L43" s="21"/>
    </row>
    <row r="44" spans="1:31" s="1" customFormat="1" ht="14.45" customHeight="1">
      <c r="B44" s="21"/>
      <c r="L44" s="21"/>
    </row>
    <row r="45" spans="1:31" s="1" customFormat="1" ht="14.45" customHeight="1">
      <c r="B45" s="21"/>
      <c r="L45" s="21"/>
    </row>
    <row r="46" spans="1:31" s="1" customFormat="1" ht="14.45" customHeight="1">
      <c r="B46" s="21"/>
      <c r="L46" s="21"/>
    </row>
    <row r="47" spans="1:31" s="1" customFormat="1" ht="14.45" customHeight="1">
      <c r="B47" s="21"/>
      <c r="L47" s="21"/>
    </row>
    <row r="48" spans="1:31" s="1" customFormat="1" ht="14.45" customHeight="1">
      <c r="B48" s="21"/>
      <c r="L48" s="21"/>
    </row>
    <row r="49" spans="1:31" s="1" customFormat="1" ht="14.45" customHeight="1">
      <c r="B49" s="21"/>
      <c r="L49" s="21"/>
    </row>
    <row r="50" spans="1:31" s="2" customFormat="1" ht="14.45" customHeight="1">
      <c r="B50" s="52"/>
      <c r="D50" s="135" t="s">
        <v>50</v>
      </c>
      <c r="E50" s="136"/>
      <c r="F50" s="136"/>
      <c r="G50" s="135" t="s">
        <v>51</v>
      </c>
      <c r="H50" s="136"/>
      <c r="I50" s="136"/>
      <c r="J50" s="136"/>
      <c r="K50" s="136"/>
      <c r="L50" s="52"/>
    </row>
    <row r="51" spans="1:31" ht="11.25">
      <c r="B51" s="21"/>
      <c r="L51" s="21"/>
    </row>
    <row r="52" spans="1:31" ht="11.25">
      <c r="B52" s="21"/>
      <c r="L52" s="21"/>
    </row>
    <row r="53" spans="1:31" ht="11.25">
      <c r="B53" s="21"/>
      <c r="L53" s="21"/>
    </row>
    <row r="54" spans="1:31" ht="11.25">
      <c r="B54" s="21"/>
      <c r="L54" s="21"/>
    </row>
    <row r="55" spans="1:31" ht="11.25">
      <c r="B55" s="21"/>
      <c r="L55" s="21"/>
    </row>
    <row r="56" spans="1:31" ht="11.25">
      <c r="B56" s="21"/>
      <c r="L56" s="21"/>
    </row>
    <row r="57" spans="1:31" ht="11.25">
      <c r="B57" s="21"/>
      <c r="L57" s="21"/>
    </row>
    <row r="58" spans="1:31" ht="11.25">
      <c r="B58" s="21"/>
      <c r="L58" s="21"/>
    </row>
    <row r="59" spans="1:31" ht="11.25">
      <c r="B59" s="21"/>
      <c r="L59" s="21"/>
    </row>
    <row r="60" spans="1:31" ht="11.25">
      <c r="B60" s="21"/>
      <c r="L60" s="21"/>
    </row>
    <row r="61" spans="1:31" s="2" customFormat="1" ht="12.75">
      <c r="A61" s="35"/>
      <c r="B61" s="40"/>
      <c r="C61" s="35"/>
      <c r="D61" s="137" t="s">
        <v>52</v>
      </c>
      <c r="E61" s="138"/>
      <c r="F61" s="139" t="s">
        <v>53</v>
      </c>
      <c r="G61" s="137" t="s">
        <v>52</v>
      </c>
      <c r="H61" s="138"/>
      <c r="I61" s="138"/>
      <c r="J61" s="140" t="s">
        <v>53</v>
      </c>
      <c r="K61" s="138"/>
      <c r="L61" s="52"/>
      <c r="S61" s="35"/>
      <c r="T61" s="35"/>
      <c r="U61" s="35"/>
      <c r="V61" s="35"/>
      <c r="W61" s="35"/>
      <c r="X61" s="35"/>
      <c r="Y61" s="35"/>
      <c r="Z61" s="35"/>
      <c r="AA61" s="35"/>
      <c r="AB61" s="35"/>
      <c r="AC61" s="35"/>
      <c r="AD61" s="35"/>
      <c r="AE61" s="35"/>
    </row>
    <row r="62" spans="1:31" ht="11.25">
      <c r="B62" s="21"/>
      <c r="L62" s="21"/>
    </row>
    <row r="63" spans="1:31" ht="11.25">
      <c r="B63" s="21"/>
      <c r="L63" s="21"/>
    </row>
    <row r="64" spans="1:31" ht="11.25">
      <c r="B64" s="21"/>
      <c r="L64" s="21"/>
    </row>
    <row r="65" spans="1:31" s="2" customFormat="1" ht="12.75">
      <c r="A65" s="35"/>
      <c r="B65" s="40"/>
      <c r="C65" s="35"/>
      <c r="D65" s="135" t="s">
        <v>54</v>
      </c>
      <c r="E65" s="141"/>
      <c r="F65" s="141"/>
      <c r="G65" s="135" t="s">
        <v>55</v>
      </c>
      <c r="H65" s="141"/>
      <c r="I65" s="141"/>
      <c r="J65" s="141"/>
      <c r="K65" s="141"/>
      <c r="L65" s="52"/>
      <c r="S65" s="35"/>
      <c r="T65" s="35"/>
      <c r="U65" s="35"/>
      <c r="V65" s="35"/>
      <c r="W65" s="35"/>
      <c r="X65" s="35"/>
      <c r="Y65" s="35"/>
      <c r="Z65" s="35"/>
      <c r="AA65" s="35"/>
      <c r="AB65" s="35"/>
      <c r="AC65" s="35"/>
      <c r="AD65" s="35"/>
      <c r="AE65" s="35"/>
    </row>
    <row r="66" spans="1:31" ht="11.25">
      <c r="B66" s="21"/>
      <c r="L66" s="21"/>
    </row>
    <row r="67" spans="1:31" ht="11.25">
      <c r="B67" s="21"/>
      <c r="L67" s="21"/>
    </row>
    <row r="68" spans="1:31" ht="11.25">
      <c r="B68" s="21"/>
      <c r="L68" s="21"/>
    </row>
    <row r="69" spans="1:31" ht="11.25">
      <c r="B69" s="21"/>
      <c r="L69" s="21"/>
    </row>
    <row r="70" spans="1:31" ht="11.25">
      <c r="B70" s="21"/>
      <c r="L70" s="21"/>
    </row>
    <row r="71" spans="1:31" ht="11.25">
      <c r="B71" s="21"/>
      <c r="L71" s="21"/>
    </row>
    <row r="72" spans="1:31" ht="11.25">
      <c r="B72" s="21"/>
      <c r="L72" s="21"/>
    </row>
    <row r="73" spans="1:31" ht="11.25">
      <c r="B73" s="21"/>
      <c r="L73" s="21"/>
    </row>
    <row r="74" spans="1:31" ht="11.25">
      <c r="B74" s="21"/>
      <c r="L74" s="21"/>
    </row>
    <row r="75" spans="1:31" ht="11.25">
      <c r="B75" s="21"/>
      <c r="L75" s="21"/>
    </row>
    <row r="76" spans="1:31" s="2" customFormat="1" ht="12.75">
      <c r="A76" s="35"/>
      <c r="B76" s="40"/>
      <c r="C76" s="35"/>
      <c r="D76" s="137" t="s">
        <v>52</v>
      </c>
      <c r="E76" s="138"/>
      <c r="F76" s="139" t="s">
        <v>53</v>
      </c>
      <c r="G76" s="137" t="s">
        <v>52</v>
      </c>
      <c r="H76" s="138"/>
      <c r="I76" s="138"/>
      <c r="J76" s="140" t="s">
        <v>53</v>
      </c>
      <c r="K76" s="138"/>
      <c r="L76" s="52"/>
      <c r="S76" s="35"/>
      <c r="T76" s="35"/>
      <c r="U76" s="35"/>
      <c r="V76" s="35"/>
      <c r="W76" s="35"/>
      <c r="X76" s="35"/>
      <c r="Y76" s="35"/>
      <c r="Z76" s="35"/>
      <c r="AA76" s="35"/>
      <c r="AB76" s="35"/>
      <c r="AC76" s="35"/>
      <c r="AD76" s="35"/>
      <c r="AE76" s="35"/>
    </row>
    <row r="77" spans="1:31" s="2" customFormat="1" ht="14.45" customHeight="1">
      <c r="A77" s="35"/>
      <c r="B77" s="142"/>
      <c r="C77" s="143"/>
      <c r="D77" s="143"/>
      <c r="E77" s="143"/>
      <c r="F77" s="143"/>
      <c r="G77" s="143"/>
      <c r="H77" s="143"/>
      <c r="I77" s="143"/>
      <c r="J77" s="143"/>
      <c r="K77" s="143"/>
      <c r="L77" s="52"/>
      <c r="S77" s="35"/>
      <c r="T77" s="35"/>
      <c r="U77" s="35"/>
      <c r="V77" s="35"/>
      <c r="W77" s="35"/>
      <c r="X77" s="35"/>
      <c r="Y77" s="35"/>
      <c r="Z77" s="35"/>
      <c r="AA77" s="35"/>
      <c r="AB77" s="35"/>
      <c r="AC77" s="35"/>
      <c r="AD77" s="35"/>
      <c r="AE77" s="35"/>
    </row>
    <row r="81" spans="1:47" s="2" customFormat="1" ht="6.95" customHeight="1">
      <c r="A81" s="35"/>
      <c r="B81" s="144"/>
      <c r="C81" s="145"/>
      <c r="D81" s="145"/>
      <c r="E81" s="145"/>
      <c r="F81" s="145"/>
      <c r="G81" s="145"/>
      <c r="H81" s="145"/>
      <c r="I81" s="145"/>
      <c r="J81" s="145"/>
      <c r="K81" s="145"/>
      <c r="L81" s="52"/>
      <c r="S81" s="35"/>
      <c r="T81" s="35"/>
      <c r="U81" s="35"/>
      <c r="V81" s="35"/>
      <c r="W81" s="35"/>
      <c r="X81" s="35"/>
      <c r="Y81" s="35"/>
      <c r="Z81" s="35"/>
      <c r="AA81" s="35"/>
      <c r="AB81" s="35"/>
      <c r="AC81" s="35"/>
      <c r="AD81" s="35"/>
      <c r="AE81" s="35"/>
    </row>
    <row r="82" spans="1:47" s="2" customFormat="1" ht="24.95" customHeight="1">
      <c r="A82" s="35"/>
      <c r="B82" s="36"/>
      <c r="C82" s="24" t="s">
        <v>247</v>
      </c>
      <c r="D82" s="37"/>
      <c r="E82" s="37"/>
      <c r="F82" s="37"/>
      <c r="G82" s="37"/>
      <c r="H82" s="37"/>
      <c r="I82" s="37"/>
      <c r="J82" s="37"/>
      <c r="K82" s="37"/>
      <c r="L82" s="52"/>
      <c r="S82" s="35"/>
      <c r="T82" s="35"/>
      <c r="U82" s="35"/>
      <c r="V82" s="35"/>
      <c r="W82" s="35"/>
      <c r="X82" s="35"/>
      <c r="Y82" s="35"/>
      <c r="Z82" s="35"/>
      <c r="AA82" s="35"/>
      <c r="AB82" s="35"/>
      <c r="AC82" s="35"/>
      <c r="AD82" s="35"/>
      <c r="AE82" s="35"/>
    </row>
    <row r="83" spans="1:47" s="2" customFormat="1" ht="6.95" customHeight="1">
      <c r="A83" s="35"/>
      <c r="B83" s="36"/>
      <c r="C83" s="37"/>
      <c r="D83" s="37"/>
      <c r="E83" s="37"/>
      <c r="F83" s="37"/>
      <c r="G83" s="37"/>
      <c r="H83" s="37"/>
      <c r="I83" s="37"/>
      <c r="J83" s="37"/>
      <c r="K83" s="37"/>
      <c r="L83" s="52"/>
      <c r="S83" s="35"/>
      <c r="T83" s="35"/>
      <c r="U83" s="35"/>
      <c r="V83" s="35"/>
      <c r="W83" s="35"/>
      <c r="X83" s="35"/>
      <c r="Y83" s="35"/>
      <c r="Z83" s="35"/>
      <c r="AA83" s="35"/>
      <c r="AB83" s="35"/>
      <c r="AC83" s="35"/>
      <c r="AD83" s="35"/>
      <c r="AE83" s="35"/>
    </row>
    <row r="84" spans="1:47" s="2" customFormat="1" ht="12" customHeight="1">
      <c r="A84" s="35"/>
      <c r="B84" s="36"/>
      <c r="C84" s="30" t="s">
        <v>16</v>
      </c>
      <c r="D84" s="37"/>
      <c r="E84" s="37"/>
      <c r="F84" s="37"/>
      <c r="G84" s="37"/>
      <c r="H84" s="37"/>
      <c r="I84" s="37"/>
      <c r="J84" s="37"/>
      <c r="K84" s="37"/>
      <c r="L84" s="52"/>
      <c r="S84" s="35"/>
      <c r="T84" s="35"/>
      <c r="U84" s="35"/>
      <c r="V84" s="35"/>
      <c r="W84" s="35"/>
      <c r="X84" s="35"/>
      <c r="Y84" s="35"/>
      <c r="Z84" s="35"/>
      <c r="AA84" s="35"/>
      <c r="AB84" s="35"/>
      <c r="AC84" s="35"/>
      <c r="AD84" s="35"/>
      <c r="AE84" s="35"/>
    </row>
    <row r="85" spans="1:47" s="2" customFormat="1" ht="16.5" customHeight="1">
      <c r="A85" s="35"/>
      <c r="B85" s="36"/>
      <c r="C85" s="37"/>
      <c r="D85" s="37"/>
      <c r="E85" s="329" t="str">
        <f>E7</f>
        <v>Domov pro seniory, Nový Bydžov</v>
      </c>
      <c r="F85" s="330"/>
      <c r="G85" s="330"/>
      <c r="H85" s="330"/>
      <c r="I85" s="37"/>
      <c r="J85" s="37"/>
      <c r="K85" s="37"/>
      <c r="L85" s="52"/>
      <c r="S85" s="35"/>
      <c r="T85" s="35"/>
      <c r="U85" s="35"/>
      <c r="V85" s="35"/>
      <c r="W85" s="35"/>
      <c r="X85" s="35"/>
      <c r="Y85" s="35"/>
      <c r="Z85" s="35"/>
      <c r="AA85" s="35"/>
      <c r="AB85" s="35"/>
      <c r="AC85" s="35"/>
      <c r="AD85" s="35"/>
      <c r="AE85" s="35"/>
    </row>
    <row r="86" spans="1:47" s="2" customFormat="1" ht="12" customHeight="1">
      <c r="A86" s="35"/>
      <c r="B86" s="36"/>
      <c r="C86" s="30" t="s">
        <v>179</v>
      </c>
      <c r="D86" s="37"/>
      <c r="E86" s="37"/>
      <c r="F86" s="37"/>
      <c r="G86" s="37"/>
      <c r="H86" s="37"/>
      <c r="I86" s="37"/>
      <c r="J86" s="37"/>
      <c r="K86" s="37"/>
      <c r="L86" s="52"/>
      <c r="S86" s="35"/>
      <c r="T86" s="35"/>
      <c r="U86" s="35"/>
      <c r="V86" s="35"/>
      <c r="W86" s="35"/>
      <c r="X86" s="35"/>
      <c r="Y86" s="35"/>
      <c r="Z86" s="35"/>
      <c r="AA86" s="35"/>
      <c r="AB86" s="35"/>
      <c r="AC86" s="35"/>
      <c r="AD86" s="35"/>
      <c r="AE86" s="35"/>
    </row>
    <row r="87" spans="1:47" s="2" customFormat="1" ht="16.5" customHeight="1">
      <c r="A87" s="35"/>
      <c r="B87" s="36"/>
      <c r="C87" s="37"/>
      <c r="D87" s="37"/>
      <c r="E87" s="284" t="str">
        <f>E9</f>
        <v xml:space="preserve">IO.01 - Komunikace - nezpůsobilé náklady </v>
      </c>
      <c r="F87" s="331"/>
      <c r="G87" s="331"/>
      <c r="H87" s="331"/>
      <c r="I87" s="37"/>
      <c r="J87" s="37"/>
      <c r="K87" s="37"/>
      <c r="L87" s="52"/>
      <c r="S87" s="35"/>
      <c r="T87" s="35"/>
      <c r="U87" s="35"/>
      <c r="V87" s="35"/>
      <c r="W87" s="35"/>
      <c r="X87" s="35"/>
      <c r="Y87" s="35"/>
      <c r="Z87" s="35"/>
      <c r="AA87" s="35"/>
      <c r="AB87" s="35"/>
      <c r="AC87" s="35"/>
      <c r="AD87" s="35"/>
      <c r="AE87" s="35"/>
    </row>
    <row r="88" spans="1:47" s="2" customFormat="1" ht="6.95" customHeight="1">
      <c r="A88" s="35"/>
      <c r="B88" s="36"/>
      <c r="C88" s="37"/>
      <c r="D88" s="37"/>
      <c r="E88" s="37"/>
      <c r="F88" s="37"/>
      <c r="G88" s="37"/>
      <c r="H88" s="37"/>
      <c r="I88" s="37"/>
      <c r="J88" s="37"/>
      <c r="K88" s="37"/>
      <c r="L88" s="52"/>
      <c r="S88" s="35"/>
      <c r="T88" s="35"/>
      <c r="U88" s="35"/>
      <c r="V88" s="35"/>
      <c r="W88" s="35"/>
      <c r="X88" s="35"/>
      <c r="Y88" s="35"/>
      <c r="Z88" s="35"/>
      <c r="AA88" s="35"/>
      <c r="AB88" s="35"/>
      <c r="AC88" s="35"/>
      <c r="AD88" s="35"/>
      <c r="AE88" s="35"/>
    </row>
    <row r="89" spans="1:47" s="2" customFormat="1" ht="12" customHeight="1">
      <c r="A89" s="35"/>
      <c r="B89" s="36"/>
      <c r="C89" s="30" t="s">
        <v>20</v>
      </c>
      <c r="D89" s="37"/>
      <c r="E89" s="37"/>
      <c r="F89" s="28" t="str">
        <f>F12</f>
        <v>k.ú. Nový Bydžov, 70 7163</v>
      </c>
      <c r="G89" s="37"/>
      <c r="H89" s="37"/>
      <c r="I89" s="30" t="s">
        <v>22</v>
      </c>
      <c r="J89" s="67" t="str">
        <f>IF(J12="","",J12)</f>
        <v>4. 1. 2023</v>
      </c>
      <c r="K89" s="37"/>
      <c r="L89" s="52"/>
      <c r="S89" s="35"/>
      <c r="T89" s="35"/>
      <c r="U89" s="35"/>
      <c r="V89" s="35"/>
      <c r="W89" s="35"/>
      <c r="X89" s="35"/>
      <c r="Y89" s="35"/>
      <c r="Z89" s="35"/>
      <c r="AA89" s="35"/>
      <c r="AB89" s="35"/>
      <c r="AC89" s="35"/>
      <c r="AD89" s="35"/>
      <c r="AE89" s="35"/>
    </row>
    <row r="90" spans="1:47" s="2" customFormat="1" ht="6.95" customHeight="1">
      <c r="A90" s="35"/>
      <c r="B90" s="36"/>
      <c r="C90" s="37"/>
      <c r="D90" s="37"/>
      <c r="E90" s="37"/>
      <c r="F90" s="37"/>
      <c r="G90" s="37"/>
      <c r="H90" s="37"/>
      <c r="I90" s="37"/>
      <c r="J90" s="37"/>
      <c r="K90" s="37"/>
      <c r="L90" s="52"/>
      <c r="S90" s="35"/>
      <c r="T90" s="35"/>
      <c r="U90" s="35"/>
      <c r="V90" s="35"/>
      <c r="W90" s="35"/>
      <c r="X90" s="35"/>
      <c r="Y90" s="35"/>
      <c r="Z90" s="35"/>
      <c r="AA90" s="35"/>
      <c r="AB90" s="35"/>
      <c r="AC90" s="35"/>
      <c r="AD90" s="35"/>
      <c r="AE90" s="35"/>
    </row>
    <row r="91" spans="1:47" s="2" customFormat="1" ht="40.15" customHeight="1">
      <c r="A91" s="35"/>
      <c r="B91" s="36"/>
      <c r="C91" s="30" t="s">
        <v>24</v>
      </c>
      <c r="D91" s="37"/>
      <c r="E91" s="37"/>
      <c r="F91" s="28" t="str">
        <f>E15</f>
        <v>Město Nový Bydžov, Masarykovo nám. 1, 504 01</v>
      </c>
      <c r="G91" s="37"/>
      <c r="H91" s="37"/>
      <c r="I91" s="30" t="s">
        <v>30</v>
      </c>
      <c r="J91" s="33" t="str">
        <f>E21</f>
        <v>Architektura s.r.o., Vilkova 1142/15, Praha 4-Krč</v>
      </c>
      <c r="K91" s="37"/>
      <c r="L91" s="52"/>
      <c r="S91" s="35"/>
      <c r="T91" s="35"/>
      <c r="U91" s="35"/>
      <c r="V91" s="35"/>
      <c r="W91" s="35"/>
      <c r="X91" s="35"/>
      <c r="Y91" s="35"/>
      <c r="Z91" s="35"/>
      <c r="AA91" s="35"/>
      <c r="AB91" s="35"/>
      <c r="AC91" s="35"/>
      <c r="AD91" s="35"/>
      <c r="AE91" s="35"/>
    </row>
    <row r="92" spans="1:47" s="2" customFormat="1" ht="40.15" customHeight="1">
      <c r="A92" s="35"/>
      <c r="B92" s="36"/>
      <c r="C92" s="30" t="s">
        <v>28</v>
      </c>
      <c r="D92" s="37"/>
      <c r="E92" s="37"/>
      <c r="F92" s="28" t="str">
        <f>IF(E18="","",E18)</f>
        <v>Vyplň údaj</v>
      </c>
      <c r="G92" s="37"/>
      <c r="H92" s="37"/>
      <c r="I92" s="30" t="s">
        <v>33</v>
      </c>
      <c r="J92" s="33" t="str">
        <f>E24</f>
        <v>Projecticon s.r.o., A. Kopeckého 151, Nový Hrádek</v>
      </c>
      <c r="K92" s="37"/>
      <c r="L92" s="52"/>
      <c r="S92" s="35"/>
      <c r="T92" s="35"/>
      <c r="U92" s="35"/>
      <c r="V92" s="35"/>
      <c r="W92" s="35"/>
      <c r="X92" s="35"/>
      <c r="Y92" s="35"/>
      <c r="Z92" s="35"/>
      <c r="AA92" s="35"/>
      <c r="AB92" s="35"/>
      <c r="AC92" s="35"/>
      <c r="AD92" s="35"/>
      <c r="AE92" s="35"/>
    </row>
    <row r="93" spans="1:47" s="2" customFormat="1" ht="10.35" customHeight="1">
      <c r="A93" s="35"/>
      <c r="B93" s="36"/>
      <c r="C93" s="37"/>
      <c r="D93" s="37"/>
      <c r="E93" s="37"/>
      <c r="F93" s="37"/>
      <c r="G93" s="37"/>
      <c r="H93" s="37"/>
      <c r="I93" s="37"/>
      <c r="J93" s="37"/>
      <c r="K93" s="37"/>
      <c r="L93" s="52"/>
      <c r="S93" s="35"/>
      <c r="T93" s="35"/>
      <c r="U93" s="35"/>
      <c r="V93" s="35"/>
      <c r="W93" s="35"/>
      <c r="X93" s="35"/>
      <c r="Y93" s="35"/>
      <c r="Z93" s="35"/>
      <c r="AA93" s="35"/>
      <c r="AB93" s="35"/>
      <c r="AC93" s="35"/>
      <c r="AD93" s="35"/>
      <c r="AE93" s="35"/>
    </row>
    <row r="94" spans="1:47" s="2" customFormat="1" ht="29.25" customHeight="1">
      <c r="A94" s="35"/>
      <c r="B94" s="36"/>
      <c r="C94" s="146" t="s">
        <v>248</v>
      </c>
      <c r="D94" s="147"/>
      <c r="E94" s="147"/>
      <c r="F94" s="147"/>
      <c r="G94" s="147"/>
      <c r="H94" s="147"/>
      <c r="I94" s="147"/>
      <c r="J94" s="148" t="s">
        <v>249</v>
      </c>
      <c r="K94" s="147"/>
      <c r="L94" s="52"/>
      <c r="S94" s="35"/>
      <c r="T94" s="35"/>
      <c r="U94" s="35"/>
      <c r="V94" s="35"/>
      <c r="W94" s="35"/>
      <c r="X94" s="35"/>
      <c r="Y94" s="35"/>
      <c r="Z94" s="35"/>
      <c r="AA94" s="35"/>
      <c r="AB94" s="35"/>
      <c r="AC94" s="35"/>
      <c r="AD94" s="35"/>
      <c r="AE94" s="35"/>
    </row>
    <row r="95" spans="1:47" s="2" customFormat="1" ht="10.35" customHeight="1">
      <c r="A95" s="35"/>
      <c r="B95" s="36"/>
      <c r="C95" s="37"/>
      <c r="D95" s="37"/>
      <c r="E95" s="37"/>
      <c r="F95" s="37"/>
      <c r="G95" s="37"/>
      <c r="H95" s="37"/>
      <c r="I95" s="37"/>
      <c r="J95" s="37"/>
      <c r="K95" s="37"/>
      <c r="L95" s="52"/>
      <c r="S95" s="35"/>
      <c r="T95" s="35"/>
      <c r="U95" s="35"/>
      <c r="V95" s="35"/>
      <c r="W95" s="35"/>
      <c r="X95" s="35"/>
      <c r="Y95" s="35"/>
      <c r="Z95" s="35"/>
      <c r="AA95" s="35"/>
      <c r="AB95" s="35"/>
      <c r="AC95" s="35"/>
      <c r="AD95" s="35"/>
      <c r="AE95" s="35"/>
    </row>
    <row r="96" spans="1:47" s="2" customFormat="1" ht="22.9" customHeight="1">
      <c r="A96" s="35"/>
      <c r="B96" s="36"/>
      <c r="C96" s="149" t="s">
        <v>250</v>
      </c>
      <c r="D96" s="37"/>
      <c r="E96" s="37"/>
      <c r="F96" s="37"/>
      <c r="G96" s="37"/>
      <c r="H96" s="37"/>
      <c r="I96" s="37"/>
      <c r="J96" s="85">
        <f>J126</f>
        <v>0</v>
      </c>
      <c r="K96" s="37"/>
      <c r="L96" s="52"/>
      <c r="S96" s="35"/>
      <c r="T96" s="35"/>
      <c r="U96" s="35"/>
      <c r="V96" s="35"/>
      <c r="W96" s="35"/>
      <c r="X96" s="35"/>
      <c r="Y96" s="35"/>
      <c r="Z96" s="35"/>
      <c r="AA96" s="35"/>
      <c r="AB96" s="35"/>
      <c r="AC96" s="35"/>
      <c r="AD96" s="35"/>
      <c r="AE96" s="35"/>
      <c r="AU96" s="18" t="s">
        <v>251</v>
      </c>
    </row>
    <row r="97" spans="1:31" s="9" customFormat="1" ht="24.95" customHeight="1">
      <c r="B97" s="150"/>
      <c r="C97" s="151"/>
      <c r="D97" s="152" t="s">
        <v>252</v>
      </c>
      <c r="E97" s="153"/>
      <c r="F97" s="153"/>
      <c r="G97" s="153"/>
      <c r="H97" s="153"/>
      <c r="I97" s="153"/>
      <c r="J97" s="154">
        <f>J127</f>
        <v>0</v>
      </c>
      <c r="K97" s="151"/>
      <c r="L97" s="155"/>
    </row>
    <row r="98" spans="1:31" s="10" customFormat="1" ht="19.899999999999999" customHeight="1">
      <c r="B98" s="156"/>
      <c r="C98" s="157"/>
      <c r="D98" s="158" t="s">
        <v>253</v>
      </c>
      <c r="E98" s="159"/>
      <c r="F98" s="159"/>
      <c r="G98" s="159"/>
      <c r="H98" s="159"/>
      <c r="I98" s="159"/>
      <c r="J98" s="160">
        <f>J128</f>
        <v>0</v>
      </c>
      <c r="K98" s="157"/>
      <c r="L98" s="161"/>
    </row>
    <row r="99" spans="1:31" s="10" customFormat="1" ht="19.899999999999999" customHeight="1">
      <c r="B99" s="156"/>
      <c r="C99" s="157"/>
      <c r="D99" s="158" t="s">
        <v>254</v>
      </c>
      <c r="E99" s="159"/>
      <c r="F99" s="159"/>
      <c r="G99" s="159"/>
      <c r="H99" s="159"/>
      <c r="I99" s="159"/>
      <c r="J99" s="160">
        <f>J189</f>
        <v>0</v>
      </c>
      <c r="K99" s="157"/>
      <c r="L99" s="161"/>
    </row>
    <row r="100" spans="1:31" s="10" customFormat="1" ht="19.899999999999999" customHeight="1">
      <c r="B100" s="156"/>
      <c r="C100" s="157"/>
      <c r="D100" s="158" t="s">
        <v>256</v>
      </c>
      <c r="E100" s="159"/>
      <c r="F100" s="159"/>
      <c r="G100" s="159"/>
      <c r="H100" s="159"/>
      <c r="I100" s="159"/>
      <c r="J100" s="160">
        <f>J202</f>
        <v>0</v>
      </c>
      <c r="K100" s="157"/>
      <c r="L100" s="161"/>
    </row>
    <row r="101" spans="1:31" s="10" customFormat="1" ht="19.899999999999999" customHeight="1">
      <c r="B101" s="156"/>
      <c r="C101" s="157"/>
      <c r="D101" s="158" t="s">
        <v>257</v>
      </c>
      <c r="E101" s="159"/>
      <c r="F101" s="159"/>
      <c r="G101" s="159"/>
      <c r="H101" s="159"/>
      <c r="I101" s="159"/>
      <c r="J101" s="160">
        <f>J206</f>
        <v>0</v>
      </c>
      <c r="K101" s="157"/>
      <c r="L101" s="161"/>
    </row>
    <row r="102" spans="1:31" s="10" customFormat="1" ht="19.899999999999999" customHeight="1">
      <c r="B102" s="156"/>
      <c r="C102" s="157"/>
      <c r="D102" s="158" t="s">
        <v>5913</v>
      </c>
      <c r="E102" s="159"/>
      <c r="F102" s="159"/>
      <c r="G102" s="159"/>
      <c r="H102" s="159"/>
      <c r="I102" s="159"/>
      <c r="J102" s="160">
        <f>J300</f>
        <v>0</v>
      </c>
      <c r="K102" s="157"/>
      <c r="L102" s="161"/>
    </row>
    <row r="103" spans="1:31" s="10" customFormat="1" ht="19.899999999999999" customHeight="1">
      <c r="B103" s="156"/>
      <c r="C103" s="157"/>
      <c r="D103" s="158" t="s">
        <v>259</v>
      </c>
      <c r="E103" s="159"/>
      <c r="F103" s="159"/>
      <c r="G103" s="159"/>
      <c r="H103" s="159"/>
      <c r="I103" s="159"/>
      <c r="J103" s="160">
        <f>J310</f>
        <v>0</v>
      </c>
      <c r="K103" s="157"/>
      <c r="L103" s="161"/>
    </row>
    <row r="104" spans="1:31" s="10" customFormat="1" ht="19.899999999999999" customHeight="1">
      <c r="B104" s="156"/>
      <c r="C104" s="157"/>
      <c r="D104" s="158" t="s">
        <v>5914</v>
      </c>
      <c r="E104" s="159"/>
      <c r="F104" s="159"/>
      <c r="G104" s="159"/>
      <c r="H104" s="159"/>
      <c r="I104" s="159"/>
      <c r="J104" s="160">
        <f>J384</f>
        <v>0</v>
      </c>
      <c r="K104" s="157"/>
      <c r="L104" s="161"/>
    </row>
    <row r="105" spans="1:31" s="10" customFormat="1" ht="19.899999999999999" customHeight="1">
      <c r="B105" s="156"/>
      <c r="C105" s="157"/>
      <c r="D105" s="158" t="s">
        <v>260</v>
      </c>
      <c r="E105" s="159"/>
      <c r="F105" s="159"/>
      <c r="G105" s="159"/>
      <c r="H105" s="159"/>
      <c r="I105" s="159"/>
      <c r="J105" s="160">
        <f>J391</f>
        <v>0</v>
      </c>
      <c r="K105" s="157"/>
      <c r="L105" s="161"/>
    </row>
    <row r="106" spans="1:31" s="9" customFormat="1" ht="24.95" customHeight="1">
      <c r="B106" s="150"/>
      <c r="C106" s="151"/>
      <c r="D106" s="152" t="s">
        <v>4541</v>
      </c>
      <c r="E106" s="153"/>
      <c r="F106" s="153"/>
      <c r="G106" s="153"/>
      <c r="H106" s="153"/>
      <c r="I106" s="153"/>
      <c r="J106" s="154">
        <f>J393</f>
        <v>0</v>
      </c>
      <c r="K106" s="151"/>
      <c r="L106" s="155"/>
    </row>
    <row r="107" spans="1:31" s="2" customFormat="1" ht="21.75" customHeight="1">
      <c r="A107" s="35"/>
      <c r="B107" s="36"/>
      <c r="C107" s="37"/>
      <c r="D107" s="37"/>
      <c r="E107" s="37"/>
      <c r="F107" s="37"/>
      <c r="G107" s="37"/>
      <c r="H107" s="37"/>
      <c r="I107" s="37"/>
      <c r="J107" s="37"/>
      <c r="K107" s="37"/>
      <c r="L107" s="52"/>
      <c r="S107" s="35"/>
      <c r="T107" s="35"/>
      <c r="U107" s="35"/>
      <c r="V107" s="35"/>
      <c r="W107" s="35"/>
      <c r="X107" s="35"/>
      <c r="Y107" s="35"/>
      <c r="Z107" s="35"/>
      <c r="AA107" s="35"/>
      <c r="AB107" s="35"/>
      <c r="AC107" s="35"/>
      <c r="AD107" s="35"/>
      <c r="AE107" s="35"/>
    </row>
    <row r="108" spans="1:31" s="2" customFormat="1" ht="6.95" customHeight="1">
      <c r="A108" s="35"/>
      <c r="B108" s="55"/>
      <c r="C108" s="56"/>
      <c r="D108" s="56"/>
      <c r="E108" s="56"/>
      <c r="F108" s="56"/>
      <c r="G108" s="56"/>
      <c r="H108" s="56"/>
      <c r="I108" s="56"/>
      <c r="J108" s="56"/>
      <c r="K108" s="56"/>
      <c r="L108" s="52"/>
      <c r="S108" s="35"/>
      <c r="T108" s="35"/>
      <c r="U108" s="35"/>
      <c r="V108" s="35"/>
      <c r="W108" s="35"/>
      <c r="X108" s="35"/>
      <c r="Y108" s="35"/>
      <c r="Z108" s="35"/>
      <c r="AA108" s="35"/>
      <c r="AB108" s="35"/>
      <c r="AC108" s="35"/>
      <c r="AD108" s="35"/>
      <c r="AE108" s="35"/>
    </row>
    <row r="112" spans="1:31" s="2" customFormat="1" ht="6.95" customHeight="1">
      <c r="A112" s="35"/>
      <c r="B112" s="57"/>
      <c r="C112" s="58"/>
      <c r="D112" s="58"/>
      <c r="E112" s="58"/>
      <c r="F112" s="58"/>
      <c r="G112" s="58"/>
      <c r="H112" s="58"/>
      <c r="I112" s="58"/>
      <c r="J112" s="58"/>
      <c r="K112" s="58"/>
      <c r="L112" s="52"/>
      <c r="S112" s="35"/>
      <c r="T112" s="35"/>
      <c r="U112" s="35"/>
      <c r="V112" s="35"/>
      <c r="W112" s="35"/>
      <c r="X112" s="35"/>
      <c r="Y112" s="35"/>
      <c r="Z112" s="35"/>
      <c r="AA112" s="35"/>
      <c r="AB112" s="35"/>
      <c r="AC112" s="35"/>
      <c r="AD112" s="35"/>
      <c r="AE112" s="35"/>
    </row>
    <row r="113" spans="1:63" s="2" customFormat="1" ht="24.95" customHeight="1">
      <c r="A113" s="35"/>
      <c r="B113" s="36"/>
      <c r="C113" s="24" t="s">
        <v>277</v>
      </c>
      <c r="D113" s="37"/>
      <c r="E113" s="37"/>
      <c r="F113" s="37"/>
      <c r="G113" s="37"/>
      <c r="H113" s="37"/>
      <c r="I113" s="37"/>
      <c r="J113" s="37"/>
      <c r="K113" s="37"/>
      <c r="L113" s="52"/>
      <c r="S113" s="35"/>
      <c r="T113" s="35"/>
      <c r="U113" s="35"/>
      <c r="V113" s="35"/>
      <c r="W113" s="35"/>
      <c r="X113" s="35"/>
      <c r="Y113" s="35"/>
      <c r="Z113" s="35"/>
      <c r="AA113" s="35"/>
      <c r="AB113" s="35"/>
      <c r="AC113" s="35"/>
      <c r="AD113" s="35"/>
      <c r="AE113" s="35"/>
    </row>
    <row r="114" spans="1:63" s="2" customFormat="1" ht="6.95" customHeight="1">
      <c r="A114" s="35"/>
      <c r="B114" s="36"/>
      <c r="C114" s="37"/>
      <c r="D114" s="37"/>
      <c r="E114" s="37"/>
      <c r="F114" s="37"/>
      <c r="G114" s="37"/>
      <c r="H114" s="37"/>
      <c r="I114" s="37"/>
      <c r="J114" s="37"/>
      <c r="K114" s="37"/>
      <c r="L114" s="52"/>
      <c r="S114" s="35"/>
      <c r="T114" s="35"/>
      <c r="U114" s="35"/>
      <c r="V114" s="35"/>
      <c r="W114" s="35"/>
      <c r="X114" s="35"/>
      <c r="Y114" s="35"/>
      <c r="Z114" s="35"/>
      <c r="AA114" s="35"/>
      <c r="AB114" s="35"/>
      <c r="AC114" s="35"/>
      <c r="AD114" s="35"/>
      <c r="AE114" s="35"/>
    </row>
    <row r="115" spans="1:63" s="2" customFormat="1" ht="12" customHeight="1">
      <c r="A115" s="35"/>
      <c r="B115" s="36"/>
      <c r="C115" s="30" t="s">
        <v>16</v>
      </c>
      <c r="D115" s="37"/>
      <c r="E115" s="37"/>
      <c r="F115" s="37"/>
      <c r="G115" s="37"/>
      <c r="H115" s="37"/>
      <c r="I115" s="37"/>
      <c r="J115" s="37"/>
      <c r="K115" s="37"/>
      <c r="L115" s="52"/>
      <c r="S115" s="35"/>
      <c r="T115" s="35"/>
      <c r="U115" s="35"/>
      <c r="V115" s="35"/>
      <c r="W115" s="35"/>
      <c r="X115" s="35"/>
      <c r="Y115" s="35"/>
      <c r="Z115" s="35"/>
      <c r="AA115" s="35"/>
      <c r="AB115" s="35"/>
      <c r="AC115" s="35"/>
      <c r="AD115" s="35"/>
      <c r="AE115" s="35"/>
    </row>
    <row r="116" spans="1:63" s="2" customFormat="1" ht="16.5" customHeight="1">
      <c r="A116" s="35"/>
      <c r="B116" s="36"/>
      <c r="C116" s="37"/>
      <c r="D116" s="37"/>
      <c r="E116" s="329" t="str">
        <f>E7</f>
        <v>Domov pro seniory, Nový Bydžov</v>
      </c>
      <c r="F116" s="330"/>
      <c r="G116" s="330"/>
      <c r="H116" s="330"/>
      <c r="I116" s="37"/>
      <c r="J116" s="37"/>
      <c r="K116" s="37"/>
      <c r="L116" s="52"/>
      <c r="S116" s="35"/>
      <c r="T116" s="35"/>
      <c r="U116" s="35"/>
      <c r="V116" s="35"/>
      <c r="W116" s="35"/>
      <c r="X116" s="35"/>
      <c r="Y116" s="35"/>
      <c r="Z116" s="35"/>
      <c r="AA116" s="35"/>
      <c r="AB116" s="35"/>
      <c r="AC116" s="35"/>
      <c r="AD116" s="35"/>
      <c r="AE116" s="35"/>
    </row>
    <row r="117" spans="1:63" s="2" customFormat="1" ht="12" customHeight="1">
      <c r="A117" s="35"/>
      <c r="B117" s="36"/>
      <c r="C117" s="30" t="s">
        <v>179</v>
      </c>
      <c r="D117" s="37"/>
      <c r="E117" s="37"/>
      <c r="F117" s="37"/>
      <c r="G117" s="37"/>
      <c r="H117" s="37"/>
      <c r="I117" s="37"/>
      <c r="J117" s="37"/>
      <c r="K117" s="37"/>
      <c r="L117" s="52"/>
      <c r="S117" s="35"/>
      <c r="T117" s="35"/>
      <c r="U117" s="35"/>
      <c r="V117" s="35"/>
      <c r="W117" s="35"/>
      <c r="X117" s="35"/>
      <c r="Y117" s="35"/>
      <c r="Z117" s="35"/>
      <c r="AA117" s="35"/>
      <c r="AB117" s="35"/>
      <c r="AC117" s="35"/>
      <c r="AD117" s="35"/>
      <c r="AE117" s="35"/>
    </row>
    <row r="118" spans="1:63" s="2" customFormat="1" ht="16.5" customHeight="1">
      <c r="A118" s="35"/>
      <c r="B118" s="36"/>
      <c r="C118" s="37"/>
      <c r="D118" s="37"/>
      <c r="E118" s="284" t="str">
        <f>E9</f>
        <v xml:space="preserve">IO.01 - Komunikace - nezpůsobilé náklady </v>
      </c>
      <c r="F118" s="331"/>
      <c r="G118" s="331"/>
      <c r="H118" s="331"/>
      <c r="I118" s="37"/>
      <c r="J118" s="37"/>
      <c r="K118" s="37"/>
      <c r="L118" s="52"/>
      <c r="S118" s="35"/>
      <c r="T118" s="35"/>
      <c r="U118" s="35"/>
      <c r="V118" s="35"/>
      <c r="W118" s="35"/>
      <c r="X118" s="35"/>
      <c r="Y118" s="35"/>
      <c r="Z118" s="35"/>
      <c r="AA118" s="35"/>
      <c r="AB118" s="35"/>
      <c r="AC118" s="35"/>
      <c r="AD118" s="35"/>
      <c r="AE118" s="35"/>
    </row>
    <row r="119" spans="1:63" s="2" customFormat="1" ht="6.95" customHeight="1">
      <c r="A119" s="35"/>
      <c r="B119" s="36"/>
      <c r="C119" s="37"/>
      <c r="D119" s="37"/>
      <c r="E119" s="37"/>
      <c r="F119" s="37"/>
      <c r="G119" s="37"/>
      <c r="H119" s="37"/>
      <c r="I119" s="37"/>
      <c r="J119" s="37"/>
      <c r="K119" s="37"/>
      <c r="L119" s="52"/>
      <c r="S119" s="35"/>
      <c r="T119" s="35"/>
      <c r="U119" s="35"/>
      <c r="V119" s="35"/>
      <c r="W119" s="35"/>
      <c r="X119" s="35"/>
      <c r="Y119" s="35"/>
      <c r="Z119" s="35"/>
      <c r="AA119" s="35"/>
      <c r="AB119" s="35"/>
      <c r="AC119" s="35"/>
      <c r="AD119" s="35"/>
      <c r="AE119" s="35"/>
    </row>
    <row r="120" spans="1:63" s="2" customFormat="1" ht="12" customHeight="1">
      <c r="A120" s="35"/>
      <c r="B120" s="36"/>
      <c r="C120" s="30" t="s">
        <v>20</v>
      </c>
      <c r="D120" s="37"/>
      <c r="E120" s="37"/>
      <c r="F120" s="28" t="str">
        <f>F12</f>
        <v>k.ú. Nový Bydžov, 70 7163</v>
      </c>
      <c r="G120" s="37"/>
      <c r="H120" s="37"/>
      <c r="I120" s="30" t="s">
        <v>22</v>
      </c>
      <c r="J120" s="67" t="str">
        <f>IF(J12="","",J12)</f>
        <v>4. 1. 2023</v>
      </c>
      <c r="K120" s="37"/>
      <c r="L120" s="52"/>
      <c r="S120" s="35"/>
      <c r="T120" s="35"/>
      <c r="U120" s="35"/>
      <c r="V120" s="35"/>
      <c r="W120" s="35"/>
      <c r="X120" s="35"/>
      <c r="Y120" s="35"/>
      <c r="Z120" s="35"/>
      <c r="AA120" s="35"/>
      <c r="AB120" s="35"/>
      <c r="AC120" s="35"/>
      <c r="AD120" s="35"/>
      <c r="AE120" s="35"/>
    </row>
    <row r="121" spans="1:63" s="2" customFormat="1" ht="6.95" customHeight="1">
      <c r="A121" s="35"/>
      <c r="B121" s="36"/>
      <c r="C121" s="37"/>
      <c r="D121" s="37"/>
      <c r="E121" s="37"/>
      <c r="F121" s="37"/>
      <c r="G121" s="37"/>
      <c r="H121" s="37"/>
      <c r="I121" s="37"/>
      <c r="J121" s="37"/>
      <c r="K121" s="37"/>
      <c r="L121" s="52"/>
      <c r="S121" s="35"/>
      <c r="T121" s="35"/>
      <c r="U121" s="35"/>
      <c r="V121" s="35"/>
      <c r="W121" s="35"/>
      <c r="X121" s="35"/>
      <c r="Y121" s="35"/>
      <c r="Z121" s="35"/>
      <c r="AA121" s="35"/>
      <c r="AB121" s="35"/>
      <c r="AC121" s="35"/>
      <c r="AD121" s="35"/>
      <c r="AE121" s="35"/>
    </row>
    <row r="122" spans="1:63" s="2" customFormat="1" ht="40.15" customHeight="1">
      <c r="A122" s="35"/>
      <c r="B122" s="36"/>
      <c r="C122" s="30" t="s">
        <v>24</v>
      </c>
      <c r="D122" s="37"/>
      <c r="E122" s="37"/>
      <c r="F122" s="28" t="str">
        <f>E15</f>
        <v>Město Nový Bydžov, Masarykovo nám. 1, 504 01</v>
      </c>
      <c r="G122" s="37"/>
      <c r="H122" s="37"/>
      <c r="I122" s="30" t="s">
        <v>30</v>
      </c>
      <c r="J122" s="33" t="str">
        <f>E21</f>
        <v>Architektura s.r.o., Vilkova 1142/15, Praha 4-Krč</v>
      </c>
      <c r="K122" s="37"/>
      <c r="L122" s="52"/>
      <c r="S122" s="35"/>
      <c r="T122" s="35"/>
      <c r="U122" s="35"/>
      <c r="V122" s="35"/>
      <c r="W122" s="35"/>
      <c r="X122" s="35"/>
      <c r="Y122" s="35"/>
      <c r="Z122" s="35"/>
      <c r="AA122" s="35"/>
      <c r="AB122" s="35"/>
      <c r="AC122" s="35"/>
      <c r="AD122" s="35"/>
      <c r="AE122" s="35"/>
    </row>
    <row r="123" spans="1:63" s="2" customFormat="1" ht="40.15" customHeight="1">
      <c r="A123" s="35"/>
      <c r="B123" s="36"/>
      <c r="C123" s="30" t="s">
        <v>28</v>
      </c>
      <c r="D123" s="37"/>
      <c r="E123" s="37"/>
      <c r="F123" s="28" t="str">
        <f>IF(E18="","",E18)</f>
        <v>Vyplň údaj</v>
      </c>
      <c r="G123" s="37"/>
      <c r="H123" s="37"/>
      <c r="I123" s="30" t="s">
        <v>33</v>
      </c>
      <c r="J123" s="33" t="str">
        <f>E24</f>
        <v>Projecticon s.r.o., A. Kopeckého 151, Nový Hrádek</v>
      </c>
      <c r="K123" s="37"/>
      <c r="L123" s="52"/>
      <c r="S123" s="35"/>
      <c r="T123" s="35"/>
      <c r="U123" s="35"/>
      <c r="V123" s="35"/>
      <c r="W123" s="35"/>
      <c r="X123" s="35"/>
      <c r="Y123" s="35"/>
      <c r="Z123" s="35"/>
      <c r="AA123" s="35"/>
      <c r="AB123" s="35"/>
      <c r="AC123" s="35"/>
      <c r="AD123" s="35"/>
      <c r="AE123" s="35"/>
    </row>
    <row r="124" spans="1:63" s="2" customFormat="1" ht="10.35" customHeight="1">
      <c r="A124" s="35"/>
      <c r="B124" s="36"/>
      <c r="C124" s="37"/>
      <c r="D124" s="37"/>
      <c r="E124" s="37"/>
      <c r="F124" s="37"/>
      <c r="G124" s="37"/>
      <c r="H124" s="37"/>
      <c r="I124" s="37"/>
      <c r="J124" s="37"/>
      <c r="K124" s="37"/>
      <c r="L124" s="52"/>
      <c r="S124" s="35"/>
      <c r="T124" s="35"/>
      <c r="U124" s="35"/>
      <c r="V124" s="35"/>
      <c r="W124" s="35"/>
      <c r="X124" s="35"/>
      <c r="Y124" s="35"/>
      <c r="Z124" s="35"/>
      <c r="AA124" s="35"/>
      <c r="AB124" s="35"/>
      <c r="AC124" s="35"/>
      <c r="AD124" s="35"/>
      <c r="AE124" s="35"/>
    </row>
    <row r="125" spans="1:63" s="11" customFormat="1" ht="29.25" customHeight="1">
      <c r="A125" s="162"/>
      <c r="B125" s="163"/>
      <c r="C125" s="164" t="s">
        <v>278</v>
      </c>
      <c r="D125" s="165" t="s">
        <v>62</v>
      </c>
      <c r="E125" s="165" t="s">
        <v>58</v>
      </c>
      <c r="F125" s="165" t="s">
        <v>59</v>
      </c>
      <c r="G125" s="165" t="s">
        <v>279</v>
      </c>
      <c r="H125" s="165" t="s">
        <v>280</v>
      </c>
      <c r="I125" s="165" t="s">
        <v>281</v>
      </c>
      <c r="J125" s="165" t="s">
        <v>249</v>
      </c>
      <c r="K125" s="166" t="s">
        <v>282</v>
      </c>
      <c r="L125" s="167"/>
      <c r="M125" s="76" t="s">
        <v>1</v>
      </c>
      <c r="N125" s="77" t="s">
        <v>41</v>
      </c>
      <c r="O125" s="77" t="s">
        <v>283</v>
      </c>
      <c r="P125" s="77" t="s">
        <v>284</v>
      </c>
      <c r="Q125" s="77" t="s">
        <v>285</v>
      </c>
      <c r="R125" s="77" t="s">
        <v>286</v>
      </c>
      <c r="S125" s="77" t="s">
        <v>287</v>
      </c>
      <c r="T125" s="78" t="s">
        <v>288</v>
      </c>
      <c r="U125" s="162"/>
      <c r="V125" s="162"/>
      <c r="W125" s="162"/>
      <c r="X125" s="162"/>
      <c r="Y125" s="162"/>
      <c r="Z125" s="162"/>
      <c r="AA125" s="162"/>
      <c r="AB125" s="162"/>
      <c r="AC125" s="162"/>
      <c r="AD125" s="162"/>
      <c r="AE125" s="162"/>
    </row>
    <row r="126" spans="1:63" s="2" customFormat="1" ht="22.9" customHeight="1">
      <c r="A126" s="35"/>
      <c r="B126" s="36"/>
      <c r="C126" s="83" t="s">
        <v>289</v>
      </c>
      <c r="D126" s="37"/>
      <c r="E126" s="37"/>
      <c r="F126" s="37"/>
      <c r="G126" s="37"/>
      <c r="H126" s="37"/>
      <c r="I126" s="37"/>
      <c r="J126" s="168">
        <f>BK126</f>
        <v>0</v>
      </c>
      <c r="K126" s="37"/>
      <c r="L126" s="40"/>
      <c r="M126" s="79"/>
      <c r="N126" s="169"/>
      <c r="O126" s="80"/>
      <c r="P126" s="170">
        <f>P127+P393</f>
        <v>0</v>
      </c>
      <c r="Q126" s="80"/>
      <c r="R126" s="170">
        <f>R127+R393</f>
        <v>1604.9808825</v>
      </c>
      <c r="S126" s="80"/>
      <c r="T126" s="171">
        <f>T127+T393</f>
        <v>76.140349999999998</v>
      </c>
      <c r="U126" s="35"/>
      <c r="V126" s="35"/>
      <c r="W126" s="35"/>
      <c r="X126" s="35"/>
      <c r="Y126" s="35"/>
      <c r="Z126" s="35"/>
      <c r="AA126" s="35"/>
      <c r="AB126" s="35"/>
      <c r="AC126" s="35"/>
      <c r="AD126" s="35"/>
      <c r="AE126" s="35"/>
      <c r="AT126" s="18" t="s">
        <v>76</v>
      </c>
      <c r="AU126" s="18" t="s">
        <v>251</v>
      </c>
      <c r="BK126" s="172">
        <f>BK127+BK393</f>
        <v>0</v>
      </c>
    </row>
    <row r="127" spans="1:63" s="12" customFormat="1" ht="25.9" customHeight="1">
      <c r="B127" s="173"/>
      <c r="C127" s="174"/>
      <c r="D127" s="175" t="s">
        <v>76</v>
      </c>
      <c r="E127" s="176" t="s">
        <v>290</v>
      </c>
      <c r="F127" s="176" t="s">
        <v>291</v>
      </c>
      <c r="G127" s="174"/>
      <c r="H127" s="174"/>
      <c r="I127" s="177"/>
      <c r="J127" s="178">
        <f>BK127</f>
        <v>0</v>
      </c>
      <c r="K127" s="174"/>
      <c r="L127" s="179"/>
      <c r="M127" s="180"/>
      <c r="N127" s="181"/>
      <c r="O127" s="181"/>
      <c r="P127" s="182">
        <f>P128+P189+P202+P206+P300+P310+P384+P391</f>
        <v>0</v>
      </c>
      <c r="Q127" s="181"/>
      <c r="R127" s="182">
        <f>R128+R189+R202+R206+R300+R310+R384+R391</f>
        <v>1604.9808825</v>
      </c>
      <c r="S127" s="181"/>
      <c r="T127" s="183">
        <f>T128+T189+T202+T206+T300+T310+T384+T391</f>
        <v>76.140349999999998</v>
      </c>
      <c r="AR127" s="184" t="s">
        <v>85</v>
      </c>
      <c r="AT127" s="185" t="s">
        <v>76</v>
      </c>
      <c r="AU127" s="185" t="s">
        <v>77</v>
      </c>
      <c r="AY127" s="184" t="s">
        <v>292</v>
      </c>
      <c r="BK127" s="186">
        <f>BK128+BK189+BK202+BK206+BK300+BK310+BK384+BK391</f>
        <v>0</v>
      </c>
    </row>
    <row r="128" spans="1:63" s="12" customFormat="1" ht="22.9" customHeight="1">
      <c r="B128" s="173"/>
      <c r="C128" s="174"/>
      <c r="D128" s="175" t="s">
        <v>76</v>
      </c>
      <c r="E128" s="187" t="s">
        <v>85</v>
      </c>
      <c r="F128" s="187" t="s">
        <v>293</v>
      </c>
      <c r="G128" s="174"/>
      <c r="H128" s="174"/>
      <c r="I128" s="177"/>
      <c r="J128" s="188">
        <f>BK128</f>
        <v>0</v>
      </c>
      <c r="K128" s="174"/>
      <c r="L128" s="179"/>
      <c r="M128" s="180"/>
      <c r="N128" s="181"/>
      <c r="O128" s="181"/>
      <c r="P128" s="182">
        <f>SUM(P129:P188)</f>
        <v>0</v>
      </c>
      <c r="Q128" s="181"/>
      <c r="R128" s="182">
        <f>SUM(R129:R188)</f>
        <v>106.51454000000001</v>
      </c>
      <c r="S128" s="181"/>
      <c r="T128" s="183">
        <f>SUM(T129:T188)</f>
        <v>47.84</v>
      </c>
      <c r="AR128" s="184" t="s">
        <v>85</v>
      </c>
      <c r="AT128" s="185" t="s">
        <v>76</v>
      </c>
      <c r="AU128" s="185" t="s">
        <v>85</v>
      </c>
      <c r="AY128" s="184" t="s">
        <v>292</v>
      </c>
      <c r="BK128" s="186">
        <f>SUM(BK129:BK188)</f>
        <v>0</v>
      </c>
    </row>
    <row r="129" spans="1:65" s="2" customFormat="1" ht="33" customHeight="1">
      <c r="A129" s="35"/>
      <c r="B129" s="36"/>
      <c r="C129" s="189" t="s">
        <v>85</v>
      </c>
      <c r="D129" s="189" t="s">
        <v>294</v>
      </c>
      <c r="E129" s="190" t="s">
        <v>5915</v>
      </c>
      <c r="F129" s="191" t="s">
        <v>5916</v>
      </c>
      <c r="G129" s="192" t="s">
        <v>297</v>
      </c>
      <c r="H129" s="193">
        <v>92</v>
      </c>
      <c r="I129" s="194"/>
      <c r="J129" s="195">
        <f>ROUND(I129*H129,2)</f>
        <v>0</v>
      </c>
      <c r="K129" s="191" t="s">
        <v>298</v>
      </c>
      <c r="L129" s="40"/>
      <c r="M129" s="196" t="s">
        <v>1</v>
      </c>
      <c r="N129" s="197" t="s">
        <v>42</v>
      </c>
      <c r="O129" s="72"/>
      <c r="P129" s="198">
        <f>O129*H129</f>
        <v>0</v>
      </c>
      <c r="Q129" s="198">
        <v>0</v>
      </c>
      <c r="R129" s="198">
        <f>Q129*H129</f>
        <v>0</v>
      </c>
      <c r="S129" s="198">
        <v>0.28999999999999998</v>
      </c>
      <c r="T129" s="199">
        <f>S129*H129</f>
        <v>26.68</v>
      </c>
      <c r="U129" s="35"/>
      <c r="V129" s="35"/>
      <c r="W129" s="35"/>
      <c r="X129" s="35"/>
      <c r="Y129" s="35"/>
      <c r="Z129" s="35"/>
      <c r="AA129" s="35"/>
      <c r="AB129" s="35"/>
      <c r="AC129" s="35"/>
      <c r="AD129" s="35"/>
      <c r="AE129" s="35"/>
      <c r="AR129" s="200" t="s">
        <v>299</v>
      </c>
      <c r="AT129" s="200" t="s">
        <v>294</v>
      </c>
      <c r="AU129" s="200" t="s">
        <v>120</v>
      </c>
      <c r="AY129" s="18" t="s">
        <v>292</v>
      </c>
      <c r="BE129" s="201">
        <f>IF(N129="základní",J129,0)</f>
        <v>0</v>
      </c>
      <c r="BF129" s="201">
        <f>IF(N129="snížená",J129,0)</f>
        <v>0</v>
      </c>
      <c r="BG129" s="201">
        <f>IF(N129="zákl. přenesená",J129,0)</f>
        <v>0</v>
      </c>
      <c r="BH129" s="201">
        <f>IF(N129="sníž. přenesená",J129,0)</f>
        <v>0</v>
      </c>
      <c r="BI129" s="201">
        <f>IF(N129="nulová",J129,0)</f>
        <v>0</v>
      </c>
      <c r="BJ129" s="18" t="s">
        <v>85</v>
      </c>
      <c r="BK129" s="201">
        <f>ROUND(I129*H129,2)</f>
        <v>0</v>
      </c>
      <c r="BL129" s="18" t="s">
        <v>299</v>
      </c>
      <c r="BM129" s="200" t="s">
        <v>5917</v>
      </c>
    </row>
    <row r="130" spans="1:65" s="13" customFormat="1" ht="11.25">
      <c r="B130" s="202"/>
      <c r="C130" s="203"/>
      <c r="D130" s="204" t="s">
        <v>301</v>
      </c>
      <c r="E130" s="205" t="s">
        <v>1</v>
      </c>
      <c r="F130" s="206" t="s">
        <v>5918</v>
      </c>
      <c r="G130" s="203"/>
      <c r="H130" s="205" t="s">
        <v>1</v>
      </c>
      <c r="I130" s="207"/>
      <c r="J130" s="203"/>
      <c r="K130" s="203"/>
      <c r="L130" s="208"/>
      <c r="M130" s="209"/>
      <c r="N130" s="210"/>
      <c r="O130" s="210"/>
      <c r="P130" s="210"/>
      <c r="Q130" s="210"/>
      <c r="R130" s="210"/>
      <c r="S130" s="210"/>
      <c r="T130" s="211"/>
      <c r="AT130" s="212" t="s">
        <v>301</v>
      </c>
      <c r="AU130" s="212" t="s">
        <v>120</v>
      </c>
      <c r="AV130" s="13" t="s">
        <v>85</v>
      </c>
      <c r="AW130" s="13" t="s">
        <v>32</v>
      </c>
      <c r="AX130" s="13" t="s">
        <v>77</v>
      </c>
      <c r="AY130" s="212" t="s">
        <v>292</v>
      </c>
    </row>
    <row r="131" spans="1:65" s="14" customFormat="1" ht="11.25">
      <c r="B131" s="213"/>
      <c r="C131" s="214"/>
      <c r="D131" s="204" t="s">
        <v>301</v>
      </c>
      <c r="E131" s="215" t="s">
        <v>1</v>
      </c>
      <c r="F131" s="216" t="s">
        <v>5893</v>
      </c>
      <c r="G131" s="214"/>
      <c r="H131" s="217">
        <v>92</v>
      </c>
      <c r="I131" s="218"/>
      <c r="J131" s="214"/>
      <c r="K131" s="214"/>
      <c r="L131" s="219"/>
      <c r="M131" s="220"/>
      <c r="N131" s="221"/>
      <c r="O131" s="221"/>
      <c r="P131" s="221"/>
      <c r="Q131" s="221"/>
      <c r="R131" s="221"/>
      <c r="S131" s="221"/>
      <c r="T131" s="222"/>
      <c r="AT131" s="223" t="s">
        <v>301</v>
      </c>
      <c r="AU131" s="223" t="s">
        <v>120</v>
      </c>
      <c r="AV131" s="14" t="s">
        <v>120</v>
      </c>
      <c r="AW131" s="14" t="s">
        <v>32</v>
      </c>
      <c r="AX131" s="14" t="s">
        <v>77</v>
      </c>
      <c r="AY131" s="223" t="s">
        <v>292</v>
      </c>
    </row>
    <row r="132" spans="1:65" s="15" customFormat="1" ht="11.25">
      <c r="B132" s="224"/>
      <c r="C132" s="225"/>
      <c r="D132" s="204" t="s">
        <v>301</v>
      </c>
      <c r="E132" s="226" t="s">
        <v>1</v>
      </c>
      <c r="F132" s="227" t="s">
        <v>304</v>
      </c>
      <c r="G132" s="225"/>
      <c r="H132" s="228">
        <v>92</v>
      </c>
      <c r="I132" s="229"/>
      <c r="J132" s="225"/>
      <c r="K132" s="225"/>
      <c r="L132" s="230"/>
      <c r="M132" s="231"/>
      <c r="N132" s="232"/>
      <c r="O132" s="232"/>
      <c r="P132" s="232"/>
      <c r="Q132" s="232"/>
      <c r="R132" s="232"/>
      <c r="S132" s="232"/>
      <c r="T132" s="233"/>
      <c r="AT132" s="234" t="s">
        <v>301</v>
      </c>
      <c r="AU132" s="234" t="s">
        <v>120</v>
      </c>
      <c r="AV132" s="15" t="s">
        <v>299</v>
      </c>
      <c r="AW132" s="15" t="s">
        <v>32</v>
      </c>
      <c r="AX132" s="15" t="s">
        <v>85</v>
      </c>
      <c r="AY132" s="234" t="s">
        <v>292</v>
      </c>
    </row>
    <row r="133" spans="1:65" s="2" customFormat="1" ht="33" customHeight="1">
      <c r="A133" s="35"/>
      <c r="B133" s="36"/>
      <c r="C133" s="189" t="s">
        <v>120</v>
      </c>
      <c r="D133" s="189" t="s">
        <v>294</v>
      </c>
      <c r="E133" s="190" t="s">
        <v>5919</v>
      </c>
      <c r="F133" s="191" t="s">
        <v>5920</v>
      </c>
      <c r="G133" s="192" t="s">
        <v>297</v>
      </c>
      <c r="H133" s="193">
        <v>92</v>
      </c>
      <c r="I133" s="194"/>
      <c r="J133" s="195">
        <f>ROUND(I133*H133,2)</f>
        <v>0</v>
      </c>
      <c r="K133" s="191" t="s">
        <v>298</v>
      </c>
      <c r="L133" s="40"/>
      <c r="M133" s="196" t="s">
        <v>1</v>
      </c>
      <c r="N133" s="197" t="s">
        <v>42</v>
      </c>
      <c r="O133" s="72"/>
      <c r="P133" s="198">
        <f>O133*H133</f>
        <v>0</v>
      </c>
      <c r="Q133" s="198">
        <v>9.0000000000000006E-5</v>
      </c>
      <c r="R133" s="198">
        <f>Q133*H133</f>
        <v>8.2800000000000009E-3</v>
      </c>
      <c r="S133" s="198">
        <v>0.23</v>
      </c>
      <c r="T133" s="199">
        <f>S133*H133</f>
        <v>21.16</v>
      </c>
      <c r="U133" s="35"/>
      <c r="V133" s="35"/>
      <c r="W133" s="35"/>
      <c r="X133" s="35"/>
      <c r="Y133" s="35"/>
      <c r="Z133" s="35"/>
      <c r="AA133" s="35"/>
      <c r="AB133" s="35"/>
      <c r="AC133" s="35"/>
      <c r="AD133" s="35"/>
      <c r="AE133" s="35"/>
      <c r="AR133" s="200" t="s">
        <v>299</v>
      </c>
      <c r="AT133" s="200" t="s">
        <v>294</v>
      </c>
      <c r="AU133" s="200" t="s">
        <v>120</v>
      </c>
      <c r="AY133" s="18" t="s">
        <v>292</v>
      </c>
      <c r="BE133" s="201">
        <f>IF(N133="základní",J133,0)</f>
        <v>0</v>
      </c>
      <c r="BF133" s="201">
        <f>IF(N133="snížená",J133,0)</f>
        <v>0</v>
      </c>
      <c r="BG133" s="201">
        <f>IF(N133="zákl. přenesená",J133,0)</f>
        <v>0</v>
      </c>
      <c r="BH133" s="201">
        <f>IF(N133="sníž. přenesená",J133,0)</f>
        <v>0</v>
      </c>
      <c r="BI133" s="201">
        <f>IF(N133="nulová",J133,0)</f>
        <v>0</v>
      </c>
      <c r="BJ133" s="18" t="s">
        <v>85</v>
      </c>
      <c r="BK133" s="201">
        <f>ROUND(I133*H133,2)</f>
        <v>0</v>
      </c>
      <c r="BL133" s="18" t="s">
        <v>299</v>
      </c>
      <c r="BM133" s="200" t="s">
        <v>5921</v>
      </c>
    </row>
    <row r="134" spans="1:65" s="13" customFormat="1" ht="11.25">
      <c r="B134" s="202"/>
      <c r="C134" s="203"/>
      <c r="D134" s="204" t="s">
        <v>301</v>
      </c>
      <c r="E134" s="205" t="s">
        <v>1</v>
      </c>
      <c r="F134" s="206" t="s">
        <v>5918</v>
      </c>
      <c r="G134" s="203"/>
      <c r="H134" s="205" t="s">
        <v>1</v>
      </c>
      <c r="I134" s="207"/>
      <c r="J134" s="203"/>
      <c r="K134" s="203"/>
      <c r="L134" s="208"/>
      <c r="M134" s="209"/>
      <c r="N134" s="210"/>
      <c r="O134" s="210"/>
      <c r="P134" s="210"/>
      <c r="Q134" s="210"/>
      <c r="R134" s="210"/>
      <c r="S134" s="210"/>
      <c r="T134" s="211"/>
      <c r="AT134" s="212" t="s">
        <v>301</v>
      </c>
      <c r="AU134" s="212" t="s">
        <v>120</v>
      </c>
      <c r="AV134" s="13" t="s">
        <v>85</v>
      </c>
      <c r="AW134" s="13" t="s">
        <v>32</v>
      </c>
      <c r="AX134" s="13" t="s">
        <v>77</v>
      </c>
      <c r="AY134" s="212" t="s">
        <v>292</v>
      </c>
    </row>
    <row r="135" spans="1:65" s="14" customFormat="1" ht="11.25">
      <c r="B135" s="213"/>
      <c r="C135" s="214"/>
      <c r="D135" s="204" t="s">
        <v>301</v>
      </c>
      <c r="E135" s="215" t="s">
        <v>1</v>
      </c>
      <c r="F135" s="216" t="s">
        <v>5922</v>
      </c>
      <c r="G135" s="214"/>
      <c r="H135" s="217">
        <v>46</v>
      </c>
      <c r="I135" s="218"/>
      <c r="J135" s="214"/>
      <c r="K135" s="214"/>
      <c r="L135" s="219"/>
      <c r="M135" s="220"/>
      <c r="N135" s="221"/>
      <c r="O135" s="221"/>
      <c r="P135" s="221"/>
      <c r="Q135" s="221"/>
      <c r="R135" s="221"/>
      <c r="S135" s="221"/>
      <c r="T135" s="222"/>
      <c r="AT135" s="223" t="s">
        <v>301</v>
      </c>
      <c r="AU135" s="223" t="s">
        <v>120</v>
      </c>
      <c r="AV135" s="14" t="s">
        <v>120</v>
      </c>
      <c r="AW135" s="14" t="s">
        <v>32</v>
      </c>
      <c r="AX135" s="14" t="s">
        <v>77</v>
      </c>
      <c r="AY135" s="223" t="s">
        <v>292</v>
      </c>
    </row>
    <row r="136" spans="1:65" s="14" customFormat="1" ht="11.25">
      <c r="B136" s="213"/>
      <c r="C136" s="214"/>
      <c r="D136" s="204" t="s">
        <v>301</v>
      </c>
      <c r="E136" s="215" t="s">
        <v>1</v>
      </c>
      <c r="F136" s="216" t="s">
        <v>5923</v>
      </c>
      <c r="G136" s="214"/>
      <c r="H136" s="217">
        <v>46</v>
      </c>
      <c r="I136" s="218"/>
      <c r="J136" s="214"/>
      <c r="K136" s="214"/>
      <c r="L136" s="219"/>
      <c r="M136" s="220"/>
      <c r="N136" s="221"/>
      <c r="O136" s="221"/>
      <c r="P136" s="221"/>
      <c r="Q136" s="221"/>
      <c r="R136" s="221"/>
      <c r="S136" s="221"/>
      <c r="T136" s="222"/>
      <c r="AT136" s="223" t="s">
        <v>301</v>
      </c>
      <c r="AU136" s="223" t="s">
        <v>120</v>
      </c>
      <c r="AV136" s="14" t="s">
        <v>120</v>
      </c>
      <c r="AW136" s="14" t="s">
        <v>32</v>
      </c>
      <c r="AX136" s="14" t="s">
        <v>77</v>
      </c>
      <c r="AY136" s="223" t="s">
        <v>292</v>
      </c>
    </row>
    <row r="137" spans="1:65" s="15" customFormat="1" ht="11.25">
      <c r="B137" s="224"/>
      <c r="C137" s="225"/>
      <c r="D137" s="204" t="s">
        <v>301</v>
      </c>
      <c r="E137" s="226" t="s">
        <v>5893</v>
      </c>
      <c r="F137" s="227" t="s">
        <v>304</v>
      </c>
      <c r="G137" s="225"/>
      <c r="H137" s="228">
        <v>92</v>
      </c>
      <c r="I137" s="229"/>
      <c r="J137" s="225"/>
      <c r="K137" s="225"/>
      <c r="L137" s="230"/>
      <c r="M137" s="231"/>
      <c r="N137" s="232"/>
      <c r="O137" s="232"/>
      <c r="P137" s="232"/>
      <c r="Q137" s="232"/>
      <c r="R137" s="232"/>
      <c r="S137" s="232"/>
      <c r="T137" s="233"/>
      <c r="AT137" s="234" t="s">
        <v>301</v>
      </c>
      <c r="AU137" s="234" t="s">
        <v>120</v>
      </c>
      <c r="AV137" s="15" t="s">
        <v>299</v>
      </c>
      <c r="AW137" s="15" t="s">
        <v>32</v>
      </c>
      <c r="AX137" s="15" t="s">
        <v>85</v>
      </c>
      <c r="AY137" s="234" t="s">
        <v>292</v>
      </c>
    </row>
    <row r="138" spans="1:65" s="2" customFormat="1" ht="24.2" customHeight="1">
      <c r="A138" s="35"/>
      <c r="B138" s="36"/>
      <c r="C138" s="189" t="s">
        <v>317</v>
      </c>
      <c r="D138" s="189" t="s">
        <v>294</v>
      </c>
      <c r="E138" s="190" t="s">
        <v>295</v>
      </c>
      <c r="F138" s="191" t="s">
        <v>296</v>
      </c>
      <c r="G138" s="192" t="s">
        <v>297</v>
      </c>
      <c r="H138" s="193">
        <v>2830.0349999999999</v>
      </c>
      <c r="I138" s="194"/>
      <c r="J138" s="195">
        <f>ROUND(I138*H138,2)</f>
        <v>0</v>
      </c>
      <c r="K138" s="191" t="s">
        <v>298</v>
      </c>
      <c r="L138" s="40"/>
      <c r="M138" s="196" t="s">
        <v>1</v>
      </c>
      <c r="N138" s="197" t="s">
        <v>42</v>
      </c>
      <c r="O138" s="72"/>
      <c r="P138" s="198">
        <f>O138*H138</f>
        <v>0</v>
      </c>
      <c r="Q138" s="198">
        <v>0</v>
      </c>
      <c r="R138" s="198">
        <f>Q138*H138</f>
        <v>0</v>
      </c>
      <c r="S138" s="198">
        <v>0</v>
      </c>
      <c r="T138" s="199">
        <f>S138*H138</f>
        <v>0</v>
      </c>
      <c r="U138" s="35"/>
      <c r="V138" s="35"/>
      <c r="W138" s="35"/>
      <c r="X138" s="35"/>
      <c r="Y138" s="35"/>
      <c r="Z138" s="35"/>
      <c r="AA138" s="35"/>
      <c r="AB138" s="35"/>
      <c r="AC138" s="35"/>
      <c r="AD138" s="35"/>
      <c r="AE138" s="35"/>
      <c r="AR138" s="200" t="s">
        <v>299</v>
      </c>
      <c r="AT138" s="200" t="s">
        <v>294</v>
      </c>
      <c r="AU138" s="200" t="s">
        <v>120</v>
      </c>
      <c r="AY138" s="18" t="s">
        <v>292</v>
      </c>
      <c r="BE138" s="201">
        <f>IF(N138="základní",J138,0)</f>
        <v>0</v>
      </c>
      <c r="BF138" s="201">
        <f>IF(N138="snížená",J138,0)</f>
        <v>0</v>
      </c>
      <c r="BG138" s="201">
        <f>IF(N138="zákl. přenesená",J138,0)</f>
        <v>0</v>
      </c>
      <c r="BH138" s="201">
        <f>IF(N138="sníž. přenesená",J138,0)</f>
        <v>0</v>
      </c>
      <c r="BI138" s="201">
        <f>IF(N138="nulová",J138,0)</f>
        <v>0</v>
      </c>
      <c r="BJ138" s="18" t="s">
        <v>85</v>
      </c>
      <c r="BK138" s="201">
        <f>ROUND(I138*H138,2)</f>
        <v>0</v>
      </c>
      <c r="BL138" s="18" t="s">
        <v>299</v>
      </c>
      <c r="BM138" s="200" t="s">
        <v>5924</v>
      </c>
    </row>
    <row r="139" spans="1:65" s="14" customFormat="1" ht="22.5">
      <c r="B139" s="213"/>
      <c r="C139" s="214"/>
      <c r="D139" s="204" t="s">
        <v>301</v>
      </c>
      <c r="E139" s="215" t="s">
        <v>1</v>
      </c>
      <c r="F139" s="216" t="s">
        <v>5925</v>
      </c>
      <c r="G139" s="214"/>
      <c r="H139" s="217">
        <v>2830.0349999999999</v>
      </c>
      <c r="I139" s="218"/>
      <c r="J139" s="214"/>
      <c r="K139" s="214"/>
      <c r="L139" s="219"/>
      <c r="M139" s="220"/>
      <c r="N139" s="221"/>
      <c r="O139" s="221"/>
      <c r="P139" s="221"/>
      <c r="Q139" s="221"/>
      <c r="R139" s="221"/>
      <c r="S139" s="221"/>
      <c r="T139" s="222"/>
      <c r="AT139" s="223" t="s">
        <v>301</v>
      </c>
      <c r="AU139" s="223" t="s">
        <v>120</v>
      </c>
      <c r="AV139" s="14" t="s">
        <v>120</v>
      </c>
      <c r="AW139" s="14" t="s">
        <v>32</v>
      </c>
      <c r="AX139" s="14" t="s">
        <v>77</v>
      </c>
      <c r="AY139" s="223" t="s">
        <v>292</v>
      </c>
    </row>
    <row r="140" spans="1:65" s="15" customFormat="1" ht="11.25">
      <c r="B140" s="224"/>
      <c r="C140" s="225"/>
      <c r="D140" s="204" t="s">
        <v>301</v>
      </c>
      <c r="E140" s="226" t="s">
        <v>1</v>
      </c>
      <c r="F140" s="227" t="s">
        <v>304</v>
      </c>
      <c r="G140" s="225"/>
      <c r="H140" s="228">
        <v>2830.0349999999999</v>
      </c>
      <c r="I140" s="229"/>
      <c r="J140" s="225"/>
      <c r="K140" s="225"/>
      <c r="L140" s="230"/>
      <c r="M140" s="231"/>
      <c r="N140" s="232"/>
      <c r="O140" s="232"/>
      <c r="P140" s="232"/>
      <c r="Q140" s="232"/>
      <c r="R140" s="232"/>
      <c r="S140" s="232"/>
      <c r="T140" s="233"/>
      <c r="AT140" s="234" t="s">
        <v>301</v>
      </c>
      <c r="AU140" s="234" t="s">
        <v>120</v>
      </c>
      <c r="AV140" s="15" t="s">
        <v>299</v>
      </c>
      <c r="AW140" s="15" t="s">
        <v>32</v>
      </c>
      <c r="AX140" s="15" t="s">
        <v>85</v>
      </c>
      <c r="AY140" s="234" t="s">
        <v>292</v>
      </c>
    </row>
    <row r="141" spans="1:65" s="2" customFormat="1" ht="33" customHeight="1">
      <c r="A141" s="35"/>
      <c r="B141" s="36"/>
      <c r="C141" s="189" t="s">
        <v>299</v>
      </c>
      <c r="D141" s="189" t="s">
        <v>294</v>
      </c>
      <c r="E141" s="190" t="s">
        <v>5926</v>
      </c>
      <c r="F141" s="191" t="s">
        <v>5927</v>
      </c>
      <c r="G141" s="192" t="s">
        <v>307</v>
      </c>
      <c r="H141" s="193">
        <v>632.78599999999994</v>
      </c>
      <c r="I141" s="194"/>
      <c r="J141" s="195">
        <f>ROUND(I141*H141,2)</f>
        <v>0</v>
      </c>
      <c r="K141" s="191" t="s">
        <v>298</v>
      </c>
      <c r="L141" s="40"/>
      <c r="M141" s="196" t="s">
        <v>1</v>
      </c>
      <c r="N141" s="197" t="s">
        <v>42</v>
      </c>
      <c r="O141" s="72"/>
      <c r="P141" s="198">
        <f>O141*H141</f>
        <v>0</v>
      </c>
      <c r="Q141" s="198">
        <v>0</v>
      </c>
      <c r="R141" s="198">
        <f>Q141*H141</f>
        <v>0</v>
      </c>
      <c r="S141" s="198">
        <v>0</v>
      </c>
      <c r="T141" s="199">
        <f>S141*H141</f>
        <v>0</v>
      </c>
      <c r="U141" s="35"/>
      <c r="V141" s="35"/>
      <c r="W141" s="35"/>
      <c r="X141" s="35"/>
      <c r="Y141" s="35"/>
      <c r="Z141" s="35"/>
      <c r="AA141" s="35"/>
      <c r="AB141" s="35"/>
      <c r="AC141" s="35"/>
      <c r="AD141" s="35"/>
      <c r="AE141" s="35"/>
      <c r="AR141" s="200" t="s">
        <v>299</v>
      </c>
      <c r="AT141" s="200" t="s">
        <v>294</v>
      </c>
      <c r="AU141" s="200" t="s">
        <v>120</v>
      </c>
      <c r="AY141" s="18" t="s">
        <v>292</v>
      </c>
      <c r="BE141" s="201">
        <f>IF(N141="základní",J141,0)</f>
        <v>0</v>
      </c>
      <c r="BF141" s="201">
        <f>IF(N141="snížená",J141,0)</f>
        <v>0</v>
      </c>
      <c r="BG141" s="201">
        <f>IF(N141="zákl. přenesená",J141,0)</f>
        <v>0</v>
      </c>
      <c r="BH141" s="201">
        <f>IF(N141="sníž. přenesená",J141,0)</f>
        <v>0</v>
      </c>
      <c r="BI141" s="201">
        <f>IF(N141="nulová",J141,0)</f>
        <v>0</v>
      </c>
      <c r="BJ141" s="18" t="s">
        <v>85</v>
      </c>
      <c r="BK141" s="201">
        <f>ROUND(I141*H141,2)</f>
        <v>0</v>
      </c>
      <c r="BL141" s="18" t="s">
        <v>299</v>
      </c>
      <c r="BM141" s="200" t="s">
        <v>5928</v>
      </c>
    </row>
    <row r="142" spans="1:65" s="14" customFormat="1" ht="22.5">
      <c r="B142" s="213"/>
      <c r="C142" s="214"/>
      <c r="D142" s="204" t="s">
        <v>301</v>
      </c>
      <c r="E142" s="215" t="s">
        <v>1</v>
      </c>
      <c r="F142" s="216" t="s">
        <v>5929</v>
      </c>
      <c r="G142" s="214"/>
      <c r="H142" s="217">
        <v>67.5</v>
      </c>
      <c r="I142" s="218"/>
      <c r="J142" s="214"/>
      <c r="K142" s="214"/>
      <c r="L142" s="219"/>
      <c r="M142" s="220"/>
      <c r="N142" s="221"/>
      <c r="O142" s="221"/>
      <c r="P142" s="221"/>
      <c r="Q142" s="221"/>
      <c r="R142" s="221"/>
      <c r="S142" s="221"/>
      <c r="T142" s="222"/>
      <c r="AT142" s="223" t="s">
        <v>301</v>
      </c>
      <c r="AU142" s="223" t="s">
        <v>120</v>
      </c>
      <c r="AV142" s="14" t="s">
        <v>120</v>
      </c>
      <c r="AW142" s="14" t="s">
        <v>32</v>
      </c>
      <c r="AX142" s="14" t="s">
        <v>77</v>
      </c>
      <c r="AY142" s="223" t="s">
        <v>292</v>
      </c>
    </row>
    <row r="143" spans="1:65" s="14" customFormat="1" ht="22.5">
      <c r="B143" s="213"/>
      <c r="C143" s="214"/>
      <c r="D143" s="204" t="s">
        <v>301</v>
      </c>
      <c r="E143" s="215" t="s">
        <v>1</v>
      </c>
      <c r="F143" s="216" t="s">
        <v>5930</v>
      </c>
      <c r="G143" s="214"/>
      <c r="H143" s="217">
        <v>565.28599999999994</v>
      </c>
      <c r="I143" s="218"/>
      <c r="J143" s="214"/>
      <c r="K143" s="214"/>
      <c r="L143" s="219"/>
      <c r="M143" s="220"/>
      <c r="N143" s="221"/>
      <c r="O143" s="221"/>
      <c r="P143" s="221"/>
      <c r="Q143" s="221"/>
      <c r="R143" s="221"/>
      <c r="S143" s="221"/>
      <c r="T143" s="222"/>
      <c r="AT143" s="223" t="s">
        <v>301</v>
      </c>
      <c r="AU143" s="223" t="s">
        <v>120</v>
      </c>
      <c r="AV143" s="14" t="s">
        <v>120</v>
      </c>
      <c r="AW143" s="14" t="s">
        <v>32</v>
      </c>
      <c r="AX143" s="14" t="s">
        <v>77</v>
      </c>
      <c r="AY143" s="223" t="s">
        <v>292</v>
      </c>
    </row>
    <row r="144" spans="1:65" s="15" customFormat="1" ht="11.25">
      <c r="B144" s="224"/>
      <c r="C144" s="225"/>
      <c r="D144" s="204" t="s">
        <v>301</v>
      </c>
      <c r="E144" s="226" t="s">
        <v>1</v>
      </c>
      <c r="F144" s="227" t="s">
        <v>304</v>
      </c>
      <c r="G144" s="225"/>
      <c r="H144" s="228">
        <v>632.78599999999994</v>
      </c>
      <c r="I144" s="229"/>
      <c r="J144" s="225"/>
      <c r="K144" s="225"/>
      <c r="L144" s="230"/>
      <c r="M144" s="231"/>
      <c r="N144" s="232"/>
      <c r="O144" s="232"/>
      <c r="P144" s="232"/>
      <c r="Q144" s="232"/>
      <c r="R144" s="232"/>
      <c r="S144" s="232"/>
      <c r="T144" s="233"/>
      <c r="AT144" s="234" t="s">
        <v>301</v>
      </c>
      <c r="AU144" s="234" t="s">
        <v>120</v>
      </c>
      <c r="AV144" s="15" t="s">
        <v>299</v>
      </c>
      <c r="AW144" s="15" t="s">
        <v>32</v>
      </c>
      <c r="AX144" s="15" t="s">
        <v>85</v>
      </c>
      <c r="AY144" s="234" t="s">
        <v>292</v>
      </c>
    </row>
    <row r="145" spans="1:65" s="2" customFormat="1" ht="24.2" customHeight="1">
      <c r="A145" s="35"/>
      <c r="B145" s="36"/>
      <c r="C145" s="189" t="s">
        <v>341</v>
      </c>
      <c r="D145" s="189" t="s">
        <v>294</v>
      </c>
      <c r="E145" s="190" t="s">
        <v>5931</v>
      </c>
      <c r="F145" s="191" t="s">
        <v>5932</v>
      </c>
      <c r="G145" s="192" t="s">
        <v>307</v>
      </c>
      <c r="H145" s="193">
        <v>2.016</v>
      </c>
      <c r="I145" s="194"/>
      <c r="J145" s="195">
        <f>ROUND(I145*H145,2)</f>
        <v>0</v>
      </c>
      <c r="K145" s="191" t="s">
        <v>298</v>
      </c>
      <c r="L145" s="40"/>
      <c r="M145" s="196" t="s">
        <v>1</v>
      </c>
      <c r="N145" s="197" t="s">
        <v>42</v>
      </c>
      <c r="O145" s="72"/>
      <c r="P145" s="198">
        <f>O145*H145</f>
        <v>0</v>
      </c>
      <c r="Q145" s="198">
        <v>0</v>
      </c>
      <c r="R145" s="198">
        <f>Q145*H145</f>
        <v>0</v>
      </c>
      <c r="S145" s="198">
        <v>0</v>
      </c>
      <c r="T145" s="199">
        <f>S145*H145</f>
        <v>0</v>
      </c>
      <c r="U145" s="35"/>
      <c r="V145" s="35"/>
      <c r="W145" s="35"/>
      <c r="X145" s="35"/>
      <c r="Y145" s="35"/>
      <c r="Z145" s="35"/>
      <c r="AA145" s="35"/>
      <c r="AB145" s="35"/>
      <c r="AC145" s="35"/>
      <c r="AD145" s="35"/>
      <c r="AE145" s="35"/>
      <c r="AR145" s="200" t="s">
        <v>299</v>
      </c>
      <c r="AT145" s="200" t="s">
        <v>294</v>
      </c>
      <c r="AU145" s="200" t="s">
        <v>120</v>
      </c>
      <c r="AY145" s="18" t="s">
        <v>292</v>
      </c>
      <c r="BE145" s="201">
        <f>IF(N145="základní",J145,0)</f>
        <v>0</v>
      </c>
      <c r="BF145" s="201">
        <f>IF(N145="snížená",J145,0)</f>
        <v>0</v>
      </c>
      <c r="BG145" s="201">
        <f>IF(N145="zákl. přenesená",J145,0)</f>
        <v>0</v>
      </c>
      <c r="BH145" s="201">
        <f>IF(N145="sníž. přenesená",J145,0)</f>
        <v>0</v>
      </c>
      <c r="BI145" s="201">
        <f>IF(N145="nulová",J145,0)</f>
        <v>0</v>
      </c>
      <c r="BJ145" s="18" t="s">
        <v>85</v>
      </c>
      <c r="BK145" s="201">
        <f>ROUND(I145*H145,2)</f>
        <v>0</v>
      </c>
      <c r="BL145" s="18" t="s">
        <v>299</v>
      </c>
      <c r="BM145" s="200" t="s">
        <v>5933</v>
      </c>
    </row>
    <row r="146" spans="1:65" s="14" customFormat="1" ht="11.25">
      <c r="B146" s="213"/>
      <c r="C146" s="214"/>
      <c r="D146" s="204" t="s">
        <v>301</v>
      </c>
      <c r="E146" s="215" t="s">
        <v>1</v>
      </c>
      <c r="F146" s="216" t="s">
        <v>5934</v>
      </c>
      <c r="G146" s="214"/>
      <c r="H146" s="217">
        <v>2.016</v>
      </c>
      <c r="I146" s="218"/>
      <c r="J146" s="214"/>
      <c r="K146" s="214"/>
      <c r="L146" s="219"/>
      <c r="M146" s="220"/>
      <c r="N146" s="221"/>
      <c r="O146" s="221"/>
      <c r="P146" s="221"/>
      <c r="Q146" s="221"/>
      <c r="R146" s="221"/>
      <c r="S146" s="221"/>
      <c r="T146" s="222"/>
      <c r="AT146" s="223" t="s">
        <v>301</v>
      </c>
      <c r="AU146" s="223" t="s">
        <v>120</v>
      </c>
      <c r="AV146" s="14" t="s">
        <v>120</v>
      </c>
      <c r="AW146" s="14" t="s">
        <v>32</v>
      </c>
      <c r="AX146" s="14" t="s">
        <v>77</v>
      </c>
      <c r="AY146" s="223" t="s">
        <v>292</v>
      </c>
    </row>
    <row r="147" spans="1:65" s="15" customFormat="1" ht="11.25">
      <c r="B147" s="224"/>
      <c r="C147" s="225"/>
      <c r="D147" s="204" t="s">
        <v>301</v>
      </c>
      <c r="E147" s="226" t="s">
        <v>1</v>
      </c>
      <c r="F147" s="227" t="s">
        <v>304</v>
      </c>
      <c r="G147" s="225"/>
      <c r="H147" s="228">
        <v>2.016</v>
      </c>
      <c r="I147" s="229"/>
      <c r="J147" s="225"/>
      <c r="K147" s="225"/>
      <c r="L147" s="230"/>
      <c r="M147" s="231"/>
      <c r="N147" s="232"/>
      <c r="O147" s="232"/>
      <c r="P147" s="232"/>
      <c r="Q147" s="232"/>
      <c r="R147" s="232"/>
      <c r="S147" s="232"/>
      <c r="T147" s="233"/>
      <c r="AT147" s="234" t="s">
        <v>301</v>
      </c>
      <c r="AU147" s="234" t="s">
        <v>120</v>
      </c>
      <c r="AV147" s="15" t="s">
        <v>299</v>
      </c>
      <c r="AW147" s="15" t="s">
        <v>32</v>
      </c>
      <c r="AX147" s="15" t="s">
        <v>85</v>
      </c>
      <c r="AY147" s="234" t="s">
        <v>292</v>
      </c>
    </row>
    <row r="148" spans="1:65" s="2" customFormat="1" ht="33" customHeight="1">
      <c r="A148" s="35"/>
      <c r="B148" s="36"/>
      <c r="C148" s="189" t="s">
        <v>346</v>
      </c>
      <c r="D148" s="189" t="s">
        <v>294</v>
      </c>
      <c r="E148" s="190" t="s">
        <v>5935</v>
      </c>
      <c r="F148" s="191" t="s">
        <v>5936</v>
      </c>
      <c r="G148" s="192" t="s">
        <v>307</v>
      </c>
      <c r="H148" s="193">
        <v>395.2</v>
      </c>
      <c r="I148" s="194"/>
      <c r="J148" s="195">
        <f>ROUND(I148*H148,2)</f>
        <v>0</v>
      </c>
      <c r="K148" s="191" t="s">
        <v>298</v>
      </c>
      <c r="L148" s="40"/>
      <c r="M148" s="196" t="s">
        <v>1</v>
      </c>
      <c r="N148" s="197" t="s">
        <v>42</v>
      </c>
      <c r="O148" s="72"/>
      <c r="P148" s="198">
        <f>O148*H148</f>
        <v>0</v>
      </c>
      <c r="Q148" s="198">
        <v>0</v>
      </c>
      <c r="R148" s="198">
        <f>Q148*H148</f>
        <v>0</v>
      </c>
      <c r="S148" s="198">
        <v>0</v>
      </c>
      <c r="T148" s="199">
        <f>S148*H148</f>
        <v>0</v>
      </c>
      <c r="U148" s="35"/>
      <c r="V148" s="35"/>
      <c r="W148" s="35"/>
      <c r="X148" s="35"/>
      <c r="Y148" s="35"/>
      <c r="Z148" s="35"/>
      <c r="AA148" s="35"/>
      <c r="AB148" s="35"/>
      <c r="AC148" s="35"/>
      <c r="AD148" s="35"/>
      <c r="AE148" s="35"/>
      <c r="AR148" s="200" t="s">
        <v>299</v>
      </c>
      <c r="AT148" s="200" t="s">
        <v>294</v>
      </c>
      <c r="AU148" s="200" t="s">
        <v>120</v>
      </c>
      <c r="AY148" s="18" t="s">
        <v>292</v>
      </c>
      <c r="BE148" s="201">
        <f>IF(N148="základní",J148,0)</f>
        <v>0</v>
      </c>
      <c r="BF148" s="201">
        <f>IF(N148="snížená",J148,0)</f>
        <v>0</v>
      </c>
      <c r="BG148" s="201">
        <f>IF(N148="zákl. přenesená",J148,0)</f>
        <v>0</v>
      </c>
      <c r="BH148" s="201">
        <f>IF(N148="sníž. přenesená",J148,0)</f>
        <v>0</v>
      </c>
      <c r="BI148" s="201">
        <f>IF(N148="nulová",J148,0)</f>
        <v>0</v>
      </c>
      <c r="BJ148" s="18" t="s">
        <v>85</v>
      </c>
      <c r="BK148" s="201">
        <f>ROUND(I148*H148,2)</f>
        <v>0</v>
      </c>
      <c r="BL148" s="18" t="s">
        <v>299</v>
      </c>
      <c r="BM148" s="200" t="s">
        <v>5937</v>
      </c>
    </row>
    <row r="149" spans="1:65" s="14" customFormat="1" ht="11.25">
      <c r="B149" s="213"/>
      <c r="C149" s="214"/>
      <c r="D149" s="204" t="s">
        <v>301</v>
      </c>
      <c r="E149" s="215" t="s">
        <v>1</v>
      </c>
      <c r="F149" s="216" t="s">
        <v>5938</v>
      </c>
      <c r="G149" s="214"/>
      <c r="H149" s="217">
        <v>395.2</v>
      </c>
      <c r="I149" s="218"/>
      <c r="J149" s="214"/>
      <c r="K149" s="214"/>
      <c r="L149" s="219"/>
      <c r="M149" s="220"/>
      <c r="N149" s="221"/>
      <c r="O149" s="221"/>
      <c r="P149" s="221"/>
      <c r="Q149" s="221"/>
      <c r="R149" s="221"/>
      <c r="S149" s="221"/>
      <c r="T149" s="222"/>
      <c r="AT149" s="223" t="s">
        <v>301</v>
      </c>
      <c r="AU149" s="223" t="s">
        <v>120</v>
      </c>
      <c r="AV149" s="14" t="s">
        <v>120</v>
      </c>
      <c r="AW149" s="14" t="s">
        <v>32</v>
      </c>
      <c r="AX149" s="14" t="s">
        <v>85</v>
      </c>
      <c r="AY149" s="223" t="s">
        <v>292</v>
      </c>
    </row>
    <row r="150" spans="1:65" s="2" customFormat="1" ht="24.2" customHeight="1">
      <c r="A150" s="35"/>
      <c r="B150" s="36"/>
      <c r="C150" s="189" t="s">
        <v>352</v>
      </c>
      <c r="D150" s="189" t="s">
        <v>294</v>
      </c>
      <c r="E150" s="190" t="s">
        <v>5939</v>
      </c>
      <c r="F150" s="191" t="s">
        <v>5940</v>
      </c>
      <c r="G150" s="192" t="s">
        <v>307</v>
      </c>
      <c r="H150" s="193">
        <v>55.264000000000003</v>
      </c>
      <c r="I150" s="194"/>
      <c r="J150" s="195">
        <f>ROUND(I150*H150,2)</f>
        <v>0</v>
      </c>
      <c r="K150" s="191" t="s">
        <v>298</v>
      </c>
      <c r="L150" s="40"/>
      <c r="M150" s="196" t="s">
        <v>1</v>
      </c>
      <c r="N150" s="197" t="s">
        <v>42</v>
      </c>
      <c r="O150" s="72"/>
      <c r="P150" s="198">
        <f>O150*H150</f>
        <v>0</v>
      </c>
      <c r="Q150" s="198">
        <v>0</v>
      </c>
      <c r="R150" s="198">
        <f>Q150*H150</f>
        <v>0</v>
      </c>
      <c r="S150" s="198">
        <v>0</v>
      </c>
      <c r="T150" s="199">
        <f>S150*H150</f>
        <v>0</v>
      </c>
      <c r="U150" s="35"/>
      <c r="V150" s="35"/>
      <c r="W150" s="35"/>
      <c r="X150" s="35"/>
      <c r="Y150" s="35"/>
      <c r="Z150" s="35"/>
      <c r="AA150" s="35"/>
      <c r="AB150" s="35"/>
      <c r="AC150" s="35"/>
      <c r="AD150" s="35"/>
      <c r="AE150" s="35"/>
      <c r="AR150" s="200" t="s">
        <v>299</v>
      </c>
      <c r="AT150" s="200" t="s">
        <v>294</v>
      </c>
      <c r="AU150" s="200" t="s">
        <v>120</v>
      </c>
      <c r="AY150" s="18" t="s">
        <v>292</v>
      </c>
      <c r="BE150" s="201">
        <f>IF(N150="základní",J150,0)</f>
        <v>0</v>
      </c>
      <c r="BF150" s="201">
        <f>IF(N150="snížená",J150,0)</f>
        <v>0</v>
      </c>
      <c r="BG150" s="201">
        <f>IF(N150="zákl. přenesená",J150,0)</f>
        <v>0</v>
      </c>
      <c r="BH150" s="201">
        <f>IF(N150="sníž. přenesená",J150,0)</f>
        <v>0</v>
      </c>
      <c r="BI150" s="201">
        <f>IF(N150="nulová",J150,0)</f>
        <v>0</v>
      </c>
      <c r="BJ150" s="18" t="s">
        <v>85</v>
      </c>
      <c r="BK150" s="201">
        <f>ROUND(I150*H150,2)</f>
        <v>0</v>
      </c>
      <c r="BL150" s="18" t="s">
        <v>299</v>
      </c>
      <c r="BM150" s="200" t="s">
        <v>5941</v>
      </c>
    </row>
    <row r="151" spans="1:65" s="14" customFormat="1" ht="11.25">
      <c r="B151" s="213"/>
      <c r="C151" s="214"/>
      <c r="D151" s="204" t="s">
        <v>301</v>
      </c>
      <c r="E151" s="215" t="s">
        <v>1</v>
      </c>
      <c r="F151" s="216" t="s">
        <v>5942</v>
      </c>
      <c r="G151" s="214"/>
      <c r="H151" s="217">
        <v>55.264000000000003</v>
      </c>
      <c r="I151" s="218"/>
      <c r="J151" s="214"/>
      <c r="K151" s="214"/>
      <c r="L151" s="219"/>
      <c r="M151" s="220"/>
      <c r="N151" s="221"/>
      <c r="O151" s="221"/>
      <c r="P151" s="221"/>
      <c r="Q151" s="221"/>
      <c r="R151" s="221"/>
      <c r="S151" s="221"/>
      <c r="T151" s="222"/>
      <c r="AT151" s="223" t="s">
        <v>301</v>
      </c>
      <c r="AU151" s="223" t="s">
        <v>120</v>
      </c>
      <c r="AV151" s="14" t="s">
        <v>120</v>
      </c>
      <c r="AW151" s="14" t="s">
        <v>32</v>
      </c>
      <c r="AX151" s="14" t="s">
        <v>85</v>
      </c>
      <c r="AY151" s="223" t="s">
        <v>292</v>
      </c>
    </row>
    <row r="152" spans="1:65" s="2" customFormat="1" ht="21.75" customHeight="1">
      <c r="A152" s="35"/>
      <c r="B152" s="36"/>
      <c r="C152" s="189" t="s">
        <v>357</v>
      </c>
      <c r="D152" s="189" t="s">
        <v>294</v>
      </c>
      <c r="E152" s="190" t="s">
        <v>5943</v>
      </c>
      <c r="F152" s="191" t="s">
        <v>5944</v>
      </c>
      <c r="G152" s="192" t="s">
        <v>297</v>
      </c>
      <c r="H152" s="193">
        <v>151.80000000000001</v>
      </c>
      <c r="I152" s="194"/>
      <c r="J152" s="195">
        <f>ROUND(I152*H152,2)</f>
        <v>0</v>
      </c>
      <c r="K152" s="191" t="s">
        <v>298</v>
      </c>
      <c r="L152" s="40"/>
      <c r="M152" s="196" t="s">
        <v>1</v>
      </c>
      <c r="N152" s="197" t="s">
        <v>42</v>
      </c>
      <c r="O152" s="72"/>
      <c r="P152" s="198">
        <f>O152*H152</f>
        <v>0</v>
      </c>
      <c r="Q152" s="198">
        <v>6.9999999999999999E-4</v>
      </c>
      <c r="R152" s="198">
        <f>Q152*H152</f>
        <v>0.10626000000000001</v>
      </c>
      <c r="S152" s="198">
        <v>0</v>
      </c>
      <c r="T152" s="199">
        <f>S152*H152</f>
        <v>0</v>
      </c>
      <c r="U152" s="35"/>
      <c r="V152" s="35"/>
      <c r="W152" s="35"/>
      <c r="X152" s="35"/>
      <c r="Y152" s="35"/>
      <c r="Z152" s="35"/>
      <c r="AA152" s="35"/>
      <c r="AB152" s="35"/>
      <c r="AC152" s="35"/>
      <c r="AD152" s="35"/>
      <c r="AE152" s="35"/>
      <c r="AR152" s="200" t="s">
        <v>299</v>
      </c>
      <c r="AT152" s="200" t="s">
        <v>294</v>
      </c>
      <c r="AU152" s="200" t="s">
        <v>120</v>
      </c>
      <c r="AY152" s="18" t="s">
        <v>292</v>
      </c>
      <c r="BE152" s="201">
        <f>IF(N152="základní",J152,0)</f>
        <v>0</v>
      </c>
      <c r="BF152" s="201">
        <f>IF(N152="snížená",J152,0)</f>
        <v>0</v>
      </c>
      <c r="BG152" s="201">
        <f>IF(N152="zákl. přenesená",J152,0)</f>
        <v>0</v>
      </c>
      <c r="BH152" s="201">
        <f>IF(N152="sníž. přenesená",J152,0)</f>
        <v>0</v>
      </c>
      <c r="BI152" s="201">
        <f>IF(N152="nulová",J152,0)</f>
        <v>0</v>
      </c>
      <c r="BJ152" s="18" t="s">
        <v>85</v>
      </c>
      <c r="BK152" s="201">
        <f>ROUND(I152*H152,2)</f>
        <v>0</v>
      </c>
      <c r="BL152" s="18" t="s">
        <v>299</v>
      </c>
      <c r="BM152" s="200" t="s">
        <v>5945</v>
      </c>
    </row>
    <row r="153" spans="1:65" s="14" customFormat="1" ht="11.25">
      <c r="B153" s="213"/>
      <c r="C153" s="214"/>
      <c r="D153" s="204" t="s">
        <v>301</v>
      </c>
      <c r="E153" s="215" t="s">
        <v>1</v>
      </c>
      <c r="F153" s="216" t="s">
        <v>5946</v>
      </c>
      <c r="G153" s="214"/>
      <c r="H153" s="217">
        <v>151.80000000000001</v>
      </c>
      <c r="I153" s="218"/>
      <c r="J153" s="214"/>
      <c r="K153" s="214"/>
      <c r="L153" s="219"/>
      <c r="M153" s="220"/>
      <c r="N153" s="221"/>
      <c r="O153" s="221"/>
      <c r="P153" s="221"/>
      <c r="Q153" s="221"/>
      <c r="R153" s="221"/>
      <c r="S153" s="221"/>
      <c r="T153" s="222"/>
      <c r="AT153" s="223" t="s">
        <v>301</v>
      </c>
      <c r="AU153" s="223" t="s">
        <v>120</v>
      </c>
      <c r="AV153" s="14" t="s">
        <v>120</v>
      </c>
      <c r="AW153" s="14" t="s">
        <v>32</v>
      </c>
      <c r="AX153" s="14" t="s">
        <v>77</v>
      </c>
      <c r="AY153" s="223" t="s">
        <v>292</v>
      </c>
    </row>
    <row r="154" spans="1:65" s="15" customFormat="1" ht="11.25">
      <c r="B154" s="224"/>
      <c r="C154" s="225"/>
      <c r="D154" s="204" t="s">
        <v>301</v>
      </c>
      <c r="E154" s="226" t="s">
        <v>1</v>
      </c>
      <c r="F154" s="227" t="s">
        <v>304</v>
      </c>
      <c r="G154" s="225"/>
      <c r="H154" s="228">
        <v>151.80000000000001</v>
      </c>
      <c r="I154" s="229"/>
      <c r="J154" s="225"/>
      <c r="K154" s="225"/>
      <c r="L154" s="230"/>
      <c r="M154" s="231"/>
      <c r="N154" s="232"/>
      <c r="O154" s="232"/>
      <c r="P154" s="232"/>
      <c r="Q154" s="232"/>
      <c r="R154" s="232"/>
      <c r="S154" s="232"/>
      <c r="T154" s="233"/>
      <c r="AT154" s="234" t="s">
        <v>301</v>
      </c>
      <c r="AU154" s="234" t="s">
        <v>120</v>
      </c>
      <c r="AV154" s="15" t="s">
        <v>299</v>
      </c>
      <c r="AW154" s="15" t="s">
        <v>32</v>
      </c>
      <c r="AX154" s="15" t="s">
        <v>85</v>
      </c>
      <c r="AY154" s="234" t="s">
        <v>292</v>
      </c>
    </row>
    <row r="155" spans="1:65" s="2" customFormat="1" ht="16.5" customHeight="1">
      <c r="A155" s="35"/>
      <c r="B155" s="36"/>
      <c r="C155" s="189" t="s">
        <v>362</v>
      </c>
      <c r="D155" s="189" t="s">
        <v>294</v>
      </c>
      <c r="E155" s="190" t="s">
        <v>5947</v>
      </c>
      <c r="F155" s="191" t="s">
        <v>5948</v>
      </c>
      <c r="G155" s="192" t="s">
        <v>297</v>
      </c>
      <c r="H155" s="193">
        <v>110.4</v>
      </c>
      <c r="I155" s="194"/>
      <c r="J155" s="195">
        <f>ROUND(I155*H155,2)</f>
        <v>0</v>
      </c>
      <c r="K155" s="191" t="s">
        <v>298</v>
      </c>
      <c r="L155" s="40"/>
      <c r="M155" s="196" t="s">
        <v>1</v>
      </c>
      <c r="N155" s="197" t="s">
        <v>42</v>
      </c>
      <c r="O155" s="72"/>
      <c r="P155" s="198">
        <f>O155*H155</f>
        <v>0</v>
      </c>
      <c r="Q155" s="198">
        <v>0</v>
      </c>
      <c r="R155" s="198">
        <f>Q155*H155</f>
        <v>0</v>
      </c>
      <c r="S155" s="198">
        <v>0</v>
      </c>
      <c r="T155" s="199">
        <f>S155*H155</f>
        <v>0</v>
      </c>
      <c r="U155" s="35"/>
      <c r="V155" s="35"/>
      <c r="W155" s="35"/>
      <c r="X155" s="35"/>
      <c r="Y155" s="35"/>
      <c r="Z155" s="35"/>
      <c r="AA155" s="35"/>
      <c r="AB155" s="35"/>
      <c r="AC155" s="35"/>
      <c r="AD155" s="35"/>
      <c r="AE155" s="35"/>
      <c r="AR155" s="200" t="s">
        <v>299</v>
      </c>
      <c r="AT155" s="200" t="s">
        <v>294</v>
      </c>
      <c r="AU155" s="200" t="s">
        <v>120</v>
      </c>
      <c r="AY155" s="18" t="s">
        <v>292</v>
      </c>
      <c r="BE155" s="201">
        <f>IF(N155="základní",J155,0)</f>
        <v>0</v>
      </c>
      <c r="BF155" s="201">
        <f>IF(N155="snížená",J155,0)</f>
        <v>0</v>
      </c>
      <c r="BG155" s="201">
        <f>IF(N155="zákl. přenesená",J155,0)</f>
        <v>0</v>
      </c>
      <c r="BH155" s="201">
        <f>IF(N155="sníž. přenesená",J155,0)</f>
        <v>0</v>
      </c>
      <c r="BI155" s="201">
        <f>IF(N155="nulová",J155,0)</f>
        <v>0</v>
      </c>
      <c r="BJ155" s="18" t="s">
        <v>85</v>
      </c>
      <c r="BK155" s="201">
        <f>ROUND(I155*H155,2)</f>
        <v>0</v>
      </c>
      <c r="BL155" s="18" t="s">
        <v>299</v>
      </c>
      <c r="BM155" s="200" t="s">
        <v>5949</v>
      </c>
    </row>
    <row r="156" spans="1:65" s="2" customFormat="1" ht="33" customHeight="1">
      <c r="A156" s="35"/>
      <c r="B156" s="36"/>
      <c r="C156" s="189" t="s">
        <v>368</v>
      </c>
      <c r="D156" s="189" t="s">
        <v>294</v>
      </c>
      <c r="E156" s="190" t="s">
        <v>342</v>
      </c>
      <c r="F156" s="191" t="s">
        <v>4816</v>
      </c>
      <c r="G156" s="192" t="s">
        <v>307</v>
      </c>
      <c r="H156" s="193">
        <v>1431.2660000000001</v>
      </c>
      <c r="I156" s="194"/>
      <c r="J156" s="195">
        <f>ROUND(I156*H156,2)</f>
        <v>0</v>
      </c>
      <c r="K156" s="191" t="s">
        <v>298</v>
      </c>
      <c r="L156" s="40"/>
      <c r="M156" s="196" t="s">
        <v>1</v>
      </c>
      <c r="N156" s="197" t="s">
        <v>42</v>
      </c>
      <c r="O156" s="72"/>
      <c r="P156" s="198">
        <f>O156*H156</f>
        <v>0</v>
      </c>
      <c r="Q156" s="198">
        <v>0</v>
      </c>
      <c r="R156" s="198">
        <f>Q156*H156</f>
        <v>0</v>
      </c>
      <c r="S156" s="198">
        <v>0</v>
      </c>
      <c r="T156" s="199">
        <f>S156*H156</f>
        <v>0</v>
      </c>
      <c r="U156" s="35"/>
      <c r="V156" s="35"/>
      <c r="W156" s="35"/>
      <c r="X156" s="35"/>
      <c r="Y156" s="35"/>
      <c r="Z156" s="35"/>
      <c r="AA156" s="35"/>
      <c r="AB156" s="35"/>
      <c r="AC156" s="35"/>
      <c r="AD156" s="35"/>
      <c r="AE156" s="35"/>
      <c r="AR156" s="200" t="s">
        <v>299</v>
      </c>
      <c r="AT156" s="200" t="s">
        <v>294</v>
      </c>
      <c r="AU156" s="200" t="s">
        <v>120</v>
      </c>
      <c r="AY156" s="18" t="s">
        <v>292</v>
      </c>
      <c r="BE156" s="201">
        <f>IF(N156="základní",J156,0)</f>
        <v>0</v>
      </c>
      <c r="BF156" s="201">
        <f>IF(N156="snížená",J156,0)</f>
        <v>0</v>
      </c>
      <c r="BG156" s="201">
        <f>IF(N156="zákl. přenesená",J156,0)</f>
        <v>0</v>
      </c>
      <c r="BH156" s="201">
        <f>IF(N156="sníž. přenesená",J156,0)</f>
        <v>0</v>
      </c>
      <c r="BI156" s="201">
        <f>IF(N156="nulová",J156,0)</f>
        <v>0</v>
      </c>
      <c r="BJ156" s="18" t="s">
        <v>85</v>
      </c>
      <c r="BK156" s="201">
        <f>ROUND(I156*H156,2)</f>
        <v>0</v>
      </c>
      <c r="BL156" s="18" t="s">
        <v>299</v>
      </c>
      <c r="BM156" s="200" t="s">
        <v>5950</v>
      </c>
    </row>
    <row r="157" spans="1:65" s="14" customFormat="1" ht="22.5">
      <c r="B157" s="213"/>
      <c r="C157" s="214"/>
      <c r="D157" s="204" t="s">
        <v>301</v>
      </c>
      <c r="E157" s="215" t="s">
        <v>1</v>
      </c>
      <c r="F157" s="216" t="s">
        <v>4818</v>
      </c>
      <c r="G157" s="214"/>
      <c r="H157" s="217">
        <v>1431.2660000000001</v>
      </c>
      <c r="I157" s="218"/>
      <c r="J157" s="214"/>
      <c r="K157" s="214"/>
      <c r="L157" s="219"/>
      <c r="M157" s="220"/>
      <c r="N157" s="221"/>
      <c r="O157" s="221"/>
      <c r="P157" s="221"/>
      <c r="Q157" s="221"/>
      <c r="R157" s="221"/>
      <c r="S157" s="221"/>
      <c r="T157" s="222"/>
      <c r="AT157" s="223" t="s">
        <v>301</v>
      </c>
      <c r="AU157" s="223" t="s">
        <v>120</v>
      </c>
      <c r="AV157" s="14" t="s">
        <v>120</v>
      </c>
      <c r="AW157" s="14" t="s">
        <v>32</v>
      </c>
      <c r="AX157" s="14" t="s">
        <v>85</v>
      </c>
      <c r="AY157" s="223" t="s">
        <v>292</v>
      </c>
    </row>
    <row r="158" spans="1:65" s="2" customFormat="1" ht="33" customHeight="1">
      <c r="A158" s="35"/>
      <c r="B158" s="36"/>
      <c r="C158" s="189" t="s">
        <v>372</v>
      </c>
      <c r="D158" s="189" t="s">
        <v>294</v>
      </c>
      <c r="E158" s="190" t="s">
        <v>347</v>
      </c>
      <c r="F158" s="191" t="s">
        <v>4819</v>
      </c>
      <c r="G158" s="192" t="s">
        <v>307</v>
      </c>
      <c r="H158" s="193">
        <v>739.26599999999996</v>
      </c>
      <c r="I158" s="194"/>
      <c r="J158" s="195">
        <f>ROUND(I158*H158,2)</f>
        <v>0</v>
      </c>
      <c r="K158" s="191" t="s">
        <v>298</v>
      </c>
      <c r="L158" s="40"/>
      <c r="M158" s="196" t="s">
        <v>1</v>
      </c>
      <c r="N158" s="197" t="s">
        <v>42</v>
      </c>
      <c r="O158" s="72"/>
      <c r="P158" s="198">
        <f>O158*H158</f>
        <v>0</v>
      </c>
      <c r="Q158" s="198">
        <v>0</v>
      </c>
      <c r="R158" s="198">
        <f>Q158*H158</f>
        <v>0</v>
      </c>
      <c r="S158" s="198">
        <v>0</v>
      </c>
      <c r="T158" s="199">
        <f>S158*H158</f>
        <v>0</v>
      </c>
      <c r="U158" s="35"/>
      <c r="V158" s="35"/>
      <c r="W158" s="35"/>
      <c r="X158" s="35"/>
      <c r="Y158" s="35"/>
      <c r="Z158" s="35"/>
      <c r="AA158" s="35"/>
      <c r="AB158" s="35"/>
      <c r="AC158" s="35"/>
      <c r="AD158" s="35"/>
      <c r="AE158" s="35"/>
      <c r="AR158" s="200" t="s">
        <v>299</v>
      </c>
      <c r="AT158" s="200" t="s">
        <v>294</v>
      </c>
      <c r="AU158" s="200" t="s">
        <v>120</v>
      </c>
      <c r="AY158" s="18" t="s">
        <v>292</v>
      </c>
      <c r="BE158" s="201">
        <f>IF(N158="základní",J158,0)</f>
        <v>0</v>
      </c>
      <c r="BF158" s="201">
        <f>IF(N158="snížená",J158,0)</f>
        <v>0</v>
      </c>
      <c r="BG158" s="201">
        <f>IF(N158="zákl. přenesená",J158,0)</f>
        <v>0</v>
      </c>
      <c r="BH158" s="201">
        <f>IF(N158="sníž. přenesená",J158,0)</f>
        <v>0</v>
      </c>
      <c r="BI158" s="201">
        <f>IF(N158="nulová",J158,0)</f>
        <v>0</v>
      </c>
      <c r="BJ158" s="18" t="s">
        <v>85</v>
      </c>
      <c r="BK158" s="201">
        <f>ROUND(I158*H158,2)</f>
        <v>0</v>
      </c>
      <c r="BL158" s="18" t="s">
        <v>299</v>
      </c>
      <c r="BM158" s="200" t="s">
        <v>5951</v>
      </c>
    </row>
    <row r="159" spans="1:65" s="13" customFormat="1" ht="11.25">
      <c r="B159" s="202"/>
      <c r="C159" s="203"/>
      <c r="D159" s="204" t="s">
        <v>301</v>
      </c>
      <c r="E159" s="205" t="s">
        <v>1</v>
      </c>
      <c r="F159" s="206" t="s">
        <v>4821</v>
      </c>
      <c r="G159" s="203"/>
      <c r="H159" s="205" t="s">
        <v>1</v>
      </c>
      <c r="I159" s="207"/>
      <c r="J159" s="203"/>
      <c r="K159" s="203"/>
      <c r="L159" s="208"/>
      <c r="M159" s="209"/>
      <c r="N159" s="210"/>
      <c r="O159" s="210"/>
      <c r="P159" s="210"/>
      <c r="Q159" s="210"/>
      <c r="R159" s="210"/>
      <c r="S159" s="210"/>
      <c r="T159" s="211"/>
      <c r="AT159" s="212" t="s">
        <v>301</v>
      </c>
      <c r="AU159" s="212" t="s">
        <v>120</v>
      </c>
      <c r="AV159" s="13" t="s">
        <v>85</v>
      </c>
      <c r="AW159" s="13" t="s">
        <v>32</v>
      </c>
      <c r="AX159" s="13" t="s">
        <v>77</v>
      </c>
      <c r="AY159" s="212" t="s">
        <v>292</v>
      </c>
    </row>
    <row r="160" spans="1:65" s="14" customFormat="1" ht="11.25">
      <c r="B160" s="213"/>
      <c r="C160" s="214"/>
      <c r="D160" s="204" t="s">
        <v>301</v>
      </c>
      <c r="E160" s="215" t="s">
        <v>1</v>
      </c>
      <c r="F160" s="216" t="s">
        <v>5952</v>
      </c>
      <c r="G160" s="214"/>
      <c r="H160" s="217">
        <v>739.26599999999996</v>
      </c>
      <c r="I160" s="218"/>
      <c r="J160" s="214"/>
      <c r="K160" s="214"/>
      <c r="L160" s="219"/>
      <c r="M160" s="220"/>
      <c r="N160" s="221"/>
      <c r="O160" s="221"/>
      <c r="P160" s="221"/>
      <c r="Q160" s="221"/>
      <c r="R160" s="221"/>
      <c r="S160" s="221"/>
      <c r="T160" s="222"/>
      <c r="AT160" s="223" t="s">
        <v>301</v>
      </c>
      <c r="AU160" s="223" t="s">
        <v>120</v>
      </c>
      <c r="AV160" s="14" t="s">
        <v>120</v>
      </c>
      <c r="AW160" s="14" t="s">
        <v>32</v>
      </c>
      <c r="AX160" s="14" t="s">
        <v>77</v>
      </c>
      <c r="AY160" s="223" t="s">
        <v>292</v>
      </c>
    </row>
    <row r="161" spans="1:65" s="15" customFormat="1" ht="11.25">
      <c r="B161" s="224"/>
      <c r="C161" s="225"/>
      <c r="D161" s="204" t="s">
        <v>301</v>
      </c>
      <c r="E161" s="226" t="s">
        <v>4795</v>
      </c>
      <c r="F161" s="227" t="s">
        <v>304</v>
      </c>
      <c r="G161" s="225"/>
      <c r="H161" s="228">
        <v>739.26599999999996</v>
      </c>
      <c r="I161" s="229"/>
      <c r="J161" s="225"/>
      <c r="K161" s="225"/>
      <c r="L161" s="230"/>
      <c r="M161" s="231"/>
      <c r="N161" s="232"/>
      <c r="O161" s="232"/>
      <c r="P161" s="232"/>
      <c r="Q161" s="232"/>
      <c r="R161" s="232"/>
      <c r="S161" s="232"/>
      <c r="T161" s="233"/>
      <c r="AT161" s="234" t="s">
        <v>301</v>
      </c>
      <c r="AU161" s="234" t="s">
        <v>120</v>
      </c>
      <c r="AV161" s="15" t="s">
        <v>299</v>
      </c>
      <c r="AW161" s="15" t="s">
        <v>32</v>
      </c>
      <c r="AX161" s="15" t="s">
        <v>85</v>
      </c>
      <c r="AY161" s="234" t="s">
        <v>292</v>
      </c>
    </row>
    <row r="162" spans="1:65" s="2" customFormat="1" ht="37.9" customHeight="1">
      <c r="A162" s="35"/>
      <c r="B162" s="36"/>
      <c r="C162" s="189" t="s">
        <v>399</v>
      </c>
      <c r="D162" s="189" t="s">
        <v>294</v>
      </c>
      <c r="E162" s="190" t="s">
        <v>353</v>
      </c>
      <c r="F162" s="191" t="s">
        <v>4823</v>
      </c>
      <c r="G162" s="192" t="s">
        <v>307</v>
      </c>
      <c r="H162" s="193">
        <v>11088.99</v>
      </c>
      <c r="I162" s="194"/>
      <c r="J162" s="195">
        <f>ROUND(I162*H162,2)</f>
        <v>0</v>
      </c>
      <c r="K162" s="191" t="s">
        <v>298</v>
      </c>
      <c r="L162" s="40"/>
      <c r="M162" s="196" t="s">
        <v>1</v>
      </c>
      <c r="N162" s="197" t="s">
        <v>42</v>
      </c>
      <c r="O162" s="72"/>
      <c r="P162" s="198">
        <f>O162*H162</f>
        <v>0</v>
      </c>
      <c r="Q162" s="198">
        <v>0</v>
      </c>
      <c r="R162" s="198">
        <f>Q162*H162</f>
        <v>0</v>
      </c>
      <c r="S162" s="198">
        <v>0</v>
      </c>
      <c r="T162" s="199">
        <f>S162*H162</f>
        <v>0</v>
      </c>
      <c r="U162" s="35"/>
      <c r="V162" s="35"/>
      <c r="W162" s="35"/>
      <c r="X162" s="35"/>
      <c r="Y162" s="35"/>
      <c r="Z162" s="35"/>
      <c r="AA162" s="35"/>
      <c r="AB162" s="35"/>
      <c r="AC162" s="35"/>
      <c r="AD162" s="35"/>
      <c r="AE162" s="35"/>
      <c r="AR162" s="200" t="s">
        <v>299</v>
      </c>
      <c r="AT162" s="200" t="s">
        <v>294</v>
      </c>
      <c r="AU162" s="200" t="s">
        <v>120</v>
      </c>
      <c r="AY162" s="18" t="s">
        <v>292</v>
      </c>
      <c r="BE162" s="201">
        <f>IF(N162="základní",J162,0)</f>
        <v>0</v>
      </c>
      <c r="BF162" s="201">
        <f>IF(N162="snížená",J162,0)</f>
        <v>0</v>
      </c>
      <c r="BG162" s="201">
        <f>IF(N162="zákl. přenesená",J162,0)</f>
        <v>0</v>
      </c>
      <c r="BH162" s="201">
        <f>IF(N162="sníž. přenesená",J162,0)</f>
        <v>0</v>
      </c>
      <c r="BI162" s="201">
        <f>IF(N162="nulová",J162,0)</f>
        <v>0</v>
      </c>
      <c r="BJ162" s="18" t="s">
        <v>85</v>
      </c>
      <c r="BK162" s="201">
        <f>ROUND(I162*H162,2)</f>
        <v>0</v>
      </c>
      <c r="BL162" s="18" t="s">
        <v>299</v>
      </c>
      <c r="BM162" s="200" t="s">
        <v>5953</v>
      </c>
    </row>
    <row r="163" spans="1:65" s="14" customFormat="1" ht="11.25">
      <c r="B163" s="213"/>
      <c r="C163" s="214"/>
      <c r="D163" s="204" t="s">
        <v>301</v>
      </c>
      <c r="E163" s="215" t="s">
        <v>1</v>
      </c>
      <c r="F163" s="216" t="s">
        <v>4825</v>
      </c>
      <c r="G163" s="214"/>
      <c r="H163" s="217">
        <v>11088.99</v>
      </c>
      <c r="I163" s="218"/>
      <c r="J163" s="214"/>
      <c r="K163" s="214"/>
      <c r="L163" s="219"/>
      <c r="M163" s="220"/>
      <c r="N163" s="221"/>
      <c r="O163" s="221"/>
      <c r="P163" s="221"/>
      <c r="Q163" s="221"/>
      <c r="R163" s="221"/>
      <c r="S163" s="221"/>
      <c r="T163" s="222"/>
      <c r="AT163" s="223" t="s">
        <v>301</v>
      </c>
      <c r="AU163" s="223" t="s">
        <v>120</v>
      </c>
      <c r="AV163" s="14" t="s">
        <v>120</v>
      </c>
      <c r="AW163" s="14" t="s">
        <v>32</v>
      </c>
      <c r="AX163" s="14" t="s">
        <v>85</v>
      </c>
      <c r="AY163" s="223" t="s">
        <v>292</v>
      </c>
    </row>
    <row r="164" spans="1:65" s="2" customFormat="1" ht="24.2" customHeight="1">
      <c r="A164" s="35"/>
      <c r="B164" s="36"/>
      <c r="C164" s="189" t="s">
        <v>404</v>
      </c>
      <c r="D164" s="189" t="s">
        <v>294</v>
      </c>
      <c r="E164" s="190" t="s">
        <v>358</v>
      </c>
      <c r="F164" s="191" t="s">
        <v>4826</v>
      </c>
      <c r="G164" s="192" t="s">
        <v>307</v>
      </c>
      <c r="H164" s="193">
        <v>1431.2660000000001</v>
      </c>
      <c r="I164" s="194"/>
      <c r="J164" s="195">
        <f>ROUND(I164*H164,2)</f>
        <v>0</v>
      </c>
      <c r="K164" s="191" t="s">
        <v>298</v>
      </c>
      <c r="L164" s="40"/>
      <c r="M164" s="196" t="s">
        <v>1</v>
      </c>
      <c r="N164" s="197" t="s">
        <v>42</v>
      </c>
      <c r="O164" s="72"/>
      <c r="P164" s="198">
        <f>O164*H164</f>
        <v>0</v>
      </c>
      <c r="Q164" s="198">
        <v>0</v>
      </c>
      <c r="R164" s="198">
        <f>Q164*H164</f>
        <v>0</v>
      </c>
      <c r="S164" s="198">
        <v>0</v>
      </c>
      <c r="T164" s="199">
        <f>S164*H164</f>
        <v>0</v>
      </c>
      <c r="U164" s="35"/>
      <c r="V164" s="35"/>
      <c r="W164" s="35"/>
      <c r="X164" s="35"/>
      <c r="Y164" s="35"/>
      <c r="Z164" s="35"/>
      <c r="AA164" s="35"/>
      <c r="AB164" s="35"/>
      <c r="AC164" s="35"/>
      <c r="AD164" s="35"/>
      <c r="AE164" s="35"/>
      <c r="AR164" s="200" t="s">
        <v>299</v>
      </c>
      <c r="AT164" s="200" t="s">
        <v>294</v>
      </c>
      <c r="AU164" s="200" t="s">
        <v>120</v>
      </c>
      <c r="AY164" s="18" t="s">
        <v>292</v>
      </c>
      <c r="BE164" s="201">
        <f>IF(N164="základní",J164,0)</f>
        <v>0</v>
      </c>
      <c r="BF164" s="201">
        <f>IF(N164="snížená",J164,0)</f>
        <v>0</v>
      </c>
      <c r="BG164" s="201">
        <f>IF(N164="zákl. přenesená",J164,0)</f>
        <v>0</v>
      </c>
      <c r="BH164" s="201">
        <f>IF(N164="sníž. přenesená",J164,0)</f>
        <v>0</v>
      </c>
      <c r="BI164" s="201">
        <f>IF(N164="nulová",J164,0)</f>
        <v>0</v>
      </c>
      <c r="BJ164" s="18" t="s">
        <v>85</v>
      </c>
      <c r="BK164" s="201">
        <f>ROUND(I164*H164,2)</f>
        <v>0</v>
      </c>
      <c r="BL164" s="18" t="s">
        <v>299</v>
      </c>
      <c r="BM164" s="200" t="s">
        <v>5954</v>
      </c>
    </row>
    <row r="165" spans="1:65" s="14" customFormat="1" ht="11.25">
      <c r="B165" s="213"/>
      <c r="C165" s="214"/>
      <c r="D165" s="204" t="s">
        <v>301</v>
      </c>
      <c r="E165" s="215" t="s">
        <v>1</v>
      </c>
      <c r="F165" s="216" t="s">
        <v>4828</v>
      </c>
      <c r="G165" s="214"/>
      <c r="H165" s="217">
        <v>739.26599999999996</v>
      </c>
      <c r="I165" s="218"/>
      <c r="J165" s="214"/>
      <c r="K165" s="214"/>
      <c r="L165" s="219"/>
      <c r="M165" s="220"/>
      <c r="N165" s="221"/>
      <c r="O165" s="221"/>
      <c r="P165" s="221"/>
      <c r="Q165" s="221"/>
      <c r="R165" s="221"/>
      <c r="S165" s="221"/>
      <c r="T165" s="222"/>
      <c r="AT165" s="223" t="s">
        <v>301</v>
      </c>
      <c r="AU165" s="223" t="s">
        <v>120</v>
      </c>
      <c r="AV165" s="14" t="s">
        <v>120</v>
      </c>
      <c r="AW165" s="14" t="s">
        <v>32</v>
      </c>
      <c r="AX165" s="14" t="s">
        <v>77</v>
      </c>
      <c r="AY165" s="223" t="s">
        <v>292</v>
      </c>
    </row>
    <row r="166" spans="1:65" s="14" customFormat="1" ht="11.25">
      <c r="B166" s="213"/>
      <c r="C166" s="214"/>
      <c r="D166" s="204" t="s">
        <v>301</v>
      </c>
      <c r="E166" s="215" t="s">
        <v>1</v>
      </c>
      <c r="F166" s="216" t="s">
        <v>4829</v>
      </c>
      <c r="G166" s="214"/>
      <c r="H166" s="217">
        <v>692</v>
      </c>
      <c r="I166" s="218"/>
      <c r="J166" s="214"/>
      <c r="K166" s="214"/>
      <c r="L166" s="219"/>
      <c r="M166" s="220"/>
      <c r="N166" s="221"/>
      <c r="O166" s="221"/>
      <c r="P166" s="221"/>
      <c r="Q166" s="221"/>
      <c r="R166" s="221"/>
      <c r="S166" s="221"/>
      <c r="T166" s="222"/>
      <c r="AT166" s="223" t="s">
        <v>301</v>
      </c>
      <c r="AU166" s="223" t="s">
        <v>120</v>
      </c>
      <c r="AV166" s="14" t="s">
        <v>120</v>
      </c>
      <c r="AW166" s="14" t="s">
        <v>32</v>
      </c>
      <c r="AX166" s="14" t="s">
        <v>77</v>
      </c>
      <c r="AY166" s="223" t="s">
        <v>292</v>
      </c>
    </row>
    <row r="167" spans="1:65" s="15" customFormat="1" ht="11.25">
      <c r="B167" s="224"/>
      <c r="C167" s="225"/>
      <c r="D167" s="204" t="s">
        <v>301</v>
      </c>
      <c r="E167" s="226" t="s">
        <v>1</v>
      </c>
      <c r="F167" s="227" t="s">
        <v>304</v>
      </c>
      <c r="G167" s="225"/>
      <c r="H167" s="228">
        <v>1431.2660000000001</v>
      </c>
      <c r="I167" s="229"/>
      <c r="J167" s="225"/>
      <c r="K167" s="225"/>
      <c r="L167" s="230"/>
      <c r="M167" s="231"/>
      <c r="N167" s="232"/>
      <c r="O167" s="232"/>
      <c r="P167" s="232"/>
      <c r="Q167" s="232"/>
      <c r="R167" s="232"/>
      <c r="S167" s="232"/>
      <c r="T167" s="233"/>
      <c r="AT167" s="234" t="s">
        <v>301</v>
      </c>
      <c r="AU167" s="234" t="s">
        <v>120</v>
      </c>
      <c r="AV167" s="15" t="s">
        <v>299</v>
      </c>
      <c r="AW167" s="15" t="s">
        <v>32</v>
      </c>
      <c r="AX167" s="15" t="s">
        <v>85</v>
      </c>
      <c r="AY167" s="234" t="s">
        <v>292</v>
      </c>
    </row>
    <row r="168" spans="1:65" s="2" customFormat="1" ht="24.2" customHeight="1">
      <c r="A168" s="35"/>
      <c r="B168" s="36"/>
      <c r="C168" s="189" t="s">
        <v>415</v>
      </c>
      <c r="D168" s="189" t="s">
        <v>294</v>
      </c>
      <c r="E168" s="190" t="s">
        <v>5955</v>
      </c>
      <c r="F168" s="191" t="s">
        <v>5956</v>
      </c>
      <c r="G168" s="192" t="s">
        <v>297</v>
      </c>
      <c r="H168" s="193">
        <v>2830.0349999999999</v>
      </c>
      <c r="I168" s="194"/>
      <c r="J168" s="195">
        <f>ROUND(I168*H168,2)</f>
        <v>0</v>
      </c>
      <c r="K168" s="191" t="s">
        <v>298</v>
      </c>
      <c r="L168" s="40"/>
      <c r="M168" s="196" t="s">
        <v>1</v>
      </c>
      <c r="N168" s="197" t="s">
        <v>42</v>
      </c>
      <c r="O168" s="72"/>
      <c r="P168" s="198">
        <f>O168*H168</f>
        <v>0</v>
      </c>
      <c r="Q168" s="198">
        <v>0</v>
      </c>
      <c r="R168" s="198">
        <f>Q168*H168</f>
        <v>0</v>
      </c>
      <c r="S168" s="198">
        <v>0</v>
      </c>
      <c r="T168" s="199">
        <f>S168*H168</f>
        <v>0</v>
      </c>
      <c r="U168" s="35"/>
      <c r="V168" s="35"/>
      <c r="W168" s="35"/>
      <c r="X168" s="35"/>
      <c r="Y168" s="35"/>
      <c r="Z168" s="35"/>
      <c r="AA168" s="35"/>
      <c r="AB168" s="35"/>
      <c r="AC168" s="35"/>
      <c r="AD168" s="35"/>
      <c r="AE168" s="35"/>
      <c r="AR168" s="200" t="s">
        <v>299</v>
      </c>
      <c r="AT168" s="200" t="s">
        <v>294</v>
      </c>
      <c r="AU168" s="200" t="s">
        <v>120</v>
      </c>
      <c r="AY168" s="18" t="s">
        <v>292</v>
      </c>
      <c r="BE168" s="201">
        <f>IF(N168="základní",J168,0)</f>
        <v>0</v>
      </c>
      <c r="BF168" s="201">
        <f>IF(N168="snížená",J168,0)</f>
        <v>0</v>
      </c>
      <c r="BG168" s="201">
        <f>IF(N168="zákl. přenesená",J168,0)</f>
        <v>0</v>
      </c>
      <c r="BH168" s="201">
        <f>IF(N168="sníž. přenesená",J168,0)</f>
        <v>0</v>
      </c>
      <c r="BI168" s="201">
        <f>IF(N168="nulová",J168,0)</f>
        <v>0</v>
      </c>
      <c r="BJ168" s="18" t="s">
        <v>85</v>
      </c>
      <c r="BK168" s="201">
        <f>ROUND(I168*H168,2)</f>
        <v>0</v>
      </c>
      <c r="BL168" s="18" t="s">
        <v>299</v>
      </c>
      <c r="BM168" s="200" t="s">
        <v>5957</v>
      </c>
    </row>
    <row r="169" spans="1:65" s="13" customFormat="1" ht="11.25">
      <c r="B169" s="202"/>
      <c r="C169" s="203"/>
      <c r="D169" s="204" t="s">
        <v>301</v>
      </c>
      <c r="E169" s="205" t="s">
        <v>1</v>
      </c>
      <c r="F169" s="206" t="s">
        <v>5958</v>
      </c>
      <c r="G169" s="203"/>
      <c r="H169" s="205" t="s">
        <v>1</v>
      </c>
      <c r="I169" s="207"/>
      <c r="J169" s="203"/>
      <c r="K169" s="203"/>
      <c r="L169" s="208"/>
      <c r="M169" s="209"/>
      <c r="N169" s="210"/>
      <c r="O169" s="210"/>
      <c r="P169" s="210"/>
      <c r="Q169" s="210"/>
      <c r="R169" s="210"/>
      <c r="S169" s="210"/>
      <c r="T169" s="211"/>
      <c r="AT169" s="212" t="s">
        <v>301</v>
      </c>
      <c r="AU169" s="212" t="s">
        <v>120</v>
      </c>
      <c r="AV169" s="13" t="s">
        <v>85</v>
      </c>
      <c r="AW169" s="13" t="s">
        <v>32</v>
      </c>
      <c r="AX169" s="13" t="s">
        <v>77</v>
      </c>
      <c r="AY169" s="212" t="s">
        <v>292</v>
      </c>
    </row>
    <row r="170" spans="1:65" s="14" customFormat="1" ht="22.5">
      <c r="B170" s="213"/>
      <c r="C170" s="214"/>
      <c r="D170" s="204" t="s">
        <v>301</v>
      </c>
      <c r="E170" s="215" t="s">
        <v>1</v>
      </c>
      <c r="F170" s="216" t="s">
        <v>5959</v>
      </c>
      <c r="G170" s="214"/>
      <c r="H170" s="217">
        <v>2830.0349999999999</v>
      </c>
      <c r="I170" s="218"/>
      <c r="J170" s="214"/>
      <c r="K170" s="214"/>
      <c r="L170" s="219"/>
      <c r="M170" s="220"/>
      <c r="N170" s="221"/>
      <c r="O170" s="221"/>
      <c r="P170" s="221"/>
      <c r="Q170" s="221"/>
      <c r="R170" s="221"/>
      <c r="S170" s="221"/>
      <c r="T170" s="222"/>
      <c r="AT170" s="223" t="s">
        <v>301</v>
      </c>
      <c r="AU170" s="223" t="s">
        <v>120</v>
      </c>
      <c r="AV170" s="14" t="s">
        <v>120</v>
      </c>
      <c r="AW170" s="14" t="s">
        <v>32</v>
      </c>
      <c r="AX170" s="14" t="s">
        <v>77</v>
      </c>
      <c r="AY170" s="223" t="s">
        <v>292</v>
      </c>
    </row>
    <row r="171" spans="1:65" s="15" customFormat="1" ht="11.25">
      <c r="B171" s="224"/>
      <c r="C171" s="225"/>
      <c r="D171" s="204" t="s">
        <v>301</v>
      </c>
      <c r="E171" s="226" t="s">
        <v>1</v>
      </c>
      <c r="F171" s="227" t="s">
        <v>304</v>
      </c>
      <c r="G171" s="225"/>
      <c r="H171" s="228">
        <v>2830.0349999999999</v>
      </c>
      <c r="I171" s="229"/>
      <c r="J171" s="225"/>
      <c r="K171" s="225"/>
      <c r="L171" s="230"/>
      <c r="M171" s="231"/>
      <c r="N171" s="232"/>
      <c r="O171" s="232"/>
      <c r="P171" s="232"/>
      <c r="Q171" s="232"/>
      <c r="R171" s="232"/>
      <c r="S171" s="232"/>
      <c r="T171" s="233"/>
      <c r="AT171" s="234" t="s">
        <v>301</v>
      </c>
      <c r="AU171" s="234" t="s">
        <v>120</v>
      </c>
      <c r="AV171" s="15" t="s">
        <v>299</v>
      </c>
      <c r="AW171" s="15" t="s">
        <v>32</v>
      </c>
      <c r="AX171" s="15" t="s">
        <v>85</v>
      </c>
      <c r="AY171" s="234" t="s">
        <v>292</v>
      </c>
    </row>
    <row r="172" spans="1:65" s="2" customFormat="1" ht="33" customHeight="1">
      <c r="A172" s="35"/>
      <c r="B172" s="36"/>
      <c r="C172" s="189" t="s">
        <v>8</v>
      </c>
      <c r="D172" s="189" t="s">
        <v>294</v>
      </c>
      <c r="E172" s="190" t="s">
        <v>363</v>
      </c>
      <c r="F172" s="191" t="s">
        <v>364</v>
      </c>
      <c r="G172" s="192" t="s">
        <v>365</v>
      </c>
      <c r="H172" s="193">
        <v>1330.6790000000001</v>
      </c>
      <c r="I172" s="194"/>
      <c r="J172" s="195">
        <f>ROUND(I172*H172,2)</f>
        <v>0</v>
      </c>
      <c r="K172" s="191" t="s">
        <v>298</v>
      </c>
      <c r="L172" s="40"/>
      <c r="M172" s="196" t="s">
        <v>1</v>
      </c>
      <c r="N172" s="197" t="s">
        <v>42</v>
      </c>
      <c r="O172" s="72"/>
      <c r="P172" s="198">
        <f>O172*H172</f>
        <v>0</v>
      </c>
      <c r="Q172" s="198">
        <v>0</v>
      </c>
      <c r="R172" s="198">
        <f>Q172*H172</f>
        <v>0</v>
      </c>
      <c r="S172" s="198">
        <v>0</v>
      </c>
      <c r="T172" s="199">
        <f>S172*H172</f>
        <v>0</v>
      </c>
      <c r="U172" s="35"/>
      <c r="V172" s="35"/>
      <c r="W172" s="35"/>
      <c r="X172" s="35"/>
      <c r="Y172" s="35"/>
      <c r="Z172" s="35"/>
      <c r="AA172" s="35"/>
      <c r="AB172" s="35"/>
      <c r="AC172" s="35"/>
      <c r="AD172" s="35"/>
      <c r="AE172" s="35"/>
      <c r="AR172" s="200" t="s">
        <v>299</v>
      </c>
      <c r="AT172" s="200" t="s">
        <v>294</v>
      </c>
      <c r="AU172" s="200" t="s">
        <v>120</v>
      </c>
      <c r="AY172" s="18" t="s">
        <v>292</v>
      </c>
      <c r="BE172" s="201">
        <f>IF(N172="základní",J172,0)</f>
        <v>0</v>
      </c>
      <c r="BF172" s="201">
        <f>IF(N172="snížená",J172,0)</f>
        <v>0</v>
      </c>
      <c r="BG172" s="201">
        <f>IF(N172="zákl. přenesená",J172,0)</f>
        <v>0</v>
      </c>
      <c r="BH172" s="201">
        <f>IF(N172="sníž. přenesená",J172,0)</f>
        <v>0</v>
      </c>
      <c r="BI172" s="201">
        <f>IF(N172="nulová",J172,0)</f>
        <v>0</v>
      </c>
      <c r="BJ172" s="18" t="s">
        <v>85</v>
      </c>
      <c r="BK172" s="201">
        <f>ROUND(I172*H172,2)</f>
        <v>0</v>
      </c>
      <c r="BL172" s="18" t="s">
        <v>299</v>
      </c>
      <c r="BM172" s="200" t="s">
        <v>5960</v>
      </c>
    </row>
    <row r="173" spans="1:65" s="14" customFormat="1" ht="11.25">
      <c r="B173" s="213"/>
      <c r="C173" s="214"/>
      <c r="D173" s="204" t="s">
        <v>301</v>
      </c>
      <c r="E173" s="215" t="s">
        <v>1</v>
      </c>
      <c r="F173" s="216" t="s">
        <v>4831</v>
      </c>
      <c r="G173" s="214"/>
      <c r="H173" s="217">
        <v>1330.6790000000001</v>
      </c>
      <c r="I173" s="218"/>
      <c r="J173" s="214"/>
      <c r="K173" s="214"/>
      <c r="L173" s="219"/>
      <c r="M173" s="220"/>
      <c r="N173" s="221"/>
      <c r="O173" s="221"/>
      <c r="P173" s="221"/>
      <c r="Q173" s="221"/>
      <c r="R173" s="221"/>
      <c r="S173" s="221"/>
      <c r="T173" s="222"/>
      <c r="AT173" s="223" t="s">
        <v>301</v>
      </c>
      <c r="AU173" s="223" t="s">
        <v>120</v>
      </c>
      <c r="AV173" s="14" t="s">
        <v>120</v>
      </c>
      <c r="AW173" s="14" t="s">
        <v>32</v>
      </c>
      <c r="AX173" s="14" t="s">
        <v>85</v>
      </c>
      <c r="AY173" s="223" t="s">
        <v>292</v>
      </c>
    </row>
    <row r="174" spans="1:65" s="2" customFormat="1" ht="16.5" customHeight="1">
      <c r="A174" s="35"/>
      <c r="B174" s="36"/>
      <c r="C174" s="189" t="s">
        <v>438</v>
      </c>
      <c r="D174" s="189" t="s">
        <v>294</v>
      </c>
      <c r="E174" s="190" t="s">
        <v>369</v>
      </c>
      <c r="F174" s="191" t="s">
        <v>370</v>
      </c>
      <c r="G174" s="192" t="s">
        <v>307</v>
      </c>
      <c r="H174" s="193">
        <v>1085.2660000000001</v>
      </c>
      <c r="I174" s="194"/>
      <c r="J174" s="195">
        <f>ROUND(I174*H174,2)</f>
        <v>0</v>
      </c>
      <c r="K174" s="191" t="s">
        <v>298</v>
      </c>
      <c r="L174" s="40"/>
      <c r="M174" s="196" t="s">
        <v>1</v>
      </c>
      <c r="N174" s="197" t="s">
        <v>42</v>
      </c>
      <c r="O174" s="72"/>
      <c r="P174" s="198">
        <f>O174*H174</f>
        <v>0</v>
      </c>
      <c r="Q174" s="198">
        <v>0</v>
      </c>
      <c r="R174" s="198">
        <f>Q174*H174</f>
        <v>0</v>
      </c>
      <c r="S174" s="198">
        <v>0</v>
      </c>
      <c r="T174" s="199">
        <f>S174*H174</f>
        <v>0</v>
      </c>
      <c r="U174" s="35"/>
      <c r="V174" s="35"/>
      <c r="W174" s="35"/>
      <c r="X174" s="35"/>
      <c r="Y174" s="35"/>
      <c r="Z174" s="35"/>
      <c r="AA174" s="35"/>
      <c r="AB174" s="35"/>
      <c r="AC174" s="35"/>
      <c r="AD174" s="35"/>
      <c r="AE174" s="35"/>
      <c r="AR174" s="200" t="s">
        <v>299</v>
      </c>
      <c r="AT174" s="200" t="s">
        <v>294</v>
      </c>
      <c r="AU174" s="200" t="s">
        <v>120</v>
      </c>
      <c r="AY174" s="18" t="s">
        <v>292</v>
      </c>
      <c r="BE174" s="201">
        <f>IF(N174="základní",J174,0)</f>
        <v>0</v>
      </c>
      <c r="BF174" s="201">
        <f>IF(N174="snížená",J174,0)</f>
        <v>0</v>
      </c>
      <c r="BG174" s="201">
        <f>IF(N174="zákl. přenesená",J174,0)</f>
        <v>0</v>
      </c>
      <c r="BH174" s="201">
        <f>IF(N174="sníž. přenesená",J174,0)</f>
        <v>0</v>
      </c>
      <c r="BI174" s="201">
        <f>IF(N174="nulová",J174,0)</f>
        <v>0</v>
      </c>
      <c r="BJ174" s="18" t="s">
        <v>85</v>
      </c>
      <c r="BK174" s="201">
        <f>ROUND(I174*H174,2)</f>
        <v>0</v>
      </c>
      <c r="BL174" s="18" t="s">
        <v>299</v>
      </c>
      <c r="BM174" s="200" t="s">
        <v>5961</v>
      </c>
    </row>
    <row r="175" spans="1:65" s="14" customFormat="1" ht="11.25">
      <c r="B175" s="213"/>
      <c r="C175" s="214"/>
      <c r="D175" s="204" t="s">
        <v>301</v>
      </c>
      <c r="E175" s="215" t="s">
        <v>1</v>
      </c>
      <c r="F175" s="216" t="s">
        <v>4833</v>
      </c>
      <c r="G175" s="214"/>
      <c r="H175" s="217">
        <v>1085.2660000000001</v>
      </c>
      <c r="I175" s="218"/>
      <c r="J175" s="214"/>
      <c r="K175" s="214"/>
      <c r="L175" s="219"/>
      <c r="M175" s="220"/>
      <c r="N175" s="221"/>
      <c r="O175" s="221"/>
      <c r="P175" s="221"/>
      <c r="Q175" s="221"/>
      <c r="R175" s="221"/>
      <c r="S175" s="221"/>
      <c r="T175" s="222"/>
      <c r="AT175" s="223" t="s">
        <v>301</v>
      </c>
      <c r="AU175" s="223" t="s">
        <v>120</v>
      </c>
      <c r="AV175" s="14" t="s">
        <v>120</v>
      </c>
      <c r="AW175" s="14" t="s">
        <v>32</v>
      </c>
      <c r="AX175" s="14" t="s">
        <v>85</v>
      </c>
      <c r="AY175" s="223" t="s">
        <v>292</v>
      </c>
    </row>
    <row r="176" spans="1:65" s="2" customFormat="1" ht="24.2" customHeight="1">
      <c r="A176" s="35"/>
      <c r="B176" s="36"/>
      <c r="C176" s="189" t="s">
        <v>445</v>
      </c>
      <c r="D176" s="189" t="s">
        <v>294</v>
      </c>
      <c r="E176" s="190" t="s">
        <v>4834</v>
      </c>
      <c r="F176" s="191" t="s">
        <v>4835</v>
      </c>
      <c r="G176" s="192" t="s">
        <v>307</v>
      </c>
      <c r="H176" s="193">
        <v>346</v>
      </c>
      <c r="I176" s="194"/>
      <c r="J176" s="195">
        <f>ROUND(I176*H176,2)</f>
        <v>0</v>
      </c>
      <c r="K176" s="191" t="s">
        <v>298</v>
      </c>
      <c r="L176" s="40"/>
      <c r="M176" s="196" t="s">
        <v>1</v>
      </c>
      <c r="N176" s="197" t="s">
        <v>42</v>
      </c>
      <c r="O176" s="72"/>
      <c r="P176" s="198">
        <f>O176*H176</f>
        <v>0</v>
      </c>
      <c r="Q176" s="198">
        <v>0</v>
      </c>
      <c r="R176" s="198">
        <f>Q176*H176</f>
        <v>0</v>
      </c>
      <c r="S176" s="198">
        <v>0</v>
      </c>
      <c r="T176" s="199">
        <f>S176*H176</f>
        <v>0</v>
      </c>
      <c r="U176" s="35"/>
      <c r="V176" s="35"/>
      <c r="W176" s="35"/>
      <c r="X176" s="35"/>
      <c r="Y176" s="35"/>
      <c r="Z176" s="35"/>
      <c r="AA176" s="35"/>
      <c r="AB176" s="35"/>
      <c r="AC176" s="35"/>
      <c r="AD176" s="35"/>
      <c r="AE176" s="35"/>
      <c r="AR176" s="200" t="s">
        <v>299</v>
      </c>
      <c r="AT176" s="200" t="s">
        <v>294</v>
      </c>
      <c r="AU176" s="200" t="s">
        <v>120</v>
      </c>
      <c r="AY176" s="18" t="s">
        <v>292</v>
      </c>
      <c r="BE176" s="201">
        <f>IF(N176="základní",J176,0)</f>
        <v>0</v>
      </c>
      <c r="BF176" s="201">
        <f>IF(N176="snížená",J176,0)</f>
        <v>0</v>
      </c>
      <c r="BG176" s="201">
        <f>IF(N176="zákl. přenesená",J176,0)</f>
        <v>0</v>
      </c>
      <c r="BH176" s="201">
        <f>IF(N176="sníž. přenesená",J176,0)</f>
        <v>0</v>
      </c>
      <c r="BI176" s="201">
        <f>IF(N176="nulová",J176,0)</f>
        <v>0</v>
      </c>
      <c r="BJ176" s="18" t="s">
        <v>85</v>
      </c>
      <c r="BK176" s="201">
        <f>ROUND(I176*H176,2)</f>
        <v>0</v>
      </c>
      <c r="BL176" s="18" t="s">
        <v>299</v>
      </c>
      <c r="BM176" s="200" t="s">
        <v>5962</v>
      </c>
    </row>
    <row r="177" spans="1:65" s="14" customFormat="1" ht="11.25">
      <c r="B177" s="213"/>
      <c r="C177" s="214"/>
      <c r="D177" s="204" t="s">
        <v>301</v>
      </c>
      <c r="E177" s="215" t="s">
        <v>1</v>
      </c>
      <c r="F177" s="216" t="s">
        <v>5963</v>
      </c>
      <c r="G177" s="214"/>
      <c r="H177" s="217">
        <v>76</v>
      </c>
      <c r="I177" s="218"/>
      <c r="J177" s="214"/>
      <c r="K177" s="214"/>
      <c r="L177" s="219"/>
      <c r="M177" s="220"/>
      <c r="N177" s="221"/>
      <c r="O177" s="221"/>
      <c r="P177" s="221"/>
      <c r="Q177" s="221"/>
      <c r="R177" s="221"/>
      <c r="S177" s="221"/>
      <c r="T177" s="222"/>
      <c r="AT177" s="223" t="s">
        <v>301</v>
      </c>
      <c r="AU177" s="223" t="s">
        <v>120</v>
      </c>
      <c r="AV177" s="14" t="s">
        <v>120</v>
      </c>
      <c r="AW177" s="14" t="s">
        <v>32</v>
      </c>
      <c r="AX177" s="14" t="s">
        <v>77</v>
      </c>
      <c r="AY177" s="223" t="s">
        <v>292</v>
      </c>
    </row>
    <row r="178" spans="1:65" s="14" customFormat="1" ht="22.5">
      <c r="B178" s="213"/>
      <c r="C178" s="214"/>
      <c r="D178" s="204" t="s">
        <v>301</v>
      </c>
      <c r="E178" s="215" t="s">
        <v>1</v>
      </c>
      <c r="F178" s="216" t="s">
        <v>5964</v>
      </c>
      <c r="G178" s="214"/>
      <c r="H178" s="217">
        <v>160</v>
      </c>
      <c r="I178" s="218"/>
      <c r="J178" s="214"/>
      <c r="K178" s="214"/>
      <c r="L178" s="219"/>
      <c r="M178" s="220"/>
      <c r="N178" s="221"/>
      <c r="O178" s="221"/>
      <c r="P178" s="221"/>
      <c r="Q178" s="221"/>
      <c r="R178" s="221"/>
      <c r="S178" s="221"/>
      <c r="T178" s="222"/>
      <c r="AT178" s="223" t="s">
        <v>301</v>
      </c>
      <c r="AU178" s="223" t="s">
        <v>120</v>
      </c>
      <c r="AV178" s="14" t="s">
        <v>120</v>
      </c>
      <c r="AW178" s="14" t="s">
        <v>32</v>
      </c>
      <c r="AX178" s="14" t="s">
        <v>77</v>
      </c>
      <c r="AY178" s="223" t="s">
        <v>292</v>
      </c>
    </row>
    <row r="179" spans="1:65" s="14" customFormat="1" ht="11.25">
      <c r="B179" s="213"/>
      <c r="C179" s="214"/>
      <c r="D179" s="204" t="s">
        <v>301</v>
      </c>
      <c r="E179" s="215" t="s">
        <v>1</v>
      </c>
      <c r="F179" s="216" t="s">
        <v>5965</v>
      </c>
      <c r="G179" s="214"/>
      <c r="H179" s="217">
        <v>110</v>
      </c>
      <c r="I179" s="218"/>
      <c r="J179" s="214"/>
      <c r="K179" s="214"/>
      <c r="L179" s="219"/>
      <c r="M179" s="220"/>
      <c r="N179" s="221"/>
      <c r="O179" s="221"/>
      <c r="P179" s="221"/>
      <c r="Q179" s="221"/>
      <c r="R179" s="221"/>
      <c r="S179" s="221"/>
      <c r="T179" s="222"/>
      <c r="AT179" s="223" t="s">
        <v>301</v>
      </c>
      <c r="AU179" s="223" t="s">
        <v>120</v>
      </c>
      <c r="AV179" s="14" t="s">
        <v>120</v>
      </c>
      <c r="AW179" s="14" t="s">
        <v>32</v>
      </c>
      <c r="AX179" s="14" t="s">
        <v>77</v>
      </c>
      <c r="AY179" s="223" t="s">
        <v>292</v>
      </c>
    </row>
    <row r="180" spans="1:65" s="15" customFormat="1" ht="11.25">
      <c r="B180" s="224"/>
      <c r="C180" s="225"/>
      <c r="D180" s="204" t="s">
        <v>301</v>
      </c>
      <c r="E180" s="226" t="s">
        <v>4798</v>
      </c>
      <c r="F180" s="227" t="s">
        <v>304</v>
      </c>
      <c r="G180" s="225"/>
      <c r="H180" s="228">
        <v>346</v>
      </c>
      <c r="I180" s="229"/>
      <c r="J180" s="225"/>
      <c r="K180" s="225"/>
      <c r="L180" s="230"/>
      <c r="M180" s="231"/>
      <c r="N180" s="232"/>
      <c r="O180" s="232"/>
      <c r="P180" s="232"/>
      <c r="Q180" s="232"/>
      <c r="R180" s="232"/>
      <c r="S180" s="232"/>
      <c r="T180" s="233"/>
      <c r="AT180" s="234" t="s">
        <v>301</v>
      </c>
      <c r="AU180" s="234" t="s">
        <v>120</v>
      </c>
      <c r="AV180" s="15" t="s">
        <v>299</v>
      </c>
      <c r="AW180" s="15" t="s">
        <v>32</v>
      </c>
      <c r="AX180" s="15" t="s">
        <v>85</v>
      </c>
      <c r="AY180" s="234" t="s">
        <v>292</v>
      </c>
    </row>
    <row r="181" spans="1:65" s="2" customFormat="1" ht="24.2" customHeight="1">
      <c r="A181" s="35"/>
      <c r="B181" s="36"/>
      <c r="C181" s="189" t="s">
        <v>449</v>
      </c>
      <c r="D181" s="189" t="s">
        <v>294</v>
      </c>
      <c r="E181" s="190" t="s">
        <v>4839</v>
      </c>
      <c r="F181" s="191" t="s">
        <v>4840</v>
      </c>
      <c r="G181" s="192" t="s">
        <v>307</v>
      </c>
      <c r="H181" s="193">
        <v>53.2</v>
      </c>
      <c r="I181" s="194"/>
      <c r="J181" s="195">
        <f>ROUND(I181*H181,2)</f>
        <v>0</v>
      </c>
      <c r="K181" s="191" t="s">
        <v>298</v>
      </c>
      <c r="L181" s="40"/>
      <c r="M181" s="196" t="s">
        <v>1</v>
      </c>
      <c r="N181" s="197" t="s">
        <v>42</v>
      </c>
      <c r="O181" s="72"/>
      <c r="P181" s="198">
        <f>O181*H181</f>
        <v>0</v>
      </c>
      <c r="Q181" s="198">
        <v>0</v>
      </c>
      <c r="R181" s="198">
        <f>Q181*H181</f>
        <v>0</v>
      </c>
      <c r="S181" s="198">
        <v>0</v>
      </c>
      <c r="T181" s="199">
        <f>S181*H181</f>
        <v>0</v>
      </c>
      <c r="U181" s="35"/>
      <c r="V181" s="35"/>
      <c r="W181" s="35"/>
      <c r="X181" s="35"/>
      <c r="Y181" s="35"/>
      <c r="Z181" s="35"/>
      <c r="AA181" s="35"/>
      <c r="AB181" s="35"/>
      <c r="AC181" s="35"/>
      <c r="AD181" s="35"/>
      <c r="AE181" s="35"/>
      <c r="AR181" s="200" t="s">
        <v>299</v>
      </c>
      <c r="AT181" s="200" t="s">
        <v>294</v>
      </c>
      <c r="AU181" s="200" t="s">
        <v>120</v>
      </c>
      <c r="AY181" s="18" t="s">
        <v>292</v>
      </c>
      <c r="BE181" s="201">
        <f>IF(N181="základní",J181,0)</f>
        <v>0</v>
      </c>
      <c r="BF181" s="201">
        <f>IF(N181="snížená",J181,0)</f>
        <v>0</v>
      </c>
      <c r="BG181" s="201">
        <f>IF(N181="zákl. přenesená",J181,0)</f>
        <v>0</v>
      </c>
      <c r="BH181" s="201">
        <f>IF(N181="sníž. přenesená",J181,0)</f>
        <v>0</v>
      </c>
      <c r="BI181" s="201">
        <f>IF(N181="nulová",J181,0)</f>
        <v>0</v>
      </c>
      <c r="BJ181" s="18" t="s">
        <v>85</v>
      </c>
      <c r="BK181" s="201">
        <f>ROUND(I181*H181,2)</f>
        <v>0</v>
      </c>
      <c r="BL181" s="18" t="s">
        <v>299</v>
      </c>
      <c r="BM181" s="200" t="s">
        <v>5966</v>
      </c>
    </row>
    <row r="182" spans="1:65" s="14" customFormat="1" ht="11.25">
      <c r="B182" s="213"/>
      <c r="C182" s="214"/>
      <c r="D182" s="204" t="s">
        <v>301</v>
      </c>
      <c r="E182" s="215" t="s">
        <v>1</v>
      </c>
      <c r="F182" s="216" t="s">
        <v>5967</v>
      </c>
      <c r="G182" s="214"/>
      <c r="H182" s="217">
        <v>53.2</v>
      </c>
      <c r="I182" s="218"/>
      <c r="J182" s="214"/>
      <c r="K182" s="214"/>
      <c r="L182" s="219"/>
      <c r="M182" s="220"/>
      <c r="N182" s="221"/>
      <c r="O182" s="221"/>
      <c r="P182" s="221"/>
      <c r="Q182" s="221"/>
      <c r="R182" s="221"/>
      <c r="S182" s="221"/>
      <c r="T182" s="222"/>
      <c r="AT182" s="223" t="s">
        <v>301</v>
      </c>
      <c r="AU182" s="223" t="s">
        <v>120</v>
      </c>
      <c r="AV182" s="14" t="s">
        <v>120</v>
      </c>
      <c r="AW182" s="14" t="s">
        <v>32</v>
      </c>
      <c r="AX182" s="14" t="s">
        <v>77</v>
      </c>
      <c r="AY182" s="223" t="s">
        <v>292</v>
      </c>
    </row>
    <row r="183" spans="1:65" s="15" customFormat="1" ht="11.25">
      <c r="B183" s="224"/>
      <c r="C183" s="225"/>
      <c r="D183" s="204" t="s">
        <v>301</v>
      </c>
      <c r="E183" s="226" t="s">
        <v>1</v>
      </c>
      <c r="F183" s="227" t="s">
        <v>304</v>
      </c>
      <c r="G183" s="225"/>
      <c r="H183" s="228">
        <v>53.2</v>
      </c>
      <c r="I183" s="229"/>
      <c r="J183" s="225"/>
      <c r="K183" s="225"/>
      <c r="L183" s="230"/>
      <c r="M183" s="231"/>
      <c r="N183" s="232"/>
      <c r="O183" s="232"/>
      <c r="P183" s="232"/>
      <c r="Q183" s="232"/>
      <c r="R183" s="232"/>
      <c r="S183" s="232"/>
      <c r="T183" s="233"/>
      <c r="AT183" s="234" t="s">
        <v>301</v>
      </c>
      <c r="AU183" s="234" t="s">
        <v>120</v>
      </c>
      <c r="AV183" s="15" t="s">
        <v>299</v>
      </c>
      <c r="AW183" s="15" t="s">
        <v>32</v>
      </c>
      <c r="AX183" s="15" t="s">
        <v>85</v>
      </c>
      <c r="AY183" s="234" t="s">
        <v>292</v>
      </c>
    </row>
    <row r="184" spans="1:65" s="2" customFormat="1" ht="16.5" customHeight="1">
      <c r="A184" s="35"/>
      <c r="B184" s="36"/>
      <c r="C184" s="246" t="s">
        <v>454</v>
      </c>
      <c r="D184" s="246" t="s">
        <v>626</v>
      </c>
      <c r="E184" s="247" t="s">
        <v>5968</v>
      </c>
      <c r="F184" s="248" t="s">
        <v>5969</v>
      </c>
      <c r="G184" s="249" t="s">
        <v>365</v>
      </c>
      <c r="H184" s="250">
        <v>106.4</v>
      </c>
      <c r="I184" s="251"/>
      <c r="J184" s="252">
        <f>ROUND(I184*H184,2)</f>
        <v>0</v>
      </c>
      <c r="K184" s="248" t="s">
        <v>298</v>
      </c>
      <c r="L184" s="253"/>
      <c r="M184" s="254" t="s">
        <v>1</v>
      </c>
      <c r="N184" s="255" t="s">
        <v>42</v>
      </c>
      <c r="O184" s="72"/>
      <c r="P184" s="198">
        <f>O184*H184</f>
        <v>0</v>
      </c>
      <c r="Q184" s="198">
        <v>1</v>
      </c>
      <c r="R184" s="198">
        <f>Q184*H184</f>
        <v>106.4</v>
      </c>
      <c r="S184" s="198">
        <v>0</v>
      </c>
      <c r="T184" s="199">
        <f>S184*H184</f>
        <v>0</v>
      </c>
      <c r="U184" s="35"/>
      <c r="V184" s="35"/>
      <c r="W184" s="35"/>
      <c r="X184" s="35"/>
      <c r="Y184" s="35"/>
      <c r="Z184" s="35"/>
      <c r="AA184" s="35"/>
      <c r="AB184" s="35"/>
      <c r="AC184" s="35"/>
      <c r="AD184" s="35"/>
      <c r="AE184" s="35"/>
      <c r="AR184" s="200" t="s">
        <v>357</v>
      </c>
      <c r="AT184" s="200" t="s">
        <v>626</v>
      </c>
      <c r="AU184" s="200" t="s">
        <v>120</v>
      </c>
      <c r="AY184" s="18" t="s">
        <v>292</v>
      </c>
      <c r="BE184" s="201">
        <f>IF(N184="základní",J184,0)</f>
        <v>0</v>
      </c>
      <c r="BF184" s="201">
        <f>IF(N184="snížená",J184,0)</f>
        <v>0</v>
      </c>
      <c r="BG184" s="201">
        <f>IF(N184="zákl. přenesená",J184,0)</f>
        <v>0</v>
      </c>
      <c r="BH184" s="201">
        <f>IF(N184="sníž. přenesená",J184,0)</f>
        <v>0</v>
      </c>
      <c r="BI184" s="201">
        <f>IF(N184="nulová",J184,0)</f>
        <v>0</v>
      </c>
      <c r="BJ184" s="18" t="s">
        <v>85</v>
      </c>
      <c r="BK184" s="201">
        <f>ROUND(I184*H184,2)</f>
        <v>0</v>
      </c>
      <c r="BL184" s="18" t="s">
        <v>299</v>
      </c>
      <c r="BM184" s="200" t="s">
        <v>5970</v>
      </c>
    </row>
    <row r="185" spans="1:65" s="14" customFormat="1" ht="11.25">
      <c r="B185" s="213"/>
      <c r="C185" s="214"/>
      <c r="D185" s="204" t="s">
        <v>301</v>
      </c>
      <c r="E185" s="214"/>
      <c r="F185" s="216" t="s">
        <v>5971</v>
      </c>
      <c r="G185" s="214"/>
      <c r="H185" s="217">
        <v>106.4</v>
      </c>
      <c r="I185" s="218"/>
      <c r="J185" s="214"/>
      <c r="K185" s="214"/>
      <c r="L185" s="219"/>
      <c r="M185" s="220"/>
      <c r="N185" s="221"/>
      <c r="O185" s="221"/>
      <c r="P185" s="221"/>
      <c r="Q185" s="221"/>
      <c r="R185" s="221"/>
      <c r="S185" s="221"/>
      <c r="T185" s="222"/>
      <c r="AT185" s="223" t="s">
        <v>301</v>
      </c>
      <c r="AU185" s="223" t="s">
        <v>120</v>
      </c>
      <c r="AV185" s="14" t="s">
        <v>120</v>
      </c>
      <c r="AW185" s="14" t="s">
        <v>4</v>
      </c>
      <c r="AX185" s="14" t="s">
        <v>85</v>
      </c>
      <c r="AY185" s="223" t="s">
        <v>292</v>
      </c>
    </row>
    <row r="186" spans="1:65" s="2" customFormat="1" ht="24.2" customHeight="1">
      <c r="A186" s="35"/>
      <c r="B186" s="36"/>
      <c r="C186" s="189" t="s">
        <v>459</v>
      </c>
      <c r="D186" s="189" t="s">
        <v>294</v>
      </c>
      <c r="E186" s="190" t="s">
        <v>400</v>
      </c>
      <c r="F186" s="191" t="s">
        <v>5972</v>
      </c>
      <c r="G186" s="192" t="s">
        <v>297</v>
      </c>
      <c r="H186" s="193">
        <v>2830.0349999999999</v>
      </c>
      <c r="I186" s="194"/>
      <c r="J186" s="195">
        <f>ROUND(I186*H186,2)</f>
        <v>0</v>
      </c>
      <c r="K186" s="191" t="s">
        <v>298</v>
      </c>
      <c r="L186" s="40"/>
      <c r="M186" s="196" t="s">
        <v>1</v>
      </c>
      <c r="N186" s="197" t="s">
        <v>42</v>
      </c>
      <c r="O186" s="72"/>
      <c r="P186" s="198">
        <f>O186*H186</f>
        <v>0</v>
      </c>
      <c r="Q186" s="198">
        <v>0</v>
      </c>
      <c r="R186" s="198">
        <f>Q186*H186</f>
        <v>0</v>
      </c>
      <c r="S186" s="198">
        <v>0</v>
      </c>
      <c r="T186" s="199">
        <f>S186*H186</f>
        <v>0</v>
      </c>
      <c r="U186" s="35"/>
      <c r="V186" s="35"/>
      <c r="W186" s="35"/>
      <c r="X186" s="35"/>
      <c r="Y186" s="35"/>
      <c r="Z186" s="35"/>
      <c r="AA186" s="35"/>
      <c r="AB186" s="35"/>
      <c r="AC186" s="35"/>
      <c r="AD186" s="35"/>
      <c r="AE186" s="35"/>
      <c r="AR186" s="200" t="s">
        <v>299</v>
      </c>
      <c r="AT186" s="200" t="s">
        <v>294</v>
      </c>
      <c r="AU186" s="200" t="s">
        <v>120</v>
      </c>
      <c r="AY186" s="18" t="s">
        <v>292</v>
      </c>
      <c r="BE186" s="201">
        <f>IF(N186="základní",J186,0)</f>
        <v>0</v>
      </c>
      <c r="BF186" s="201">
        <f>IF(N186="snížená",J186,0)</f>
        <v>0</v>
      </c>
      <c r="BG186" s="201">
        <f>IF(N186="zákl. přenesená",J186,0)</f>
        <v>0</v>
      </c>
      <c r="BH186" s="201">
        <f>IF(N186="sníž. přenesená",J186,0)</f>
        <v>0</v>
      </c>
      <c r="BI186" s="201">
        <f>IF(N186="nulová",J186,0)</f>
        <v>0</v>
      </c>
      <c r="BJ186" s="18" t="s">
        <v>85</v>
      </c>
      <c r="BK186" s="201">
        <f>ROUND(I186*H186,2)</f>
        <v>0</v>
      </c>
      <c r="BL186" s="18" t="s">
        <v>299</v>
      </c>
      <c r="BM186" s="200" t="s">
        <v>5973</v>
      </c>
    </row>
    <row r="187" spans="1:65" s="14" customFormat="1" ht="22.5">
      <c r="B187" s="213"/>
      <c r="C187" s="214"/>
      <c r="D187" s="204" t="s">
        <v>301</v>
      </c>
      <c r="E187" s="215" t="s">
        <v>1</v>
      </c>
      <c r="F187" s="216" t="s">
        <v>5974</v>
      </c>
      <c r="G187" s="214"/>
      <c r="H187" s="217">
        <v>2830.0349999999999</v>
      </c>
      <c r="I187" s="218"/>
      <c r="J187" s="214"/>
      <c r="K187" s="214"/>
      <c r="L187" s="219"/>
      <c r="M187" s="220"/>
      <c r="N187" s="221"/>
      <c r="O187" s="221"/>
      <c r="P187" s="221"/>
      <c r="Q187" s="221"/>
      <c r="R187" s="221"/>
      <c r="S187" s="221"/>
      <c r="T187" s="222"/>
      <c r="AT187" s="223" t="s">
        <v>301</v>
      </c>
      <c r="AU187" s="223" t="s">
        <v>120</v>
      </c>
      <c r="AV187" s="14" t="s">
        <v>120</v>
      </c>
      <c r="AW187" s="14" t="s">
        <v>32</v>
      </c>
      <c r="AX187" s="14" t="s">
        <v>77</v>
      </c>
      <c r="AY187" s="223" t="s">
        <v>292</v>
      </c>
    </row>
    <row r="188" spans="1:65" s="15" customFormat="1" ht="11.25">
      <c r="B188" s="224"/>
      <c r="C188" s="225"/>
      <c r="D188" s="204" t="s">
        <v>301</v>
      </c>
      <c r="E188" s="226" t="s">
        <v>1</v>
      </c>
      <c r="F188" s="227" t="s">
        <v>304</v>
      </c>
      <c r="G188" s="225"/>
      <c r="H188" s="228">
        <v>2830.0349999999999</v>
      </c>
      <c r="I188" s="229"/>
      <c r="J188" s="225"/>
      <c r="K188" s="225"/>
      <c r="L188" s="230"/>
      <c r="M188" s="231"/>
      <c r="N188" s="232"/>
      <c r="O188" s="232"/>
      <c r="P188" s="232"/>
      <c r="Q188" s="232"/>
      <c r="R188" s="232"/>
      <c r="S188" s="232"/>
      <c r="T188" s="233"/>
      <c r="AT188" s="234" t="s">
        <v>301</v>
      </c>
      <c r="AU188" s="234" t="s">
        <v>120</v>
      </c>
      <c r="AV188" s="15" t="s">
        <v>299</v>
      </c>
      <c r="AW188" s="15" t="s">
        <v>32</v>
      </c>
      <c r="AX188" s="15" t="s">
        <v>85</v>
      </c>
      <c r="AY188" s="234" t="s">
        <v>292</v>
      </c>
    </row>
    <row r="189" spans="1:65" s="12" customFormat="1" ht="22.9" customHeight="1">
      <c r="B189" s="173"/>
      <c r="C189" s="174"/>
      <c r="D189" s="175" t="s">
        <v>76</v>
      </c>
      <c r="E189" s="187" t="s">
        <v>120</v>
      </c>
      <c r="F189" s="187" t="s">
        <v>403</v>
      </c>
      <c r="G189" s="174"/>
      <c r="H189" s="174"/>
      <c r="I189" s="177"/>
      <c r="J189" s="188">
        <f>BK189</f>
        <v>0</v>
      </c>
      <c r="K189" s="174"/>
      <c r="L189" s="179"/>
      <c r="M189" s="180"/>
      <c r="N189" s="181"/>
      <c r="O189" s="181"/>
      <c r="P189" s="182">
        <f>SUM(P190:P201)</f>
        <v>0</v>
      </c>
      <c r="Q189" s="181"/>
      <c r="R189" s="182">
        <f>SUM(R190:R201)</f>
        <v>104.95850930000002</v>
      </c>
      <c r="S189" s="181"/>
      <c r="T189" s="183">
        <f>SUM(T190:T201)</f>
        <v>0</v>
      </c>
      <c r="AR189" s="184" t="s">
        <v>85</v>
      </c>
      <c r="AT189" s="185" t="s">
        <v>76</v>
      </c>
      <c r="AU189" s="185" t="s">
        <v>85</v>
      </c>
      <c r="AY189" s="184" t="s">
        <v>292</v>
      </c>
      <c r="BK189" s="186">
        <f>SUM(BK190:BK201)</f>
        <v>0</v>
      </c>
    </row>
    <row r="190" spans="1:65" s="2" customFormat="1" ht="37.9" customHeight="1">
      <c r="A190" s="35"/>
      <c r="B190" s="36"/>
      <c r="C190" s="189" t="s">
        <v>7</v>
      </c>
      <c r="D190" s="189" t="s">
        <v>294</v>
      </c>
      <c r="E190" s="190" t="s">
        <v>5975</v>
      </c>
      <c r="F190" s="191" t="s">
        <v>5976</v>
      </c>
      <c r="G190" s="192" t="s">
        <v>407</v>
      </c>
      <c r="H190" s="193">
        <v>380</v>
      </c>
      <c r="I190" s="194"/>
      <c r="J190" s="195">
        <f>ROUND(I190*H190,2)</f>
        <v>0</v>
      </c>
      <c r="K190" s="191" t="s">
        <v>298</v>
      </c>
      <c r="L190" s="40"/>
      <c r="M190" s="196" t="s">
        <v>1</v>
      </c>
      <c r="N190" s="197" t="s">
        <v>42</v>
      </c>
      <c r="O190" s="72"/>
      <c r="P190" s="198">
        <f>O190*H190</f>
        <v>0</v>
      </c>
      <c r="Q190" s="198">
        <v>0.27411000000000002</v>
      </c>
      <c r="R190" s="198">
        <f>Q190*H190</f>
        <v>104.16180000000001</v>
      </c>
      <c r="S190" s="198">
        <v>0</v>
      </c>
      <c r="T190" s="199">
        <f>S190*H190</f>
        <v>0</v>
      </c>
      <c r="U190" s="35"/>
      <c r="V190" s="35"/>
      <c r="W190" s="35"/>
      <c r="X190" s="35"/>
      <c r="Y190" s="35"/>
      <c r="Z190" s="35"/>
      <c r="AA190" s="35"/>
      <c r="AB190" s="35"/>
      <c r="AC190" s="35"/>
      <c r="AD190" s="35"/>
      <c r="AE190" s="35"/>
      <c r="AR190" s="200" t="s">
        <v>299</v>
      </c>
      <c r="AT190" s="200" t="s">
        <v>294</v>
      </c>
      <c r="AU190" s="200" t="s">
        <v>120</v>
      </c>
      <c r="AY190" s="18" t="s">
        <v>292</v>
      </c>
      <c r="BE190" s="201">
        <f>IF(N190="základní",J190,0)</f>
        <v>0</v>
      </c>
      <c r="BF190" s="201">
        <f>IF(N190="snížená",J190,0)</f>
        <v>0</v>
      </c>
      <c r="BG190" s="201">
        <f>IF(N190="zákl. přenesená",J190,0)</f>
        <v>0</v>
      </c>
      <c r="BH190" s="201">
        <f>IF(N190="sníž. přenesená",J190,0)</f>
        <v>0</v>
      </c>
      <c r="BI190" s="201">
        <f>IF(N190="nulová",J190,0)</f>
        <v>0</v>
      </c>
      <c r="BJ190" s="18" t="s">
        <v>85</v>
      </c>
      <c r="BK190" s="201">
        <f>ROUND(I190*H190,2)</f>
        <v>0</v>
      </c>
      <c r="BL190" s="18" t="s">
        <v>299</v>
      </c>
      <c r="BM190" s="200" t="s">
        <v>5977</v>
      </c>
    </row>
    <row r="191" spans="1:65" s="14" customFormat="1" ht="11.25">
      <c r="B191" s="213"/>
      <c r="C191" s="214"/>
      <c r="D191" s="204" t="s">
        <v>301</v>
      </c>
      <c r="E191" s="215" t="s">
        <v>1</v>
      </c>
      <c r="F191" s="216" t="s">
        <v>5978</v>
      </c>
      <c r="G191" s="214"/>
      <c r="H191" s="217">
        <v>380</v>
      </c>
      <c r="I191" s="218"/>
      <c r="J191" s="214"/>
      <c r="K191" s="214"/>
      <c r="L191" s="219"/>
      <c r="M191" s="220"/>
      <c r="N191" s="221"/>
      <c r="O191" s="221"/>
      <c r="P191" s="221"/>
      <c r="Q191" s="221"/>
      <c r="R191" s="221"/>
      <c r="S191" s="221"/>
      <c r="T191" s="222"/>
      <c r="AT191" s="223" t="s">
        <v>301</v>
      </c>
      <c r="AU191" s="223" t="s">
        <v>120</v>
      </c>
      <c r="AV191" s="14" t="s">
        <v>120</v>
      </c>
      <c r="AW191" s="14" t="s">
        <v>32</v>
      </c>
      <c r="AX191" s="14" t="s">
        <v>85</v>
      </c>
      <c r="AY191" s="223" t="s">
        <v>292</v>
      </c>
    </row>
    <row r="192" spans="1:65" s="2" customFormat="1" ht="16.5" customHeight="1">
      <c r="A192" s="35"/>
      <c r="B192" s="36"/>
      <c r="C192" s="189" t="s">
        <v>485</v>
      </c>
      <c r="D192" s="189" t="s">
        <v>294</v>
      </c>
      <c r="E192" s="190" t="s">
        <v>5979</v>
      </c>
      <c r="F192" s="191" t="s">
        <v>5980</v>
      </c>
      <c r="G192" s="192" t="s">
        <v>407</v>
      </c>
      <c r="H192" s="193">
        <v>380</v>
      </c>
      <c r="I192" s="194"/>
      <c r="J192" s="195">
        <f>ROUND(I192*H192,2)</f>
        <v>0</v>
      </c>
      <c r="K192" s="191" t="s">
        <v>298</v>
      </c>
      <c r="L192" s="40"/>
      <c r="M192" s="196" t="s">
        <v>1</v>
      </c>
      <c r="N192" s="197" t="s">
        <v>42</v>
      </c>
      <c r="O192" s="72"/>
      <c r="P192" s="198">
        <f>O192*H192</f>
        <v>0</v>
      </c>
      <c r="Q192" s="198">
        <v>1.6000000000000001E-4</v>
      </c>
      <c r="R192" s="198">
        <f>Q192*H192</f>
        <v>6.0800000000000007E-2</v>
      </c>
      <c r="S192" s="198">
        <v>0</v>
      </c>
      <c r="T192" s="199">
        <f>S192*H192</f>
        <v>0</v>
      </c>
      <c r="U192" s="35"/>
      <c r="V192" s="35"/>
      <c r="W192" s="35"/>
      <c r="X192" s="35"/>
      <c r="Y192" s="35"/>
      <c r="Z192" s="35"/>
      <c r="AA192" s="35"/>
      <c r="AB192" s="35"/>
      <c r="AC192" s="35"/>
      <c r="AD192" s="35"/>
      <c r="AE192" s="35"/>
      <c r="AR192" s="200" t="s">
        <v>299</v>
      </c>
      <c r="AT192" s="200" t="s">
        <v>294</v>
      </c>
      <c r="AU192" s="200" t="s">
        <v>120</v>
      </c>
      <c r="AY192" s="18" t="s">
        <v>292</v>
      </c>
      <c r="BE192" s="201">
        <f>IF(N192="základní",J192,0)</f>
        <v>0</v>
      </c>
      <c r="BF192" s="201">
        <f>IF(N192="snížená",J192,0)</f>
        <v>0</v>
      </c>
      <c r="BG192" s="201">
        <f>IF(N192="zákl. přenesená",J192,0)</f>
        <v>0</v>
      </c>
      <c r="BH192" s="201">
        <f>IF(N192="sníž. přenesená",J192,0)</f>
        <v>0</v>
      </c>
      <c r="BI192" s="201">
        <f>IF(N192="nulová",J192,0)</f>
        <v>0</v>
      </c>
      <c r="BJ192" s="18" t="s">
        <v>85</v>
      </c>
      <c r="BK192" s="201">
        <f>ROUND(I192*H192,2)</f>
        <v>0</v>
      </c>
      <c r="BL192" s="18" t="s">
        <v>299</v>
      </c>
      <c r="BM192" s="200" t="s">
        <v>5981</v>
      </c>
    </row>
    <row r="193" spans="1:65" s="14" customFormat="1" ht="11.25">
      <c r="B193" s="213"/>
      <c r="C193" s="214"/>
      <c r="D193" s="204" t="s">
        <v>301</v>
      </c>
      <c r="E193" s="215" t="s">
        <v>1</v>
      </c>
      <c r="F193" s="216" t="s">
        <v>5982</v>
      </c>
      <c r="G193" s="214"/>
      <c r="H193" s="217">
        <v>380</v>
      </c>
      <c r="I193" s="218"/>
      <c r="J193" s="214"/>
      <c r="K193" s="214"/>
      <c r="L193" s="219"/>
      <c r="M193" s="220"/>
      <c r="N193" s="221"/>
      <c r="O193" s="221"/>
      <c r="P193" s="221"/>
      <c r="Q193" s="221"/>
      <c r="R193" s="221"/>
      <c r="S193" s="221"/>
      <c r="T193" s="222"/>
      <c r="AT193" s="223" t="s">
        <v>301</v>
      </c>
      <c r="AU193" s="223" t="s">
        <v>120</v>
      </c>
      <c r="AV193" s="14" t="s">
        <v>120</v>
      </c>
      <c r="AW193" s="14" t="s">
        <v>32</v>
      </c>
      <c r="AX193" s="14" t="s">
        <v>77</v>
      </c>
      <c r="AY193" s="223" t="s">
        <v>292</v>
      </c>
    </row>
    <row r="194" spans="1:65" s="15" customFormat="1" ht="11.25">
      <c r="B194" s="224"/>
      <c r="C194" s="225"/>
      <c r="D194" s="204" t="s">
        <v>301</v>
      </c>
      <c r="E194" s="226" t="s">
        <v>1</v>
      </c>
      <c r="F194" s="227" t="s">
        <v>304</v>
      </c>
      <c r="G194" s="225"/>
      <c r="H194" s="228">
        <v>380</v>
      </c>
      <c r="I194" s="229"/>
      <c r="J194" s="225"/>
      <c r="K194" s="225"/>
      <c r="L194" s="230"/>
      <c r="M194" s="231"/>
      <c r="N194" s="232"/>
      <c r="O194" s="232"/>
      <c r="P194" s="232"/>
      <c r="Q194" s="232"/>
      <c r="R194" s="232"/>
      <c r="S194" s="232"/>
      <c r="T194" s="233"/>
      <c r="AT194" s="234" t="s">
        <v>301</v>
      </c>
      <c r="AU194" s="234" t="s">
        <v>120</v>
      </c>
      <c r="AV194" s="15" t="s">
        <v>299</v>
      </c>
      <c r="AW194" s="15" t="s">
        <v>32</v>
      </c>
      <c r="AX194" s="15" t="s">
        <v>85</v>
      </c>
      <c r="AY194" s="234" t="s">
        <v>292</v>
      </c>
    </row>
    <row r="195" spans="1:65" s="2" customFormat="1" ht="16.5" customHeight="1">
      <c r="A195" s="35"/>
      <c r="B195" s="36"/>
      <c r="C195" s="189" t="s">
        <v>489</v>
      </c>
      <c r="D195" s="189" t="s">
        <v>294</v>
      </c>
      <c r="E195" s="190" t="s">
        <v>5983</v>
      </c>
      <c r="F195" s="191" t="s">
        <v>5984</v>
      </c>
      <c r="G195" s="192" t="s">
        <v>307</v>
      </c>
      <c r="H195" s="193">
        <v>0.315</v>
      </c>
      <c r="I195" s="194"/>
      <c r="J195" s="195">
        <f>ROUND(I195*H195,2)</f>
        <v>0</v>
      </c>
      <c r="K195" s="191" t="s">
        <v>298</v>
      </c>
      <c r="L195" s="40"/>
      <c r="M195" s="196" t="s">
        <v>1</v>
      </c>
      <c r="N195" s="197" t="s">
        <v>42</v>
      </c>
      <c r="O195" s="72"/>
      <c r="P195" s="198">
        <f>O195*H195</f>
        <v>0</v>
      </c>
      <c r="Q195" s="198">
        <v>2.3010199999999998</v>
      </c>
      <c r="R195" s="198">
        <f>Q195*H195</f>
        <v>0.7248213</v>
      </c>
      <c r="S195" s="198">
        <v>0</v>
      </c>
      <c r="T195" s="199">
        <f>S195*H195</f>
        <v>0</v>
      </c>
      <c r="U195" s="35"/>
      <c r="V195" s="35"/>
      <c r="W195" s="35"/>
      <c r="X195" s="35"/>
      <c r="Y195" s="35"/>
      <c r="Z195" s="35"/>
      <c r="AA195" s="35"/>
      <c r="AB195" s="35"/>
      <c r="AC195" s="35"/>
      <c r="AD195" s="35"/>
      <c r="AE195" s="35"/>
      <c r="AR195" s="200" t="s">
        <v>299</v>
      </c>
      <c r="AT195" s="200" t="s">
        <v>294</v>
      </c>
      <c r="AU195" s="200" t="s">
        <v>120</v>
      </c>
      <c r="AY195" s="18" t="s">
        <v>292</v>
      </c>
      <c r="BE195" s="201">
        <f>IF(N195="základní",J195,0)</f>
        <v>0</v>
      </c>
      <c r="BF195" s="201">
        <f>IF(N195="snížená",J195,0)</f>
        <v>0</v>
      </c>
      <c r="BG195" s="201">
        <f>IF(N195="zákl. přenesená",J195,0)</f>
        <v>0</v>
      </c>
      <c r="BH195" s="201">
        <f>IF(N195="sníž. přenesená",J195,0)</f>
        <v>0</v>
      </c>
      <c r="BI195" s="201">
        <f>IF(N195="nulová",J195,0)</f>
        <v>0</v>
      </c>
      <c r="BJ195" s="18" t="s">
        <v>85</v>
      </c>
      <c r="BK195" s="201">
        <f>ROUND(I195*H195,2)</f>
        <v>0</v>
      </c>
      <c r="BL195" s="18" t="s">
        <v>299</v>
      </c>
      <c r="BM195" s="200" t="s">
        <v>5985</v>
      </c>
    </row>
    <row r="196" spans="1:65" s="14" customFormat="1" ht="11.25">
      <c r="B196" s="213"/>
      <c r="C196" s="214"/>
      <c r="D196" s="204" t="s">
        <v>301</v>
      </c>
      <c r="E196" s="215" t="s">
        <v>1</v>
      </c>
      <c r="F196" s="216" t="s">
        <v>5986</v>
      </c>
      <c r="G196" s="214"/>
      <c r="H196" s="217">
        <v>0.315</v>
      </c>
      <c r="I196" s="218"/>
      <c r="J196" s="214"/>
      <c r="K196" s="214"/>
      <c r="L196" s="219"/>
      <c r="M196" s="220"/>
      <c r="N196" s="221"/>
      <c r="O196" s="221"/>
      <c r="P196" s="221"/>
      <c r="Q196" s="221"/>
      <c r="R196" s="221"/>
      <c r="S196" s="221"/>
      <c r="T196" s="222"/>
      <c r="AT196" s="223" t="s">
        <v>301</v>
      </c>
      <c r="AU196" s="223" t="s">
        <v>120</v>
      </c>
      <c r="AV196" s="14" t="s">
        <v>120</v>
      </c>
      <c r="AW196" s="14" t="s">
        <v>32</v>
      </c>
      <c r="AX196" s="14" t="s">
        <v>77</v>
      </c>
      <c r="AY196" s="223" t="s">
        <v>292</v>
      </c>
    </row>
    <row r="197" spans="1:65" s="15" customFormat="1" ht="11.25">
      <c r="B197" s="224"/>
      <c r="C197" s="225"/>
      <c r="D197" s="204" t="s">
        <v>301</v>
      </c>
      <c r="E197" s="226" t="s">
        <v>1</v>
      </c>
      <c r="F197" s="227" t="s">
        <v>304</v>
      </c>
      <c r="G197" s="225"/>
      <c r="H197" s="228">
        <v>0.315</v>
      </c>
      <c r="I197" s="229"/>
      <c r="J197" s="225"/>
      <c r="K197" s="225"/>
      <c r="L197" s="230"/>
      <c r="M197" s="231"/>
      <c r="N197" s="232"/>
      <c r="O197" s="232"/>
      <c r="P197" s="232"/>
      <c r="Q197" s="232"/>
      <c r="R197" s="232"/>
      <c r="S197" s="232"/>
      <c r="T197" s="233"/>
      <c r="AT197" s="234" t="s">
        <v>301</v>
      </c>
      <c r="AU197" s="234" t="s">
        <v>120</v>
      </c>
      <c r="AV197" s="15" t="s">
        <v>299</v>
      </c>
      <c r="AW197" s="15" t="s">
        <v>32</v>
      </c>
      <c r="AX197" s="15" t="s">
        <v>85</v>
      </c>
      <c r="AY197" s="234" t="s">
        <v>292</v>
      </c>
    </row>
    <row r="198" spans="1:65" s="2" customFormat="1" ht="16.5" customHeight="1">
      <c r="A198" s="35"/>
      <c r="B198" s="36"/>
      <c r="C198" s="189" t="s">
        <v>494</v>
      </c>
      <c r="D198" s="189" t="s">
        <v>294</v>
      </c>
      <c r="E198" s="190" t="s">
        <v>5987</v>
      </c>
      <c r="F198" s="191" t="s">
        <v>5988</v>
      </c>
      <c r="G198" s="192" t="s">
        <v>297</v>
      </c>
      <c r="H198" s="193">
        <v>4.2</v>
      </c>
      <c r="I198" s="194"/>
      <c r="J198" s="195">
        <f>ROUND(I198*H198,2)</f>
        <v>0</v>
      </c>
      <c r="K198" s="191" t="s">
        <v>298</v>
      </c>
      <c r="L198" s="40"/>
      <c r="M198" s="196" t="s">
        <v>1</v>
      </c>
      <c r="N198" s="197" t="s">
        <v>42</v>
      </c>
      <c r="O198" s="72"/>
      <c r="P198" s="198">
        <f>O198*H198</f>
        <v>0</v>
      </c>
      <c r="Q198" s="198">
        <v>2.64E-3</v>
      </c>
      <c r="R198" s="198">
        <f>Q198*H198</f>
        <v>1.1088000000000001E-2</v>
      </c>
      <c r="S198" s="198">
        <v>0</v>
      </c>
      <c r="T198" s="199">
        <f>S198*H198</f>
        <v>0</v>
      </c>
      <c r="U198" s="35"/>
      <c r="V198" s="35"/>
      <c r="W198" s="35"/>
      <c r="X198" s="35"/>
      <c r="Y198" s="35"/>
      <c r="Z198" s="35"/>
      <c r="AA198" s="35"/>
      <c r="AB198" s="35"/>
      <c r="AC198" s="35"/>
      <c r="AD198" s="35"/>
      <c r="AE198" s="35"/>
      <c r="AR198" s="200" t="s">
        <v>299</v>
      </c>
      <c r="AT198" s="200" t="s">
        <v>294</v>
      </c>
      <c r="AU198" s="200" t="s">
        <v>120</v>
      </c>
      <c r="AY198" s="18" t="s">
        <v>292</v>
      </c>
      <c r="BE198" s="201">
        <f>IF(N198="základní",J198,0)</f>
        <v>0</v>
      </c>
      <c r="BF198" s="201">
        <f>IF(N198="snížená",J198,0)</f>
        <v>0</v>
      </c>
      <c r="BG198" s="201">
        <f>IF(N198="zákl. přenesená",J198,0)</f>
        <v>0</v>
      </c>
      <c r="BH198" s="201">
        <f>IF(N198="sníž. přenesená",J198,0)</f>
        <v>0</v>
      </c>
      <c r="BI198" s="201">
        <f>IF(N198="nulová",J198,0)</f>
        <v>0</v>
      </c>
      <c r="BJ198" s="18" t="s">
        <v>85</v>
      </c>
      <c r="BK198" s="201">
        <f>ROUND(I198*H198,2)</f>
        <v>0</v>
      </c>
      <c r="BL198" s="18" t="s">
        <v>299</v>
      </c>
      <c r="BM198" s="200" t="s">
        <v>5989</v>
      </c>
    </row>
    <row r="199" spans="1:65" s="14" customFormat="1" ht="11.25">
      <c r="B199" s="213"/>
      <c r="C199" s="214"/>
      <c r="D199" s="204" t="s">
        <v>301</v>
      </c>
      <c r="E199" s="215" t="s">
        <v>1</v>
      </c>
      <c r="F199" s="216" t="s">
        <v>5990</v>
      </c>
      <c r="G199" s="214"/>
      <c r="H199" s="217">
        <v>4.2</v>
      </c>
      <c r="I199" s="218"/>
      <c r="J199" s="214"/>
      <c r="K199" s="214"/>
      <c r="L199" s="219"/>
      <c r="M199" s="220"/>
      <c r="N199" s="221"/>
      <c r="O199" s="221"/>
      <c r="P199" s="221"/>
      <c r="Q199" s="221"/>
      <c r="R199" s="221"/>
      <c r="S199" s="221"/>
      <c r="T199" s="222"/>
      <c r="AT199" s="223" t="s">
        <v>301</v>
      </c>
      <c r="AU199" s="223" t="s">
        <v>120</v>
      </c>
      <c r="AV199" s="14" t="s">
        <v>120</v>
      </c>
      <c r="AW199" s="14" t="s">
        <v>32</v>
      </c>
      <c r="AX199" s="14" t="s">
        <v>77</v>
      </c>
      <c r="AY199" s="223" t="s">
        <v>292</v>
      </c>
    </row>
    <row r="200" spans="1:65" s="15" customFormat="1" ht="11.25">
      <c r="B200" s="224"/>
      <c r="C200" s="225"/>
      <c r="D200" s="204" t="s">
        <v>301</v>
      </c>
      <c r="E200" s="226" t="s">
        <v>1</v>
      </c>
      <c r="F200" s="227" t="s">
        <v>304</v>
      </c>
      <c r="G200" s="225"/>
      <c r="H200" s="228">
        <v>4.2</v>
      </c>
      <c r="I200" s="229"/>
      <c r="J200" s="225"/>
      <c r="K200" s="225"/>
      <c r="L200" s="230"/>
      <c r="M200" s="231"/>
      <c r="N200" s="232"/>
      <c r="O200" s="232"/>
      <c r="P200" s="232"/>
      <c r="Q200" s="232"/>
      <c r="R200" s="232"/>
      <c r="S200" s="232"/>
      <c r="T200" s="233"/>
      <c r="AT200" s="234" t="s">
        <v>301</v>
      </c>
      <c r="AU200" s="234" t="s">
        <v>120</v>
      </c>
      <c r="AV200" s="15" t="s">
        <v>299</v>
      </c>
      <c r="AW200" s="15" t="s">
        <v>32</v>
      </c>
      <c r="AX200" s="15" t="s">
        <v>85</v>
      </c>
      <c r="AY200" s="234" t="s">
        <v>292</v>
      </c>
    </row>
    <row r="201" spans="1:65" s="2" customFormat="1" ht="16.5" customHeight="1">
      <c r="A201" s="35"/>
      <c r="B201" s="36"/>
      <c r="C201" s="189" t="s">
        <v>498</v>
      </c>
      <c r="D201" s="189" t="s">
        <v>294</v>
      </c>
      <c r="E201" s="190" t="s">
        <v>5991</v>
      </c>
      <c r="F201" s="191" t="s">
        <v>5992</v>
      </c>
      <c r="G201" s="192" t="s">
        <v>297</v>
      </c>
      <c r="H201" s="193">
        <v>4.2</v>
      </c>
      <c r="I201" s="194"/>
      <c r="J201" s="195">
        <f>ROUND(I201*H201,2)</f>
        <v>0</v>
      </c>
      <c r="K201" s="191" t="s">
        <v>298</v>
      </c>
      <c r="L201" s="40"/>
      <c r="M201" s="196" t="s">
        <v>1</v>
      </c>
      <c r="N201" s="197" t="s">
        <v>42</v>
      </c>
      <c r="O201" s="72"/>
      <c r="P201" s="198">
        <f>O201*H201</f>
        <v>0</v>
      </c>
      <c r="Q201" s="198">
        <v>0</v>
      </c>
      <c r="R201" s="198">
        <f>Q201*H201</f>
        <v>0</v>
      </c>
      <c r="S201" s="198">
        <v>0</v>
      </c>
      <c r="T201" s="199">
        <f>S201*H201</f>
        <v>0</v>
      </c>
      <c r="U201" s="35"/>
      <c r="V201" s="35"/>
      <c r="W201" s="35"/>
      <c r="X201" s="35"/>
      <c r="Y201" s="35"/>
      <c r="Z201" s="35"/>
      <c r="AA201" s="35"/>
      <c r="AB201" s="35"/>
      <c r="AC201" s="35"/>
      <c r="AD201" s="35"/>
      <c r="AE201" s="35"/>
      <c r="AR201" s="200" t="s">
        <v>299</v>
      </c>
      <c r="AT201" s="200" t="s">
        <v>294</v>
      </c>
      <c r="AU201" s="200" t="s">
        <v>120</v>
      </c>
      <c r="AY201" s="18" t="s">
        <v>292</v>
      </c>
      <c r="BE201" s="201">
        <f>IF(N201="základní",J201,0)</f>
        <v>0</v>
      </c>
      <c r="BF201" s="201">
        <f>IF(N201="snížená",J201,0)</f>
        <v>0</v>
      </c>
      <c r="BG201" s="201">
        <f>IF(N201="zákl. přenesená",J201,0)</f>
        <v>0</v>
      </c>
      <c r="BH201" s="201">
        <f>IF(N201="sníž. přenesená",J201,0)</f>
        <v>0</v>
      </c>
      <c r="BI201" s="201">
        <f>IF(N201="nulová",J201,0)</f>
        <v>0</v>
      </c>
      <c r="BJ201" s="18" t="s">
        <v>85</v>
      </c>
      <c r="BK201" s="201">
        <f>ROUND(I201*H201,2)</f>
        <v>0</v>
      </c>
      <c r="BL201" s="18" t="s">
        <v>299</v>
      </c>
      <c r="BM201" s="200" t="s">
        <v>5993</v>
      </c>
    </row>
    <row r="202" spans="1:65" s="12" customFormat="1" ht="22.9" customHeight="1">
      <c r="B202" s="173"/>
      <c r="C202" s="174"/>
      <c r="D202" s="175" t="s">
        <v>76</v>
      </c>
      <c r="E202" s="187" t="s">
        <v>299</v>
      </c>
      <c r="F202" s="187" t="s">
        <v>766</v>
      </c>
      <c r="G202" s="174"/>
      <c r="H202" s="174"/>
      <c r="I202" s="177"/>
      <c r="J202" s="188">
        <f>BK202</f>
        <v>0</v>
      </c>
      <c r="K202" s="174"/>
      <c r="L202" s="179"/>
      <c r="M202" s="180"/>
      <c r="N202" s="181"/>
      <c r="O202" s="181"/>
      <c r="P202" s="182">
        <f>SUM(P203:P205)</f>
        <v>0</v>
      </c>
      <c r="Q202" s="181"/>
      <c r="R202" s="182">
        <f>SUM(R203:R205)</f>
        <v>0</v>
      </c>
      <c r="S202" s="181"/>
      <c r="T202" s="183">
        <f>SUM(T203:T205)</f>
        <v>0</v>
      </c>
      <c r="AR202" s="184" t="s">
        <v>85</v>
      </c>
      <c r="AT202" s="185" t="s">
        <v>76</v>
      </c>
      <c r="AU202" s="185" t="s">
        <v>85</v>
      </c>
      <c r="AY202" s="184" t="s">
        <v>292</v>
      </c>
      <c r="BK202" s="186">
        <f>SUM(BK203:BK205)</f>
        <v>0</v>
      </c>
    </row>
    <row r="203" spans="1:65" s="2" customFormat="1" ht="16.5" customHeight="1">
      <c r="A203" s="35"/>
      <c r="B203" s="36"/>
      <c r="C203" s="189" t="s">
        <v>503</v>
      </c>
      <c r="D203" s="189" t="s">
        <v>294</v>
      </c>
      <c r="E203" s="190" t="s">
        <v>5994</v>
      </c>
      <c r="F203" s="191" t="s">
        <v>5995</v>
      </c>
      <c r="G203" s="192" t="s">
        <v>307</v>
      </c>
      <c r="H203" s="193">
        <v>15.2</v>
      </c>
      <c r="I203" s="194"/>
      <c r="J203" s="195">
        <f>ROUND(I203*H203,2)</f>
        <v>0</v>
      </c>
      <c r="K203" s="191" t="s">
        <v>298</v>
      </c>
      <c r="L203" s="40"/>
      <c r="M203" s="196" t="s">
        <v>1</v>
      </c>
      <c r="N203" s="197" t="s">
        <v>42</v>
      </c>
      <c r="O203" s="72"/>
      <c r="P203" s="198">
        <f>O203*H203</f>
        <v>0</v>
      </c>
      <c r="Q203" s="198">
        <v>0</v>
      </c>
      <c r="R203" s="198">
        <f>Q203*H203</f>
        <v>0</v>
      </c>
      <c r="S203" s="198">
        <v>0</v>
      </c>
      <c r="T203" s="199">
        <f>S203*H203</f>
        <v>0</v>
      </c>
      <c r="U203" s="35"/>
      <c r="V203" s="35"/>
      <c r="W203" s="35"/>
      <c r="X203" s="35"/>
      <c r="Y203" s="35"/>
      <c r="Z203" s="35"/>
      <c r="AA203" s="35"/>
      <c r="AB203" s="35"/>
      <c r="AC203" s="35"/>
      <c r="AD203" s="35"/>
      <c r="AE203" s="35"/>
      <c r="AR203" s="200" t="s">
        <v>299</v>
      </c>
      <c r="AT203" s="200" t="s">
        <v>294</v>
      </c>
      <c r="AU203" s="200" t="s">
        <v>120</v>
      </c>
      <c r="AY203" s="18" t="s">
        <v>292</v>
      </c>
      <c r="BE203" s="201">
        <f>IF(N203="základní",J203,0)</f>
        <v>0</v>
      </c>
      <c r="BF203" s="201">
        <f>IF(N203="snížená",J203,0)</f>
        <v>0</v>
      </c>
      <c r="BG203" s="201">
        <f>IF(N203="zákl. přenesená",J203,0)</f>
        <v>0</v>
      </c>
      <c r="BH203" s="201">
        <f>IF(N203="sníž. přenesená",J203,0)</f>
        <v>0</v>
      </c>
      <c r="BI203" s="201">
        <f>IF(N203="nulová",J203,0)</f>
        <v>0</v>
      </c>
      <c r="BJ203" s="18" t="s">
        <v>85</v>
      </c>
      <c r="BK203" s="201">
        <f>ROUND(I203*H203,2)</f>
        <v>0</v>
      </c>
      <c r="BL203" s="18" t="s">
        <v>299</v>
      </c>
      <c r="BM203" s="200" t="s">
        <v>5996</v>
      </c>
    </row>
    <row r="204" spans="1:65" s="14" customFormat="1" ht="11.25">
      <c r="B204" s="213"/>
      <c r="C204" s="214"/>
      <c r="D204" s="204" t="s">
        <v>301</v>
      </c>
      <c r="E204" s="215" t="s">
        <v>1</v>
      </c>
      <c r="F204" s="216" t="s">
        <v>5997</v>
      </c>
      <c r="G204" s="214"/>
      <c r="H204" s="217">
        <v>15.2</v>
      </c>
      <c r="I204" s="218"/>
      <c r="J204" s="214"/>
      <c r="K204" s="214"/>
      <c r="L204" s="219"/>
      <c r="M204" s="220"/>
      <c r="N204" s="221"/>
      <c r="O204" s="221"/>
      <c r="P204" s="221"/>
      <c r="Q204" s="221"/>
      <c r="R204" s="221"/>
      <c r="S204" s="221"/>
      <c r="T204" s="222"/>
      <c r="AT204" s="223" t="s">
        <v>301</v>
      </c>
      <c r="AU204" s="223" t="s">
        <v>120</v>
      </c>
      <c r="AV204" s="14" t="s">
        <v>120</v>
      </c>
      <c r="AW204" s="14" t="s">
        <v>32</v>
      </c>
      <c r="AX204" s="14" t="s">
        <v>77</v>
      </c>
      <c r="AY204" s="223" t="s">
        <v>292</v>
      </c>
    </row>
    <row r="205" spans="1:65" s="15" customFormat="1" ht="11.25">
      <c r="B205" s="224"/>
      <c r="C205" s="225"/>
      <c r="D205" s="204" t="s">
        <v>301</v>
      </c>
      <c r="E205" s="226" t="s">
        <v>1</v>
      </c>
      <c r="F205" s="227" t="s">
        <v>304</v>
      </c>
      <c r="G205" s="225"/>
      <c r="H205" s="228">
        <v>15.2</v>
      </c>
      <c r="I205" s="229"/>
      <c r="J205" s="225"/>
      <c r="K205" s="225"/>
      <c r="L205" s="230"/>
      <c r="M205" s="231"/>
      <c r="N205" s="232"/>
      <c r="O205" s="232"/>
      <c r="P205" s="232"/>
      <c r="Q205" s="232"/>
      <c r="R205" s="232"/>
      <c r="S205" s="232"/>
      <c r="T205" s="233"/>
      <c r="AT205" s="234" t="s">
        <v>301</v>
      </c>
      <c r="AU205" s="234" t="s">
        <v>120</v>
      </c>
      <c r="AV205" s="15" t="s">
        <v>299</v>
      </c>
      <c r="AW205" s="15" t="s">
        <v>32</v>
      </c>
      <c r="AX205" s="15" t="s">
        <v>85</v>
      </c>
      <c r="AY205" s="234" t="s">
        <v>292</v>
      </c>
    </row>
    <row r="206" spans="1:65" s="12" customFormat="1" ht="22.9" customHeight="1">
      <c r="B206" s="173"/>
      <c r="C206" s="174"/>
      <c r="D206" s="175" t="s">
        <v>76</v>
      </c>
      <c r="E206" s="187" t="s">
        <v>341</v>
      </c>
      <c r="F206" s="187" t="s">
        <v>913</v>
      </c>
      <c r="G206" s="174"/>
      <c r="H206" s="174"/>
      <c r="I206" s="177"/>
      <c r="J206" s="188">
        <f>BK206</f>
        <v>0</v>
      </c>
      <c r="K206" s="174"/>
      <c r="L206" s="179"/>
      <c r="M206" s="180"/>
      <c r="N206" s="181"/>
      <c r="O206" s="181"/>
      <c r="P206" s="182">
        <f>SUM(P207:P299)</f>
        <v>0</v>
      </c>
      <c r="Q206" s="181"/>
      <c r="R206" s="182">
        <f>SUM(R207:R299)</f>
        <v>1381.1142617</v>
      </c>
      <c r="S206" s="181"/>
      <c r="T206" s="183">
        <f>SUM(T207:T299)</f>
        <v>0</v>
      </c>
      <c r="AR206" s="184" t="s">
        <v>85</v>
      </c>
      <c r="AT206" s="185" t="s">
        <v>76</v>
      </c>
      <c r="AU206" s="185" t="s">
        <v>85</v>
      </c>
      <c r="AY206" s="184" t="s">
        <v>292</v>
      </c>
      <c r="BK206" s="186">
        <f>SUM(BK207:BK299)</f>
        <v>0</v>
      </c>
    </row>
    <row r="207" spans="1:65" s="2" customFormat="1" ht="33" customHeight="1">
      <c r="A207" s="35"/>
      <c r="B207" s="36"/>
      <c r="C207" s="189" t="s">
        <v>517</v>
      </c>
      <c r="D207" s="189" t="s">
        <v>294</v>
      </c>
      <c r="E207" s="190" t="s">
        <v>5998</v>
      </c>
      <c r="F207" s="191" t="s">
        <v>5999</v>
      </c>
      <c r="G207" s="192" t="s">
        <v>297</v>
      </c>
      <c r="H207" s="193">
        <v>2830.0349999999999</v>
      </c>
      <c r="I207" s="194"/>
      <c r="J207" s="195">
        <f>ROUND(I207*H207,2)</f>
        <v>0</v>
      </c>
      <c r="K207" s="191" t="s">
        <v>298</v>
      </c>
      <c r="L207" s="40"/>
      <c r="M207" s="196" t="s">
        <v>1</v>
      </c>
      <c r="N207" s="197" t="s">
        <v>42</v>
      </c>
      <c r="O207" s="72"/>
      <c r="P207" s="198">
        <f>O207*H207</f>
        <v>0</v>
      </c>
      <c r="Q207" s="198">
        <v>0</v>
      </c>
      <c r="R207" s="198">
        <f>Q207*H207</f>
        <v>0</v>
      </c>
      <c r="S207" s="198">
        <v>0</v>
      </c>
      <c r="T207" s="199">
        <f>S207*H207</f>
        <v>0</v>
      </c>
      <c r="U207" s="35"/>
      <c r="V207" s="35"/>
      <c r="W207" s="35"/>
      <c r="X207" s="35"/>
      <c r="Y207" s="35"/>
      <c r="Z207" s="35"/>
      <c r="AA207" s="35"/>
      <c r="AB207" s="35"/>
      <c r="AC207" s="35"/>
      <c r="AD207" s="35"/>
      <c r="AE207" s="35"/>
      <c r="AR207" s="200" t="s">
        <v>299</v>
      </c>
      <c r="AT207" s="200" t="s">
        <v>294</v>
      </c>
      <c r="AU207" s="200" t="s">
        <v>120</v>
      </c>
      <c r="AY207" s="18" t="s">
        <v>292</v>
      </c>
      <c r="BE207" s="201">
        <f>IF(N207="základní",J207,0)</f>
        <v>0</v>
      </c>
      <c r="BF207" s="201">
        <f>IF(N207="snížená",J207,0)</f>
        <v>0</v>
      </c>
      <c r="BG207" s="201">
        <f>IF(N207="zákl. přenesená",J207,0)</f>
        <v>0</v>
      </c>
      <c r="BH207" s="201">
        <f>IF(N207="sníž. přenesená",J207,0)</f>
        <v>0</v>
      </c>
      <c r="BI207" s="201">
        <f>IF(N207="nulová",J207,0)</f>
        <v>0</v>
      </c>
      <c r="BJ207" s="18" t="s">
        <v>85</v>
      </c>
      <c r="BK207" s="201">
        <f>ROUND(I207*H207,2)</f>
        <v>0</v>
      </c>
      <c r="BL207" s="18" t="s">
        <v>299</v>
      </c>
      <c r="BM207" s="200" t="s">
        <v>6000</v>
      </c>
    </row>
    <row r="208" spans="1:65" s="14" customFormat="1" ht="11.25">
      <c r="B208" s="213"/>
      <c r="C208" s="214"/>
      <c r="D208" s="204" t="s">
        <v>301</v>
      </c>
      <c r="E208" s="215" t="s">
        <v>1</v>
      </c>
      <c r="F208" s="216" t="s">
        <v>5907</v>
      </c>
      <c r="G208" s="214"/>
      <c r="H208" s="217">
        <v>701.25</v>
      </c>
      <c r="I208" s="218"/>
      <c r="J208" s="214"/>
      <c r="K208" s="214"/>
      <c r="L208" s="219"/>
      <c r="M208" s="220"/>
      <c r="N208" s="221"/>
      <c r="O208" s="221"/>
      <c r="P208" s="221"/>
      <c r="Q208" s="221"/>
      <c r="R208" s="221"/>
      <c r="S208" s="221"/>
      <c r="T208" s="222"/>
      <c r="AT208" s="223" t="s">
        <v>301</v>
      </c>
      <c r="AU208" s="223" t="s">
        <v>120</v>
      </c>
      <c r="AV208" s="14" t="s">
        <v>120</v>
      </c>
      <c r="AW208" s="14" t="s">
        <v>32</v>
      </c>
      <c r="AX208" s="14" t="s">
        <v>77</v>
      </c>
      <c r="AY208" s="223" t="s">
        <v>292</v>
      </c>
    </row>
    <row r="209" spans="1:65" s="14" customFormat="1" ht="11.25">
      <c r="B209" s="213"/>
      <c r="C209" s="214"/>
      <c r="D209" s="204" t="s">
        <v>301</v>
      </c>
      <c r="E209" s="215" t="s">
        <v>1</v>
      </c>
      <c r="F209" s="216" t="s">
        <v>5904</v>
      </c>
      <c r="G209" s="214"/>
      <c r="H209" s="217">
        <v>806</v>
      </c>
      <c r="I209" s="218"/>
      <c r="J209" s="214"/>
      <c r="K209" s="214"/>
      <c r="L209" s="219"/>
      <c r="M209" s="220"/>
      <c r="N209" s="221"/>
      <c r="O209" s="221"/>
      <c r="P209" s="221"/>
      <c r="Q209" s="221"/>
      <c r="R209" s="221"/>
      <c r="S209" s="221"/>
      <c r="T209" s="222"/>
      <c r="AT209" s="223" t="s">
        <v>301</v>
      </c>
      <c r="AU209" s="223" t="s">
        <v>120</v>
      </c>
      <c r="AV209" s="14" t="s">
        <v>120</v>
      </c>
      <c r="AW209" s="14" t="s">
        <v>32</v>
      </c>
      <c r="AX209" s="14" t="s">
        <v>77</v>
      </c>
      <c r="AY209" s="223" t="s">
        <v>292</v>
      </c>
    </row>
    <row r="210" spans="1:65" s="14" customFormat="1" ht="11.25">
      <c r="B210" s="213"/>
      <c r="C210" s="214"/>
      <c r="D210" s="204" t="s">
        <v>301</v>
      </c>
      <c r="E210" s="215" t="s">
        <v>1</v>
      </c>
      <c r="F210" s="216" t="s">
        <v>5898</v>
      </c>
      <c r="G210" s="214"/>
      <c r="H210" s="217">
        <v>45.104999999999997</v>
      </c>
      <c r="I210" s="218"/>
      <c r="J210" s="214"/>
      <c r="K210" s="214"/>
      <c r="L210" s="219"/>
      <c r="M210" s="220"/>
      <c r="N210" s="221"/>
      <c r="O210" s="221"/>
      <c r="P210" s="221"/>
      <c r="Q210" s="221"/>
      <c r="R210" s="221"/>
      <c r="S210" s="221"/>
      <c r="T210" s="222"/>
      <c r="AT210" s="223" t="s">
        <v>301</v>
      </c>
      <c r="AU210" s="223" t="s">
        <v>120</v>
      </c>
      <c r="AV210" s="14" t="s">
        <v>120</v>
      </c>
      <c r="AW210" s="14" t="s">
        <v>32</v>
      </c>
      <c r="AX210" s="14" t="s">
        <v>77</v>
      </c>
      <c r="AY210" s="223" t="s">
        <v>292</v>
      </c>
    </row>
    <row r="211" spans="1:65" s="14" customFormat="1" ht="11.25">
      <c r="B211" s="213"/>
      <c r="C211" s="214"/>
      <c r="D211" s="204" t="s">
        <v>301</v>
      </c>
      <c r="E211" s="215" t="s">
        <v>1</v>
      </c>
      <c r="F211" s="216" t="s">
        <v>5895</v>
      </c>
      <c r="G211" s="214"/>
      <c r="H211" s="217">
        <v>477.68</v>
      </c>
      <c r="I211" s="218"/>
      <c r="J211" s="214"/>
      <c r="K211" s="214"/>
      <c r="L211" s="219"/>
      <c r="M211" s="220"/>
      <c r="N211" s="221"/>
      <c r="O211" s="221"/>
      <c r="P211" s="221"/>
      <c r="Q211" s="221"/>
      <c r="R211" s="221"/>
      <c r="S211" s="221"/>
      <c r="T211" s="222"/>
      <c r="AT211" s="223" t="s">
        <v>301</v>
      </c>
      <c r="AU211" s="223" t="s">
        <v>120</v>
      </c>
      <c r="AV211" s="14" t="s">
        <v>120</v>
      </c>
      <c r="AW211" s="14" t="s">
        <v>32</v>
      </c>
      <c r="AX211" s="14" t="s">
        <v>77</v>
      </c>
      <c r="AY211" s="223" t="s">
        <v>292</v>
      </c>
    </row>
    <row r="212" spans="1:65" s="14" customFormat="1" ht="11.25">
      <c r="B212" s="213"/>
      <c r="C212" s="214"/>
      <c r="D212" s="204" t="s">
        <v>301</v>
      </c>
      <c r="E212" s="215" t="s">
        <v>1</v>
      </c>
      <c r="F212" s="216" t="s">
        <v>5901</v>
      </c>
      <c r="G212" s="214"/>
      <c r="H212" s="217">
        <v>800</v>
      </c>
      <c r="I212" s="218"/>
      <c r="J212" s="214"/>
      <c r="K212" s="214"/>
      <c r="L212" s="219"/>
      <c r="M212" s="220"/>
      <c r="N212" s="221"/>
      <c r="O212" s="221"/>
      <c r="P212" s="221"/>
      <c r="Q212" s="221"/>
      <c r="R212" s="221"/>
      <c r="S212" s="221"/>
      <c r="T212" s="222"/>
      <c r="AT212" s="223" t="s">
        <v>301</v>
      </c>
      <c r="AU212" s="223" t="s">
        <v>120</v>
      </c>
      <c r="AV212" s="14" t="s">
        <v>120</v>
      </c>
      <c r="AW212" s="14" t="s">
        <v>32</v>
      </c>
      <c r="AX212" s="14" t="s">
        <v>77</v>
      </c>
      <c r="AY212" s="223" t="s">
        <v>292</v>
      </c>
    </row>
    <row r="213" spans="1:65" s="15" customFormat="1" ht="11.25">
      <c r="B213" s="224"/>
      <c r="C213" s="225"/>
      <c r="D213" s="204" t="s">
        <v>301</v>
      </c>
      <c r="E213" s="226" t="s">
        <v>1</v>
      </c>
      <c r="F213" s="227" t="s">
        <v>304</v>
      </c>
      <c r="G213" s="225"/>
      <c r="H213" s="228">
        <v>2830.0349999999999</v>
      </c>
      <c r="I213" s="229"/>
      <c r="J213" s="225"/>
      <c r="K213" s="225"/>
      <c r="L213" s="230"/>
      <c r="M213" s="231"/>
      <c r="N213" s="232"/>
      <c r="O213" s="232"/>
      <c r="P213" s="232"/>
      <c r="Q213" s="232"/>
      <c r="R213" s="232"/>
      <c r="S213" s="232"/>
      <c r="T213" s="233"/>
      <c r="AT213" s="234" t="s">
        <v>301</v>
      </c>
      <c r="AU213" s="234" t="s">
        <v>120</v>
      </c>
      <c r="AV213" s="15" t="s">
        <v>299</v>
      </c>
      <c r="AW213" s="15" t="s">
        <v>32</v>
      </c>
      <c r="AX213" s="15" t="s">
        <v>85</v>
      </c>
      <c r="AY213" s="234" t="s">
        <v>292</v>
      </c>
    </row>
    <row r="214" spans="1:65" s="2" customFormat="1" ht="16.5" customHeight="1">
      <c r="A214" s="35"/>
      <c r="B214" s="36"/>
      <c r="C214" s="246" t="s">
        <v>523</v>
      </c>
      <c r="D214" s="246" t="s">
        <v>626</v>
      </c>
      <c r="E214" s="247" t="s">
        <v>6001</v>
      </c>
      <c r="F214" s="248" t="s">
        <v>6002</v>
      </c>
      <c r="G214" s="249" t="s">
        <v>365</v>
      </c>
      <c r="H214" s="250">
        <v>208.17599999999999</v>
      </c>
      <c r="I214" s="251"/>
      <c r="J214" s="252">
        <f>ROUND(I214*H214,2)</f>
        <v>0</v>
      </c>
      <c r="K214" s="248" t="s">
        <v>298</v>
      </c>
      <c r="L214" s="253"/>
      <c r="M214" s="254" t="s">
        <v>1</v>
      </c>
      <c r="N214" s="255" t="s">
        <v>42</v>
      </c>
      <c r="O214" s="72"/>
      <c r="P214" s="198">
        <f>O214*H214</f>
        <v>0</v>
      </c>
      <c r="Q214" s="198">
        <v>1</v>
      </c>
      <c r="R214" s="198">
        <f>Q214*H214</f>
        <v>208.17599999999999</v>
      </c>
      <c r="S214" s="198">
        <v>0</v>
      </c>
      <c r="T214" s="199">
        <f>S214*H214</f>
        <v>0</v>
      </c>
      <c r="U214" s="35"/>
      <c r="V214" s="35"/>
      <c r="W214" s="35"/>
      <c r="X214" s="35"/>
      <c r="Y214" s="35"/>
      <c r="Z214" s="35"/>
      <c r="AA214" s="35"/>
      <c r="AB214" s="35"/>
      <c r="AC214" s="35"/>
      <c r="AD214" s="35"/>
      <c r="AE214" s="35"/>
      <c r="AR214" s="200" t="s">
        <v>357</v>
      </c>
      <c r="AT214" s="200" t="s">
        <v>626</v>
      </c>
      <c r="AU214" s="200" t="s">
        <v>120</v>
      </c>
      <c r="AY214" s="18" t="s">
        <v>292</v>
      </c>
      <c r="BE214" s="201">
        <f>IF(N214="základní",J214,0)</f>
        <v>0</v>
      </c>
      <c r="BF214" s="201">
        <f>IF(N214="snížená",J214,0)</f>
        <v>0</v>
      </c>
      <c r="BG214" s="201">
        <f>IF(N214="zákl. přenesená",J214,0)</f>
        <v>0</v>
      </c>
      <c r="BH214" s="201">
        <f>IF(N214="sníž. přenesená",J214,0)</f>
        <v>0</v>
      </c>
      <c r="BI214" s="201">
        <f>IF(N214="nulová",J214,0)</f>
        <v>0</v>
      </c>
      <c r="BJ214" s="18" t="s">
        <v>85</v>
      </c>
      <c r="BK214" s="201">
        <f>ROUND(I214*H214,2)</f>
        <v>0</v>
      </c>
      <c r="BL214" s="18" t="s">
        <v>299</v>
      </c>
      <c r="BM214" s="200" t="s">
        <v>6003</v>
      </c>
    </row>
    <row r="215" spans="1:65" s="14" customFormat="1" ht="11.25">
      <c r="B215" s="213"/>
      <c r="C215" s="214"/>
      <c r="D215" s="204" t="s">
        <v>301</v>
      </c>
      <c r="E215" s="215" t="s">
        <v>1</v>
      </c>
      <c r="F215" s="216" t="s">
        <v>6004</v>
      </c>
      <c r="G215" s="214"/>
      <c r="H215" s="217">
        <v>74.513000000000005</v>
      </c>
      <c r="I215" s="218"/>
      <c r="J215" s="214"/>
      <c r="K215" s="214"/>
      <c r="L215" s="219"/>
      <c r="M215" s="220"/>
      <c r="N215" s="221"/>
      <c r="O215" s="221"/>
      <c r="P215" s="221"/>
      <c r="Q215" s="221"/>
      <c r="R215" s="221"/>
      <c r="S215" s="221"/>
      <c r="T215" s="222"/>
      <c r="AT215" s="223" t="s">
        <v>301</v>
      </c>
      <c r="AU215" s="223" t="s">
        <v>120</v>
      </c>
      <c r="AV215" s="14" t="s">
        <v>120</v>
      </c>
      <c r="AW215" s="14" t="s">
        <v>32</v>
      </c>
      <c r="AX215" s="14" t="s">
        <v>77</v>
      </c>
      <c r="AY215" s="223" t="s">
        <v>292</v>
      </c>
    </row>
    <row r="216" spans="1:65" s="14" customFormat="1" ht="22.5">
      <c r="B216" s="213"/>
      <c r="C216" s="214"/>
      <c r="D216" s="204" t="s">
        <v>301</v>
      </c>
      <c r="E216" s="215" t="s">
        <v>1</v>
      </c>
      <c r="F216" s="216" t="s">
        <v>6005</v>
      </c>
      <c r="G216" s="214"/>
      <c r="H216" s="217">
        <v>98.966999999999999</v>
      </c>
      <c r="I216" s="218"/>
      <c r="J216" s="214"/>
      <c r="K216" s="214"/>
      <c r="L216" s="219"/>
      <c r="M216" s="220"/>
      <c r="N216" s="221"/>
      <c r="O216" s="221"/>
      <c r="P216" s="221"/>
      <c r="Q216" s="221"/>
      <c r="R216" s="221"/>
      <c r="S216" s="221"/>
      <c r="T216" s="222"/>
      <c r="AT216" s="223" t="s">
        <v>301</v>
      </c>
      <c r="AU216" s="223" t="s">
        <v>120</v>
      </c>
      <c r="AV216" s="14" t="s">
        <v>120</v>
      </c>
      <c r="AW216" s="14" t="s">
        <v>32</v>
      </c>
      <c r="AX216" s="14" t="s">
        <v>77</v>
      </c>
      <c r="AY216" s="223" t="s">
        <v>292</v>
      </c>
    </row>
    <row r="217" spans="1:65" s="15" customFormat="1" ht="11.25">
      <c r="B217" s="224"/>
      <c r="C217" s="225"/>
      <c r="D217" s="204" t="s">
        <v>301</v>
      </c>
      <c r="E217" s="226" t="s">
        <v>1</v>
      </c>
      <c r="F217" s="227" t="s">
        <v>304</v>
      </c>
      <c r="G217" s="225"/>
      <c r="H217" s="228">
        <v>173.48</v>
      </c>
      <c r="I217" s="229"/>
      <c r="J217" s="225"/>
      <c r="K217" s="225"/>
      <c r="L217" s="230"/>
      <c r="M217" s="231"/>
      <c r="N217" s="232"/>
      <c r="O217" s="232"/>
      <c r="P217" s="232"/>
      <c r="Q217" s="232"/>
      <c r="R217" s="232"/>
      <c r="S217" s="232"/>
      <c r="T217" s="233"/>
      <c r="AT217" s="234" t="s">
        <v>301</v>
      </c>
      <c r="AU217" s="234" t="s">
        <v>120</v>
      </c>
      <c r="AV217" s="15" t="s">
        <v>299</v>
      </c>
      <c r="AW217" s="15" t="s">
        <v>32</v>
      </c>
      <c r="AX217" s="15" t="s">
        <v>85</v>
      </c>
      <c r="AY217" s="234" t="s">
        <v>292</v>
      </c>
    </row>
    <row r="218" spans="1:65" s="14" customFormat="1" ht="11.25">
      <c r="B218" s="213"/>
      <c r="C218" s="214"/>
      <c r="D218" s="204" t="s">
        <v>301</v>
      </c>
      <c r="E218" s="214"/>
      <c r="F218" s="216" t="s">
        <v>6006</v>
      </c>
      <c r="G218" s="214"/>
      <c r="H218" s="217">
        <v>208.17599999999999</v>
      </c>
      <c r="I218" s="218"/>
      <c r="J218" s="214"/>
      <c r="K218" s="214"/>
      <c r="L218" s="219"/>
      <c r="M218" s="220"/>
      <c r="N218" s="221"/>
      <c r="O218" s="221"/>
      <c r="P218" s="221"/>
      <c r="Q218" s="221"/>
      <c r="R218" s="221"/>
      <c r="S218" s="221"/>
      <c r="T218" s="222"/>
      <c r="AT218" s="223" t="s">
        <v>301</v>
      </c>
      <c r="AU218" s="223" t="s">
        <v>120</v>
      </c>
      <c r="AV218" s="14" t="s">
        <v>120</v>
      </c>
      <c r="AW218" s="14" t="s">
        <v>4</v>
      </c>
      <c r="AX218" s="14" t="s">
        <v>85</v>
      </c>
      <c r="AY218" s="223" t="s">
        <v>292</v>
      </c>
    </row>
    <row r="219" spans="1:65" s="2" customFormat="1" ht="24.2" customHeight="1">
      <c r="A219" s="35"/>
      <c r="B219" s="36"/>
      <c r="C219" s="189" t="s">
        <v>532</v>
      </c>
      <c r="D219" s="189" t="s">
        <v>294</v>
      </c>
      <c r="E219" s="190" t="s">
        <v>6007</v>
      </c>
      <c r="F219" s="191" t="s">
        <v>6008</v>
      </c>
      <c r="G219" s="192" t="s">
        <v>297</v>
      </c>
      <c r="H219" s="193">
        <v>477.68</v>
      </c>
      <c r="I219" s="194"/>
      <c r="J219" s="195">
        <f>ROUND(I219*H219,2)</f>
        <v>0</v>
      </c>
      <c r="K219" s="191" t="s">
        <v>298</v>
      </c>
      <c r="L219" s="40"/>
      <c r="M219" s="196" t="s">
        <v>1</v>
      </c>
      <c r="N219" s="197" t="s">
        <v>42</v>
      </c>
      <c r="O219" s="72"/>
      <c r="P219" s="198">
        <f>O219*H219</f>
        <v>0</v>
      </c>
      <c r="Q219" s="198">
        <v>0</v>
      </c>
      <c r="R219" s="198">
        <f>Q219*H219</f>
        <v>0</v>
      </c>
      <c r="S219" s="198">
        <v>0</v>
      </c>
      <c r="T219" s="199">
        <f>S219*H219</f>
        <v>0</v>
      </c>
      <c r="U219" s="35"/>
      <c r="V219" s="35"/>
      <c r="W219" s="35"/>
      <c r="X219" s="35"/>
      <c r="Y219" s="35"/>
      <c r="Z219" s="35"/>
      <c r="AA219" s="35"/>
      <c r="AB219" s="35"/>
      <c r="AC219" s="35"/>
      <c r="AD219" s="35"/>
      <c r="AE219" s="35"/>
      <c r="AR219" s="200" t="s">
        <v>299</v>
      </c>
      <c r="AT219" s="200" t="s">
        <v>294</v>
      </c>
      <c r="AU219" s="200" t="s">
        <v>120</v>
      </c>
      <c r="AY219" s="18" t="s">
        <v>292</v>
      </c>
      <c r="BE219" s="201">
        <f>IF(N219="základní",J219,0)</f>
        <v>0</v>
      </c>
      <c r="BF219" s="201">
        <f>IF(N219="snížená",J219,0)</f>
        <v>0</v>
      </c>
      <c r="BG219" s="201">
        <f>IF(N219="zákl. přenesená",J219,0)</f>
        <v>0</v>
      </c>
      <c r="BH219" s="201">
        <f>IF(N219="sníž. přenesená",J219,0)</f>
        <v>0</v>
      </c>
      <c r="BI219" s="201">
        <f>IF(N219="nulová",J219,0)</f>
        <v>0</v>
      </c>
      <c r="BJ219" s="18" t="s">
        <v>85</v>
      </c>
      <c r="BK219" s="201">
        <f>ROUND(I219*H219,2)</f>
        <v>0</v>
      </c>
      <c r="BL219" s="18" t="s">
        <v>299</v>
      </c>
      <c r="BM219" s="200" t="s">
        <v>6009</v>
      </c>
    </row>
    <row r="220" spans="1:65" s="14" customFormat="1" ht="11.25">
      <c r="B220" s="213"/>
      <c r="C220" s="214"/>
      <c r="D220" s="204" t="s">
        <v>301</v>
      </c>
      <c r="E220" s="215" t="s">
        <v>1</v>
      </c>
      <c r="F220" s="216" t="s">
        <v>5895</v>
      </c>
      <c r="G220" s="214"/>
      <c r="H220" s="217">
        <v>477.68</v>
      </c>
      <c r="I220" s="218"/>
      <c r="J220" s="214"/>
      <c r="K220" s="214"/>
      <c r="L220" s="219"/>
      <c r="M220" s="220"/>
      <c r="N220" s="221"/>
      <c r="O220" s="221"/>
      <c r="P220" s="221"/>
      <c r="Q220" s="221"/>
      <c r="R220" s="221"/>
      <c r="S220" s="221"/>
      <c r="T220" s="222"/>
      <c r="AT220" s="223" t="s">
        <v>301</v>
      </c>
      <c r="AU220" s="223" t="s">
        <v>120</v>
      </c>
      <c r="AV220" s="14" t="s">
        <v>120</v>
      </c>
      <c r="AW220" s="14" t="s">
        <v>32</v>
      </c>
      <c r="AX220" s="14" t="s">
        <v>77</v>
      </c>
      <c r="AY220" s="223" t="s">
        <v>292</v>
      </c>
    </row>
    <row r="221" spans="1:65" s="15" customFormat="1" ht="11.25">
      <c r="B221" s="224"/>
      <c r="C221" s="225"/>
      <c r="D221" s="204" t="s">
        <v>301</v>
      </c>
      <c r="E221" s="226" t="s">
        <v>1</v>
      </c>
      <c r="F221" s="227" t="s">
        <v>304</v>
      </c>
      <c r="G221" s="225"/>
      <c r="H221" s="228">
        <v>477.68</v>
      </c>
      <c r="I221" s="229"/>
      <c r="J221" s="225"/>
      <c r="K221" s="225"/>
      <c r="L221" s="230"/>
      <c r="M221" s="231"/>
      <c r="N221" s="232"/>
      <c r="O221" s="232"/>
      <c r="P221" s="232"/>
      <c r="Q221" s="232"/>
      <c r="R221" s="232"/>
      <c r="S221" s="232"/>
      <c r="T221" s="233"/>
      <c r="AT221" s="234" t="s">
        <v>301</v>
      </c>
      <c r="AU221" s="234" t="s">
        <v>120</v>
      </c>
      <c r="AV221" s="15" t="s">
        <v>299</v>
      </c>
      <c r="AW221" s="15" t="s">
        <v>32</v>
      </c>
      <c r="AX221" s="15" t="s">
        <v>85</v>
      </c>
      <c r="AY221" s="234" t="s">
        <v>292</v>
      </c>
    </row>
    <row r="222" spans="1:65" s="2" customFormat="1" ht="24.2" customHeight="1">
      <c r="A222" s="35"/>
      <c r="B222" s="36"/>
      <c r="C222" s="189" t="s">
        <v>554</v>
      </c>
      <c r="D222" s="189" t="s">
        <v>294</v>
      </c>
      <c r="E222" s="190" t="s">
        <v>6010</v>
      </c>
      <c r="F222" s="191" t="s">
        <v>6011</v>
      </c>
      <c r="G222" s="192" t="s">
        <v>297</v>
      </c>
      <c r="H222" s="193">
        <v>2536.355</v>
      </c>
      <c r="I222" s="194"/>
      <c r="J222" s="195">
        <f>ROUND(I222*H222,2)</f>
        <v>0</v>
      </c>
      <c r="K222" s="191" t="s">
        <v>298</v>
      </c>
      <c r="L222" s="40"/>
      <c r="M222" s="196" t="s">
        <v>1</v>
      </c>
      <c r="N222" s="197" t="s">
        <v>42</v>
      </c>
      <c r="O222" s="72"/>
      <c r="P222" s="198">
        <f>O222*H222</f>
        <v>0</v>
      </c>
      <c r="Q222" s="198">
        <v>0</v>
      </c>
      <c r="R222" s="198">
        <f>Q222*H222</f>
        <v>0</v>
      </c>
      <c r="S222" s="198">
        <v>0</v>
      </c>
      <c r="T222" s="199">
        <f>S222*H222</f>
        <v>0</v>
      </c>
      <c r="U222" s="35"/>
      <c r="V222" s="35"/>
      <c r="W222" s="35"/>
      <c r="X222" s="35"/>
      <c r="Y222" s="35"/>
      <c r="Z222" s="35"/>
      <c r="AA222" s="35"/>
      <c r="AB222" s="35"/>
      <c r="AC222" s="35"/>
      <c r="AD222" s="35"/>
      <c r="AE222" s="35"/>
      <c r="AR222" s="200" t="s">
        <v>299</v>
      </c>
      <c r="AT222" s="200" t="s">
        <v>294</v>
      </c>
      <c r="AU222" s="200" t="s">
        <v>120</v>
      </c>
      <c r="AY222" s="18" t="s">
        <v>292</v>
      </c>
      <c r="BE222" s="201">
        <f>IF(N222="základní",J222,0)</f>
        <v>0</v>
      </c>
      <c r="BF222" s="201">
        <f>IF(N222="snížená",J222,0)</f>
        <v>0</v>
      </c>
      <c r="BG222" s="201">
        <f>IF(N222="zákl. přenesená",J222,0)</f>
        <v>0</v>
      </c>
      <c r="BH222" s="201">
        <f>IF(N222="sníž. přenesená",J222,0)</f>
        <v>0</v>
      </c>
      <c r="BI222" s="201">
        <f>IF(N222="nulová",J222,0)</f>
        <v>0</v>
      </c>
      <c r="BJ222" s="18" t="s">
        <v>85</v>
      </c>
      <c r="BK222" s="201">
        <f>ROUND(I222*H222,2)</f>
        <v>0</v>
      </c>
      <c r="BL222" s="18" t="s">
        <v>299</v>
      </c>
      <c r="BM222" s="200" t="s">
        <v>6012</v>
      </c>
    </row>
    <row r="223" spans="1:65" s="14" customFormat="1" ht="11.25">
      <c r="B223" s="213"/>
      <c r="C223" s="214"/>
      <c r="D223" s="204" t="s">
        <v>301</v>
      </c>
      <c r="E223" s="215" t="s">
        <v>1</v>
      </c>
      <c r="F223" s="216" t="s">
        <v>6013</v>
      </c>
      <c r="G223" s="214"/>
      <c r="H223" s="217">
        <v>2352.355</v>
      </c>
      <c r="I223" s="218"/>
      <c r="J223" s="214"/>
      <c r="K223" s="214"/>
      <c r="L223" s="219"/>
      <c r="M223" s="220"/>
      <c r="N223" s="221"/>
      <c r="O223" s="221"/>
      <c r="P223" s="221"/>
      <c r="Q223" s="221"/>
      <c r="R223" s="221"/>
      <c r="S223" s="221"/>
      <c r="T223" s="222"/>
      <c r="AT223" s="223" t="s">
        <v>301</v>
      </c>
      <c r="AU223" s="223" t="s">
        <v>120</v>
      </c>
      <c r="AV223" s="14" t="s">
        <v>120</v>
      </c>
      <c r="AW223" s="14" t="s">
        <v>32</v>
      </c>
      <c r="AX223" s="14" t="s">
        <v>77</v>
      </c>
      <c r="AY223" s="223" t="s">
        <v>292</v>
      </c>
    </row>
    <row r="224" spans="1:65" s="14" customFormat="1" ht="11.25">
      <c r="B224" s="213"/>
      <c r="C224" s="214"/>
      <c r="D224" s="204" t="s">
        <v>301</v>
      </c>
      <c r="E224" s="215" t="s">
        <v>1</v>
      </c>
      <c r="F224" s="216" t="s">
        <v>6014</v>
      </c>
      <c r="G224" s="214"/>
      <c r="H224" s="217">
        <v>184</v>
      </c>
      <c r="I224" s="218"/>
      <c r="J224" s="214"/>
      <c r="K224" s="214"/>
      <c r="L224" s="219"/>
      <c r="M224" s="220"/>
      <c r="N224" s="221"/>
      <c r="O224" s="221"/>
      <c r="P224" s="221"/>
      <c r="Q224" s="221"/>
      <c r="R224" s="221"/>
      <c r="S224" s="221"/>
      <c r="T224" s="222"/>
      <c r="AT224" s="223" t="s">
        <v>301</v>
      </c>
      <c r="AU224" s="223" t="s">
        <v>120</v>
      </c>
      <c r="AV224" s="14" t="s">
        <v>120</v>
      </c>
      <c r="AW224" s="14" t="s">
        <v>32</v>
      </c>
      <c r="AX224" s="14" t="s">
        <v>77</v>
      </c>
      <c r="AY224" s="223" t="s">
        <v>292</v>
      </c>
    </row>
    <row r="225" spans="1:65" s="15" customFormat="1" ht="11.25">
      <c r="B225" s="224"/>
      <c r="C225" s="225"/>
      <c r="D225" s="204" t="s">
        <v>301</v>
      </c>
      <c r="E225" s="226" t="s">
        <v>1</v>
      </c>
      <c r="F225" s="227" t="s">
        <v>304</v>
      </c>
      <c r="G225" s="225"/>
      <c r="H225" s="228">
        <v>2536.355</v>
      </c>
      <c r="I225" s="229"/>
      <c r="J225" s="225"/>
      <c r="K225" s="225"/>
      <c r="L225" s="230"/>
      <c r="M225" s="231"/>
      <c r="N225" s="232"/>
      <c r="O225" s="232"/>
      <c r="P225" s="232"/>
      <c r="Q225" s="232"/>
      <c r="R225" s="232"/>
      <c r="S225" s="232"/>
      <c r="T225" s="233"/>
      <c r="AT225" s="234" t="s">
        <v>301</v>
      </c>
      <c r="AU225" s="234" t="s">
        <v>120</v>
      </c>
      <c r="AV225" s="15" t="s">
        <v>299</v>
      </c>
      <c r="AW225" s="15" t="s">
        <v>32</v>
      </c>
      <c r="AX225" s="15" t="s">
        <v>85</v>
      </c>
      <c r="AY225" s="234" t="s">
        <v>292</v>
      </c>
    </row>
    <row r="226" spans="1:65" s="2" customFormat="1" ht="24.2" customHeight="1">
      <c r="A226" s="35"/>
      <c r="B226" s="36"/>
      <c r="C226" s="189" t="s">
        <v>562</v>
      </c>
      <c r="D226" s="189" t="s">
        <v>294</v>
      </c>
      <c r="E226" s="190" t="s">
        <v>919</v>
      </c>
      <c r="F226" s="191" t="s">
        <v>920</v>
      </c>
      <c r="G226" s="192" t="s">
        <v>297</v>
      </c>
      <c r="H226" s="193">
        <v>2352.355</v>
      </c>
      <c r="I226" s="194"/>
      <c r="J226" s="195">
        <f>ROUND(I226*H226,2)</f>
        <v>0</v>
      </c>
      <c r="K226" s="191" t="s">
        <v>298</v>
      </c>
      <c r="L226" s="40"/>
      <c r="M226" s="196" t="s">
        <v>1</v>
      </c>
      <c r="N226" s="197" t="s">
        <v>42</v>
      </c>
      <c r="O226" s="72"/>
      <c r="P226" s="198">
        <f>O226*H226</f>
        <v>0</v>
      </c>
      <c r="Q226" s="198">
        <v>0</v>
      </c>
      <c r="R226" s="198">
        <f>Q226*H226</f>
        <v>0</v>
      </c>
      <c r="S226" s="198">
        <v>0</v>
      </c>
      <c r="T226" s="199">
        <f>S226*H226</f>
        <v>0</v>
      </c>
      <c r="U226" s="35"/>
      <c r="V226" s="35"/>
      <c r="W226" s="35"/>
      <c r="X226" s="35"/>
      <c r="Y226" s="35"/>
      <c r="Z226" s="35"/>
      <c r="AA226" s="35"/>
      <c r="AB226" s="35"/>
      <c r="AC226" s="35"/>
      <c r="AD226" s="35"/>
      <c r="AE226" s="35"/>
      <c r="AR226" s="200" t="s">
        <v>299</v>
      </c>
      <c r="AT226" s="200" t="s">
        <v>294</v>
      </c>
      <c r="AU226" s="200" t="s">
        <v>120</v>
      </c>
      <c r="AY226" s="18" t="s">
        <v>292</v>
      </c>
      <c r="BE226" s="201">
        <f>IF(N226="základní",J226,0)</f>
        <v>0</v>
      </c>
      <c r="BF226" s="201">
        <f>IF(N226="snížená",J226,0)</f>
        <v>0</v>
      </c>
      <c r="BG226" s="201">
        <f>IF(N226="zákl. přenesená",J226,0)</f>
        <v>0</v>
      </c>
      <c r="BH226" s="201">
        <f>IF(N226="sníž. přenesená",J226,0)</f>
        <v>0</v>
      </c>
      <c r="BI226" s="201">
        <f>IF(N226="nulová",J226,0)</f>
        <v>0</v>
      </c>
      <c r="BJ226" s="18" t="s">
        <v>85</v>
      </c>
      <c r="BK226" s="201">
        <f>ROUND(I226*H226,2)</f>
        <v>0</v>
      </c>
      <c r="BL226" s="18" t="s">
        <v>299</v>
      </c>
      <c r="BM226" s="200" t="s">
        <v>6015</v>
      </c>
    </row>
    <row r="227" spans="1:65" s="14" customFormat="1" ht="11.25">
      <c r="B227" s="213"/>
      <c r="C227" s="214"/>
      <c r="D227" s="204" t="s">
        <v>301</v>
      </c>
      <c r="E227" s="215" t="s">
        <v>1</v>
      </c>
      <c r="F227" s="216" t="s">
        <v>6016</v>
      </c>
      <c r="G227" s="214"/>
      <c r="H227" s="217">
        <v>2352.355</v>
      </c>
      <c r="I227" s="218"/>
      <c r="J227" s="214"/>
      <c r="K227" s="214"/>
      <c r="L227" s="219"/>
      <c r="M227" s="220"/>
      <c r="N227" s="221"/>
      <c r="O227" s="221"/>
      <c r="P227" s="221"/>
      <c r="Q227" s="221"/>
      <c r="R227" s="221"/>
      <c r="S227" s="221"/>
      <c r="T227" s="222"/>
      <c r="AT227" s="223" t="s">
        <v>301</v>
      </c>
      <c r="AU227" s="223" t="s">
        <v>120</v>
      </c>
      <c r="AV227" s="14" t="s">
        <v>120</v>
      </c>
      <c r="AW227" s="14" t="s">
        <v>32</v>
      </c>
      <c r="AX227" s="14" t="s">
        <v>85</v>
      </c>
      <c r="AY227" s="223" t="s">
        <v>292</v>
      </c>
    </row>
    <row r="228" spans="1:65" s="2" customFormat="1" ht="33" customHeight="1">
      <c r="A228" s="35"/>
      <c r="B228" s="36"/>
      <c r="C228" s="189" t="s">
        <v>573</v>
      </c>
      <c r="D228" s="189" t="s">
        <v>294</v>
      </c>
      <c r="E228" s="190" t="s">
        <v>6017</v>
      </c>
      <c r="F228" s="191" t="s">
        <v>6018</v>
      </c>
      <c r="G228" s="192" t="s">
        <v>297</v>
      </c>
      <c r="H228" s="193">
        <v>92</v>
      </c>
      <c r="I228" s="194"/>
      <c r="J228" s="195">
        <f>ROUND(I228*H228,2)</f>
        <v>0</v>
      </c>
      <c r="K228" s="191" t="s">
        <v>298</v>
      </c>
      <c r="L228" s="40"/>
      <c r="M228" s="196" t="s">
        <v>1</v>
      </c>
      <c r="N228" s="197" t="s">
        <v>42</v>
      </c>
      <c r="O228" s="72"/>
      <c r="P228" s="198">
        <f>O228*H228</f>
        <v>0</v>
      </c>
      <c r="Q228" s="198">
        <v>0</v>
      </c>
      <c r="R228" s="198">
        <f>Q228*H228</f>
        <v>0</v>
      </c>
      <c r="S228" s="198">
        <v>0</v>
      </c>
      <c r="T228" s="199">
        <f>S228*H228</f>
        <v>0</v>
      </c>
      <c r="U228" s="35"/>
      <c r="V228" s="35"/>
      <c r="W228" s="35"/>
      <c r="X228" s="35"/>
      <c r="Y228" s="35"/>
      <c r="Z228" s="35"/>
      <c r="AA228" s="35"/>
      <c r="AB228" s="35"/>
      <c r="AC228" s="35"/>
      <c r="AD228" s="35"/>
      <c r="AE228" s="35"/>
      <c r="AR228" s="200" t="s">
        <v>299</v>
      </c>
      <c r="AT228" s="200" t="s">
        <v>294</v>
      </c>
      <c r="AU228" s="200" t="s">
        <v>120</v>
      </c>
      <c r="AY228" s="18" t="s">
        <v>292</v>
      </c>
      <c r="BE228" s="201">
        <f>IF(N228="základní",J228,0)</f>
        <v>0</v>
      </c>
      <c r="BF228" s="201">
        <f>IF(N228="snížená",J228,0)</f>
        <v>0</v>
      </c>
      <c r="BG228" s="201">
        <f>IF(N228="zákl. přenesená",J228,0)</f>
        <v>0</v>
      </c>
      <c r="BH228" s="201">
        <f>IF(N228="sníž. přenesená",J228,0)</f>
        <v>0</v>
      </c>
      <c r="BI228" s="201">
        <f>IF(N228="nulová",J228,0)</f>
        <v>0</v>
      </c>
      <c r="BJ228" s="18" t="s">
        <v>85</v>
      </c>
      <c r="BK228" s="201">
        <f>ROUND(I228*H228,2)</f>
        <v>0</v>
      </c>
      <c r="BL228" s="18" t="s">
        <v>299</v>
      </c>
      <c r="BM228" s="200" t="s">
        <v>6019</v>
      </c>
    </row>
    <row r="229" spans="1:65" s="14" customFormat="1" ht="11.25">
      <c r="B229" s="213"/>
      <c r="C229" s="214"/>
      <c r="D229" s="204" t="s">
        <v>301</v>
      </c>
      <c r="E229" s="215" t="s">
        <v>1</v>
      </c>
      <c r="F229" s="216" t="s">
        <v>5893</v>
      </c>
      <c r="G229" s="214"/>
      <c r="H229" s="217">
        <v>92</v>
      </c>
      <c r="I229" s="218"/>
      <c r="J229" s="214"/>
      <c r="K229" s="214"/>
      <c r="L229" s="219"/>
      <c r="M229" s="220"/>
      <c r="N229" s="221"/>
      <c r="O229" s="221"/>
      <c r="P229" s="221"/>
      <c r="Q229" s="221"/>
      <c r="R229" s="221"/>
      <c r="S229" s="221"/>
      <c r="T229" s="222"/>
      <c r="AT229" s="223" t="s">
        <v>301</v>
      </c>
      <c r="AU229" s="223" t="s">
        <v>120</v>
      </c>
      <c r="AV229" s="14" t="s">
        <v>120</v>
      </c>
      <c r="AW229" s="14" t="s">
        <v>32</v>
      </c>
      <c r="AX229" s="14" t="s">
        <v>85</v>
      </c>
      <c r="AY229" s="223" t="s">
        <v>292</v>
      </c>
    </row>
    <row r="230" spans="1:65" s="2" customFormat="1" ht="24.2" customHeight="1">
      <c r="A230" s="35"/>
      <c r="B230" s="36"/>
      <c r="C230" s="189" t="s">
        <v>578</v>
      </c>
      <c r="D230" s="189" t="s">
        <v>294</v>
      </c>
      <c r="E230" s="190" t="s">
        <v>6020</v>
      </c>
      <c r="F230" s="191" t="s">
        <v>6021</v>
      </c>
      <c r="G230" s="192" t="s">
        <v>297</v>
      </c>
      <c r="H230" s="193">
        <v>92</v>
      </c>
      <c r="I230" s="194"/>
      <c r="J230" s="195">
        <f>ROUND(I230*H230,2)</f>
        <v>0</v>
      </c>
      <c r="K230" s="191" t="s">
        <v>298</v>
      </c>
      <c r="L230" s="40"/>
      <c r="M230" s="196" t="s">
        <v>1</v>
      </c>
      <c r="N230" s="197" t="s">
        <v>42</v>
      </c>
      <c r="O230" s="72"/>
      <c r="P230" s="198">
        <f>O230*H230</f>
        <v>0</v>
      </c>
      <c r="Q230" s="198">
        <v>0</v>
      </c>
      <c r="R230" s="198">
        <f>Q230*H230</f>
        <v>0</v>
      </c>
      <c r="S230" s="198">
        <v>0</v>
      </c>
      <c r="T230" s="199">
        <f>S230*H230</f>
        <v>0</v>
      </c>
      <c r="U230" s="35"/>
      <c r="V230" s="35"/>
      <c r="W230" s="35"/>
      <c r="X230" s="35"/>
      <c r="Y230" s="35"/>
      <c r="Z230" s="35"/>
      <c r="AA230" s="35"/>
      <c r="AB230" s="35"/>
      <c r="AC230" s="35"/>
      <c r="AD230" s="35"/>
      <c r="AE230" s="35"/>
      <c r="AR230" s="200" t="s">
        <v>299</v>
      </c>
      <c r="AT230" s="200" t="s">
        <v>294</v>
      </c>
      <c r="AU230" s="200" t="s">
        <v>120</v>
      </c>
      <c r="AY230" s="18" t="s">
        <v>292</v>
      </c>
      <c r="BE230" s="201">
        <f>IF(N230="základní",J230,0)</f>
        <v>0</v>
      </c>
      <c r="BF230" s="201">
        <f>IF(N230="snížená",J230,0)</f>
        <v>0</v>
      </c>
      <c r="BG230" s="201">
        <f>IF(N230="zákl. přenesená",J230,0)</f>
        <v>0</v>
      </c>
      <c r="BH230" s="201">
        <f>IF(N230="sníž. přenesená",J230,0)</f>
        <v>0</v>
      </c>
      <c r="BI230" s="201">
        <f>IF(N230="nulová",J230,0)</f>
        <v>0</v>
      </c>
      <c r="BJ230" s="18" t="s">
        <v>85</v>
      </c>
      <c r="BK230" s="201">
        <f>ROUND(I230*H230,2)</f>
        <v>0</v>
      </c>
      <c r="BL230" s="18" t="s">
        <v>299</v>
      </c>
      <c r="BM230" s="200" t="s">
        <v>6022</v>
      </c>
    </row>
    <row r="231" spans="1:65" s="14" customFormat="1" ht="11.25">
      <c r="B231" s="213"/>
      <c r="C231" s="214"/>
      <c r="D231" s="204" t="s">
        <v>301</v>
      </c>
      <c r="E231" s="215" t="s">
        <v>1</v>
      </c>
      <c r="F231" s="216" t="s">
        <v>5893</v>
      </c>
      <c r="G231" s="214"/>
      <c r="H231" s="217">
        <v>92</v>
      </c>
      <c r="I231" s="218"/>
      <c r="J231" s="214"/>
      <c r="K231" s="214"/>
      <c r="L231" s="219"/>
      <c r="M231" s="220"/>
      <c r="N231" s="221"/>
      <c r="O231" s="221"/>
      <c r="P231" s="221"/>
      <c r="Q231" s="221"/>
      <c r="R231" s="221"/>
      <c r="S231" s="221"/>
      <c r="T231" s="222"/>
      <c r="AT231" s="223" t="s">
        <v>301</v>
      </c>
      <c r="AU231" s="223" t="s">
        <v>120</v>
      </c>
      <c r="AV231" s="14" t="s">
        <v>120</v>
      </c>
      <c r="AW231" s="14" t="s">
        <v>32</v>
      </c>
      <c r="AX231" s="14" t="s">
        <v>85</v>
      </c>
      <c r="AY231" s="223" t="s">
        <v>292</v>
      </c>
    </row>
    <row r="232" spans="1:65" s="2" customFormat="1" ht="21.75" customHeight="1">
      <c r="A232" s="35"/>
      <c r="B232" s="36"/>
      <c r="C232" s="189" t="s">
        <v>583</v>
      </c>
      <c r="D232" s="189" t="s">
        <v>294</v>
      </c>
      <c r="E232" s="190" t="s">
        <v>6023</v>
      </c>
      <c r="F232" s="191" t="s">
        <v>6024</v>
      </c>
      <c r="G232" s="192" t="s">
        <v>297</v>
      </c>
      <c r="H232" s="193">
        <v>184</v>
      </c>
      <c r="I232" s="194"/>
      <c r="J232" s="195">
        <f>ROUND(I232*H232,2)</f>
        <v>0</v>
      </c>
      <c r="K232" s="191" t="s">
        <v>298</v>
      </c>
      <c r="L232" s="40"/>
      <c r="M232" s="196" t="s">
        <v>1</v>
      </c>
      <c r="N232" s="197" t="s">
        <v>42</v>
      </c>
      <c r="O232" s="72"/>
      <c r="P232" s="198">
        <f>O232*H232</f>
        <v>0</v>
      </c>
      <c r="Q232" s="198">
        <v>0</v>
      </c>
      <c r="R232" s="198">
        <f>Q232*H232</f>
        <v>0</v>
      </c>
      <c r="S232" s="198">
        <v>0</v>
      </c>
      <c r="T232" s="199">
        <f>S232*H232</f>
        <v>0</v>
      </c>
      <c r="U232" s="35"/>
      <c r="V232" s="35"/>
      <c r="W232" s="35"/>
      <c r="X232" s="35"/>
      <c r="Y232" s="35"/>
      <c r="Z232" s="35"/>
      <c r="AA232" s="35"/>
      <c r="AB232" s="35"/>
      <c r="AC232" s="35"/>
      <c r="AD232" s="35"/>
      <c r="AE232" s="35"/>
      <c r="AR232" s="200" t="s">
        <v>299</v>
      </c>
      <c r="AT232" s="200" t="s">
        <v>294</v>
      </c>
      <c r="AU232" s="200" t="s">
        <v>120</v>
      </c>
      <c r="AY232" s="18" t="s">
        <v>292</v>
      </c>
      <c r="BE232" s="201">
        <f>IF(N232="základní",J232,0)</f>
        <v>0</v>
      </c>
      <c r="BF232" s="201">
        <f>IF(N232="snížená",J232,0)</f>
        <v>0</v>
      </c>
      <c r="BG232" s="201">
        <f>IF(N232="zákl. přenesená",J232,0)</f>
        <v>0</v>
      </c>
      <c r="BH232" s="201">
        <f>IF(N232="sníž. přenesená",J232,0)</f>
        <v>0</v>
      </c>
      <c r="BI232" s="201">
        <f>IF(N232="nulová",J232,0)</f>
        <v>0</v>
      </c>
      <c r="BJ232" s="18" t="s">
        <v>85</v>
      </c>
      <c r="BK232" s="201">
        <f>ROUND(I232*H232,2)</f>
        <v>0</v>
      </c>
      <c r="BL232" s="18" t="s">
        <v>299</v>
      </c>
      <c r="BM232" s="200" t="s">
        <v>6025</v>
      </c>
    </row>
    <row r="233" spans="1:65" s="14" customFormat="1" ht="11.25">
      <c r="B233" s="213"/>
      <c r="C233" s="214"/>
      <c r="D233" s="204" t="s">
        <v>301</v>
      </c>
      <c r="E233" s="215" t="s">
        <v>1</v>
      </c>
      <c r="F233" s="216" t="s">
        <v>6014</v>
      </c>
      <c r="G233" s="214"/>
      <c r="H233" s="217">
        <v>184</v>
      </c>
      <c r="I233" s="218"/>
      <c r="J233" s="214"/>
      <c r="K233" s="214"/>
      <c r="L233" s="219"/>
      <c r="M233" s="220"/>
      <c r="N233" s="221"/>
      <c r="O233" s="221"/>
      <c r="P233" s="221"/>
      <c r="Q233" s="221"/>
      <c r="R233" s="221"/>
      <c r="S233" s="221"/>
      <c r="T233" s="222"/>
      <c r="AT233" s="223" t="s">
        <v>301</v>
      </c>
      <c r="AU233" s="223" t="s">
        <v>120</v>
      </c>
      <c r="AV233" s="14" t="s">
        <v>120</v>
      </c>
      <c r="AW233" s="14" t="s">
        <v>32</v>
      </c>
      <c r="AX233" s="14" t="s">
        <v>85</v>
      </c>
      <c r="AY233" s="223" t="s">
        <v>292</v>
      </c>
    </row>
    <row r="234" spans="1:65" s="2" customFormat="1" ht="24.2" customHeight="1">
      <c r="A234" s="35"/>
      <c r="B234" s="36"/>
      <c r="C234" s="189" t="s">
        <v>587</v>
      </c>
      <c r="D234" s="189" t="s">
        <v>294</v>
      </c>
      <c r="E234" s="190" t="s">
        <v>6026</v>
      </c>
      <c r="F234" s="191" t="s">
        <v>6027</v>
      </c>
      <c r="G234" s="192" t="s">
        <v>297</v>
      </c>
      <c r="H234" s="193">
        <v>15</v>
      </c>
      <c r="I234" s="194"/>
      <c r="J234" s="195">
        <f>ROUND(I234*H234,2)</f>
        <v>0</v>
      </c>
      <c r="K234" s="191" t="s">
        <v>298</v>
      </c>
      <c r="L234" s="40"/>
      <c r="M234" s="196" t="s">
        <v>1</v>
      </c>
      <c r="N234" s="197" t="s">
        <v>42</v>
      </c>
      <c r="O234" s="72"/>
      <c r="P234" s="198">
        <f>O234*H234</f>
        <v>0</v>
      </c>
      <c r="Q234" s="198">
        <v>0</v>
      </c>
      <c r="R234" s="198">
        <f>Q234*H234</f>
        <v>0</v>
      </c>
      <c r="S234" s="198">
        <v>0</v>
      </c>
      <c r="T234" s="199">
        <f>S234*H234</f>
        <v>0</v>
      </c>
      <c r="U234" s="35"/>
      <c r="V234" s="35"/>
      <c r="W234" s="35"/>
      <c r="X234" s="35"/>
      <c r="Y234" s="35"/>
      <c r="Z234" s="35"/>
      <c r="AA234" s="35"/>
      <c r="AB234" s="35"/>
      <c r="AC234" s="35"/>
      <c r="AD234" s="35"/>
      <c r="AE234" s="35"/>
      <c r="AR234" s="200" t="s">
        <v>299</v>
      </c>
      <c r="AT234" s="200" t="s">
        <v>294</v>
      </c>
      <c r="AU234" s="200" t="s">
        <v>120</v>
      </c>
      <c r="AY234" s="18" t="s">
        <v>292</v>
      </c>
      <c r="BE234" s="201">
        <f>IF(N234="základní",J234,0)</f>
        <v>0</v>
      </c>
      <c r="BF234" s="201">
        <f>IF(N234="snížená",J234,0)</f>
        <v>0</v>
      </c>
      <c r="BG234" s="201">
        <f>IF(N234="zákl. přenesená",J234,0)</f>
        <v>0</v>
      </c>
      <c r="BH234" s="201">
        <f>IF(N234="sníž. přenesená",J234,0)</f>
        <v>0</v>
      </c>
      <c r="BI234" s="201">
        <f>IF(N234="nulová",J234,0)</f>
        <v>0</v>
      </c>
      <c r="BJ234" s="18" t="s">
        <v>85</v>
      </c>
      <c r="BK234" s="201">
        <f>ROUND(I234*H234,2)</f>
        <v>0</v>
      </c>
      <c r="BL234" s="18" t="s">
        <v>299</v>
      </c>
      <c r="BM234" s="200" t="s">
        <v>6028</v>
      </c>
    </row>
    <row r="235" spans="1:65" s="14" customFormat="1" ht="22.5">
      <c r="B235" s="213"/>
      <c r="C235" s="214"/>
      <c r="D235" s="204" t="s">
        <v>301</v>
      </c>
      <c r="E235" s="215" t="s">
        <v>1</v>
      </c>
      <c r="F235" s="216" t="s">
        <v>6029</v>
      </c>
      <c r="G235" s="214"/>
      <c r="H235" s="217">
        <v>15</v>
      </c>
      <c r="I235" s="218"/>
      <c r="J235" s="214"/>
      <c r="K235" s="214"/>
      <c r="L235" s="219"/>
      <c r="M235" s="220"/>
      <c r="N235" s="221"/>
      <c r="O235" s="221"/>
      <c r="P235" s="221"/>
      <c r="Q235" s="221"/>
      <c r="R235" s="221"/>
      <c r="S235" s="221"/>
      <c r="T235" s="222"/>
      <c r="AT235" s="223" t="s">
        <v>301</v>
      </c>
      <c r="AU235" s="223" t="s">
        <v>120</v>
      </c>
      <c r="AV235" s="14" t="s">
        <v>120</v>
      </c>
      <c r="AW235" s="14" t="s">
        <v>32</v>
      </c>
      <c r="AX235" s="14" t="s">
        <v>85</v>
      </c>
      <c r="AY235" s="223" t="s">
        <v>292</v>
      </c>
    </row>
    <row r="236" spans="1:65" s="2" customFormat="1" ht="33" customHeight="1">
      <c r="A236" s="35"/>
      <c r="B236" s="36"/>
      <c r="C236" s="189" t="s">
        <v>591</v>
      </c>
      <c r="D236" s="189" t="s">
        <v>294</v>
      </c>
      <c r="E236" s="190" t="s">
        <v>6030</v>
      </c>
      <c r="F236" s="191" t="s">
        <v>6031</v>
      </c>
      <c r="G236" s="192" t="s">
        <v>297</v>
      </c>
      <c r="H236" s="193">
        <v>92</v>
      </c>
      <c r="I236" s="194"/>
      <c r="J236" s="195">
        <f>ROUND(I236*H236,2)</f>
        <v>0</v>
      </c>
      <c r="K236" s="191" t="s">
        <v>298</v>
      </c>
      <c r="L236" s="40"/>
      <c r="M236" s="196" t="s">
        <v>1</v>
      </c>
      <c r="N236" s="197" t="s">
        <v>42</v>
      </c>
      <c r="O236" s="72"/>
      <c r="P236" s="198">
        <f>O236*H236</f>
        <v>0</v>
      </c>
      <c r="Q236" s="198">
        <v>0</v>
      </c>
      <c r="R236" s="198">
        <f>Q236*H236</f>
        <v>0</v>
      </c>
      <c r="S236" s="198">
        <v>0</v>
      </c>
      <c r="T236" s="199">
        <f>S236*H236</f>
        <v>0</v>
      </c>
      <c r="U236" s="35"/>
      <c r="V236" s="35"/>
      <c r="W236" s="35"/>
      <c r="X236" s="35"/>
      <c r="Y236" s="35"/>
      <c r="Z236" s="35"/>
      <c r="AA236" s="35"/>
      <c r="AB236" s="35"/>
      <c r="AC236" s="35"/>
      <c r="AD236" s="35"/>
      <c r="AE236" s="35"/>
      <c r="AR236" s="200" t="s">
        <v>299</v>
      </c>
      <c r="AT236" s="200" t="s">
        <v>294</v>
      </c>
      <c r="AU236" s="200" t="s">
        <v>120</v>
      </c>
      <c r="AY236" s="18" t="s">
        <v>292</v>
      </c>
      <c r="BE236" s="201">
        <f>IF(N236="základní",J236,0)</f>
        <v>0</v>
      </c>
      <c r="BF236" s="201">
        <f>IF(N236="snížená",J236,0)</f>
        <v>0</v>
      </c>
      <c r="BG236" s="201">
        <f>IF(N236="zákl. přenesená",J236,0)</f>
        <v>0</v>
      </c>
      <c r="BH236" s="201">
        <f>IF(N236="sníž. přenesená",J236,0)</f>
        <v>0</v>
      </c>
      <c r="BI236" s="201">
        <f>IF(N236="nulová",J236,0)</f>
        <v>0</v>
      </c>
      <c r="BJ236" s="18" t="s">
        <v>85</v>
      </c>
      <c r="BK236" s="201">
        <f>ROUND(I236*H236,2)</f>
        <v>0</v>
      </c>
      <c r="BL236" s="18" t="s">
        <v>299</v>
      </c>
      <c r="BM236" s="200" t="s">
        <v>6032</v>
      </c>
    </row>
    <row r="237" spans="1:65" s="14" customFormat="1" ht="11.25">
      <c r="B237" s="213"/>
      <c r="C237" s="214"/>
      <c r="D237" s="204" t="s">
        <v>301</v>
      </c>
      <c r="E237" s="215" t="s">
        <v>1</v>
      </c>
      <c r="F237" s="216" t="s">
        <v>5893</v>
      </c>
      <c r="G237" s="214"/>
      <c r="H237" s="217">
        <v>92</v>
      </c>
      <c r="I237" s="218"/>
      <c r="J237" s="214"/>
      <c r="K237" s="214"/>
      <c r="L237" s="219"/>
      <c r="M237" s="220"/>
      <c r="N237" s="221"/>
      <c r="O237" s="221"/>
      <c r="P237" s="221"/>
      <c r="Q237" s="221"/>
      <c r="R237" s="221"/>
      <c r="S237" s="221"/>
      <c r="T237" s="222"/>
      <c r="AT237" s="223" t="s">
        <v>301</v>
      </c>
      <c r="AU237" s="223" t="s">
        <v>120</v>
      </c>
      <c r="AV237" s="14" t="s">
        <v>120</v>
      </c>
      <c r="AW237" s="14" t="s">
        <v>32</v>
      </c>
      <c r="AX237" s="14" t="s">
        <v>85</v>
      </c>
      <c r="AY237" s="223" t="s">
        <v>292</v>
      </c>
    </row>
    <row r="238" spans="1:65" s="2" customFormat="1" ht="24.2" customHeight="1">
      <c r="A238" s="35"/>
      <c r="B238" s="36"/>
      <c r="C238" s="189" t="s">
        <v>595</v>
      </c>
      <c r="D238" s="189" t="s">
        <v>294</v>
      </c>
      <c r="E238" s="190" t="s">
        <v>6033</v>
      </c>
      <c r="F238" s="191" t="s">
        <v>6034</v>
      </c>
      <c r="G238" s="192" t="s">
        <v>297</v>
      </c>
      <c r="H238" s="193">
        <v>92</v>
      </c>
      <c r="I238" s="194"/>
      <c r="J238" s="195">
        <f>ROUND(I238*H238,2)</f>
        <v>0</v>
      </c>
      <c r="K238" s="191" t="s">
        <v>298</v>
      </c>
      <c r="L238" s="40"/>
      <c r="M238" s="196" t="s">
        <v>1</v>
      </c>
      <c r="N238" s="197" t="s">
        <v>42</v>
      </c>
      <c r="O238" s="72"/>
      <c r="P238" s="198">
        <f>O238*H238</f>
        <v>0</v>
      </c>
      <c r="Q238" s="198">
        <v>0</v>
      </c>
      <c r="R238" s="198">
        <f>Q238*H238</f>
        <v>0</v>
      </c>
      <c r="S238" s="198">
        <v>0</v>
      </c>
      <c r="T238" s="199">
        <f>S238*H238</f>
        <v>0</v>
      </c>
      <c r="U238" s="35"/>
      <c r="V238" s="35"/>
      <c r="W238" s="35"/>
      <c r="X238" s="35"/>
      <c r="Y238" s="35"/>
      <c r="Z238" s="35"/>
      <c r="AA238" s="35"/>
      <c r="AB238" s="35"/>
      <c r="AC238" s="35"/>
      <c r="AD238" s="35"/>
      <c r="AE238" s="35"/>
      <c r="AR238" s="200" t="s">
        <v>299</v>
      </c>
      <c r="AT238" s="200" t="s">
        <v>294</v>
      </c>
      <c r="AU238" s="200" t="s">
        <v>120</v>
      </c>
      <c r="AY238" s="18" t="s">
        <v>292</v>
      </c>
      <c r="BE238" s="201">
        <f>IF(N238="základní",J238,0)</f>
        <v>0</v>
      </c>
      <c r="BF238" s="201">
        <f>IF(N238="snížená",J238,0)</f>
        <v>0</v>
      </c>
      <c r="BG238" s="201">
        <f>IF(N238="zákl. přenesená",J238,0)</f>
        <v>0</v>
      </c>
      <c r="BH238" s="201">
        <f>IF(N238="sníž. přenesená",J238,0)</f>
        <v>0</v>
      </c>
      <c r="BI238" s="201">
        <f>IF(N238="nulová",J238,0)</f>
        <v>0</v>
      </c>
      <c r="BJ238" s="18" t="s">
        <v>85</v>
      </c>
      <c r="BK238" s="201">
        <f>ROUND(I238*H238,2)</f>
        <v>0</v>
      </c>
      <c r="BL238" s="18" t="s">
        <v>299</v>
      </c>
      <c r="BM238" s="200" t="s">
        <v>6035</v>
      </c>
    </row>
    <row r="239" spans="1:65" s="14" customFormat="1" ht="11.25">
      <c r="B239" s="213"/>
      <c r="C239" s="214"/>
      <c r="D239" s="204" t="s">
        <v>301</v>
      </c>
      <c r="E239" s="215" t="s">
        <v>1</v>
      </c>
      <c r="F239" s="216" t="s">
        <v>5893</v>
      </c>
      <c r="G239" s="214"/>
      <c r="H239" s="217">
        <v>92</v>
      </c>
      <c r="I239" s="218"/>
      <c r="J239" s="214"/>
      <c r="K239" s="214"/>
      <c r="L239" s="219"/>
      <c r="M239" s="220"/>
      <c r="N239" s="221"/>
      <c r="O239" s="221"/>
      <c r="P239" s="221"/>
      <c r="Q239" s="221"/>
      <c r="R239" s="221"/>
      <c r="S239" s="221"/>
      <c r="T239" s="222"/>
      <c r="AT239" s="223" t="s">
        <v>301</v>
      </c>
      <c r="AU239" s="223" t="s">
        <v>120</v>
      </c>
      <c r="AV239" s="14" t="s">
        <v>120</v>
      </c>
      <c r="AW239" s="14" t="s">
        <v>32</v>
      </c>
      <c r="AX239" s="14" t="s">
        <v>85</v>
      </c>
      <c r="AY239" s="223" t="s">
        <v>292</v>
      </c>
    </row>
    <row r="240" spans="1:65" s="2" customFormat="1" ht="24.2" customHeight="1">
      <c r="A240" s="35"/>
      <c r="B240" s="36"/>
      <c r="C240" s="189" t="s">
        <v>599</v>
      </c>
      <c r="D240" s="189" t="s">
        <v>294</v>
      </c>
      <c r="E240" s="190" t="s">
        <v>6036</v>
      </c>
      <c r="F240" s="191" t="s">
        <v>6037</v>
      </c>
      <c r="G240" s="192" t="s">
        <v>297</v>
      </c>
      <c r="H240" s="193">
        <v>477.68</v>
      </c>
      <c r="I240" s="194"/>
      <c r="J240" s="195">
        <f>ROUND(I240*H240,2)</f>
        <v>0</v>
      </c>
      <c r="K240" s="191" t="s">
        <v>298</v>
      </c>
      <c r="L240" s="40"/>
      <c r="M240" s="196" t="s">
        <v>1</v>
      </c>
      <c r="N240" s="197" t="s">
        <v>42</v>
      </c>
      <c r="O240" s="72"/>
      <c r="P240" s="198">
        <f>O240*H240</f>
        <v>0</v>
      </c>
      <c r="Q240" s="198">
        <v>8.9219999999999994E-2</v>
      </c>
      <c r="R240" s="198">
        <f>Q240*H240</f>
        <v>42.618609599999999</v>
      </c>
      <c r="S240" s="198">
        <v>0</v>
      </c>
      <c r="T240" s="199">
        <f>S240*H240</f>
        <v>0</v>
      </c>
      <c r="U240" s="35"/>
      <c r="V240" s="35"/>
      <c r="W240" s="35"/>
      <c r="X240" s="35"/>
      <c r="Y240" s="35"/>
      <c r="Z240" s="35"/>
      <c r="AA240" s="35"/>
      <c r="AB240" s="35"/>
      <c r="AC240" s="35"/>
      <c r="AD240" s="35"/>
      <c r="AE240" s="35"/>
      <c r="AR240" s="200" t="s">
        <v>299</v>
      </c>
      <c r="AT240" s="200" t="s">
        <v>294</v>
      </c>
      <c r="AU240" s="200" t="s">
        <v>120</v>
      </c>
      <c r="AY240" s="18" t="s">
        <v>292</v>
      </c>
      <c r="BE240" s="201">
        <f>IF(N240="základní",J240,0)</f>
        <v>0</v>
      </c>
      <c r="BF240" s="201">
        <f>IF(N240="snížená",J240,0)</f>
        <v>0</v>
      </c>
      <c r="BG240" s="201">
        <f>IF(N240="zákl. přenesená",J240,0)</f>
        <v>0</v>
      </c>
      <c r="BH240" s="201">
        <f>IF(N240="sníž. přenesená",J240,0)</f>
        <v>0</v>
      </c>
      <c r="BI240" s="201">
        <f>IF(N240="nulová",J240,0)</f>
        <v>0</v>
      </c>
      <c r="BJ240" s="18" t="s">
        <v>85</v>
      </c>
      <c r="BK240" s="201">
        <f>ROUND(I240*H240,2)</f>
        <v>0</v>
      </c>
      <c r="BL240" s="18" t="s">
        <v>299</v>
      </c>
      <c r="BM240" s="200" t="s">
        <v>6038</v>
      </c>
    </row>
    <row r="241" spans="1:65" s="13" customFormat="1" ht="11.25">
      <c r="B241" s="202"/>
      <c r="C241" s="203"/>
      <c r="D241" s="204" t="s">
        <v>301</v>
      </c>
      <c r="E241" s="205" t="s">
        <v>1</v>
      </c>
      <c r="F241" s="206" t="s">
        <v>6039</v>
      </c>
      <c r="G241" s="203"/>
      <c r="H241" s="205" t="s">
        <v>1</v>
      </c>
      <c r="I241" s="207"/>
      <c r="J241" s="203"/>
      <c r="K241" s="203"/>
      <c r="L241" s="208"/>
      <c r="M241" s="209"/>
      <c r="N241" s="210"/>
      <c r="O241" s="210"/>
      <c r="P241" s="210"/>
      <c r="Q241" s="210"/>
      <c r="R241" s="210"/>
      <c r="S241" s="210"/>
      <c r="T241" s="211"/>
      <c r="AT241" s="212" t="s">
        <v>301</v>
      </c>
      <c r="AU241" s="212" t="s">
        <v>120</v>
      </c>
      <c r="AV241" s="13" t="s">
        <v>85</v>
      </c>
      <c r="AW241" s="13" t="s">
        <v>32</v>
      </c>
      <c r="AX241" s="13" t="s">
        <v>77</v>
      </c>
      <c r="AY241" s="212" t="s">
        <v>292</v>
      </c>
    </row>
    <row r="242" spans="1:65" s="14" customFormat="1" ht="11.25">
      <c r="B242" s="213"/>
      <c r="C242" s="214"/>
      <c r="D242" s="204" t="s">
        <v>301</v>
      </c>
      <c r="E242" s="215" t="s">
        <v>1</v>
      </c>
      <c r="F242" s="216" t="s">
        <v>6040</v>
      </c>
      <c r="G242" s="214"/>
      <c r="H242" s="217">
        <v>11.88</v>
      </c>
      <c r="I242" s="218"/>
      <c r="J242" s="214"/>
      <c r="K242" s="214"/>
      <c r="L242" s="219"/>
      <c r="M242" s="220"/>
      <c r="N242" s="221"/>
      <c r="O242" s="221"/>
      <c r="P242" s="221"/>
      <c r="Q242" s="221"/>
      <c r="R242" s="221"/>
      <c r="S242" s="221"/>
      <c r="T242" s="222"/>
      <c r="AT242" s="223" t="s">
        <v>301</v>
      </c>
      <c r="AU242" s="223" t="s">
        <v>120</v>
      </c>
      <c r="AV242" s="14" t="s">
        <v>120</v>
      </c>
      <c r="AW242" s="14" t="s">
        <v>32</v>
      </c>
      <c r="AX242" s="14" t="s">
        <v>77</v>
      </c>
      <c r="AY242" s="223" t="s">
        <v>292</v>
      </c>
    </row>
    <row r="243" spans="1:65" s="14" customFormat="1" ht="11.25">
      <c r="B243" s="213"/>
      <c r="C243" s="214"/>
      <c r="D243" s="204" t="s">
        <v>301</v>
      </c>
      <c r="E243" s="215" t="s">
        <v>1</v>
      </c>
      <c r="F243" s="216" t="s">
        <v>6041</v>
      </c>
      <c r="G243" s="214"/>
      <c r="H243" s="217">
        <v>20.8</v>
      </c>
      <c r="I243" s="218"/>
      <c r="J243" s="214"/>
      <c r="K243" s="214"/>
      <c r="L243" s="219"/>
      <c r="M243" s="220"/>
      <c r="N243" s="221"/>
      <c r="O243" s="221"/>
      <c r="P243" s="221"/>
      <c r="Q243" s="221"/>
      <c r="R243" s="221"/>
      <c r="S243" s="221"/>
      <c r="T243" s="222"/>
      <c r="AT243" s="223" t="s">
        <v>301</v>
      </c>
      <c r="AU243" s="223" t="s">
        <v>120</v>
      </c>
      <c r="AV243" s="14" t="s">
        <v>120</v>
      </c>
      <c r="AW243" s="14" t="s">
        <v>32</v>
      </c>
      <c r="AX243" s="14" t="s">
        <v>77</v>
      </c>
      <c r="AY243" s="223" t="s">
        <v>292</v>
      </c>
    </row>
    <row r="244" spans="1:65" s="16" customFormat="1" ht="11.25">
      <c r="B244" s="235"/>
      <c r="C244" s="236"/>
      <c r="D244" s="204" t="s">
        <v>301</v>
      </c>
      <c r="E244" s="237" t="s">
        <v>1</v>
      </c>
      <c r="F244" s="238" t="s">
        <v>316</v>
      </c>
      <c r="G244" s="236"/>
      <c r="H244" s="239">
        <v>32.68</v>
      </c>
      <c r="I244" s="240"/>
      <c r="J244" s="236"/>
      <c r="K244" s="236"/>
      <c r="L244" s="241"/>
      <c r="M244" s="242"/>
      <c r="N244" s="243"/>
      <c r="O244" s="243"/>
      <c r="P244" s="243"/>
      <c r="Q244" s="243"/>
      <c r="R244" s="243"/>
      <c r="S244" s="243"/>
      <c r="T244" s="244"/>
      <c r="AT244" s="245" t="s">
        <v>301</v>
      </c>
      <c r="AU244" s="245" t="s">
        <v>120</v>
      </c>
      <c r="AV244" s="16" t="s">
        <v>317</v>
      </c>
      <c r="AW244" s="16" t="s">
        <v>32</v>
      </c>
      <c r="AX244" s="16" t="s">
        <v>77</v>
      </c>
      <c r="AY244" s="245" t="s">
        <v>292</v>
      </c>
    </row>
    <row r="245" spans="1:65" s="14" customFormat="1" ht="11.25">
      <c r="B245" s="213"/>
      <c r="C245" s="214"/>
      <c r="D245" s="204" t="s">
        <v>301</v>
      </c>
      <c r="E245" s="215" t="s">
        <v>1</v>
      </c>
      <c r="F245" s="216" t="s">
        <v>6042</v>
      </c>
      <c r="G245" s="214"/>
      <c r="H245" s="217">
        <v>345</v>
      </c>
      <c r="I245" s="218"/>
      <c r="J245" s="214"/>
      <c r="K245" s="214"/>
      <c r="L245" s="219"/>
      <c r="M245" s="220"/>
      <c r="N245" s="221"/>
      <c r="O245" s="221"/>
      <c r="P245" s="221"/>
      <c r="Q245" s="221"/>
      <c r="R245" s="221"/>
      <c r="S245" s="221"/>
      <c r="T245" s="222"/>
      <c r="AT245" s="223" t="s">
        <v>301</v>
      </c>
      <c r="AU245" s="223" t="s">
        <v>120</v>
      </c>
      <c r="AV245" s="14" t="s">
        <v>120</v>
      </c>
      <c r="AW245" s="14" t="s">
        <v>32</v>
      </c>
      <c r="AX245" s="14" t="s">
        <v>77</v>
      </c>
      <c r="AY245" s="223" t="s">
        <v>292</v>
      </c>
    </row>
    <row r="246" spans="1:65" s="14" customFormat="1" ht="11.25">
      <c r="B246" s="213"/>
      <c r="C246" s="214"/>
      <c r="D246" s="204" t="s">
        <v>301</v>
      </c>
      <c r="E246" s="215" t="s">
        <v>1</v>
      </c>
      <c r="F246" s="216" t="s">
        <v>6043</v>
      </c>
      <c r="G246" s="214"/>
      <c r="H246" s="217">
        <v>100</v>
      </c>
      <c r="I246" s="218"/>
      <c r="J246" s="214"/>
      <c r="K246" s="214"/>
      <c r="L246" s="219"/>
      <c r="M246" s="220"/>
      <c r="N246" s="221"/>
      <c r="O246" s="221"/>
      <c r="P246" s="221"/>
      <c r="Q246" s="221"/>
      <c r="R246" s="221"/>
      <c r="S246" s="221"/>
      <c r="T246" s="222"/>
      <c r="AT246" s="223" t="s">
        <v>301</v>
      </c>
      <c r="AU246" s="223" t="s">
        <v>120</v>
      </c>
      <c r="AV246" s="14" t="s">
        <v>120</v>
      </c>
      <c r="AW246" s="14" t="s">
        <v>32</v>
      </c>
      <c r="AX246" s="14" t="s">
        <v>77</v>
      </c>
      <c r="AY246" s="223" t="s">
        <v>292</v>
      </c>
    </row>
    <row r="247" spans="1:65" s="16" customFormat="1" ht="11.25">
      <c r="B247" s="235"/>
      <c r="C247" s="236"/>
      <c r="D247" s="204" t="s">
        <v>301</v>
      </c>
      <c r="E247" s="237" t="s">
        <v>1</v>
      </c>
      <c r="F247" s="238" t="s">
        <v>316</v>
      </c>
      <c r="G247" s="236"/>
      <c r="H247" s="239">
        <v>445</v>
      </c>
      <c r="I247" s="240"/>
      <c r="J247" s="236"/>
      <c r="K247" s="236"/>
      <c r="L247" s="241"/>
      <c r="M247" s="242"/>
      <c r="N247" s="243"/>
      <c r="O247" s="243"/>
      <c r="P247" s="243"/>
      <c r="Q247" s="243"/>
      <c r="R247" s="243"/>
      <c r="S247" s="243"/>
      <c r="T247" s="244"/>
      <c r="AT247" s="245" t="s">
        <v>301</v>
      </c>
      <c r="AU247" s="245" t="s">
        <v>120</v>
      </c>
      <c r="AV247" s="16" t="s">
        <v>317</v>
      </c>
      <c r="AW247" s="16" t="s">
        <v>32</v>
      </c>
      <c r="AX247" s="16" t="s">
        <v>77</v>
      </c>
      <c r="AY247" s="245" t="s">
        <v>292</v>
      </c>
    </row>
    <row r="248" spans="1:65" s="15" customFormat="1" ht="11.25">
      <c r="B248" s="224"/>
      <c r="C248" s="225"/>
      <c r="D248" s="204" t="s">
        <v>301</v>
      </c>
      <c r="E248" s="226" t="s">
        <v>5895</v>
      </c>
      <c r="F248" s="227" t="s">
        <v>304</v>
      </c>
      <c r="G248" s="225"/>
      <c r="H248" s="228">
        <v>477.68</v>
      </c>
      <c r="I248" s="229"/>
      <c r="J248" s="225"/>
      <c r="K248" s="225"/>
      <c r="L248" s="230"/>
      <c r="M248" s="231"/>
      <c r="N248" s="232"/>
      <c r="O248" s="232"/>
      <c r="P248" s="232"/>
      <c r="Q248" s="232"/>
      <c r="R248" s="232"/>
      <c r="S248" s="232"/>
      <c r="T248" s="233"/>
      <c r="AT248" s="234" t="s">
        <v>301</v>
      </c>
      <c r="AU248" s="234" t="s">
        <v>120</v>
      </c>
      <c r="AV248" s="15" t="s">
        <v>299</v>
      </c>
      <c r="AW248" s="15" t="s">
        <v>32</v>
      </c>
      <c r="AX248" s="15" t="s">
        <v>85</v>
      </c>
      <c r="AY248" s="234" t="s">
        <v>292</v>
      </c>
    </row>
    <row r="249" spans="1:65" s="2" customFormat="1" ht="24.2" customHeight="1">
      <c r="A249" s="35"/>
      <c r="B249" s="36"/>
      <c r="C249" s="246" t="s">
        <v>603</v>
      </c>
      <c r="D249" s="246" t="s">
        <v>626</v>
      </c>
      <c r="E249" s="247" t="s">
        <v>6044</v>
      </c>
      <c r="F249" s="248" t="s">
        <v>6045</v>
      </c>
      <c r="G249" s="249" t="s">
        <v>297</v>
      </c>
      <c r="H249" s="250">
        <v>39.216000000000001</v>
      </c>
      <c r="I249" s="251"/>
      <c r="J249" s="252">
        <f>ROUND(I249*H249,2)</f>
        <v>0</v>
      </c>
      <c r="K249" s="248" t="s">
        <v>298</v>
      </c>
      <c r="L249" s="253"/>
      <c r="M249" s="254" t="s">
        <v>1</v>
      </c>
      <c r="N249" s="255" t="s">
        <v>42</v>
      </c>
      <c r="O249" s="72"/>
      <c r="P249" s="198">
        <f>O249*H249</f>
        <v>0</v>
      </c>
      <c r="Q249" s="198">
        <v>0.13100000000000001</v>
      </c>
      <c r="R249" s="198">
        <f>Q249*H249</f>
        <v>5.1372960000000001</v>
      </c>
      <c r="S249" s="198">
        <v>0</v>
      </c>
      <c r="T249" s="199">
        <f>S249*H249</f>
        <v>0</v>
      </c>
      <c r="U249" s="35"/>
      <c r="V249" s="35"/>
      <c r="W249" s="35"/>
      <c r="X249" s="35"/>
      <c r="Y249" s="35"/>
      <c r="Z249" s="35"/>
      <c r="AA249" s="35"/>
      <c r="AB249" s="35"/>
      <c r="AC249" s="35"/>
      <c r="AD249" s="35"/>
      <c r="AE249" s="35"/>
      <c r="AR249" s="200" t="s">
        <v>357</v>
      </c>
      <c r="AT249" s="200" t="s">
        <v>626</v>
      </c>
      <c r="AU249" s="200" t="s">
        <v>120</v>
      </c>
      <c r="AY249" s="18" t="s">
        <v>292</v>
      </c>
      <c r="BE249" s="201">
        <f>IF(N249="základní",J249,0)</f>
        <v>0</v>
      </c>
      <c r="BF249" s="201">
        <f>IF(N249="snížená",J249,0)</f>
        <v>0</v>
      </c>
      <c r="BG249" s="201">
        <f>IF(N249="zákl. přenesená",J249,0)</f>
        <v>0</v>
      </c>
      <c r="BH249" s="201">
        <f>IF(N249="sníž. přenesená",J249,0)</f>
        <v>0</v>
      </c>
      <c r="BI249" s="201">
        <f>IF(N249="nulová",J249,0)</f>
        <v>0</v>
      </c>
      <c r="BJ249" s="18" t="s">
        <v>85</v>
      </c>
      <c r="BK249" s="201">
        <f>ROUND(I249*H249,2)</f>
        <v>0</v>
      </c>
      <c r="BL249" s="18" t="s">
        <v>299</v>
      </c>
      <c r="BM249" s="200" t="s">
        <v>6046</v>
      </c>
    </row>
    <row r="250" spans="1:65" s="14" customFormat="1" ht="11.25">
      <c r="B250" s="213"/>
      <c r="C250" s="214"/>
      <c r="D250" s="204" t="s">
        <v>301</v>
      </c>
      <c r="E250" s="215" t="s">
        <v>1</v>
      </c>
      <c r="F250" s="216" t="s">
        <v>6047</v>
      </c>
      <c r="G250" s="214"/>
      <c r="H250" s="217">
        <v>32.68</v>
      </c>
      <c r="I250" s="218"/>
      <c r="J250" s="214"/>
      <c r="K250" s="214"/>
      <c r="L250" s="219"/>
      <c r="M250" s="220"/>
      <c r="N250" s="221"/>
      <c r="O250" s="221"/>
      <c r="P250" s="221"/>
      <c r="Q250" s="221"/>
      <c r="R250" s="221"/>
      <c r="S250" s="221"/>
      <c r="T250" s="222"/>
      <c r="AT250" s="223" t="s">
        <v>301</v>
      </c>
      <c r="AU250" s="223" t="s">
        <v>120</v>
      </c>
      <c r="AV250" s="14" t="s">
        <v>120</v>
      </c>
      <c r="AW250" s="14" t="s">
        <v>32</v>
      </c>
      <c r="AX250" s="14" t="s">
        <v>85</v>
      </c>
      <c r="AY250" s="223" t="s">
        <v>292</v>
      </c>
    </row>
    <row r="251" spans="1:65" s="14" customFormat="1" ht="11.25">
      <c r="B251" s="213"/>
      <c r="C251" s="214"/>
      <c r="D251" s="204" t="s">
        <v>301</v>
      </c>
      <c r="E251" s="214"/>
      <c r="F251" s="216" t="s">
        <v>6048</v>
      </c>
      <c r="G251" s="214"/>
      <c r="H251" s="217">
        <v>39.216000000000001</v>
      </c>
      <c r="I251" s="218"/>
      <c r="J251" s="214"/>
      <c r="K251" s="214"/>
      <c r="L251" s="219"/>
      <c r="M251" s="220"/>
      <c r="N251" s="221"/>
      <c r="O251" s="221"/>
      <c r="P251" s="221"/>
      <c r="Q251" s="221"/>
      <c r="R251" s="221"/>
      <c r="S251" s="221"/>
      <c r="T251" s="222"/>
      <c r="AT251" s="223" t="s">
        <v>301</v>
      </c>
      <c r="AU251" s="223" t="s">
        <v>120</v>
      </c>
      <c r="AV251" s="14" t="s">
        <v>120</v>
      </c>
      <c r="AW251" s="14" t="s">
        <v>4</v>
      </c>
      <c r="AX251" s="14" t="s">
        <v>85</v>
      </c>
      <c r="AY251" s="223" t="s">
        <v>292</v>
      </c>
    </row>
    <row r="252" spans="1:65" s="2" customFormat="1" ht="24.2" customHeight="1">
      <c r="A252" s="35"/>
      <c r="B252" s="36"/>
      <c r="C252" s="246" t="s">
        <v>607</v>
      </c>
      <c r="D252" s="246" t="s">
        <v>626</v>
      </c>
      <c r="E252" s="247" t="s">
        <v>6049</v>
      </c>
      <c r="F252" s="248" t="s">
        <v>6050</v>
      </c>
      <c r="G252" s="249" t="s">
        <v>297</v>
      </c>
      <c r="H252" s="250">
        <v>534</v>
      </c>
      <c r="I252" s="251"/>
      <c r="J252" s="252">
        <f>ROUND(I252*H252,2)</f>
        <v>0</v>
      </c>
      <c r="K252" s="248" t="s">
        <v>298</v>
      </c>
      <c r="L252" s="253"/>
      <c r="M252" s="254" t="s">
        <v>1</v>
      </c>
      <c r="N252" s="255" t="s">
        <v>42</v>
      </c>
      <c r="O252" s="72"/>
      <c r="P252" s="198">
        <f>O252*H252</f>
        <v>0</v>
      </c>
      <c r="Q252" s="198">
        <v>0.13100000000000001</v>
      </c>
      <c r="R252" s="198">
        <f>Q252*H252</f>
        <v>69.954000000000008</v>
      </c>
      <c r="S252" s="198">
        <v>0</v>
      </c>
      <c r="T252" s="199">
        <f>S252*H252</f>
        <v>0</v>
      </c>
      <c r="U252" s="35"/>
      <c r="V252" s="35"/>
      <c r="W252" s="35"/>
      <c r="X252" s="35"/>
      <c r="Y252" s="35"/>
      <c r="Z252" s="35"/>
      <c r="AA252" s="35"/>
      <c r="AB252" s="35"/>
      <c r="AC252" s="35"/>
      <c r="AD252" s="35"/>
      <c r="AE252" s="35"/>
      <c r="AR252" s="200" t="s">
        <v>357</v>
      </c>
      <c r="AT252" s="200" t="s">
        <v>626</v>
      </c>
      <c r="AU252" s="200" t="s">
        <v>120</v>
      </c>
      <c r="AY252" s="18" t="s">
        <v>292</v>
      </c>
      <c r="BE252" s="201">
        <f>IF(N252="základní",J252,0)</f>
        <v>0</v>
      </c>
      <c r="BF252" s="201">
        <f>IF(N252="snížená",J252,0)</f>
        <v>0</v>
      </c>
      <c r="BG252" s="201">
        <f>IF(N252="zákl. přenesená",J252,0)</f>
        <v>0</v>
      </c>
      <c r="BH252" s="201">
        <f>IF(N252="sníž. přenesená",J252,0)</f>
        <v>0</v>
      </c>
      <c r="BI252" s="201">
        <f>IF(N252="nulová",J252,0)</f>
        <v>0</v>
      </c>
      <c r="BJ252" s="18" t="s">
        <v>85</v>
      </c>
      <c r="BK252" s="201">
        <f>ROUND(I252*H252,2)</f>
        <v>0</v>
      </c>
      <c r="BL252" s="18" t="s">
        <v>299</v>
      </c>
      <c r="BM252" s="200" t="s">
        <v>6051</v>
      </c>
    </row>
    <row r="253" spans="1:65" s="14" customFormat="1" ht="11.25">
      <c r="B253" s="213"/>
      <c r="C253" s="214"/>
      <c r="D253" s="204" t="s">
        <v>301</v>
      </c>
      <c r="E253" s="215" t="s">
        <v>1</v>
      </c>
      <c r="F253" s="216" t="s">
        <v>6052</v>
      </c>
      <c r="G253" s="214"/>
      <c r="H253" s="217">
        <v>445</v>
      </c>
      <c r="I253" s="218"/>
      <c r="J253" s="214"/>
      <c r="K253" s="214"/>
      <c r="L253" s="219"/>
      <c r="M253" s="220"/>
      <c r="N253" s="221"/>
      <c r="O253" s="221"/>
      <c r="P253" s="221"/>
      <c r="Q253" s="221"/>
      <c r="R253" s="221"/>
      <c r="S253" s="221"/>
      <c r="T253" s="222"/>
      <c r="AT253" s="223" t="s">
        <v>301</v>
      </c>
      <c r="AU253" s="223" t="s">
        <v>120</v>
      </c>
      <c r="AV253" s="14" t="s">
        <v>120</v>
      </c>
      <c r="AW253" s="14" t="s">
        <v>32</v>
      </c>
      <c r="AX253" s="14" t="s">
        <v>85</v>
      </c>
      <c r="AY253" s="223" t="s">
        <v>292</v>
      </c>
    </row>
    <row r="254" spans="1:65" s="14" customFormat="1" ht="11.25">
      <c r="B254" s="213"/>
      <c r="C254" s="214"/>
      <c r="D254" s="204" t="s">
        <v>301</v>
      </c>
      <c r="E254" s="214"/>
      <c r="F254" s="216" t="s">
        <v>6053</v>
      </c>
      <c r="G254" s="214"/>
      <c r="H254" s="217">
        <v>534</v>
      </c>
      <c r="I254" s="218"/>
      <c r="J254" s="214"/>
      <c r="K254" s="214"/>
      <c r="L254" s="219"/>
      <c r="M254" s="220"/>
      <c r="N254" s="221"/>
      <c r="O254" s="221"/>
      <c r="P254" s="221"/>
      <c r="Q254" s="221"/>
      <c r="R254" s="221"/>
      <c r="S254" s="221"/>
      <c r="T254" s="222"/>
      <c r="AT254" s="223" t="s">
        <v>301</v>
      </c>
      <c r="AU254" s="223" t="s">
        <v>120</v>
      </c>
      <c r="AV254" s="14" t="s">
        <v>120</v>
      </c>
      <c r="AW254" s="14" t="s">
        <v>4</v>
      </c>
      <c r="AX254" s="14" t="s">
        <v>85</v>
      </c>
      <c r="AY254" s="223" t="s">
        <v>292</v>
      </c>
    </row>
    <row r="255" spans="1:65" s="2" customFormat="1" ht="24.2" customHeight="1">
      <c r="A255" s="35"/>
      <c r="B255" s="36"/>
      <c r="C255" s="189" t="s">
        <v>611</v>
      </c>
      <c r="D255" s="189" t="s">
        <v>294</v>
      </c>
      <c r="E255" s="190" t="s">
        <v>6054</v>
      </c>
      <c r="F255" s="191" t="s">
        <v>6055</v>
      </c>
      <c r="G255" s="192" t="s">
        <v>297</v>
      </c>
      <c r="H255" s="193">
        <v>1651.105</v>
      </c>
      <c r="I255" s="194"/>
      <c r="J255" s="195">
        <f>ROUND(I255*H255,2)</f>
        <v>0</v>
      </c>
      <c r="K255" s="191" t="s">
        <v>298</v>
      </c>
      <c r="L255" s="40"/>
      <c r="M255" s="196" t="s">
        <v>1</v>
      </c>
      <c r="N255" s="197" t="s">
        <v>42</v>
      </c>
      <c r="O255" s="72"/>
      <c r="P255" s="198">
        <f>O255*H255</f>
        <v>0</v>
      </c>
      <c r="Q255" s="198">
        <v>0.11162</v>
      </c>
      <c r="R255" s="198">
        <f>Q255*H255</f>
        <v>184.29634010000001</v>
      </c>
      <c r="S255" s="198">
        <v>0</v>
      </c>
      <c r="T255" s="199">
        <f>S255*H255</f>
        <v>0</v>
      </c>
      <c r="U255" s="35"/>
      <c r="V255" s="35"/>
      <c r="W255" s="35"/>
      <c r="X255" s="35"/>
      <c r="Y255" s="35"/>
      <c r="Z255" s="35"/>
      <c r="AA255" s="35"/>
      <c r="AB255" s="35"/>
      <c r="AC255" s="35"/>
      <c r="AD255" s="35"/>
      <c r="AE255" s="35"/>
      <c r="AR255" s="200" t="s">
        <v>299</v>
      </c>
      <c r="AT255" s="200" t="s">
        <v>294</v>
      </c>
      <c r="AU255" s="200" t="s">
        <v>120</v>
      </c>
      <c r="AY255" s="18" t="s">
        <v>292</v>
      </c>
      <c r="BE255" s="201">
        <f>IF(N255="základní",J255,0)</f>
        <v>0</v>
      </c>
      <c r="BF255" s="201">
        <f>IF(N255="snížená",J255,0)</f>
        <v>0</v>
      </c>
      <c r="BG255" s="201">
        <f>IF(N255="zákl. přenesená",J255,0)</f>
        <v>0</v>
      </c>
      <c r="BH255" s="201">
        <f>IF(N255="sníž. přenesená",J255,0)</f>
        <v>0</v>
      </c>
      <c r="BI255" s="201">
        <f>IF(N255="nulová",J255,0)</f>
        <v>0</v>
      </c>
      <c r="BJ255" s="18" t="s">
        <v>85</v>
      </c>
      <c r="BK255" s="201">
        <f>ROUND(I255*H255,2)</f>
        <v>0</v>
      </c>
      <c r="BL255" s="18" t="s">
        <v>299</v>
      </c>
      <c r="BM255" s="200" t="s">
        <v>6056</v>
      </c>
    </row>
    <row r="256" spans="1:65" s="13" customFormat="1" ht="22.5">
      <c r="B256" s="202"/>
      <c r="C256" s="203"/>
      <c r="D256" s="204" t="s">
        <v>301</v>
      </c>
      <c r="E256" s="205" t="s">
        <v>1</v>
      </c>
      <c r="F256" s="206" t="s">
        <v>6057</v>
      </c>
      <c r="G256" s="203"/>
      <c r="H256" s="205" t="s">
        <v>1</v>
      </c>
      <c r="I256" s="207"/>
      <c r="J256" s="203"/>
      <c r="K256" s="203"/>
      <c r="L256" s="208"/>
      <c r="M256" s="209"/>
      <c r="N256" s="210"/>
      <c r="O256" s="210"/>
      <c r="P256" s="210"/>
      <c r="Q256" s="210"/>
      <c r="R256" s="210"/>
      <c r="S256" s="210"/>
      <c r="T256" s="211"/>
      <c r="AT256" s="212" t="s">
        <v>301</v>
      </c>
      <c r="AU256" s="212" t="s">
        <v>120</v>
      </c>
      <c r="AV256" s="13" t="s">
        <v>85</v>
      </c>
      <c r="AW256" s="13" t="s">
        <v>32</v>
      </c>
      <c r="AX256" s="13" t="s">
        <v>77</v>
      </c>
      <c r="AY256" s="212" t="s">
        <v>292</v>
      </c>
    </row>
    <row r="257" spans="1:65" s="14" customFormat="1" ht="11.25">
      <c r="B257" s="213"/>
      <c r="C257" s="214"/>
      <c r="D257" s="204" t="s">
        <v>301</v>
      </c>
      <c r="E257" s="215" t="s">
        <v>1</v>
      </c>
      <c r="F257" s="216" t="s">
        <v>5906</v>
      </c>
      <c r="G257" s="214"/>
      <c r="H257" s="217">
        <v>806</v>
      </c>
      <c r="I257" s="218"/>
      <c r="J257" s="214"/>
      <c r="K257" s="214"/>
      <c r="L257" s="219"/>
      <c r="M257" s="220"/>
      <c r="N257" s="221"/>
      <c r="O257" s="221"/>
      <c r="P257" s="221"/>
      <c r="Q257" s="221"/>
      <c r="R257" s="221"/>
      <c r="S257" s="221"/>
      <c r="T257" s="222"/>
      <c r="AT257" s="223" t="s">
        <v>301</v>
      </c>
      <c r="AU257" s="223" t="s">
        <v>120</v>
      </c>
      <c r="AV257" s="14" t="s">
        <v>120</v>
      </c>
      <c r="AW257" s="14" t="s">
        <v>32</v>
      </c>
      <c r="AX257" s="14" t="s">
        <v>77</v>
      </c>
      <c r="AY257" s="223" t="s">
        <v>292</v>
      </c>
    </row>
    <row r="258" spans="1:65" s="16" customFormat="1" ht="11.25">
      <c r="B258" s="235"/>
      <c r="C258" s="236"/>
      <c r="D258" s="204" t="s">
        <v>301</v>
      </c>
      <c r="E258" s="237" t="s">
        <v>5904</v>
      </c>
      <c r="F258" s="238" t="s">
        <v>316</v>
      </c>
      <c r="G258" s="236"/>
      <c r="H258" s="239">
        <v>806</v>
      </c>
      <c r="I258" s="240"/>
      <c r="J258" s="236"/>
      <c r="K258" s="236"/>
      <c r="L258" s="241"/>
      <c r="M258" s="242"/>
      <c r="N258" s="243"/>
      <c r="O258" s="243"/>
      <c r="P258" s="243"/>
      <c r="Q258" s="243"/>
      <c r="R258" s="243"/>
      <c r="S258" s="243"/>
      <c r="T258" s="244"/>
      <c r="AT258" s="245" t="s">
        <v>301</v>
      </c>
      <c r="AU258" s="245" t="s">
        <v>120</v>
      </c>
      <c r="AV258" s="16" t="s">
        <v>317</v>
      </c>
      <c r="AW258" s="16" t="s">
        <v>32</v>
      </c>
      <c r="AX258" s="16" t="s">
        <v>77</v>
      </c>
      <c r="AY258" s="245" t="s">
        <v>292</v>
      </c>
    </row>
    <row r="259" spans="1:65" s="13" customFormat="1" ht="11.25">
      <c r="B259" s="202"/>
      <c r="C259" s="203"/>
      <c r="D259" s="204" t="s">
        <v>301</v>
      </c>
      <c r="E259" s="205" t="s">
        <v>1</v>
      </c>
      <c r="F259" s="206" t="s">
        <v>6058</v>
      </c>
      <c r="G259" s="203"/>
      <c r="H259" s="205" t="s">
        <v>1</v>
      </c>
      <c r="I259" s="207"/>
      <c r="J259" s="203"/>
      <c r="K259" s="203"/>
      <c r="L259" s="208"/>
      <c r="M259" s="209"/>
      <c r="N259" s="210"/>
      <c r="O259" s="210"/>
      <c r="P259" s="210"/>
      <c r="Q259" s="210"/>
      <c r="R259" s="210"/>
      <c r="S259" s="210"/>
      <c r="T259" s="211"/>
      <c r="AT259" s="212" t="s">
        <v>301</v>
      </c>
      <c r="AU259" s="212" t="s">
        <v>120</v>
      </c>
      <c r="AV259" s="13" t="s">
        <v>85</v>
      </c>
      <c r="AW259" s="13" t="s">
        <v>32</v>
      </c>
      <c r="AX259" s="13" t="s">
        <v>77</v>
      </c>
      <c r="AY259" s="212" t="s">
        <v>292</v>
      </c>
    </row>
    <row r="260" spans="1:65" s="14" customFormat="1" ht="11.25">
      <c r="B260" s="213"/>
      <c r="C260" s="214"/>
      <c r="D260" s="204" t="s">
        <v>301</v>
      </c>
      <c r="E260" s="215" t="s">
        <v>1</v>
      </c>
      <c r="F260" s="216" t="s">
        <v>6059</v>
      </c>
      <c r="G260" s="214"/>
      <c r="H260" s="217">
        <v>45.104999999999997</v>
      </c>
      <c r="I260" s="218"/>
      <c r="J260" s="214"/>
      <c r="K260" s="214"/>
      <c r="L260" s="219"/>
      <c r="M260" s="220"/>
      <c r="N260" s="221"/>
      <c r="O260" s="221"/>
      <c r="P260" s="221"/>
      <c r="Q260" s="221"/>
      <c r="R260" s="221"/>
      <c r="S260" s="221"/>
      <c r="T260" s="222"/>
      <c r="AT260" s="223" t="s">
        <v>301</v>
      </c>
      <c r="AU260" s="223" t="s">
        <v>120</v>
      </c>
      <c r="AV260" s="14" t="s">
        <v>120</v>
      </c>
      <c r="AW260" s="14" t="s">
        <v>32</v>
      </c>
      <c r="AX260" s="14" t="s">
        <v>77</v>
      </c>
      <c r="AY260" s="223" t="s">
        <v>292</v>
      </c>
    </row>
    <row r="261" spans="1:65" s="16" customFormat="1" ht="11.25">
      <c r="B261" s="235"/>
      <c r="C261" s="236"/>
      <c r="D261" s="204" t="s">
        <v>301</v>
      </c>
      <c r="E261" s="237" t="s">
        <v>5898</v>
      </c>
      <c r="F261" s="238" t="s">
        <v>316</v>
      </c>
      <c r="G261" s="236"/>
      <c r="H261" s="239">
        <v>45.104999999999997</v>
      </c>
      <c r="I261" s="240"/>
      <c r="J261" s="236"/>
      <c r="K261" s="236"/>
      <c r="L261" s="241"/>
      <c r="M261" s="242"/>
      <c r="N261" s="243"/>
      <c r="O261" s="243"/>
      <c r="P261" s="243"/>
      <c r="Q261" s="243"/>
      <c r="R261" s="243"/>
      <c r="S261" s="243"/>
      <c r="T261" s="244"/>
      <c r="AT261" s="245" t="s">
        <v>301</v>
      </c>
      <c r="AU261" s="245" t="s">
        <v>120</v>
      </c>
      <c r="AV261" s="16" t="s">
        <v>317</v>
      </c>
      <c r="AW261" s="16" t="s">
        <v>32</v>
      </c>
      <c r="AX261" s="16" t="s">
        <v>77</v>
      </c>
      <c r="AY261" s="245" t="s">
        <v>292</v>
      </c>
    </row>
    <row r="262" spans="1:65" s="13" customFormat="1" ht="11.25">
      <c r="B262" s="202"/>
      <c r="C262" s="203"/>
      <c r="D262" s="204" t="s">
        <v>301</v>
      </c>
      <c r="E262" s="205" t="s">
        <v>1</v>
      </c>
      <c r="F262" s="206" t="s">
        <v>6060</v>
      </c>
      <c r="G262" s="203"/>
      <c r="H262" s="205" t="s">
        <v>1</v>
      </c>
      <c r="I262" s="207"/>
      <c r="J262" s="203"/>
      <c r="K262" s="203"/>
      <c r="L262" s="208"/>
      <c r="M262" s="209"/>
      <c r="N262" s="210"/>
      <c r="O262" s="210"/>
      <c r="P262" s="210"/>
      <c r="Q262" s="210"/>
      <c r="R262" s="210"/>
      <c r="S262" s="210"/>
      <c r="T262" s="211"/>
      <c r="AT262" s="212" t="s">
        <v>301</v>
      </c>
      <c r="AU262" s="212" t="s">
        <v>120</v>
      </c>
      <c r="AV262" s="13" t="s">
        <v>85</v>
      </c>
      <c r="AW262" s="13" t="s">
        <v>32</v>
      </c>
      <c r="AX262" s="13" t="s">
        <v>77</v>
      </c>
      <c r="AY262" s="212" t="s">
        <v>292</v>
      </c>
    </row>
    <row r="263" spans="1:65" s="14" customFormat="1" ht="11.25">
      <c r="B263" s="213"/>
      <c r="C263" s="214"/>
      <c r="D263" s="204" t="s">
        <v>301</v>
      </c>
      <c r="E263" s="215" t="s">
        <v>1</v>
      </c>
      <c r="F263" s="216" t="s">
        <v>5903</v>
      </c>
      <c r="G263" s="214"/>
      <c r="H263" s="217">
        <v>800</v>
      </c>
      <c r="I263" s="218"/>
      <c r="J263" s="214"/>
      <c r="K263" s="214"/>
      <c r="L263" s="219"/>
      <c r="M263" s="220"/>
      <c r="N263" s="221"/>
      <c r="O263" s="221"/>
      <c r="P263" s="221"/>
      <c r="Q263" s="221"/>
      <c r="R263" s="221"/>
      <c r="S263" s="221"/>
      <c r="T263" s="222"/>
      <c r="AT263" s="223" t="s">
        <v>301</v>
      </c>
      <c r="AU263" s="223" t="s">
        <v>120</v>
      </c>
      <c r="AV263" s="14" t="s">
        <v>120</v>
      </c>
      <c r="AW263" s="14" t="s">
        <v>32</v>
      </c>
      <c r="AX263" s="14" t="s">
        <v>77</v>
      </c>
      <c r="AY263" s="223" t="s">
        <v>292</v>
      </c>
    </row>
    <row r="264" spans="1:65" s="16" customFormat="1" ht="11.25">
      <c r="B264" s="235"/>
      <c r="C264" s="236"/>
      <c r="D264" s="204" t="s">
        <v>301</v>
      </c>
      <c r="E264" s="237" t="s">
        <v>5901</v>
      </c>
      <c r="F264" s="238" t="s">
        <v>316</v>
      </c>
      <c r="G264" s="236"/>
      <c r="H264" s="239">
        <v>800</v>
      </c>
      <c r="I264" s="240"/>
      <c r="J264" s="236"/>
      <c r="K264" s="236"/>
      <c r="L264" s="241"/>
      <c r="M264" s="242"/>
      <c r="N264" s="243"/>
      <c r="O264" s="243"/>
      <c r="P264" s="243"/>
      <c r="Q264" s="243"/>
      <c r="R264" s="243"/>
      <c r="S264" s="243"/>
      <c r="T264" s="244"/>
      <c r="AT264" s="245" t="s">
        <v>301</v>
      </c>
      <c r="AU264" s="245" t="s">
        <v>120</v>
      </c>
      <c r="AV264" s="16" t="s">
        <v>317</v>
      </c>
      <c r="AW264" s="16" t="s">
        <v>32</v>
      </c>
      <c r="AX264" s="16" t="s">
        <v>77</v>
      </c>
      <c r="AY264" s="245" t="s">
        <v>292</v>
      </c>
    </row>
    <row r="265" spans="1:65" s="15" customFormat="1" ht="11.25">
      <c r="B265" s="224"/>
      <c r="C265" s="225"/>
      <c r="D265" s="204" t="s">
        <v>301</v>
      </c>
      <c r="E265" s="226" t="s">
        <v>1</v>
      </c>
      <c r="F265" s="227" t="s">
        <v>304</v>
      </c>
      <c r="G265" s="225"/>
      <c r="H265" s="228">
        <v>1651.105</v>
      </c>
      <c r="I265" s="229"/>
      <c r="J265" s="225"/>
      <c r="K265" s="225"/>
      <c r="L265" s="230"/>
      <c r="M265" s="231"/>
      <c r="N265" s="232"/>
      <c r="O265" s="232"/>
      <c r="P265" s="232"/>
      <c r="Q265" s="232"/>
      <c r="R265" s="232"/>
      <c r="S265" s="232"/>
      <c r="T265" s="233"/>
      <c r="AT265" s="234" t="s">
        <v>301</v>
      </c>
      <c r="AU265" s="234" t="s">
        <v>120</v>
      </c>
      <c r="AV265" s="15" t="s">
        <v>299</v>
      </c>
      <c r="AW265" s="15" t="s">
        <v>32</v>
      </c>
      <c r="AX265" s="15" t="s">
        <v>85</v>
      </c>
      <c r="AY265" s="234" t="s">
        <v>292</v>
      </c>
    </row>
    <row r="266" spans="1:65" s="2" customFormat="1" ht="24.2" customHeight="1">
      <c r="A266" s="35"/>
      <c r="B266" s="36"/>
      <c r="C266" s="246" t="s">
        <v>615</v>
      </c>
      <c r="D266" s="246" t="s">
        <v>626</v>
      </c>
      <c r="E266" s="247" t="s">
        <v>6061</v>
      </c>
      <c r="F266" s="248" t="s">
        <v>6062</v>
      </c>
      <c r="G266" s="249" t="s">
        <v>297</v>
      </c>
      <c r="H266" s="250">
        <v>1981.326</v>
      </c>
      <c r="I266" s="251"/>
      <c r="J266" s="252">
        <f>ROUND(I266*H266,2)</f>
        <v>0</v>
      </c>
      <c r="K266" s="248" t="s">
        <v>298</v>
      </c>
      <c r="L266" s="253"/>
      <c r="M266" s="254" t="s">
        <v>1</v>
      </c>
      <c r="N266" s="255" t="s">
        <v>42</v>
      </c>
      <c r="O266" s="72"/>
      <c r="P266" s="198">
        <f>O266*H266</f>
        <v>0</v>
      </c>
      <c r="Q266" s="198">
        <v>0.17599999999999999</v>
      </c>
      <c r="R266" s="198">
        <f>Q266*H266</f>
        <v>348.71337599999998</v>
      </c>
      <c r="S266" s="198">
        <v>0</v>
      </c>
      <c r="T266" s="199">
        <f>S266*H266</f>
        <v>0</v>
      </c>
      <c r="U266" s="35"/>
      <c r="V266" s="35"/>
      <c r="W266" s="35"/>
      <c r="X266" s="35"/>
      <c r="Y266" s="35"/>
      <c r="Z266" s="35"/>
      <c r="AA266" s="35"/>
      <c r="AB266" s="35"/>
      <c r="AC266" s="35"/>
      <c r="AD266" s="35"/>
      <c r="AE266" s="35"/>
      <c r="AR266" s="200" t="s">
        <v>357</v>
      </c>
      <c r="AT266" s="200" t="s">
        <v>626</v>
      </c>
      <c r="AU266" s="200" t="s">
        <v>120</v>
      </c>
      <c r="AY266" s="18" t="s">
        <v>292</v>
      </c>
      <c r="BE266" s="201">
        <f>IF(N266="základní",J266,0)</f>
        <v>0</v>
      </c>
      <c r="BF266" s="201">
        <f>IF(N266="snížená",J266,0)</f>
        <v>0</v>
      </c>
      <c r="BG266" s="201">
        <f>IF(N266="zákl. přenesená",J266,0)</f>
        <v>0</v>
      </c>
      <c r="BH266" s="201">
        <f>IF(N266="sníž. přenesená",J266,0)</f>
        <v>0</v>
      </c>
      <c r="BI266" s="201">
        <f>IF(N266="nulová",J266,0)</f>
        <v>0</v>
      </c>
      <c r="BJ266" s="18" t="s">
        <v>85</v>
      </c>
      <c r="BK266" s="201">
        <f>ROUND(I266*H266,2)</f>
        <v>0</v>
      </c>
      <c r="BL266" s="18" t="s">
        <v>299</v>
      </c>
      <c r="BM266" s="200" t="s">
        <v>6063</v>
      </c>
    </row>
    <row r="267" spans="1:65" s="14" customFormat="1" ht="11.25">
      <c r="B267" s="213"/>
      <c r="C267" s="214"/>
      <c r="D267" s="204" t="s">
        <v>301</v>
      </c>
      <c r="E267" s="215" t="s">
        <v>1</v>
      </c>
      <c r="F267" s="216" t="s">
        <v>6064</v>
      </c>
      <c r="G267" s="214"/>
      <c r="H267" s="217">
        <v>1651.105</v>
      </c>
      <c r="I267" s="218"/>
      <c r="J267" s="214"/>
      <c r="K267" s="214"/>
      <c r="L267" s="219"/>
      <c r="M267" s="220"/>
      <c r="N267" s="221"/>
      <c r="O267" s="221"/>
      <c r="P267" s="221"/>
      <c r="Q267" s="221"/>
      <c r="R267" s="221"/>
      <c r="S267" s="221"/>
      <c r="T267" s="222"/>
      <c r="AT267" s="223" t="s">
        <v>301</v>
      </c>
      <c r="AU267" s="223" t="s">
        <v>120</v>
      </c>
      <c r="AV267" s="14" t="s">
        <v>120</v>
      </c>
      <c r="AW267" s="14" t="s">
        <v>32</v>
      </c>
      <c r="AX267" s="14" t="s">
        <v>85</v>
      </c>
      <c r="AY267" s="223" t="s">
        <v>292</v>
      </c>
    </row>
    <row r="268" spans="1:65" s="14" customFormat="1" ht="11.25">
      <c r="B268" s="213"/>
      <c r="C268" s="214"/>
      <c r="D268" s="204" t="s">
        <v>301</v>
      </c>
      <c r="E268" s="214"/>
      <c r="F268" s="216" t="s">
        <v>6065</v>
      </c>
      <c r="G268" s="214"/>
      <c r="H268" s="217">
        <v>1981.326</v>
      </c>
      <c r="I268" s="218"/>
      <c r="J268" s="214"/>
      <c r="K268" s="214"/>
      <c r="L268" s="219"/>
      <c r="M268" s="220"/>
      <c r="N268" s="221"/>
      <c r="O268" s="221"/>
      <c r="P268" s="221"/>
      <c r="Q268" s="221"/>
      <c r="R268" s="221"/>
      <c r="S268" s="221"/>
      <c r="T268" s="222"/>
      <c r="AT268" s="223" t="s">
        <v>301</v>
      </c>
      <c r="AU268" s="223" t="s">
        <v>120</v>
      </c>
      <c r="AV268" s="14" t="s">
        <v>120</v>
      </c>
      <c r="AW268" s="14" t="s">
        <v>4</v>
      </c>
      <c r="AX268" s="14" t="s">
        <v>85</v>
      </c>
      <c r="AY268" s="223" t="s">
        <v>292</v>
      </c>
    </row>
    <row r="269" spans="1:65" s="2" customFormat="1" ht="24.2" customHeight="1">
      <c r="A269" s="35"/>
      <c r="B269" s="36"/>
      <c r="C269" s="189" t="s">
        <v>619</v>
      </c>
      <c r="D269" s="189" t="s">
        <v>294</v>
      </c>
      <c r="E269" s="190" t="s">
        <v>6066</v>
      </c>
      <c r="F269" s="191" t="s">
        <v>6067</v>
      </c>
      <c r="G269" s="192" t="s">
        <v>297</v>
      </c>
      <c r="H269" s="193">
        <v>701.25</v>
      </c>
      <c r="I269" s="194"/>
      <c r="J269" s="195">
        <f>ROUND(I269*H269,2)</f>
        <v>0</v>
      </c>
      <c r="K269" s="191" t="s">
        <v>298</v>
      </c>
      <c r="L269" s="40"/>
      <c r="M269" s="196" t="s">
        <v>1</v>
      </c>
      <c r="N269" s="197" t="s">
        <v>42</v>
      </c>
      <c r="O269" s="72"/>
      <c r="P269" s="198">
        <f>O269*H269</f>
        <v>0</v>
      </c>
      <c r="Q269" s="198">
        <v>9.8000000000000004E-2</v>
      </c>
      <c r="R269" s="198">
        <f>Q269*H269</f>
        <v>68.722499999999997</v>
      </c>
      <c r="S269" s="198">
        <v>0</v>
      </c>
      <c r="T269" s="199">
        <f>S269*H269</f>
        <v>0</v>
      </c>
      <c r="U269" s="35"/>
      <c r="V269" s="35"/>
      <c r="W269" s="35"/>
      <c r="X269" s="35"/>
      <c r="Y269" s="35"/>
      <c r="Z269" s="35"/>
      <c r="AA269" s="35"/>
      <c r="AB269" s="35"/>
      <c r="AC269" s="35"/>
      <c r="AD269" s="35"/>
      <c r="AE269" s="35"/>
      <c r="AR269" s="200" t="s">
        <v>299</v>
      </c>
      <c r="AT269" s="200" t="s">
        <v>294</v>
      </c>
      <c r="AU269" s="200" t="s">
        <v>120</v>
      </c>
      <c r="AY269" s="18" t="s">
        <v>292</v>
      </c>
      <c r="BE269" s="201">
        <f>IF(N269="základní",J269,0)</f>
        <v>0</v>
      </c>
      <c r="BF269" s="201">
        <f>IF(N269="snížená",J269,0)</f>
        <v>0</v>
      </c>
      <c r="BG269" s="201">
        <f>IF(N269="zákl. přenesená",J269,0)</f>
        <v>0</v>
      </c>
      <c r="BH269" s="201">
        <f>IF(N269="sníž. přenesená",J269,0)</f>
        <v>0</v>
      </c>
      <c r="BI269" s="201">
        <f>IF(N269="nulová",J269,0)</f>
        <v>0</v>
      </c>
      <c r="BJ269" s="18" t="s">
        <v>85</v>
      </c>
      <c r="BK269" s="201">
        <f>ROUND(I269*H269,2)</f>
        <v>0</v>
      </c>
      <c r="BL269" s="18" t="s">
        <v>299</v>
      </c>
      <c r="BM269" s="200" t="s">
        <v>6068</v>
      </c>
    </row>
    <row r="270" spans="1:65" s="13" customFormat="1" ht="22.5">
      <c r="B270" s="202"/>
      <c r="C270" s="203"/>
      <c r="D270" s="204" t="s">
        <v>301</v>
      </c>
      <c r="E270" s="205" t="s">
        <v>1</v>
      </c>
      <c r="F270" s="206" t="s">
        <v>6069</v>
      </c>
      <c r="G270" s="203"/>
      <c r="H270" s="205" t="s">
        <v>1</v>
      </c>
      <c r="I270" s="207"/>
      <c r="J270" s="203"/>
      <c r="K270" s="203"/>
      <c r="L270" s="208"/>
      <c r="M270" s="209"/>
      <c r="N270" s="210"/>
      <c r="O270" s="210"/>
      <c r="P270" s="210"/>
      <c r="Q270" s="210"/>
      <c r="R270" s="210"/>
      <c r="S270" s="210"/>
      <c r="T270" s="211"/>
      <c r="AT270" s="212" t="s">
        <v>301</v>
      </c>
      <c r="AU270" s="212" t="s">
        <v>120</v>
      </c>
      <c r="AV270" s="13" t="s">
        <v>85</v>
      </c>
      <c r="AW270" s="13" t="s">
        <v>32</v>
      </c>
      <c r="AX270" s="13" t="s">
        <v>77</v>
      </c>
      <c r="AY270" s="212" t="s">
        <v>292</v>
      </c>
    </row>
    <row r="271" spans="1:65" s="14" customFormat="1" ht="11.25">
      <c r="B271" s="213"/>
      <c r="C271" s="214"/>
      <c r="D271" s="204" t="s">
        <v>301</v>
      </c>
      <c r="E271" s="215" t="s">
        <v>1</v>
      </c>
      <c r="F271" s="216" t="s">
        <v>6070</v>
      </c>
      <c r="G271" s="214"/>
      <c r="H271" s="217">
        <v>701.25</v>
      </c>
      <c r="I271" s="218"/>
      <c r="J271" s="214"/>
      <c r="K271" s="214"/>
      <c r="L271" s="219"/>
      <c r="M271" s="220"/>
      <c r="N271" s="221"/>
      <c r="O271" s="221"/>
      <c r="P271" s="221"/>
      <c r="Q271" s="221"/>
      <c r="R271" s="221"/>
      <c r="S271" s="221"/>
      <c r="T271" s="222"/>
      <c r="AT271" s="223" t="s">
        <v>301</v>
      </c>
      <c r="AU271" s="223" t="s">
        <v>120</v>
      </c>
      <c r="AV271" s="14" t="s">
        <v>120</v>
      </c>
      <c r="AW271" s="14" t="s">
        <v>32</v>
      </c>
      <c r="AX271" s="14" t="s">
        <v>77</v>
      </c>
      <c r="AY271" s="223" t="s">
        <v>292</v>
      </c>
    </row>
    <row r="272" spans="1:65" s="16" customFormat="1" ht="11.25">
      <c r="B272" s="235"/>
      <c r="C272" s="236"/>
      <c r="D272" s="204" t="s">
        <v>301</v>
      </c>
      <c r="E272" s="237" t="s">
        <v>5907</v>
      </c>
      <c r="F272" s="238" t="s">
        <v>316</v>
      </c>
      <c r="G272" s="236"/>
      <c r="H272" s="239">
        <v>701.25</v>
      </c>
      <c r="I272" s="240"/>
      <c r="J272" s="236"/>
      <c r="K272" s="236"/>
      <c r="L272" s="241"/>
      <c r="M272" s="242"/>
      <c r="N272" s="243"/>
      <c r="O272" s="243"/>
      <c r="P272" s="243"/>
      <c r="Q272" s="243"/>
      <c r="R272" s="243"/>
      <c r="S272" s="243"/>
      <c r="T272" s="244"/>
      <c r="AT272" s="245" t="s">
        <v>301</v>
      </c>
      <c r="AU272" s="245" t="s">
        <v>120</v>
      </c>
      <c r="AV272" s="16" t="s">
        <v>317</v>
      </c>
      <c r="AW272" s="16" t="s">
        <v>32</v>
      </c>
      <c r="AX272" s="16" t="s">
        <v>77</v>
      </c>
      <c r="AY272" s="245" t="s">
        <v>292</v>
      </c>
    </row>
    <row r="273" spans="1:65" s="15" customFormat="1" ht="11.25">
      <c r="B273" s="224"/>
      <c r="C273" s="225"/>
      <c r="D273" s="204" t="s">
        <v>301</v>
      </c>
      <c r="E273" s="226" t="s">
        <v>1</v>
      </c>
      <c r="F273" s="227" t="s">
        <v>304</v>
      </c>
      <c r="G273" s="225"/>
      <c r="H273" s="228">
        <v>701.25</v>
      </c>
      <c r="I273" s="229"/>
      <c r="J273" s="225"/>
      <c r="K273" s="225"/>
      <c r="L273" s="230"/>
      <c r="M273" s="231"/>
      <c r="N273" s="232"/>
      <c r="O273" s="232"/>
      <c r="P273" s="232"/>
      <c r="Q273" s="232"/>
      <c r="R273" s="232"/>
      <c r="S273" s="232"/>
      <c r="T273" s="233"/>
      <c r="AT273" s="234" t="s">
        <v>301</v>
      </c>
      <c r="AU273" s="234" t="s">
        <v>120</v>
      </c>
      <c r="AV273" s="15" t="s">
        <v>299</v>
      </c>
      <c r="AW273" s="15" t="s">
        <v>32</v>
      </c>
      <c r="AX273" s="15" t="s">
        <v>85</v>
      </c>
      <c r="AY273" s="234" t="s">
        <v>292</v>
      </c>
    </row>
    <row r="274" spans="1:65" s="2" customFormat="1" ht="24.2" customHeight="1">
      <c r="A274" s="35"/>
      <c r="B274" s="36"/>
      <c r="C274" s="246" t="s">
        <v>625</v>
      </c>
      <c r="D274" s="246" t="s">
        <v>626</v>
      </c>
      <c r="E274" s="247" t="s">
        <v>6071</v>
      </c>
      <c r="F274" s="248" t="s">
        <v>6072</v>
      </c>
      <c r="G274" s="249" t="s">
        <v>297</v>
      </c>
      <c r="H274" s="250">
        <v>841.5</v>
      </c>
      <c r="I274" s="251"/>
      <c r="J274" s="252">
        <f>ROUND(I274*H274,2)</f>
        <v>0</v>
      </c>
      <c r="K274" s="248" t="s">
        <v>298</v>
      </c>
      <c r="L274" s="253"/>
      <c r="M274" s="254" t="s">
        <v>1</v>
      </c>
      <c r="N274" s="255" t="s">
        <v>42</v>
      </c>
      <c r="O274" s="72"/>
      <c r="P274" s="198">
        <f>O274*H274</f>
        <v>0</v>
      </c>
      <c r="Q274" s="198">
        <v>0.14499999999999999</v>
      </c>
      <c r="R274" s="198">
        <f>Q274*H274</f>
        <v>122.0175</v>
      </c>
      <c r="S274" s="198">
        <v>0</v>
      </c>
      <c r="T274" s="199">
        <f>S274*H274</f>
        <v>0</v>
      </c>
      <c r="U274" s="35"/>
      <c r="V274" s="35"/>
      <c r="W274" s="35"/>
      <c r="X274" s="35"/>
      <c r="Y274" s="35"/>
      <c r="Z274" s="35"/>
      <c r="AA274" s="35"/>
      <c r="AB274" s="35"/>
      <c r="AC274" s="35"/>
      <c r="AD274" s="35"/>
      <c r="AE274" s="35"/>
      <c r="AR274" s="200" t="s">
        <v>357</v>
      </c>
      <c r="AT274" s="200" t="s">
        <v>626</v>
      </c>
      <c r="AU274" s="200" t="s">
        <v>120</v>
      </c>
      <c r="AY274" s="18" t="s">
        <v>292</v>
      </c>
      <c r="BE274" s="201">
        <f>IF(N274="základní",J274,0)</f>
        <v>0</v>
      </c>
      <c r="BF274" s="201">
        <f>IF(N274="snížená",J274,0)</f>
        <v>0</v>
      </c>
      <c r="BG274" s="201">
        <f>IF(N274="zákl. přenesená",J274,0)</f>
        <v>0</v>
      </c>
      <c r="BH274" s="201">
        <f>IF(N274="sníž. přenesená",J274,0)</f>
        <v>0</v>
      </c>
      <c r="BI274" s="201">
        <f>IF(N274="nulová",J274,0)</f>
        <v>0</v>
      </c>
      <c r="BJ274" s="18" t="s">
        <v>85</v>
      </c>
      <c r="BK274" s="201">
        <f>ROUND(I274*H274,2)</f>
        <v>0</v>
      </c>
      <c r="BL274" s="18" t="s">
        <v>299</v>
      </c>
      <c r="BM274" s="200" t="s">
        <v>6073</v>
      </c>
    </row>
    <row r="275" spans="1:65" s="14" customFormat="1" ht="11.25">
      <c r="B275" s="213"/>
      <c r="C275" s="214"/>
      <c r="D275" s="204" t="s">
        <v>301</v>
      </c>
      <c r="E275" s="214"/>
      <c r="F275" s="216" t="s">
        <v>6074</v>
      </c>
      <c r="G275" s="214"/>
      <c r="H275" s="217">
        <v>841.5</v>
      </c>
      <c r="I275" s="218"/>
      <c r="J275" s="214"/>
      <c r="K275" s="214"/>
      <c r="L275" s="219"/>
      <c r="M275" s="220"/>
      <c r="N275" s="221"/>
      <c r="O275" s="221"/>
      <c r="P275" s="221"/>
      <c r="Q275" s="221"/>
      <c r="R275" s="221"/>
      <c r="S275" s="221"/>
      <c r="T275" s="222"/>
      <c r="AT275" s="223" t="s">
        <v>301</v>
      </c>
      <c r="AU275" s="223" t="s">
        <v>120</v>
      </c>
      <c r="AV275" s="14" t="s">
        <v>120</v>
      </c>
      <c r="AW275" s="14" t="s">
        <v>4</v>
      </c>
      <c r="AX275" s="14" t="s">
        <v>85</v>
      </c>
      <c r="AY275" s="223" t="s">
        <v>292</v>
      </c>
    </row>
    <row r="276" spans="1:65" s="2" customFormat="1" ht="33" customHeight="1">
      <c r="A276" s="35"/>
      <c r="B276" s="36"/>
      <c r="C276" s="189" t="s">
        <v>631</v>
      </c>
      <c r="D276" s="189" t="s">
        <v>294</v>
      </c>
      <c r="E276" s="190" t="s">
        <v>6075</v>
      </c>
      <c r="F276" s="191" t="s">
        <v>6076</v>
      </c>
      <c r="G276" s="192" t="s">
        <v>407</v>
      </c>
      <c r="H276" s="193">
        <v>960</v>
      </c>
      <c r="I276" s="194"/>
      <c r="J276" s="195">
        <f>ROUND(I276*H276,2)</f>
        <v>0</v>
      </c>
      <c r="K276" s="191" t="s">
        <v>298</v>
      </c>
      <c r="L276" s="40"/>
      <c r="M276" s="196" t="s">
        <v>1</v>
      </c>
      <c r="N276" s="197" t="s">
        <v>42</v>
      </c>
      <c r="O276" s="72"/>
      <c r="P276" s="198">
        <f>O276*H276</f>
        <v>0</v>
      </c>
      <c r="Q276" s="198">
        <v>0.15540000000000001</v>
      </c>
      <c r="R276" s="198">
        <f>Q276*H276</f>
        <v>149.184</v>
      </c>
      <c r="S276" s="198">
        <v>0</v>
      </c>
      <c r="T276" s="199">
        <f>S276*H276</f>
        <v>0</v>
      </c>
      <c r="U276" s="35"/>
      <c r="V276" s="35"/>
      <c r="W276" s="35"/>
      <c r="X276" s="35"/>
      <c r="Y276" s="35"/>
      <c r="Z276" s="35"/>
      <c r="AA276" s="35"/>
      <c r="AB276" s="35"/>
      <c r="AC276" s="35"/>
      <c r="AD276" s="35"/>
      <c r="AE276" s="35"/>
      <c r="AR276" s="200" t="s">
        <v>299</v>
      </c>
      <c r="AT276" s="200" t="s">
        <v>294</v>
      </c>
      <c r="AU276" s="200" t="s">
        <v>120</v>
      </c>
      <c r="AY276" s="18" t="s">
        <v>292</v>
      </c>
      <c r="BE276" s="201">
        <f>IF(N276="základní",J276,0)</f>
        <v>0</v>
      </c>
      <c r="BF276" s="201">
        <f>IF(N276="snížená",J276,0)</f>
        <v>0</v>
      </c>
      <c r="BG276" s="201">
        <f>IF(N276="zákl. přenesená",J276,0)</f>
        <v>0</v>
      </c>
      <c r="BH276" s="201">
        <f>IF(N276="sníž. přenesená",J276,0)</f>
        <v>0</v>
      </c>
      <c r="BI276" s="201">
        <f>IF(N276="nulová",J276,0)</f>
        <v>0</v>
      </c>
      <c r="BJ276" s="18" t="s">
        <v>85</v>
      </c>
      <c r="BK276" s="201">
        <f>ROUND(I276*H276,2)</f>
        <v>0</v>
      </c>
      <c r="BL276" s="18" t="s">
        <v>299</v>
      </c>
      <c r="BM276" s="200" t="s">
        <v>6077</v>
      </c>
    </row>
    <row r="277" spans="1:65" s="14" customFormat="1" ht="11.25">
      <c r="B277" s="213"/>
      <c r="C277" s="214"/>
      <c r="D277" s="204" t="s">
        <v>301</v>
      </c>
      <c r="E277" s="215" t="s">
        <v>1</v>
      </c>
      <c r="F277" s="216" t="s">
        <v>6078</v>
      </c>
      <c r="G277" s="214"/>
      <c r="H277" s="217">
        <v>934</v>
      </c>
      <c r="I277" s="218"/>
      <c r="J277" s="214"/>
      <c r="K277" s="214"/>
      <c r="L277" s="219"/>
      <c r="M277" s="220"/>
      <c r="N277" s="221"/>
      <c r="O277" s="221"/>
      <c r="P277" s="221"/>
      <c r="Q277" s="221"/>
      <c r="R277" s="221"/>
      <c r="S277" s="221"/>
      <c r="T277" s="222"/>
      <c r="AT277" s="223" t="s">
        <v>301</v>
      </c>
      <c r="AU277" s="223" t="s">
        <v>120</v>
      </c>
      <c r="AV277" s="14" t="s">
        <v>120</v>
      </c>
      <c r="AW277" s="14" t="s">
        <v>32</v>
      </c>
      <c r="AX277" s="14" t="s">
        <v>77</v>
      </c>
      <c r="AY277" s="223" t="s">
        <v>292</v>
      </c>
    </row>
    <row r="278" spans="1:65" s="16" customFormat="1" ht="11.25">
      <c r="B278" s="235"/>
      <c r="C278" s="236"/>
      <c r="D278" s="204" t="s">
        <v>301</v>
      </c>
      <c r="E278" s="237" t="s">
        <v>1</v>
      </c>
      <c r="F278" s="238" t="s">
        <v>316</v>
      </c>
      <c r="G278" s="236"/>
      <c r="H278" s="239">
        <v>934</v>
      </c>
      <c r="I278" s="240"/>
      <c r="J278" s="236"/>
      <c r="K278" s="236"/>
      <c r="L278" s="241"/>
      <c r="M278" s="242"/>
      <c r="N278" s="243"/>
      <c r="O278" s="243"/>
      <c r="P278" s="243"/>
      <c r="Q278" s="243"/>
      <c r="R278" s="243"/>
      <c r="S278" s="243"/>
      <c r="T278" s="244"/>
      <c r="AT278" s="245" t="s">
        <v>301</v>
      </c>
      <c r="AU278" s="245" t="s">
        <v>120</v>
      </c>
      <c r="AV278" s="16" t="s">
        <v>317</v>
      </c>
      <c r="AW278" s="16" t="s">
        <v>32</v>
      </c>
      <c r="AX278" s="16" t="s">
        <v>77</v>
      </c>
      <c r="AY278" s="245" t="s">
        <v>292</v>
      </c>
    </row>
    <row r="279" spans="1:65" s="14" customFormat="1" ht="11.25">
      <c r="B279" s="213"/>
      <c r="C279" s="214"/>
      <c r="D279" s="204" t="s">
        <v>301</v>
      </c>
      <c r="E279" s="215" t="s">
        <v>1</v>
      </c>
      <c r="F279" s="216" t="s">
        <v>6079</v>
      </c>
      <c r="G279" s="214"/>
      <c r="H279" s="217">
        <v>20</v>
      </c>
      <c r="I279" s="218"/>
      <c r="J279" s="214"/>
      <c r="K279" s="214"/>
      <c r="L279" s="219"/>
      <c r="M279" s="220"/>
      <c r="N279" s="221"/>
      <c r="O279" s="221"/>
      <c r="P279" s="221"/>
      <c r="Q279" s="221"/>
      <c r="R279" s="221"/>
      <c r="S279" s="221"/>
      <c r="T279" s="222"/>
      <c r="AT279" s="223" t="s">
        <v>301</v>
      </c>
      <c r="AU279" s="223" t="s">
        <v>120</v>
      </c>
      <c r="AV279" s="14" t="s">
        <v>120</v>
      </c>
      <c r="AW279" s="14" t="s">
        <v>32</v>
      </c>
      <c r="AX279" s="14" t="s">
        <v>77</v>
      </c>
      <c r="AY279" s="223" t="s">
        <v>292</v>
      </c>
    </row>
    <row r="280" spans="1:65" s="16" customFormat="1" ht="11.25">
      <c r="B280" s="235"/>
      <c r="C280" s="236"/>
      <c r="D280" s="204" t="s">
        <v>301</v>
      </c>
      <c r="E280" s="237" t="s">
        <v>1</v>
      </c>
      <c r="F280" s="238" t="s">
        <v>316</v>
      </c>
      <c r="G280" s="236"/>
      <c r="H280" s="239">
        <v>20</v>
      </c>
      <c r="I280" s="240"/>
      <c r="J280" s="236"/>
      <c r="K280" s="236"/>
      <c r="L280" s="241"/>
      <c r="M280" s="242"/>
      <c r="N280" s="243"/>
      <c r="O280" s="243"/>
      <c r="P280" s="243"/>
      <c r="Q280" s="243"/>
      <c r="R280" s="243"/>
      <c r="S280" s="243"/>
      <c r="T280" s="244"/>
      <c r="AT280" s="245" t="s">
        <v>301</v>
      </c>
      <c r="AU280" s="245" t="s">
        <v>120</v>
      </c>
      <c r="AV280" s="16" t="s">
        <v>317</v>
      </c>
      <c r="AW280" s="16" t="s">
        <v>32</v>
      </c>
      <c r="AX280" s="16" t="s">
        <v>77</v>
      </c>
      <c r="AY280" s="245" t="s">
        <v>292</v>
      </c>
    </row>
    <row r="281" spans="1:65" s="14" customFormat="1" ht="11.25">
      <c r="B281" s="213"/>
      <c r="C281" s="214"/>
      <c r="D281" s="204" t="s">
        <v>301</v>
      </c>
      <c r="E281" s="215" t="s">
        <v>1</v>
      </c>
      <c r="F281" s="216" t="s">
        <v>6080</v>
      </c>
      <c r="G281" s="214"/>
      <c r="H281" s="217">
        <v>6</v>
      </c>
      <c r="I281" s="218"/>
      <c r="J281" s="214"/>
      <c r="K281" s="214"/>
      <c r="L281" s="219"/>
      <c r="M281" s="220"/>
      <c r="N281" s="221"/>
      <c r="O281" s="221"/>
      <c r="P281" s="221"/>
      <c r="Q281" s="221"/>
      <c r="R281" s="221"/>
      <c r="S281" s="221"/>
      <c r="T281" s="222"/>
      <c r="AT281" s="223" t="s">
        <v>301</v>
      </c>
      <c r="AU281" s="223" t="s">
        <v>120</v>
      </c>
      <c r="AV281" s="14" t="s">
        <v>120</v>
      </c>
      <c r="AW281" s="14" t="s">
        <v>32</v>
      </c>
      <c r="AX281" s="14" t="s">
        <v>77</v>
      </c>
      <c r="AY281" s="223" t="s">
        <v>292</v>
      </c>
    </row>
    <row r="282" spans="1:65" s="16" customFormat="1" ht="11.25">
      <c r="B282" s="235"/>
      <c r="C282" s="236"/>
      <c r="D282" s="204" t="s">
        <v>301</v>
      </c>
      <c r="E282" s="237" t="s">
        <v>1</v>
      </c>
      <c r="F282" s="238" t="s">
        <v>316</v>
      </c>
      <c r="G282" s="236"/>
      <c r="H282" s="239">
        <v>6</v>
      </c>
      <c r="I282" s="240"/>
      <c r="J282" s="236"/>
      <c r="K282" s="236"/>
      <c r="L282" s="241"/>
      <c r="M282" s="242"/>
      <c r="N282" s="243"/>
      <c r="O282" s="243"/>
      <c r="P282" s="243"/>
      <c r="Q282" s="243"/>
      <c r="R282" s="243"/>
      <c r="S282" s="243"/>
      <c r="T282" s="244"/>
      <c r="AT282" s="245" t="s">
        <v>301</v>
      </c>
      <c r="AU282" s="245" t="s">
        <v>120</v>
      </c>
      <c r="AV282" s="16" t="s">
        <v>317</v>
      </c>
      <c r="AW282" s="16" t="s">
        <v>32</v>
      </c>
      <c r="AX282" s="16" t="s">
        <v>77</v>
      </c>
      <c r="AY282" s="245" t="s">
        <v>292</v>
      </c>
    </row>
    <row r="283" spans="1:65" s="15" customFormat="1" ht="11.25">
      <c r="B283" s="224"/>
      <c r="C283" s="225"/>
      <c r="D283" s="204" t="s">
        <v>301</v>
      </c>
      <c r="E283" s="226" t="s">
        <v>1</v>
      </c>
      <c r="F283" s="227" t="s">
        <v>304</v>
      </c>
      <c r="G283" s="225"/>
      <c r="H283" s="228">
        <v>960</v>
      </c>
      <c r="I283" s="229"/>
      <c r="J283" s="225"/>
      <c r="K283" s="225"/>
      <c r="L283" s="230"/>
      <c r="M283" s="231"/>
      <c r="N283" s="232"/>
      <c r="O283" s="232"/>
      <c r="P283" s="232"/>
      <c r="Q283" s="232"/>
      <c r="R283" s="232"/>
      <c r="S283" s="232"/>
      <c r="T283" s="233"/>
      <c r="AT283" s="234" t="s">
        <v>301</v>
      </c>
      <c r="AU283" s="234" t="s">
        <v>120</v>
      </c>
      <c r="AV283" s="15" t="s">
        <v>299</v>
      </c>
      <c r="AW283" s="15" t="s">
        <v>4</v>
      </c>
      <c r="AX283" s="15" t="s">
        <v>85</v>
      </c>
      <c r="AY283" s="234" t="s">
        <v>292</v>
      </c>
    </row>
    <row r="284" spans="1:65" s="2" customFormat="1" ht="16.5" customHeight="1">
      <c r="A284" s="35"/>
      <c r="B284" s="36"/>
      <c r="C284" s="246" t="s">
        <v>639</v>
      </c>
      <c r="D284" s="246" t="s">
        <v>626</v>
      </c>
      <c r="E284" s="247" t="s">
        <v>6081</v>
      </c>
      <c r="F284" s="248" t="s">
        <v>6082</v>
      </c>
      <c r="G284" s="249" t="s">
        <v>407</v>
      </c>
      <c r="H284" s="250">
        <v>1120.8</v>
      </c>
      <c r="I284" s="251"/>
      <c r="J284" s="252">
        <f>ROUND(I284*H284,2)</f>
        <v>0</v>
      </c>
      <c r="K284" s="248" t="s">
        <v>298</v>
      </c>
      <c r="L284" s="253"/>
      <c r="M284" s="254" t="s">
        <v>1</v>
      </c>
      <c r="N284" s="255" t="s">
        <v>42</v>
      </c>
      <c r="O284" s="72"/>
      <c r="P284" s="198">
        <f>O284*H284</f>
        <v>0</v>
      </c>
      <c r="Q284" s="198">
        <v>0.08</v>
      </c>
      <c r="R284" s="198">
        <f>Q284*H284</f>
        <v>89.664000000000001</v>
      </c>
      <c r="S284" s="198">
        <v>0</v>
      </c>
      <c r="T284" s="199">
        <f>S284*H284</f>
        <v>0</v>
      </c>
      <c r="U284" s="35"/>
      <c r="V284" s="35"/>
      <c r="W284" s="35"/>
      <c r="X284" s="35"/>
      <c r="Y284" s="35"/>
      <c r="Z284" s="35"/>
      <c r="AA284" s="35"/>
      <c r="AB284" s="35"/>
      <c r="AC284" s="35"/>
      <c r="AD284" s="35"/>
      <c r="AE284" s="35"/>
      <c r="AR284" s="200" t="s">
        <v>357</v>
      </c>
      <c r="AT284" s="200" t="s">
        <v>626</v>
      </c>
      <c r="AU284" s="200" t="s">
        <v>120</v>
      </c>
      <c r="AY284" s="18" t="s">
        <v>292</v>
      </c>
      <c r="BE284" s="201">
        <f>IF(N284="základní",J284,0)</f>
        <v>0</v>
      </c>
      <c r="BF284" s="201">
        <f>IF(N284="snížená",J284,0)</f>
        <v>0</v>
      </c>
      <c r="BG284" s="201">
        <f>IF(N284="zákl. přenesená",J284,0)</f>
        <v>0</v>
      </c>
      <c r="BH284" s="201">
        <f>IF(N284="sníž. přenesená",J284,0)</f>
        <v>0</v>
      </c>
      <c r="BI284" s="201">
        <f>IF(N284="nulová",J284,0)</f>
        <v>0</v>
      </c>
      <c r="BJ284" s="18" t="s">
        <v>85</v>
      </c>
      <c r="BK284" s="201">
        <f>ROUND(I284*H284,2)</f>
        <v>0</v>
      </c>
      <c r="BL284" s="18" t="s">
        <v>299</v>
      </c>
      <c r="BM284" s="200" t="s">
        <v>6083</v>
      </c>
    </row>
    <row r="285" spans="1:65" s="14" customFormat="1" ht="11.25">
      <c r="B285" s="213"/>
      <c r="C285" s="214"/>
      <c r="D285" s="204" t="s">
        <v>301</v>
      </c>
      <c r="E285" s="214"/>
      <c r="F285" s="216" t="s">
        <v>6084</v>
      </c>
      <c r="G285" s="214"/>
      <c r="H285" s="217">
        <v>1120.8</v>
      </c>
      <c r="I285" s="218"/>
      <c r="J285" s="214"/>
      <c r="K285" s="214"/>
      <c r="L285" s="219"/>
      <c r="M285" s="220"/>
      <c r="N285" s="221"/>
      <c r="O285" s="221"/>
      <c r="P285" s="221"/>
      <c r="Q285" s="221"/>
      <c r="R285" s="221"/>
      <c r="S285" s="221"/>
      <c r="T285" s="222"/>
      <c r="AT285" s="223" t="s">
        <v>301</v>
      </c>
      <c r="AU285" s="223" t="s">
        <v>120</v>
      </c>
      <c r="AV285" s="14" t="s">
        <v>120</v>
      </c>
      <c r="AW285" s="14" t="s">
        <v>4</v>
      </c>
      <c r="AX285" s="14" t="s">
        <v>85</v>
      </c>
      <c r="AY285" s="223" t="s">
        <v>292</v>
      </c>
    </row>
    <row r="286" spans="1:65" s="2" customFormat="1" ht="24.2" customHeight="1">
      <c r="A286" s="35"/>
      <c r="B286" s="36"/>
      <c r="C286" s="246" t="s">
        <v>648</v>
      </c>
      <c r="D286" s="246" t="s">
        <v>626</v>
      </c>
      <c r="E286" s="247" t="s">
        <v>6085</v>
      </c>
      <c r="F286" s="248" t="s">
        <v>6086</v>
      </c>
      <c r="G286" s="249" t="s">
        <v>407</v>
      </c>
      <c r="H286" s="250">
        <v>24</v>
      </c>
      <c r="I286" s="251"/>
      <c r="J286" s="252">
        <f>ROUND(I286*H286,2)</f>
        <v>0</v>
      </c>
      <c r="K286" s="248" t="s">
        <v>298</v>
      </c>
      <c r="L286" s="253"/>
      <c r="M286" s="254" t="s">
        <v>1</v>
      </c>
      <c r="N286" s="255" t="s">
        <v>42</v>
      </c>
      <c r="O286" s="72"/>
      <c r="P286" s="198">
        <f>O286*H286</f>
        <v>0</v>
      </c>
      <c r="Q286" s="198">
        <v>4.8300000000000003E-2</v>
      </c>
      <c r="R286" s="198">
        <f>Q286*H286</f>
        <v>1.1592</v>
      </c>
      <c r="S286" s="198">
        <v>0</v>
      </c>
      <c r="T286" s="199">
        <f>S286*H286</f>
        <v>0</v>
      </c>
      <c r="U286" s="35"/>
      <c r="V286" s="35"/>
      <c r="W286" s="35"/>
      <c r="X286" s="35"/>
      <c r="Y286" s="35"/>
      <c r="Z286" s="35"/>
      <c r="AA286" s="35"/>
      <c r="AB286" s="35"/>
      <c r="AC286" s="35"/>
      <c r="AD286" s="35"/>
      <c r="AE286" s="35"/>
      <c r="AR286" s="200" t="s">
        <v>357</v>
      </c>
      <c r="AT286" s="200" t="s">
        <v>626</v>
      </c>
      <c r="AU286" s="200" t="s">
        <v>120</v>
      </c>
      <c r="AY286" s="18" t="s">
        <v>292</v>
      </c>
      <c r="BE286" s="201">
        <f>IF(N286="základní",J286,0)</f>
        <v>0</v>
      </c>
      <c r="BF286" s="201">
        <f>IF(N286="snížená",J286,0)</f>
        <v>0</v>
      </c>
      <c r="BG286" s="201">
        <f>IF(N286="zákl. přenesená",J286,0)</f>
        <v>0</v>
      </c>
      <c r="BH286" s="201">
        <f>IF(N286="sníž. přenesená",J286,0)</f>
        <v>0</v>
      </c>
      <c r="BI286" s="201">
        <f>IF(N286="nulová",J286,0)</f>
        <v>0</v>
      </c>
      <c r="BJ286" s="18" t="s">
        <v>85</v>
      </c>
      <c r="BK286" s="201">
        <f>ROUND(I286*H286,2)</f>
        <v>0</v>
      </c>
      <c r="BL286" s="18" t="s">
        <v>299</v>
      </c>
      <c r="BM286" s="200" t="s">
        <v>6087</v>
      </c>
    </row>
    <row r="287" spans="1:65" s="14" customFormat="1" ht="11.25">
      <c r="B287" s="213"/>
      <c r="C287" s="214"/>
      <c r="D287" s="204" t="s">
        <v>301</v>
      </c>
      <c r="E287" s="214"/>
      <c r="F287" s="216" t="s">
        <v>6088</v>
      </c>
      <c r="G287" s="214"/>
      <c r="H287" s="217">
        <v>24</v>
      </c>
      <c r="I287" s="218"/>
      <c r="J287" s="214"/>
      <c r="K287" s="214"/>
      <c r="L287" s="219"/>
      <c r="M287" s="220"/>
      <c r="N287" s="221"/>
      <c r="O287" s="221"/>
      <c r="P287" s="221"/>
      <c r="Q287" s="221"/>
      <c r="R287" s="221"/>
      <c r="S287" s="221"/>
      <c r="T287" s="222"/>
      <c r="AT287" s="223" t="s">
        <v>301</v>
      </c>
      <c r="AU287" s="223" t="s">
        <v>120</v>
      </c>
      <c r="AV287" s="14" t="s">
        <v>120</v>
      </c>
      <c r="AW287" s="14" t="s">
        <v>4</v>
      </c>
      <c r="AX287" s="14" t="s">
        <v>85</v>
      </c>
      <c r="AY287" s="223" t="s">
        <v>292</v>
      </c>
    </row>
    <row r="288" spans="1:65" s="2" customFormat="1" ht="24.2" customHeight="1">
      <c r="A288" s="35"/>
      <c r="B288" s="36"/>
      <c r="C288" s="246" t="s">
        <v>670</v>
      </c>
      <c r="D288" s="246" t="s">
        <v>626</v>
      </c>
      <c r="E288" s="247" t="s">
        <v>6089</v>
      </c>
      <c r="F288" s="248" t="s">
        <v>6090</v>
      </c>
      <c r="G288" s="249" t="s">
        <v>407</v>
      </c>
      <c r="H288" s="250">
        <v>7.2</v>
      </c>
      <c r="I288" s="251"/>
      <c r="J288" s="252">
        <f>ROUND(I288*H288,2)</f>
        <v>0</v>
      </c>
      <c r="K288" s="248" t="s">
        <v>298</v>
      </c>
      <c r="L288" s="253"/>
      <c r="M288" s="254" t="s">
        <v>1</v>
      </c>
      <c r="N288" s="255" t="s">
        <v>42</v>
      </c>
      <c r="O288" s="72"/>
      <c r="P288" s="198">
        <f>O288*H288</f>
        <v>0</v>
      </c>
      <c r="Q288" s="198">
        <v>6.5670000000000006E-2</v>
      </c>
      <c r="R288" s="198">
        <f>Q288*H288</f>
        <v>0.47282400000000008</v>
      </c>
      <c r="S288" s="198">
        <v>0</v>
      </c>
      <c r="T288" s="199">
        <f>S288*H288</f>
        <v>0</v>
      </c>
      <c r="U288" s="35"/>
      <c r="V288" s="35"/>
      <c r="W288" s="35"/>
      <c r="X288" s="35"/>
      <c r="Y288" s="35"/>
      <c r="Z288" s="35"/>
      <c r="AA288" s="35"/>
      <c r="AB288" s="35"/>
      <c r="AC288" s="35"/>
      <c r="AD288" s="35"/>
      <c r="AE288" s="35"/>
      <c r="AR288" s="200" t="s">
        <v>357</v>
      </c>
      <c r="AT288" s="200" t="s">
        <v>626</v>
      </c>
      <c r="AU288" s="200" t="s">
        <v>120</v>
      </c>
      <c r="AY288" s="18" t="s">
        <v>292</v>
      </c>
      <c r="BE288" s="201">
        <f>IF(N288="základní",J288,0)</f>
        <v>0</v>
      </c>
      <c r="BF288" s="201">
        <f>IF(N288="snížená",J288,0)</f>
        <v>0</v>
      </c>
      <c r="BG288" s="201">
        <f>IF(N288="zákl. přenesená",J288,0)</f>
        <v>0</v>
      </c>
      <c r="BH288" s="201">
        <f>IF(N288="sníž. přenesená",J288,0)</f>
        <v>0</v>
      </c>
      <c r="BI288" s="201">
        <f>IF(N288="nulová",J288,0)</f>
        <v>0</v>
      </c>
      <c r="BJ288" s="18" t="s">
        <v>85</v>
      </c>
      <c r="BK288" s="201">
        <f>ROUND(I288*H288,2)</f>
        <v>0</v>
      </c>
      <c r="BL288" s="18" t="s">
        <v>299</v>
      </c>
      <c r="BM288" s="200" t="s">
        <v>6091</v>
      </c>
    </row>
    <row r="289" spans="1:65" s="14" customFormat="1" ht="11.25">
      <c r="B289" s="213"/>
      <c r="C289" s="214"/>
      <c r="D289" s="204" t="s">
        <v>301</v>
      </c>
      <c r="E289" s="214"/>
      <c r="F289" s="216" t="s">
        <v>6092</v>
      </c>
      <c r="G289" s="214"/>
      <c r="H289" s="217">
        <v>7.2</v>
      </c>
      <c r="I289" s="218"/>
      <c r="J289" s="214"/>
      <c r="K289" s="214"/>
      <c r="L289" s="219"/>
      <c r="M289" s="220"/>
      <c r="N289" s="221"/>
      <c r="O289" s="221"/>
      <c r="P289" s="221"/>
      <c r="Q289" s="221"/>
      <c r="R289" s="221"/>
      <c r="S289" s="221"/>
      <c r="T289" s="222"/>
      <c r="AT289" s="223" t="s">
        <v>301</v>
      </c>
      <c r="AU289" s="223" t="s">
        <v>120</v>
      </c>
      <c r="AV289" s="14" t="s">
        <v>120</v>
      </c>
      <c r="AW289" s="14" t="s">
        <v>4</v>
      </c>
      <c r="AX289" s="14" t="s">
        <v>85</v>
      </c>
      <c r="AY289" s="223" t="s">
        <v>292</v>
      </c>
    </row>
    <row r="290" spans="1:65" s="2" customFormat="1" ht="33" customHeight="1">
      <c r="A290" s="35"/>
      <c r="B290" s="36"/>
      <c r="C290" s="189" t="s">
        <v>676</v>
      </c>
      <c r="D290" s="189" t="s">
        <v>294</v>
      </c>
      <c r="E290" s="190" t="s">
        <v>6093</v>
      </c>
      <c r="F290" s="191" t="s">
        <v>6094</v>
      </c>
      <c r="G290" s="192" t="s">
        <v>407</v>
      </c>
      <c r="H290" s="193">
        <v>510</v>
      </c>
      <c r="I290" s="194"/>
      <c r="J290" s="195">
        <f>ROUND(I290*H290,2)</f>
        <v>0</v>
      </c>
      <c r="K290" s="191" t="s">
        <v>298</v>
      </c>
      <c r="L290" s="40"/>
      <c r="M290" s="196" t="s">
        <v>1</v>
      </c>
      <c r="N290" s="197" t="s">
        <v>42</v>
      </c>
      <c r="O290" s="72"/>
      <c r="P290" s="198">
        <f>O290*H290</f>
        <v>0</v>
      </c>
      <c r="Q290" s="198">
        <v>0.1295</v>
      </c>
      <c r="R290" s="198">
        <f>Q290*H290</f>
        <v>66.045000000000002</v>
      </c>
      <c r="S290" s="198">
        <v>0</v>
      </c>
      <c r="T290" s="199">
        <f>S290*H290</f>
        <v>0</v>
      </c>
      <c r="U290" s="35"/>
      <c r="V290" s="35"/>
      <c r="W290" s="35"/>
      <c r="X290" s="35"/>
      <c r="Y290" s="35"/>
      <c r="Z290" s="35"/>
      <c r="AA290" s="35"/>
      <c r="AB290" s="35"/>
      <c r="AC290" s="35"/>
      <c r="AD290" s="35"/>
      <c r="AE290" s="35"/>
      <c r="AR290" s="200" t="s">
        <v>299</v>
      </c>
      <c r="AT290" s="200" t="s">
        <v>294</v>
      </c>
      <c r="AU290" s="200" t="s">
        <v>120</v>
      </c>
      <c r="AY290" s="18" t="s">
        <v>292</v>
      </c>
      <c r="BE290" s="201">
        <f>IF(N290="základní",J290,0)</f>
        <v>0</v>
      </c>
      <c r="BF290" s="201">
        <f>IF(N290="snížená",J290,0)</f>
        <v>0</v>
      </c>
      <c r="BG290" s="201">
        <f>IF(N290="zákl. přenesená",J290,0)</f>
        <v>0</v>
      </c>
      <c r="BH290" s="201">
        <f>IF(N290="sníž. přenesená",J290,0)</f>
        <v>0</v>
      </c>
      <c r="BI290" s="201">
        <f>IF(N290="nulová",J290,0)</f>
        <v>0</v>
      </c>
      <c r="BJ290" s="18" t="s">
        <v>85</v>
      </c>
      <c r="BK290" s="201">
        <f>ROUND(I290*H290,2)</f>
        <v>0</v>
      </c>
      <c r="BL290" s="18" t="s">
        <v>299</v>
      </c>
      <c r="BM290" s="200" t="s">
        <v>6095</v>
      </c>
    </row>
    <row r="291" spans="1:65" s="14" customFormat="1" ht="11.25">
      <c r="B291" s="213"/>
      <c r="C291" s="214"/>
      <c r="D291" s="204" t="s">
        <v>301</v>
      </c>
      <c r="E291" s="215" t="s">
        <v>1</v>
      </c>
      <c r="F291" s="216" t="s">
        <v>6096</v>
      </c>
      <c r="G291" s="214"/>
      <c r="H291" s="217">
        <v>346</v>
      </c>
      <c r="I291" s="218"/>
      <c r="J291" s="214"/>
      <c r="K291" s="214"/>
      <c r="L291" s="219"/>
      <c r="M291" s="220"/>
      <c r="N291" s="221"/>
      <c r="O291" s="221"/>
      <c r="P291" s="221"/>
      <c r="Q291" s="221"/>
      <c r="R291" s="221"/>
      <c r="S291" s="221"/>
      <c r="T291" s="222"/>
      <c r="AT291" s="223" t="s">
        <v>301</v>
      </c>
      <c r="AU291" s="223" t="s">
        <v>120</v>
      </c>
      <c r="AV291" s="14" t="s">
        <v>120</v>
      </c>
      <c r="AW291" s="14" t="s">
        <v>32</v>
      </c>
      <c r="AX291" s="14" t="s">
        <v>77</v>
      </c>
      <c r="AY291" s="223" t="s">
        <v>292</v>
      </c>
    </row>
    <row r="292" spans="1:65" s="16" customFormat="1" ht="11.25">
      <c r="B292" s="235"/>
      <c r="C292" s="236"/>
      <c r="D292" s="204" t="s">
        <v>301</v>
      </c>
      <c r="E292" s="237" t="s">
        <v>1</v>
      </c>
      <c r="F292" s="238" t="s">
        <v>316</v>
      </c>
      <c r="G292" s="236"/>
      <c r="H292" s="239">
        <v>346</v>
      </c>
      <c r="I292" s="240"/>
      <c r="J292" s="236"/>
      <c r="K292" s="236"/>
      <c r="L292" s="241"/>
      <c r="M292" s="242"/>
      <c r="N292" s="243"/>
      <c r="O292" s="243"/>
      <c r="P292" s="243"/>
      <c r="Q292" s="243"/>
      <c r="R292" s="243"/>
      <c r="S292" s="243"/>
      <c r="T292" s="244"/>
      <c r="AT292" s="245" t="s">
        <v>301</v>
      </c>
      <c r="AU292" s="245" t="s">
        <v>120</v>
      </c>
      <c r="AV292" s="16" t="s">
        <v>317</v>
      </c>
      <c r="AW292" s="16" t="s">
        <v>32</v>
      </c>
      <c r="AX292" s="16" t="s">
        <v>77</v>
      </c>
      <c r="AY292" s="245" t="s">
        <v>292</v>
      </c>
    </row>
    <row r="293" spans="1:65" s="14" customFormat="1" ht="11.25">
      <c r="B293" s="213"/>
      <c r="C293" s="214"/>
      <c r="D293" s="204" t="s">
        <v>301</v>
      </c>
      <c r="E293" s="215" t="s">
        <v>1</v>
      </c>
      <c r="F293" s="216" t="s">
        <v>6097</v>
      </c>
      <c r="G293" s="214"/>
      <c r="H293" s="217">
        <v>164</v>
      </c>
      <c r="I293" s="218"/>
      <c r="J293" s="214"/>
      <c r="K293" s="214"/>
      <c r="L293" s="219"/>
      <c r="M293" s="220"/>
      <c r="N293" s="221"/>
      <c r="O293" s="221"/>
      <c r="P293" s="221"/>
      <c r="Q293" s="221"/>
      <c r="R293" s="221"/>
      <c r="S293" s="221"/>
      <c r="T293" s="222"/>
      <c r="AT293" s="223" t="s">
        <v>301</v>
      </c>
      <c r="AU293" s="223" t="s">
        <v>120</v>
      </c>
      <c r="AV293" s="14" t="s">
        <v>120</v>
      </c>
      <c r="AW293" s="14" t="s">
        <v>32</v>
      </c>
      <c r="AX293" s="14" t="s">
        <v>77</v>
      </c>
      <c r="AY293" s="223" t="s">
        <v>292</v>
      </c>
    </row>
    <row r="294" spans="1:65" s="16" customFormat="1" ht="11.25">
      <c r="B294" s="235"/>
      <c r="C294" s="236"/>
      <c r="D294" s="204" t="s">
        <v>301</v>
      </c>
      <c r="E294" s="237" t="s">
        <v>1</v>
      </c>
      <c r="F294" s="238" t="s">
        <v>316</v>
      </c>
      <c r="G294" s="236"/>
      <c r="H294" s="239">
        <v>164</v>
      </c>
      <c r="I294" s="240"/>
      <c r="J294" s="236"/>
      <c r="K294" s="236"/>
      <c r="L294" s="241"/>
      <c r="M294" s="242"/>
      <c r="N294" s="243"/>
      <c r="O294" s="243"/>
      <c r="P294" s="243"/>
      <c r="Q294" s="243"/>
      <c r="R294" s="243"/>
      <c r="S294" s="243"/>
      <c r="T294" s="244"/>
      <c r="AT294" s="245" t="s">
        <v>301</v>
      </c>
      <c r="AU294" s="245" t="s">
        <v>120</v>
      </c>
      <c r="AV294" s="16" t="s">
        <v>317</v>
      </c>
      <c r="AW294" s="16" t="s">
        <v>32</v>
      </c>
      <c r="AX294" s="16" t="s">
        <v>77</v>
      </c>
      <c r="AY294" s="245" t="s">
        <v>292</v>
      </c>
    </row>
    <row r="295" spans="1:65" s="15" customFormat="1" ht="11.25">
      <c r="B295" s="224"/>
      <c r="C295" s="225"/>
      <c r="D295" s="204" t="s">
        <v>301</v>
      </c>
      <c r="E295" s="226" t="s">
        <v>1</v>
      </c>
      <c r="F295" s="227" t="s">
        <v>304</v>
      </c>
      <c r="G295" s="225"/>
      <c r="H295" s="228">
        <v>510</v>
      </c>
      <c r="I295" s="229"/>
      <c r="J295" s="225"/>
      <c r="K295" s="225"/>
      <c r="L295" s="230"/>
      <c r="M295" s="231"/>
      <c r="N295" s="232"/>
      <c r="O295" s="232"/>
      <c r="P295" s="232"/>
      <c r="Q295" s="232"/>
      <c r="R295" s="232"/>
      <c r="S295" s="232"/>
      <c r="T295" s="233"/>
      <c r="AT295" s="234" t="s">
        <v>301</v>
      </c>
      <c r="AU295" s="234" t="s">
        <v>120</v>
      </c>
      <c r="AV295" s="15" t="s">
        <v>299</v>
      </c>
      <c r="AW295" s="15" t="s">
        <v>32</v>
      </c>
      <c r="AX295" s="15" t="s">
        <v>85</v>
      </c>
      <c r="AY295" s="234" t="s">
        <v>292</v>
      </c>
    </row>
    <row r="296" spans="1:65" s="2" customFormat="1" ht="16.5" customHeight="1">
      <c r="A296" s="35"/>
      <c r="B296" s="36"/>
      <c r="C296" s="246" t="s">
        <v>693</v>
      </c>
      <c r="D296" s="246" t="s">
        <v>626</v>
      </c>
      <c r="E296" s="247" t="s">
        <v>6098</v>
      </c>
      <c r="F296" s="248" t="s">
        <v>6099</v>
      </c>
      <c r="G296" s="249" t="s">
        <v>407</v>
      </c>
      <c r="H296" s="250">
        <v>415.2</v>
      </c>
      <c r="I296" s="251"/>
      <c r="J296" s="252">
        <f>ROUND(I296*H296,2)</f>
        <v>0</v>
      </c>
      <c r="K296" s="248" t="s">
        <v>298</v>
      </c>
      <c r="L296" s="253"/>
      <c r="M296" s="254" t="s">
        <v>1</v>
      </c>
      <c r="N296" s="255" t="s">
        <v>42</v>
      </c>
      <c r="O296" s="72"/>
      <c r="P296" s="198">
        <f>O296*H296</f>
        <v>0</v>
      </c>
      <c r="Q296" s="198">
        <v>3.3500000000000002E-2</v>
      </c>
      <c r="R296" s="198">
        <f>Q296*H296</f>
        <v>13.9092</v>
      </c>
      <c r="S296" s="198">
        <v>0</v>
      </c>
      <c r="T296" s="199">
        <f>S296*H296</f>
        <v>0</v>
      </c>
      <c r="U296" s="35"/>
      <c r="V296" s="35"/>
      <c r="W296" s="35"/>
      <c r="X296" s="35"/>
      <c r="Y296" s="35"/>
      <c r="Z296" s="35"/>
      <c r="AA296" s="35"/>
      <c r="AB296" s="35"/>
      <c r="AC296" s="35"/>
      <c r="AD296" s="35"/>
      <c r="AE296" s="35"/>
      <c r="AR296" s="200" t="s">
        <v>357</v>
      </c>
      <c r="AT296" s="200" t="s">
        <v>626</v>
      </c>
      <c r="AU296" s="200" t="s">
        <v>120</v>
      </c>
      <c r="AY296" s="18" t="s">
        <v>292</v>
      </c>
      <c r="BE296" s="201">
        <f>IF(N296="základní",J296,0)</f>
        <v>0</v>
      </c>
      <c r="BF296" s="201">
        <f>IF(N296="snížená",J296,0)</f>
        <v>0</v>
      </c>
      <c r="BG296" s="201">
        <f>IF(N296="zákl. přenesená",J296,0)</f>
        <v>0</v>
      </c>
      <c r="BH296" s="201">
        <f>IF(N296="sníž. přenesená",J296,0)</f>
        <v>0</v>
      </c>
      <c r="BI296" s="201">
        <f>IF(N296="nulová",J296,0)</f>
        <v>0</v>
      </c>
      <c r="BJ296" s="18" t="s">
        <v>85</v>
      </c>
      <c r="BK296" s="201">
        <f>ROUND(I296*H296,2)</f>
        <v>0</v>
      </c>
      <c r="BL296" s="18" t="s">
        <v>299</v>
      </c>
      <c r="BM296" s="200" t="s">
        <v>6100</v>
      </c>
    </row>
    <row r="297" spans="1:65" s="14" customFormat="1" ht="11.25">
      <c r="B297" s="213"/>
      <c r="C297" s="214"/>
      <c r="D297" s="204" t="s">
        <v>301</v>
      </c>
      <c r="E297" s="214"/>
      <c r="F297" s="216" t="s">
        <v>6101</v>
      </c>
      <c r="G297" s="214"/>
      <c r="H297" s="217">
        <v>415.2</v>
      </c>
      <c r="I297" s="218"/>
      <c r="J297" s="214"/>
      <c r="K297" s="214"/>
      <c r="L297" s="219"/>
      <c r="M297" s="220"/>
      <c r="N297" s="221"/>
      <c r="O297" s="221"/>
      <c r="P297" s="221"/>
      <c r="Q297" s="221"/>
      <c r="R297" s="221"/>
      <c r="S297" s="221"/>
      <c r="T297" s="222"/>
      <c r="AT297" s="223" t="s">
        <v>301</v>
      </c>
      <c r="AU297" s="223" t="s">
        <v>120</v>
      </c>
      <c r="AV297" s="14" t="s">
        <v>120</v>
      </c>
      <c r="AW297" s="14" t="s">
        <v>4</v>
      </c>
      <c r="AX297" s="14" t="s">
        <v>85</v>
      </c>
      <c r="AY297" s="223" t="s">
        <v>292</v>
      </c>
    </row>
    <row r="298" spans="1:65" s="2" customFormat="1" ht="16.5" customHeight="1">
      <c r="A298" s="35"/>
      <c r="B298" s="36"/>
      <c r="C298" s="246" t="s">
        <v>697</v>
      </c>
      <c r="D298" s="246" t="s">
        <v>626</v>
      </c>
      <c r="E298" s="247" t="s">
        <v>6102</v>
      </c>
      <c r="F298" s="248" t="s">
        <v>6103</v>
      </c>
      <c r="G298" s="249" t="s">
        <v>407</v>
      </c>
      <c r="H298" s="250">
        <v>196.8</v>
      </c>
      <c r="I298" s="251"/>
      <c r="J298" s="252">
        <f>ROUND(I298*H298,2)</f>
        <v>0</v>
      </c>
      <c r="K298" s="248" t="s">
        <v>298</v>
      </c>
      <c r="L298" s="253"/>
      <c r="M298" s="254" t="s">
        <v>1</v>
      </c>
      <c r="N298" s="255" t="s">
        <v>42</v>
      </c>
      <c r="O298" s="72"/>
      <c r="P298" s="198">
        <f>O298*H298</f>
        <v>0</v>
      </c>
      <c r="Q298" s="198">
        <v>5.6120000000000003E-2</v>
      </c>
      <c r="R298" s="198">
        <f>Q298*H298</f>
        <v>11.044416000000002</v>
      </c>
      <c r="S298" s="198">
        <v>0</v>
      </c>
      <c r="T298" s="199">
        <f>S298*H298</f>
        <v>0</v>
      </c>
      <c r="U298" s="35"/>
      <c r="V298" s="35"/>
      <c r="W298" s="35"/>
      <c r="X298" s="35"/>
      <c r="Y298" s="35"/>
      <c r="Z298" s="35"/>
      <c r="AA298" s="35"/>
      <c r="AB298" s="35"/>
      <c r="AC298" s="35"/>
      <c r="AD298" s="35"/>
      <c r="AE298" s="35"/>
      <c r="AR298" s="200" t="s">
        <v>357</v>
      </c>
      <c r="AT298" s="200" t="s">
        <v>626</v>
      </c>
      <c r="AU298" s="200" t="s">
        <v>120</v>
      </c>
      <c r="AY298" s="18" t="s">
        <v>292</v>
      </c>
      <c r="BE298" s="201">
        <f>IF(N298="základní",J298,0)</f>
        <v>0</v>
      </c>
      <c r="BF298" s="201">
        <f>IF(N298="snížená",J298,0)</f>
        <v>0</v>
      </c>
      <c r="BG298" s="201">
        <f>IF(N298="zákl. přenesená",J298,0)</f>
        <v>0</v>
      </c>
      <c r="BH298" s="201">
        <f>IF(N298="sníž. přenesená",J298,0)</f>
        <v>0</v>
      </c>
      <c r="BI298" s="201">
        <f>IF(N298="nulová",J298,0)</f>
        <v>0</v>
      </c>
      <c r="BJ298" s="18" t="s">
        <v>85</v>
      </c>
      <c r="BK298" s="201">
        <f>ROUND(I298*H298,2)</f>
        <v>0</v>
      </c>
      <c r="BL298" s="18" t="s">
        <v>299</v>
      </c>
      <c r="BM298" s="200" t="s">
        <v>6104</v>
      </c>
    </row>
    <row r="299" spans="1:65" s="14" customFormat="1" ht="11.25">
      <c r="B299" s="213"/>
      <c r="C299" s="214"/>
      <c r="D299" s="204" t="s">
        <v>301</v>
      </c>
      <c r="E299" s="214"/>
      <c r="F299" s="216" t="s">
        <v>6105</v>
      </c>
      <c r="G299" s="214"/>
      <c r="H299" s="217">
        <v>196.8</v>
      </c>
      <c r="I299" s="218"/>
      <c r="J299" s="214"/>
      <c r="K299" s="214"/>
      <c r="L299" s="219"/>
      <c r="M299" s="220"/>
      <c r="N299" s="221"/>
      <c r="O299" s="221"/>
      <c r="P299" s="221"/>
      <c r="Q299" s="221"/>
      <c r="R299" s="221"/>
      <c r="S299" s="221"/>
      <c r="T299" s="222"/>
      <c r="AT299" s="223" t="s">
        <v>301</v>
      </c>
      <c r="AU299" s="223" t="s">
        <v>120</v>
      </c>
      <c r="AV299" s="14" t="s">
        <v>120</v>
      </c>
      <c r="AW299" s="14" t="s">
        <v>4</v>
      </c>
      <c r="AX299" s="14" t="s">
        <v>85</v>
      </c>
      <c r="AY299" s="223" t="s">
        <v>292</v>
      </c>
    </row>
    <row r="300" spans="1:65" s="12" customFormat="1" ht="22.9" customHeight="1">
      <c r="B300" s="173"/>
      <c r="C300" s="174"/>
      <c r="D300" s="175" t="s">
        <v>76</v>
      </c>
      <c r="E300" s="187" t="s">
        <v>357</v>
      </c>
      <c r="F300" s="187" t="s">
        <v>6106</v>
      </c>
      <c r="G300" s="174"/>
      <c r="H300" s="174"/>
      <c r="I300" s="177"/>
      <c r="J300" s="188">
        <f>BK300</f>
        <v>0</v>
      </c>
      <c r="K300" s="174"/>
      <c r="L300" s="179"/>
      <c r="M300" s="180"/>
      <c r="N300" s="181"/>
      <c r="O300" s="181"/>
      <c r="P300" s="182">
        <f>SUM(P301:P309)</f>
        <v>0</v>
      </c>
      <c r="Q300" s="181"/>
      <c r="R300" s="182">
        <f>SUM(R301:R309)</f>
        <v>8.3500999999999994</v>
      </c>
      <c r="S300" s="181"/>
      <c r="T300" s="183">
        <f>SUM(T301:T309)</f>
        <v>0</v>
      </c>
      <c r="AR300" s="184" t="s">
        <v>85</v>
      </c>
      <c r="AT300" s="185" t="s">
        <v>76</v>
      </c>
      <c r="AU300" s="185" t="s">
        <v>85</v>
      </c>
      <c r="AY300" s="184" t="s">
        <v>292</v>
      </c>
      <c r="BK300" s="186">
        <f>SUM(BK301:BK309)</f>
        <v>0</v>
      </c>
    </row>
    <row r="301" spans="1:65" s="2" customFormat="1" ht="24.2" customHeight="1">
      <c r="A301" s="35"/>
      <c r="B301" s="36"/>
      <c r="C301" s="189" t="s">
        <v>708</v>
      </c>
      <c r="D301" s="189" t="s">
        <v>294</v>
      </c>
      <c r="E301" s="190" t="s">
        <v>6107</v>
      </c>
      <c r="F301" s="191" t="s">
        <v>6108</v>
      </c>
      <c r="G301" s="192" t="s">
        <v>581</v>
      </c>
      <c r="H301" s="193">
        <v>11</v>
      </c>
      <c r="I301" s="194"/>
      <c r="J301" s="195">
        <f t="shared" ref="J301:J309" si="0">ROUND(I301*H301,2)</f>
        <v>0</v>
      </c>
      <c r="K301" s="191" t="s">
        <v>298</v>
      </c>
      <c r="L301" s="40"/>
      <c r="M301" s="196" t="s">
        <v>1</v>
      </c>
      <c r="N301" s="197" t="s">
        <v>42</v>
      </c>
      <c r="O301" s="72"/>
      <c r="P301" s="198">
        <f t="shared" ref="P301:P309" si="1">O301*H301</f>
        <v>0</v>
      </c>
      <c r="Q301" s="198">
        <v>0.12422</v>
      </c>
      <c r="R301" s="198">
        <f t="shared" ref="R301:R309" si="2">Q301*H301</f>
        <v>1.36642</v>
      </c>
      <c r="S301" s="198">
        <v>0</v>
      </c>
      <c r="T301" s="199">
        <f t="shared" ref="T301:T309" si="3">S301*H301</f>
        <v>0</v>
      </c>
      <c r="U301" s="35"/>
      <c r="V301" s="35"/>
      <c r="W301" s="35"/>
      <c r="X301" s="35"/>
      <c r="Y301" s="35"/>
      <c r="Z301" s="35"/>
      <c r="AA301" s="35"/>
      <c r="AB301" s="35"/>
      <c r="AC301" s="35"/>
      <c r="AD301" s="35"/>
      <c r="AE301" s="35"/>
      <c r="AR301" s="200" t="s">
        <v>299</v>
      </c>
      <c r="AT301" s="200" t="s">
        <v>294</v>
      </c>
      <c r="AU301" s="200" t="s">
        <v>120</v>
      </c>
      <c r="AY301" s="18" t="s">
        <v>292</v>
      </c>
      <c r="BE301" s="201">
        <f t="shared" ref="BE301:BE309" si="4">IF(N301="základní",J301,0)</f>
        <v>0</v>
      </c>
      <c r="BF301" s="201">
        <f t="shared" ref="BF301:BF309" si="5">IF(N301="snížená",J301,0)</f>
        <v>0</v>
      </c>
      <c r="BG301" s="201">
        <f t="shared" ref="BG301:BG309" si="6">IF(N301="zákl. přenesená",J301,0)</f>
        <v>0</v>
      </c>
      <c r="BH301" s="201">
        <f t="shared" ref="BH301:BH309" si="7">IF(N301="sníž. přenesená",J301,0)</f>
        <v>0</v>
      </c>
      <c r="BI301" s="201">
        <f t="shared" ref="BI301:BI309" si="8">IF(N301="nulová",J301,0)</f>
        <v>0</v>
      </c>
      <c r="BJ301" s="18" t="s">
        <v>85</v>
      </c>
      <c r="BK301" s="201">
        <f t="shared" ref="BK301:BK309" si="9">ROUND(I301*H301,2)</f>
        <v>0</v>
      </c>
      <c r="BL301" s="18" t="s">
        <v>299</v>
      </c>
      <c r="BM301" s="200" t="s">
        <v>6109</v>
      </c>
    </row>
    <row r="302" spans="1:65" s="2" customFormat="1" ht="21.75" customHeight="1">
      <c r="A302" s="35"/>
      <c r="B302" s="36"/>
      <c r="C302" s="246" t="s">
        <v>719</v>
      </c>
      <c r="D302" s="246" t="s">
        <v>626</v>
      </c>
      <c r="E302" s="247" t="s">
        <v>6110</v>
      </c>
      <c r="F302" s="248" t="s">
        <v>6111</v>
      </c>
      <c r="G302" s="249" t="s">
        <v>581</v>
      </c>
      <c r="H302" s="250">
        <v>11</v>
      </c>
      <c r="I302" s="251"/>
      <c r="J302" s="252">
        <f t="shared" si="0"/>
        <v>0</v>
      </c>
      <c r="K302" s="248" t="s">
        <v>298</v>
      </c>
      <c r="L302" s="253"/>
      <c r="M302" s="254" t="s">
        <v>1</v>
      </c>
      <c r="N302" s="255" t="s">
        <v>42</v>
      </c>
      <c r="O302" s="72"/>
      <c r="P302" s="198">
        <f t="shared" si="1"/>
        <v>0</v>
      </c>
      <c r="Q302" s="198">
        <v>6.7000000000000004E-2</v>
      </c>
      <c r="R302" s="198">
        <f t="shared" si="2"/>
        <v>0.7370000000000001</v>
      </c>
      <c r="S302" s="198">
        <v>0</v>
      </c>
      <c r="T302" s="199">
        <f t="shared" si="3"/>
        <v>0</v>
      </c>
      <c r="U302" s="35"/>
      <c r="V302" s="35"/>
      <c r="W302" s="35"/>
      <c r="X302" s="35"/>
      <c r="Y302" s="35"/>
      <c r="Z302" s="35"/>
      <c r="AA302" s="35"/>
      <c r="AB302" s="35"/>
      <c r="AC302" s="35"/>
      <c r="AD302" s="35"/>
      <c r="AE302" s="35"/>
      <c r="AR302" s="200" t="s">
        <v>357</v>
      </c>
      <c r="AT302" s="200" t="s">
        <v>626</v>
      </c>
      <c r="AU302" s="200" t="s">
        <v>120</v>
      </c>
      <c r="AY302" s="18" t="s">
        <v>292</v>
      </c>
      <c r="BE302" s="201">
        <f t="shared" si="4"/>
        <v>0</v>
      </c>
      <c r="BF302" s="201">
        <f t="shared" si="5"/>
        <v>0</v>
      </c>
      <c r="BG302" s="201">
        <f t="shared" si="6"/>
        <v>0</v>
      </c>
      <c r="BH302" s="201">
        <f t="shared" si="7"/>
        <v>0</v>
      </c>
      <c r="BI302" s="201">
        <f t="shared" si="8"/>
        <v>0</v>
      </c>
      <c r="BJ302" s="18" t="s">
        <v>85</v>
      </c>
      <c r="BK302" s="201">
        <f t="shared" si="9"/>
        <v>0</v>
      </c>
      <c r="BL302" s="18" t="s">
        <v>299</v>
      </c>
      <c r="BM302" s="200" t="s">
        <v>6112</v>
      </c>
    </row>
    <row r="303" spans="1:65" s="2" customFormat="1" ht="24.2" customHeight="1">
      <c r="A303" s="35"/>
      <c r="B303" s="36"/>
      <c r="C303" s="246" t="s">
        <v>731</v>
      </c>
      <c r="D303" s="246" t="s">
        <v>626</v>
      </c>
      <c r="E303" s="247" t="s">
        <v>6113</v>
      </c>
      <c r="F303" s="248" t="s">
        <v>6114</v>
      </c>
      <c r="G303" s="249" t="s">
        <v>581</v>
      </c>
      <c r="H303" s="250">
        <v>11</v>
      </c>
      <c r="I303" s="251"/>
      <c r="J303" s="252">
        <f t="shared" si="0"/>
        <v>0</v>
      </c>
      <c r="K303" s="248" t="s">
        <v>298</v>
      </c>
      <c r="L303" s="253"/>
      <c r="M303" s="254" t="s">
        <v>1</v>
      </c>
      <c r="N303" s="255" t="s">
        <v>42</v>
      </c>
      <c r="O303" s="72"/>
      <c r="P303" s="198">
        <f t="shared" si="1"/>
        <v>0</v>
      </c>
      <c r="Q303" s="198">
        <v>2.7E-2</v>
      </c>
      <c r="R303" s="198">
        <f t="shared" si="2"/>
        <v>0.29699999999999999</v>
      </c>
      <c r="S303" s="198">
        <v>0</v>
      </c>
      <c r="T303" s="199">
        <f t="shared" si="3"/>
        <v>0</v>
      </c>
      <c r="U303" s="35"/>
      <c r="V303" s="35"/>
      <c r="W303" s="35"/>
      <c r="X303" s="35"/>
      <c r="Y303" s="35"/>
      <c r="Z303" s="35"/>
      <c r="AA303" s="35"/>
      <c r="AB303" s="35"/>
      <c r="AC303" s="35"/>
      <c r="AD303" s="35"/>
      <c r="AE303" s="35"/>
      <c r="AR303" s="200" t="s">
        <v>357</v>
      </c>
      <c r="AT303" s="200" t="s">
        <v>626</v>
      </c>
      <c r="AU303" s="200" t="s">
        <v>120</v>
      </c>
      <c r="AY303" s="18" t="s">
        <v>292</v>
      </c>
      <c r="BE303" s="201">
        <f t="shared" si="4"/>
        <v>0</v>
      </c>
      <c r="BF303" s="201">
        <f t="shared" si="5"/>
        <v>0</v>
      </c>
      <c r="BG303" s="201">
        <f t="shared" si="6"/>
        <v>0</v>
      </c>
      <c r="BH303" s="201">
        <f t="shared" si="7"/>
        <v>0</v>
      </c>
      <c r="BI303" s="201">
        <f t="shared" si="8"/>
        <v>0</v>
      </c>
      <c r="BJ303" s="18" t="s">
        <v>85</v>
      </c>
      <c r="BK303" s="201">
        <f t="shared" si="9"/>
        <v>0</v>
      </c>
      <c r="BL303" s="18" t="s">
        <v>299</v>
      </c>
      <c r="BM303" s="200" t="s">
        <v>6115</v>
      </c>
    </row>
    <row r="304" spans="1:65" s="2" customFormat="1" ht="24.2" customHeight="1">
      <c r="A304" s="35"/>
      <c r="B304" s="36"/>
      <c r="C304" s="189" t="s">
        <v>741</v>
      </c>
      <c r="D304" s="189" t="s">
        <v>294</v>
      </c>
      <c r="E304" s="190" t="s">
        <v>6116</v>
      </c>
      <c r="F304" s="191" t="s">
        <v>6117</v>
      </c>
      <c r="G304" s="192" t="s">
        <v>581</v>
      </c>
      <c r="H304" s="193">
        <v>11</v>
      </c>
      <c r="I304" s="194"/>
      <c r="J304" s="195">
        <f t="shared" si="0"/>
        <v>0</v>
      </c>
      <c r="K304" s="191" t="s">
        <v>298</v>
      </c>
      <c r="L304" s="40"/>
      <c r="M304" s="196" t="s">
        <v>1</v>
      </c>
      <c r="N304" s="197" t="s">
        <v>42</v>
      </c>
      <c r="O304" s="72"/>
      <c r="P304" s="198">
        <f t="shared" si="1"/>
        <v>0</v>
      </c>
      <c r="Q304" s="198">
        <v>2.972E-2</v>
      </c>
      <c r="R304" s="198">
        <f t="shared" si="2"/>
        <v>0.32691999999999999</v>
      </c>
      <c r="S304" s="198">
        <v>0</v>
      </c>
      <c r="T304" s="199">
        <f t="shared" si="3"/>
        <v>0</v>
      </c>
      <c r="U304" s="35"/>
      <c r="V304" s="35"/>
      <c r="W304" s="35"/>
      <c r="X304" s="35"/>
      <c r="Y304" s="35"/>
      <c r="Z304" s="35"/>
      <c r="AA304" s="35"/>
      <c r="AB304" s="35"/>
      <c r="AC304" s="35"/>
      <c r="AD304" s="35"/>
      <c r="AE304" s="35"/>
      <c r="AR304" s="200" t="s">
        <v>299</v>
      </c>
      <c r="AT304" s="200" t="s">
        <v>294</v>
      </c>
      <c r="AU304" s="200" t="s">
        <v>120</v>
      </c>
      <c r="AY304" s="18" t="s">
        <v>292</v>
      </c>
      <c r="BE304" s="201">
        <f t="shared" si="4"/>
        <v>0</v>
      </c>
      <c r="BF304" s="201">
        <f t="shared" si="5"/>
        <v>0</v>
      </c>
      <c r="BG304" s="201">
        <f t="shared" si="6"/>
        <v>0</v>
      </c>
      <c r="BH304" s="201">
        <f t="shared" si="7"/>
        <v>0</v>
      </c>
      <c r="BI304" s="201">
        <f t="shared" si="8"/>
        <v>0</v>
      </c>
      <c r="BJ304" s="18" t="s">
        <v>85</v>
      </c>
      <c r="BK304" s="201">
        <f t="shared" si="9"/>
        <v>0</v>
      </c>
      <c r="BL304" s="18" t="s">
        <v>299</v>
      </c>
      <c r="BM304" s="200" t="s">
        <v>6118</v>
      </c>
    </row>
    <row r="305" spans="1:65" s="2" customFormat="1" ht="24.2" customHeight="1">
      <c r="A305" s="35"/>
      <c r="B305" s="36"/>
      <c r="C305" s="246" t="s">
        <v>751</v>
      </c>
      <c r="D305" s="246" t="s">
        <v>626</v>
      </c>
      <c r="E305" s="247" t="s">
        <v>6119</v>
      </c>
      <c r="F305" s="248" t="s">
        <v>6120</v>
      </c>
      <c r="G305" s="249" t="s">
        <v>581</v>
      </c>
      <c r="H305" s="250">
        <v>11</v>
      </c>
      <c r="I305" s="251"/>
      <c r="J305" s="252">
        <f t="shared" si="0"/>
        <v>0</v>
      </c>
      <c r="K305" s="248" t="s">
        <v>298</v>
      </c>
      <c r="L305" s="253"/>
      <c r="M305" s="254" t="s">
        <v>1</v>
      </c>
      <c r="N305" s="255" t="s">
        <v>42</v>
      </c>
      <c r="O305" s="72"/>
      <c r="P305" s="198">
        <f t="shared" si="1"/>
        <v>0</v>
      </c>
      <c r="Q305" s="198">
        <v>0.112</v>
      </c>
      <c r="R305" s="198">
        <f t="shared" si="2"/>
        <v>1.232</v>
      </c>
      <c r="S305" s="198">
        <v>0</v>
      </c>
      <c r="T305" s="199">
        <f t="shared" si="3"/>
        <v>0</v>
      </c>
      <c r="U305" s="35"/>
      <c r="V305" s="35"/>
      <c r="W305" s="35"/>
      <c r="X305" s="35"/>
      <c r="Y305" s="35"/>
      <c r="Z305" s="35"/>
      <c r="AA305" s="35"/>
      <c r="AB305" s="35"/>
      <c r="AC305" s="35"/>
      <c r="AD305" s="35"/>
      <c r="AE305" s="35"/>
      <c r="AR305" s="200" t="s">
        <v>357</v>
      </c>
      <c r="AT305" s="200" t="s">
        <v>626</v>
      </c>
      <c r="AU305" s="200" t="s">
        <v>120</v>
      </c>
      <c r="AY305" s="18" t="s">
        <v>292</v>
      </c>
      <c r="BE305" s="201">
        <f t="shared" si="4"/>
        <v>0</v>
      </c>
      <c r="BF305" s="201">
        <f t="shared" si="5"/>
        <v>0</v>
      </c>
      <c r="BG305" s="201">
        <f t="shared" si="6"/>
        <v>0</v>
      </c>
      <c r="BH305" s="201">
        <f t="shared" si="7"/>
        <v>0</v>
      </c>
      <c r="BI305" s="201">
        <f t="shared" si="8"/>
        <v>0</v>
      </c>
      <c r="BJ305" s="18" t="s">
        <v>85</v>
      </c>
      <c r="BK305" s="201">
        <f t="shared" si="9"/>
        <v>0</v>
      </c>
      <c r="BL305" s="18" t="s">
        <v>299</v>
      </c>
      <c r="BM305" s="200" t="s">
        <v>6121</v>
      </c>
    </row>
    <row r="306" spans="1:65" s="2" customFormat="1" ht="24.2" customHeight="1">
      <c r="A306" s="35"/>
      <c r="B306" s="36"/>
      <c r="C306" s="189" t="s">
        <v>767</v>
      </c>
      <c r="D306" s="189" t="s">
        <v>294</v>
      </c>
      <c r="E306" s="190" t="s">
        <v>6122</v>
      </c>
      <c r="F306" s="191" t="s">
        <v>6123</v>
      </c>
      <c r="G306" s="192" t="s">
        <v>581</v>
      </c>
      <c r="H306" s="193">
        <v>22</v>
      </c>
      <c r="I306" s="194"/>
      <c r="J306" s="195">
        <f t="shared" si="0"/>
        <v>0</v>
      </c>
      <c r="K306" s="191" t="s">
        <v>298</v>
      </c>
      <c r="L306" s="40"/>
      <c r="M306" s="196" t="s">
        <v>1</v>
      </c>
      <c r="N306" s="197" t="s">
        <v>42</v>
      </c>
      <c r="O306" s="72"/>
      <c r="P306" s="198">
        <f t="shared" si="1"/>
        <v>0</v>
      </c>
      <c r="Q306" s="198">
        <v>2.972E-2</v>
      </c>
      <c r="R306" s="198">
        <f t="shared" si="2"/>
        <v>0.65383999999999998</v>
      </c>
      <c r="S306" s="198">
        <v>0</v>
      </c>
      <c r="T306" s="199">
        <f t="shared" si="3"/>
        <v>0</v>
      </c>
      <c r="U306" s="35"/>
      <c r="V306" s="35"/>
      <c r="W306" s="35"/>
      <c r="X306" s="35"/>
      <c r="Y306" s="35"/>
      <c r="Z306" s="35"/>
      <c r="AA306" s="35"/>
      <c r="AB306" s="35"/>
      <c r="AC306" s="35"/>
      <c r="AD306" s="35"/>
      <c r="AE306" s="35"/>
      <c r="AR306" s="200" t="s">
        <v>299</v>
      </c>
      <c r="AT306" s="200" t="s">
        <v>294</v>
      </c>
      <c r="AU306" s="200" t="s">
        <v>120</v>
      </c>
      <c r="AY306" s="18" t="s">
        <v>292</v>
      </c>
      <c r="BE306" s="201">
        <f t="shared" si="4"/>
        <v>0</v>
      </c>
      <c r="BF306" s="201">
        <f t="shared" si="5"/>
        <v>0</v>
      </c>
      <c r="BG306" s="201">
        <f t="shared" si="6"/>
        <v>0</v>
      </c>
      <c r="BH306" s="201">
        <f t="shared" si="7"/>
        <v>0</v>
      </c>
      <c r="BI306" s="201">
        <f t="shared" si="8"/>
        <v>0</v>
      </c>
      <c r="BJ306" s="18" t="s">
        <v>85</v>
      </c>
      <c r="BK306" s="201">
        <f t="shared" si="9"/>
        <v>0</v>
      </c>
      <c r="BL306" s="18" t="s">
        <v>299</v>
      </c>
      <c r="BM306" s="200" t="s">
        <v>6124</v>
      </c>
    </row>
    <row r="307" spans="1:65" s="2" customFormat="1" ht="24.2" customHeight="1">
      <c r="A307" s="35"/>
      <c r="B307" s="36"/>
      <c r="C307" s="246" t="s">
        <v>783</v>
      </c>
      <c r="D307" s="246" t="s">
        <v>626</v>
      </c>
      <c r="E307" s="247" t="s">
        <v>6125</v>
      </c>
      <c r="F307" s="248" t="s">
        <v>6126</v>
      </c>
      <c r="G307" s="249" t="s">
        <v>581</v>
      </c>
      <c r="H307" s="250">
        <v>22</v>
      </c>
      <c r="I307" s="251"/>
      <c r="J307" s="252">
        <f t="shared" si="0"/>
        <v>0</v>
      </c>
      <c r="K307" s="248" t="s">
        <v>298</v>
      </c>
      <c r="L307" s="253"/>
      <c r="M307" s="254" t="s">
        <v>1</v>
      </c>
      <c r="N307" s="255" t="s">
        <v>42</v>
      </c>
      <c r="O307" s="72"/>
      <c r="P307" s="198">
        <f t="shared" si="1"/>
        <v>0</v>
      </c>
      <c r="Q307" s="198">
        <v>0.11</v>
      </c>
      <c r="R307" s="198">
        <f t="shared" si="2"/>
        <v>2.42</v>
      </c>
      <c r="S307" s="198">
        <v>0</v>
      </c>
      <c r="T307" s="199">
        <f t="shared" si="3"/>
        <v>0</v>
      </c>
      <c r="U307" s="35"/>
      <c r="V307" s="35"/>
      <c r="W307" s="35"/>
      <c r="X307" s="35"/>
      <c r="Y307" s="35"/>
      <c r="Z307" s="35"/>
      <c r="AA307" s="35"/>
      <c r="AB307" s="35"/>
      <c r="AC307" s="35"/>
      <c r="AD307" s="35"/>
      <c r="AE307" s="35"/>
      <c r="AR307" s="200" t="s">
        <v>357</v>
      </c>
      <c r="AT307" s="200" t="s">
        <v>626</v>
      </c>
      <c r="AU307" s="200" t="s">
        <v>120</v>
      </c>
      <c r="AY307" s="18" t="s">
        <v>292</v>
      </c>
      <c r="BE307" s="201">
        <f t="shared" si="4"/>
        <v>0</v>
      </c>
      <c r="BF307" s="201">
        <f t="shared" si="5"/>
        <v>0</v>
      </c>
      <c r="BG307" s="201">
        <f t="shared" si="6"/>
        <v>0</v>
      </c>
      <c r="BH307" s="201">
        <f t="shared" si="7"/>
        <v>0</v>
      </c>
      <c r="BI307" s="201">
        <f t="shared" si="8"/>
        <v>0</v>
      </c>
      <c r="BJ307" s="18" t="s">
        <v>85</v>
      </c>
      <c r="BK307" s="201">
        <f t="shared" si="9"/>
        <v>0</v>
      </c>
      <c r="BL307" s="18" t="s">
        <v>299</v>
      </c>
      <c r="BM307" s="200" t="s">
        <v>6127</v>
      </c>
    </row>
    <row r="308" spans="1:65" s="2" customFormat="1" ht="24.2" customHeight="1">
      <c r="A308" s="35"/>
      <c r="B308" s="36"/>
      <c r="C308" s="189" t="s">
        <v>792</v>
      </c>
      <c r="D308" s="189" t="s">
        <v>294</v>
      </c>
      <c r="E308" s="190" t="s">
        <v>6128</v>
      </c>
      <c r="F308" s="191" t="s">
        <v>6129</v>
      </c>
      <c r="G308" s="192" t="s">
        <v>581</v>
      </c>
      <c r="H308" s="193">
        <v>11</v>
      </c>
      <c r="I308" s="194"/>
      <c r="J308" s="195">
        <f t="shared" si="0"/>
        <v>0</v>
      </c>
      <c r="K308" s="191" t="s">
        <v>298</v>
      </c>
      <c r="L308" s="40"/>
      <c r="M308" s="196" t="s">
        <v>1</v>
      </c>
      <c r="N308" s="197" t="s">
        <v>42</v>
      </c>
      <c r="O308" s="72"/>
      <c r="P308" s="198">
        <f t="shared" si="1"/>
        <v>0</v>
      </c>
      <c r="Q308" s="198">
        <v>2.972E-2</v>
      </c>
      <c r="R308" s="198">
        <f t="shared" si="2"/>
        <v>0.32691999999999999</v>
      </c>
      <c r="S308" s="198">
        <v>0</v>
      </c>
      <c r="T308" s="199">
        <f t="shared" si="3"/>
        <v>0</v>
      </c>
      <c r="U308" s="35"/>
      <c r="V308" s="35"/>
      <c r="W308" s="35"/>
      <c r="X308" s="35"/>
      <c r="Y308" s="35"/>
      <c r="Z308" s="35"/>
      <c r="AA308" s="35"/>
      <c r="AB308" s="35"/>
      <c r="AC308" s="35"/>
      <c r="AD308" s="35"/>
      <c r="AE308" s="35"/>
      <c r="AR308" s="200" t="s">
        <v>299</v>
      </c>
      <c r="AT308" s="200" t="s">
        <v>294</v>
      </c>
      <c r="AU308" s="200" t="s">
        <v>120</v>
      </c>
      <c r="AY308" s="18" t="s">
        <v>292</v>
      </c>
      <c r="BE308" s="201">
        <f t="shared" si="4"/>
        <v>0</v>
      </c>
      <c r="BF308" s="201">
        <f t="shared" si="5"/>
        <v>0</v>
      </c>
      <c r="BG308" s="201">
        <f t="shared" si="6"/>
        <v>0</v>
      </c>
      <c r="BH308" s="201">
        <f t="shared" si="7"/>
        <v>0</v>
      </c>
      <c r="BI308" s="201">
        <f t="shared" si="8"/>
        <v>0</v>
      </c>
      <c r="BJ308" s="18" t="s">
        <v>85</v>
      </c>
      <c r="BK308" s="201">
        <f t="shared" si="9"/>
        <v>0</v>
      </c>
      <c r="BL308" s="18" t="s">
        <v>299</v>
      </c>
      <c r="BM308" s="200" t="s">
        <v>6130</v>
      </c>
    </row>
    <row r="309" spans="1:65" s="2" customFormat="1" ht="24.2" customHeight="1">
      <c r="A309" s="35"/>
      <c r="B309" s="36"/>
      <c r="C309" s="246" t="s">
        <v>804</v>
      </c>
      <c r="D309" s="246" t="s">
        <v>626</v>
      </c>
      <c r="E309" s="247" t="s">
        <v>6131</v>
      </c>
      <c r="F309" s="248" t="s">
        <v>6132</v>
      </c>
      <c r="G309" s="249" t="s">
        <v>581</v>
      </c>
      <c r="H309" s="250">
        <v>11</v>
      </c>
      <c r="I309" s="251"/>
      <c r="J309" s="252">
        <f t="shared" si="0"/>
        <v>0</v>
      </c>
      <c r="K309" s="248" t="s">
        <v>298</v>
      </c>
      <c r="L309" s="253"/>
      <c r="M309" s="254" t="s">
        <v>1</v>
      </c>
      <c r="N309" s="255" t="s">
        <v>42</v>
      </c>
      <c r="O309" s="72"/>
      <c r="P309" s="198">
        <f t="shared" si="1"/>
        <v>0</v>
      </c>
      <c r="Q309" s="198">
        <v>0.09</v>
      </c>
      <c r="R309" s="198">
        <f t="shared" si="2"/>
        <v>0.99</v>
      </c>
      <c r="S309" s="198">
        <v>0</v>
      </c>
      <c r="T309" s="199">
        <f t="shared" si="3"/>
        <v>0</v>
      </c>
      <c r="U309" s="35"/>
      <c r="V309" s="35"/>
      <c r="W309" s="35"/>
      <c r="X309" s="35"/>
      <c r="Y309" s="35"/>
      <c r="Z309" s="35"/>
      <c r="AA309" s="35"/>
      <c r="AB309" s="35"/>
      <c r="AC309" s="35"/>
      <c r="AD309" s="35"/>
      <c r="AE309" s="35"/>
      <c r="AR309" s="200" t="s">
        <v>357</v>
      </c>
      <c r="AT309" s="200" t="s">
        <v>626</v>
      </c>
      <c r="AU309" s="200" t="s">
        <v>120</v>
      </c>
      <c r="AY309" s="18" t="s">
        <v>292</v>
      </c>
      <c r="BE309" s="201">
        <f t="shared" si="4"/>
        <v>0</v>
      </c>
      <c r="BF309" s="201">
        <f t="shared" si="5"/>
        <v>0</v>
      </c>
      <c r="BG309" s="201">
        <f t="shared" si="6"/>
        <v>0</v>
      </c>
      <c r="BH309" s="201">
        <f t="shared" si="7"/>
        <v>0</v>
      </c>
      <c r="BI309" s="201">
        <f t="shared" si="8"/>
        <v>0</v>
      </c>
      <c r="BJ309" s="18" t="s">
        <v>85</v>
      </c>
      <c r="BK309" s="201">
        <f t="shared" si="9"/>
        <v>0</v>
      </c>
      <c r="BL309" s="18" t="s">
        <v>299</v>
      </c>
      <c r="BM309" s="200" t="s">
        <v>6133</v>
      </c>
    </row>
    <row r="310" spans="1:65" s="12" customFormat="1" ht="22.9" customHeight="1">
      <c r="B310" s="173"/>
      <c r="C310" s="174"/>
      <c r="D310" s="175" t="s">
        <v>76</v>
      </c>
      <c r="E310" s="187" t="s">
        <v>362</v>
      </c>
      <c r="F310" s="187" t="s">
        <v>1435</v>
      </c>
      <c r="G310" s="174"/>
      <c r="H310" s="174"/>
      <c r="I310" s="177"/>
      <c r="J310" s="188">
        <f>BK310</f>
        <v>0</v>
      </c>
      <c r="K310" s="174"/>
      <c r="L310" s="179"/>
      <c r="M310" s="180"/>
      <c r="N310" s="181"/>
      <c r="O310" s="181"/>
      <c r="P310" s="182">
        <f>SUM(P311:P383)</f>
        <v>0</v>
      </c>
      <c r="Q310" s="181"/>
      <c r="R310" s="182">
        <f>SUM(R311:R383)</f>
        <v>4.0434714999999999</v>
      </c>
      <c r="S310" s="181"/>
      <c r="T310" s="183">
        <f>SUM(T311:T383)</f>
        <v>28.300349999999998</v>
      </c>
      <c r="AR310" s="184" t="s">
        <v>85</v>
      </c>
      <c r="AT310" s="185" t="s">
        <v>76</v>
      </c>
      <c r="AU310" s="185" t="s">
        <v>85</v>
      </c>
      <c r="AY310" s="184" t="s">
        <v>292</v>
      </c>
      <c r="BK310" s="186">
        <f>SUM(BK311:BK383)</f>
        <v>0</v>
      </c>
    </row>
    <row r="311" spans="1:65" s="2" customFormat="1" ht="24.2" customHeight="1">
      <c r="A311" s="35"/>
      <c r="B311" s="36"/>
      <c r="C311" s="189" t="s">
        <v>812</v>
      </c>
      <c r="D311" s="189" t="s">
        <v>294</v>
      </c>
      <c r="E311" s="190" t="s">
        <v>6134</v>
      </c>
      <c r="F311" s="191" t="s">
        <v>6135</v>
      </c>
      <c r="G311" s="192" t="s">
        <v>581</v>
      </c>
      <c r="H311" s="193">
        <v>8</v>
      </c>
      <c r="I311" s="194"/>
      <c r="J311" s="195">
        <f>ROUND(I311*H311,2)</f>
        <v>0</v>
      </c>
      <c r="K311" s="191" t="s">
        <v>298</v>
      </c>
      <c r="L311" s="40"/>
      <c r="M311" s="196" t="s">
        <v>1</v>
      </c>
      <c r="N311" s="197" t="s">
        <v>42</v>
      </c>
      <c r="O311" s="72"/>
      <c r="P311" s="198">
        <f>O311*H311</f>
        <v>0</v>
      </c>
      <c r="Q311" s="198">
        <v>0</v>
      </c>
      <c r="R311" s="198">
        <f>Q311*H311</f>
        <v>0</v>
      </c>
      <c r="S311" s="198">
        <v>0</v>
      </c>
      <c r="T311" s="199">
        <f>S311*H311</f>
        <v>0</v>
      </c>
      <c r="U311" s="35"/>
      <c r="V311" s="35"/>
      <c r="W311" s="35"/>
      <c r="X311" s="35"/>
      <c r="Y311" s="35"/>
      <c r="Z311" s="35"/>
      <c r="AA311" s="35"/>
      <c r="AB311" s="35"/>
      <c r="AC311" s="35"/>
      <c r="AD311" s="35"/>
      <c r="AE311" s="35"/>
      <c r="AR311" s="200" t="s">
        <v>299</v>
      </c>
      <c r="AT311" s="200" t="s">
        <v>294</v>
      </c>
      <c r="AU311" s="200" t="s">
        <v>120</v>
      </c>
      <c r="AY311" s="18" t="s">
        <v>292</v>
      </c>
      <c r="BE311" s="201">
        <f>IF(N311="základní",J311,0)</f>
        <v>0</v>
      </c>
      <c r="BF311" s="201">
        <f>IF(N311="snížená",J311,0)</f>
        <v>0</v>
      </c>
      <c r="BG311" s="201">
        <f>IF(N311="zákl. přenesená",J311,0)</f>
        <v>0</v>
      </c>
      <c r="BH311" s="201">
        <f>IF(N311="sníž. přenesená",J311,0)</f>
        <v>0</v>
      </c>
      <c r="BI311" s="201">
        <f>IF(N311="nulová",J311,0)</f>
        <v>0</v>
      </c>
      <c r="BJ311" s="18" t="s">
        <v>85</v>
      </c>
      <c r="BK311" s="201">
        <f>ROUND(I311*H311,2)</f>
        <v>0</v>
      </c>
      <c r="BL311" s="18" t="s">
        <v>299</v>
      </c>
      <c r="BM311" s="200" t="s">
        <v>6136</v>
      </c>
    </row>
    <row r="312" spans="1:65" s="13" customFormat="1" ht="11.25">
      <c r="B312" s="202"/>
      <c r="C312" s="203"/>
      <c r="D312" s="204" t="s">
        <v>301</v>
      </c>
      <c r="E312" s="205" t="s">
        <v>1</v>
      </c>
      <c r="F312" s="206" t="s">
        <v>6137</v>
      </c>
      <c r="G312" s="203"/>
      <c r="H312" s="205" t="s">
        <v>1</v>
      </c>
      <c r="I312" s="207"/>
      <c r="J312" s="203"/>
      <c r="K312" s="203"/>
      <c r="L312" s="208"/>
      <c r="M312" s="209"/>
      <c r="N312" s="210"/>
      <c r="O312" s="210"/>
      <c r="P312" s="210"/>
      <c r="Q312" s="210"/>
      <c r="R312" s="210"/>
      <c r="S312" s="210"/>
      <c r="T312" s="211"/>
      <c r="AT312" s="212" t="s">
        <v>301</v>
      </c>
      <c r="AU312" s="212" t="s">
        <v>120</v>
      </c>
      <c r="AV312" s="13" t="s">
        <v>85</v>
      </c>
      <c r="AW312" s="13" t="s">
        <v>32</v>
      </c>
      <c r="AX312" s="13" t="s">
        <v>77</v>
      </c>
      <c r="AY312" s="212" t="s">
        <v>292</v>
      </c>
    </row>
    <row r="313" spans="1:65" s="14" customFormat="1" ht="11.25">
      <c r="B313" s="213"/>
      <c r="C313" s="214"/>
      <c r="D313" s="204" t="s">
        <v>301</v>
      </c>
      <c r="E313" s="215" t="s">
        <v>1</v>
      </c>
      <c r="F313" s="216" t="s">
        <v>6138</v>
      </c>
      <c r="G313" s="214"/>
      <c r="H313" s="217">
        <v>1</v>
      </c>
      <c r="I313" s="218"/>
      <c r="J313" s="214"/>
      <c r="K313" s="214"/>
      <c r="L313" s="219"/>
      <c r="M313" s="220"/>
      <c r="N313" s="221"/>
      <c r="O313" s="221"/>
      <c r="P313" s="221"/>
      <c r="Q313" s="221"/>
      <c r="R313" s="221"/>
      <c r="S313" s="221"/>
      <c r="T313" s="222"/>
      <c r="AT313" s="223" t="s">
        <v>301</v>
      </c>
      <c r="AU313" s="223" t="s">
        <v>120</v>
      </c>
      <c r="AV313" s="14" t="s">
        <v>120</v>
      </c>
      <c r="AW313" s="14" t="s">
        <v>32</v>
      </c>
      <c r="AX313" s="14" t="s">
        <v>77</v>
      </c>
      <c r="AY313" s="223" t="s">
        <v>292</v>
      </c>
    </row>
    <row r="314" spans="1:65" s="14" customFormat="1" ht="11.25">
      <c r="B314" s="213"/>
      <c r="C314" s="214"/>
      <c r="D314" s="204" t="s">
        <v>301</v>
      </c>
      <c r="E314" s="215" t="s">
        <v>1</v>
      </c>
      <c r="F314" s="216" t="s">
        <v>6139</v>
      </c>
      <c r="G314" s="214"/>
      <c r="H314" s="217">
        <v>3</v>
      </c>
      <c r="I314" s="218"/>
      <c r="J314" s="214"/>
      <c r="K314" s="214"/>
      <c r="L314" s="219"/>
      <c r="M314" s="220"/>
      <c r="N314" s="221"/>
      <c r="O314" s="221"/>
      <c r="P314" s="221"/>
      <c r="Q314" s="221"/>
      <c r="R314" s="221"/>
      <c r="S314" s="221"/>
      <c r="T314" s="222"/>
      <c r="AT314" s="223" t="s">
        <v>301</v>
      </c>
      <c r="AU314" s="223" t="s">
        <v>120</v>
      </c>
      <c r="AV314" s="14" t="s">
        <v>120</v>
      </c>
      <c r="AW314" s="14" t="s">
        <v>32</v>
      </c>
      <c r="AX314" s="14" t="s">
        <v>77</v>
      </c>
      <c r="AY314" s="223" t="s">
        <v>292</v>
      </c>
    </row>
    <row r="315" spans="1:65" s="13" customFormat="1" ht="11.25">
      <c r="B315" s="202"/>
      <c r="C315" s="203"/>
      <c r="D315" s="204" t="s">
        <v>301</v>
      </c>
      <c r="E315" s="205" t="s">
        <v>1</v>
      </c>
      <c r="F315" s="206" t="s">
        <v>6140</v>
      </c>
      <c r="G315" s="203"/>
      <c r="H315" s="205" t="s">
        <v>1</v>
      </c>
      <c r="I315" s="207"/>
      <c r="J315" s="203"/>
      <c r="K315" s="203"/>
      <c r="L315" s="208"/>
      <c r="M315" s="209"/>
      <c r="N315" s="210"/>
      <c r="O315" s="210"/>
      <c r="P315" s="210"/>
      <c r="Q315" s="210"/>
      <c r="R315" s="210"/>
      <c r="S315" s="210"/>
      <c r="T315" s="211"/>
      <c r="AT315" s="212" t="s">
        <v>301</v>
      </c>
      <c r="AU315" s="212" t="s">
        <v>120</v>
      </c>
      <c r="AV315" s="13" t="s">
        <v>85</v>
      </c>
      <c r="AW315" s="13" t="s">
        <v>32</v>
      </c>
      <c r="AX315" s="13" t="s">
        <v>77</v>
      </c>
      <c r="AY315" s="212" t="s">
        <v>292</v>
      </c>
    </row>
    <row r="316" spans="1:65" s="14" customFormat="1" ht="11.25">
      <c r="B316" s="213"/>
      <c r="C316" s="214"/>
      <c r="D316" s="204" t="s">
        <v>301</v>
      </c>
      <c r="E316" s="215" t="s">
        <v>1</v>
      </c>
      <c r="F316" s="216" t="s">
        <v>6138</v>
      </c>
      <c r="G316" s="214"/>
      <c r="H316" s="217">
        <v>1</v>
      </c>
      <c r="I316" s="218"/>
      <c r="J316" s="214"/>
      <c r="K316" s="214"/>
      <c r="L316" s="219"/>
      <c r="M316" s="220"/>
      <c r="N316" s="221"/>
      <c r="O316" s="221"/>
      <c r="P316" s="221"/>
      <c r="Q316" s="221"/>
      <c r="R316" s="221"/>
      <c r="S316" s="221"/>
      <c r="T316" s="222"/>
      <c r="AT316" s="223" t="s">
        <v>301</v>
      </c>
      <c r="AU316" s="223" t="s">
        <v>120</v>
      </c>
      <c r="AV316" s="14" t="s">
        <v>120</v>
      </c>
      <c r="AW316" s="14" t="s">
        <v>32</v>
      </c>
      <c r="AX316" s="14" t="s">
        <v>77</v>
      </c>
      <c r="AY316" s="223" t="s">
        <v>292</v>
      </c>
    </row>
    <row r="317" spans="1:65" s="14" customFormat="1" ht="11.25">
      <c r="B317" s="213"/>
      <c r="C317" s="214"/>
      <c r="D317" s="204" t="s">
        <v>301</v>
      </c>
      <c r="E317" s="215" t="s">
        <v>1</v>
      </c>
      <c r="F317" s="216" t="s">
        <v>6139</v>
      </c>
      <c r="G317" s="214"/>
      <c r="H317" s="217">
        <v>3</v>
      </c>
      <c r="I317" s="218"/>
      <c r="J317" s="214"/>
      <c r="K317" s="214"/>
      <c r="L317" s="219"/>
      <c r="M317" s="220"/>
      <c r="N317" s="221"/>
      <c r="O317" s="221"/>
      <c r="P317" s="221"/>
      <c r="Q317" s="221"/>
      <c r="R317" s="221"/>
      <c r="S317" s="221"/>
      <c r="T317" s="222"/>
      <c r="AT317" s="223" t="s">
        <v>301</v>
      </c>
      <c r="AU317" s="223" t="s">
        <v>120</v>
      </c>
      <c r="AV317" s="14" t="s">
        <v>120</v>
      </c>
      <c r="AW317" s="14" t="s">
        <v>32</v>
      </c>
      <c r="AX317" s="14" t="s">
        <v>77</v>
      </c>
      <c r="AY317" s="223" t="s">
        <v>292</v>
      </c>
    </row>
    <row r="318" spans="1:65" s="15" customFormat="1" ht="11.25">
      <c r="B318" s="224"/>
      <c r="C318" s="225"/>
      <c r="D318" s="204" t="s">
        <v>301</v>
      </c>
      <c r="E318" s="226" t="s">
        <v>1</v>
      </c>
      <c r="F318" s="227" t="s">
        <v>304</v>
      </c>
      <c r="G318" s="225"/>
      <c r="H318" s="228">
        <v>8</v>
      </c>
      <c r="I318" s="229"/>
      <c r="J318" s="225"/>
      <c r="K318" s="225"/>
      <c r="L318" s="230"/>
      <c r="M318" s="231"/>
      <c r="N318" s="232"/>
      <c r="O318" s="232"/>
      <c r="P318" s="232"/>
      <c r="Q318" s="232"/>
      <c r="R318" s="232"/>
      <c r="S318" s="232"/>
      <c r="T318" s="233"/>
      <c r="AT318" s="234" t="s">
        <v>301</v>
      </c>
      <c r="AU318" s="234" t="s">
        <v>120</v>
      </c>
      <c r="AV318" s="15" t="s">
        <v>299</v>
      </c>
      <c r="AW318" s="15" t="s">
        <v>32</v>
      </c>
      <c r="AX318" s="15" t="s">
        <v>85</v>
      </c>
      <c r="AY318" s="234" t="s">
        <v>292</v>
      </c>
    </row>
    <row r="319" spans="1:65" s="2" customFormat="1" ht="24.2" customHeight="1">
      <c r="A319" s="35"/>
      <c r="B319" s="36"/>
      <c r="C319" s="246" t="s">
        <v>821</v>
      </c>
      <c r="D319" s="246" t="s">
        <v>626</v>
      </c>
      <c r="E319" s="247" t="s">
        <v>6141</v>
      </c>
      <c r="F319" s="248" t="s">
        <v>6142</v>
      </c>
      <c r="G319" s="249" t="s">
        <v>581</v>
      </c>
      <c r="H319" s="250">
        <v>2</v>
      </c>
      <c r="I319" s="251"/>
      <c r="J319" s="252">
        <f>ROUND(I319*H319,2)</f>
        <v>0</v>
      </c>
      <c r="K319" s="248" t="s">
        <v>298</v>
      </c>
      <c r="L319" s="253"/>
      <c r="M319" s="254" t="s">
        <v>1</v>
      </c>
      <c r="N319" s="255" t="s">
        <v>42</v>
      </c>
      <c r="O319" s="72"/>
      <c r="P319" s="198">
        <f>O319*H319</f>
        <v>0</v>
      </c>
      <c r="Q319" s="198">
        <v>1.2999999999999999E-3</v>
      </c>
      <c r="R319" s="198">
        <f>Q319*H319</f>
        <v>2.5999999999999999E-3</v>
      </c>
      <c r="S319" s="198">
        <v>0</v>
      </c>
      <c r="T319" s="199">
        <f>S319*H319</f>
        <v>0</v>
      </c>
      <c r="U319" s="35"/>
      <c r="V319" s="35"/>
      <c r="W319" s="35"/>
      <c r="X319" s="35"/>
      <c r="Y319" s="35"/>
      <c r="Z319" s="35"/>
      <c r="AA319" s="35"/>
      <c r="AB319" s="35"/>
      <c r="AC319" s="35"/>
      <c r="AD319" s="35"/>
      <c r="AE319" s="35"/>
      <c r="AR319" s="200" t="s">
        <v>357</v>
      </c>
      <c r="AT319" s="200" t="s">
        <v>626</v>
      </c>
      <c r="AU319" s="200" t="s">
        <v>120</v>
      </c>
      <c r="AY319" s="18" t="s">
        <v>292</v>
      </c>
      <c r="BE319" s="201">
        <f>IF(N319="základní",J319,0)</f>
        <v>0</v>
      </c>
      <c r="BF319" s="201">
        <f>IF(N319="snížená",J319,0)</f>
        <v>0</v>
      </c>
      <c r="BG319" s="201">
        <f>IF(N319="zákl. přenesená",J319,0)</f>
        <v>0</v>
      </c>
      <c r="BH319" s="201">
        <f>IF(N319="sníž. přenesená",J319,0)</f>
        <v>0</v>
      </c>
      <c r="BI319" s="201">
        <f>IF(N319="nulová",J319,0)</f>
        <v>0</v>
      </c>
      <c r="BJ319" s="18" t="s">
        <v>85</v>
      </c>
      <c r="BK319" s="201">
        <f>ROUND(I319*H319,2)</f>
        <v>0</v>
      </c>
      <c r="BL319" s="18" t="s">
        <v>299</v>
      </c>
      <c r="BM319" s="200" t="s">
        <v>6143</v>
      </c>
    </row>
    <row r="320" spans="1:65" s="2" customFormat="1" ht="16.5" customHeight="1">
      <c r="A320" s="35"/>
      <c r="B320" s="36"/>
      <c r="C320" s="246" t="s">
        <v>825</v>
      </c>
      <c r="D320" s="246" t="s">
        <v>626</v>
      </c>
      <c r="E320" s="247" t="s">
        <v>6144</v>
      </c>
      <c r="F320" s="248" t="s">
        <v>6145</v>
      </c>
      <c r="G320" s="249" t="s">
        <v>581</v>
      </c>
      <c r="H320" s="250">
        <v>6</v>
      </c>
      <c r="I320" s="251"/>
      <c r="J320" s="252">
        <f>ROUND(I320*H320,2)</f>
        <v>0</v>
      </c>
      <c r="K320" s="248" t="s">
        <v>298</v>
      </c>
      <c r="L320" s="253"/>
      <c r="M320" s="254" t="s">
        <v>1</v>
      </c>
      <c r="N320" s="255" t="s">
        <v>42</v>
      </c>
      <c r="O320" s="72"/>
      <c r="P320" s="198">
        <f>O320*H320</f>
        <v>0</v>
      </c>
      <c r="Q320" s="198">
        <v>4.0000000000000001E-3</v>
      </c>
      <c r="R320" s="198">
        <f>Q320*H320</f>
        <v>2.4E-2</v>
      </c>
      <c r="S320" s="198">
        <v>0</v>
      </c>
      <c r="T320" s="199">
        <f>S320*H320</f>
        <v>0</v>
      </c>
      <c r="U320" s="35"/>
      <c r="V320" s="35"/>
      <c r="W320" s="35"/>
      <c r="X320" s="35"/>
      <c r="Y320" s="35"/>
      <c r="Z320" s="35"/>
      <c r="AA320" s="35"/>
      <c r="AB320" s="35"/>
      <c r="AC320" s="35"/>
      <c r="AD320" s="35"/>
      <c r="AE320" s="35"/>
      <c r="AR320" s="200" t="s">
        <v>357</v>
      </c>
      <c r="AT320" s="200" t="s">
        <v>626</v>
      </c>
      <c r="AU320" s="200" t="s">
        <v>120</v>
      </c>
      <c r="AY320" s="18" t="s">
        <v>292</v>
      </c>
      <c r="BE320" s="201">
        <f>IF(N320="základní",J320,0)</f>
        <v>0</v>
      </c>
      <c r="BF320" s="201">
        <f>IF(N320="snížená",J320,0)</f>
        <v>0</v>
      </c>
      <c r="BG320" s="201">
        <f>IF(N320="zákl. přenesená",J320,0)</f>
        <v>0</v>
      </c>
      <c r="BH320" s="201">
        <f>IF(N320="sníž. přenesená",J320,0)</f>
        <v>0</v>
      </c>
      <c r="BI320" s="201">
        <f>IF(N320="nulová",J320,0)</f>
        <v>0</v>
      </c>
      <c r="BJ320" s="18" t="s">
        <v>85</v>
      </c>
      <c r="BK320" s="201">
        <f>ROUND(I320*H320,2)</f>
        <v>0</v>
      </c>
      <c r="BL320" s="18" t="s">
        <v>299</v>
      </c>
      <c r="BM320" s="200" t="s">
        <v>6146</v>
      </c>
    </row>
    <row r="321" spans="1:65" s="2" customFormat="1" ht="24.2" customHeight="1">
      <c r="A321" s="35"/>
      <c r="B321" s="36"/>
      <c r="C321" s="189" t="s">
        <v>829</v>
      </c>
      <c r="D321" s="189" t="s">
        <v>294</v>
      </c>
      <c r="E321" s="190" t="s">
        <v>6147</v>
      </c>
      <c r="F321" s="191" t="s">
        <v>6148</v>
      </c>
      <c r="G321" s="192" t="s">
        <v>581</v>
      </c>
      <c r="H321" s="193">
        <v>600</v>
      </c>
      <c r="I321" s="194"/>
      <c r="J321" s="195">
        <f>ROUND(I321*H321,2)</f>
        <v>0</v>
      </c>
      <c r="K321" s="191" t="s">
        <v>298</v>
      </c>
      <c r="L321" s="40"/>
      <c r="M321" s="196" t="s">
        <v>1</v>
      </c>
      <c r="N321" s="197" t="s">
        <v>42</v>
      </c>
      <c r="O321" s="72"/>
      <c r="P321" s="198">
        <f>O321*H321</f>
        <v>0</v>
      </c>
      <c r="Q321" s="198">
        <v>0</v>
      </c>
      <c r="R321" s="198">
        <f>Q321*H321</f>
        <v>0</v>
      </c>
      <c r="S321" s="198">
        <v>0</v>
      </c>
      <c r="T321" s="199">
        <f>S321*H321</f>
        <v>0</v>
      </c>
      <c r="U321" s="35"/>
      <c r="V321" s="35"/>
      <c r="W321" s="35"/>
      <c r="X321" s="35"/>
      <c r="Y321" s="35"/>
      <c r="Z321" s="35"/>
      <c r="AA321" s="35"/>
      <c r="AB321" s="35"/>
      <c r="AC321" s="35"/>
      <c r="AD321" s="35"/>
      <c r="AE321" s="35"/>
      <c r="AR321" s="200" t="s">
        <v>299</v>
      </c>
      <c r="AT321" s="200" t="s">
        <v>294</v>
      </c>
      <c r="AU321" s="200" t="s">
        <v>120</v>
      </c>
      <c r="AY321" s="18" t="s">
        <v>292</v>
      </c>
      <c r="BE321" s="201">
        <f>IF(N321="základní",J321,0)</f>
        <v>0</v>
      </c>
      <c r="BF321" s="201">
        <f>IF(N321="snížená",J321,0)</f>
        <v>0</v>
      </c>
      <c r="BG321" s="201">
        <f>IF(N321="zákl. přenesená",J321,0)</f>
        <v>0</v>
      </c>
      <c r="BH321" s="201">
        <f>IF(N321="sníž. přenesená",J321,0)</f>
        <v>0</v>
      </c>
      <c r="BI321" s="201">
        <f>IF(N321="nulová",J321,0)</f>
        <v>0</v>
      </c>
      <c r="BJ321" s="18" t="s">
        <v>85</v>
      </c>
      <c r="BK321" s="201">
        <f>ROUND(I321*H321,2)</f>
        <v>0</v>
      </c>
      <c r="BL321" s="18" t="s">
        <v>299</v>
      </c>
      <c r="BM321" s="200" t="s">
        <v>6149</v>
      </c>
    </row>
    <row r="322" spans="1:65" s="14" customFormat="1" ht="11.25">
      <c r="B322" s="213"/>
      <c r="C322" s="214"/>
      <c r="D322" s="204" t="s">
        <v>301</v>
      </c>
      <c r="E322" s="215" t="s">
        <v>1</v>
      </c>
      <c r="F322" s="216" t="s">
        <v>6150</v>
      </c>
      <c r="G322" s="214"/>
      <c r="H322" s="217">
        <v>600</v>
      </c>
      <c r="I322" s="218"/>
      <c r="J322" s="214"/>
      <c r="K322" s="214"/>
      <c r="L322" s="219"/>
      <c r="M322" s="220"/>
      <c r="N322" s="221"/>
      <c r="O322" s="221"/>
      <c r="P322" s="221"/>
      <c r="Q322" s="221"/>
      <c r="R322" s="221"/>
      <c r="S322" s="221"/>
      <c r="T322" s="222"/>
      <c r="AT322" s="223" t="s">
        <v>301</v>
      </c>
      <c r="AU322" s="223" t="s">
        <v>120</v>
      </c>
      <c r="AV322" s="14" t="s">
        <v>120</v>
      </c>
      <c r="AW322" s="14" t="s">
        <v>32</v>
      </c>
      <c r="AX322" s="14" t="s">
        <v>85</v>
      </c>
      <c r="AY322" s="223" t="s">
        <v>292</v>
      </c>
    </row>
    <row r="323" spans="1:65" s="2" customFormat="1" ht="24.2" customHeight="1">
      <c r="A323" s="35"/>
      <c r="B323" s="36"/>
      <c r="C323" s="189" t="s">
        <v>833</v>
      </c>
      <c r="D323" s="189" t="s">
        <v>294</v>
      </c>
      <c r="E323" s="190" t="s">
        <v>6151</v>
      </c>
      <c r="F323" s="191" t="s">
        <v>6152</v>
      </c>
      <c r="G323" s="192" t="s">
        <v>581</v>
      </c>
      <c r="H323" s="193">
        <v>12</v>
      </c>
      <c r="I323" s="194"/>
      <c r="J323" s="195">
        <f>ROUND(I323*H323,2)</f>
        <v>0</v>
      </c>
      <c r="K323" s="191" t="s">
        <v>298</v>
      </c>
      <c r="L323" s="40"/>
      <c r="M323" s="196" t="s">
        <v>1</v>
      </c>
      <c r="N323" s="197" t="s">
        <v>42</v>
      </c>
      <c r="O323" s="72"/>
      <c r="P323" s="198">
        <f>O323*H323</f>
        <v>0</v>
      </c>
      <c r="Q323" s="198">
        <v>0</v>
      </c>
      <c r="R323" s="198">
        <f>Q323*H323</f>
        <v>0</v>
      </c>
      <c r="S323" s="198">
        <v>0</v>
      </c>
      <c r="T323" s="199">
        <f>S323*H323</f>
        <v>0</v>
      </c>
      <c r="U323" s="35"/>
      <c r="V323" s="35"/>
      <c r="W323" s="35"/>
      <c r="X323" s="35"/>
      <c r="Y323" s="35"/>
      <c r="Z323" s="35"/>
      <c r="AA323" s="35"/>
      <c r="AB323" s="35"/>
      <c r="AC323" s="35"/>
      <c r="AD323" s="35"/>
      <c r="AE323" s="35"/>
      <c r="AR323" s="200" t="s">
        <v>299</v>
      </c>
      <c r="AT323" s="200" t="s">
        <v>294</v>
      </c>
      <c r="AU323" s="200" t="s">
        <v>120</v>
      </c>
      <c r="AY323" s="18" t="s">
        <v>292</v>
      </c>
      <c r="BE323" s="201">
        <f>IF(N323="základní",J323,0)</f>
        <v>0</v>
      </c>
      <c r="BF323" s="201">
        <f>IF(N323="snížená",J323,0)</f>
        <v>0</v>
      </c>
      <c r="BG323" s="201">
        <f>IF(N323="zákl. přenesená",J323,0)</f>
        <v>0</v>
      </c>
      <c r="BH323" s="201">
        <f>IF(N323="sníž. přenesená",J323,0)</f>
        <v>0</v>
      </c>
      <c r="BI323" s="201">
        <f>IF(N323="nulová",J323,0)</f>
        <v>0</v>
      </c>
      <c r="BJ323" s="18" t="s">
        <v>85</v>
      </c>
      <c r="BK323" s="201">
        <f>ROUND(I323*H323,2)</f>
        <v>0</v>
      </c>
      <c r="BL323" s="18" t="s">
        <v>299</v>
      </c>
      <c r="BM323" s="200" t="s">
        <v>6153</v>
      </c>
    </row>
    <row r="324" spans="1:65" s="13" customFormat="1" ht="11.25">
      <c r="B324" s="202"/>
      <c r="C324" s="203"/>
      <c r="D324" s="204" t="s">
        <v>301</v>
      </c>
      <c r="E324" s="205" t="s">
        <v>1</v>
      </c>
      <c r="F324" s="206" t="s">
        <v>6154</v>
      </c>
      <c r="G324" s="203"/>
      <c r="H324" s="205" t="s">
        <v>1</v>
      </c>
      <c r="I324" s="207"/>
      <c r="J324" s="203"/>
      <c r="K324" s="203"/>
      <c r="L324" s="208"/>
      <c r="M324" s="209"/>
      <c r="N324" s="210"/>
      <c r="O324" s="210"/>
      <c r="P324" s="210"/>
      <c r="Q324" s="210"/>
      <c r="R324" s="210"/>
      <c r="S324" s="210"/>
      <c r="T324" s="211"/>
      <c r="AT324" s="212" t="s">
        <v>301</v>
      </c>
      <c r="AU324" s="212" t="s">
        <v>120</v>
      </c>
      <c r="AV324" s="13" t="s">
        <v>85</v>
      </c>
      <c r="AW324" s="13" t="s">
        <v>32</v>
      </c>
      <c r="AX324" s="13" t="s">
        <v>77</v>
      </c>
      <c r="AY324" s="212" t="s">
        <v>292</v>
      </c>
    </row>
    <row r="325" spans="1:65" s="14" customFormat="1" ht="11.25">
      <c r="B325" s="213"/>
      <c r="C325" s="214"/>
      <c r="D325" s="204" t="s">
        <v>301</v>
      </c>
      <c r="E325" s="215" t="s">
        <v>1</v>
      </c>
      <c r="F325" s="216" t="s">
        <v>6155</v>
      </c>
      <c r="G325" s="214"/>
      <c r="H325" s="217">
        <v>2</v>
      </c>
      <c r="I325" s="218"/>
      <c r="J325" s="214"/>
      <c r="K325" s="214"/>
      <c r="L325" s="219"/>
      <c r="M325" s="220"/>
      <c r="N325" s="221"/>
      <c r="O325" s="221"/>
      <c r="P325" s="221"/>
      <c r="Q325" s="221"/>
      <c r="R325" s="221"/>
      <c r="S325" s="221"/>
      <c r="T325" s="222"/>
      <c r="AT325" s="223" t="s">
        <v>301</v>
      </c>
      <c r="AU325" s="223" t="s">
        <v>120</v>
      </c>
      <c r="AV325" s="14" t="s">
        <v>120</v>
      </c>
      <c r="AW325" s="14" t="s">
        <v>32</v>
      </c>
      <c r="AX325" s="14" t="s">
        <v>77</v>
      </c>
      <c r="AY325" s="223" t="s">
        <v>292</v>
      </c>
    </row>
    <row r="326" spans="1:65" s="14" customFormat="1" ht="11.25">
      <c r="B326" s="213"/>
      <c r="C326" s="214"/>
      <c r="D326" s="204" t="s">
        <v>301</v>
      </c>
      <c r="E326" s="215" t="s">
        <v>1</v>
      </c>
      <c r="F326" s="216" t="s">
        <v>6156</v>
      </c>
      <c r="G326" s="214"/>
      <c r="H326" s="217">
        <v>4</v>
      </c>
      <c r="I326" s="218"/>
      <c r="J326" s="214"/>
      <c r="K326" s="214"/>
      <c r="L326" s="219"/>
      <c r="M326" s="220"/>
      <c r="N326" s="221"/>
      <c r="O326" s="221"/>
      <c r="P326" s="221"/>
      <c r="Q326" s="221"/>
      <c r="R326" s="221"/>
      <c r="S326" s="221"/>
      <c r="T326" s="222"/>
      <c r="AT326" s="223" t="s">
        <v>301</v>
      </c>
      <c r="AU326" s="223" t="s">
        <v>120</v>
      </c>
      <c r="AV326" s="14" t="s">
        <v>120</v>
      </c>
      <c r="AW326" s="14" t="s">
        <v>32</v>
      </c>
      <c r="AX326" s="14" t="s">
        <v>77</v>
      </c>
      <c r="AY326" s="223" t="s">
        <v>292</v>
      </c>
    </row>
    <row r="327" spans="1:65" s="13" customFormat="1" ht="11.25">
      <c r="B327" s="202"/>
      <c r="C327" s="203"/>
      <c r="D327" s="204" t="s">
        <v>301</v>
      </c>
      <c r="E327" s="205" t="s">
        <v>1</v>
      </c>
      <c r="F327" s="206" t="s">
        <v>6157</v>
      </c>
      <c r="G327" s="203"/>
      <c r="H327" s="205" t="s">
        <v>1</v>
      </c>
      <c r="I327" s="207"/>
      <c r="J327" s="203"/>
      <c r="K327" s="203"/>
      <c r="L327" s="208"/>
      <c r="M327" s="209"/>
      <c r="N327" s="210"/>
      <c r="O327" s="210"/>
      <c r="P327" s="210"/>
      <c r="Q327" s="210"/>
      <c r="R327" s="210"/>
      <c r="S327" s="210"/>
      <c r="T327" s="211"/>
      <c r="AT327" s="212" t="s">
        <v>301</v>
      </c>
      <c r="AU327" s="212" t="s">
        <v>120</v>
      </c>
      <c r="AV327" s="13" t="s">
        <v>85</v>
      </c>
      <c r="AW327" s="13" t="s">
        <v>32</v>
      </c>
      <c r="AX327" s="13" t="s">
        <v>77</v>
      </c>
      <c r="AY327" s="212" t="s">
        <v>292</v>
      </c>
    </row>
    <row r="328" spans="1:65" s="14" customFormat="1" ht="11.25">
      <c r="B328" s="213"/>
      <c r="C328" s="214"/>
      <c r="D328" s="204" t="s">
        <v>301</v>
      </c>
      <c r="E328" s="215" t="s">
        <v>1</v>
      </c>
      <c r="F328" s="216" t="s">
        <v>6155</v>
      </c>
      <c r="G328" s="214"/>
      <c r="H328" s="217">
        <v>2</v>
      </c>
      <c r="I328" s="218"/>
      <c r="J328" s="214"/>
      <c r="K328" s="214"/>
      <c r="L328" s="219"/>
      <c r="M328" s="220"/>
      <c r="N328" s="221"/>
      <c r="O328" s="221"/>
      <c r="P328" s="221"/>
      <c r="Q328" s="221"/>
      <c r="R328" s="221"/>
      <c r="S328" s="221"/>
      <c r="T328" s="222"/>
      <c r="AT328" s="223" t="s">
        <v>301</v>
      </c>
      <c r="AU328" s="223" t="s">
        <v>120</v>
      </c>
      <c r="AV328" s="14" t="s">
        <v>120</v>
      </c>
      <c r="AW328" s="14" t="s">
        <v>32</v>
      </c>
      <c r="AX328" s="14" t="s">
        <v>77</v>
      </c>
      <c r="AY328" s="223" t="s">
        <v>292</v>
      </c>
    </row>
    <row r="329" spans="1:65" s="14" customFormat="1" ht="11.25">
      <c r="B329" s="213"/>
      <c r="C329" s="214"/>
      <c r="D329" s="204" t="s">
        <v>301</v>
      </c>
      <c r="E329" s="215" t="s">
        <v>1</v>
      </c>
      <c r="F329" s="216" t="s">
        <v>6156</v>
      </c>
      <c r="G329" s="214"/>
      <c r="H329" s="217">
        <v>4</v>
      </c>
      <c r="I329" s="218"/>
      <c r="J329" s="214"/>
      <c r="K329" s="214"/>
      <c r="L329" s="219"/>
      <c r="M329" s="220"/>
      <c r="N329" s="221"/>
      <c r="O329" s="221"/>
      <c r="P329" s="221"/>
      <c r="Q329" s="221"/>
      <c r="R329" s="221"/>
      <c r="S329" s="221"/>
      <c r="T329" s="222"/>
      <c r="AT329" s="223" t="s">
        <v>301</v>
      </c>
      <c r="AU329" s="223" t="s">
        <v>120</v>
      </c>
      <c r="AV329" s="14" t="s">
        <v>120</v>
      </c>
      <c r="AW329" s="14" t="s">
        <v>32</v>
      </c>
      <c r="AX329" s="14" t="s">
        <v>77</v>
      </c>
      <c r="AY329" s="223" t="s">
        <v>292</v>
      </c>
    </row>
    <row r="330" spans="1:65" s="15" customFormat="1" ht="11.25">
      <c r="B330" s="224"/>
      <c r="C330" s="225"/>
      <c r="D330" s="204" t="s">
        <v>301</v>
      </c>
      <c r="E330" s="226" t="s">
        <v>1</v>
      </c>
      <c r="F330" s="227" t="s">
        <v>304</v>
      </c>
      <c r="G330" s="225"/>
      <c r="H330" s="228">
        <v>12</v>
      </c>
      <c r="I330" s="229"/>
      <c r="J330" s="225"/>
      <c r="K330" s="225"/>
      <c r="L330" s="230"/>
      <c r="M330" s="231"/>
      <c r="N330" s="232"/>
      <c r="O330" s="232"/>
      <c r="P330" s="232"/>
      <c r="Q330" s="232"/>
      <c r="R330" s="232"/>
      <c r="S330" s="232"/>
      <c r="T330" s="233"/>
      <c r="AT330" s="234" t="s">
        <v>301</v>
      </c>
      <c r="AU330" s="234" t="s">
        <v>120</v>
      </c>
      <c r="AV330" s="15" t="s">
        <v>299</v>
      </c>
      <c r="AW330" s="15" t="s">
        <v>32</v>
      </c>
      <c r="AX330" s="15" t="s">
        <v>85</v>
      </c>
      <c r="AY330" s="234" t="s">
        <v>292</v>
      </c>
    </row>
    <row r="331" spans="1:65" s="2" customFormat="1" ht="16.5" customHeight="1">
      <c r="A331" s="35"/>
      <c r="B331" s="36"/>
      <c r="C331" s="246" t="s">
        <v>839</v>
      </c>
      <c r="D331" s="246" t="s">
        <v>626</v>
      </c>
      <c r="E331" s="247" t="s">
        <v>6158</v>
      </c>
      <c r="F331" s="248" t="s">
        <v>6159</v>
      </c>
      <c r="G331" s="249" t="s">
        <v>581</v>
      </c>
      <c r="H331" s="250">
        <v>8</v>
      </c>
      <c r="I331" s="251"/>
      <c r="J331" s="252">
        <f>ROUND(I331*H331,2)</f>
        <v>0</v>
      </c>
      <c r="K331" s="248" t="s">
        <v>298</v>
      </c>
      <c r="L331" s="253"/>
      <c r="M331" s="254" t="s">
        <v>1</v>
      </c>
      <c r="N331" s="255" t="s">
        <v>42</v>
      </c>
      <c r="O331" s="72"/>
      <c r="P331" s="198">
        <f>O331*H331</f>
        <v>0</v>
      </c>
      <c r="Q331" s="198">
        <v>2.5999999999999999E-3</v>
      </c>
      <c r="R331" s="198">
        <f>Q331*H331</f>
        <v>2.0799999999999999E-2</v>
      </c>
      <c r="S331" s="198">
        <v>0</v>
      </c>
      <c r="T331" s="199">
        <f>S331*H331</f>
        <v>0</v>
      </c>
      <c r="U331" s="35"/>
      <c r="V331" s="35"/>
      <c r="W331" s="35"/>
      <c r="X331" s="35"/>
      <c r="Y331" s="35"/>
      <c r="Z331" s="35"/>
      <c r="AA331" s="35"/>
      <c r="AB331" s="35"/>
      <c r="AC331" s="35"/>
      <c r="AD331" s="35"/>
      <c r="AE331" s="35"/>
      <c r="AR331" s="200" t="s">
        <v>357</v>
      </c>
      <c r="AT331" s="200" t="s">
        <v>626</v>
      </c>
      <c r="AU331" s="200" t="s">
        <v>120</v>
      </c>
      <c r="AY331" s="18" t="s">
        <v>292</v>
      </c>
      <c r="BE331" s="201">
        <f>IF(N331="základní",J331,0)</f>
        <v>0</v>
      </c>
      <c r="BF331" s="201">
        <f>IF(N331="snížená",J331,0)</f>
        <v>0</v>
      </c>
      <c r="BG331" s="201">
        <f>IF(N331="zákl. přenesená",J331,0)</f>
        <v>0</v>
      </c>
      <c r="BH331" s="201">
        <f>IF(N331="sníž. přenesená",J331,0)</f>
        <v>0</v>
      </c>
      <c r="BI331" s="201">
        <f>IF(N331="nulová",J331,0)</f>
        <v>0</v>
      </c>
      <c r="BJ331" s="18" t="s">
        <v>85</v>
      </c>
      <c r="BK331" s="201">
        <f>ROUND(I331*H331,2)</f>
        <v>0</v>
      </c>
      <c r="BL331" s="18" t="s">
        <v>299</v>
      </c>
      <c r="BM331" s="200" t="s">
        <v>6160</v>
      </c>
    </row>
    <row r="332" spans="1:65" s="2" customFormat="1" ht="16.5" customHeight="1">
      <c r="A332" s="35"/>
      <c r="B332" s="36"/>
      <c r="C332" s="246" t="s">
        <v>845</v>
      </c>
      <c r="D332" s="246" t="s">
        <v>626</v>
      </c>
      <c r="E332" s="247" t="s">
        <v>6161</v>
      </c>
      <c r="F332" s="248" t="s">
        <v>6162</v>
      </c>
      <c r="G332" s="249" t="s">
        <v>581</v>
      </c>
      <c r="H332" s="250">
        <v>4</v>
      </c>
      <c r="I332" s="251"/>
      <c r="J332" s="252">
        <f>ROUND(I332*H332,2)</f>
        <v>0</v>
      </c>
      <c r="K332" s="248" t="s">
        <v>1</v>
      </c>
      <c r="L332" s="253"/>
      <c r="M332" s="254" t="s">
        <v>1</v>
      </c>
      <c r="N332" s="255" t="s">
        <v>42</v>
      </c>
      <c r="O332" s="72"/>
      <c r="P332" s="198">
        <f>O332*H332</f>
        <v>0</v>
      </c>
      <c r="Q332" s="198">
        <v>2.5999999999999999E-3</v>
      </c>
      <c r="R332" s="198">
        <f>Q332*H332</f>
        <v>1.04E-2</v>
      </c>
      <c r="S332" s="198">
        <v>0</v>
      </c>
      <c r="T332" s="199">
        <f>S332*H332</f>
        <v>0</v>
      </c>
      <c r="U332" s="35"/>
      <c r="V332" s="35"/>
      <c r="W332" s="35"/>
      <c r="X332" s="35"/>
      <c r="Y332" s="35"/>
      <c r="Z332" s="35"/>
      <c r="AA332" s="35"/>
      <c r="AB332" s="35"/>
      <c r="AC332" s="35"/>
      <c r="AD332" s="35"/>
      <c r="AE332" s="35"/>
      <c r="AR332" s="200" t="s">
        <v>357</v>
      </c>
      <c r="AT332" s="200" t="s">
        <v>626</v>
      </c>
      <c r="AU332" s="200" t="s">
        <v>120</v>
      </c>
      <c r="AY332" s="18" t="s">
        <v>292</v>
      </c>
      <c r="BE332" s="201">
        <f>IF(N332="základní",J332,0)</f>
        <v>0</v>
      </c>
      <c r="BF332" s="201">
        <f>IF(N332="snížená",J332,0)</f>
        <v>0</v>
      </c>
      <c r="BG332" s="201">
        <f>IF(N332="zákl. přenesená",J332,0)</f>
        <v>0</v>
      </c>
      <c r="BH332" s="201">
        <f>IF(N332="sníž. přenesená",J332,0)</f>
        <v>0</v>
      </c>
      <c r="BI332" s="201">
        <f>IF(N332="nulová",J332,0)</f>
        <v>0</v>
      </c>
      <c r="BJ332" s="18" t="s">
        <v>85</v>
      </c>
      <c r="BK332" s="201">
        <f>ROUND(I332*H332,2)</f>
        <v>0</v>
      </c>
      <c r="BL332" s="18" t="s">
        <v>299</v>
      </c>
      <c r="BM332" s="200" t="s">
        <v>6163</v>
      </c>
    </row>
    <row r="333" spans="1:65" s="2" customFormat="1" ht="24.2" customHeight="1">
      <c r="A333" s="35"/>
      <c r="B333" s="36"/>
      <c r="C333" s="189" t="s">
        <v>852</v>
      </c>
      <c r="D333" s="189" t="s">
        <v>294</v>
      </c>
      <c r="E333" s="190" t="s">
        <v>6164</v>
      </c>
      <c r="F333" s="191" t="s">
        <v>6165</v>
      </c>
      <c r="G333" s="192" t="s">
        <v>581</v>
      </c>
      <c r="H333" s="193">
        <v>600</v>
      </c>
      <c r="I333" s="194"/>
      <c r="J333" s="195">
        <f>ROUND(I333*H333,2)</f>
        <v>0</v>
      </c>
      <c r="K333" s="191" t="s">
        <v>298</v>
      </c>
      <c r="L333" s="40"/>
      <c r="M333" s="196" t="s">
        <v>1</v>
      </c>
      <c r="N333" s="197" t="s">
        <v>42</v>
      </c>
      <c r="O333" s="72"/>
      <c r="P333" s="198">
        <f>O333*H333</f>
        <v>0</v>
      </c>
      <c r="Q333" s="198">
        <v>0</v>
      </c>
      <c r="R333" s="198">
        <f>Q333*H333</f>
        <v>0</v>
      </c>
      <c r="S333" s="198">
        <v>0</v>
      </c>
      <c r="T333" s="199">
        <f>S333*H333</f>
        <v>0</v>
      </c>
      <c r="U333" s="35"/>
      <c r="V333" s="35"/>
      <c r="W333" s="35"/>
      <c r="X333" s="35"/>
      <c r="Y333" s="35"/>
      <c r="Z333" s="35"/>
      <c r="AA333" s="35"/>
      <c r="AB333" s="35"/>
      <c r="AC333" s="35"/>
      <c r="AD333" s="35"/>
      <c r="AE333" s="35"/>
      <c r="AR333" s="200" t="s">
        <v>299</v>
      </c>
      <c r="AT333" s="200" t="s">
        <v>294</v>
      </c>
      <c r="AU333" s="200" t="s">
        <v>120</v>
      </c>
      <c r="AY333" s="18" t="s">
        <v>292</v>
      </c>
      <c r="BE333" s="201">
        <f>IF(N333="základní",J333,0)</f>
        <v>0</v>
      </c>
      <c r="BF333" s="201">
        <f>IF(N333="snížená",J333,0)</f>
        <v>0</v>
      </c>
      <c r="BG333" s="201">
        <f>IF(N333="zákl. přenesená",J333,0)</f>
        <v>0</v>
      </c>
      <c r="BH333" s="201">
        <f>IF(N333="sníž. přenesená",J333,0)</f>
        <v>0</v>
      </c>
      <c r="BI333" s="201">
        <f>IF(N333="nulová",J333,0)</f>
        <v>0</v>
      </c>
      <c r="BJ333" s="18" t="s">
        <v>85</v>
      </c>
      <c r="BK333" s="201">
        <f>ROUND(I333*H333,2)</f>
        <v>0</v>
      </c>
      <c r="BL333" s="18" t="s">
        <v>299</v>
      </c>
      <c r="BM333" s="200" t="s">
        <v>6166</v>
      </c>
    </row>
    <row r="334" spans="1:65" s="14" customFormat="1" ht="11.25">
      <c r="B334" s="213"/>
      <c r="C334" s="214"/>
      <c r="D334" s="204" t="s">
        <v>301</v>
      </c>
      <c r="E334" s="215" t="s">
        <v>1</v>
      </c>
      <c r="F334" s="216" t="s">
        <v>6150</v>
      </c>
      <c r="G334" s="214"/>
      <c r="H334" s="217">
        <v>600</v>
      </c>
      <c r="I334" s="218"/>
      <c r="J334" s="214"/>
      <c r="K334" s="214"/>
      <c r="L334" s="219"/>
      <c r="M334" s="220"/>
      <c r="N334" s="221"/>
      <c r="O334" s="221"/>
      <c r="P334" s="221"/>
      <c r="Q334" s="221"/>
      <c r="R334" s="221"/>
      <c r="S334" s="221"/>
      <c r="T334" s="222"/>
      <c r="AT334" s="223" t="s">
        <v>301</v>
      </c>
      <c r="AU334" s="223" t="s">
        <v>120</v>
      </c>
      <c r="AV334" s="14" t="s">
        <v>120</v>
      </c>
      <c r="AW334" s="14" t="s">
        <v>32</v>
      </c>
      <c r="AX334" s="14" t="s">
        <v>85</v>
      </c>
      <c r="AY334" s="223" t="s">
        <v>292</v>
      </c>
    </row>
    <row r="335" spans="1:65" s="2" customFormat="1" ht="24.2" customHeight="1">
      <c r="A335" s="35"/>
      <c r="B335" s="36"/>
      <c r="C335" s="189" t="s">
        <v>862</v>
      </c>
      <c r="D335" s="189" t="s">
        <v>294</v>
      </c>
      <c r="E335" s="190" t="s">
        <v>6167</v>
      </c>
      <c r="F335" s="191" t="s">
        <v>6168</v>
      </c>
      <c r="G335" s="192" t="s">
        <v>581</v>
      </c>
      <c r="H335" s="193">
        <v>7</v>
      </c>
      <c r="I335" s="194"/>
      <c r="J335" s="195">
        <f>ROUND(I335*H335,2)</f>
        <v>0</v>
      </c>
      <c r="K335" s="191" t="s">
        <v>298</v>
      </c>
      <c r="L335" s="40"/>
      <c r="M335" s="196" t="s">
        <v>1</v>
      </c>
      <c r="N335" s="197" t="s">
        <v>42</v>
      </c>
      <c r="O335" s="72"/>
      <c r="P335" s="198">
        <f>O335*H335</f>
        <v>0</v>
      </c>
      <c r="Q335" s="198">
        <v>6.9999999999999999E-4</v>
      </c>
      <c r="R335" s="198">
        <f>Q335*H335</f>
        <v>4.8999999999999998E-3</v>
      </c>
      <c r="S335" s="198">
        <v>0</v>
      </c>
      <c r="T335" s="199">
        <f>S335*H335</f>
        <v>0</v>
      </c>
      <c r="U335" s="35"/>
      <c r="V335" s="35"/>
      <c r="W335" s="35"/>
      <c r="X335" s="35"/>
      <c r="Y335" s="35"/>
      <c r="Z335" s="35"/>
      <c r="AA335" s="35"/>
      <c r="AB335" s="35"/>
      <c r="AC335" s="35"/>
      <c r="AD335" s="35"/>
      <c r="AE335" s="35"/>
      <c r="AR335" s="200" t="s">
        <v>299</v>
      </c>
      <c r="AT335" s="200" t="s">
        <v>294</v>
      </c>
      <c r="AU335" s="200" t="s">
        <v>120</v>
      </c>
      <c r="AY335" s="18" t="s">
        <v>292</v>
      </c>
      <c r="BE335" s="201">
        <f>IF(N335="základní",J335,0)</f>
        <v>0</v>
      </c>
      <c r="BF335" s="201">
        <f>IF(N335="snížená",J335,0)</f>
        <v>0</v>
      </c>
      <c r="BG335" s="201">
        <f>IF(N335="zákl. přenesená",J335,0)</f>
        <v>0</v>
      </c>
      <c r="BH335" s="201">
        <f>IF(N335="sníž. přenesená",J335,0)</f>
        <v>0</v>
      </c>
      <c r="BI335" s="201">
        <f>IF(N335="nulová",J335,0)</f>
        <v>0</v>
      </c>
      <c r="BJ335" s="18" t="s">
        <v>85</v>
      </c>
      <c r="BK335" s="201">
        <f>ROUND(I335*H335,2)</f>
        <v>0</v>
      </c>
      <c r="BL335" s="18" t="s">
        <v>299</v>
      </c>
      <c r="BM335" s="200" t="s">
        <v>6169</v>
      </c>
    </row>
    <row r="336" spans="1:65" s="14" customFormat="1" ht="11.25">
      <c r="B336" s="213"/>
      <c r="C336" s="214"/>
      <c r="D336" s="204" t="s">
        <v>301</v>
      </c>
      <c r="E336" s="215" t="s">
        <v>1</v>
      </c>
      <c r="F336" s="216" t="s">
        <v>6170</v>
      </c>
      <c r="G336" s="214"/>
      <c r="H336" s="217">
        <v>1</v>
      </c>
      <c r="I336" s="218"/>
      <c r="J336" s="214"/>
      <c r="K336" s="214"/>
      <c r="L336" s="219"/>
      <c r="M336" s="220"/>
      <c r="N336" s="221"/>
      <c r="O336" s="221"/>
      <c r="P336" s="221"/>
      <c r="Q336" s="221"/>
      <c r="R336" s="221"/>
      <c r="S336" s="221"/>
      <c r="T336" s="222"/>
      <c r="AT336" s="223" t="s">
        <v>301</v>
      </c>
      <c r="AU336" s="223" t="s">
        <v>120</v>
      </c>
      <c r="AV336" s="14" t="s">
        <v>120</v>
      </c>
      <c r="AW336" s="14" t="s">
        <v>32</v>
      </c>
      <c r="AX336" s="14" t="s">
        <v>77</v>
      </c>
      <c r="AY336" s="223" t="s">
        <v>292</v>
      </c>
    </row>
    <row r="337" spans="1:65" s="14" customFormat="1" ht="11.25">
      <c r="B337" s="213"/>
      <c r="C337" s="214"/>
      <c r="D337" s="204" t="s">
        <v>301</v>
      </c>
      <c r="E337" s="215" t="s">
        <v>1</v>
      </c>
      <c r="F337" s="216" t="s">
        <v>6171</v>
      </c>
      <c r="G337" s="214"/>
      <c r="H337" s="217">
        <v>1</v>
      </c>
      <c r="I337" s="218"/>
      <c r="J337" s="214"/>
      <c r="K337" s="214"/>
      <c r="L337" s="219"/>
      <c r="M337" s="220"/>
      <c r="N337" s="221"/>
      <c r="O337" s="221"/>
      <c r="P337" s="221"/>
      <c r="Q337" s="221"/>
      <c r="R337" s="221"/>
      <c r="S337" s="221"/>
      <c r="T337" s="222"/>
      <c r="AT337" s="223" t="s">
        <v>301</v>
      </c>
      <c r="AU337" s="223" t="s">
        <v>120</v>
      </c>
      <c r="AV337" s="14" t="s">
        <v>120</v>
      </c>
      <c r="AW337" s="14" t="s">
        <v>32</v>
      </c>
      <c r="AX337" s="14" t="s">
        <v>77</v>
      </c>
      <c r="AY337" s="223" t="s">
        <v>292</v>
      </c>
    </row>
    <row r="338" spans="1:65" s="14" customFormat="1" ht="11.25">
      <c r="B338" s="213"/>
      <c r="C338" s="214"/>
      <c r="D338" s="204" t="s">
        <v>301</v>
      </c>
      <c r="E338" s="215" t="s">
        <v>1</v>
      </c>
      <c r="F338" s="216" t="s">
        <v>6172</v>
      </c>
      <c r="G338" s="214"/>
      <c r="H338" s="217">
        <v>1</v>
      </c>
      <c r="I338" s="218"/>
      <c r="J338" s="214"/>
      <c r="K338" s="214"/>
      <c r="L338" s="219"/>
      <c r="M338" s="220"/>
      <c r="N338" s="221"/>
      <c r="O338" s="221"/>
      <c r="P338" s="221"/>
      <c r="Q338" s="221"/>
      <c r="R338" s="221"/>
      <c r="S338" s="221"/>
      <c r="T338" s="222"/>
      <c r="AT338" s="223" t="s">
        <v>301</v>
      </c>
      <c r="AU338" s="223" t="s">
        <v>120</v>
      </c>
      <c r="AV338" s="14" t="s">
        <v>120</v>
      </c>
      <c r="AW338" s="14" t="s">
        <v>32</v>
      </c>
      <c r="AX338" s="14" t="s">
        <v>77</v>
      </c>
      <c r="AY338" s="223" t="s">
        <v>292</v>
      </c>
    </row>
    <row r="339" spans="1:65" s="14" customFormat="1" ht="11.25">
      <c r="B339" s="213"/>
      <c r="C339" s="214"/>
      <c r="D339" s="204" t="s">
        <v>301</v>
      </c>
      <c r="E339" s="215" t="s">
        <v>1</v>
      </c>
      <c r="F339" s="216" t="s">
        <v>6173</v>
      </c>
      <c r="G339" s="214"/>
      <c r="H339" s="217">
        <v>1</v>
      </c>
      <c r="I339" s="218"/>
      <c r="J339" s="214"/>
      <c r="K339" s="214"/>
      <c r="L339" s="219"/>
      <c r="M339" s="220"/>
      <c r="N339" s="221"/>
      <c r="O339" s="221"/>
      <c r="P339" s="221"/>
      <c r="Q339" s="221"/>
      <c r="R339" s="221"/>
      <c r="S339" s="221"/>
      <c r="T339" s="222"/>
      <c r="AT339" s="223" t="s">
        <v>301</v>
      </c>
      <c r="AU339" s="223" t="s">
        <v>120</v>
      </c>
      <c r="AV339" s="14" t="s">
        <v>120</v>
      </c>
      <c r="AW339" s="14" t="s">
        <v>32</v>
      </c>
      <c r="AX339" s="14" t="s">
        <v>77</v>
      </c>
      <c r="AY339" s="223" t="s">
        <v>292</v>
      </c>
    </row>
    <row r="340" spans="1:65" s="14" customFormat="1" ht="11.25">
      <c r="B340" s="213"/>
      <c r="C340" s="214"/>
      <c r="D340" s="204" t="s">
        <v>301</v>
      </c>
      <c r="E340" s="215" t="s">
        <v>1</v>
      </c>
      <c r="F340" s="216" t="s">
        <v>6174</v>
      </c>
      <c r="G340" s="214"/>
      <c r="H340" s="217">
        <v>1</v>
      </c>
      <c r="I340" s="218"/>
      <c r="J340" s="214"/>
      <c r="K340" s="214"/>
      <c r="L340" s="219"/>
      <c r="M340" s="220"/>
      <c r="N340" s="221"/>
      <c r="O340" s="221"/>
      <c r="P340" s="221"/>
      <c r="Q340" s="221"/>
      <c r="R340" s="221"/>
      <c r="S340" s="221"/>
      <c r="T340" s="222"/>
      <c r="AT340" s="223" t="s">
        <v>301</v>
      </c>
      <c r="AU340" s="223" t="s">
        <v>120</v>
      </c>
      <c r="AV340" s="14" t="s">
        <v>120</v>
      </c>
      <c r="AW340" s="14" t="s">
        <v>32</v>
      </c>
      <c r="AX340" s="14" t="s">
        <v>77</v>
      </c>
      <c r="AY340" s="223" t="s">
        <v>292</v>
      </c>
    </row>
    <row r="341" spans="1:65" s="14" customFormat="1" ht="11.25">
      <c r="B341" s="213"/>
      <c r="C341" s="214"/>
      <c r="D341" s="204" t="s">
        <v>301</v>
      </c>
      <c r="E341" s="215" t="s">
        <v>1</v>
      </c>
      <c r="F341" s="216" t="s">
        <v>6175</v>
      </c>
      <c r="G341" s="214"/>
      <c r="H341" s="217">
        <v>1</v>
      </c>
      <c r="I341" s="218"/>
      <c r="J341" s="214"/>
      <c r="K341" s="214"/>
      <c r="L341" s="219"/>
      <c r="M341" s="220"/>
      <c r="N341" s="221"/>
      <c r="O341" s="221"/>
      <c r="P341" s="221"/>
      <c r="Q341" s="221"/>
      <c r="R341" s="221"/>
      <c r="S341" s="221"/>
      <c r="T341" s="222"/>
      <c r="AT341" s="223" t="s">
        <v>301</v>
      </c>
      <c r="AU341" s="223" t="s">
        <v>120</v>
      </c>
      <c r="AV341" s="14" t="s">
        <v>120</v>
      </c>
      <c r="AW341" s="14" t="s">
        <v>32</v>
      </c>
      <c r="AX341" s="14" t="s">
        <v>77</v>
      </c>
      <c r="AY341" s="223" t="s">
        <v>292</v>
      </c>
    </row>
    <row r="342" spans="1:65" s="14" customFormat="1" ht="11.25">
      <c r="B342" s="213"/>
      <c r="C342" s="214"/>
      <c r="D342" s="204" t="s">
        <v>301</v>
      </c>
      <c r="E342" s="215" t="s">
        <v>1</v>
      </c>
      <c r="F342" s="216" t="s">
        <v>6176</v>
      </c>
      <c r="G342" s="214"/>
      <c r="H342" s="217">
        <v>1</v>
      </c>
      <c r="I342" s="218"/>
      <c r="J342" s="214"/>
      <c r="K342" s="214"/>
      <c r="L342" s="219"/>
      <c r="M342" s="220"/>
      <c r="N342" s="221"/>
      <c r="O342" s="221"/>
      <c r="P342" s="221"/>
      <c r="Q342" s="221"/>
      <c r="R342" s="221"/>
      <c r="S342" s="221"/>
      <c r="T342" s="222"/>
      <c r="AT342" s="223" t="s">
        <v>301</v>
      </c>
      <c r="AU342" s="223" t="s">
        <v>120</v>
      </c>
      <c r="AV342" s="14" t="s">
        <v>120</v>
      </c>
      <c r="AW342" s="14" t="s">
        <v>32</v>
      </c>
      <c r="AX342" s="14" t="s">
        <v>77</v>
      </c>
      <c r="AY342" s="223" t="s">
        <v>292</v>
      </c>
    </row>
    <row r="343" spans="1:65" s="15" customFormat="1" ht="11.25">
      <c r="B343" s="224"/>
      <c r="C343" s="225"/>
      <c r="D343" s="204" t="s">
        <v>301</v>
      </c>
      <c r="E343" s="226" t="s">
        <v>1</v>
      </c>
      <c r="F343" s="227" t="s">
        <v>304</v>
      </c>
      <c r="G343" s="225"/>
      <c r="H343" s="228">
        <v>7</v>
      </c>
      <c r="I343" s="229"/>
      <c r="J343" s="225"/>
      <c r="K343" s="225"/>
      <c r="L343" s="230"/>
      <c r="M343" s="231"/>
      <c r="N343" s="232"/>
      <c r="O343" s="232"/>
      <c r="P343" s="232"/>
      <c r="Q343" s="232"/>
      <c r="R343" s="232"/>
      <c r="S343" s="232"/>
      <c r="T343" s="233"/>
      <c r="AT343" s="234" t="s">
        <v>301</v>
      </c>
      <c r="AU343" s="234" t="s">
        <v>120</v>
      </c>
      <c r="AV343" s="15" t="s">
        <v>299</v>
      </c>
      <c r="AW343" s="15" t="s">
        <v>32</v>
      </c>
      <c r="AX343" s="15" t="s">
        <v>85</v>
      </c>
      <c r="AY343" s="234" t="s">
        <v>292</v>
      </c>
    </row>
    <row r="344" spans="1:65" s="2" customFormat="1" ht="24.2" customHeight="1">
      <c r="A344" s="35"/>
      <c r="B344" s="36"/>
      <c r="C344" s="246" t="s">
        <v>866</v>
      </c>
      <c r="D344" s="246" t="s">
        <v>626</v>
      </c>
      <c r="E344" s="247" t="s">
        <v>6177</v>
      </c>
      <c r="F344" s="248" t="s">
        <v>6178</v>
      </c>
      <c r="G344" s="249" t="s">
        <v>581</v>
      </c>
      <c r="H344" s="250">
        <v>1</v>
      </c>
      <c r="I344" s="251"/>
      <c r="J344" s="252">
        <f>ROUND(I344*H344,2)</f>
        <v>0</v>
      </c>
      <c r="K344" s="248" t="s">
        <v>298</v>
      </c>
      <c r="L344" s="253"/>
      <c r="M344" s="254" t="s">
        <v>1</v>
      </c>
      <c r="N344" s="255" t="s">
        <v>42</v>
      </c>
      <c r="O344" s="72"/>
      <c r="P344" s="198">
        <f>O344*H344</f>
        <v>0</v>
      </c>
      <c r="Q344" s="198">
        <v>3.5000000000000001E-3</v>
      </c>
      <c r="R344" s="198">
        <f>Q344*H344</f>
        <v>3.5000000000000001E-3</v>
      </c>
      <c r="S344" s="198">
        <v>0</v>
      </c>
      <c r="T344" s="199">
        <f>S344*H344</f>
        <v>0</v>
      </c>
      <c r="U344" s="35"/>
      <c r="V344" s="35"/>
      <c r="W344" s="35"/>
      <c r="X344" s="35"/>
      <c r="Y344" s="35"/>
      <c r="Z344" s="35"/>
      <c r="AA344" s="35"/>
      <c r="AB344" s="35"/>
      <c r="AC344" s="35"/>
      <c r="AD344" s="35"/>
      <c r="AE344" s="35"/>
      <c r="AR344" s="200" t="s">
        <v>357</v>
      </c>
      <c r="AT344" s="200" t="s">
        <v>626</v>
      </c>
      <c r="AU344" s="200" t="s">
        <v>120</v>
      </c>
      <c r="AY344" s="18" t="s">
        <v>292</v>
      </c>
      <c r="BE344" s="201">
        <f>IF(N344="základní",J344,0)</f>
        <v>0</v>
      </c>
      <c r="BF344" s="201">
        <f>IF(N344="snížená",J344,0)</f>
        <v>0</v>
      </c>
      <c r="BG344" s="201">
        <f>IF(N344="zákl. přenesená",J344,0)</f>
        <v>0</v>
      </c>
      <c r="BH344" s="201">
        <f>IF(N344="sníž. přenesená",J344,0)</f>
        <v>0</v>
      </c>
      <c r="BI344" s="201">
        <f>IF(N344="nulová",J344,0)</f>
        <v>0</v>
      </c>
      <c r="BJ344" s="18" t="s">
        <v>85</v>
      </c>
      <c r="BK344" s="201">
        <f>ROUND(I344*H344,2)</f>
        <v>0</v>
      </c>
      <c r="BL344" s="18" t="s">
        <v>299</v>
      </c>
      <c r="BM344" s="200" t="s">
        <v>6179</v>
      </c>
    </row>
    <row r="345" spans="1:65" s="14" customFormat="1" ht="11.25">
      <c r="B345" s="213"/>
      <c r="C345" s="214"/>
      <c r="D345" s="204" t="s">
        <v>301</v>
      </c>
      <c r="E345" s="215" t="s">
        <v>1</v>
      </c>
      <c r="F345" s="216" t="s">
        <v>6180</v>
      </c>
      <c r="G345" s="214"/>
      <c r="H345" s="217">
        <v>1</v>
      </c>
      <c r="I345" s="218"/>
      <c r="J345" s="214"/>
      <c r="K345" s="214"/>
      <c r="L345" s="219"/>
      <c r="M345" s="220"/>
      <c r="N345" s="221"/>
      <c r="O345" s="221"/>
      <c r="P345" s="221"/>
      <c r="Q345" s="221"/>
      <c r="R345" s="221"/>
      <c r="S345" s="221"/>
      <c r="T345" s="222"/>
      <c r="AT345" s="223" t="s">
        <v>301</v>
      </c>
      <c r="AU345" s="223" t="s">
        <v>120</v>
      </c>
      <c r="AV345" s="14" t="s">
        <v>120</v>
      </c>
      <c r="AW345" s="14" t="s">
        <v>32</v>
      </c>
      <c r="AX345" s="14" t="s">
        <v>77</v>
      </c>
      <c r="AY345" s="223" t="s">
        <v>292</v>
      </c>
    </row>
    <row r="346" spans="1:65" s="15" customFormat="1" ht="11.25">
      <c r="B346" s="224"/>
      <c r="C346" s="225"/>
      <c r="D346" s="204" t="s">
        <v>301</v>
      </c>
      <c r="E346" s="226" t="s">
        <v>1</v>
      </c>
      <c r="F346" s="227" t="s">
        <v>304</v>
      </c>
      <c r="G346" s="225"/>
      <c r="H346" s="228">
        <v>1</v>
      </c>
      <c r="I346" s="229"/>
      <c r="J346" s="225"/>
      <c r="K346" s="225"/>
      <c r="L346" s="230"/>
      <c r="M346" s="231"/>
      <c r="N346" s="232"/>
      <c r="O346" s="232"/>
      <c r="P346" s="232"/>
      <c r="Q346" s="232"/>
      <c r="R346" s="232"/>
      <c r="S346" s="232"/>
      <c r="T346" s="233"/>
      <c r="AT346" s="234" t="s">
        <v>301</v>
      </c>
      <c r="AU346" s="234" t="s">
        <v>120</v>
      </c>
      <c r="AV346" s="15" t="s">
        <v>299</v>
      </c>
      <c r="AW346" s="15" t="s">
        <v>32</v>
      </c>
      <c r="AX346" s="15" t="s">
        <v>85</v>
      </c>
      <c r="AY346" s="234" t="s">
        <v>292</v>
      </c>
    </row>
    <row r="347" spans="1:65" s="2" customFormat="1" ht="24.2" customHeight="1">
      <c r="A347" s="35"/>
      <c r="B347" s="36"/>
      <c r="C347" s="246" t="s">
        <v>872</v>
      </c>
      <c r="D347" s="246" t="s">
        <v>626</v>
      </c>
      <c r="E347" s="247" t="s">
        <v>6181</v>
      </c>
      <c r="F347" s="248" t="s">
        <v>6182</v>
      </c>
      <c r="G347" s="249" t="s">
        <v>581</v>
      </c>
      <c r="H347" s="250">
        <v>1</v>
      </c>
      <c r="I347" s="251"/>
      <c r="J347" s="252">
        <f>ROUND(I347*H347,2)</f>
        <v>0</v>
      </c>
      <c r="K347" s="248" t="s">
        <v>298</v>
      </c>
      <c r="L347" s="253"/>
      <c r="M347" s="254" t="s">
        <v>1</v>
      </c>
      <c r="N347" s="255" t="s">
        <v>42</v>
      </c>
      <c r="O347" s="72"/>
      <c r="P347" s="198">
        <f>O347*H347</f>
        <v>0</v>
      </c>
      <c r="Q347" s="198">
        <v>2.5999999999999999E-3</v>
      </c>
      <c r="R347" s="198">
        <f>Q347*H347</f>
        <v>2.5999999999999999E-3</v>
      </c>
      <c r="S347" s="198">
        <v>0</v>
      </c>
      <c r="T347" s="199">
        <f>S347*H347</f>
        <v>0</v>
      </c>
      <c r="U347" s="35"/>
      <c r="V347" s="35"/>
      <c r="W347" s="35"/>
      <c r="X347" s="35"/>
      <c r="Y347" s="35"/>
      <c r="Z347" s="35"/>
      <c r="AA347" s="35"/>
      <c r="AB347" s="35"/>
      <c r="AC347" s="35"/>
      <c r="AD347" s="35"/>
      <c r="AE347" s="35"/>
      <c r="AR347" s="200" t="s">
        <v>357</v>
      </c>
      <c r="AT347" s="200" t="s">
        <v>626</v>
      </c>
      <c r="AU347" s="200" t="s">
        <v>120</v>
      </c>
      <c r="AY347" s="18" t="s">
        <v>292</v>
      </c>
      <c r="BE347" s="201">
        <f>IF(N347="základní",J347,0)</f>
        <v>0</v>
      </c>
      <c r="BF347" s="201">
        <f>IF(N347="snížená",J347,0)</f>
        <v>0</v>
      </c>
      <c r="BG347" s="201">
        <f>IF(N347="zákl. přenesená",J347,0)</f>
        <v>0</v>
      </c>
      <c r="BH347" s="201">
        <f>IF(N347="sníž. přenesená",J347,0)</f>
        <v>0</v>
      </c>
      <c r="BI347" s="201">
        <f>IF(N347="nulová",J347,0)</f>
        <v>0</v>
      </c>
      <c r="BJ347" s="18" t="s">
        <v>85</v>
      </c>
      <c r="BK347" s="201">
        <f>ROUND(I347*H347,2)</f>
        <v>0</v>
      </c>
      <c r="BL347" s="18" t="s">
        <v>299</v>
      </c>
      <c r="BM347" s="200" t="s">
        <v>6183</v>
      </c>
    </row>
    <row r="348" spans="1:65" s="14" customFormat="1" ht="11.25">
      <c r="B348" s="213"/>
      <c r="C348" s="214"/>
      <c r="D348" s="204" t="s">
        <v>301</v>
      </c>
      <c r="E348" s="215" t="s">
        <v>1</v>
      </c>
      <c r="F348" s="216" t="s">
        <v>6184</v>
      </c>
      <c r="G348" s="214"/>
      <c r="H348" s="217">
        <v>1</v>
      </c>
      <c r="I348" s="218"/>
      <c r="J348" s="214"/>
      <c r="K348" s="214"/>
      <c r="L348" s="219"/>
      <c r="M348" s="220"/>
      <c r="N348" s="221"/>
      <c r="O348" s="221"/>
      <c r="P348" s="221"/>
      <c r="Q348" s="221"/>
      <c r="R348" s="221"/>
      <c r="S348" s="221"/>
      <c r="T348" s="222"/>
      <c r="AT348" s="223" t="s">
        <v>301</v>
      </c>
      <c r="AU348" s="223" t="s">
        <v>120</v>
      </c>
      <c r="AV348" s="14" t="s">
        <v>120</v>
      </c>
      <c r="AW348" s="14" t="s">
        <v>32</v>
      </c>
      <c r="AX348" s="14" t="s">
        <v>85</v>
      </c>
      <c r="AY348" s="223" t="s">
        <v>292</v>
      </c>
    </row>
    <row r="349" spans="1:65" s="2" customFormat="1" ht="21.75" customHeight="1">
      <c r="A349" s="35"/>
      <c r="B349" s="36"/>
      <c r="C349" s="246" t="s">
        <v>876</v>
      </c>
      <c r="D349" s="246" t="s">
        <v>626</v>
      </c>
      <c r="E349" s="247" t="s">
        <v>6185</v>
      </c>
      <c r="F349" s="248" t="s">
        <v>6186</v>
      </c>
      <c r="G349" s="249" t="s">
        <v>581</v>
      </c>
      <c r="H349" s="250">
        <v>2</v>
      </c>
      <c r="I349" s="251"/>
      <c r="J349" s="252">
        <f>ROUND(I349*H349,2)</f>
        <v>0</v>
      </c>
      <c r="K349" s="248" t="s">
        <v>298</v>
      </c>
      <c r="L349" s="253"/>
      <c r="M349" s="254" t="s">
        <v>1</v>
      </c>
      <c r="N349" s="255" t="s">
        <v>42</v>
      </c>
      <c r="O349" s="72"/>
      <c r="P349" s="198">
        <f>O349*H349</f>
        <v>0</v>
      </c>
      <c r="Q349" s="198">
        <v>1.55E-2</v>
      </c>
      <c r="R349" s="198">
        <f>Q349*H349</f>
        <v>3.1E-2</v>
      </c>
      <c r="S349" s="198">
        <v>0</v>
      </c>
      <c r="T349" s="199">
        <f>S349*H349</f>
        <v>0</v>
      </c>
      <c r="U349" s="35"/>
      <c r="V349" s="35"/>
      <c r="W349" s="35"/>
      <c r="X349" s="35"/>
      <c r="Y349" s="35"/>
      <c r="Z349" s="35"/>
      <c r="AA349" s="35"/>
      <c r="AB349" s="35"/>
      <c r="AC349" s="35"/>
      <c r="AD349" s="35"/>
      <c r="AE349" s="35"/>
      <c r="AR349" s="200" t="s">
        <v>357</v>
      </c>
      <c r="AT349" s="200" t="s">
        <v>626</v>
      </c>
      <c r="AU349" s="200" t="s">
        <v>120</v>
      </c>
      <c r="AY349" s="18" t="s">
        <v>292</v>
      </c>
      <c r="BE349" s="201">
        <f>IF(N349="základní",J349,0)</f>
        <v>0</v>
      </c>
      <c r="BF349" s="201">
        <f>IF(N349="snížená",J349,0)</f>
        <v>0</v>
      </c>
      <c r="BG349" s="201">
        <f>IF(N349="zákl. přenesená",J349,0)</f>
        <v>0</v>
      </c>
      <c r="BH349" s="201">
        <f>IF(N349="sníž. přenesená",J349,0)</f>
        <v>0</v>
      </c>
      <c r="BI349" s="201">
        <f>IF(N349="nulová",J349,0)</f>
        <v>0</v>
      </c>
      <c r="BJ349" s="18" t="s">
        <v>85</v>
      </c>
      <c r="BK349" s="201">
        <f>ROUND(I349*H349,2)</f>
        <v>0</v>
      </c>
      <c r="BL349" s="18" t="s">
        <v>299</v>
      </c>
      <c r="BM349" s="200" t="s">
        <v>6187</v>
      </c>
    </row>
    <row r="350" spans="1:65" s="14" customFormat="1" ht="11.25">
      <c r="B350" s="213"/>
      <c r="C350" s="214"/>
      <c r="D350" s="204" t="s">
        <v>301</v>
      </c>
      <c r="E350" s="215" t="s">
        <v>1</v>
      </c>
      <c r="F350" s="216" t="s">
        <v>6188</v>
      </c>
      <c r="G350" s="214"/>
      <c r="H350" s="217">
        <v>1</v>
      </c>
      <c r="I350" s="218"/>
      <c r="J350" s="214"/>
      <c r="K350" s="214"/>
      <c r="L350" s="219"/>
      <c r="M350" s="220"/>
      <c r="N350" s="221"/>
      <c r="O350" s="221"/>
      <c r="P350" s="221"/>
      <c r="Q350" s="221"/>
      <c r="R350" s="221"/>
      <c r="S350" s="221"/>
      <c r="T350" s="222"/>
      <c r="AT350" s="223" t="s">
        <v>301</v>
      </c>
      <c r="AU350" s="223" t="s">
        <v>120</v>
      </c>
      <c r="AV350" s="14" t="s">
        <v>120</v>
      </c>
      <c r="AW350" s="14" t="s">
        <v>32</v>
      </c>
      <c r="AX350" s="14" t="s">
        <v>77</v>
      </c>
      <c r="AY350" s="223" t="s">
        <v>292</v>
      </c>
    </row>
    <row r="351" spans="1:65" s="14" customFormat="1" ht="11.25">
      <c r="B351" s="213"/>
      <c r="C351" s="214"/>
      <c r="D351" s="204" t="s">
        <v>301</v>
      </c>
      <c r="E351" s="215" t="s">
        <v>1</v>
      </c>
      <c r="F351" s="216" t="s">
        <v>6189</v>
      </c>
      <c r="G351" s="214"/>
      <c r="H351" s="217">
        <v>1</v>
      </c>
      <c r="I351" s="218"/>
      <c r="J351" s="214"/>
      <c r="K351" s="214"/>
      <c r="L351" s="219"/>
      <c r="M351" s="220"/>
      <c r="N351" s="221"/>
      <c r="O351" s="221"/>
      <c r="P351" s="221"/>
      <c r="Q351" s="221"/>
      <c r="R351" s="221"/>
      <c r="S351" s="221"/>
      <c r="T351" s="222"/>
      <c r="AT351" s="223" t="s">
        <v>301</v>
      </c>
      <c r="AU351" s="223" t="s">
        <v>120</v>
      </c>
      <c r="AV351" s="14" t="s">
        <v>120</v>
      </c>
      <c r="AW351" s="14" t="s">
        <v>32</v>
      </c>
      <c r="AX351" s="14" t="s">
        <v>77</v>
      </c>
      <c r="AY351" s="223" t="s">
        <v>292</v>
      </c>
    </row>
    <row r="352" spans="1:65" s="15" customFormat="1" ht="11.25">
      <c r="B352" s="224"/>
      <c r="C352" s="225"/>
      <c r="D352" s="204" t="s">
        <v>301</v>
      </c>
      <c r="E352" s="226" t="s">
        <v>1</v>
      </c>
      <c r="F352" s="227" t="s">
        <v>304</v>
      </c>
      <c r="G352" s="225"/>
      <c r="H352" s="228">
        <v>2</v>
      </c>
      <c r="I352" s="229"/>
      <c r="J352" s="225"/>
      <c r="K352" s="225"/>
      <c r="L352" s="230"/>
      <c r="M352" s="231"/>
      <c r="N352" s="232"/>
      <c r="O352" s="232"/>
      <c r="P352" s="232"/>
      <c r="Q352" s="232"/>
      <c r="R352" s="232"/>
      <c r="S352" s="232"/>
      <c r="T352" s="233"/>
      <c r="AT352" s="234" t="s">
        <v>301</v>
      </c>
      <c r="AU352" s="234" t="s">
        <v>120</v>
      </c>
      <c r="AV352" s="15" t="s">
        <v>299</v>
      </c>
      <c r="AW352" s="15" t="s">
        <v>32</v>
      </c>
      <c r="AX352" s="15" t="s">
        <v>85</v>
      </c>
      <c r="AY352" s="234" t="s">
        <v>292</v>
      </c>
    </row>
    <row r="353" spans="1:65" s="2" customFormat="1" ht="16.5" customHeight="1">
      <c r="A353" s="35"/>
      <c r="B353" s="36"/>
      <c r="C353" s="246" t="s">
        <v>895</v>
      </c>
      <c r="D353" s="246" t="s">
        <v>626</v>
      </c>
      <c r="E353" s="247" t="s">
        <v>6190</v>
      </c>
      <c r="F353" s="248" t="s">
        <v>6191</v>
      </c>
      <c r="G353" s="249" t="s">
        <v>581</v>
      </c>
      <c r="H353" s="250">
        <v>1</v>
      </c>
      <c r="I353" s="251"/>
      <c r="J353" s="252">
        <f>ROUND(I353*H353,2)</f>
        <v>0</v>
      </c>
      <c r="K353" s="248" t="s">
        <v>298</v>
      </c>
      <c r="L353" s="253"/>
      <c r="M353" s="254" t="s">
        <v>1</v>
      </c>
      <c r="N353" s="255" t="s">
        <v>42</v>
      </c>
      <c r="O353" s="72"/>
      <c r="P353" s="198">
        <f>O353*H353</f>
        <v>0</v>
      </c>
      <c r="Q353" s="198">
        <v>4.0000000000000001E-3</v>
      </c>
      <c r="R353" s="198">
        <f>Q353*H353</f>
        <v>4.0000000000000001E-3</v>
      </c>
      <c r="S353" s="198">
        <v>0</v>
      </c>
      <c r="T353" s="199">
        <f>S353*H353</f>
        <v>0</v>
      </c>
      <c r="U353" s="35"/>
      <c r="V353" s="35"/>
      <c r="W353" s="35"/>
      <c r="X353" s="35"/>
      <c r="Y353" s="35"/>
      <c r="Z353" s="35"/>
      <c r="AA353" s="35"/>
      <c r="AB353" s="35"/>
      <c r="AC353" s="35"/>
      <c r="AD353" s="35"/>
      <c r="AE353" s="35"/>
      <c r="AR353" s="200" t="s">
        <v>357</v>
      </c>
      <c r="AT353" s="200" t="s">
        <v>626</v>
      </c>
      <c r="AU353" s="200" t="s">
        <v>120</v>
      </c>
      <c r="AY353" s="18" t="s">
        <v>292</v>
      </c>
      <c r="BE353" s="201">
        <f>IF(N353="základní",J353,0)</f>
        <v>0</v>
      </c>
      <c r="BF353" s="201">
        <f>IF(N353="snížená",J353,0)</f>
        <v>0</v>
      </c>
      <c r="BG353" s="201">
        <f>IF(N353="zákl. přenesená",J353,0)</f>
        <v>0</v>
      </c>
      <c r="BH353" s="201">
        <f>IF(N353="sníž. přenesená",J353,0)</f>
        <v>0</v>
      </c>
      <c r="BI353" s="201">
        <f>IF(N353="nulová",J353,0)</f>
        <v>0</v>
      </c>
      <c r="BJ353" s="18" t="s">
        <v>85</v>
      </c>
      <c r="BK353" s="201">
        <f>ROUND(I353*H353,2)</f>
        <v>0</v>
      </c>
      <c r="BL353" s="18" t="s">
        <v>299</v>
      </c>
      <c r="BM353" s="200" t="s">
        <v>6192</v>
      </c>
    </row>
    <row r="354" spans="1:65" s="14" customFormat="1" ht="11.25">
      <c r="B354" s="213"/>
      <c r="C354" s="214"/>
      <c r="D354" s="204" t="s">
        <v>301</v>
      </c>
      <c r="E354" s="215" t="s">
        <v>1</v>
      </c>
      <c r="F354" s="216" t="s">
        <v>6170</v>
      </c>
      <c r="G354" s="214"/>
      <c r="H354" s="217">
        <v>1</v>
      </c>
      <c r="I354" s="218"/>
      <c r="J354" s="214"/>
      <c r="K354" s="214"/>
      <c r="L354" s="219"/>
      <c r="M354" s="220"/>
      <c r="N354" s="221"/>
      <c r="O354" s="221"/>
      <c r="P354" s="221"/>
      <c r="Q354" s="221"/>
      <c r="R354" s="221"/>
      <c r="S354" s="221"/>
      <c r="T354" s="222"/>
      <c r="AT354" s="223" t="s">
        <v>301</v>
      </c>
      <c r="AU354" s="223" t="s">
        <v>120</v>
      </c>
      <c r="AV354" s="14" t="s">
        <v>120</v>
      </c>
      <c r="AW354" s="14" t="s">
        <v>32</v>
      </c>
      <c r="AX354" s="14" t="s">
        <v>85</v>
      </c>
      <c r="AY354" s="223" t="s">
        <v>292</v>
      </c>
    </row>
    <row r="355" spans="1:65" s="2" customFormat="1" ht="24.2" customHeight="1">
      <c r="A355" s="35"/>
      <c r="B355" s="36"/>
      <c r="C355" s="246" t="s">
        <v>907</v>
      </c>
      <c r="D355" s="246" t="s">
        <v>626</v>
      </c>
      <c r="E355" s="247" t="s">
        <v>6193</v>
      </c>
      <c r="F355" s="248" t="s">
        <v>6194</v>
      </c>
      <c r="G355" s="249" t="s">
        <v>581</v>
      </c>
      <c r="H355" s="250">
        <v>1</v>
      </c>
      <c r="I355" s="251"/>
      <c r="J355" s="252">
        <f>ROUND(I355*H355,2)</f>
        <v>0</v>
      </c>
      <c r="K355" s="248" t="s">
        <v>298</v>
      </c>
      <c r="L355" s="253"/>
      <c r="M355" s="254" t="s">
        <v>1</v>
      </c>
      <c r="N355" s="255" t="s">
        <v>42</v>
      </c>
      <c r="O355" s="72"/>
      <c r="P355" s="198">
        <f>O355*H355</f>
        <v>0</v>
      </c>
      <c r="Q355" s="198">
        <v>2.5000000000000001E-3</v>
      </c>
      <c r="R355" s="198">
        <f>Q355*H355</f>
        <v>2.5000000000000001E-3</v>
      </c>
      <c r="S355" s="198">
        <v>0</v>
      </c>
      <c r="T355" s="199">
        <f>S355*H355</f>
        <v>0</v>
      </c>
      <c r="U355" s="35"/>
      <c r="V355" s="35"/>
      <c r="W355" s="35"/>
      <c r="X355" s="35"/>
      <c r="Y355" s="35"/>
      <c r="Z355" s="35"/>
      <c r="AA355" s="35"/>
      <c r="AB355" s="35"/>
      <c r="AC355" s="35"/>
      <c r="AD355" s="35"/>
      <c r="AE355" s="35"/>
      <c r="AR355" s="200" t="s">
        <v>357</v>
      </c>
      <c r="AT355" s="200" t="s">
        <v>626</v>
      </c>
      <c r="AU355" s="200" t="s">
        <v>120</v>
      </c>
      <c r="AY355" s="18" t="s">
        <v>292</v>
      </c>
      <c r="BE355" s="201">
        <f>IF(N355="základní",J355,0)</f>
        <v>0</v>
      </c>
      <c r="BF355" s="201">
        <f>IF(N355="snížená",J355,0)</f>
        <v>0</v>
      </c>
      <c r="BG355" s="201">
        <f>IF(N355="zákl. přenesená",J355,0)</f>
        <v>0</v>
      </c>
      <c r="BH355" s="201">
        <f>IF(N355="sníž. přenesená",J355,0)</f>
        <v>0</v>
      </c>
      <c r="BI355" s="201">
        <f>IF(N355="nulová",J355,0)</f>
        <v>0</v>
      </c>
      <c r="BJ355" s="18" t="s">
        <v>85</v>
      </c>
      <c r="BK355" s="201">
        <f>ROUND(I355*H355,2)</f>
        <v>0</v>
      </c>
      <c r="BL355" s="18" t="s">
        <v>299</v>
      </c>
      <c r="BM355" s="200" t="s">
        <v>6195</v>
      </c>
    </row>
    <row r="356" spans="1:65" s="14" customFormat="1" ht="11.25">
      <c r="B356" s="213"/>
      <c r="C356" s="214"/>
      <c r="D356" s="204" t="s">
        <v>301</v>
      </c>
      <c r="E356" s="215" t="s">
        <v>1</v>
      </c>
      <c r="F356" s="216" t="s">
        <v>6173</v>
      </c>
      <c r="G356" s="214"/>
      <c r="H356" s="217">
        <v>1</v>
      </c>
      <c r="I356" s="218"/>
      <c r="J356" s="214"/>
      <c r="K356" s="214"/>
      <c r="L356" s="219"/>
      <c r="M356" s="220"/>
      <c r="N356" s="221"/>
      <c r="O356" s="221"/>
      <c r="P356" s="221"/>
      <c r="Q356" s="221"/>
      <c r="R356" s="221"/>
      <c r="S356" s="221"/>
      <c r="T356" s="222"/>
      <c r="AT356" s="223" t="s">
        <v>301</v>
      </c>
      <c r="AU356" s="223" t="s">
        <v>120</v>
      </c>
      <c r="AV356" s="14" t="s">
        <v>120</v>
      </c>
      <c r="AW356" s="14" t="s">
        <v>32</v>
      </c>
      <c r="AX356" s="14" t="s">
        <v>85</v>
      </c>
      <c r="AY356" s="223" t="s">
        <v>292</v>
      </c>
    </row>
    <row r="357" spans="1:65" s="2" customFormat="1" ht="21.75" customHeight="1">
      <c r="A357" s="35"/>
      <c r="B357" s="36"/>
      <c r="C357" s="246" t="s">
        <v>911</v>
      </c>
      <c r="D357" s="246" t="s">
        <v>626</v>
      </c>
      <c r="E357" s="247" t="s">
        <v>6196</v>
      </c>
      <c r="F357" s="248" t="s">
        <v>6197</v>
      </c>
      <c r="G357" s="249" t="s">
        <v>581</v>
      </c>
      <c r="H357" s="250">
        <v>1</v>
      </c>
      <c r="I357" s="251"/>
      <c r="J357" s="252">
        <f>ROUND(I357*H357,2)</f>
        <v>0</v>
      </c>
      <c r="K357" s="248" t="s">
        <v>298</v>
      </c>
      <c r="L357" s="253"/>
      <c r="M357" s="254" t="s">
        <v>1</v>
      </c>
      <c r="N357" s="255" t="s">
        <v>42</v>
      </c>
      <c r="O357" s="72"/>
      <c r="P357" s="198">
        <f>O357*H357</f>
        <v>0</v>
      </c>
      <c r="Q357" s="198">
        <v>8.9999999999999998E-4</v>
      </c>
      <c r="R357" s="198">
        <f>Q357*H357</f>
        <v>8.9999999999999998E-4</v>
      </c>
      <c r="S357" s="198">
        <v>0</v>
      </c>
      <c r="T357" s="199">
        <f>S357*H357</f>
        <v>0</v>
      </c>
      <c r="U357" s="35"/>
      <c r="V357" s="35"/>
      <c r="W357" s="35"/>
      <c r="X357" s="35"/>
      <c r="Y357" s="35"/>
      <c r="Z357" s="35"/>
      <c r="AA357" s="35"/>
      <c r="AB357" s="35"/>
      <c r="AC357" s="35"/>
      <c r="AD357" s="35"/>
      <c r="AE357" s="35"/>
      <c r="AR357" s="200" t="s">
        <v>357</v>
      </c>
      <c r="AT357" s="200" t="s">
        <v>626</v>
      </c>
      <c r="AU357" s="200" t="s">
        <v>120</v>
      </c>
      <c r="AY357" s="18" t="s">
        <v>292</v>
      </c>
      <c r="BE357" s="201">
        <f>IF(N357="základní",J357,0)</f>
        <v>0</v>
      </c>
      <c r="BF357" s="201">
        <f>IF(N357="snížená",J357,0)</f>
        <v>0</v>
      </c>
      <c r="BG357" s="201">
        <f>IF(N357="zákl. přenesená",J357,0)</f>
        <v>0</v>
      </c>
      <c r="BH357" s="201">
        <f>IF(N357="sníž. přenesená",J357,0)</f>
        <v>0</v>
      </c>
      <c r="BI357" s="201">
        <f>IF(N357="nulová",J357,0)</f>
        <v>0</v>
      </c>
      <c r="BJ357" s="18" t="s">
        <v>85</v>
      </c>
      <c r="BK357" s="201">
        <f>ROUND(I357*H357,2)</f>
        <v>0</v>
      </c>
      <c r="BL357" s="18" t="s">
        <v>299</v>
      </c>
      <c r="BM357" s="200" t="s">
        <v>6198</v>
      </c>
    </row>
    <row r="358" spans="1:65" s="14" customFormat="1" ht="11.25">
      <c r="B358" s="213"/>
      <c r="C358" s="214"/>
      <c r="D358" s="204" t="s">
        <v>301</v>
      </c>
      <c r="E358" s="215" t="s">
        <v>1</v>
      </c>
      <c r="F358" s="216" t="s">
        <v>6199</v>
      </c>
      <c r="G358" s="214"/>
      <c r="H358" s="217">
        <v>1</v>
      </c>
      <c r="I358" s="218"/>
      <c r="J358" s="214"/>
      <c r="K358" s="214"/>
      <c r="L358" s="219"/>
      <c r="M358" s="220"/>
      <c r="N358" s="221"/>
      <c r="O358" s="221"/>
      <c r="P358" s="221"/>
      <c r="Q358" s="221"/>
      <c r="R358" s="221"/>
      <c r="S358" s="221"/>
      <c r="T358" s="222"/>
      <c r="AT358" s="223" t="s">
        <v>301</v>
      </c>
      <c r="AU358" s="223" t="s">
        <v>120</v>
      </c>
      <c r="AV358" s="14" t="s">
        <v>120</v>
      </c>
      <c r="AW358" s="14" t="s">
        <v>32</v>
      </c>
      <c r="AX358" s="14" t="s">
        <v>85</v>
      </c>
      <c r="AY358" s="223" t="s">
        <v>292</v>
      </c>
    </row>
    <row r="359" spans="1:65" s="2" customFormat="1" ht="24.2" customHeight="1">
      <c r="A359" s="35"/>
      <c r="B359" s="36"/>
      <c r="C359" s="189" t="s">
        <v>914</v>
      </c>
      <c r="D359" s="189" t="s">
        <v>294</v>
      </c>
      <c r="E359" s="190" t="s">
        <v>6200</v>
      </c>
      <c r="F359" s="191" t="s">
        <v>6201</v>
      </c>
      <c r="G359" s="192" t="s">
        <v>581</v>
      </c>
      <c r="H359" s="193">
        <v>7</v>
      </c>
      <c r="I359" s="194"/>
      <c r="J359" s="195">
        <f t="shared" ref="J359:J365" si="10">ROUND(I359*H359,2)</f>
        <v>0</v>
      </c>
      <c r="K359" s="191" t="s">
        <v>298</v>
      </c>
      <c r="L359" s="40"/>
      <c r="M359" s="196" t="s">
        <v>1</v>
      </c>
      <c r="N359" s="197" t="s">
        <v>42</v>
      </c>
      <c r="O359" s="72"/>
      <c r="P359" s="198">
        <f t="shared" ref="P359:P365" si="11">O359*H359</f>
        <v>0</v>
      </c>
      <c r="Q359" s="198">
        <v>0.10940999999999999</v>
      </c>
      <c r="R359" s="198">
        <f t="shared" ref="R359:R365" si="12">Q359*H359</f>
        <v>0.76586999999999994</v>
      </c>
      <c r="S359" s="198">
        <v>0</v>
      </c>
      <c r="T359" s="199">
        <f t="shared" ref="T359:T365" si="13">S359*H359</f>
        <v>0</v>
      </c>
      <c r="U359" s="35"/>
      <c r="V359" s="35"/>
      <c r="W359" s="35"/>
      <c r="X359" s="35"/>
      <c r="Y359" s="35"/>
      <c r="Z359" s="35"/>
      <c r="AA359" s="35"/>
      <c r="AB359" s="35"/>
      <c r="AC359" s="35"/>
      <c r="AD359" s="35"/>
      <c r="AE359" s="35"/>
      <c r="AR359" s="200" t="s">
        <v>299</v>
      </c>
      <c r="AT359" s="200" t="s">
        <v>294</v>
      </c>
      <c r="AU359" s="200" t="s">
        <v>120</v>
      </c>
      <c r="AY359" s="18" t="s">
        <v>292</v>
      </c>
      <c r="BE359" s="201">
        <f t="shared" ref="BE359:BE365" si="14">IF(N359="základní",J359,0)</f>
        <v>0</v>
      </c>
      <c r="BF359" s="201">
        <f t="shared" ref="BF359:BF365" si="15">IF(N359="snížená",J359,0)</f>
        <v>0</v>
      </c>
      <c r="BG359" s="201">
        <f t="shared" ref="BG359:BG365" si="16">IF(N359="zákl. přenesená",J359,0)</f>
        <v>0</v>
      </c>
      <c r="BH359" s="201">
        <f t="shared" ref="BH359:BH365" si="17">IF(N359="sníž. přenesená",J359,0)</f>
        <v>0</v>
      </c>
      <c r="BI359" s="201">
        <f t="shared" ref="BI359:BI365" si="18">IF(N359="nulová",J359,0)</f>
        <v>0</v>
      </c>
      <c r="BJ359" s="18" t="s">
        <v>85</v>
      </c>
      <c r="BK359" s="201">
        <f t="shared" ref="BK359:BK365" si="19">ROUND(I359*H359,2)</f>
        <v>0</v>
      </c>
      <c r="BL359" s="18" t="s">
        <v>299</v>
      </c>
      <c r="BM359" s="200" t="s">
        <v>6202</v>
      </c>
    </row>
    <row r="360" spans="1:65" s="2" customFormat="1" ht="21.75" customHeight="1">
      <c r="A360" s="35"/>
      <c r="B360" s="36"/>
      <c r="C360" s="246" t="s">
        <v>918</v>
      </c>
      <c r="D360" s="246" t="s">
        <v>626</v>
      </c>
      <c r="E360" s="247" t="s">
        <v>6203</v>
      </c>
      <c r="F360" s="248" t="s">
        <v>6204</v>
      </c>
      <c r="G360" s="249" t="s">
        <v>581</v>
      </c>
      <c r="H360" s="250">
        <v>7</v>
      </c>
      <c r="I360" s="251"/>
      <c r="J360" s="252">
        <f t="shared" si="10"/>
        <v>0</v>
      </c>
      <c r="K360" s="248" t="s">
        <v>298</v>
      </c>
      <c r="L360" s="253"/>
      <c r="M360" s="254" t="s">
        <v>1</v>
      </c>
      <c r="N360" s="255" t="s">
        <v>42</v>
      </c>
      <c r="O360" s="72"/>
      <c r="P360" s="198">
        <f t="shared" si="11"/>
        <v>0</v>
      </c>
      <c r="Q360" s="198">
        <v>6.4999999999999997E-3</v>
      </c>
      <c r="R360" s="198">
        <f t="shared" si="12"/>
        <v>4.5499999999999999E-2</v>
      </c>
      <c r="S360" s="198">
        <v>0</v>
      </c>
      <c r="T360" s="199">
        <f t="shared" si="13"/>
        <v>0</v>
      </c>
      <c r="U360" s="35"/>
      <c r="V360" s="35"/>
      <c r="W360" s="35"/>
      <c r="X360" s="35"/>
      <c r="Y360" s="35"/>
      <c r="Z360" s="35"/>
      <c r="AA360" s="35"/>
      <c r="AB360" s="35"/>
      <c r="AC360" s="35"/>
      <c r="AD360" s="35"/>
      <c r="AE360" s="35"/>
      <c r="AR360" s="200" t="s">
        <v>357</v>
      </c>
      <c r="AT360" s="200" t="s">
        <v>626</v>
      </c>
      <c r="AU360" s="200" t="s">
        <v>120</v>
      </c>
      <c r="AY360" s="18" t="s">
        <v>292</v>
      </c>
      <c r="BE360" s="201">
        <f t="shared" si="14"/>
        <v>0</v>
      </c>
      <c r="BF360" s="201">
        <f t="shared" si="15"/>
        <v>0</v>
      </c>
      <c r="BG360" s="201">
        <f t="shared" si="16"/>
        <v>0</v>
      </c>
      <c r="BH360" s="201">
        <f t="shared" si="17"/>
        <v>0</v>
      </c>
      <c r="BI360" s="201">
        <f t="shared" si="18"/>
        <v>0</v>
      </c>
      <c r="BJ360" s="18" t="s">
        <v>85</v>
      </c>
      <c r="BK360" s="201">
        <f t="shared" si="19"/>
        <v>0</v>
      </c>
      <c r="BL360" s="18" t="s">
        <v>299</v>
      </c>
      <c r="BM360" s="200" t="s">
        <v>6205</v>
      </c>
    </row>
    <row r="361" spans="1:65" s="2" customFormat="1" ht="16.5" customHeight="1">
      <c r="A361" s="35"/>
      <c r="B361" s="36"/>
      <c r="C361" s="246" t="s">
        <v>923</v>
      </c>
      <c r="D361" s="246" t="s">
        <v>626</v>
      </c>
      <c r="E361" s="247" t="s">
        <v>6206</v>
      </c>
      <c r="F361" s="248" t="s">
        <v>6207</v>
      </c>
      <c r="G361" s="249" t="s">
        <v>581</v>
      </c>
      <c r="H361" s="250">
        <v>7</v>
      </c>
      <c r="I361" s="251"/>
      <c r="J361" s="252">
        <f t="shared" si="10"/>
        <v>0</v>
      </c>
      <c r="K361" s="248" t="s">
        <v>298</v>
      </c>
      <c r="L361" s="253"/>
      <c r="M361" s="254" t="s">
        <v>1</v>
      </c>
      <c r="N361" s="255" t="s">
        <v>42</v>
      </c>
      <c r="O361" s="72"/>
      <c r="P361" s="198">
        <f t="shared" si="11"/>
        <v>0</v>
      </c>
      <c r="Q361" s="198">
        <v>3.3E-3</v>
      </c>
      <c r="R361" s="198">
        <f t="shared" si="12"/>
        <v>2.3099999999999999E-2</v>
      </c>
      <c r="S361" s="198">
        <v>0</v>
      </c>
      <c r="T361" s="199">
        <f t="shared" si="13"/>
        <v>0</v>
      </c>
      <c r="U361" s="35"/>
      <c r="V361" s="35"/>
      <c r="W361" s="35"/>
      <c r="X361" s="35"/>
      <c r="Y361" s="35"/>
      <c r="Z361" s="35"/>
      <c r="AA361" s="35"/>
      <c r="AB361" s="35"/>
      <c r="AC361" s="35"/>
      <c r="AD361" s="35"/>
      <c r="AE361" s="35"/>
      <c r="AR361" s="200" t="s">
        <v>357</v>
      </c>
      <c r="AT361" s="200" t="s">
        <v>626</v>
      </c>
      <c r="AU361" s="200" t="s">
        <v>120</v>
      </c>
      <c r="AY361" s="18" t="s">
        <v>292</v>
      </c>
      <c r="BE361" s="201">
        <f t="shared" si="14"/>
        <v>0</v>
      </c>
      <c r="BF361" s="201">
        <f t="shared" si="15"/>
        <v>0</v>
      </c>
      <c r="BG361" s="201">
        <f t="shared" si="16"/>
        <v>0</v>
      </c>
      <c r="BH361" s="201">
        <f t="shared" si="17"/>
        <v>0</v>
      </c>
      <c r="BI361" s="201">
        <f t="shared" si="18"/>
        <v>0</v>
      </c>
      <c r="BJ361" s="18" t="s">
        <v>85</v>
      </c>
      <c r="BK361" s="201">
        <f t="shared" si="19"/>
        <v>0</v>
      </c>
      <c r="BL361" s="18" t="s">
        <v>299</v>
      </c>
      <c r="BM361" s="200" t="s">
        <v>6208</v>
      </c>
    </row>
    <row r="362" spans="1:65" s="2" customFormat="1" ht="16.5" customHeight="1">
      <c r="A362" s="35"/>
      <c r="B362" s="36"/>
      <c r="C362" s="246" t="s">
        <v>940</v>
      </c>
      <c r="D362" s="246" t="s">
        <v>626</v>
      </c>
      <c r="E362" s="247" t="s">
        <v>6209</v>
      </c>
      <c r="F362" s="248" t="s">
        <v>6210</v>
      </c>
      <c r="G362" s="249" t="s">
        <v>581</v>
      </c>
      <c r="H362" s="250">
        <v>7</v>
      </c>
      <c r="I362" s="251"/>
      <c r="J362" s="252">
        <f t="shared" si="10"/>
        <v>0</v>
      </c>
      <c r="K362" s="248" t="s">
        <v>298</v>
      </c>
      <c r="L362" s="253"/>
      <c r="M362" s="254" t="s">
        <v>1</v>
      </c>
      <c r="N362" s="255" t="s">
        <v>42</v>
      </c>
      <c r="O362" s="72"/>
      <c r="P362" s="198">
        <f t="shared" si="11"/>
        <v>0</v>
      </c>
      <c r="Q362" s="198">
        <v>1.4999999999999999E-4</v>
      </c>
      <c r="R362" s="198">
        <f t="shared" si="12"/>
        <v>1.0499999999999999E-3</v>
      </c>
      <c r="S362" s="198">
        <v>0</v>
      </c>
      <c r="T362" s="199">
        <f t="shared" si="13"/>
        <v>0</v>
      </c>
      <c r="U362" s="35"/>
      <c r="V362" s="35"/>
      <c r="W362" s="35"/>
      <c r="X362" s="35"/>
      <c r="Y362" s="35"/>
      <c r="Z362" s="35"/>
      <c r="AA362" s="35"/>
      <c r="AB362" s="35"/>
      <c r="AC362" s="35"/>
      <c r="AD362" s="35"/>
      <c r="AE362" s="35"/>
      <c r="AR362" s="200" t="s">
        <v>357</v>
      </c>
      <c r="AT362" s="200" t="s">
        <v>626</v>
      </c>
      <c r="AU362" s="200" t="s">
        <v>120</v>
      </c>
      <c r="AY362" s="18" t="s">
        <v>292</v>
      </c>
      <c r="BE362" s="201">
        <f t="shared" si="14"/>
        <v>0</v>
      </c>
      <c r="BF362" s="201">
        <f t="shared" si="15"/>
        <v>0</v>
      </c>
      <c r="BG362" s="201">
        <f t="shared" si="16"/>
        <v>0</v>
      </c>
      <c r="BH362" s="201">
        <f t="shared" si="17"/>
        <v>0</v>
      </c>
      <c r="BI362" s="201">
        <f t="shared" si="18"/>
        <v>0</v>
      </c>
      <c r="BJ362" s="18" t="s">
        <v>85</v>
      </c>
      <c r="BK362" s="201">
        <f t="shared" si="19"/>
        <v>0</v>
      </c>
      <c r="BL362" s="18" t="s">
        <v>299</v>
      </c>
      <c r="BM362" s="200" t="s">
        <v>6211</v>
      </c>
    </row>
    <row r="363" spans="1:65" s="2" customFormat="1" ht="24.2" customHeight="1">
      <c r="A363" s="35"/>
      <c r="B363" s="36"/>
      <c r="C363" s="189" t="s">
        <v>947</v>
      </c>
      <c r="D363" s="189" t="s">
        <v>294</v>
      </c>
      <c r="E363" s="190" t="s">
        <v>6212</v>
      </c>
      <c r="F363" s="191" t="s">
        <v>6213</v>
      </c>
      <c r="G363" s="192" t="s">
        <v>581</v>
      </c>
      <c r="H363" s="193">
        <v>7</v>
      </c>
      <c r="I363" s="194"/>
      <c r="J363" s="195">
        <f t="shared" si="10"/>
        <v>0</v>
      </c>
      <c r="K363" s="191" t="s">
        <v>298</v>
      </c>
      <c r="L363" s="40"/>
      <c r="M363" s="196" t="s">
        <v>1</v>
      </c>
      <c r="N363" s="197" t="s">
        <v>42</v>
      </c>
      <c r="O363" s="72"/>
      <c r="P363" s="198">
        <f t="shared" si="11"/>
        <v>0</v>
      </c>
      <c r="Q363" s="198">
        <v>0</v>
      </c>
      <c r="R363" s="198">
        <f t="shared" si="12"/>
        <v>0</v>
      </c>
      <c r="S363" s="198">
        <v>0</v>
      </c>
      <c r="T363" s="199">
        <f t="shared" si="13"/>
        <v>0</v>
      </c>
      <c r="U363" s="35"/>
      <c r="V363" s="35"/>
      <c r="W363" s="35"/>
      <c r="X363" s="35"/>
      <c r="Y363" s="35"/>
      <c r="Z363" s="35"/>
      <c r="AA363" s="35"/>
      <c r="AB363" s="35"/>
      <c r="AC363" s="35"/>
      <c r="AD363" s="35"/>
      <c r="AE363" s="35"/>
      <c r="AR363" s="200" t="s">
        <v>299</v>
      </c>
      <c r="AT363" s="200" t="s">
        <v>294</v>
      </c>
      <c r="AU363" s="200" t="s">
        <v>120</v>
      </c>
      <c r="AY363" s="18" t="s">
        <v>292</v>
      </c>
      <c r="BE363" s="201">
        <f t="shared" si="14"/>
        <v>0</v>
      </c>
      <c r="BF363" s="201">
        <f t="shared" si="15"/>
        <v>0</v>
      </c>
      <c r="BG363" s="201">
        <f t="shared" si="16"/>
        <v>0</v>
      </c>
      <c r="BH363" s="201">
        <f t="shared" si="17"/>
        <v>0</v>
      </c>
      <c r="BI363" s="201">
        <f t="shared" si="18"/>
        <v>0</v>
      </c>
      <c r="BJ363" s="18" t="s">
        <v>85</v>
      </c>
      <c r="BK363" s="201">
        <f t="shared" si="19"/>
        <v>0</v>
      </c>
      <c r="BL363" s="18" t="s">
        <v>299</v>
      </c>
      <c r="BM363" s="200" t="s">
        <v>6214</v>
      </c>
    </row>
    <row r="364" spans="1:65" s="2" customFormat="1" ht="16.5" customHeight="1">
      <c r="A364" s="35"/>
      <c r="B364" s="36"/>
      <c r="C364" s="246" t="s">
        <v>957</v>
      </c>
      <c r="D364" s="246" t="s">
        <v>626</v>
      </c>
      <c r="E364" s="247" t="s">
        <v>6215</v>
      </c>
      <c r="F364" s="248" t="s">
        <v>6216</v>
      </c>
      <c r="G364" s="249" t="s">
        <v>581</v>
      </c>
      <c r="H364" s="250">
        <v>14</v>
      </c>
      <c r="I364" s="251"/>
      <c r="J364" s="252">
        <f t="shared" si="10"/>
        <v>0</v>
      </c>
      <c r="K364" s="248" t="s">
        <v>298</v>
      </c>
      <c r="L364" s="253"/>
      <c r="M364" s="254" t="s">
        <v>1</v>
      </c>
      <c r="N364" s="255" t="s">
        <v>42</v>
      </c>
      <c r="O364" s="72"/>
      <c r="P364" s="198">
        <f t="shared" si="11"/>
        <v>0</v>
      </c>
      <c r="Q364" s="198">
        <v>4.0000000000000002E-4</v>
      </c>
      <c r="R364" s="198">
        <f t="shared" si="12"/>
        <v>5.5999999999999999E-3</v>
      </c>
      <c r="S364" s="198">
        <v>0</v>
      </c>
      <c r="T364" s="199">
        <f t="shared" si="13"/>
        <v>0</v>
      </c>
      <c r="U364" s="35"/>
      <c r="V364" s="35"/>
      <c r="W364" s="35"/>
      <c r="X364" s="35"/>
      <c r="Y364" s="35"/>
      <c r="Z364" s="35"/>
      <c r="AA364" s="35"/>
      <c r="AB364" s="35"/>
      <c r="AC364" s="35"/>
      <c r="AD364" s="35"/>
      <c r="AE364" s="35"/>
      <c r="AR364" s="200" t="s">
        <v>357</v>
      </c>
      <c r="AT364" s="200" t="s">
        <v>626</v>
      </c>
      <c r="AU364" s="200" t="s">
        <v>120</v>
      </c>
      <c r="AY364" s="18" t="s">
        <v>292</v>
      </c>
      <c r="BE364" s="201">
        <f t="shared" si="14"/>
        <v>0</v>
      </c>
      <c r="BF364" s="201">
        <f t="shared" si="15"/>
        <v>0</v>
      </c>
      <c r="BG364" s="201">
        <f t="shared" si="16"/>
        <v>0</v>
      </c>
      <c r="BH364" s="201">
        <f t="shared" si="17"/>
        <v>0</v>
      </c>
      <c r="BI364" s="201">
        <f t="shared" si="18"/>
        <v>0</v>
      </c>
      <c r="BJ364" s="18" t="s">
        <v>85</v>
      </c>
      <c r="BK364" s="201">
        <f t="shared" si="19"/>
        <v>0</v>
      </c>
      <c r="BL364" s="18" t="s">
        <v>299</v>
      </c>
      <c r="BM364" s="200" t="s">
        <v>6217</v>
      </c>
    </row>
    <row r="365" spans="1:65" s="2" customFormat="1" ht="24.2" customHeight="1">
      <c r="A365" s="35"/>
      <c r="B365" s="36"/>
      <c r="C365" s="189" t="s">
        <v>962</v>
      </c>
      <c r="D365" s="189" t="s">
        <v>294</v>
      </c>
      <c r="E365" s="190" t="s">
        <v>6218</v>
      </c>
      <c r="F365" s="191" t="s">
        <v>6219</v>
      </c>
      <c r="G365" s="192" t="s">
        <v>407</v>
      </c>
      <c r="H365" s="193">
        <v>275</v>
      </c>
      <c r="I365" s="194"/>
      <c r="J365" s="195">
        <f t="shared" si="10"/>
        <v>0</v>
      </c>
      <c r="K365" s="191" t="s">
        <v>298</v>
      </c>
      <c r="L365" s="40"/>
      <c r="M365" s="196" t="s">
        <v>1</v>
      </c>
      <c r="N365" s="197" t="s">
        <v>42</v>
      </c>
      <c r="O365" s="72"/>
      <c r="P365" s="198">
        <f t="shared" si="11"/>
        <v>0</v>
      </c>
      <c r="Q365" s="198">
        <v>1E-4</v>
      </c>
      <c r="R365" s="198">
        <f t="shared" si="12"/>
        <v>2.75E-2</v>
      </c>
      <c r="S365" s="198">
        <v>0</v>
      </c>
      <c r="T365" s="199">
        <f t="shared" si="13"/>
        <v>0</v>
      </c>
      <c r="U365" s="35"/>
      <c r="V365" s="35"/>
      <c r="W365" s="35"/>
      <c r="X365" s="35"/>
      <c r="Y365" s="35"/>
      <c r="Z365" s="35"/>
      <c r="AA365" s="35"/>
      <c r="AB365" s="35"/>
      <c r="AC365" s="35"/>
      <c r="AD365" s="35"/>
      <c r="AE365" s="35"/>
      <c r="AR365" s="200" t="s">
        <v>299</v>
      </c>
      <c r="AT365" s="200" t="s">
        <v>294</v>
      </c>
      <c r="AU365" s="200" t="s">
        <v>120</v>
      </c>
      <c r="AY365" s="18" t="s">
        <v>292</v>
      </c>
      <c r="BE365" s="201">
        <f t="shared" si="14"/>
        <v>0</v>
      </c>
      <c r="BF365" s="201">
        <f t="shared" si="15"/>
        <v>0</v>
      </c>
      <c r="BG365" s="201">
        <f t="shared" si="16"/>
        <v>0</v>
      </c>
      <c r="BH365" s="201">
        <f t="shared" si="17"/>
        <v>0</v>
      </c>
      <c r="BI365" s="201">
        <f t="shared" si="18"/>
        <v>0</v>
      </c>
      <c r="BJ365" s="18" t="s">
        <v>85</v>
      </c>
      <c r="BK365" s="201">
        <f t="shared" si="19"/>
        <v>0</v>
      </c>
      <c r="BL365" s="18" t="s">
        <v>299</v>
      </c>
      <c r="BM365" s="200" t="s">
        <v>6220</v>
      </c>
    </row>
    <row r="366" spans="1:65" s="14" customFormat="1" ht="11.25">
      <c r="B366" s="213"/>
      <c r="C366" s="214"/>
      <c r="D366" s="204" t="s">
        <v>301</v>
      </c>
      <c r="E366" s="215" t="s">
        <v>1</v>
      </c>
      <c r="F366" s="216" t="s">
        <v>6221</v>
      </c>
      <c r="G366" s="214"/>
      <c r="H366" s="217">
        <v>275</v>
      </c>
      <c r="I366" s="218"/>
      <c r="J366" s="214"/>
      <c r="K366" s="214"/>
      <c r="L366" s="219"/>
      <c r="M366" s="220"/>
      <c r="N366" s="221"/>
      <c r="O366" s="221"/>
      <c r="P366" s="221"/>
      <c r="Q366" s="221"/>
      <c r="R366" s="221"/>
      <c r="S366" s="221"/>
      <c r="T366" s="222"/>
      <c r="AT366" s="223" t="s">
        <v>301</v>
      </c>
      <c r="AU366" s="223" t="s">
        <v>120</v>
      </c>
      <c r="AV366" s="14" t="s">
        <v>120</v>
      </c>
      <c r="AW366" s="14" t="s">
        <v>32</v>
      </c>
      <c r="AX366" s="14" t="s">
        <v>85</v>
      </c>
      <c r="AY366" s="223" t="s">
        <v>292</v>
      </c>
    </row>
    <row r="367" spans="1:65" s="2" customFormat="1" ht="24.2" customHeight="1">
      <c r="A367" s="35"/>
      <c r="B367" s="36"/>
      <c r="C367" s="189" t="s">
        <v>966</v>
      </c>
      <c r="D367" s="189" t="s">
        <v>294</v>
      </c>
      <c r="E367" s="190" t="s">
        <v>6222</v>
      </c>
      <c r="F367" s="191" t="s">
        <v>6223</v>
      </c>
      <c r="G367" s="192" t="s">
        <v>407</v>
      </c>
      <c r="H367" s="193">
        <v>25</v>
      </c>
      <c r="I367" s="194"/>
      <c r="J367" s="195">
        <f>ROUND(I367*H367,2)</f>
        <v>0</v>
      </c>
      <c r="K367" s="191" t="s">
        <v>298</v>
      </c>
      <c r="L367" s="40"/>
      <c r="M367" s="196" t="s">
        <v>1</v>
      </c>
      <c r="N367" s="197" t="s">
        <v>42</v>
      </c>
      <c r="O367" s="72"/>
      <c r="P367" s="198">
        <f>O367*H367</f>
        <v>0</v>
      </c>
      <c r="Q367" s="198">
        <v>5.0000000000000002E-5</v>
      </c>
      <c r="R367" s="198">
        <f>Q367*H367</f>
        <v>1.25E-3</v>
      </c>
      <c r="S367" s="198">
        <v>0</v>
      </c>
      <c r="T367" s="199">
        <f>S367*H367</f>
        <v>0</v>
      </c>
      <c r="U367" s="35"/>
      <c r="V367" s="35"/>
      <c r="W367" s="35"/>
      <c r="X367" s="35"/>
      <c r="Y367" s="35"/>
      <c r="Z367" s="35"/>
      <c r="AA367" s="35"/>
      <c r="AB367" s="35"/>
      <c r="AC367" s="35"/>
      <c r="AD367" s="35"/>
      <c r="AE367" s="35"/>
      <c r="AR367" s="200" t="s">
        <v>299</v>
      </c>
      <c r="AT367" s="200" t="s">
        <v>294</v>
      </c>
      <c r="AU367" s="200" t="s">
        <v>120</v>
      </c>
      <c r="AY367" s="18" t="s">
        <v>292</v>
      </c>
      <c r="BE367" s="201">
        <f>IF(N367="základní",J367,0)</f>
        <v>0</v>
      </c>
      <c r="BF367" s="201">
        <f>IF(N367="snížená",J367,0)</f>
        <v>0</v>
      </c>
      <c r="BG367" s="201">
        <f>IF(N367="zákl. přenesená",J367,0)</f>
        <v>0</v>
      </c>
      <c r="BH367" s="201">
        <f>IF(N367="sníž. přenesená",J367,0)</f>
        <v>0</v>
      </c>
      <c r="BI367" s="201">
        <f>IF(N367="nulová",J367,0)</f>
        <v>0</v>
      </c>
      <c r="BJ367" s="18" t="s">
        <v>85</v>
      </c>
      <c r="BK367" s="201">
        <f>ROUND(I367*H367,2)</f>
        <v>0</v>
      </c>
      <c r="BL367" s="18" t="s">
        <v>299</v>
      </c>
      <c r="BM367" s="200" t="s">
        <v>6224</v>
      </c>
    </row>
    <row r="368" spans="1:65" s="14" customFormat="1" ht="11.25">
      <c r="B368" s="213"/>
      <c r="C368" s="214"/>
      <c r="D368" s="204" t="s">
        <v>301</v>
      </c>
      <c r="E368" s="215" t="s">
        <v>1</v>
      </c>
      <c r="F368" s="216" t="s">
        <v>6225</v>
      </c>
      <c r="G368" s="214"/>
      <c r="H368" s="217">
        <v>25</v>
      </c>
      <c r="I368" s="218"/>
      <c r="J368" s="214"/>
      <c r="K368" s="214"/>
      <c r="L368" s="219"/>
      <c r="M368" s="220"/>
      <c r="N368" s="221"/>
      <c r="O368" s="221"/>
      <c r="P368" s="221"/>
      <c r="Q368" s="221"/>
      <c r="R368" s="221"/>
      <c r="S368" s="221"/>
      <c r="T368" s="222"/>
      <c r="AT368" s="223" t="s">
        <v>301</v>
      </c>
      <c r="AU368" s="223" t="s">
        <v>120</v>
      </c>
      <c r="AV368" s="14" t="s">
        <v>120</v>
      </c>
      <c r="AW368" s="14" t="s">
        <v>32</v>
      </c>
      <c r="AX368" s="14" t="s">
        <v>85</v>
      </c>
      <c r="AY368" s="223" t="s">
        <v>292</v>
      </c>
    </row>
    <row r="369" spans="1:65" s="2" customFormat="1" ht="24.2" customHeight="1">
      <c r="A369" s="35"/>
      <c r="B369" s="36"/>
      <c r="C369" s="189" t="s">
        <v>970</v>
      </c>
      <c r="D369" s="189" t="s">
        <v>294</v>
      </c>
      <c r="E369" s="190" t="s">
        <v>6226</v>
      </c>
      <c r="F369" s="191" t="s">
        <v>6227</v>
      </c>
      <c r="G369" s="192" t="s">
        <v>297</v>
      </c>
      <c r="H369" s="193">
        <v>3</v>
      </c>
      <c r="I369" s="194"/>
      <c r="J369" s="195">
        <f t="shared" ref="J369:J374" si="20">ROUND(I369*H369,2)</f>
        <v>0</v>
      </c>
      <c r="K369" s="191" t="s">
        <v>298</v>
      </c>
      <c r="L369" s="40"/>
      <c r="M369" s="196" t="s">
        <v>1</v>
      </c>
      <c r="N369" s="197" t="s">
        <v>42</v>
      </c>
      <c r="O369" s="72"/>
      <c r="P369" s="198">
        <f t="shared" ref="P369:P374" si="21">O369*H369</f>
        <v>0</v>
      </c>
      <c r="Q369" s="198">
        <v>1.1999999999999999E-3</v>
      </c>
      <c r="R369" s="198">
        <f t="shared" ref="R369:R374" si="22">Q369*H369</f>
        <v>3.5999999999999999E-3</v>
      </c>
      <c r="S369" s="198">
        <v>0</v>
      </c>
      <c r="T369" s="199">
        <f t="shared" ref="T369:T374" si="23">S369*H369</f>
        <v>0</v>
      </c>
      <c r="U369" s="35"/>
      <c r="V369" s="35"/>
      <c r="W369" s="35"/>
      <c r="X369" s="35"/>
      <c r="Y369" s="35"/>
      <c r="Z369" s="35"/>
      <c r="AA369" s="35"/>
      <c r="AB369" s="35"/>
      <c r="AC369" s="35"/>
      <c r="AD369" s="35"/>
      <c r="AE369" s="35"/>
      <c r="AR369" s="200" t="s">
        <v>299</v>
      </c>
      <c r="AT369" s="200" t="s">
        <v>294</v>
      </c>
      <c r="AU369" s="200" t="s">
        <v>120</v>
      </c>
      <c r="AY369" s="18" t="s">
        <v>292</v>
      </c>
      <c r="BE369" s="201">
        <f t="shared" ref="BE369:BE374" si="24">IF(N369="základní",J369,0)</f>
        <v>0</v>
      </c>
      <c r="BF369" s="201">
        <f t="shared" ref="BF369:BF374" si="25">IF(N369="snížená",J369,0)</f>
        <v>0</v>
      </c>
      <c r="BG369" s="201">
        <f t="shared" ref="BG369:BG374" si="26">IF(N369="zákl. přenesená",J369,0)</f>
        <v>0</v>
      </c>
      <c r="BH369" s="201">
        <f t="shared" ref="BH369:BH374" si="27">IF(N369="sníž. přenesená",J369,0)</f>
        <v>0</v>
      </c>
      <c r="BI369" s="201">
        <f t="shared" ref="BI369:BI374" si="28">IF(N369="nulová",J369,0)</f>
        <v>0</v>
      </c>
      <c r="BJ369" s="18" t="s">
        <v>85</v>
      </c>
      <c r="BK369" s="201">
        <f t="shared" ref="BK369:BK374" si="29">ROUND(I369*H369,2)</f>
        <v>0</v>
      </c>
      <c r="BL369" s="18" t="s">
        <v>299</v>
      </c>
      <c r="BM369" s="200" t="s">
        <v>6228</v>
      </c>
    </row>
    <row r="370" spans="1:65" s="2" customFormat="1" ht="24.2" customHeight="1">
      <c r="A370" s="35"/>
      <c r="B370" s="36"/>
      <c r="C370" s="189" t="s">
        <v>975</v>
      </c>
      <c r="D370" s="189" t="s">
        <v>294</v>
      </c>
      <c r="E370" s="190" t="s">
        <v>6229</v>
      </c>
      <c r="F370" s="191" t="s">
        <v>6230</v>
      </c>
      <c r="G370" s="192" t="s">
        <v>581</v>
      </c>
      <c r="H370" s="193">
        <v>3</v>
      </c>
      <c r="I370" s="194"/>
      <c r="J370" s="195">
        <f t="shared" si="20"/>
        <v>0</v>
      </c>
      <c r="K370" s="191" t="s">
        <v>298</v>
      </c>
      <c r="L370" s="40"/>
      <c r="M370" s="196" t="s">
        <v>1</v>
      </c>
      <c r="N370" s="197" t="s">
        <v>42</v>
      </c>
      <c r="O370" s="72"/>
      <c r="P370" s="198">
        <f t="shared" si="21"/>
        <v>0</v>
      </c>
      <c r="Q370" s="198">
        <v>5.2999999999999998E-4</v>
      </c>
      <c r="R370" s="198">
        <f t="shared" si="22"/>
        <v>1.5899999999999998E-3</v>
      </c>
      <c r="S370" s="198">
        <v>0</v>
      </c>
      <c r="T370" s="199">
        <f t="shared" si="23"/>
        <v>0</v>
      </c>
      <c r="U370" s="35"/>
      <c r="V370" s="35"/>
      <c r="W370" s="35"/>
      <c r="X370" s="35"/>
      <c r="Y370" s="35"/>
      <c r="Z370" s="35"/>
      <c r="AA370" s="35"/>
      <c r="AB370" s="35"/>
      <c r="AC370" s="35"/>
      <c r="AD370" s="35"/>
      <c r="AE370" s="35"/>
      <c r="AR370" s="200" t="s">
        <v>299</v>
      </c>
      <c r="AT370" s="200" t="s">
        <v>294</v>
      </c>
      <c r="AU370" s="200" t="s">
        <v>120</v>
      </c>
      <c r="AY370" s="18" t="s">
        <v>292</v>
      </c>
      <c r="BE370" s="201">
        <f t="shared" si="24"/>
        <v>0</v>
      </c>
      <c r="BF370" s="201">
        <f t="shared" si="25"/>
        <v>0</v>
      </c>
      <c r="BG370" s="201">
        <f t="shared" si="26"/>
        <v>0</v>
      </c>
      <c r="BH370" s="201">
        <f t="shared" si="27"/>
        <v>0</v>
      </c>
      <c r="BI370" s="201">
        <f t="shared" si="28"/>
        <v>0</v>
      </c>
      <c r="BJ370" s="18" t="s">
        <v>85</v>
      </c>
      <c r="BK370" s="201">
        <f t="shared" si="29"/>
        <v>0</v>
      </c>
      <c r="BL370" s="18" t="s">
        <v>299</v>
      </c>
      <c r="BM370" s="200" t="s">
        <v>6231</v>
      </c>
    </row>
    <row r="371" spans="1:65" s="2" customFormat="1" ht="16.5" customHeight="1">
      <c r="A371" s="35"/>
      <c r="B371" s="36"/>
      <c r="C371" s="189" t="s">
        <v>979</v>
      </c>
      <c r="D371" s="189" t="s">
        <v>294</v>
      </c>
      <c r="E371" s="190" t="s">
        <v>6232</v>
      </c>
      <c r="F371" s="191" t="s">
        <v>6233</v>
      </c>
      <c r="G371" s="192" t="s">
        <v>407</v>
      </c>
      <c r="H371" s="193">
        <v>300</v>
      </c>
      <c r="I371" s="194"/>
      <c r="J371" s="195">
        <f t="shared" si="20"/>
        <v>0</v>
      </c>
      <c r="K371" s="191" t="s">
        <v>298</v>
      </c>
      <c r="L371" s="40"/>
      <c r="M371" s="196" t="s">
        <v>1</v>
      </c>
      <c r="N371" s="197" t="s">
        <v>42</v>
      </c>
      <c r="O371" s="72"/>
      <c r="P371" s="198">
        <f t="shared" si="21"/>
        <v>0</v>
      </c>
      <c r="Q371" s="198">
        <v>0</v>
      </c>
      <c r="R371" s="198">
        <f t="shared" si="22"/>
        <v>0</v>
      </c>
      <c r="S371" s="198">
        <v>0</v>
      </c>
      <c r="T371" s="199">
        <f t="shared" si="23"/>
        <v>0</v>
      </c>
      <c r="U371" s="35"/>
      <c r="V371" s="35"/>
      <c r="W371" s="35"/>
      <c r="X371" s="35"/>
      <c r="Y371" s="35"/>
      <c r="Z371" s="35"/>
      <c r="AA371" s="35"/>
      <c r="AB371" s="35"/>
      <c r="AC371" s="35"/>
      <c r="AD371" s="35"/>
      <c r="AE371" s="35"/>
      <c r="AR371" s="200" t="s">
        <v>299</v>
      </c>
      <c r="AT371" s="200" t="s">
        <v>294</v>
      </c>
      <c r="AU371" s="200" t="s">
        <v>120</v>
      </c>
      <c r="AY371" s="18" t="s">
        <v>292</v>
      </c>
      <c r="BE371" s="201">
        <f t="shared" si="24"/>
        <v>0</v>
      </c>
      <c r="BF371" s="201">
        <f t="shared" si="25"/>
        <v>0</v>
      </c>
      <c r="BG371" s="201">
        <f t="shared" si="26"/>
        <v>0</v>
      </c>
      <c r="BH371" s="201">
        <f t="shared" si="27"/>
        <v>0</v>
      </c>
      <c r="BI371" s="201">
        <f t="shared" si="28"/>
        <v>0</v>
      </c>
      <c r="BJ371" s="18" t="s">
        <v>85</v>
      </c>
      <c r="BK371" s="201">
        <f t="shared" si="29"/>
        <v>0</v>
      </c>
      <c r="BL371" s="18" t="s">
        <v>299</v>
      </c>
      <c r="BM371" s="200" t="s">
        <v>6234</v>
      </c>
    </row>
    <row r="372" spans="1:65" s="2" customFormat="1" ht="24.2" customHeight="1">
      <c r="A372" s="35"/>
      <c r="B372" s="36"/>
      <c r="C372" s="189" t="s">
        <v>984</v>
      </c>
      <c r="D372" s="189" t="s">
        <v>294</v>
      </c>
      <c r="E372" s="190" t="s">
        <v>6235</v>
      </c>
      <c r="F372" s="191" t="s">
        <v>6236</v>
      </c>
      <c r="G372" s="192" t="s">
        <v>407</v>
      </c>
      <c r="H372" s="193">
        <v>35</v>
      </c>
      <c r="I372" s="194"/>
      <c r="J372" s="195">
        <f t="shared" si="20"/>
        <v>0</v>
      </c>
      <c r="K372" s="191" t="s">
        <v>298</v>
      </c>
      <c r="L372" s="40"/>
      <c r="M372" s="196" t="s">
        <v>1</v>
      </c>
      <c r="N372" s="197" t="s">
        <v>42</v>
      </c>
      <c r="O372" s="72"/>
      <c r="P372" s="198">
        <f t="shared" si="21"/>
        <v>0</v>
      </c>
      <c r="Q372" s="198">
        <v>0</v>
      </c>
      <c r="R372" s="198">
        <f t="shared" si="22"/>
        <v>0</v>
      </c>
      <c r="S372" s="198">
        <v>0</v>
      </c>
      <c r="T372" s="199">
        <f t="shared" si="23"/>
        <v>0</v>
      </c>
      <c r="U372" s="35"/>
      <c r="V372" s="35"/>
      <c r="W372" s="35"/>
      <c r="X372" s="35"/>
      <c r="Y372" s="35"/>
      <c r="Z372" s="35"/>
      <c r="AA372" s="35"/>
      <c r="AB372" s="35"/>
      <c r="AC372" s="35"/>
      <c r="AD372" s="35"/>
      <c r="AE372" s="35"/>
      <c r="AR372" s="200" t="s">
        <v>299</v>
      </c>
      <c r="AT372" s="200" t="s">
        <v>294</v>
      </c>
      <c r="AU372" s="200" t="s">
        <v>120</v>
      </c>
      <c r="AY372" s="18" t="s">
        <v>292</v>
      </c>
      <c r="BE372" s="201">
        <f t="shared" si="24"/>
        <v>0</v>
      </c>
      <c r="BF372" s="201">
        <f t="shared" si="25"/>
        <v>0</v>
      </c>
      <c r="BG372" s="201">
        <f t="shared" si="26"/>
        <v>0</v>
      </c>
      <c r="BH372" s="201">
        <f t="shared" si="27"/>
        <v>0</v>
      </c>
      <c r="BI372" s="201">
        <f t="shared" si="28"/>
        <v>0</v>
      </c>
      <c r="BJ372" s="18" t="s">
        <v>85</v>
      </c>
      <c r="BK372" s="201">
        <f t="shared" si="29"/>
        <v>0</v>
      </c>
      <c r="BL372" s="18" t="s">
        <v>299</v>
      </c>
      <c r="BM372" s="200" t="s">
        <v>6237</v>
      </c>
    </row>
    <row r="373" spans="1:65" s="2" customFormat="1" ht="24.2" customHeight="1">
      <c r="A373" s="35"/>
      <c r="B373" s="36"/>
      <c r="C373" s="189" t="s">
        <v>989</v>
      </c>
      <c r="D373" s="189" t="s">
        <v>294</v>
      </c>
      <c r="E373" s="190" t="s">
        <v>6238</v>
      </c>
      <c r="F373" s="191" t="s">
        <v>6239</v>
      </c>
      <c r="G373" s="192" t="s">
        <v>407</v>
      </c>
      <c r="H373" s="193">
        <v>35</v>
      </c>
      <c r="I373" s="194"/>
      <c r="J373" s="195">
        <f t="shared" si="20"/>
        <v>0</v>
      </c>
      <c r="K373" s="191" t="s">
        <v>298</v>
      </c>
      <c r="L373" s="40"/>
      <c r="M373" s="196" t="s">
        <v>1</v>
      </c>
      <c r="N373" s="197" t="s">
        <v>42</v>
      </c>
      <c r="O373" s="72"/>
      <c r="P373" s="198">
        <f t="shared" si="21"/>
        <v>0</v>
      </c>
      <c r="Q373" s="198">
        <v>9.0000000000000006E-5</v>
      </c>
      <c r="R373" s="198">
        <f t="shared" si="22"/>
        <v>3.15E-3</v>
      </c>
      <c r="S373" s="198">
        <v>0</v>
      </c>
      <c r="T373" s="199">
        <f t="shared" si="23"/>
        <v>0</v>
      </c>
      <c r="U373" s="35"/>
      <c r="V373" s="35"/>
      <c r="W373" s="35"/>
      <c r="X373" s="35"/>
      <c r="Y373" s="35"/>
      <c r="Z373" s="35"/>
      <c r="AA373" s="35"/>
      <c r="AB373" s="35"/>
      <c r="AC373" s="35"/>
      <c r="AD373" s="35"/>
      <c r="AE373" s="35"/>
      <c r="AR373" s="200" t="s">
        <v>299</v>
      </c>
      <c r="AT373" s="200" t="s">
        <v>294</v>
      </c>
      <c r="AU373" s="200" t="s">
        <v>120</v>
      </c>
      <c r="AY373" s="18" t="s">
        <v>292</v>
      </c>
      <c r="BE373" s="201">
        <f t="shared" si="24"/>
        <v>0</v>
      </c>
      <c r="BF373" s="201">
        <f t="shared" si="25"/>
        <v>0</v>
      </c>
      <c r="BG373" s="201">
        <f t="shared" si="26"/>
        <v>0</v>
      </c>
      <c r="BH373" s="201">
        <f t="shared" si="27"/>
        <v>0</v>
      </c>
      <c r="BI373" s="201">
        <f t="shared" si="28"/>
        <v>0</v>
      </c>
      <c r="BJ373" s="18" t="s">
        <v>85</v>
      </c>
      <c r="BK373" s="201">
        <f t="shared" si="29"/>
        <v>0</v>
      </c>
      <c r="BL373" s="18" t="s">
        <v>299</v>
      </c>
      <c r="BM373" s="200" t="s">
        <v>6240</v>
      </c>
    </row>
    <row r="374" spans="1:65" s="2" customFormat="1" ht="24.2" customHeight="1">
      <c r="A374" s="35"/>
      <c r="B374" s="36"/>
      <c r="C374" s="189" t="s">
        <v>1157</v>
      </c>
      <c r="D374" s="189" t="s">
        <v>294</v>
      </c>
      <c r="E374" s="190" t="s">
        <v>6241</v>
      </c>
      <c r="F374" s="191" t="s">
        <v>6242</v>
      </c>
      <c r="G374" s="192" t="s">
        <v>297</v>
      </c>
      <c r="H374" s="193">
        <v>2352.355</v>
      </c>
      <c r="I374" s="194"/>
      <c r="J374" s="195">
        <f t="shared" si="20"/>
        <v>0</v>
      </c>
      <c r="K374" s="191" t="s">
        <v>298</v>
      </c>
      <c r="L374" s="40"/>
      <c r="M374" s="196" t="s">
        <v>1</v>
      </c>
      <c r="N374" s="197" t="s">
        <v>42</v>
      </c>
      <c r="O374" s="72"/>
      <c r="P374" s="198">
        <f t="shared" si="21"/>
        <v>0</v>
      </c>
      <c r="Q374" s="198">
        <v>6.0999999999999997E-4</v>
      </c>
      <c r="R374" s="198">
        <f t="shared" si="22"/>
        <v>1.43493655</v>
      </c>
      <c r="S374" s="198">
        <v>0</v>
      </c>
      <c r="T374" s="199">
        <f t="shared" si="23"/>
        <v>0</v>
      </c>
      <c r="U374" s="35"/>
      <c r="V374" s="35"/>
      <c r="W374" s="35"/>
      <c r="X374" s="35"/>
      <c r="Y374" s="35"/>
      <c r="Z374" s="35"/>
      <c r="AA374" s="35"/>
      <c r="AB374" s="35"/>
      <c r="AC374" s="35"/>
      <c r="AD374" s="35"/>
      <c r="AE374" s="35"/>
      <c r="AR374" s="200" t="s">
        <v>299</v>
      </c>
      <c r="AT374" s="200" t="s">
        <v>294</v>
      </c>
      <c r="AU374" s="200" t="s">
        <v>120</v>
      </c>
      <c r="AY374" s="18" t="s">
        <v>292</v>
      </c>
      <c r="BE374" s="201">
        <f t="shared" si="24"/>
        <v>0</v>
      </c>
      <c r="BF374" s="201">
        <f t="shared" si="25"/>
        <v>0</v>
      </c>
      <c r="BG374" s="201">
        <f t="shared" si="26"/>
        <v>0</v>
      </c>
      <c r="BH374" s="201">
        <f t="shared" si="27"/>
        <v>0</v>
      </c>
      <c r="BI374" s="201">
        <f t="shared" si="28"/>
        <v>0</v>
      </c>
      <c r="BJ374" s="18" t="s">
        <v>85</v>
      </c>
      <c r="BK374" s="201">
        <f t="shared" si="29"/>
        <v>0</v>
      </c>
      <c r="BL374" s="18" t="s">
        <v>299</v>
      </c>
      <c r="BM374" s="200" t="s">
        <v>6243</v>
      </c>
    </row>
    <row r="375" spans="1:65" s="14" customFormat="1" ht="11.25">
      <c r="B375" s="213"/>
      <c r="C375" s="214"/>
      <c r="D375" s="204" t="s">
        <v>301</v>
      </c>
      <c r="E375" s="215" t="s">
        <v>1</v>
      </c>
      <c r="F375" s="216" t="s">
        <v>6244</v>
      </c>
      <c r="G375" s="214"/>
      <c r="H375" s="217">
        <v>2352.355</v>
      </c>
      <c r="I375" s="218"/>
      <c r="J375" s="214"/>
      <c r="K375" s="214"/>
      <c r="L375" s="219"/>
      <c r="M375" s="220"/>
      <c r="N375" s="221"/>
      <c r="O375" s="221"/>
      <c r="P375" s="221"/>
      <c r="Q375" s="221"/>
      <c r="R375" s="221"/>
      <c r="S375" s="221"/>
      <c r="T375" s="222"/>
      <c r="AT375" s="223" t="s">
        <v>301</v>
      </c>
      <c r="AU375" s="223" t="s">
        <v>120</v>
      </c>
      <c r="AV375" s="14" t="s">
        <v>120</v>
      </c>
      <c r="AW375" s="14" t="s">
        <v>32</v>
      </c>
      <c r="AX375" s="14" t="s">
        <v>77</v>
      </c>
      <c r="AY375" s="223" t="s">
        <v>292</v>
      </c>
    </row>
    <row r="376" spans="1:65" s="15" customFormat="1" ht="11.25">
      <c r="B376" s="224"/>
      <c r="C376" s="225"/>
      <c r="D376" s="204" t="s">
        <v>301</v>
      </c>
      <c r="E376" s="226" t="s">
        <v>1</v>
      </c>
      <c r="F376" s="227" t="s">
        <v>304</v>
      </c>
      <c r="G376" s="225"/>
      <c r="H376" s="228">
        <v>2352.355</v>
      </c>
      <c r="I376" s="229"/>
      <c r="J376" s="225"/>
      <c r="K376" s="225"/>
      <c r="L376" s="230"/>
      <c r="M376" s="231"/>
      <c r="N376" s="232"/>
      <c r="O376" s="232"/>
      <c r="P376" s="232"/>
      <c r="Q376" s="232"/>
      <c r="R376" s="232"/>
      <c r="S376" s="232"/>
      <c r="T376" s="233"/>
      <c r="AT376" s="234" t="s">
        <v>301</v>
      </c>
      <c r="AU376" s="234" t="s">
        <v>120</v>
      </c>
      <c r="AV376" s="15" t="s">
        <v>299</v>
      </c>
      <c r="AW376" s="15" t="s">
        <v>32</v>
      </c>
      <c r="AX376" s="15" t="s">
        <v>85</v>
      </c>
      <c r="AY376" s="234" t="s">
        <v>292</v>
      </c>
    </row>
    <row r="377" spans="1:65" s="2" customFormat="1" ht="24.2" customHeight="1">
      <c r="A377" s="35"/>
      <c r="B377" s="36"/>
      <c r="C377" s="189" t="s">
        <v>530</v>
      </c>
      <c r="D377" s="189" t="s">
        <v>294</v>
      </c>
      <c r="E377" s="190" t="s">
        <v>6245</v>
      </c>
      <c r="F377" s="191" t="s">
        <v>6246</v>
      </c>
      <c r="G377" s="192" t="s">
        <v>297</v>
      </c>
      <c r="H377" s="193">
        <v>2352.355</v>
      </c>
      <c r="I377" s="194"/>
      <c r="J377" s="195">
        <f>ROUND(I377*H377,2)</f>
        <v>0</v>
      </c>
      <c r="K377" s="191" t="s">
        <v>298</v>
      </c>
      <c r="L377" s="40"/>
      <c r="M377" s="196" t="s">
        <v>1</v>
      </c>
      <c r="N377" s="197" t="s">
        <v>42</v>
      </c>
      <c r="O377" s="72"/>
      <c r="P377" s="198">
        <f>O377*H377</f>
        <v>0</v>
      </c>
      <c r="Q377" s="198">
        <v>6.8999999999999997E-4</v>
      </c>
      <c r="R377" s="198">
        <f>Q377*H377</f>
        <v>1.62312495</v>
      </c>
      <c r="S377" s="198">
        <v>0</v>
      </c>
      <c r="T377" s="199">
        <f>S377*H377</f>
        <v>0</v>
      </c>
      <c r="U377" s="35"/>
      <c r="V377" s="35"/>
      <c r="W377" s="35"/>
      <c r="X377" s="35"/>
      <c r="Y377" s="35"/>
      <c r="Z377" s="35"/>
      <c r="AA377" s="35"/>
      <c r="AB377" s="35"/>
      <c r="AC377" s="35"/>
      <c r="AD377" s="35"/>
      <c r="AE377" s="35"/>
      <c r="AR377" s="200" t="s">
        <v>299</v>
      </c>
      <c r="AT377" s="200" t="s">
        <v>294</v>
      </c>
      <c r="AU377" s="200" t="s">
        <v>120</v>
      </c>
      <c r="AY377" s="18" t="s">
        <v>292</v>
      </c>
      <c r="BE377" s="201">
        <f>IF(N377="základní",J377,0)</f>
        <v>0</v>
      </c>
      <c r="BF377" s="201">
        <f>IF(N377="snížená",J377,0)</f>
        <v>0</v>
      </c>
      <c r="BG377" s="201">
        <f>IF(N377="zákl. přenesená",J377,0)</f>
        <v>0</v>
      </c>
      <c r="BH377" s="201">
        <f>IF(N377="sníž. přenesená",J377,0)</f>
        <v>0</v>
      </c>
      <c r="BI377" s="201">
        <f>IF(N377="nulová",J377,0)</f>
        <v>0</v>
      </c>
      <c r="BJ377" s="18" t="s">
        <v>85</v>
      </c>
      <c r="BK377" s="201">
        <f>ROUND(I377*H377,2)</f>
        <v>0</v>
      </c>
      <c r="BL377" s="18" t="s">
        <v>299</v>
      </c>
      <c r="BM377" s="200" t="s">
        <v>6247</v>
      </c>
    </row>
    <row r="378" spans="1:65" s="14" customFormat="1" ht="11.25">
      <c r="B378" s="213"/>
      <c r="C378" s="214"/>
      <c r="D378" s="204" t="s">
        <v>301</v>
      </c>
      <c r="E378" s="215" t="s">
        <v>1</v>
      </c>
      <c r="F378" s="216" t="s">
        <v>6244</v>
      </c>
      <c r="G378" s="214"/>
      <c r="H378" s="217">
        <v>2352.355</v>
      </c>
      <c r="I378" s="218"/>
      <c r="J378" s="214"/>
      <c r="K378" s="214"/>
      <c r="L378" s="219"/>
      <c r="M378" s="220"/>
      <c r="N378" s="221"/>
      <c r="O378" s="221"/>
      <c r="P378" s="221"/>
      <c r="Q378" s="221"/>
      <c r="R378" s="221"/>
      <c r="S378" s="221"/>
      <c r="T378" s="222"/>
      <c r="AT378" s="223" t="s">
        <v>301</v>
      </c>
      <c r="AU378" s="223" t="s">
        <v>120</v>
      </c>
      <c r="AV378" s="14" t="s">
        <v>120</v>
      </c>
      <c r="AW378" s="14" t="s">
        <v>32</v>
      </c>
      <c r="AX378" s="14" t="s">
        <v>77</v>
      </c>
      <c r="AY378" s="223" t="s">
        <v>292</v>
      </c>
    </row>
    <row r="379" spans="1:65" s="15" customFormat="1" ht="11.25">
      <c r="B379" s="224"/>
      <c r="C379" s="225"/>
      <c r="D379" s="204" t="s">
        <v>301</v>
      </c>
      <c r="E379" s="226" t="s">
        <v>1</v>
      </c>
      <c r="F379" s="227" t="s">
        <v>304</v>
      </c>
      <c r="G379" s="225"/>
      <c r="H379" s="228">
        <v>2352.355</v>
      </c>
      <c r="I379" s="229"/>
      <c r="J379" s="225"/>
      <c r="K379" s="225"/>
      <c r="L379" s="230"/>
      <c r="M379" s="231"/>
      <c r="N379" s="232"/>
      <c r="O379" s="232"/>
      <c r="P379" s="232"/>
      <c r="Q379" s="232"/>
      <c r="R379" s="232"/>
      <c r="S379" s="232"/>
      <c r="T379" s="233"/>
      <c r="AT379" s="234" t="s">
        <v>301</v>
      </c>
      <c r="AU379" s="234" t="s">
        <v>120</v>
      </c>
      <c r="AV379" s="15" t="s">
        <v>299</v>
      </c>
      <c r="AW379" s="15" t="s">
        <v>32</v>
      </c>
      <c r="AX379" s="15" t="s">
        <v>85</v>
      </c>
      <c r="AY379" s="234" t="s">
        <v>292</v>
      </c>
    </row>
    <row r="380" spans="1:65" s="2" customFormat="1" ht="24.2" customHeight="1">
      <c r="A380" s="35"/>
      <c r="B380" s="36"/>
      <c r="C380" s="189" t="s">
        <v>1178</v>
      </c>
      <c r="D380" s="189" t="s">
        <v>294</v>
      </c>
      <c r="E380" s="190" t="s">
        <v>6248</v>
      </c>
      <c r="F380" s="191" t="s">
        <v>6249</v>
      </c>
      <c r="G380" s="192" t="s">
        <v>407</v>
      </c>
      <c r="H380" s="193">
        <v>35</v>
      </c>
      <c r="I380" s="194"/>
      <c r="J380" s="195">
        <f>ROUND(I380*H380,2)</f>
        <v>0</v>
      </c>
      <c r="K380" s="191" t="s">
        <v>298</v>
      </c>
      <c r="L380" s="40"/>
      <c r="M380" s="196" t="s">
        <v>1</v>
      </c>
      <c r="N380" s="197" t="s">
        <v>42</v>
      </c>
      <c r="O380" s="72"/>
      <c r="P380" s="198">
        <f>O380*H380</f>
        <v>0</v>
      </c>
      <c r="Q380" s="198">
        <v>0</v>
      </c>
      <c r="R380" s="198">
        <f>Q380*H380</f>
        <v>0</v>
      </c>
      <c r="S380" s="198">
        <v>0</v>
      </c>
      <c r="T380" s="199">
        <f>S380*H380</f>
        <v>0</v>
      </c>
      <c r="U380" s="35"/>
      <c r="V380" s="35"/>
      <c r="W380" s="35"/>
      <c r="X380" s="35"/>
      <c r="Y380" s="35"/>
      <c r="Z380" s="35"/>
      <c r="AA380" s="35"/>
      <c r="AB380" s="35"/>
      <c r="AC380" s="35"/>
      <c r="AD380" s="35"/>
      <c r="AE380" s="35"/>
      <c r="AR380" s="200" t="s">
        <v>299</v>
      </c>
      <c r="AT380" s="200" t="s">
        <v>294</v>
      </c>
      <c r="AU380" s="200" t="s">
        <v>120</v>
      </c>
      <c r="AY380" s="18" t="s">
        <v>292</v>
      </c>
      <c r="BE380" s="201">
        <f>IF(N380="základní",J380,0)</f>
        <v>0</v>
      </c>
      <c r="BF380" s="201">
        <f>IF(N380="snížená",J380,0)</f>
        <v>0</v>
      </c>
      <c r="BG380" s="201">
        <f>IF(N380="zákl. přenesená",J380,0)</f>
        <v>0</v>
      </c>
      <c r="BH380" s="201">
        <f>IF(N380="sníž. přenesená",J380,0)</f>
        <v>0</v>
      </c>
      <c r="BI380" s="201">
        <f>IF(N380="nulová",J380,0)</f>
        <v>0</v>
      </c>
      <c r="BJ380" s="18" t="s">
        <v>85</v>
      </c>
      <c r="BK380" s="201">
        <f>ROUND(I380*H380,2)</f>
        <v>0</v>
      </c>
      <c r="BL380" s="18" t="s">
        <v>299</v>
      </c>
      <c r="BM380" s="200" t="s">
        <v>6250</v>
      </c>
    </row>
    <row r="381" spans="1:65" s="2" customFormat="1" ht="16.5" customHeight="1">
      <c r="A381" s="35"/>
      <c r="B381" s="36"/>
      <c r="C381" s="189" t="s">
        <v>1184</v>
      </c>
      <c r="D381" s="189" t="s">
        <v>294</v>
      </c>
      <c r="E381" s="190" t="s">
        <v>6251</v>
      </c>
      <c r="F381" s="191" t="s">
        <v>6252</v>
      </c>
      <c r="G381" s="192" t="s">
        <v>297</v>
      </c>
      <c r="H381" s="193">
        <v>2830.0349999999999</v>
      </c>
      <c r="I381" s="194"/>
      <c r="J381" s="195">
        <f>ROUND(I381*H381,2)</f>
        <v>0</v>
      </c>
      <c r="K381" s="191" t="s">
        <v>298</v>
      </c>
      <c r="L381" s="40"/>
      <c r="M381" s="196" t="s">
        <v>1</v>
      </c>
      <c r="N381" s="197" t="s">
        <v>42</v>
      </c>
      <c r="O381" s="72"/>
      <c r="P381" s="198">
        <f>O381*H381</f>
        <v>0</v>
      </c>
      <c r="Q381" s="198">
        <v>0</v>
      </c>
      <c r="R381" s="198">
        <f>Q381*H381</f>
        <v>0</v>
      </c>
      <c r="S381" s="198">
        <v>0.01</v>
      </c>
      <c r="T381" s="199">
        <f>S381*H381</f>
        <v>28.300349999999998</v>
      </c>
      <c r="U381" s="35"/>
      <c r="V381" s="35"/>
      <c r="W381" s="35"/>
      <c r="X381" s="35"/>
      <c r="Y381" s="35"/>
      <c r="Z381" s="35"/>
      <c r="AA381" s="35"/>
      <c r="AB381" s="35"/>
      <c r="AC381" s="35"/>
      <c r="AD381" s="35"/>
      <c r="AE381" s="35"/>
      <c r="AR381" s="200" t="s">
        <v>299</v>
      </c>
      <c r="AT381" s="200" t="s">
        <v>294</v>
      </c>
      <c r="AU381" s="200" t="s">
        <v>120</v>
      </c>
      <c r="AY381" s="18" t="s">
        <v>292</v>
      </c>
      <c r="BE381" s="201">
        <f>IF(N381="základní",J381,0)</f>
        <v>0</v>
      </c>
      <c r="BF381" s="201">
        <f>IF(N381="snížená",J381,0)</f>
        <v>0</v>
      </c>
      <c r="BG381" s="201">
        <f>IF(N381="zákl. přenesená",J381,0)</f>
        <v>0</v>
      </c>
      <c r="BH381" s="201">
        <f>IF(N381="sníž. přenesená",J381,0)</f>
        <v>0</v>
      </c>
      <c r="BI381" s="201">
        <f>IF(N381="nulová",J381,0)</f>
        <v>0</v>
      </c>
      <c r="BJ381" s="18" t="s">
        <v>85</v>
      </c>
      <c r="BK381" s="201">
        <f>ROUND(I381*H381,2)</f>
        <v>0</v>
      </c>
      <c r="BL381" s="18" t="s">
        <v>299</v>
      </c>
      <c r="BM381" s="200" t="s">
        <v>6253</v>
      </c>
    </row>
    <row r="382" spans="1:65" s="14" customFormat="1" ht="22.5">
      <c r="B382" s="213"/>
      <c r="C382" s="214"/>
      <c r="D382" s="204" t="s">
        <v>301</v>
      </c>
      <c r="E382" s="215" t="s">
        <v>1</v>
      </c>
      <c r="F382" s="216" t="s">
        <v>5974</v>
      </c>
      <c r="G382" s="214"/>
      <c r="H382" s="217">
        <v>2830.0349999999999</v>
      </c>
      <c r="I382" s="218"/>
      <c r="J382" s="214"/>
      <c r="K382" s="214"/>
      <c r="L382" s="219"/>
      <c r="M382" s="220"/>
      <c r="N382" s="221"/>
      <c r="O382" s="221"/>
      <c r="P382" s="221"/>
      <c r="Q382" s="221"/>
      <c r="R382" s="221"/>
      <c r="S382" s="221"/>
      <c r="T382" s="222"/>
      <c r="AT382" s="223" t="s">
        <v>301</v>
      </c>
      <c r="AU382" s="223" t="s">
        <v>120</v>
      </c>
      <c r="AV382" s="14" t="s">
        <v>120</v>
      </c>
      <c r="AW382" s="14" t="s">
        <v>32</v>
      </c>
      <c r="AX382" s="14" t="s">
        <v>77</v>
      </c>
      <c r="AY382" s="223" t="s">
        <v>292</v>
      </c>
    </row>
    <row r="383" spans="1:65" s="15" customFormat="1" ht="11.25">
      <c r="B383" s="224"/>
      <c r="C383" s="225"/>
      <c r="D383" s="204" t="s">
        <v>301</v>
      </c>
      <c r="E383" s="226" t="s">
        <v>1</v>
      </c>
      <c r="F383" s="227" t="s">
        <v>304</v>
      </c>
      <c r="G383" s="225"/>
      <c r="H383" s="228">
        <v>2830.0349999999999</v>
      </c>
      <c r="I383" s="229"/>
      <c r="J383" s="225"/>
      <c r="K383" s="225"/>
      <c r="L383" s="230"/>
      <c r="M383" s="231"/>
      <c r="N383" s="232"/>
      <c r="O383" s="232"/>
      <c r="P383" s="232"/>
      <c r="Q383" s="232"/>
      <c r="R383" s="232"/>
      <c r="S383" s="232"/>
      <c r="T383" s="233"/>
      <c r="AT383" s="234" t="s">
        <v>301</v>
      </c>
      <c r="AU383" s="234" t="s">
        <v>120</v>
      </c>
      <c r="AV383" s="15" t="s">
        <v>299</v>
      </c>
      <c r="AW383" s="15" t="s">
        <v>32</v>
      </c>
      <c r="AX383" s="15" t="s">
        <v>85</v>
      </c>
      <c r="AY383" s="234" t="s">
        <v>292</v>
      </c>
    </row>
    <row r="384" spans="1:65" s="12" customFormat="1" ht="22.9" customHeight="1">
      <c r="B384" s="173"/>
      <c r="C384" s="174"/>
      <c r="D384" s="175" t="s">
        <v>76</v>
      </c>
      <c r="E384" s="187" t="s">
        <v>6254</v>
      </c>
      <c r="F384" s="187" t="s">
        <v>6255</v>
      </c>
      <c r="G384" s="174"/>
      <c r="H384" s="174"/>
      <c r="I384" s="177"/>
      <c r="J384" s="188">
        <f>BK384</f>
        <v>0</v>
      </c>
      <c r="K384" s="174"/>
      <c r="L384" s="179"/>
      <c r="M384" s="180"/>
      <c r="N384" s="181"/>
      <c r="O384" s="181"/>
      <c r="P384" s="182">
        <f>SUM(P385:P390)</f>
        <v>0</v>
      </c>
      <c r="Q384" s="181"/>
      <c r="R384" s="182">
        <f>SUM(R385:R390)</f>
        <v>0</v>
      </c>
      <c r="S384" s="181"/>
      <c r="T384" s="183">
        <f>SUM(T385:T390)</f>
        <v>0</v>
      </c>
      <c r="AR384" s="184" t="s">
        <v>85</v>
      </c>
      <c r="AT384" s="185" t="s">
        <v>76</v>
      </c>
      <c r="AU384" s="185" t="s">
        <v>85</v>
      </c>
      <c r="AY384" s="184" t="s">
        <v>292</v>
      </c>
      <c r="BK384" s="186">
        <f>SUM(BK385:BK390)</f>
        <v>0</v>
      </c>
    </row>
    <row r="385" spans="1:65" s="2" customFormat="1" ht="21.75" customHeight="1">
      <c r="A385" s="35"/>
      <c r="B385" s="36"/>
      <c r="C385" s="189" t="s">
        <v>1189</v>
      </c>
      <c r="D385" s="189" t="s">
        <v>294</v>
      </c>
      <c r="E385" s="190" t="s">
        <v>6256</v>
      </c>
      <c r="F385" s="191" t="s">
        <v>6257</v>
      </c>
      <c r="G385" s="192" t="s">
        <v>365</v>
      </c>
      <c r="H385" s="193">
        <v>76.14</v>
      </c>
      <c r="I385" s="194"/>
      <c r="J385" s="195">
        <f>ROUND(I385*H385,2)</f>
        <v>0</v>
      </c>
      <c r="K385" s="191" t="s">
        <v>298</v>
      </c>
      <c r="L385" s="40"/>
      <c r="M385" s="196" t="s">
        <v>1</v>
      </c>
      <c r="N385" s="197" t="s">
        <v>42</v>
      </c>
      <c r="O385" s="72"/>
      <c r="P385" s="198">
        <f>O385*H385</f>
        <v>0</v>
      </c>
      <c r="Q385" s="198">
        <v>0</v>
      </c>
      <c r="R385" s="198">
        <f>Q385*H385</f>
        <v>0</v>
      </c>
      <c r="S385" s="198">
        <v>0</v>
      </c>
      <c r="T385" s="199">
        <f>S385*H385</f>
        <v>0</v>
      </c>
      <c r="U385" s="35"/>
      <c r="V385" s="35"/>
      <c r="W385" s="35"/>
      <c r="X385" s="35"/>
      <c r="Y385" s="35"/>
      <c r="Z385" s="35"/>
      <c r="AA385" s="35"/>
      <c r="AB385" s="35"/>
      <c r="AC385" s="35"/>
      <c r="AD385" s="35"/>
      <c r="AE385" s="35"/>
      <c r="AR385" s="200" t="s">
        <v>299</v>
      </c>
      <c r="AT385" s="200" t="s">
        <v>294</v>
      </c>
      <c r="AU385" s="200" t="s">
        <v>120</v>
      </c>
      <c r="AY385" s="18" t="s">
        <v>292</v>
      </c>
      <c r="BE385" s="201">
        <f>IF(N385="základní",J385,0)</f>
        <v>0</v>
      </c>
      <c r="BF385" s="201">
        <f>IF(N385="snížená",J385,0)</f>
        <v>0</v>
      </c>
      <c r="BG385" s="201">
        <f>IF(N385="zákl. přenesená",J385,0)</f>
        <v>0</v>
      </c>
      <c r="BH385" s="201">
        <f>IF(N385="sníž. přenesená",J385,0)</f>
        <v>0</v>
      </c>
      <c r="BI385" s="201">
        <f>IF(N385="nulová",J385,0)</f>
        <v>0</v>
      </c>
      <c r="BJ385" s="18" t="s">
        <v>85</v>
      </c>
      <c r="BK385" s="201">
        <f>ROUND(I385*H385,2)</f>
        <v>0</v>
      </c>
      <c r="BL385" s="18" t="s">
        <v>299</v>
      </c>
      <c r="BM385" s="200" t="s">
        <v>6258</v>
      </c>
    </row>
    <row r="386" spans="1:65" s="2" customFormat="1" ht="24.2" customHeight="1">
      <c r="A386" s="35"/>
      <c r="B386" s="36"/>
      <c r="C386" s="189" t="s">
        <v>1194</v>
      </c>
      <c r="D386" s="189" t="s">
        <v>294</v>
      </c>
      <c r="E386" s="190" t="s">
        <v>6259</v>
      </c>
      <c r="F386" s="191" t="s">
        <v>6260</v>
      </c>
      <c r="G386" s="192" t="s">
        <v>365</v>
      </c>
      <c r="H386" s="193">
        <v>1142.0999999999999</v>
      </c>
      <c r="I386" s="194"/>
      <c r="J386" s="195">
        <f>ROUND(I386*H386,2)</f>
        <v>0</v>
      </c>
      <c r="K386" s="191" t="s">
        <v>298</v>
      </c>
      <c r="L386" s="40"/>
      <c r="M386" s="196" t="s">
        <v>1</v>
      </c>
      <c r="N386" s="197" t="s">
        <v>42</v>
      </c>
      <c r="O386" s="72"/>
      <c r="P386" s="198">
        <f>O386*H386</f>
        <v>0</v>
      </c>
      <c r="Q386" s="198">
        <v>0</v>
      </c>
      <c r="R386" s="198">
        <f>Q386*H386</f>
        <v>0</v>
      </c>
      <c r="S386" s="198">
        <v>0</v>
      </c>
      <c r="T386" s="199">
        <f>S386*H386</f>
        <v>0</v>
      </c>
      <c r="U386" s="35"/>
      <c r="V386" s="35"/>
      <c r="W386" s="35"/>
      <c r="X386" s="35"/>
      <c r="Y386" s="35"/>
      <c r="Z386" s="35"/>
      <c r="AA386" s="35"/>
      <c r="AB386" s="35"/>
      <c r="AC386" s="35"/>
      <c r="AD386" s="35"/>
      <c r="AE386" s="35"/>
      <c r="AR386" s="200" t="s">
        <v>299</v>
      </c>
      <c r="AT386" s="200" t="s">
        <v>294</v>
      </c>
      <c r="AU386" s="200" t="s">
        <v>120</v>
      </c>
      <c r="AY386" s="18" t="s">
        <v>292</v>
      </c>
      <c r="BE386" s="201">
        <f>IF(N386="základní",J386,0)</f>
        <v>0</v>
      </c>
      <c r="BF386" s="201">
        <f>IF(N386="snížená",J386,0)</f>
        <v>0</v>
      </c>
      <c r="BG386" s="201">
        <f>IF(N386="zákl. přenesená",J386,0)</f>
        <v>0</v>
      </c>
      <c r="BH386" s="201">
        <f>IF(N386="sníž. přenesená",J386,0)</f>
        <v>0</v>
      </c>
      <c r="BI386" s="201">
        <f>IF(N386="nulová",J386,0)</f>
        <v>0</v>
      </c>
      <c r="BJ386" s="18" t="s">
        <v>85</v>
      </c>
      <c r="BK386" s="201">
        <f>ROUND(I386*H386,2)</f>
        <v>0</v>
      </c>
      <c r="BL386" s="18" t="s">
        <v>299</v>
      </c>
      <c r="BM386" s="200" t="s">
        <v>6261</v>
      </c>
    </row>
    <row r="387" spans="1:65" s="14" customFormat="1" ht="11.25">
      <c r="B387" s="213"/>
      <c r="C387" s="214"/>
      <c r="D387" s="204" t="s">
        <v>301</v>
      </c>
      <c r="E387" s="215" t="s">
        <v>1</v>
      </c>
      <c r="F387" s="216" t="s">
        <v>6262</v>
      </c>
      <c r="G387" s="214"/>
      <c r="H387" s="217">
        <v>1142.0999999999999</v>
      </c>
      <c r="I387" s="218"/>
      <c r="J387" s="214"/>
      <c r="K387" s="214"/>
      <c r="L387" s="219"/>
      <c r="M387" s="220"/>
      <c r="N387" s="221"/>
      <c r="O387" s="221"/>
      <c r="P387" s="221"/>
      <c r="Q387" s="221"/>
      <c r="R387" s="221"/>
      <c r="S387" s="221"/>
      <c r="T387" s="222"/>
      <c r="AT387" s="223" t="s">
        <v>301</v>
      </c>
      <c r="AU387" s="223" t="s">
        <v>120</v>
      </c>
      <c r="AV387" s="14" t="s">
        <v>120</v>
      </c>
      <c r="AW387" s="14" t="s">
        <v>32</v>
      </c>
      <c r="AX387" s="14" t="s">
        <v>85</v>
      </c>
      <c r="AY387" s="223" t="s">
        <v>292</v>
      </c>
    </row>
    <row r="388" spans="1:65" s="2" customFormat="1" ht="24.2" customHeight="1">
      <c r="A388" s="35"/>
      <c r="B388" s="36"/>
      <c r="C388" s="189" t="s">
        <v>1198</v>
      </c>
      <c r="D388" s="189" t="s">
        <v>294</v>
      </c>
      <c r="E388" s="190" t="s">
        <v>6263</v>
      </c>
      <c r="F388" s="191" t="s">
        <v>6264</v>
      </c>
      <c r="G388" s="192" t="s">
        <v>365</v>
      </c>
      <c r="H388" s="193">
        <v>76.14</v>
      </c>
      <c r="I388" s="194"/>
      <c r="J388" s="195">
        <f>ROUND(I388*H388,2)</f>
        <v>0</v>
      </c>
      <c r="K388" s="191" t="s">
        <v>298</v>
      </c>
      <c r="L388" s="40"/>
      <c r="M388" s="196" t="s">
        <v>1</v>
      </c>
      <c r="N388" s="197" t="s">
        <v>42</v>
      </c>
      <c r="O388" s="72"/>
      <c r="P388" s="198">
        <f>O388*H388</f>
        <v>0</v>
      </c>
      <c r="Q388" s="198">
        <v>0</v>
      </c>
      <c r="R388" s="198">
        <f>Q388*H388</f>
        <v>0</v>
      </c>
      <c r="S388" s="198">
        <v>0</v>
      </c>
      <c r="T388" s="199">
        <f>S388*H388</f>
        <v>0</v>
      </c>
      <c r="U388" s="35"/>
      <c r="V388" s="35"/>
      <c r="W388" s="35"/>
      <c r="X388" s="35"/>
      <c r="Y388" s="35"/>
      <c r="Z388" s="35"/>
      <c r="AA388" s="35"/>
      <c r="AB388" s="35"/>
      <c r="AC388" s="35"/>
      <c r="AD388" s="35"/>
      <c r="AE388" s="35"/>
      <c r="AR388" s="200" t="s">
        <v>299</v>
      </c>
      <c r="AT388" s="200" t="s">
        <v>294</v>
      </c>
      <c r="AU388" s="200" t="s">
        <v>120</v>
      </c>
      <c r="AY388" s="18" t="s">
        <v>292</v>
      </c>
      <c r="BE388" s="201">
        <f>IF(N388="základní",J388,0)</f>
        <v>0</v>
      </c>
      <c r="BF388" s="201">
        <f>IF(N388="snížená",J388,0)</f>
        <v>0</v>
      </c>
      <c r="BG388" s="201">
        <f>IF(N388="zákl. přenesená",J388,0)</f>
        <v>0</v>
      </c>
      <c r="BH388" s="201">
        <f>IF(N388="sníž. přenesená",J388,0)</f>
        <v>0</v>
      </c>
      <c r="BI388" s="201">
        <f>IF(N388="nulová",J388,0)</f>
        <v>0</v>
      </c>
      <c r="BJ388" s="18" t="s">
        <v>85</v>
      </c>
      <c r="BK388" s="201">
        <f>ROUND(I388*H388,2)</f>
        <v>0</v>
      </c>
      <c r="BL388" s="18" t="s">
        <v>299</v>
      </c>
      <c r="BM388" s="200" t="s">
        <v>6265</v>
      </c>
    </row>
    <row r="389" spans="1:65" s="2" customFormat="1" ht="44.25" customHeight="1">
      <c r="A389" s="35"/>
      <c r="B389" s="36"/>
      <c r="C389" s="189" t="s">
        <v>1204</v>
      </c>
      <c r="D389" s="189" t="s">
        <v>294</v>
      </c>
      <c r="E389" s="190" t="s">
        <v>6266</v>
      </c>
      <c r="F389" s="191" t="s">
        <v>6267</v>
      </c>
      <c r="G389" s="192" t="s">
        <v>365</v>
      </c>
      <c r="H389" s="193">
        <v>54.98</v>
      </c>
      <c r="I389" s="194"/>
      <c r="J389" s="195">
        <f>ROUND(I389*H389,2)</f>
        <v>0</v>
      </c>
      <c r="K389" s="191" t="s">
        <v>298</v>
      </c>
      <c r="L389" s="40"/>
      <c r="M389" s="196" t="s">
        <v>1</v>
      </c>
      <c r="N389" s="197" t="s">
        <v>42</v>
      </c>
      <c r="O389" s="72"/>
      <c r="P389" s="198">
        <f>O389*H389</f>
        <v>0</v>
      </c>
      <c r="Q389" s="198">
        <v>0</v>
      </c>
      <c r="R389" s="198">
        <f>Q389*H389</f>
        <v>0</v>
      </c>
      <c r="S389" s="198">
        <v>0</v>
      </c>
      <c r="T389" s="199">
        <f>S389*H389</f>
        <v>0</v>
      </c>
      <c r="U389" s="35"/>
      <c r="V389" s="35"/>
      <c r="W389" s="35"/>
      <c r="X389" s="35"/>
      <c r="Y389" s="35"/>
      <c r="Z389" s="35"/>
      <c r="AA389" s="35"/>
      <c r="AB389" s="35"/>
      <c r="AC389" s="35"/>
      <c r="AD389" s="35"/>
      <c r="AE389" s="35"/>
      <c r="AR389" s="200" t="s">
        <v>299</v>
      </c>
      <c r="AT389" s="200" t="s">
        <v>294</v>
      </c>
      <c r="AU389" s="200" t="s">
        <v>120</v>
      </c>
      <c r="AY389" s="18" t="s">
        <v>292</v>
      </c>
      <c r="BE389" s="201">
        <f>IF(N389="základní",J389,0)</f>
        <v>0</v>
      </c>
      <c r="BF389" s="201">
        <f>IF(N389="snížená",J389,0)</f>
        <v>0</v>
      </c>
      <c r="BG389" s="201">
        <f>IF(N389="zákl. přenesená",J389,0)</f>
        <v>0</v>
      </c>
      <c r="BH389" s="201">
        <f>IF(N389="sníž. přenesená",J389,0)</f>
        <v>0</v>
      </c>
      <c r="BI389" s="201">
        <f>IF(N389="nulová",J389,0)</f>
        <v>0</v>
      </c>
      <c r="BJ389" s="18" t="s">
        <v>85</v>
      </c>
      <c r="BK389" s="201">
        <f>ROUND(I389*H389,2)</f>
        <v>0</v>
      </c>
      <c r="BL389" s="18" t="s">
        <v>299</v>
      </c>
      <c r="BM389" s="200" t="s">
        <v>6268</v>
      </c>
    </row>
    <row r="390" spans="1:65" s="2" customFormat="1" ht="44.25" customHeight="1">
      <c r="A390" s="35"/>
      <c r="B390" s="36"/>
      <c r="C390" s="189" t="s">
        <v>1235</v>
      </c>
      <c r="D390" s="189" t="s">
        <v>294</v>
      </c>
      <c r="E390" s="190" t="s">
        <v>6269</v>
      </c>
      <c r="F390" s="191" t="s">
        <v>6270</v>
      </c>
      <c r="G390" s="192" t="s">
        <v>365</v>
      </c>
      <c r="H390" s="193">
        <v>21.16</v>
      </c>
      <c r="I390" s="194"/>
      <c r="J390" s="195">
        <f>ROUND(I390*H390,2)</f>
        <v>0</v>
      </c>
      <c r="K390" s="191" t="s">
        <v>298</v>
      </c>
      <c r="L390" s="40"/>
      <c r="M390" s="196" t="s">
        <v>1</v>
      </c>
      <c r="N390" s="197" t="s">
        <v>42</v>
      </c>
      <c r="O390" s="72"/>
      <c r="P390" s="198">
        <f>O390*H390</f>
        <v>0</v>
      </c>
      <c r="Q390" s="198">
        <v>0</v>
      </c>
      <c r="R390" s="198">
        <f>Q390*H390</f>
        <v>0</v>
      </c>
      <c r="S390" s="198">
        <v>0</v>
      </c>
      <c r="T390" s="199">
        <f>S390*H390</f>
        <v>0</v>
      </c>
      <c r="U390" s="35"/>
      <c r="V390" s="35"/>
      <c r="W390" s="35"/>
      <c r="X390" s="35"/>
      <c r="Y390" s="35"/>
      <c r="Z390" s="35"/>
      <c r="AA390" s="35"/>
      <c r="AB390" s="35"/>
      <c r="AC390" s="35"/>
      <c r="AD390" s="35"/>
      <c r="AE390" s="35"/>
      <c r="AR390" s="200" t="s">
        <v>299</v>
      </c>
      <c r="AT390" s="200" t="s">
        <v>294</v>
      </c>
      <c r="AU390" s="200" t="s">
        <v>120</v>
      </c>
      <c r="AY390" s="18" t="s">
        <v>292</v>
      </c>
      <c r="BE390" s="201">
        <f>IF(N390="základní",J390,0)</f>
        <v>0</v>
      </c>
      <c r="BF390" s="201">
        <f>IF(N390="snížená",J390,0)</f>
        <v>0</v>
      </c>
      <c r="BG390" s="201">
        <f>IF(N390="zákl. přenesená",J390,0)</f>
        <v>0</v>
      </c>
      <c r="BH390" s="201">
        <f>IF(N390="sníž. přenesená",J390,0)</f>
        <v>0</v>
      </c>
      <c r="BI390" s="201">
        <f>IF(N390="nulová",J390,0)</f>
        <v>0</v>
      </c>
      <c r="BJ390" s="18" t="s">
        <v>85</v>
      </c>
      <c r="BK390" s="201">
        <f>ROUND(I390*H390,2)</f>
        <v>0</v>
      </c>
      <c r="BL390" s="18" t="s">
        <v>299</v>
      </c>
      <c r="BM390" s="200" t="s">
        <v>6271</v>
      </c>
    </row>
    <row r="391" spans="1:65" s="12" customFormat="1" ht="22.9" customHeight="1">
      <c r="B391" s="173"/>
      <c r="C391" s="174"/>
      <c r="D391" s="175" t="s">
        <v>76</v>
      </c>
      <c r="E391" s="187" t="s">
        <v>1488</v>
      </c>
      <c r="F391" s="187" t="s">
        <v>1489</v>
      </c>
      <c r="G391" s="174"/>
      <c r="H391" s="174"/>
      <c r="I391" s="177"/>
      <c r="J391" s="188">
        <f>BK391</f>
        <v>0</v>
      </c>
      <c r="K391" s="174"/>
      <c r="L391" s="179"/>
      <c r="M391" s="180"/>
      <c r="N391" s="181"/>
      <c r="O391" s="181"/>
      <c r="P391" s="182">
        <f>P392</f>
        <v>0</v>
      </c>
      <c r="Q391" s="181"/>
      <c r="R391" s="182">
        <f>R392</f>
        <v>0</v>
      </c>
      <c r="S391" s="181"/>
      <c r="T391" s="183">
        <f>T392</f>
        <v>0</v>
      </c>
      <c r="AR391" s="184" t="s">
        <v>85</v>
      </c>
      <c r="AT391" s="185" t="s">
        <v>76</v>
      </c>
      <c r="AU391" s="185" t="s">
        <v>85</v>
      </c>
      <c r="AY391" s="184" t="s">
        <v>292</v>
      </c>
      <c r="BK391" s="186">
        <f>BK392</f>
        <v>0</v>
      </c>
    </row>
    <row r="392" spans="1:65" s="2" customFormat="1" ht="33" customHeight="1">
      <c r="A392" s="35"/>
      <c r="B392" s="36"/>
      <c r="C392" s="189" t="s">
        <v>1240</v>
      </c>
      <c r="D392" s="189" t="s">
        <v>294</v>
      </c>
      <c r="E392" s="190" t="s">
        <v>6272</v>
      </c>
      <c r="F392" s="191" t="s">
        <v>6273</v>
      </c>
      <c r="G392" s="192" t="s">
        <v>365</v>
      </c>
      <c r="H392" s="193">
        <v>1604.981</v>
      </c>
      <c r="I392" s="194"/>
      <c r="J392" s="195">
        <f>ROUND(I392*H392,2)</f>
        <v>0</v>
      </c>
      <c r="K392" s="191" t="s">
        <v>298</v>
      </c>
      <c r="L392" s="40"/>
      <c r="M392" s="196" t="s">
        <v>1</v>
      </c>
      <c r="N392" s="197" t="s">
        <v>42</v>
      </c>
      <c r="O392" s="72"/>
      <c r="P392" s="198">
        <f>O392*H392</f>
        <v>0</v>
      </c>
      <c r="Q392" s="198">
        <v>0</v>
      </c>
      <c r="R392" s="198">
        <f>Q392*H392</f>
        <v>0</v>
      </c>
      <c r="S392" s="198">
        <v>0</v>
      </c>
      <c r="T392" s="199">
        <f>S392*H392</f>
        <v>0</v>
      </c>
      <c r="U392" s="35"/>
      <c r="V392" s="35"/>
      <c r="W392" s="35"/>
      <c r="X392" s="35"/>
      <c r="Y392" s="35"/>
      <c r="Z392" s="35"/>
      <c r="AA392" s="35"/>
      <c r="AB392" s="35"/>
      <c r="AC392" s="35"/>
      <c r="AD392" s="35"/>
      <c r="AE392" s="35"/>
      <c r="AR392" s="200" t="s">
        <v>299</v>
      </c>
      <c r="AT392" s="200" t="s">
        <v>294</v>
      </c>
      <c r="AU392" s="200" t="s">
        <v>120</v>
      </c>
      <c r="AY392" s="18" t="s">
        <v>292</v>
      </c>
      <c r="BE392" s="201">
        <f>IF(N392="základní",J392,0)</f>
        <v>0</v>
      </c>
      <c r="BF392" s="201">
        <f>IF(N392="snížená",J392,0)</f>
        <v>0</v>
      </c>
      <c r="BG392" s="201">
        <f>IF(N392="zákl. přenesená",J392,0)</f>
        <v>0</v>
      </c>
      <c r="BH392" s="201">
        <f>IF(N392="sníž. přenesená",J392,0)</f>
        <v>0</v>
      </c>
      <c r="BI392" s="201">
        <f>IF(N392="nulová",J392,0)</f>
        <v>0</v>
      </c>
      <c r="BJ392" s="18" t="s">
        <v>85</v>
      </c>
      <c r="BK392" s="201">
        <f>ROUND(I392*H392,2)</f>
        <v>0</v>
      </c>
      <c r="BL392" s="18" t="s">
        <v>299</v>
      </c>
      <c r="BM392" s="200" t="s">
        <v>6274</v>
      </c>
    </row>
    <row r="393" spans="1:65" s="12" customFormat="1" ht="25.9" customHeight="1">
      <c r="B393" s="173"/>
      <c r="C393" s="174"/>
      <c r="D393" s="175" t="s">
        <v>76</v>
      </c>
      <c r="E393" s="176" t="s">
        <v>4786</v>
      </c>
      <c r="F393" s="176" t="s">
        <v>4787</v>
      </c>
      <c r="G393" s="174"/>
      <c r="H393" s="174"/>
      <c r="I393" s="177"/>
      <c r="J393" s="178">
        <f>BK393</f>
        <v>0</v>
      </c>
      <c r="K393" s="174"/>
      <c r="L393" s="179"/>
      <c r="M393" s="180"/>
      <c r="N393" s="181"/>
      <c r="O393" s="181"/>
      <c r="P393" s="182">
        <f>SUM(P394:P403)</f>
        <v>0</v>
      </c>
      <c r="Q393" s="181"/>
      <c r="R393" s="182">
        <f>SUM(R394:R403)</f>
        <v>0</v>
      </c>
      <c r="S393" s="181"/>
      <c r="T393" s="183">
        <f>SUM(T394:T403)</f>
        <v>0</v>
      </c>
      <c r="AR393" s="184" t="s">
        <v>299</v>
      </c>
      <c r="AT393" s="185" t="s">
        <v>76</v>
      </c>
      <c r="AU393" s="185" t="s">
        <v>77</v>
      </c>
      <c r="AY393" s="184" t="s">
        <v>292</v>
      </c>
      <c r="BK393" s="186">
        <f>SUM(BK394:BK403)</f>
        <v>0</v>
      </c>
    </row>
    <row r="394" spans="1:65" s="2" customFormat="1" ht="16.5" customHeight="1">
      <c r="A394" s="35"/>
      <c r="B394" s="36"/>
      <c r="C394" s="189" t="s">
        <v>1245</v>
      </c>
      <c r="D394" s="189" t="s">
        <v>294</v>
      </c>
      <c r="E394" s="190" t="s">
        <v>335</v>
      </c>
      <c r="F394" s="191" t="s">
        <v>336</v>
      </c>
      <c r="G394" s="192" t="s">
        <v>337</v>
      </c>
      <c r="H394" s="193">
        <v>250</v>
      </c>
      <c r="I394" s="194"/>
      <c r="J394" s="195">
        <f>ROUND(I394*H394,2)</f>
        <v>0</v>
      </c>
      <c r="K394" s="191" t="s">
        <v>298</v>
      </c>
      <c r="L394" s="40"/>
      <c r="M394" s="196" t="s">
        <v>1</v>
      </c>
      <c r="N394" s="197" t="s">
        <v>42</v>
      </c>
      <c r="O394" s="72"/>
      <c r="P394" s="198">
        <f>O394*H394</f>
        <v>0</v>
      </c>
      <c r="Q394" s="198">
        <v>0</v>
      </c>
      <c r="R394" s="198">
        <f>Q394*H394</f>
        <v>0</v>
      </c>
      <c r="S394" s="198">
        <v>0</v>
      </c>
      <c r="T394" s="199">
        <f>S394*H394</f>
        <v>0</v>
      </c>
      <c r="U394" s="35"/>
      <c r="V394" s="35"/>
      <c r="W394" s="35"/>
      <c r="X394" s="35"/>
      <c r="Y394" s="35"/>
      <c r="Z394" s="35"/>
      <c r="AA394" s="35"/>
      <c r="AB394" s="35"/>
      <c r="AC394" s="35"/>
      <c r="AD394" s="35"/>
      <c r="AE394" s="35"/>
      <c r="AR394" s="200" t="s">
        <v>338</v>
      </c>
      <c r="AT394" s="200" t="s">
        <v>294</v>
      </c>
      <c r="AU394" s="200" t="s">
        <v>85</v>
      </c>
      <c r="AY394" s="18" t="s">
        <v>292</v>
      </c>
      <c r="BE394" s="201">
        <f>IF(N394="základní",J394,0)</f>
        <v>0</v>
      </c>
      <c r="BF394" s="201">
        <f>IF(N394="snížená",J394,0)</f>
        <v>0</v>
      </c>
      <c r="BG394" s="201">
        <f>IF(N394="zákl. přenesená",J394,0)</f>
        <v>0</v>
      </c>
      <c r="BH394" s="201">
        <f>IF(N394="sníž. přenesená",J394,0)</f>
        <v>0</v>
      </c>
      <c r="BI394" s="201">
        <f>IF(N394="nulová",J394,0)</f>
        <v>0</v>
      </c>
      <c r="BJ394" s="18" t="s">
        <v>85</v>
      </c>
      <c r="BK394" s="201">
        <f>ROUND(I394*H394,2)</f>
        <v>0</v>
      </c>
      <c r="BL394" s="18" t="s">
        <v>338</v>
      </c>
      <c r="BM394" s="200" t="s">
        <v>6275</v>
      </c>
    </row>
    <row r="395" spans="1:65" s="14" customFormat="1" ht="11.25">
      <c r="B395" s="213"/>
      <c r="C395" s="214"/>
      <c r="D395" s="204" t="s">
        <v>301</v>
      </c>
      <c r="E395" s="215" t="s">
        <v>1</v>
      </c>
      <c r="F395" s="216" t="s">
        <v>340</v>
      </c>
      <c r="G395" s="214"/>
      <c r="H395" s="217">
        <v>250</v>
      </c>
      <c r="I395" s="218"/>
      <c r="J395" s="214"/>
      <c r="K395" s="214"/>
      <c r="L395" s="219"/>
      <c r="M395" s="220"/>
      <c r="N395" s="221"/>
      <c r="O395" s="221"/>
      <c r="P395" s="221"/>
      <c r="Q395" s="221"/>
      <c r="R395" s="221"/>
      <c r="S395" s="221"/>
      <c r="T395" s="222"/>
      <c r="AT395" s="223" t="s">
        <v>301</v>
      </c>
      <c r="AU395" s="223" t="s">
        <v>85</v>
      </c>
      <c r="AV395" s="14" t="s">
        <v>120</v>
      </c>
      <c r="AW395" s="14" t="s">
        <v>32</v>
      </c>
      <c r="AX395" s="14" t="s">
        <v>85</v>
      </c>
      <c r="AY395" s="223" t="s">
        <v>292</v>
      </c>
    </row>
    <row r="396" spans="1:65" s="2" customFormat="1" ht="16.5" customHeight="1">
      <c r="A396" s="35"/>
      <c r="B396" s="36"/>
      <c r="C396" s="189" t="s">
        <v>1250</v>
      </c>
      <c r="D396" s="189" t="s">
        <v>294</v>
      </c>
      <c r="E396" s="190" t="s">
        <v>6276</v>
      </c>
      <c r="F396" s="191" t="s">
        <v>6277</v>
      </c>
      <c r="G396" s="192" t="s">
        <v>337</v>
      </c>
      <c r="H396" s="193">
        <v>44</v>
      </c>
      <c r="I396" s="194"/>
      <c r="J396" s="195">
        <f>ROUND(I396*H396,2)</f>
        <v>0</v>
      </c>
      <c r="K396" s="191" t="s">
        <v>298</v>
      </c>
      <c r="L396" s="40"/>
      <c r="M396" s="196" t="s">
        <v>1</v>
      </c>
      <c r="N396" s="197" t="s">
        <v>42</v>
      </c>
      <c r="O396" s="72"/>
      <c r="P396" s="198">
        <f>O396*H396</f>
        <v>0</v>
      </c>
      <c r="Q396" s="198">
        <v>0</v>
      </c>
      <c r="R396" s="198">
        <f>Q396*H396</f>
        <v>0</v>
      </c>
      <c r="S396" s="198">
        <v>0</v>
      </c>
      <c r="T396" s="199">
        <f>S396*H396</f>
        <v>0</v>
      </c>
      <c r="U396" s="35"/>
      <c r="V396" s="35"/>
      <c r="W396" s="35"/>
      <c r="X396" s="35"/>
      <c r="Y396" s="35"/>
      <c r="Z396" s="35"/>
      <c r="AA396" s="35"/>
      <c r="AB396" s="35"/>
      <c r="AC396" s="35"/>
      <c r="AD396" s="35"/>
      <c r="AE396" s="35"/>
      <c r="AR396" s="200" t="s">
        <v>338</v>
      </c>
      <c r="AT396" s="200" t="s">
        <v>294</v>
      </c>
      <c r="AU396" s="200" t="s">
        <v>85</v>
      </c>
      <c r="AY396" s="18" t="s">
        <v>292</v>
      </c>
      <c r="BE396" s="201">
        <f>IF(N396="základní",J396,0)</f>
        <v>0</v>
      </c>
      <c r="BF396" s="201">
        <f>IF(N396="snížená",J396,0)</f>
        <v>0</v>
      </c>
      <c r="BG396" s="201">
        <f>IF(N396="zákl. přenesená",J396,0)</f>
        <v>0</v>
      </c>
      <c r="BH396" s="201">
        <f>IF(N396="sníž. přenesená",J396,0)</f>
        <v>0</v>
      </c>
      <c r="BI396" s="201">
        <f>IF(N396="nulová",J396,0)</f>
        <v>0</v>
      </c>
      <c r="BJ396" s="18" t="s">
        <v>85</v>
      </c>
      <c r="BK396" s="201">
        <f>ROUND(I396*H396,2)</f>
        <v>0</v>
      </c>
      <c r="BL396" s="18" t="s">
        <v>338</v>
      </c>
      <c r="BM396" s="200" t="s">
        <v>6278</v>
      </c>
    </row>
    <row r="397" spans="1:65" s="14" customFormat="1" ht="11.25">
      <c r="B397" s="213"/>
      <c r="C397" s="214"/>
      <c r="D397" s="204" t="s">
        <v>301</v>
      </c>
      <c r="E397" s="215" t="s">
        <v>1</v>
      </c>
      <c r="F397" s="216" t="s">
        <v>6279</v>
      </c>
      <c r="G397" s="214"/>
      <c r="H397" s="217">
        <v>16</v>
      </c>
      <c r="I397" s="218"/>
      <c r="J397" s="214"/>
      <c r="K397" s="214"/>
      <c r="L397" s="219"/>
      <c r="M397" s="220"/>
      <c r="N397" s="221"/>
      <c r="O397" s="221"/>
      <c r="P397" s="221"/>
      <c r="Q397" s="221"/>
      <c r="R397" s="221"/>
      <c r="S397" s="221"/>
      <c r="T397" s="222"/>
      <c r="AT397" s="223" t="s">
        <v>301</v>
      </c>
      <c r="AU397" s="223" t="s">
        <v>85</v>
      </c>
      <c r="AV397" s="14" t="s">
        <v>120</v>
      </c>
      <c r="AW397" s="14" t="s">
        <v>32</v>
      </c>
      <c r="AX397" s="14" t="s">
        <v>77</v>
      </c>
      <c r="AY397" s="223" t="s">
        <v>292</v>
      </c>
    </row>
    <row r="398" spans="1:65" s="14" customFormat="1" ht="11.25">
      <c r="B398" s="213"/>
      <c r="C398" s="214"/>
      <c r="D398" s="204" t="s">
        <v>301</v>
      </c>
      <c r="E398" s="215" t="s">
        <v>1</v>
      </c>
      <c r="F398" s="216" t="s">
        <v>6280</v>
      </c>
      <c r="G398" s="214"/>
      <c r="H398" s="217">
        <v>28</v>
      </c>
      <c r="I398" s="218"/>
      <c r="J398" s="214"/>
      <c r="K398" s="214"/>
      <c r="L398" s="219"/>
      <c r="M398" s="220"/>
      <c r="N398" s="221"/>
      <c r="O398" s="221"/>
      <c r="P398" s="221"/>
      <c r="Q398" s="221"/>
      <c r="R398" s="221"/>
      <c r="S398" s="221"/>
      <c r="T398" s="222"/>
      <c r="AT398" s="223" t="s">
        <v>301</v>
      </c>
      <c r="AU398" s="223" t="s">
        <v>85</v>
      </c>
      <c r="AV398" s="14" t="s">
        <v>120</v>
      </c>
      <c r="AW398" s="14" t="s">
        <v>32</v>
      </c>
      <c r="AX398" s="14" t="s">
        <v>77</v>
      </c>
      <c r="AY398" s="223" t="s">
        <v>292</v>
      </c>
    </row>
    <row r="399" spans="1:65" s="15" customFormat="1" ht="11.25">
      <c r="B399" s="224"/>
      <c r="C399" s="225"/>
      <c r="D399" s="204" t="s">
        <v>301</v>
      </c>
      <c r="E399" s="226" t="s">
        <v>1</v>
      </c>
      <c r="F399" s="227" t="s">
        <v>304</v>
      </c>
      <c r="G399" s="225"/>
      <c r="H399" s="228">
        <v>44</v>
      </c>
      <c r="I399" s="229"/>
      <c r="J399" s="225"/>
      <c r="K399" s="225"/>
      <c r="L399" s="230"/>
      <c r="M399" s="231"/>
      <c r="N399" s="232"/>
      <c r="O399" s="232"/>
      <c r="P399" s="232"/>
      <c r="Q399" s="232"/>
      <c r="R399" s="232"/>
      <c r="S399" s="232"/>
      <c r="T399" s="233"/>
      <c r="AT399" s="234" t="s">
        <v>301</v>
      </c>
      <c r="AU399" s="234" t="s">
        <v>85</v>
      </c>
      <c r="AV399" s="15" t="s">
        <v>299</v>
      </c>
      <c r="AW399" s="15" t="s">
        <v>32</v>
      </c>
      <c r="AX399" s="15" t="s">
        <v>85</v>
      </c>
      <c r="AY399" s="234" t="s">
        <v>292</v>
      </c>
    </row>
    <row r="400" spans="1:65" s="2" customFormat="1" ht="16.5" customHeight="1">
      <c r="A400" s="35"/>
      <c r="B400" s="36"/>
      <c r="C400" s="189" t="s">
        <v>1261</v>
      </c>
      <c r="D400" s="189" t="s">
        <v>294</v>
      </c>
      <c r="E400" s="190" t="s">
        <v>6281</v>
      </c>
      <c r="F400" s="191" t="s">
        <v>6282</v>
      </c>
      <c r="G400" s="192" t="s">
        <v>337</v>
      </c>
      <c r="H400" s="193">
        <v>31</v>
      </c>
      <c r="I400" s="194"/>
      <c r="J400" s="195">
        <f>ROUND(I400*H400,2)</f>
        <v>0</v>
      </c>
      <c r="K400" s="191" t="s">
        <v>298</v>
      </c>
      <c r="L400" s="40"/>
      <c r="M400" s="196" t="s">
        <v>1</v>
      </c>
      <c r="N400" s="197" t="s">
        <v>42</v>
      </c>
      <c r="O400" s="72"/>
      <c r="P400" s="198">
        <f>O400*H400</f>
        <v>0</v>
      </c>
      <c r="Q400" s="198">
        <v>0</v>
      </c>
      <c r="R400" s="198">
        <f>Q400*H400</f>
        <v>0</v>
      </c>
      <c r="S400" s="198">
        <v>0</v>
      </c>
      <c r="T400" s="199">
        <f>S400*H400</f>
        <v>0</v>
      </c>
      <c r="U400" s="35"/>
      <c r="V400" s="35"/>
      <c r="W400" s="35"/>
      <c r="X400" s="35"/>
      <c r="Y400" s="35"/>
      <c r="Z400" s="35"/>
      <c r="AA400" s="35"/>
      <c r="AB400" s="35"/>
      <c r="AC400" s="35"/>
      <c r="AD400" s="35"/>
      <c r="AE400" s="35"/>
      <c r="AR400" s="200" t="s">
        <v>299</v>
      </c>
      <c r="AT400" s="200" t="s">
        <v>294</v>
      </c>
      <c r="AU400" s="200" t="s">
        <v>85</v>
      </c>
      <c r="AY400" s="18" t="s">
        <v>292</v>
      </c>
      <c r="BE400" s="201">
        <f>IF(N400="základní",J400,0)</f>
        <v>0</v>
      </c>
      <c r="BF400" s="201">
        <f>IF(N400="snížená",J400,0)</f>
        <v>0</v>
      </c>
      <c r="BG400" s="201">
        <f>IF(N400="zákl. přenesená",J400,0)</f>
        <v>0</v>
      </c>
      <c r="BH400" s="201">
        <f>IF(N400="sníž. přenesená",J400,0)</f>
        <v>0</v>
      </c>
      <c r="BI400" s="201">
        <f>IF(N400="nulová",J400,0)</f>
        <v>0</v>
      </c>
      <c r="BJ400" s="18" t="s">
        <v>85</v>
      </c>
      <c r="BK400" s="201">
        <f>ROUND(I400*H400,2)</f>
        <v>0</v>
      </c>
      <c r="BL400" s="18" t="s">
        <v>299</v>
      </c>
      <c r="BM400" s="200" t="s">
        <v>6283</v>
      </c>
    </row>
    <row r="401" spans="1:51" s="14" customFormat="1" ht="11.25">
      <c r="B401" s="213"/>
      <c r="C401" s="214"/>
      <c r="D401" s="204" t="s">
        <v>301</v>
      </c>
      <c r="E401" s="215" t="s">
        <v>1</v>
      </c>
      <c r="F401" s="216" t="s">
        <v>6284</v>
      </c>
      <c r="G401" s="214"/>
      <c r="H401" s="217">
        <v>15</v>
      </c>
      <c r="I401" s="218"/>
      <c r="J401" s="214"/>
      <c r="K401" s="214"/>
      <c r="L401" s="219"/>
      <c r="M401" s="220"/>
      <c r="N401" s="221"/>
      <c r="O401" s="221"/>
      <c r="P401" s="221"/>
      <c r="Q401" s="221"/>
      <c r="R401" s="221"/>
      <c r="S401" s="221"/>
      <c r="T401" s="222"/>
      <c r="AT401" s="223" t="s">
        <v>301</v>
      </c>
      <c r="AU401" s="223" t="s">
        <v>85</v>
      </c>
      <c r="AV401" s="14" t="s">
        <v>120</v>
      </c>
      <c r="AW401" s="14" t="s">
        <v>32</v>
      </c>
      <c r="AX401" s="14" t="s">
        <v>77</v>
      </c>
      <c r="AY401" s="223" t="s">
        <v>292</v>
      </c>
    </row>
    <row r="402" spans="1:51" s="14" customFormat="1" ht="11.25">
      <c r="B402" s="213"/>
      <c r="C402" s="214"/>
      <c r="D402" s="204" t="s">
        <v>301</v>
      </c>
      <c r="E402" s="215" t="s">
        <v>1</v>
      </c>
      <c r="F402" s="216" t="s">
        <v>6285</v>
      </c>
      <c r="G402" s="214"/>
      <c r="H402" s="217">
        <v>16</v>
      </c>
      <c r="I402" s="218"/>
      <c r="J402" s="214"/>
      <c r="K402" s="214"/>
      <c r="L402" s="219"/>
      <c r="M402" s="220"/>
      <c r="N402" s="221"/>
      <c r="O402" s="221"/>
      <c r="P402" s="221"/>
      <c r="Q402" s="221"/>
      <c r="R402" s="221"/>
      <c r="S402" s="221"/>
      <c r="T402" s="222"/>
      <c r="AT402" s="223" t="s">
        <v>301</v>
      </c>
      <c r="AU402" s="223" t="s">
        <v>85</v>
      </c>
      <c r="AV402" s="14" t="s">
        <v>120</v>
      </c>
      <c r="AW402" s="14" t="s">
        <v>32</v>
      </c>
      <c r="AX402" s="14" t="s">
        <v>77</v>
      </c>
      <c r="AY402" s="223" t="s">
        <v>292</v>
      </c>
    </row>
    <row r="403" spans="1:51" s="15" customFormat="1" ht="11.25">
      <c r="B403" s="224"/>
      <c r="C403" s="225"/>
      <c r="D403" s="204" t="s">
        <v>301</v>
      </c>
      <c r="E403" s="226" t="s">
        <v>1</v>
      </c>
      <c r="F403" s="227" t="s">
        <v>304</v>
      </c>
      <c r="G403" s="225"/>
      <c r="H403" s="228">
        <v>31</v>
      </c>
      <c r="I403" s="229"/>
      <c r="J403" s="225"/>
      <c r="K403" s="225"/>
      <c r="L403" s="230"/>
      <c r="M403" s="264"/>
      <c r="N403" s="265"/>
      <c r="O403" s="265"/>
      <c r="P403" s="265"/>
      <c r="Q403" s="265"/>
      <c r="R403" s="265"/>
      <c r="S403" s="265"/>
      <c r="T403" s="266"/>
      <c r="AT403" s="234" t="s">
        <v>301</v>
      </c>
      <c r="AU403" s="234" t="s">
        <v>85</v>
      </c>
      <c r="AV403" s="15" t="s">
        <v>299</v>
      </c>
      <c r="AW403" s="15" t="s">
        <v>32</v>
      </c>
      <c r="AX403" s="15" t="s">
        <v>85</v>
      </c>
      <c r="AY403" s="234" t="s">
        <v>292</v>
      </c>
    </row>
    <row r="404" spans="1:51" s="2" customFormat="1" ht="6.95" customHeight="1">
      <c r="A404" s="35"/>
      <c r="B404" s="55"/>
      <c r="C404" s="56"/>
      <c r="D404" s="56"/>
      <c r="E404" s="56"/>
      <c r="F404" s="56"/>
      <c r="G404" s="56"/>
      <c r="H404" s="56"/>
      <c r="I404" s="56"/>
      <c r="J404" s="56"/>
      <c r="K404" s="56"/>
      <c r="L404" s="40"/>
      <c r="M404" s="35"/>
      <c r="O404" s="35"/>
      <c r="P404" s="35"/>
      <c r="Q404" s="35"/>
      <c r="R404" s="35"/>
      <c r="S404" s="35"/>
      <c r="T404" s="35"/>
      <c r="U404" s="35"/>
      <c r="V404" s="35"/>
      <c r="W404" s="35"/>
      <c r="X404" s="35"/>
      <c r="Y404" s="35"/>
      <c r="Z404" s="35"/>
      <c r="AA404" s="35"/>
      <c r="AB404" s="35"/>
      <c r="AC404" s="35"/>
      <c r="AD404" s="35"/>
      <c r="AE404" s="35"/>
    </row>
  </sheetData>
  <sheetProtection algorithmName="SHA-512" hashValue="b341qKI+bktnT8xwDZkCIp9knepnlWElD1PSSecmYS8xW0qxIk8VcrkP4D1CICqordGYbpThgRyCEvQ87OMAGw==" saltValue="4WjpXNs03ir8Zq4lL/5WfzVdJvGzpm+pggLU2JkWKIEoSCsxevkrOR/DYMJEBW4oy3TuNe7RRX3f4ZtEj12HmA==" spinCount="100000" sheet="1" objects="1" scenarios="1" formatColumns="0" formatRows="0" autoFilter="0"/>
  <autoFilter ref="C125:K403" xr:uid="{00000000-0009-0000-0000-00000C000000}"/>
  <mergeCells count="9">
    <mergeCell ref="E87:H87"/>
    <mergeCell ref="E116:H116"/>
    <mergeCell ref="E118:H118"/>
    <mergeCell ref="L2:V2"/>
    <mergeCell ref="E7:H7"/>
    <mergeCell ref="E9:H9"/>
    <mergeCell ref="E18:H18"/>
    <mergeCell ref="E27:H27"/>
    <mergeCell ref="E85:H85"/>
  </mergeCell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  <drawing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>
    <pageSetUpPr fitToPage="1"/>
  </sheetPr>
  <dimension ref="A2:BM215"/>
  <sheetViews>
    <sheetView showGridLines="0" workbookViewId="0"/>
  </sheetViews>
  <sheetFormatPr defaultRowHeight="15"/>
  <cols>
    <col min="1" max="1" width="8.33203125" style="1" customWidth="1"/>
    <col min="2" max="2" width="1.1640625" style="1" customWidth="1"/>
    <col min="3" max="3" width="4.1640625" style="1" customWidth="1"/>
    <col min="4" max="4" width="4.33203125" style="1" customWidth="1"/>
    <col min="5" max="5" width="17.1640625" style="1" customWidth="1"/>
    <col min="6" max="6" width="50.83203125" style="1" customWidth="1"/>
    <col min="7" max="7" width="7.5" style="1" customWidth="1"/>
    <col min="8" max="8" width="14" style="1" customWidth="1"/>
    <col min="9" max="9" width="15.83203125" style="1" customWidth="1"/>
    <col min="10" max="11" width="22.33203125" style="1" customWidth="1"/>
    <col min="12" max="12" width="9.33203125" style="1" customWidth="1"/>
    <col min="13" max="13" width="10.83203125" style="1" hidden="1" customWidth="1"/>
    <col min="14" max="14" width="9.33203125" style="1" hidden="1"/>
    <col min="15" max="20" width="14.1640625" style="1" hidden="1" customWidth="1"/>
    <col min="21" max="21" width="16.33203125" style="1" hidden="1" customWidth="1"/>
    <col min="22" max="22" width="12.33203125" style="1" customWidth="1"/>
    <col min="23" max="23" width="16.33203125" style="1" customWidth="1"/>
    <col min="24" max="24" width="12.33203125" style="1" customWidth="1"/>
    <col min="25" max="25" width="15" style="1" customWidth="1"/>
    <col min="26" max="26" width="11" style="1" customWidth="1"/>
    <col min="27" max="27" width="15" style="1" customWidth="1"/>
    <col min="28" max="28" width="16.33203125" style="1" customWidth="1"/>
    <col min="29" max="29" width="11" style="1" customWidth="1"/>
    <col min="30" max="30" width="15" style="1" customWidth="1"/>
    <col min="31" max="31" width="16.33203125" style="1" customWidth="1"/>
    <col min="44" max="65" width="9.33203125" style="1" hidden="1"/>
  </cols>
  <sheetData>
    <row r="2" spans="1:56" s="1" customFormat="1" ht="36.950000000000003" customHeight="1">
      <c r="L2" s="321"/>
      <c r="M2" s="321"/>
      <c r="N2" s="321"/>
      <c r="O2" s="321"/>
      <c r="P2" s="321"/>
      <c r="Q2" s="321"/>
      <c r="R2" s="321"/>
      <c r="S2" s="321"/>
      <c r="T2" s="321"/>
      <c r="U2" s="321"/>
      <c r="V2" s="321"/>
      <c r="AT2" s="18" t="s">
        <v>123</v>
      </c>
      <c r="AZ2" s="109" t="s">
        <v>4795</v>
      </c>
      <c r="BA2" s="109" t="s">
        <v>4796</v>
      </c>
      <c r="BB2" s="109" t="s">
        <v>1</v>
      </c>
      <c r="BC2" s="109" t="s">
        <v>6286</v>
      </c>
      <c r="BD2" s="109" t="s">
        <v>120</v>
      </c>
    </row>
    <row r="3" spans="1:56" s="1" customFormat="1" ht="6.95" customHeight="1">
      <c r="B3" s="110"/>
      <c r="C3" s="111"/>
      <c r="D3" s="111"/>
      <c r="E3" s="111"/>
      <c r="F3" s="111"/>
      <c r="G3" s="111"/>
      <c r="H3" s="111"/>
      <c r="I3" s="111"/>
      <c r="J3" s="111"/>
      <c r="K3" s="111"/>
      <c r="L3" s="21"/>
      <c r="AT3" s="18" t="s">
        <v>120</v>
      </c>
      <c r="AZ3" s="109" t="s">
        <v>4798</v>
      </c>
      <c r="BA3" s="109" t="s">
        <v>4799</v>
      </c>
      <c r="BB3" s="109" t="s">
        <v>1</v>
      </c>
      <c r="BC3" s="109" t="s">
        <v>6287</v>
      </c>
      <c r="BD3" s="109" t="s">
        <v>120</v>
      </c>
    </row>
    <row r="4" spans="1:56" s="1" customFormat="1" ht="24.95" customHeight="1">
      <c r="B4" s="21"/>
      <c r="D4" s="112" t="s">
        <v>166</v>
      </c>
      <c r="L4" s="21"/>
      <c r="M4" s="113" t="s">
        <v>10</v>
      </c>
      <c r="AT4" s="18" t="s">
        <v>4</v>
      </c>
    </row>
    <row r="5" spans="1:56" s="1" customFormat="1" ht="6.95" customHeight="1">
      <c r="B5" s="21"/>
      <c r="L5" s="21"/>
    </row>
    <row r="6" spans="1:56" s="1" customFormat="1" ht="12" customHeight="1">
      <c r="B6" s="21"/>
      <c r="D6" s="114" t="s">
        <v>16</v>
      </c>
      <c r="L6" s="21"/>
    </row>
    <row r="7" spans="1:56" s="1" customFormat="1" ht="16.5" customHeight="1">
      <c r="B7" s="21"/>
      <c r="E7" s="322" t="str">
        <f>'Rekapitulace stavby'!K6</f>
        <v>Domov pro seniory, Nový Bydžov</v>
      </c>
      <c r="F7" s="323"/>
      <c r="G7" s="323"/>
      <c r="H7" s="323"/>
      <c r="L7" s="21"/>
    </row>
    <row r="8" spans="1:56" s="2" customFormat="1" ht="12" customHeight="1">
      <c r="A8" s="35"/>
      <c r="B8" s="40"/>
      <c r="C8" s="35"/>
      <c r="D8" s="114" t="s">
        <v>179</v>
      </c>
      <c r="E8" s="35"/>
      <c r="F8" s="35"/>
      <c r="G8" s="35"/>
      <c r="H8" s="35"/>
      <c r="I8" s="35"/>
      <c r="J8" s="35"/>
      <c r="K8" s="35"/>
      <c r="L8" s="52"/>
      <c r="S8" s="35"/>
      <c r="T8" s="35"/>
      <c r="U8" s="35"/>
      <c r="V8" s="35"/>
      <c r="W8" s="35"/>
      <c r="X8" s="35"/>
      <c r="Y8" s="35"/>
      <c r="Z8" s="35"/>
      <c r="AA8" s="35"/>
      <c r="AB8" s="35"/>
      <c r="AC8" s="35"/>
      <c r="AD8" s="35"/>
      <c r="AE8" s="35"/>
    </row>
    <row r="9" spans="1:56" s="2" customFormat="1" ht="16.5" customHeight="1">
      <c r="A9" s="35"/>
      <c r="B9" s="40"/>
      <c r="C9" s="35"/>
      <c r="D9" s="35"/>
      <c r="E9" s="324" t="s">
        <v>6288</v>
      </c>
      <c r="F9" s="325"/>
      <c r="G9" s="325"/>
      <c r="H9" s="325"/>
      <c r="I9" s="35"/>
      <c r="J9" s="35"/>
      <c r="K9" s="35"/>
      <c r="L9" s="52"/>
      <c r="S9" s="35"/>
      <c r="T9" s="35"/>
      <c r="U9" s="35"/>
      <c r="V9" s="35"/>
      <c r="W9" s="35"/>
      <c r="X9" s="35"/>
      <c r="Y9" s="35"/>
      <c r="Z9" s="35"/>
      <c r="AA9" s="35"/>
      <c r="AB9" s="35"/>
      <c r="AC9" s="35"/>
      <c r="AD9" s="35"/>
      <c r="AE9" s="35"/>
    </row>
    <row r="10" spans="1:56" s="2" customFormat="1" ht="11.25">
      <c r="A10" s="35"/>
      <c r="B10" s="40"/>
      <c r="C10" s="35"/>
      <c r="D10" s="35"/>
      <c r="E10" s="35"/>
      <c r="F10" s="35"/>
      <c r="G10" s="35"/>
      <c r="H10" s="35"/>
      <c r="I10" s="35"/>
      <c r="J10" s="35"/>
      <c r="K10" s="35"/>
      <c r="L10" s="52"/>
      <c r="S10" s="35"/>
      <c r="T10" s="35"/>
      <c r="U10" s="35"/>
      <c r="V10" s="35"/>
      <c r="W10" s="35"/>
      <c r="X10" s="35"/>
      <c r="Y10" s="35"/>
      <c r="Z10" s="35"/>
      <c r="AA10" s="35"/>
      <c r="AB10" s="35"/>
      <c r="AC10" s="35"/>
      <c r="AD10" s="35"/>
      <c r="AE10" s="35"/>
    </row>
    <row r="11" spans="1:56" s="2" customFormat="1" ht="12" customHeight="1">
      <c r="A11" s="35"/>
      <c r="B11" s="40"/>
      <c r="C11" s="35"/>
      <c r="D11" s="114" t="s">
        <v>18</v>
      </c>
      <c r="E11" s="35"/>
      <c r="F11" s="115" t="s">
        <v>1</v>
      </c>
      <c r="G11" s="35"/>
      <c r="H11" s="35"/>
      <c r="I11" s="114" t="s">
        <v>19</v>
      </c>
      <c r="J11" s="115" t="s">
        <v>1</v>
      </c>
      <c r="K11" s="35"/>
      <c r="L11" s="52"/>
      <c r="S11" s="35"/>
      <c r="T11" s="35"/>
      <c r="U11" s="35"/>
      <c r="V11" s="35"/>
      <c r="W11" s="35"/>
      <c r="X11" s="35"/>
      <c r="Y11" s="35"/>
      <c r="Z11" s="35"/>
      <c r="AA11" s="35"/>
      <c r="AB11" s="35"/>
      <c r="AC11" s="35"/>
      <c r="AD11" s="35"/>
      <c r="AE11" s="35"/>
    </row>
    <row r="12" spans="1:56" s="2" customFormat="1" ht="12" customHeight="1">
      <c r="A12" s="35"/>
      <c r="B12" s="40"/>
      <c r="C12" s="35"/>
      <c r="D12" s="114" t="s">
        <v>20</v>
      </c>
      <c r="E12" s="35"/>
      <c r="F12" s="115" t="s">
        <v>21</v>
      </c>
      <c r="G12" s="35"/>
      <c r="H12" s="35"/>
      <c r="I12" s="114" t="s">
        <v>22</v>
      </c>
      <c r="J12" s="116" t="str">
        <f>'Rekapitulace stavby'!AN8</f>
        <v>4. 1. 2023</v>
      </c>
      <c r="K12" s="35"/>
      <c r="L12" s="52"/>
      <c r="S12" s="35"/>
      <c r="T12" s="35"/>
      <c r="U12" s="35"/>
      <c r="V12" s="35"/>
      <c r="W12" s="35"/>
      <c r="X12" s="35"/>
      <c r="Y12" s="35"/>
      <c r="Z12" s="35"/>
      <c r="AA12" s="35"/>
      <c r="AB12" s="35"/>
      <c r="AC12" s="35"/>
      <c r="AD12" s="35"/>
      <c r="AE12" s="35"/>
    </row>
    <row r="13" spans="1:56" s="2" customFormat="1" ht="10.9" customHeight="1">
      <c r="A13" s="35"/>
      <c r="B13" s="40"/>
      <c r="C13" s="35"/>
      <c r="D13" s="35"/>
      <c r="E13" s="35"/>
      <c r="F13" s="35"/>
      <c r="G13" s="35"/>
      <c r="H13" s="35"/>
      <c r="I13" s="35"/>
      <c r="J13" s="35"/>
      <c r="K13" s="35"/>
      <c r="L13" s="52"/>
      <c r="S13" s="35"/>
      <c r="T13" s="35"/>
      <c r="U13" s="35"/>
      <c r="V13" s="35"/>
      <c r="W13" s="35"/>
      <c r="X13" s="35"/>
      <c r="Y13" s="35"/>
      <c r="Z13" s="35"/>
      <c r="AA13" s="35"/>
      <c r="AB13" s="35"/>
      <c r="AC13" s="35"/>
      <c r="AD13" s="35"/>
      <c r="AE13" s="35"/>
    </row>
    <row r="14" spans="1:56" s="2" customFormat="1" ht="12" customHeight="1">
      <c r="A14" s="35"/>
      <c r="B14" s="40"/>
      <c r="C14" s="35"/>
      <c r="D14" s="114" t="s">
        <v>24</v>
      </c>
      <c r="E14" s="35"/>
      <c r="F14" s="35"/>
      <c r="G14" s="35"/>
      <c r="H14" s="35"/>
      <c r="I14" s="114" t="s">
        <v>25</v>
      </c>
      <c r="J14" s="115" t="s">
        <v>1</v>
      </c>
      <c r="K14" s="35"/>
      <c r="L14" s="52"/>
      <c r="S14" s="35"/>
      <c r="T14" s="35"/>
      <c r="U14" s="35"/>
      <c r="V14" s="35"/>
      <c r="W14" s="35"/>
      <c r="X14" s="35"/>
      <c r="Y14" s="35"/>
      <c r="Z14" s="35"/>
      <c r="AA14" s="35"/>
      <c r="AB14" s="35"/>
      <c r="AC14" s="35"/>
      <c r="AD14" s="35"/>
      <c r="AE14" s="35"/>
    </row>
    <row r="15" spans="1:56" s="2" customFormat="1" ht="18" customHeight="1">
      <c r="A15" s="35"/>
      <c r="B15" s="40"/>
      <c r="C15" s="35"/>
      <c r="D15" s="35"/>
      <c r="E15" s="115" t="s">
        <v>26</v>
      </c>
      <c r="F15" s="35"/>
      <c r="G15" s="35"/>
      <c r="H15" s="35"/>
      <c r="I15" s="114" t="s">
        <v>27</v>
      </c>
      <c r="J15" s="115" t="s">
        <v>1</v>
      </c>
      <c r="K15" s="35"/>
      <c r="L15" s="52"/>
      <c r="S15" s="35"/>
      <c r="T15" s="35"/>
      <c r="U15" s="35"/>
      <c r="V15" s="35"/>
      <c r="W15" s="35"/>
      <c r="X15" s="35"/>
      <c r="Y15" s="35"/>
      <c r="Z15" s="35"/>
      <c r="AA15" s="35"/>
      <c r="AB15" s="35"/>
      <c r="AC15" s="35"/>
      <c r="AD15" s="35"/>
      <c r="AE15" s="35"/>
    </row>
    <row r="16" spans="1:56" s="2" customFormat="1" ht="6.95" customHeight="1">
      <c r="A16" s="35"/>
      <c r="B16" s="40"/>
      <c r="C16" s="35"/>
      <c r="D16" s="35"/>
      <c r="E16" s="35"/>
      <c r="F16" s="35"/>
      <c r="G16" s="35"/>
      <c r="H16" s="35"/>
      <c r="I16" s="35"/>
      <c r="J16" s="35"/>
      <c r="K16" s="35"/>
      <c r="L16" s="52"/>
      <c r="S16" s="35"/>
      <c r="T16" s="35"/>
      <c r="U16" s="35"/>
      <c r="V16" s="35"/>
      <c r="W16" s="35"/>
      <c r="X16" s="35"/>
      <c r="Y16" s="35"/>
      <c r="Z16" s="35"/>
      <c r="AA16" s="35"/>
      <c r="AB16" s="35"/>
      <c r="AC16" s="35"/>
      <c r="AD16" s="35"/>
      <c r="AE16" s="35"/>
    </row>
    <row r="17" spans="1:31" s="2" customFormat="1" ht="12" customHeight="1">
      <c r="A17" s="35"/>
      <c r="B17" s="40"/>
      <c r="C17" s="35"/>
      <c r="D17" s="114" t="s">
        <v>28</v>
      </c>
      <c r="E17" s="35"/>
      <c r="F17" s="35"/>
      <c r="G17" s="35"/>
      <c r="H17" s="35"/>
      <c r="I17" s="114" t="s">
        <v>25</v>
      </c>
      <c r="J17" s="31" t="str">
        <f>'Rekapitulace stavby'!AN13</f>
        <v>Vyplň údaj</v>
      </c>
      <c r="K17" s="35"/>
      <c r="L17" s="52"/>
      <c r="S17" s="35"/>
      <c r="T17" s="35"/>
      <c r="U17" s="35"/>
      <c r="V17" s="35"/>
      <c r="W17" s="35"/>
      <c r="X17" s="35"/>
      <c r="Y17" s="35"/>
      <c r="Z17" s="35"/>
      <c r="AA17" s="35"/>
      <c r="AB17" s="35"/>
      <c r="AC17" s="35"/>
      <c r="AD17" s="35"/>
      <c r="AE17" s="35"/>
    </row>
    <row r="18" spans="1:31" s="2" customFormat="1" ht="18" customHeight="1">
      <c r="A18" s="35"/>
      <c r="B18" s="40"/>
      <c r="C18" s="35"/>
      <c r="D18" s="35"/>
      <c r="E18" s="326" t="str">
        <f>'Rekapitulace stavby'!E14</f>
        <v>Vyplň údaj</v>
      </c>
      <c r="F18" s="327"/>
      <c r="G18" s="327"/>
      <c r="H18" s="327"/>
      <c r="I18" s="114" t="s">
        <v>27</v>
      </c>
      <c r="J18" s="31" t="str">
        <f>'Rekapitulace stavby'!AN14</f>
        <v>Vyplň údaj</v>
      </c>
      <c r="K18" s="35"/>
      <c r="L18" s="52"/>
      <c r="S18" s="35"/>
      <c r="T18" s="35"/>
      <c r="U18" s="35"/>
      <c r="V18" s="35"/>
      <c r="W18" s="35"/>
      <c r="X18" s="35"/>
      <c r="Y18" s="35"/>
      <c r="Z18" s="35"/>
      <c r="AA18" s="35"/>
      <c r="AB18" s="35"/>
      <c r="AC18" s="35"/>
      <c r="AD18" s="35"/>
      <c r="AE18" s="35"/>
    </row>
    <row r="19" spans="1:31" s="2" customFormat="1" ht="6.95" customHeight="1">
      <c r="A19" s="35"/>
      <c r="B19" s="40"/>
      <c r="C19" s="35"/>
      <c r="D19" s="35"/>
      <c r="E19" s="35"/>
      <c r="F19" s="35"/>
      <c r="G19" s="35"/>
      <c r="H19" s="35"/>
      <c r="I19" s="35"/>
      <c r="J19" s="35"/>
      <c r="K19" s="35"/>
      <c r="L19" s="52"/>
      <c r="S19" s="35"/>
      <c r="T19" s="35"/>
      <c r="U19" s="35"/>
      <c r="V19" s="35"/>
      <c r="W19" s="35"/>
      <c r="X19" s="35"/>
      <c r="Y19" s="35"/>
      <c r="Z19" s="35"/>
      <c r="AA19" s="35"/>
      <c r="AB19" s="35"/>
      <c r="AC19" s="35"/>
      <c r="AD19" s="35"/>
      <c r="AE19" s="35"/>
    </row>
    <row r="20" spans="1:31" s="2" customFormat="1" ht="12" customHeight="1">
      <c r="A20" s="35"/>
      <c r="B20" s="40"/>
      <c r="C20" s="35"/>
      <c r="D20" s="114" t="s">
        <v>30</v>
      </c>
      <c r="E20" s="35"/>
      <c r="F20" s="35"/>
      <c r="G20" s="35"/>
      <c r="H20" s="35"/>
      <c r="I20" s="114" t="s">
        <v>25</v>
      </c>
      <c r="J20" s="115" t="s">
        <v>1</v>
      </c>
      <c r="K20" s="35"/>
      <c r="L20" s="52"/>
      <c r="S20" s="35"/>
      <c r="T20" s="35"/>
      <c r="U20" s="35"/>
      <c r="V20" s="35"/>
      <c r="W20" s="35"/>
      <c r="X20" s="35"/>
      <c r="Y20" s="35"/>
      <c r="Z20" s="35"/>
      <c r="AA20" s="35"/>
      <c r="AB20" s="35"/>
      <c r="AC20" s="35"/>
      <c r="AD20" s="35"/>
      <c r="AE20" s="35"/>
    </row>
    <row r="21" spans="1:31" s="2" customFormat="1" ht="18" customHeight="1">
      <c r="A21" s="35"/>
      <c r="B21" s="40"/>
      <c r="C21" s="35"/>
      <c r="D21" s="35"/>
      <c r="E21" s="115" t="s">
        <v>31</v>
      </c>
      <c r="F21" s="35"/>
      <c r="G21" s="35"/>
      <c r="H21" s="35"/>
      <c r="I21" s="114" t="s">
        <v>27</v>
      </c>
      <c r="J21" s="115" t="s">
        <v>1</v>
      </c>
      <c r="K21" s="35"/>
      <c r="L21" s="52"/>
      <c r="S21" s="35"/>
      <c r="T21" s="35"/>
      <c r="U21" s="35"/>
      <c r="V21" s="35"/>
      <c r="W21" s="35"/>
      <c r="X21" s="35"/>
      <c r="Y21" s="35"/>
      <c r="Z21" s="35"/>
      <c r="AA21" s="35"/>
      <c r="AB21" s="35"/>
      <c r="AC21" s="35"/>
      <c r="AD21" s="35"/>
      <c r="AE21" s="35"/>
    </row>
    <row r="22" spans="1:31" s="2" customFormat="1" ht="6.95" customHeight="1">
      <c r="A22" s="35"/>
      <c r="B22" s="40"/>
      <c r="C22" s="35"/>
      <c r="D22" s="35"/>
      <c r="E22" s="35"/>
      <c r="F22" s="35"/>
      <c r="G22" s="35"/>
      <c r="H22" s="35"/>
      <c r="I22" s="35"/>
      <c r="J22" s="35"/>
      <c r="K22" s="35"/>
      <c r="L22" s="52"/>
      <c r="S22" s="35"/>
      <c r="T22" s="35"/>
      <c r="U22" s="35"/>
      <c r="V22" s="35"/>
      <c r="W22" s="35"/>
      <c r="X22" s="35"/>
      <c r="Y22" s="35"/>
      <c r="Z22" s="35"/>
      <c r="AA22" s="35"/>
      <c r="AB22" s="35"/>
      <c r="AC22" s="35"/>
      <c r="AD22" s="35"/>
      <c r="AE22" s="35"/>
    </row>
    <row r="23" spans="1:31" s="2" customFormat="1" ht="12" customHeight="1">
      <c r="A23" s="35"/>
      <c r="B23" s="40"/>
      <c r="C23" s="35"/>
      <c r="D23" s="114" t="s">
        <v>33</v>
      </c>
      <c r="E23" s="35"/>
      <c r="F23" s="35"/>
      <c r="G23" s="35"/>
      <c r="H23" s="35"/>
      <c r="I23" s="114" t="s">
        <v>25</v>
      </c>
      <c r="J23" s="115" t="s">
        <v>1</v>
      </c>
      <c r="K23" s="35"/>
      <c r="L23" s="52"/>
      <c r="S23" s="35"/>
      <c r="T23" s="35"/>
      <c r="U23" s="35"/>
      <c r="V23" s="35"/>
      <c r="W23" s="35"/>
      <c r="X23" s="35"/>
      <c r="Y23" s="35"/>
      <c r="Z23" s="35"/>
      <c r="AA23" s="35"/>
      <c r="AB23" s="35"/>
      <c r="AC23" s="35"/>
      <c r="AD23" s="35"/>
      <c r="AE23" s="35"/>
    </row>
    <row r="24" spans="1:31" s="2" customFormat="1" ht="18" customHeight="1">
      <c r="A24" s="35"/>
      <c r="B24" s="40"/>
      <c r="C24" s="35"/>
      <c r="D24" s="35"/>
      <c r="E24" s="115" t="s">
        <v>34</v>
      </c>
      <c r="F24" s="35"/>
      <c r="G24" s="35"/>
      <c r="H24" s="35"/>
      <c r="I24" s="114" t="s">
        <v>27</v>
      </c>
      <c r="J24" s="115" t="s">
        <v>1</v>
      </c>
      <c r="K24" s="35"/>
      <c r="L24" s="52"/>
      <c r="S24" s="35"/>
      <c r="T24" s="35"/>
      <c r="U24" s="35"/>
      <c r="V24" s="35"/>
      <c r="W24" s="35"/>
      <c r="X24" s="35"/>
      <c r="Y24" s="35"/>
      <c r="Z24" s="35"/>
      <c r="AA24" s="35"/>
      <c r="AB24" s="35"/>
      <c r="AC24" s="35"/>
      <c r="AD24" s="35"/>
      <c r="AE24" s="35"/>
    </row>
    <row r="25" spans="1:31" s="2" customFormat="1" ht="6.95" customHeight="1">
      <c r="A25" s="35"/>
      <c r="B25" s="40"/>
      <c r="C25" s="35"/>
      <c r="D25" s="35"/>
      <c r="E25" s="35"/>
      <c r="F25" s="35"/>
      <c r="G25" s="35"/>
      <c r="H25" s="35"/>
      <c r="I25" s="35"/>
      <c r="J25" s="35"/>
      <c r="K25" s="35"/>
      <c r="L25" s="52"/>
      <c r="S25" s="35"/>
      <c r="T25" s="35"/>
      <c r="U25" s="35"/>
      <c r="V25" s="35"/>
      <c r="W25" s="35"/>
      <c r="X25" s="35"/>
      <c r="Y25" s="35"/>
      <c r="Z25" s="35"/>
      <c r="AA25" s="35"/>
      <c r="AB25" s="35"/>
      <c r="AC25" s="35"/>
      <c r="AD25" s="35"/>
      <c r="AE25" s="35"/>
    </row>
    <row r="26" spans="1:31" s="2" customFormat="1" ht="12" customHeight="1">
      <c r="A26" s="35"/>
      <c r="B26" s="40"/>
      <c r="C26" s="35"/>
      <c r="D26" s="114" t="s">
        <v>35</v>
      </c>
      <c r="E26" s="35"/>
      <c r="F26" s="35"/>
      <c r="G26" s="35"/>
      <c r="H26" s="35"/>
      <c r="I26" s="35"/>
      <c r="J26" s="35"/>
      <c r="K26" s="35"/>
      <c r="L26" s="52"/>
      <c r="S26" s="35"/>
      <c r="T26" s="35"/>
      <c r="U26" s="35"/>
      <c r="V26" s="35"/>
      <c r="W26" s="35"/>
      <c r="X26" s="35"/>
      <c r="Y26" s="35"/>
      <c r="Z26" s="35"/>
      <c r="AA26" s="35"/>
      <c r="AB26" s="35"/>
      <c r="AC26" s="35"/>
      <c r="AD26" s="35"/>
      <c r="AE26" s="35"/>
    </row>
    <row r="27" spans="1:31" s="8" customFormat="1" ht="71.25" customHeight="1">
      <c r="A27" s="117"/>
      <c r="B27" s="118"/>
      <c r="C27" s="117"/>
      <c r="D27" s="117"/>
      <c r="E27" s="328" t="s">
        <v>36</v>
      </c>
      <c r="F27" s="328"/>
      <c r="G27" s="328"/>
      <c r="H27" s="328"/>
      <c r="I27" s="117"/>
      <c r="J27" s="117"/>
      <c r="K27" s="117"/>
      <c r="L27" s="119"/>
      <c r="S27" s="117"/>
      <c r="T27" s="117"/>
      <c r="U27" s="117"/>
      <c r="V27" s="117"/>
      <c r="W27" s="117"/>
      <c r="X27" s="117"/>
      <c r="Y27" s="117"/>
      <c r="Z27" s="117"/>
      <c r="AA27" s="117"/>
      <c r="AB27" s="117"/>
      <c r="AC27" s="117"/>
      <c r="AD27" s="117"/>
      <c r="AE27" s="117"/>
    </row>
    <row r="28" spans="1:31" s="2" customFormat="1" ht="6.95" customHeight="1">
      <c r="A28" s="35"/>
      <c r="B28" s="40"/>
      <c r="C28" s="35"/>
      <c r="D28" s="35"/>
      <c r="E28" s="35"/>
      <c r="F28" s="35"/>
      <c r="G28" s="35"/>
      <c r="H28" s="35"/>
      <c r="I28" s="35"/>
      <c r="J28" s="35"/>
      <c r="K28" s="35"/>
      <c r="L28" s="52"/>
      <c r="S28" s="35"/>
      <c r="T28" s="35"/>
      <c r="U28" s="35"/>
      <c r="V28" s="35"/>
      <c r="W28" s="35"/>
      <c r="X28" s="35"/>
      <c r="Y28" s="35"/>
      <c r="Z28" s="35"/>
      <c r="AA28" s="35"/>
      <c r="AB28" s="35"/>
      <c r="AC28" s="35"/>
      <c r="AD28" s="35"/>
      <c r="AE28" s="35"/>
    </row>
    <row r="29" spans="1:31" s="2" customFormat="1" ht="6.95" customHeight="1">
      <c r="A29" s="35"/>
      <c r="B29" s="40"/>
      <c r="C29" s="35"/>
      <c r="D29" s="121"/>
      <c r="E29" s="121"/>
      <c r="F29" s="121"/>
      <c r="G29" s="121"/>
      <c r="H29" s="121"/>
      <c r="I29" s="121"/>
      <c r="J29" s="121"/>
      <c r="K29" s="121"/>
      <c r="L29" s="52"/>
      <c r="S29" s="35"/>
      <c r="T29" s="35"/>
      <c r="U29" s="35"/>
      <c r="V29" s="35"/>
      <c r="W29" s="35"/>
      <c r="X29" s="35"/>
      <c r="Y29" s="35"/>
      <c r="Z29" s="35"/>
      <c r="AA29" s="35"/>
      <c r="AB29" s="35"/>
      <c r="AC29" s="35"/>
      <c r="AD29" s="35"/>
      <c r="AE29" s="35"/>
    </row>
    <row r="30" spans="1:31" s="2" customFormat="1" ht="25.35" customHeight="1">
      <c r="A30" s="35"/>
      <c r="B30" s="40"/>
      <c r="C30" s="35"/>
      <c r="D30" s="122" t="s">
        <v>37</v>
      </c>
      <c r="E30" s="35"/>
      <c r="F30" s="35"/>
      <c r="G30" s="35"/>
      <c r="H30" s="35"/>
      <c r="I30" s="35"/>
      <c r="J30" s="123">
        <f>ROUND(J125, 2)</f>
        <v>0</v>
      </c>
      <c r="K30" s="35"/>
      <c r="L30" s="52"/>
      <c r="S30" s="35"/>
      <c r="T30" s="35"/>
      <c r="U30" s="35"/>
      <c r="V30" s="35"/>
      <c r="W30" s="35"/>
      <c r="X30" s="35"/>
      <c r="Y30" s="35"/>
      <c r="Z30" s="35"/>
      <c r="AA30" s="35"/>
      <c r="AB30" s="35"/>
      <c r="AC30" s="35"/>
      <c r="AD30" s="35"/>
      <c r="AE30" s="35"/>
    </row>
    <row r="31" spans="1:31" s="2" customFormat="1" ht="6.95" customHeight="1">
      <c r="A31" s="35"/>
      <c r="B31" s="40"/>
      <c r="C31" s="35"/>
      <c r="D31" s="121"/>
      <c r="E31" s="121"/>
      <c r="F31" s="121"/>
      <c r="G31" s="121"/>
      <c r="H31" s="121"/>
      <c r="I31" s="121"/>
      <c r="J31" s="121"/>
      <c r="K31" s="121"/>
      <c r="L31" s="52"/>
      <c r="S31" s="35"/>
      <c r="T31" s="35"/>
      <c r="U31" s="35"/>
      <c r="V31" s="35"/>
      <c r="W31" s="35"/>
      <c r="X31" s="35"/>
      <c r="Y31" s="35"/>
      <c r="Z31" s="35"/>
      <c r="AA31" s="35"/>
      <c r="AB31" s="35"/>
      <c r="AC31" s="35"/>
      <c r="AD31" s="35"/>
      <c r="AE31" s="35"/>
    </row>
    <row r="32" spans="1:31" s="2" customFormat="1" ht="14.45" customHeight="1">
      <c r="A32" s="35"/>
      <c r="B32" s="40"/>
      <c r="C32" s="35"/>
      <c r="D32" s="35"/>
      <c r="E32" s="35"/>
      <c r="F32" s="124" t="s">
        <v>39</v>
      </c>
      <c r="G32" s="35"/>
      <c r="H32" s="35"/>
      <c r="I32" s="124" t="s">
        <v>38</v>
      </c>
      <c r="J32" s="124" t="s">
        <v>40</v>
      </c>
      <c r="K32" s="35"/>
      <c r="L32" s="52"/>
      <c r="S32" s="35"/>
      <c r="T32" s="35"/>
      <c r="U32" s="35"/>
      <c r="V32" s="35"/>
      <c r="W32" s="35"/>
      <c r="X32" s="35"/>
      <c r="Y32" s="35"/>
      <c r="Z32" s="35"/>
      <c r="AA32" s="35"/>
      <c r="AB32" s="35"/>
      <c r="AC32" s="35"/>
      <c r="AD32" s="35"/>
      <c r="AE32" s="35"/>
    </row>
    <row r="33" spans="1:31" s="2" customFormat="1" ht="14.45" customHeight="1">
      <c r="A33" s="35"/>
      <c r="B33" s="40"/>
      <c r="C33" s="35"/>
      <c r="D33" s="125" t="s">
        <v>41</v>
      </c>
      <c r="E33" s="114" t="s">
        <v>42</v>
      </c>
      <c r="F33" s="126">
        <f>ROUND((SUM(BE125:BE214)),  2)</f>
        <v>0</v>
      </c>
      <c r="G33" s="35"/>
      <c r="H33" s="35"/>
      <c r="I33" s="127">
        <v>0.21</v>
      </c>
      <c r="J33" s="126">
        <f>ROUND(((SUM(BE125:BE214))*I33),  2)</f>
        <v>0</v>
      </c>
      <c r="K33" s="35"/>
      <c r="L33" s="52"/>
      <c r="S33" s="35"/>
      <c r="T33" s="35"/>
      <c r="U33" s="35"/>
      <c r="V33" s="35"/>
      <c r="W33" s="35"/>
      <c r="X33" s="35"/>
      <c r="Y33" s="35"/>
      <c r="Z33" s="35"/>
      <c r="AA33" s="35"/>
      <c r="AB33" s="35"/>
      <c r="AC33" s="35"/>
      <c r="AD33" s="35"/>
      <c r="AE33" s="35"/>
    </row>
    <row r="34" spans="1:31" s="2" customFormat="1" ht="14.45" customHeight="1">
      <c r="A34" s="35"/>
      <c r="B34" s="40"/>
      <c r="C34" s="35"/>
      <c r="D34" s="35"/>
      <c r="E34" s="114" t="s">
        <v>43</v>
      </c>
      <c r="F34" s="126">
        <f>ROUND((SUM(BF125:BF214)),  2)</f>
        <v>0</v>
      </c>
      <c r="G34" s="35"/>
      <c r="H34" s="35"/>
      <c r="I34" s="127">
        <v>0.15</v>
      </c>
      <c r="J34" s="126">
        <f>ROUND(((SUM(BF125:BF214))*I34),  2)</f>
        <v>0</v>
      </c>
      <c r="K34" s="35"/>
      <c r="L34" s="52"/>
      <c r="S34" s="35"/>
      <c r="T34" s="35"/>
      <c r="U34" s="35"/>
      <c r="V34" s="35"/>
      <c r="W34" s="35"/>
      <c r="X34" s="35"/>
      <c r="Y34" s="35"/>
      <c r="Z34" s="35"/>
      <c r="AA34" s="35"/>
      <c r="AB34" s="35"/>
      <c r="AC34" s="35"/>
      <c r="AD34" s="35"/>
      <c r="AE34" s="35"/>
    </row>
    <row r="35" spans="1:31" s="2" customFormat="1" ht="14.45" hidden="1" customHeight="1">
      <c r="A35" s="35"/>
      <c r="B35" s="40"/>
      <c r="C35" s="35"/>
      <c r="D35" s="35"/>
      <c r="E35" s="114" t="s">
        <v>44</v>
      </c>
      <c r="F35" s="126">
        <f>ROUND((SUM(BG125:BG214)),  2)</f>
        <v>0</v>
      </c>
      <c r="G35" s="35"/>
      <c r="H35" s="35"/>
      <c r="I35" s="127">
        <v>0.21</v>
      </c>
      <c r="J35" s="126">
        <f>0</f>
        <v>0</v>
      </c>
      <c r="K35" s="35"/>
      <c r="L35" s="52"/>
      <c r="S35" s="35"/>
      <c r="T35" s="35"/>
      <c r="U35" s="35"/>
      <c r="V35" s="35"/>
      <c r="W35" s="35"/>
      <c r="X35" s="35"/>
      <c r="Y35" s="35"/>
      <c r="Z35" s="35"/>
      <c r="AA35" s="35"/>
      <c r="AB35" s="35"/>
      <c r="AC35" s="35"/>
      <c r="AD35" s="35"/>
      <c r="AE35" s="35"/>
    </row>
    <row r="36" spans="1:31" s="2" customFormat="1" ht="14.45" hidden="1" customHeight="1">
      <c r="A36" s="35"/>
      <c r="B36" s="40"/>
      <c r="C36" s="35"/>
      <c r="D36" s="35"/>
      <c r="E36" s="114" t="s">
        <v>45</v>
      </c>
      <c r="F36" s="126">
        <f>ROUND((SUM(BH125:BH214)),  2)</f>
        <v>0</v>
      </c>
      <c r="G36" s="35"/>
      <c r="H36" s="35"/>
      <c r="I36" s="127">
        <v>0.15</v>
      </c>
      <c r="J36" s="126">
        <f>0</f>
        <v>0</v>
      </c>
      <c r="K36" s="35"/>
      <c r="L36" s="52"/>
      <c r="S36" s="35"/>
      <c r="T36" s="35"/>
      <c r="U36" s="35"/>
      <c r="V36" s="35"/>
      <c r="W36" s="35"/>
      <c r="X36" s="35"/>
      <c r="Y36" s="35"/>
      <c r="Z36" s="35"/>
      <c r="AA36" s="35"/>
      <c r="AB36" s="35"/>
      <c r="AC36" s="35"/>
      <c r="AD36" s="35"/>
      <c r="AE36" s="35"/>
    </row>
    <row r="37" spans="1:31" s="2" customFormat="1" ht="14.45" hidden="1" customHeight="1">
      <c r="A37" s="35"/>
      <c r="B37" s="40"/>
      <c r="C37" s="35"/>
      <c r="D37" s="35"/>
      <c r="E37" s="114" t="s">
        <v>46</v>
      </c>
      <c r="F37" s="126">
        <f>ROUND((SUM(BI125:BI214)),  2)</f>
        <v>0</v>
      </c>
      <c r="G37" s="35"/>
      <c r="H37" s="35"/>
      <c r="I37" s="127">
        <v>0</v>
      </c>
      <c r="J37" s="126">
        <f>0</f>
        <v>0</v>
      </c>
      <c r="K37" s="35"/>
      <c r="L37" s="52"/>
      <c r="S37" s="35"/>
      <c r="T37" s="35"/>
      <c r="U37" s="35"/>
      <c r="V37" s="35"/>
      <c r="W37" s="35"/>
      <c r="X37" s="35"/>
      <c r="Y37" s="35"/>
      <c r="Z37" s="35"/>
      <c r="AA37" s="35"/>
      <c r="AB37" s="35"/>
      <c r="AC37" s="35"/>
      <c r="AD37" s="35"/>
      <c r="AE37" s="35"/>
    </row>
    <row r="38" spans="1:31" s="2" customFormat="1" ht="6.95" customHeight="1">
      <c r="A38" s="35"/>
      <c r="B38" s="40"/>
      <c r="C38" s="35"/>
      <c r="D38" s="35"/>
      <c r="E38" s="35"/>
      <c r="F38" s="35"/>
      <c r="G38" s="35"/>
      <c r="H38" s="35"/>
      <c r="I38" s="35"/>
      <c r="J38" s="35"/>
      <c r="K38" s="35"/>
      <c r="L38" s="52"/>
      <c r="S38" s="35"/>
      <c r="T38" s="35"/>
      <c r="U38" s="35"/>
      <c r="V38" s="35"/>
      <c r="W38" s="35"/>
      <c r="X38" s="35"/>
      <c r="Y38" s="35"/>
      <c r="Z38" s="35"/>
      <c r="AA38" s="35"/>
      <c r="AB38" s="35"/>
      <c r="AC38" s="35"/>
      <c r="AD38" s="35"/>
      <c r="AE38" s="35"/>
    </row>
    <row r="39" spans="1:31" s="2" customFormat="1" ht="25.35" customHeight="1">
      <c r="A39" s="35"/>
      <c r="B39" s="40"/>
      <c r="C39" s="128"/>
      <c r="D39" s="129" t="s">
        <v>47</v>
      </c>
      <c r="E39" s="130"/>
      <c r="F39" s="130"/>
      <c r="G39" s="131" t="s">
        <v>48</v>
      </c>
      <c r="H39" s="132" t="s">
        <v>49</v>
      </c>
      <c r="I39" s="130"/>
      <c r="J39" s="133">
        <f>SUM(J30:J37)</f>
        <v>0</v>
      </c>
      <c r="K39" s="134"/>
      <c r="L39" s="52"/>
      <c r="S39" s="35"/>
      <c r="T39" s="35"/>
      <c r="U39" s="35"/>
      <c r="V39" s="35"/>
      <c r="W39" s="35"/>
      <c r="X39" s="35"/>
      <c r="Y39" s="35"/>
      <c r="Z39" s="35"/>
      <c r="AA39" s="35"/>
      <c r="AB39" s="35"/>
      <c r="AC39" s="35"/>
      <c r="AD39" s="35"/>
      <c r="AE39" s="35"/>
    </row>
    <row r="40" spans="1:31" s="2" customFormat="1" ht="14.45" customHeight="1">
      <c r="A40" s="35"/>
      <c r="B40" s="40"/>
      <c r="C40" s="35"/>
      <c r="D40" s="35"/>
      <c r="E40" s="35"/>
      <c r="F40" s="35"/>
      <c r="G40" s="35"/>
      <c r="H40" s="35"/>
      <c r="I40" s="35"/>
      <c r="J40" s="35"/>
      <c r="K40" s="35"/>
      <c r="L40" s="52"/>
      <c r="S40" s="35"/>
      <c r="T40" s="35"/>
      <c r="U40" s="35"/>
      <c r="V40" s="35"/>
      <c r="W40" s="35"/>
      <c r="X40" s="35"/>
      <c r="Y40" s="35"/>
      <c r="Z40" s="35"/>
      <c r="AA40" s="35"/>
      <c r="AB40" s="35"/>
      <c r="AC40" s="35"/>
      <c r="AD40" s="35"/>
      <c r="AE40" s="35"/>
    </row>
    <row r="41" spans="1:31" s="1" customFormat="1" ht="14.45" customHeight="1">
      <c r="B41" s="21"/>
      <c r="L41" s="21"/>
    </row>
    <row r="42" spans="1:31" s="1" customFormat="1" ht="14.45" customHeight="1">
      <c r="B42" s="21"/>
      <c r="L42" s="21"/>
    </row>
    <row r="43" spans="1:31" s="1" customFormat="1" ht="14.45" customHeight="1">
      <c r="B43" s="21"/>
      <c r="L43" s="21"/>
    </row>
    <row r="44" spans="1:31" s="1" customFormat="1" ht="14.45" customHeight="1">
      <c r="B44" s="21"/>
      <c r="L44" s="21"/>
    </row>
    <row r="45" spans="1:31" s="1" customFormat="1" ht="14.45" customHeight="1">
      <c r="B45" s="21"/>
      <c r="L45" s="21"/>
    </row>
    <row r="46" spans="1:31" s="1" customFormat="1" ht="14.45" customHeight="1">
      <c r="B46" s="21"/>
      <c r="L46" s="21"/>
    </row>
    <row r="47" spans="1:31" s="1" customFormat="1" ht="14.45" customHeight="1">
      <c r="B47" s="21"/>
      <c r="L47" s="21"/>
    </row>
    <row r="48" spans="1:31" s="1" customFormat="1" ht="14.45" customHeight="1">
      <c r="B48" s="21"/>
      <c r="L48" s="21"/>
    </row>
    <row r="49" spans="1:31" s="1" customFormat="1" ht="14.45" customHeight="1">
      <c r="B49" s="21"/>
      <c r="L49" s="21"/>
    </row>
    <row r="50" spans="1:31" s="2" customFormat="1" ht="14.45" customHeight="1">
      <c r="B50" s="52"/>
      <c r="D50" s="135" t="s">
        <v>50</v>
      </c>
      <c r="E50" s="136"/>
      <c r="F50" s="136"/>
      <c r="G50" s="135" t="s">
        <v>51</v>
      </c>
      <c r="H50" s="136"/>
      <c r="I50" s="136"/>
      <c r="J50" s="136"/>
      <c r="K50" s="136"/>
      <c r="L50" s="52"/>
    </row>
    <row r="51" spans="1:31" ht="11.25">
      <c r="B51" s="21"/>
      <c r="L51" s="21"/>
    </row>
    <row r="52" spans="1:31" ht="11.25">
      <c r="B52" s="21"/>
      <c r="L52" s="21"/>
    </row>
    <row r="53" spans="1:31" ht="11.25">
      <c r="B53" s="21"/>
      <c r="L53" s="21"/>
    </row>
    <row r="54" spans="1:31" ht="11.25">
      <c r="B54" s="21"/>
      <c r="L54" s="21"/>
    </row>
    <row r="55" spans="1:31" ht="11.25">
      <c r="B55" s="21"/>
      <c r="L55" s="21"/>
    </row>
    <row r="56" spans="1:31" ht="11.25">
      <c r="B56" s="21"/>
      <c r="L56" s="21"/>
    </row>
    <row r="57" spans="1:31" ht="11.25">
      <c r="B57" s="21"/>
      <c r="L57" s="21"/>
    </row>
    <row r="58" spans="1:31" ht="11.25">
      <c r="B58" s="21"/>
      <c r="L58" s="21"/>
    </row>
    <row r="59" spans="1:31" ht="11.25">
      <c r="B59" s="21"/>
      <c r="L59" s="21"/>
    </row>
    <row r="60" spans="1:31" ht="11.25">
      <c r="B60" s="21"/>
      <c r="L60" s="21"/>
    </row>
    <row r="61" spans="1:31" s="2" customFormat="1" ht="12.75">
      <c r="A61" s="35"/>
      <c r="B61" s="40"/>
      <c r="C61" s="35"/>
      <c r="D61" s="137" t="s">
        <v>52</v>
      </c>
      <c r="E61" s="138"/>
      <c r="F61" s="139" t="s">
        <v>53</v>
      </c>
      <c r="G61" s="137" t="s">
        <v>52</v>
      </c>
      <c r="H61" s="138"/>
      <c r="I61" s="138"/>
      <c r="J61" s="140" t="s">
        <v>53</v>
      </c>
      <c r="K61" s="138"/>
      <c r="L61" s="52"/>
      <c r="S61" s="35"/>
      <c r="T61" s="35"/>
      <c r="U61" s="35"/>
      <c r="V61" s="35"/>
      <c r="W61" s="35"/>
      <c r="X61" s="35"/>
      <c r="Y61" s="35"/>
      <c r="Z61" s="35"/>
      <c r="AA61" s="35"/>
      <c r="AB61" s="35"/>
      <c r="AC61" s="35"/>
      <c r="AD61" s="35"/>
      <c r="AE61" s="35"/>
    </row>
    <row r="62" spans="1:31" ht="11.25">
      <c r="B62" s="21"/>
      <c r="L62" s="21"/>
    </row>
    <row r="63" spans="1:31" ht="11.25">
      <c r="B63" s="21"/>
      <c r="L63" s="21"/>
    </row>
    <row r="64" spans="1:31" ht="11.25">
      <c r="B64" s="21"/>
      <c r="L64" s="21"/>
    </row>
    <row r="65" spans="1:31" s="2" customFormat="1" ht="12.75">
      <c r="A65" s="35"/>
      <c r="B65" s="40"/>
      <c r="C65" s="35"/>
      <c r="D65" s="135" t="s">
        <v>54</v>
      </c>
      <c r="E65" s="141"/>
      <c r="F65" s="141"/>
      <c r="G65" s="135" t="s">
        <v>55</v>
      </c>
      <c r="H65" s="141"/>
      <c r="I65" s="141"/>
      <c r="J65" s="141"/>
      <c r="K65" s="141"/>
      <c r="L65" s="52"/>
      <c r="S65" s="35"/>
      <c r="T65" s="35"/>
      <c r="U65" s="35"/>
      <c r="V65" s="35"/>
      <c r="W65" s="35"/>
      <c r="X65" s="35"/>
      <c r="Y65" s="35"/>
      <c r="Z65" s="35"/>
      <c r="AA65" s="35"/>
      <c r="AB65" s="35"/>
      <c r="AC65" s="35"/>
      <c r="AD65" s="35"/>
      <c r="AE65" s="35"/>
    </row>
    <row r="66" spans="1:31" ht="11.25">
      <c r="B66" s="21"/>
      <c r="L66" s="21"/>
    </row>
    <row r="67" spans="1:31" ht="11.25">
      <c r="B67" s="21"/>
      <c r="L67" s="21"/>
    </row>
    <row r="68" spans="1:31" ht="11.25">
      <c r="B68" s="21"/>
      <c r="L68" s="21"/>
    </row>
    <row r="69" spans="1:31" ht="11.25">
      <c r="B69" s="21"/>
      <c r="L69" s="21"/>
    </row>
    <row r="70" spans="1:31" ht="11.25">
      <c r="B70" s="21"/>
      <c r="L70" s="21"/>
    </row>
    <row r="71" spans="1:31" ht="11.25">
      <c r="B71" s="21"/>
      <c r="L71" s="21"/>
    </row>
    <row r="72" spans="1:31" ht="11.25">
      <c r="B72" s="21"/>
      <c r="L72" s="21"/>
    </row>
    <row r="73" spans="1:31" ht="11.25">
      <c r="B73" s="21"/>
      <c r="L73" s="21"/>
    </row>
    <row r="74" spans="1:31" ht="11.25">
      <c r="B74" s="21"/>
      <c r="L74" s="21"/>
    </row>
    <row r="75" spans="1:31" ht="11.25">
      <c r="B75" s="21"/>
      <c r="L75" s="21"/>
    </row>
    <row r="76" spans="1:31" s="2" customFormat="1" ht="12.75">
      <c r="A76" s="35"/>
      <c r="B76" s="40"/>
      <c r="C76" s="35"/>
      <c r="D76" s="137" t="s">
        <v>52</v>
      </c>
      <c r="E76" s="138"/>
      <c r="F76" s="139" t="s">
        <v>53</v>
      </c>
      <c r="G76" s="137" t="s">
        <v>52</v>
      </c>
      <c r="H76" s="138"/>
      <c r="I76" s="138"/>
      <c r="J76" s="140" t="s">
        <v>53</v>
      </c>
      <c r="K76" s="138"/>
      <c r="L76" s="52"/>
      <c r="S76" s="35"/>
      <c r="T76" s="35"/>
      <c r="U76" s="35"/>
      <c r="V76" s="35"/>
      <c r="W76" s="35"/>
      <c r="X76" s="35"/>
      <c r="Y76" s="35"/>
      <c r="Z76" s="35"/>
      <c r="AA76" s="35"/>
      <c r="AB76" s="35"/>
      <c r="AC76" s="35"/>
      <c r="AD76" s="35"/>
      <c r="AE76" s="35"/>
    </row>
    <row r="77" spans="1:31" s="2" customFormat="1" ht="14.45" customHeight="1">
      <c r="A77" s="35"/>
      <c r="B77" s="142"/>
      <c r="C77" s="143"/>
      <c r="D77" s="143"/>
      <c r="E77" s="143"/>
      <c r="F77" s="143"/>
      <c r="G77" s="143"/>
      <c r="H77" s="143"/>
      <c r="I77" s="143"/>
      <c r="J77" s="143"/>
      <c r="K77" s="143"/>
      <c r="L77" s="52"/>
      <c r="S77" s="35"/>
      <c r="T77" s="35"/>
      <c r="U77" s="35"/>
      <c r="V77" s="35"/>
      <c r="W77" s="35"/>
      <c r="X77" s="35"/>
      <c r="Y77" s="35"/>
      <c r="Z77" s="35"/>
      <c r="AA77" s="35"/>
      <c r="AB77" s="35"/>
      <c r="AC77" s="35"/>
      <c r="AD77" s="35"/>
      <c r="AE77" s="35"/>
    </row>
    <row r="81" spans="1:47" s="2" customFormat="1" ht="6.95" customHeight="1">
      <c r="A81" s="35"/>
      <c r="B81" s="144"/>
      <c r="C81" s="145"/>
      <c r="D81" s="145"/>
      <c r="E81" s="145"/>
      <c r="F81" s="145"/>
      <c r="G81" s="145"/>
      <c r="H81" s="145"/>
      <c r="I81" s="145"/>
      <c r="J81" s="145"/>
      <c r="K81" s="145"/>
      <c r="L81" s="52"/>
      <c r="S81" s="35"/>
      <c r="T81" s="35"/>
      <c r="U81" s="35"/>
      <c r="V81" s="35"/>
      <c r="W81" s="35"/>
      <c r="X81" s="35"/>
      <c r="Y81" s="35"/>
      <c r="Z81" s="35"/>
      <c r="AA81" s="35"/>
      <c r="AB81" s="35"/>
      <c r="AC81" s="35"/>
      <c r="AD81" s="35"/>
      <c r="AE81" s="35"/>
    </row>
    <row r="82" spans="1:47" s="2" customFormat="1" ht="24.95" customHeight="1">
      <c r="A82" s="35"/>
      <c r="B82" s="36"/>
      <c r="C82" s="24" t="s">
        <v>247</v>
      </c>
      <c r="D82" s="37"/>
      <c r="E82" s="37"/>
      <c r="F82" s="37"/>
      <c r="G82" s="37"/>
      <c r="H82" s="37"/>
      <c r="I82" s="37"/>
      <c r="J82" s="37"/>
      <c r="K82" s="37"/>
      <c r="L82" s="52"/>
      <c r="S82" s="35"/>
      <c r="T82" s="35"/>
      <c r="U82" s="35"/>
      <c r="V82" s="35"/>
      <c r="W82" s="35"/>
      <c r="X82" s="35"/>
      <c r="Y82" s="35"/>
      <c r="Z82" s="35"/>
      <c r="AA82" s="35"/>
      <c r="AB82" s="35"/>
      <c r="AC82" s="35"/>
      <c r="AD82" s="35"/>
      <c r="AE82" s="35"/>
    </row>
    <row r="83" spans="1:47" s="2" customFormat="1" ht="6.95" customHeight="1">
      <c r="A83" s="35"/>
      <c r="B83" s="36"/>
      <c r="C83" s="37"/>
      <c r="D83" s="37"/>
      <c r="E83" s="37"/>
      <c r="F83" s="37"/>
      <c r="G83" s="37"/>
      <c r="H83" s="37"/>
      <c r="I83" s="37"/>
      <c r="J83" s="37"/>
      <c r="K83" s="37"/>
      <c r="L83" s="52"/>
      <c r="S83" s="35"/>
      <c r="T83" s="35"/>
      <c r="U83" s="35"/>
      <c r="V83" s="35"/>
      <c r="W83" s="35"/>
      <c r="X83" s="35"/>
      <c r="Y83" s="35"/>
      <c r="Z83" s="35"/>
      <c r="AA83" s="35"/>
      <c r="AB83" s="35"/>
      <c r="AC83" s="35"/>
      <c r="AD83" s="35"/>
      <c r="AE83" s="35"/>
    </row>
    <row r="84" spans="1:47" s="2" customFormat="1" ht="12" customHeight="1">
      <c r="A84" s="35"/>
      <c r="B84" s="36"/>
      <c r="C84" s="30" t="s">
        <v>16</v>
      </c>
      <c r="D84" s="37"/>
      <c r="E84" s="37"/>
      <c r="F84" s="37"/>
      <c r="G84" s="37"/>
      <c r="H84" s="37"/>
      <c r="I84" s="37"/>
      <c r="J84" s="37"/>
      <c r="K84" s="37"/>
      <c r="L84" s="52"/>
      <c r="S84" s="35"/>
      <c r="T84" s="35"/>
      <c r="U84" s="35"/>
      <c r="V84" s="35"/>
      <c r="W84" s="35"/>
      <c r="X84" s="35"/>
      <c r="Y84" s="35"/>
      <c r="Z84" s="35"/>
      <c r="AA84" s="35"/>
      <c r="AB84" s="35"/>
      <c r="AC84" s="35"/>
      <c r="AD84" s="35"/>
      <c r="AE84" s="35"/>
    </row>
    <row r="85" spans="1:47" s="2" customFormat="1" ht="16.5" customHeight="1">
      <c r="A85" s="35"/>
      <c r="B85" s="36"/>
      <c r="C85" s="37"/>
      <c r="D85" s="37"/>
      <c r="E85" s="329" t="str">
        <f>E7</f>
        <v>Domov pro seniory, Nový Bydžov</v>
      </c>
      <c r="F85" s="330"/>
      <c r="G85" s="330"/>
      <c r="H85" s="330"/>
      <c r="I85" s="37"/>
      <c r="J85" s="37"/>
      <c r="K85" s="37"/>
      <c r="L85" s="52"/>
      <c r="S85" s="35"/>
      <c r="T85" s="35"/>
      <c r="U85" s="35"/>
      <c r="V85" s="35"/>
      <c r="W85" s="35"/>
      <c r="X85" s="35"/>
      <c r="Y85" s="35"/>
      <c r="Z85" s="35"/>
      <c r="AA85" s="35"/>
      <c r="AB85" s="35"/>
      <c r="AC85" s="35"/>
      <c r="AD85" s="35"/>
      <c r="AE85" s="35"/>
    </row>
    <row r="86" spans="1:47" s="2" customFormat="1" ht="12" customHeight="1">
      <c r="A86" s="35"/>
      <c r="B86" s="36"/>
      <c r="C86" s="30" t="s">
        <v>179</v>
      </c>
      <c r="D86" s="37"/>
      <c r="E86" s="37"/>
      <c r="F86" s="37"/>
      <c r="G86" s="37"/>
      <c r="H86" s="37"/>
      <c r="I86" s="37"/>
      <c r="J86" s="37"/>
      <c r="K86" s="37"/>
      <c r="L86" s="52"/>
      <c r="S86" s="35"/>
      <c r="T86" s="35"/>
      <c r="U86" s="35"/>
      <c r="V86" s="35"/>
      <c r="W86" s="35"/>
      <c r="X86" s="35"/>
      <c r="Y86" s="35"/>
      <c r="Z86" s="35"/>
      <c r="AA86" s="35"/>
      <c r="AB86" s="35"/>
      <c r="AC86" s="35"/>
      <c r="AD86" s="35"/>
      <c r="AE86" s="35"/>
    </row>
    <row r="87" spans="1:47" s="2" customFormat="1" ht="16.5" customHeight="1">
      <c r="A87" s="35"/>
      <c r="B87" s="36"/>
      <c r="C87" s="37"/>
      <c r="D87" s="37"/>
      <c r="E87" s="284" t="str">
        <f>E9</f>
        <v xml:space="preserve">IO.02 - Vodovodní přípojka - nezpůsobilé náklady </v>
      </c>
      <c r="F87" s="331"/>
      <c r="G87" s="331"/>
      <c r="H87" s="331"/>
      <c r="I87" s="37"/>
      <c r="J87" s="37"/>
      <c r="K87" s="37"/>
      <c r="L87" s="52"/>
      <c r="S87" s="35"/>
      <c r="T87" s="35"/>
      <c r="U87" s="35"/>
      <c r="V87" s="35"/>
      <c r="W87" s="35"/>
      <c r="X87" s="35"/>
      <c r="Y87" s="35"/>
      <c r="Z87" s="35"/>
      <c r="AA87" s="35"/>
      <c r="AB87" s="35"/>
      <c r="AC87" s="35"/>
      <c r="AD87" s="35"/>
      <c r="AE87" s="35"/>
    </row>
    <row r="88" spans="1:47" s="2" customFormat="1" ht="6.95" customHeight="1">
      <c r="A88" s="35"/>
      <c r="B88" s="36"/>
      <c r="C88" s="37"/>
      <c r="D88" s="37"/>
      <c r="E88" s="37"/>
      <c r="F88" s="37"/>
      <c r="G88" s="37"/>
      <c r="H88" s="37"/>
      <c r="I88" s="37"/>
      <c r="J88" s="37"/>
      <c r="K88" s="37"/>
      <c r="L88" s="52"/>
      <c r="S88" s="35"/>
      <c r="T88" s="35"/>
      <c r="U88" s="35"/>
      <c r="V88" s="35"/>
      <c r="W88" s="35"/>
      <c r="X88" s="35"/>
      <c r="Y88" s="35"/>
      <c r="Z88" s="35"/>
      <c r="AA88" s="35"/>
      <c r="AB88" s="35"/>
      <c r="AC88" s="35"/>
      <c r="AD88" s="35"/>
      <c r="AE88" s="35"/>
    </row>
    <row r="89" spans="1:47" s="2" customFormat="1" ht="12" customHeight="1">
      <c r="A89" s="35"/>
      <c r="B89" s="36"/>
      <c r="C89" s="30" t="s">
        <v>20</v>
      </c>
      <c r="D89" s="37"/>
      <c r="E89" s="37"/>
      <c r="F89" s="28" t="str">
        <f>F12</f>
        <v>k.ú. Nový Bydžov, 70 7163</v>
      </c>
      <c r="G89" s="37"/>
      <c r="H89" s="37"/>
      <c r="I89" s="30" t="s">
        <v>22</v>
      </c>
      <c r="J89" s="67" t="str">
        <f>IF(J12="","",J12)</f>
        <v>4. 1. 2023</v>
      </c>
      <c r="K89" s="37"/>
      <c r="L89" s="52"/>
      <c r="S89" s="35"/>
      <c r="T89" s="35"/>
      <c r="U89" s="35"/>
      <c r="V89" s="35"/>
      <c r="W89" s="35"/>
      <c r="X89" s="35"/>
      <c r="Y89" s="35"/>
      <c r="Z89" s="35"/>
      <c r="AA89" s="35"/>
      <c r="AB89" s="35"/>
      <c r="AC89" s="35"/>
      <c r="AD89" s="35"/>
      <c r="AE89" s="35"/>
    </row>
    <row r="90" spans="1:47" s="2" customFormat="1" ht="6.95" customHeight="1">
      <c r="A90" s="35"/>
      <c r="B90" s="36"/>
      <c r="C90" s="37"/>
      <c r="D90" s="37"/>
      <c r="E90" s="37"/>
      <c r="F90" s="37"/>
      <c r="G90" s="37"/>
      <c r="H90" s="37"/>
      <c r="I90" s="37"/>
      <c r="J90" s="37"/>
      <c r="K90" s="37"/>
      <c r="L90" s="52"/>
      <c r="S90" s="35"/>
      <c r="T90" s="35"/>
      <c r="U90" s="35"/>
      <c r="V90" s="35"/>
      <c r="W90" s="35"/>
      <c r="X90" s="35"/>
      <c r="Y90" s="35"/>
      <c r="Z90" s="35"/>
      <c r="AA90" s="35"/>
      <c r="AB90" s="35"/>
      <c r="AC90" s="35"/>
      <c r="AD90" s="35"/>
      <c r="AE90" s="35"/>
    </row>
    <row r="91" spans="1:47" s="2" customFormat="1" ht="40.15" customHeight="1">
      <c r="A91" s="35"/>
      <c r="B91" s="36"/>
      <c r="C91" s="30" t="s">
        <v>24</v>
      </c>
      <c r="D91" s="37"/>
      <c r="E91" s="37"/>
      <c r="F91" s="28" t="str">
        <f>E15</f>
        <v>Město Nový Bydžov, Masarykovo nám. 1, 504 01</v>
      </c>
      <c r="G91" s="37"/>
      <c r="H91" s="37"/>
      <c r="I91" s="30" t="s">
        <v>30</v>
      </c>
      <c r="J91" s="33" t="str">
        <f>E21</f>
        <v>Architektura s.r.o., Vilkova 1142/15, Praha 4-Krč</v>
      </c>
      <c r="K91" s="37"/>
      <c r="L91" s="52"/>
      <c r="S91" s="35"/>
      <c r="T91" s="35"/>
      <c r="U91" s="35"/>
      <c r="V91" s="35"/>
      <c r="W91" s="35"/>
      <c r="X91" s="35"/>
      <c r="Y91" s="35"/>
      <c r="Z91" s="35"/>
      <c r="AA91" s="35"/>
      <c r="AB91" s="35"/>
      <c r="AC91" s="35"/>
      <c r="AD91" s="35"/>
      <c r="AE91" s="35"/>
    </row>
    <row r="92" spans="1:47" s="2" customFormat="1" ht="40.15" customHeight="1">
      <c r="A92" s="35"/>
      <c r="B92" s="36"/>
      <c r="C92" s="30" t="s">
        <v>28</v>
      </c>
      <c r="D92" s="37"/>
      <c r="E92" s="37"/>
      <c r="F92" s="28" t="str">
        <f>IF(E18="","",E18)</f>
        <v>Vyplň údaj</v>
      </c>
      <c r="G92" s="37"/>
      <c r="H92" s="37"/>
      <c r="I92" s="30" t="s">
        <v>33</v>
      </c>
      <c r="J92" s="33" t="str">
        <f>E24</f>
        <v>Projecticon s.r.o., A. Kopeckého 151, Nový Hrádek</v>
      </c>
      <c r="K92" s="37"/>
      <c r="L92" s="52"/>
      <c r="S92" s="35"/>
      <c r="T92" s="35"/>
      <c r="U92" s="35"/>
      <c r="V92" s="35"/>
      <c r="W92" s="35"/>
      <c r="X92" s="35"/>
      <c r="Y92" s="35"/>
      <c r="Z92" s="35"/>
      <c r="AA92" s="35"/>
      <c r="AB92" s="35"/>
      <c r="AC92" s="35"/>
      <c r="AD92" s="35"/>
      <c r="AE92" s="35"/>
    </row>
    <row r="93" spans="1:47" s="2" customFormat="1" ht="10.35" customHeight="1">
      <c r="A93" s="35"/>
      <c r="B93" s="36"/>
      <c r="C93" s="37"/>
      <c r="D93" s="37"/>
      <c r="E93" s="37"/>
      <c r="F93" s="37"/>
      <c r="G93" s="37"/>
      <c r="H93" s="37"/>
      <c r="I93" s="37"/>
      <c r="J93" s="37"/>
      <c r="K93" s="37"/>
      <c r="L93" s="52"/>
      <c r="S93" s="35"/>
      <c r="T93" s="35"/>
      <c r="U93" s="35"/>
      <c r="V93" s="35"/>
      <c r="W93" s="35"/>
      <c r="X93" s="35"/>
      <c r="Y93" s="35"/>
      <c r="Z93" s="35"/>
      <c r="AA93" s="35"/>
      <c r="AB93" s="35"/>
      <c r="AC93" s="35"/>
      <c r="AD93" s="35"/>
      <c r="AE93" s="35"/>
    </row>
    <row r="94" spans="1:47" s="2" customFormat="1" ht="29.25" customHeight="1">
      <c r="A94" s="35"/>
      <c r="B94" s="36"/>
      <c r="C94" s="146" t="s">
        <v>248</v>
      </c>
      <c r="D94" s="147"/>
      <c r="E94" s="147"/>
      <c r="F94" s="147"/>
      <c r="G94" s="147"/>
      <c r="H94" s="147"/>
      <c r="I94" s="147"/>
      <c r="J94" s="148" t="s">
        <v>249</v>
      </c>
      <c r="K94" s="147"/>
      <c r="L94" s="52"/>
      <c r="S94" s="35"/>
      <c r="T94" s="35"/>
      <c r="U94" s="35"/>
      <c r="V94" s="35"/>
      <c r="W94" s="35"/>
      <c r="X94" s="35"/>
      <c r="Y94" s="35"/>
      <c r="Z94" s="35"/>
      <c r="AA94" s="35"/>
      <c r="AB94" s="35"/>
      <c r="AC94" s="35"/>
      <c r="AD94" s="35"/>
      <c r="AE94" s="35"/>
    </row>
    <row r="95" spans="1:47" s="2" customFormat="1" ht="10.35" customHeight="1">
      <c r="A95" s="35"/>
      <c r="B95" s="36"/>
      <c r="C95" s="37"/>
      <c r="D95" s="37"/>
      <c r="E95" s="37"/>
      <c r="F95" s="37"/>
      <c r="G95" s="37"/>
      <c r="H95" s="37"/>
      <c r="I95" s="37"/>
      <c r="J95" s="37"/>
      <c r="K95" s="37"/>
      <c r="L95" s="52"/>
      <c r="S95" s="35"/>
      <c r="T95" s="35"/>
      <c r="U95" s="35"/>
      <c r="V95" s="35"/>
      <c r="W95" s="35"/>
      <c r="X95" s="35"/>
      <c r="Y95" s="35"/>
      <c r="Z95" s="35"/>
      <c r="AA95" s="35"/>
      <c r="AB95" s="35"/>
      <c r="AC95" s="35"/>
      <c r="AD95" s="35"/>
      <c r="AE95" s="35"/>
    </row>
    <row r="96" spans="1:47" s="2" customFormat="1" ht="22.9" customHeight="1">
      <c r="A96" s="35"/>
      <c r="B96" s="36"/>
      <c r="C96" s="149" t="s">
        <v>250</v>
      </c>
      <c r="D96" s="37"/>
      <c r="E96" s="37"/>
      <c r="F96" s="37"/>
      <c r="G96" s="37"/>
      <c r="H96" s="37"/>
      <c r="I96" s="37"/>
      <c r="J96" s="85">
        <f>J125</f>
        <v>0</v>
      </c>
      <c r="K96" s="37"/>
      <c r="L96" s="52"/>
      <c r="S96" s="35"/>
      <c r="T96" s="35"/>
      <c r="U96" s="35"/>
      <c r="V96" s="35"/>
      <c r="W96" s="35"/>
      <c r="X96" s="35"/>
      <c r="Y96" s="35"/>
      <c r="Z96" s="35"/>
      <c r="AA96" s="35"/>
      <c r="AB96" s="35"/>
      <c r="AC96" s="35"/>
      <c r="AD96" s="35"/>
      <c r="AE96" s="35"/>
      <c r="AU96" s="18" t="s">
        <v>251</v>
      </c>
    </row>
    <row r="97" spans="1:31" s="9" customFormat="1" ht="24.95" customHeight="1">
      <c r="B97" s="150"/>
      <c r="C97" s="151"/>
      <c r="D97" s="152" t="s">
        <v>252</v>
      </c>
      <c r="E97" s="153"/>
      <c r="F97" s="153"/>
      <c r="G97" s="153"/>
      <c r="H97" s="153"/>
      <c r="I97" s="153"/>
      <c r="J97" s="154">
        <f>J126</f>
        <v>0</v>
      </c>
      <c r="K97" s="151"/>
      <c r="L97" s="155"/>
    </row>
    <row r="98" spans="1:31" s="10" customFormat="1" ht="19.899999999999999" customHeight="1">
      <c r="B98" s="156"/>
      <c r="C98" s="157"/>
      <c r="D98" s="158" t="s">
        <v>253</v>
      </c>
      <c r="E98" s="159"/>
      <c r="F98" s="159"/>
      <c r="G98" s="159"/>
      <c r="H98" s="159"/>
      <c r="I98" s="159"/>
      <c r="J98" s="160">
        <f>J127</f>
        <v>0</v>
      </c>
      <c r="K98" s="157"/>
      <c r="L98" s="161"/>
    </row>
    <row r="99" spans="1:31" s="10" customFormat="1" ht="19.899999999999999" customHeight="1">
      <c r="B99" s="156"/>
      <c r="C99" s="157"/>
      <c r="D99" s="158" t="s">
        <v>256</v>
      </c>
      <c r="E99" s="159"/>
      <c r="F99" s="159"/>
      <c r="G99" s="159"/>
      <c r="H99" s="159"/>
      <c r="I99" s="159"/>
      <c r="J99" s="160">
        <f>J166</f>
        <v>0</v>
      </c>
      <c r="K99" s="157"/>
      <c r="L99" s="161"/>
    </row>
    <row r="100" spans="1:31" s="10" customFormat="1" ht="19.899999999999999" customHeight="1">
      <c r="B100" s="156"/>
      <c r="C100" s="157"/>
      <c r="D100" s="158" t="s">
        <v>5913</v>
      </c>
      <c r="E100" s="159"/>
      <c r="F100" s="159"/>
      <c r="G100" s="159"/>
      <c r="H100" s="159"/>
      <c r="I100" s="159"/>
      <c r="J100" s="160">
        <f>J174</f>
        <v>0</v>
      </c>
      <c r="K100" s="157"/>
      <c r="L100" s="161"/>
    </row>
    <row r="101" spans="1:31" s="10" customFormat="1" ht="19.899999999999999" customHeight="1">
      <c r="B101" s="156"/>
      <c r="C101" s="157"/>
      <c r="D101" s="158" t="s">
        <v>260</v>
      </c>
      <c r="E101" s="159"/>
      <c r="F101" s="159"/>
      <c r="G101" s="159"/>
      <c r="H101" s="159"/>
      <c r="I101" s="159"/>
      <c r="J101" s="160">
        <f>J205</f>
        <v>0</v>
      </c>
      <c r="K101" s="157"/>
      <c r="L101" s="161"/>
    </row>
    <row r="102" spans="1:31" s="9" customFormat="1" ht="24.95" customHeight="1">
      <c r="B102" s="150"/>
      <c r="C102" s="151"/>
      <c r="D102" s="152" t="s">
        <v>261</v>
      </c>
      <c r="E102" s="153"/>
      <c r="F102" s="153"/>
      <c r="G102" s="153"/>
      <c r="H102" s="153"/>
      <c r="I102" s="153"/>
      <c r="J102" s="154">
        <f>J207</f>
        <v>0</v>
      </c>
      <c r="K102" s="151"/>
      <c r="L102" s="155"/>
    </row>
    <row r="103" spans="1:31" s="10" customFormat="1" ht="19.899999999999999" customHeight="1">
      <c r="B103" s="156"/>
      <c r="C103" s="157"/>
      <c r="D103" s="158" t="s">
        <v>265</v>
      </c>
      <c r="E103" s="159"/>
      <c r="F103" s="159"/>
      <c r="G103" s="159"/>
      <c r="H103" s="159"/>
      <c r="I103" s="159"/>
      <c r="J103" s="160">
        <f>J208</f>
        <v>0</v>
      </c>
      <c r="K103" s="157"/>
      <c r="L103" s="161"/>
    </row>
    <row r="104" spans="1:31" s="9" customFormat="1" ht="24.95" customHeight="1">
      <c r="B104" s="150"/>
      <c r="C104" s="151"/>
      <c r="D104" s="152" t="s">
        <v>5745</v>
      </c>
      <c r="E104" s="153"/>
      <c r="F104" s="153"/>
      <c r="G104" s="153"/>
      <c r="H104" s="153"/>
      <c r="I104" s="153"/>
      <c r="J104" s="154">
        <f>J210</f>
        <v>0</v>
      </c>
      <c r="K104" s="151"/>
      <c r="L104" s="155"/>
    </row>
    <row r="105" spans="1:31" s="9" customFormat="1" ht="24.95" customHeight="1">
      <c r="B105" s="150"/>
      <c r="C105" s="151"/>
      <c r="D105" s="152" t="s">
        <v>4541</v>
      </c>
      <c r="E105" s="153"/>
      <c r="F105" s="153"/>
      <c r="G105" s="153"/>
      <c r="H105" s="153"/>
      <c r="I105" s="153"/>
      <c r="J105" s="154">
        <f>J211</f>
        <v>0</v>
      </c>
      <c r="K105" s="151"/>
      <c r="L105" s="155"/>
    </row>
    <row r="106" spans="1:31" s="2" customFormat="1" ht="21.75" customHeight="1">
      <c r="A106" s="35"/>
      <c r="B106" s="36"/>
      <c r="C106" s="37"/>
      <c r="D106" s="37"/>
      <c r="E106" s="37"/>
      <c r="F106" s="37"/>
      <c r="G106" s="37"/>
      <c r="H106" s="37"/>
      <c r="I106" s="37"/>
      <c r="J106" s="37"/>
      <c r="K106" s="37"/>
      <c r="L106" s="52"/>
      <c r="S106" s="35"/>
      <c r="T106" s="35"/>
      <c r="U106" s="35"/>
      <c r="V106" s="35"/>
      <c r="W106" s="35"/>
      <c r="X106" s="35"/>
      <c r="Y106" s="35"/>
      <c r="Z106" s="35"/>
      <c r="AA106" s="35"/>
      <c r="AB106" s="35"/>
      <c r="AC106" s="35"/>
      <c r="AD106" s="35"/>
      <c r="AE106" s="35"/>
    </row>
    <row r="107" spans="1:31" s="2" customFormat="1" ht="6.95" customHeight="1">
      <c r="A107" s="35"/>
      <c r="B107" s="55"/>
      <c r="C107" s="56"/>
      <c r="D107" s="56"/>
      <c r="E107" s="56"/>
      <c r="F107" s="56"/>
      <c r="G107" s="56"/>
      <c r="H107" s="56"/>
      <c r="I107" s="56"/>
      <c r="J107" s="56"/>
      <c r="K107" s="56"/>
      <c r="L107" s="52"/>
      <c r="S107" s="35"/>
      <c r="T107" s="35"/>
      <c r="U107" s="35"/>
      <c r="V107" s="35"/>
      <c r="W107" s="35"/>
      <c r="X107" s="35"/>
      <c r="Y107" s="35"/>
      <c r="Z107" s="35"/>
      <c r="AA107" s="35"/>
      <c r="AB107" s="35"/>
      <c r="AC107" s="35"/>
      <c r="AD107" s="35"/>
      <c r="AE107" s="35"/>
    </row>
    <row r="111" spans="1:31" s="2" customFormat="1" ht="6.95" customHeight="1">
      <c r="A111" s="35"/>
      <c r="B111" s="57"/>
      <c r="C111" s="58"/>
      <c r="D111" s="58"/>
      <c r="E111" s="58"/>
      <c r="F111" s="58"/>
      <c r="G111" s="58"/>
      <c r="H111" s="58"/>
      <c r="I111" s="58"/>
      <c r="J111" s="58"/>
      <c r="K111" s="58"/>
      <c r="L111" s="52"/>
      <c r="S111" s="35"/>
      <c r="T111" s="35"/>
      <c r="U111" s="35"/>
      <c r="V111" s="35"/>
      <c r="W111" s="35"/>
      <c r="X111" s="35"/>
      <c r="Y111" s="35"/>
      <c r="Z111" s="35"/>
      <c r="AA111" s="35"/>
      <c r="AB111" s="35"/>
      <c r="AC111" s="35"/>
      <c r="AD111" s="35"/>
      <c r="AE111" s="35"/>
    </row>
    <row r="112" spans="1:31" s="2" customFormat="1" ht="24.95" customHeight="1">
      <c r="A112" s="35"/>
      <c r="B112" s="36"/>
      <c r="C112" s="24" t="s">
        <v>277</v>
      </c>
      <c r="D112" s="37"/>
      <c r="E112" s="37"/>
      <c r="F112" s="37"/>
      <c r="G112" s="37"/>
      <c r="H112" s="37"/>
      <c r="I112" s="37"/>
      <c r="J112" s="37"/>
      <c r="K112" s="37"/>
      <c r="L112" s="52"/>
      <c r="S112" s="35"/>
      <c r="T112" s="35"/>
      <c r="U112" s="35"/>
      <c r="V112" s="35"/>
      <c r="W112" s="35"/>
      <c r="X112" s="35"/>
      <c r="Y112" s="35"/>
      <c r="Z112" s="35"/>
      <c r="AA112" s="35"/>
      <c r="AB112" s="35"/>
      <c r="AC112" s="35"/>
      <c r="AD112" s="35"/>
      <c r="AE112" s="35"/>
    </row>
    <row r="113" spans="1:65" s="2" customFormat="1" ht="6.95" customHeight="1">
      <c r="A113" s="35"/>
      <c r="B113" s="36"/>
      <c r="C113" s="37"/>
      <c r="D113" s="37"/>
      <c r="E113" s="37"/>
      <c r="F113" s="37"/>
      <c r="G113" s="37"/>
      <c r="H113" s="37"/>
      <c r="I113" s="37"/>
      <c r="J113" s="37"/>
      <c r="K113" s="37"/>
      <c r="L113" s="52"/>
      <c r="S113" s="35"/>
      <c r="T113" s="35"/>
      <c r="U113" s="35"/>
      <c r="V113" s="35"/>
      <c r="W113" s="35"/>
      <c r="X113" s="35"/>
      <c r="Y113" s="35"/>
      <c r="Z113" s="35"/>
      <c r="AA113" s="35"/>
      <c r="AB113" s="35"/>
      <c r="AC113" s="35"/>
      <c r="AD113" s="35"/>
      <c r="AE113" s="35"/>
    </row>
    <row r="114" spans="1:65" s="2" customFormat="1" ht="12" customHeight="1">
      <c r="A114" s="35"/>
      <c r="B114" s="36"/>
      <c r="C114" s="30" t="s">
        <v>16</v>
      </c>
      <c r="D114" s="37"/>
      <c r="E114" s="37"/>
      <c r="F114" s="37"/>
      <c r="G114" s="37"/>
      <c r="H114" s="37"/>
      <c r="I114" s="37"/>
      <c r="J114" s="37"/>
      <c r="K114" s="37"/>
      <c r="L114" s="52"/>
      <c r="S114" s="35"/>
      <c r="T114" s="35"/>
      <c r="U114" s="35"/>
      <c r="V114" s="35"/>
      <c r="W114" s="35"/>
      <c r="X114" s="35"/>
      <c r="Y114" s="35"/>
      <c r="Z114" s="35"/>
      <c r="AA114" s="35"/>
      <c r="AB114" s="35"/>
      <c r="AC114" s="35"/>
      <c r="AD114" s="35"/>
      <c r="AE114" s="35"/>
    </row>
    <row r="115" spans="1:65" s="2" customFormat="1" ht="16.5" customHeight="1">
      <c r="A115" s="35"/>
      <c r="B115" s="36"/>
      <c r="C115" s="37"/>
      <c r="D115" s="37"/>
      <c r="E115" s="329" t="str">
        <f>E7</f>
        <v>Domov pro seniory, Nový Bydžov</v>
      </c>
      <c r="F115" s="330"/>
      <c r="G115" s="330"/>
      <c r="H115" s="330"/>
      <c r="I115" s="37"/>
      <c r="J115" s="37"/>
      <c r="K115" s="37"/>
      <c r="L115" s="52"/>
      <c r="S115" s="35"/>
      <c r="T115" s="35"/>
      <c r="U115" s="35"/>
      <c r="V115" s="35"/>
      <c r="W115" s="35"/>
      <c r="X115" s="35"/>
      <c r="Y115" s="35"/>
      <c r="Z115" s="35"/>
      <c r="AA115" s="35"/>
      <c r="AB115" s="35"/>
      <c r="AC115" s="35"/>
      <c r="AD115" s="35"/>
      <c r="AE115" s="35"/>
    </row>
    <row r="116" spans="1:65" s="2" customFormat="1" ht="12" customHeight="1">
      <c r="A116" s="35"/>
      <c r="B116" s="36"/>
      <c r="C116" s="30" t="s">
        <v>179</v>
      </c>
      <c r="D116" s="37"/>
      <c r="E116" s="37"/>
      <c r="F116" s="37"/>
      <c r="G116" s="37"/>
      <c r="H116" s="37"/>
      <c r="I116" s="37"/>
      <c r="J116" s="37"/>
      <c r="K116" s="37"/>
      <c r="L116" s="52"/>
      <c r="S116" s="35"/>
      <c r="T116" s="35"/>
      <c r="U116" s="35"/>
      <c r="V116" s="35"/>
      <c r="W116" s="35"/>
      <c r="X116" s="35"/>
      <c r="Y116" s="35"/>
      <c r="Z116" s="35"/>
      <c r="AA116" s="35"/>
      <c r="AB116" s="35"/>
      <c r="AC116" s="35"/>
      <c r="AD116" s="35"/>
      <c r="AE116" s="35"/>
    </row>
    <row r="117" spans="1:65" s="2" customFormat="1" ht="16.5" customHeight="1">
      <c r="A117" s="35"/>
      <c r="B117" s="36"/>
      <c r="C117" s="37"/>
      <c r="D117" s="37"/>
      <c r="E117" s="284" t="str">
        <f>E9</f>
        <v xml:space="preserve">IO.02 - Vodovodní přípojka - nezpůsobilé náklady </v>
      </c>
      <c r="F117" s="331"/>
      <c r="G117" s="331"/>
      <c r="H117" s="331"/>
      <c r="I117" s="37"/>
      <c r="J117" s="37"/>
      <c r="K117" s="37"/>
      <c r="L117" s="52"/>
      <c r="S117" s="35"/>
      <c r="T117" s="35"/>
      <c r="U117" s="35"/>
      <c r="V117" s="35"/>
      <c r="W117" s="35"/>
      <c r="X117" s="35"/>
      <c r="Y117" s="35"/>
      <c r="Z117" s="35"/>
      <c r="AA117" s="35"/>
      <c r="AB117" s="35"/>
      <c r="AC117" s="35"/>
      <c r="AD117" s="35"/>
      <c r="AE117" s="35"/>
    </row>
    <row r="118" spans="1:65" s="2" customFormat="1" ht="6.95" customHeight="1">
      <c r="A118" s="35"/>
      <c r="B118" s="36"/>
      <c r="C118" s="37"/>
      <c r="D118" s="37"/>
      <c r="E118" s="37"/>
      <c r="F118" s="37"/>
      <c r="G118" s="37"/>
      <c r="H118" s="37"/>
      <c r="I118" s="37"/>
      <c r="J118" s="37"/>
      <c r="K118" s="37"/>
      <c r="L118" s="52"/>
      <c r="S118" s="35"/>
      <c r="T118" s="35"/>
      <c r="U118" s="35"/>
      <c r="V118" s="35"/>
      <c r="W118" s="35"/>
      <c r="X118" s="35"/>
      <c r="Y118" s="35"/>
      <c r="Z118" s="35"/>
      <c r="AA118" s="35"/>
      <c r="AB118" s="35"/>
      <c r="AC118" s="35"/>
      <c r="AD118" s="35"/>
      <c r="AE118" s="35"/>
    </row>
    <row r="119" spans="1:65" s="2" customFormat="1" ht="12" customHeight="1">
      <c r="A119" s="35"/>
      <c r="B119" s="36"/>
      <c r="C119" s="30" t="s">
        <v>20</v>
      </c>
      <c r="D119" s="37"/>
      <c r="E119" s="37"/>
      <c r="F119" s="28" t="str">
        <f>F12</f>
        <v>k.ú. Nový Bydžov, 70 7163</v>
      </c>
      <c r="G119" s="37"/>
      <c r="H119" s="37"/>
      <c r="I119" s="30" t="s">
        <v>22</v>
      </c>
      <c r="J119" s="67" t="str">
        <f>IF(J12="","",J12)</f>
        <v>4. 1. 2023</v>
      </c>
      <c r="K119" s="37"/>
      <c r="L119" s="52"/>
      <c r="S119" s="35"/>
      <c r="T119" s="35"/>
      <c r="U119" s="35"/>
      <c r="V119" s="35"/>
      <c r="W119" s="35"/>
      <c r="X119" s="35"/>
      <c r="Y119" s="35"/>
      <c r="Z119" s="35"/>
      <c r="AA119" s="35"/>
      <c r="AB119" s="35"/>
      <c r="AC119" s="35"/>
      <c r="AD119" s="35"/>
      <c r="AE119" s="35"/>
    </row>
    <row r="120" spans="1:65" s="2" customFormat="1" ht="6.95" customHeight="1">
      <c r="A120" s="35"/>
      <c r="B120" s="36"/>
      <c r="C120" s="37"/>
      <c r="D120" s="37"/>
      <c r="E120" s="37"/>
      <c r="F120" s="37"/>
      <c r="G120" s="37"/>
      <c r="H120" s="37"/>
      <c r="I120" s="37"/>
      <c r="J120" s="37"/>
      <c r="K120" s="37"/>
      <c r="L120" s="52"/>
      <c r="S120" s="35"/>
      <c r="T120" s="35"/>
      <c r="U120" s="35"/>
      <c r="V120" s="35"/>
      <c r="W120" s="35"/>
      <c r="X120" s="35"/>
      <c r="Y120" s="35"/>
      <c r="Z120" s="35"/>
      <c r="AA120" s="35"/>
      <c r="AB120" s="35"/>
      <c r="AC120" s="35"/>
      <c r="AD120" s="35"/>
      <c r="AE120" s="35"/>
    </row>
    <row r="121" spans="1:65" s="2" customFormat="1" ht="40.15" customHeight="1">
      <c r="A121" s="35"/>
      <c r="B121" s="36"/>
      <c r="C121" s="30" t="s">
        <v>24</v>
      </c>
      <c r="D121" s="37"/>
      <c r="E121" s="37"/>
      <c r="F121" s="28" t="str">
        <f>E15</f>
        <v>Město Nový Bydžov, Masarykovo nám. 1, 504 01</v>
      </c>
      <c r="G121" s="37"/>
      <c r="H121" s="37"/>
      <c r="I121" s="30" t="s">
        <v>30</v>
      </c>
      <c r="J121" s="33" t="str">
        <f>E21</f>
        <v>Architektura s.r.o., Vilkova 1142/15, Praha 4-Krč</v>
      </c>
      <c r="K121" s="37"/>
      <c r="L121" s="52"/>
      <c r="S121" s="35"/>
      <c r="T121" s="35"/>
      <c r="U121" s="35"/>
      <c r="V121" s="35"/>
      <c r="W121" s="35"/>
      <c r="X121" s="35"/>
      <c r="Y121" s="35"/>
      <c r="Z121" s="35"/>
      <c r="AA121" s="35"/>
      <c r="AB121" s="35"/>
      <c r="AC121" s="35"/>
      <c r="AD121" s="35"/>
      <c r="AE121" s="35"/>
    </row>
    <row r="122" spans="1:65" s="2" customFormat="1" ht="40.15" customHeight="1">
      <c r="A122" s="35"/>
      <c r="B122" s="36"/>
      <c r="C122" s="30" t="s">
        <v>28</v>
      </c>
      <c r="D122" s="37"/>
      <c r="E122" s="37"/>
      <c r="F122" s="28" t="str">
        <f>IF(E18="","",E18)</f>
        <v>Vyplň údaj</v>
      </c>
      <c r="G122" s="37"/>
      <c r="H122" s="37"/>
      <c r="I122" s="30" t="s">
        <v>33</v>
      </c>
      <c r="J122" s="33" t="str">
        <f>E24</f>
        <v>Projecticon s.r.o., A. Kopeckého 151, Nový Hrádek</v>
      </c>
      <c r="K122" s="37"/>
      <c r="L122" s="52"/>
      <c r="S122" s="35"/>
      <c r="T122" s="35"/>
      <c r="U122" s="35"/>
      <c r="V122" s="35"/>
      <c r="W122" s="35"/>
      <c r="X122" s="35"/>
      <c r="Y122" s="35"/>
      <c r="Z122" s="35"/>
      <c r="AA122" s="35"/>
      <c r="AB122" s="35"/>
      <c r="AC122" s="35"/>
      <c r="AD122" s="35"/>
      <c r="AE122" s="35"/>
    </row>
    <row r="123" spans="1:65" s="2" customFormat="1" ht="10.35" customHeight="1">
      <c r="A123" s="35"/>
      <c r="B123" s="36"/>
      <c r="C123" s="37"/>
      <c r="D123" s="37"/>
      <c r="E123" s="37"/>
      <c r="F123" s="37"/>
      <c r="G123" s="37"/>
      <c r="H123" s="37"/>
      <c r="I123" s="37"/>
      <c r="J123" s="37"/>
      <c r="K123" s="37"/>
      <c r="L123" s="52"/>
      <c r="S123" s="35"/>
      <c r="T123" s="35"/>
      <c r="U123" s="35"/>
      <c r="V123" s="35"/>
      <c r="W123" s="35"/>
      <c r="X123" s="35"/>
      <c r="Y123" s="35"/>
      <c r="Z123" s="35"/>
      <c r="AA123" s="35"/>
      <c r="AB123" s="35"/>
      <c r="AC123" s="35"/>
      <c r="AD123" s="35"/>
      <c r="AE123" s="35"/>
    </row>
    <row r="124" spans="1:65" s="11" customFormat="1" ht="29.25" customHeight="1">
      <c r="A124" s="162"/>
      <c r="B124" s="163"/>
      <c r="C124" s="164" t="s">
        <v>278</v>
      </c>
      <c r="D124" s="165" t="s">
        <v>62</v>
      </c>
      <c r="E124" s="165" t="s">
        <v>58</v>
      </c>
      <c r="F124" s="165" t="s">
        <v>59</v>
      </c>
      <c r="G124" s="165" t="s">
        <v>279</v>
      </c>
      <c r="H124" s="165" t="s">
        <v>280</v>
      </c>
      <c r="I124" s="165" t="s">
        <v>281</v>
      </c>
      <c r="J124" s="165" t="s">
        <v>249</v>
      </c>
      <c r="K124" s="166" t="s">
        <v>282</v>
      </c>
      <c r="L124" s="167"/>
      <c r="M124" s="76" t="s">
        <v>1</v>
      </c>
      <c r="N124" s="77" t="s">
        <v>41</v>
      </c>
      <c r="O124" s="77" t="s">
        <v>283</v>
      </c>
      <c r="P124" s="77" t="s">
        <v>284</v>
      </c>
      <c r="Q124" s="77" t="s">
        <v>285</v>
      </c>
      <c r="R124" s="77" t="s">
        <v>286</v>
      </c>
      <c r="S124" s="77" t="s">
        <v>287</v>
      </c>
      <c r="T124" s="78" t="s">
        <v>288</v>
      </c>
      <c r="U124" s="162"/>
      <c r="V124" s="162"/>
      <c r="W124" s="162"/>
      <c r="X124" s="162"/>
      <c r="Y124" s="162"/>
      <c r="Z124" s="162"/>
      <c r="AA124" s="162"/>
      <c r="AB124" s="162"/>
      <c r="AC124" s="162"/>
      <c r="AD124" s="162"/>
      <c r="AE124" s="162"/>
    </row>
    <row r="125" spans="1:65" s="2" customFormat="1" ht="22.9" customHeight="1">
      <c r="A125" s="35"/>
      <c r="B125" s="36"/>
      <c r="C125" s="83" t="s">
        <v>289</v>
      </c>
      <c r="D125" s="37"/>
      <c r="E125" s="37"/>
      <c r="F125" s="37"/>
      <c r="G125" s="37"/>
      <c r="H125" s="37"/>
      <c r="I125" s="37"/>
      <c r="J125" s="168">
        <f>BK125</f>
        <v>0</v>
      </c>
      <c r="K125" s="37"/>
      <c r="L125" s="40"/>
      <c r="M125" s="79"/>
      <c r="N125" s="169"/>
      <c r="O125" s="80"/>
      <c r="P125" s="170">
        <f>P126+P207+P210+P211</f>
        <v>0</v>
      </c>
      <c r="Q125" s="80"/>
      <c r="R125" s="170">
        <f>R126+R207+R210+R211</f>
        <v>41.701221940000003</v>
      </c>
      <c r="S125" s="80"/>
      <c r="T125" s="171">
        <f>T126+T207+T210+T211</f>
        <v>0</v>
      </c>
      <c r="U125" s="35"/>
      <c r="V125" s="35"/>
      <c r="W125" s="35"/>
      <c r="X125" s="35"/>
      <c r="Y125" s="35"/>
      <c r="Z125" s="35"/>
      <c r="AA125" s="35"/>
      <c r="AB125" s="35"/>
      <c r="AC125" s="35"/>
      <c r="AD125" s="35"/>
      <c r="AE125" s="35"/>
      <c r="AT125" s="18" t="s">
        <v>76</v>
      </c>
      <c r="AU125" s="18" t="s">
        <v>251</v>
      </c>
      <c r="BK125" s="172">
        <f>BK126+BK207+BK210+BK211</f>
        <v>0</v>
      </c>
    </row>
    <row r="126" spans="1:65" s="12" customFormat="1" ht="25.9" customHeight="1">
      <c r="B126" s="173"/>
      <c r="C126" s="174"/>
      <c r="D126" s="175" t="s">
        <v>76</v>
      </c>
      <c r="E126" s="176" t="s">
        <v>290</v>
      </c>
      <c r="F126" s="176" t="s">
        <v>291</v>
      </c>
      <c r="G126" s="174"/>
      <c r="H126" s="174"/>
      <c r="I126" s="177"/>
      <c r="J126" s="178">
        <f>BK126</f>
        <v>0</v>
      </c>
      <c r="K126" s="174"/>
      <c r="L126" s="179"/>
      <c r="M126" s="180"/>
      <c r="N126" s="181"/>
      <c r="O126" s="181"/>
      <c r="P126" s="182">
        <f>P127+P166+P174+P205</f>
        <v>0</v>
      </c>
      <c r="Q126" s="181"/>
      <c r="R126" s="182">
        <f>R127+R166+R174+R205</f>
        <v>41.694441940000004</v>
      </c>
      <c r="S126" s="181"/>
      <c r="T126" s="183">
        <f>T127+T166+T174+T205</f>
        <v>0</v>
      </c>
      <c r="AR126" s="184" t="s">
        <v>85</v>
      </c>
      <c r="AT126" s="185" t="s">
        <v>76</v>
      </c>
      <c r="AU126" s="185" t="s">
        <v>77</v>
      </c>
      <c r="AY126" s="184" t="s">
        <v>292</v>
      </c>
      <c r="BK126" s="186">
        <f>BK127+BK166+BK174+BK205</f>
        <v>0</v>
      </c>
    </row>
    <row r="127" spans="1:65" s="12" customFormat="1" ht="22.9" customHeight="1">
      <c r="B127" s="173"/>
      <c r="C127" s="174"/>
      <c r="D127" s="175" t="s">
        <v>76</v>
      </c>
      <c r="E127" s="187" t="s">
        <v>85</v>
      </c>
      <c r="F127" s="187" t="s">
        <v>293</v>
      </c>
      <c r="G127" s="174"/>
      <c r="H127" s="174"/>
      <c r="I127" s="177"/>
      <c r="J127" s="188">
        <f>BK127</f>
        <v>0</v>
      </c>
      <c r="K127" s="174"/>
      <c r="L127" s="179"/>
      <c r="M127" s="180"/>
      <c r="N127" s="181"/>
      <c r="O127" s="181"/>
      <c r="P127" s="182">
        <f>SUM(P128:P165)</f>
        <v>0</v>
      </c>
      <c r="Q127" s="181"/>
      <c r="R127" s="182">
        <f>SUM(R128:R165)</f>
        <v>31.546307199999998</v>
      </c>
      <c r="S127" s="181"/>
      <c r="T127" s="183">
        <f>SUM(T128:T165)</f>
        <v>0</v>
      </c>
      <c r="AR127" s="184" t="s">
        <v>85</v>
      </c>
      <c r="AT127" s="185" t="s">
        <v>76</v>
      </c>
      <c r="AU127" s="185" t="s">
        <v>85</v>
      </c>
      <c r="AY127" s="184" t="s">
        <v>292</v>
      </c>
      <c r="BK127" s="186">
        <f>SUM(BK128:BK165)</f>
        <v>0</v>
      </c>
    </row>
    <row r="128" spans="1:65" s="2" customFormat="1" ht="24.2" customHeight="1">
      <c r="A128" s="35"/>
      <c r="B128" s="36"/>
      <c r="C128" s="189" t="s">
        <v>85</v>
      </c>
      <c r="D128" s="189" t="s">
        <v>294</v>
      </c>
      <c r="E128" s="190" t="s">
        <v>6289</v>
      </c>
      <c r="F128" s="191" t="s">
        <v>6290</v>
      </c>
      <c r="G128" s="192" t="s">
        <v>337</v>
      </c>
      <c r="H128" s="193">
        <v>40</v>
      </c>
      <c r="I128" s="194"/>
      <c r="J128" s="195">
        <f>ROUND(I128*H128,2)</f>
        <v>0</v>
      </c>
      <c r="K128" s="191" t="s">
        <v>298</v>
      </c>
      <c r="L128" s="40"/>
      <c r="M128" s="196" t="s">
        <v>1</v>
      </c>
      <c r="N128" s="197" t="s">
        <v>42</v>
      </c>
      <c r="O128" s="72"/>
      <c r="P128" s="198">
        <f>O128*H128</f>
        <v>0</v>
      </c>
      <c r="Q128" s="198">
        <v>3.0000000000000001E-5</v>
      </c>
      <c r="R128" s="198">
        <f>Q128*H128</f>
        <v>1.2000000000000001E-3</v>
      </c>
      <c r="S128" s="198">
        <v>0</v>
      </c>
      <c r="T128" s="199">
        <f>S128*H128</f>
        <v>0</v>
      </c>
      <c r="U128" s="35"/>
      <c r="V128" s="35"/>
      <c r="W128" s="35"/>
      <c r="X128" s="35"/>
      <c r="Y128" s="35"/>
      <c r="Z128" s="35"/>
      <c r="AA128" s="35"/>
      <c r="AB128" s="35"/>
      <c r="AC128" s="35"/>
      <c r="AD128" s="35"/>
      <c r="AE128" s="35"/>
      <c r="AR128" s="200" t="s">
        <v>299</v>
      </c>
      <c r="AT128" s="200" t="s">
        <v>294</v>
      </c>
      <c r="AU128" s="200" t="s">
        <v>120</v>
      </c>
      <c r="AY128" s="18" t="s">
        <v>292</v>
      </c>
      <c r="BE128" s="201">
        <f>IF(N128="základní",J128,0)</f>
        <v>0</v>
      </c>
      <c r="BF128" s="201">
        <f>IF(N128="snížená",J128,0)</f>
        <v>0</v>
      </c>
      <c r="BG128" s="201">
        <f>IF(N128="zákl. přenesená",J128,0)</f>
        <v>0</v>
      </c>
      <c r="BH128" s="201">
        <f>IF(N128="sníž. přenesená",J128,0)</f>
        <v>0</v>
      </c>
      <c r="BI128" s="201">
        <f>IF(N128="nulová",J128,0)</f>
        <v>0</v>
      </c>
      <c r="BJ128" s="18" t="s">
        <v>85</v>
      </c>
      <c r="BK128" s="201">
        <f>ROUND(I128*H128,2)</f>
        <v>0</v>
      </c>
      <c r="BL128" s="18" t="s">
        <v>299</v>
      </c>
      <c r="BM128" s="200" t="s">
        <v>6291</v>
      </c>
    </row>
    <row r="129" spans="1:65" s="14" customFormat="1" ht="11.25">
      <c r="B129" s="213"/>
      <c r="C129" s="214"/>
      <c r="D129" s="204" t="s">
        <v>301</v>
      </c>
      <c r="E129" s="215" t="s">
        <v>1</v>
      </c>
      <c r="F129" s="216" t="s">
        <v>6292</v>
      </c>
      <c r="G129" s="214"/>
      <c r="H129" s="217">
        <v>40</v>
      </c>
      <c r="I129" s="218"/>
      <c r="J129" s="214"/>
      <c r="K129" s="214"/>
      <c r="L129" s="219"/>
      <c r="M129" s="220"/>
      <c r="N129" s="221"/>
      <c r="O129" s="221"/>
      <c r="P129" s="221"/>
      <c r="Q129" s="221"/>
      <c r="R129" s="221"/>
      <c r="S129" s="221"/>
      <c r="T129" s="222"/>
      <c r="AT129" s="223" t="s">
        <v>301</v>
      </c>
      <c r="AU129" s="223" t="s">
        <v>120</v>
      </c>
      <c r="AV129" s="14" t="s">
        <v>120</v>
      </c>
      <c r="AW129" s="14" t="s">
        <v>32</v>
      </c>
      <c r="AX129" s="14" t="s">
        <v>85</v>
      </c>
      <c r="AY129" s="223" t="s">
        <v>292</v>
      </c>
    </row>
    <row r="130" spans="1:65" s="2" customFormat="1" ht="24.2" customHeight="1">
      <c r="A130" s="35"/>
      <c r="B130" s="36"/>
      <c r="C130" s="189" t="s">
        <v>120</v>
      </c>
      <c r="D130" s="189" t="s">
        <v>294</v>
      </c>
      <c r="E130" s="190" t="s">
        <v>6293</v>
      </c>
      <c r="F130" s="191" t="s">
        <v>6294</v>
      </c>
      <c r="G130" s="192" t="s">
        <v>4181</v>
      </c>
      <c r="H130" s="193">
        <v>10</v>
      </c>
      <c r="I130" s="194"/>
      <c r="J130" s="195">
        <f>ROUND(I130*H130,2)</f>
        <v>0</v>
      </c>
      <c r="K130" s="191" t="s">
        <v>298</v>
      </c>
      <c r="L130" s="40"/>
      <c r="M130" s="196" t="s">
        <v>1</v>
      </c>
      <c r="N130" s="197" t="s">
        <v>42</v>
      </c>
      <c r="O130" s="72"/>
      <c r="P130" s="198">
        <f>O130*H130</f>
        <v>0</v>
      </c>
      <c r="Q130" s="198">
        <v>0</v>
      </c>
      <c r="R130" s="198">
        <f>Q130*H130</f>
        <v>0</v>
      </c>
      <c r="S130" s="198">
        <v>0</v>
      </c>
      <c r="T130" s="199">
        <f>S130*H130</f>
        <v>0</v>
      </c>
      <c r="U130" s="35"/>
      <c r="V130" s="35"/>
      <c r="W130" s="35"/>
      <c r="X130" s="35"/>
      <c r="Y130" s="35"/>
      <c r="Z130" s="35"/>
      <c r="AA130" s="35"/>
      <c r="AB130" s="35"/>
      <c r="AC130" s="35"/>
      <c r="AD130" s="35"/>
      <c r="AE130" s="35"/>
      <c r="AR130" s="200" t="s">
        <v>299</v>
      </c>
      <c r="AT130" s="200" t="s">
        <v>294</v>
      </c>
      <c r="AU130" s="200" t="s">
        <v>120</v>
      </c>
      <c r="AY130" s="18" t="s">
        <v>292</v>
      </c>
      <c r="BE130" s="201">
        <f>IF(N130="základní",J130,0)</f>
        <v>0</v>
      </c>
      <c r="BF130" s="201">
        <f>IF(N130="snížená",J130,0)</f>
        <v>0</v>
      </c>
      <c r="BG130" s="201">
        <f>IF(N130="zákl. přenesená",J130,0)</f>
        <v>0</v>
      </c>
      <c r="BH130" s="201">
        <f>IF(N130="sníž. přenesená",J130,0)</f>
        <v>0</v>
      </c>
      <c r="BI130" s="201">
        <f>IF(N130="nulová",J130,0)</f>
        <v>0</v>
      </c>
      <c r="BJ130" s="18" t="s">
        <v>85</v>
      </c>
      <c r="BK130" s="201">
        <f>ROUND(I130*H130,2)</f>
        <v>0</v>
      </c>
      <c r="BL130" s="18" t="s">
        <v>299</v>
      </c>
      <c r="BM130" s="200" t="s">
        <v>6295</v>
      </c>
    </row>
    <row r="131" spans="1:65" s="2" customFormat="1" ht="24.2" customHeight="1">
      <c r="A131" s="35"/>
      <c r="B131" s="36"/>
      <c r="C131" s="189" t="s">
        <v>317</v>
      </c>
      <c r="D131" s="189" t="s">
        <v>294</v>
      </c>
      <c r="E131" s="190" t="s">
        <v>5931</v>
      </c>
      <c r="F131" s="191" t="s">
        <v>5932</v>
      </c>
      <c r="G131" s="192" t="s">
        <v>307</v>
      </c>
      <c r="H131" s="193">
        <v>23.5</v>
      </c>
      <c r="I131" s="194"/>
      <c r="J131" s="195">
        <f>ROUND(I131*H131,2)</f>
        <v>0</v>
      </c>
      <c r="K131" s="191" t="s">
        <v>298</v>
      </c>
      <c r="L131" s="40"/>
      <c r="M131" s="196" t="s">
        <v>1</v>
      </c>
      <c r="N131" s="197" t="s">
        <v>42</v>
      </c>
      <c r="O131" s="72"/>
      <c r="P131" s="198">
        <f>O131*H131</f>
        <v>0</v>
      </c>
      <c r="Q131" s="198">
        <v>0</v>
      </c>
      <c r="R131" s="198">
        <f>Q131*H131</f>
        <v>0</v>
      </c>
      <c r="S131" s="198">
        <v>0</v>
      </c>
      <c r="T131" s="199">
        <f>S131*H131</f>
        <v>0</v>
      </c>
      <c r="U131" s="35"/>
      <c r="V131" s="35"/>
      <c r="W131" s="35"/>
      <c r="X131" s="35"/>
      <c r="Y131" s="35"/>
      <c r="Z131" s="35"/>
      <c r="AA131" s="35"/>
      <c r="AB131" s="35"/>
      <c r="AC131" s="35"/>
      <c r="AD131" s="35"/>
      <c r="AE131" s="35"/>
      <c r="AR131" s="200" t="s">
        <v>299</v>
      </c>
      <c r="AT131" s="200" t="s">
        <v>294</v>
      </c>
      <c r="AU131" s="200" t="s">
        <v>120</v>
      </c>
      <c r="AY131" s="18" t="s">
        <v>292</v>
      </c>
      <c r="BE131" s="201">
        <f>IF(N131="základní",J131,0)</f>
        <v>0</v>
      </c>
      <c r="BF131" s="201">
        <f>IF(N131="snížená",J131,0)</f>
        <v>0</v>
      </c>
      <c r="BG131" s="201">
        <f>IF(N131="zákl. přenesená",J131,0)</f>
        <v>0</v>
      </c>
      <c r="BH131" s="201">
        <f>IF(N131="sníž. přenesená",J131,0)</f>
        <v>0</v>
      </c>
      <c r="BI131" s="201">
        <f>IF(N131="nulová",J131,0)</f>
        <v>0</v>
      </c>
      <c r="BJ131" s="18" t="s">
        <v>85</v>
      </c>
      <c r="BK131" s="201">
        <f>ROUND(I131*H131,2)</f>
        <v>0</v>
      </c>
      <c r="BL131" s="18" t="s">
        <v>299</v>
      </c>
      <c r="BM131" s="200" t="s">
        <v>6296</v>
      </c>
    </row>
    <row r="132" spans="1:65" s="14" customFormat="1" ht="11.25">
      <c r="B132" s="213"/>
      <c r="C132" s="214"/>
      <c r="D132" s="204" t="s">
        <v>301</v>
      </c>
      <c r="E132" s="215" t="s">
        <v>1</v>
      </c>
      <c r="F132" s="216" t="s">
        <v>6297</v>
      </c>
      <c r="G132" s="214"/>
      <c r="H132" s="217">
        <v>23.5</v>
      </c>
      <c r="I132" s="218"/>
      <c r="J132" s="214"/>
      <c r="K132" s="214"/>
      <c r="L132" s="219"/>
      <c r="M132" s="220"/>
      <c r="N132" s="221"/>
      <c r="O132" s="221"/>
      <c r="P132" s="221"/>
      <c r="Q132" s="221"/>
      <c r="R132" s="221"/>
      <c r="S132" s="221"/>
      <c r="T132" s="222"/>
      <c r="AT132" s="223" t="s">
        <v>301</v>
      </c>
      <c r="AU132" s="223" t="s">
        <v>120</v>
      </c>
      <c r="AV132" s="14" t="s">
        <v>120</v>
      </c>
      <c r="AW132" s="14" t="s">
        <v>32</v>
      </c>
      <c r="AX132" s="14" t="s">
        <v>85</v>
      </c>
      <c r="AY132" s="223" t="s">
        <v>292</v>
      </c>
    </row>
    <row r="133" spans="1:65" s="2" customFormat="1" ht="33" customHeight="1">
      <c r="A133" s="35"/>
      <c r="B133" s="36"/>
      <c r="C133" s="189" t="s">
        <v>299</v>
      </c>
      <c r="D133" s="189" t="s">
        <v>294</v>
      </c>
      <c r="E133" s="190" t="s">
        <v>6298</v>
      </c>
      <c r="F133" s="191" t="s">
        <v>6299</v>
      </c>
      <c r="G133" s="192" t="s">
        <v>307</v>
      </c>
      <c r="H133" s="193">
        <v>69.92</v>
      </c>
      <c r="I133" s="194"/>
      <c r="J133" s="195">
        <f>ROUND(I133*H133,2)</f>
        <v>0</v>
      </c>
      <c r="K133" s="191" t="s">
        <v>298</v>
      </c>
      <c r="L133" s="40"/>
      <c r="M133" s="196" t="s">
        <v>1</v>
      </c>
      <c r="N133" s="197" t="s">
        <v>42</v>
      </c>
      <c r="O133" s="72"/>
      <c r="P133" s="198">
        <f>O133*H133</f>
        <v>0</v>
      </c>
      <c r="Q133" s="198">
        <v>0</v>
      </c>
      <c r="R133" s="198">
        <f>Q133*H133</f>
        <v>0</v>
      </c>
      <c r="S133" s="198">
        <v>0</v>
      </c>
      <c r="T133" s="199">
        <f>S133*H133</f>
        <v>0</v>
      </c>
      <c r="U133" s="35"/>
      <c r="V133" s="35"/>
      <c r="W133" s="35"/>
      <c r="X133" s="35"/>
      <c r="Y133" s="35"/>
      <c r="Z133" s="35"/>
      <c r="AA133" s="35"/>
      <c r="AB133" s="35"/>
      <c r="AC133" s="35"/>
      <c r="AD133" s="35"/>
      <c r="AE133" s="35"/>
      <c r="AR133" s="200" t="s">
        <v>299</v>
      </c>
      <c r="AT133" s="200" t="s">
        <v>294</v>
      </c>
      <c r="AU133" s="200" t="s">
        <v>120</v>
      </c>
      <c r="AY133" s="18" t="s">
        <v>292</v>
      </c>
      <c r="BE133" s="201">
        <f>IF(N133="základní",J133,0)</f>
        <v>0</v>
      </c>
      <c r="BF133" s="201">
        <f>IF(N133="snížená",J133,0)</f>
        <v>0</v>
      </c>
      <c r="BG133" s="201">
        <f>IF(N133="zákl. přenesená",J133,0)</f>
        <v>0</v>
      </c>
      <c r="BH133" s="201">
        <f>IF(N133="sníž. přenesená",J133,0)</f>
        <v>0</v>
      </c>
      <c r="BI133" s="201">
        <f>IF(N133="nulová",J133,0)</f>
        <v>0</v>
      </c>
      <c r="BJ133" s="18" t="s">
        <v>85</v>
      </c>
      <c r="BK133" s="201">
        <f>ROUND(I133*H133,2)</f>
        <v>0</v>
      </c>
      <c r="BL133" s="18" t="s">
        <v>299</v>
      </c>
      <c r="BM133" s="200" t="s">
        <v>6300</v>
      </c>
    </row>
    <row r="134" spans="1:65" s="14" customFormat="1" ht="11.25">
      <c r="B134" s="213"/>
      <c r="C134" s="214"/>
      <c r="D134" s="204" t="s">
        <v>301</v>
      </c>
      <c r="E134" s="215" t="s">
        <v>1</v>
      </c>
      <c r="F134" s="216" t="s">
        <v>6301</v>
      </c>
      <c r="G134" s="214"/>
      <c r="H134" s="217">
        <v>69.92</v>
      </c>
      <c r="I134" s="218"/>
      <c r="J134" s="214"/>
      <c r="K134" s="214"/>
      <c r="L134" s="219"/>
      <c r="M134" s="220"/>
      <c r="N134" s="221"/>
      <c r="O134" s="221"/>
      <c r="P134" s="221"/>
      <c r="Q134" s="221"/>
      <c r="R134" s="221"/>
      <c r="S134" s="221"/>
      <c r="T134" s="222"/>
      <c r="AT134" s="223" t="s">
        <v>301</v>
      </c>
      <c r="AU134" s="223" t="s">
        <v>120</v>
      </c>
      <c r="AV134" s="14" t="s">
        <v>120</v>
      </c>
      <c r="AW134" s="14" t="s">
        <v>32</v>
      </c>
      <c r="AX134" s="14" t="s">
        <v>77</v>
      </c>
      <c r="AY134" s="223" t="s">
        <v>292</v>
      </c>
    </row>
    <row r="135" spans="1:65" s="15" customFormat="1" ht="11.25">
      <c r="B135" s="224"/>
      <c r="C135" s="225"/>
      <c r="D135" s="204" t="s">
        <v>301</v>
      </c>
      <c r="E135" s="226" t="s">
        <v>1</v>
      </c>
      <c r="F135" s="227" t="s">
        <v>304</v>
      </c>
      <c r="G135" s="225"/>
      <c r="H135" s="228">
        <v>69.92</v>
      </c>
      <c r="I135" s="229"/>
      <c r="J135" s="225"/>
      <c r="K135" s="225"/>
      <c r="L135" s="230"/>
      <c r="M135" s="231"/>
      <c r="N135" s="232"/>
      <c r="O135" s="232"/>
      <c r="P135" s="232"/>
      <c r="Q135" s="232"/>
      <c r="R135" s="232"/>
      <c r="S135" s="232"/>
      <c r="T135" s="233"/>
      <c r="AT135" s="234" t="s">
        <v>301</v>
      </c>
      <c r="AU135" s="234" t="s">
        <v>120</v>
      </c>
      <c r="AV135" s="15" t="s">
        <v>299</v>
      </c>
      <c r="AW135" s="15" t="s">
        <v>32</v>
      </c>
      <c r="AX135" s="15" t="s">
        <v>85</v>
      </c>
      <c r="AY135" s="234" t="s">
        <v>292</v>
      </c>
    </row>
    <row r="136" spans="1:65" s="2" customFormat="1" ht="21.75" customHeight="1">
      <c r="A136" s="35"/>
      <c r="B136" s="36"/>
      <c r="C136" s="189" t="s">
        <v>341</v>
      </c>
      <c r="D136" s="189" t="s">
        <v>294</v>
      </c>
      <c r="E136" s="190" t="s">
        <v>6302</v>
      </c>
      <c r="F136" s="191" t="s">
        <v>6303</v>
      </c>
      <c r="G136" s="192" t="s">
        <v>297</v>
      </c>
      <c r="H136" s="193">
        <v>139.84</v>
      </c>
      <c r="I136" s="194"/>
      <c r="J136" s="195">
        <f>ROUND(I136*H136,2)</f>
        <v>0</v>
      </c>
      <c r="K136" s="191" t="s">
        <v>298</v>
      </c>
      <c r="L136" s="40"/>
      <c r="M136" s="196" t="s">
        <v>1</v>
      </c>
      <c r="N136" s="197" t="s">
        <v>42</v>
      </c>
      <c r="O136" s="72"/>
      <c r="P136" s="198">
        <f>O136*H136</f>
        <v>0</v>
      </c>
      <c r="Q136" s="198">
        <v>5.8E-4</v>
      </c>
      <c r="R136" s="198">
        <f>Q136*H136</f>
        <v>8.1107200000000004E-2</v>
      </c>
      <c r="S136" s="198">
        <v>0</v>
      </c>
      <c r="T136" s="199">
        <f>S136*H136</f>
        <v>0</v>
      </c>
      <c r="U136" s="35"/>
      <c r="V136" s="35"/>
      <c r="W136" s="35"/>
      <c r="X136" s="35"/>
      <c r="Y136" s="35"/>
      <c r="Z136" s="35"/>
      <c r="AA136" s="35"/>
      <c r="AB136" s="35"/>
      <c r="AC136" s="35"/>
      <c r="AD136" s="35"/>
      <c r="AE136" s="35"/>
      <c r="AR136" s="200" t="s">
        <v>299</v>
      </c>
      <c r="AT136" s="200" t="s">
        <v>294</v>
      </c>
      <c r="AU136" s="200" t="s">
        <v>120</v>
      </c>
      <c r="AY136" s="18" t="s">
        <v>292</v>
      </c>
      <c r="BE136" s="201">
        <f>IF(N136="základní",J136,0)</f>
        <v>0</v>
      </c>
      <c r="BF136" s="201">
        <f>IF(N136="snížená",J136,0)</f>
        <v>0</v>
      </c>
      <c r="BG136" s="201">
        <f>IF(N136="zákl. přenesená",J136,0)</f>
        <v>0</v>
      </c>
      <c r="BH136" s="201">
        <f>IF(N136="sníž. přenesená",J136,0)</f>
        <v>0</v>
      </c>
      <c r="BI136" s="201">
        <f>IF(N136="nulová",J136,0)</f>
        <v>0</v>
      </c>
      <c r="BJ136" s="18" t="s">
        <v>85</v>
      </c>
      <c r="BK136" s="201">
        <f>ROUND(I136*H136,2)</f>
        <v>0</v>
      </c>
      <c r="BL136" s="18" t="s">
        <v>299</v>
      </c>
      <c r="BM136" s="200" t="s">
        <v>6304</v>
      </c>
    </row>
    <row r="137" spans="1:65" s="14" customFormat="1" ht="11.25">
      <c r="B137" s="213"/>
      <c r="C137" s="214"/>
      <c r="D137" s="204" t="s">
        <v>301</v>
      </c>
      <c r="E137" s="215" t="s">
        <v>1</v>
      </c>
      <c r="F137" s="216" t="s">
        <v>6305</v>
      </c>
      <c r="G137" s="214"/>
      <c r="H137" s="217">
        <v>139.84</v>
      </c>
      <c r="I137" s="218"/>
      <c r="J137" s="214"/>
      <c r="K137" s="214"/>
      <c r="L137" s="219"/>
      <c r="M137" s="220"/>
      <c r="N137" s="221"/>
      <c r="O137" s="221"/>
      <c r="P137" s="221"/>
      <c r="Q137" s="221"/>
      <c r="R137" s="221"/>
      <c r="S137" s="221"/>
      <c r="T137" s="222"/>
      <c r="AT137" s="223" t="s">
        <v>301</v>
      </c>
      <c r="AU137" s="223" t="s">
        <v>120</v>
      </c>
      <c r="AV137" s="14" t="s">
        <v>120</v>
      </c>
      <c r="AW137" s="14" t="s">
        <v>32</v>
      </c>
      <c r="AX137" s="14" t="s">
        <v>77</v>
      </c>
      <c r="AY137" s="223" t="s">
        <v>292</v>
      </c>
    </row>
    <row r="138" spans="1:65" s="15" customFormat="1" ht="11.25">
      <c r="B138" s="224"/>
      <c r="C138" s="225"/>
      <c r="D138" s="204" t="s">
        <v>301</v>
      </c>
      <c r="E138" s="226" t="s">
        <v>1</v>
      </c>
      <c r="F138" s="227" t="s">
        <v>304</v>
      </c>
      <c r="G138" s="225"/>
      <c r="H138" s="228">
        <v>139.84</v>
      </c>
      <c r="I138" s="229"/>
      <c r="J138" s="225"/>
      <c r="K138" s="225"/>
      <c r="L138" s="230"/>
      <c r="M138" s="231"/>
      <c r="N138" s="232"/>
      <c r="O138" s="232"/>
      <c r="P138" s="232"/>
      <c r="Q138" s="232"/>
      <c r="R138" s="232"/>
      <c r="S138" s="232"/>
      <c r="T138" s="233"/>
      <c r="AT138" s="234" t="s">
        <v>301</v>
      </c>
      <c r="AU138" s="234" t="s">
        <v>120</v>
      </c>
      <c r="AV138" s="15" t="s">
        <v>299</v>
      </c>
      <c r="AW138" s="15" t="s">
        <v>32</v>
      </c>
      <c r="AX138" s="15" t="s">
        <v>85</v>
      </c>
      <c r="AY138" s="234" t="s">
        <v>292</v>
      </c>
    </row>
    <row r="139" spans="1:65" s="2" customFormat="1" ht="21.75" customHeight="1">
      <c r="A139" s="35"/>
      <c r="B139" s="36"/>
      <c r="C139" s="189" t="s">
        <v>346</v>
      </c>
      <c r="D139" s="189" t="s">
        <v>294</v>
      </c>
      <c r="E139" s="190" t="s">
        <v>6306</v>
      </c>
      <c r="F139" s="191" t="s">
        <v>6307</v>
      </c>
      <c r="G139" s="192" t="s">
        <v>297</v>
      </c>
      <c r="H139" s="193">
        <v>139.84</v>
      </c>
      <c r="I139" s="194"/>
      <c r="J139" s="195">
        <f>ROUND(I139*H139,2)</f>
        <v>0</v>
      </c>
      <c r="K139" s="191" t="s">
        <v>298</v>
      </c>
      <c r="L139" s="40"/>
      <c r="M139" s="196" t="s">
        <v>1</v>
      </c>
      <c r="N139" s="197" t="s">
        <v>42</v>
      </c>
      <c r="O139" s="72"/>
      <c r="P139" s="198">
        <f>O139*H139</f>
        <v>0</v>
      </c>
      <c r="Q139" s="198">
        <v>0</v>
      </c>
      <c r="R139" s="198">
        <f>Q139*H139</f>
        <v>0</v>
      </c>
      <c r="S139" s="198">
        <v>0</v>
      </c>
      <c r="T139" s="199">
        <f>S139*H139</f>
        <v>0</v>
      </c>
      <c r="U139" s="35"/>
      <c r="V139" s="35"/>
      <c r="W139" s="35"/>
      <c r="X139" s="35"/>
      <c r="Y139" s="35"/>
      <c r="Z139" s="35"/>
      <c r="AA139" s="35"/>
      <c r="AB139" s="35"/>
      <c r="AC139" s="35"/>
      <c r="AD139" s="35"/>
      <c r="AE139" s="35"/>
      <c r="AR139" s="200" t="s">
        <v>299</v>
      </c>
      <c r="AT139" s="200" t="s">
        <v>294</v>
      </c>
      <c r="AU139" s="200" t="s">
        <v>120</v>
      </c>
      <c r="AY139" s="18" t="s">
        <v>292</v>
      </c>
      <c r="BE139" s="201">
        <f>IF(N139="základní",J139,0)</f>
        <v>0</v>
      </c>
      <c r="BF139" s="201">
        <f>IF(N139="snížená",J139,0)</f>
        <v>0</v>
      </c>
      <c r="BG139" s="201">
        <f>IF(N139="zákl. přenesená",J139,0)</f>
        <v>0</v>
      </c>
      <c r="BH139" s="201">
        <f>IF(N139="sníž. přenesená",J139,0)</f>
        <v>0</v>
      </c>
      <c r="BI139" s="201">
        <f>IF(N139="nulová",J139,0)</f>
        <v>0</v>
      </c>
      <c r="BJ139" s="18" t="s">
        <v>85</v>
      </c>
      <c r="BK139" s="201">
        <f>ROUND(I139*H139,2)</f>
        <v>0</v>
      </c>
      <c r="BL139" s="18" t="s">
        <v>299</v>
      </c>
      <c r="BM139" s="200" t="s">
        <v>6308</v>
      </c>
    </row>
    <row r="140" spans="1:65" s="2" customFormat="1" ht="33" customHeight="1">
      <c r="A140" s="35"/>
      <c r="B140" s="36"/>
      <c r="C140" s="189" t="s">
        <v>352</v>
      </c>
      <c r="D140" s="189" t="s">
        <v>294</v>
      </c>
      <c r="E140" s="190" t="s">
        <v>342</v>
      </c>
      <c r="F140" s="191" t="s">
        <v>4816</v>
      </c>
      <c r="G140" s="192" t="s">
        <v>307</v>
      </c>
      <c r="H140" s="193">
        <v>147.38</v>
      </c>
      <c r="I140" s="194"/>
      <c r="J140" s="195">
        <f>ROUND(I140*H140,2)</f>
        <v>0</v>
      </c>
      <c r="K140" s="191" t="s">
        <v>298</v>
      </c>
      <c r="L140" s="40"/>
      <c r="M140" s="196" t="s">
        <v>1</v>
      </c>
      <c r="N140" s="197" t="s">
        <v>42</v>
      </c>
      <c r="O140" s="72"/>
      <c r="P140" s="198">
        <f>O140*H140</f>
        <v>0</v>
      </c>
      <c r="Q140" s="198">
        <v>0</v>
      </c>
      <c r="R140" s="198">
        <f>Q140*H140</f>
        <v>0</v>
      </c>
      <c r="S140" s="198">
        <v>0</v>
      </c>
      <c r="T140" s="199">
        <f>S140*H140</f>
        <v>0</v>
      </c>
      <c r="U140" s="35"/>
      <c r="V140" s="35"/>
      <c r="W140" s="35"/>
      <c r="X140" s="35"/>
      <c r="Y140" s="35"/>
      <c r="Z140" s="35"/>
      <c r="AA140" s="35"/>
      <c r="AB140" s="35"/>
      <c r="AC140" s="35"/>
      <c r="AD140" s="35"/>
      <c r="AE140" s="35"/>
      <c r="AR140" s="200" t="s">
        <v>299</v>
      </c>
      <c r="AT140" s="200" t="s">
        <v>294</v>
      </c>
      <c r="AU140" s="200" t="s">
        <v>120</v>
      </c>
      <c r="AY140" s="18" t="s">
        <v>292</v>
      </c>
      <c r="BE140" s="201">
        <f>IF(N140="základní",J140,0)</f>
        <v>0</v>
      </c>
      <c r="BF140" s="201">
        <f>IF(N140="snížená",J140,0)</f>
        <v>0</v>
      </c>
      <c r="BG140" s="201">
        <f>IF(N140="zákl. přenesená",J140,0)</f>
        <v>0</v>
      </c>
      <c r="BH140" s="201">
        <f>IF(N140="sníž. přenesená",J140,0)</f>
        <v>0</v>
      </c>
      <c r="BI140" s="201">
        <f>IF(N140="nulová",J140,0)</f>
        <v>0</v>
      </c>
      <c r="BJ140" s="18" t="s">
        <v>85</v>
      </c>
      <c r="BK140" s="201">
        <f>ROUND(I140*H140,2)</f>
        <v>0</v>
      </c>
      <c r="BL140" s="18" t="s">
        <v>299</v>
      </c>
      <c r="BM140" s="200" t="s">
        <v>6309</v>
      </c>
    </row>
    <row r="141" spans="1:65" s="14" customFormat="1" ht="22.5">
      <c r="B141" s="213"/>
      <c r="C141" s="214"/>
      <c r="D141" s="204" t="s">
        <v>301</v>
      </c>
      <c r="E141" s="215" t="s">
        <v>1</v>
      </c>
      <c r="F141" s="216" t="s">
        <v>4818</v>
      </c>
      <c r="G141" s="214"/>
      <c r="H141" s="217">
        <v>147.38</v>
      </c>
      <c r="I141" s="218"/>
      <c r="J141" s="214"/>
      <c r="K141" s="214"/>
      <c r="L141" s="219"/>
      <c r="M141" s="220"/>
      <c r="N141" s="221"/>
      <c r="O141" s="221"/>
      <c r="P141" s="221"/>
      <c r="Q141" s="221"/>
      <c r="R141" s="221"/>
      <c r="S141" s="221"/>
      <c r="T141" s="222"/>
      <c r="AT141" s="223" t="s">
        <v>301</v>
      </c>
      <c r="AU141" s="223" t="s">
        <v>120</v>
      </c>
      <c r="AV141" s="14" t="s">
        <v>120</v>
      </c>
      <c r="AW141" s="14" t="s">
        <v>32</v>
      </c>
      <c r="AX141" s="14" t="s">
        <v>85</v>
      </c>
      <c r="AY141" s="223" t="s">
        <v>292</v>
      </c>
    </row>
    <row r="142" spans="1:65" s="2" customFormat="1" ht="33" customHeight="1">
      <c r="A142" s="35"/>
      <c r="B142" s="36"/>
      <c r="C142" s="189" t="s">
        <v>357</v>
      </c>
      <c r="D142" s="189" t="s">
        <v>294</v>
      </c>
      <c r="E142" s="190" t="s">
        <v>347</v>
      </c>
      <c r="F142" s="191" t="s">
        <v>4819</v>
      </c>
      <c r="G142" s="192" t="s">
        <v>307</v>
      </c>
      <c r="H142" s="193">
        <v>39.46</v>
      </c>
      <c r="I142" s="194"/>
      <c r="J142" s="195">
        <f>ROUND(I142*H142,2)</f>
        <v>0</v>
      </c>
      <c r="K142" s="191" t="s">
        <v>298</v>
      </c>
      <c r="L142" s="40"/>
      <c r="M142" s="196" t="s">
        <v>1</v>
      </c>
      <c r="N142" s="197" t="s">
        <v>42</v>
      </c>
      <c r="O142" s="72"/>
      <c r="P142" s="198">
        <f>O142*H142</f>
        <v>0</v>
      </c>
      <c r="Q142" s="198">
        <v>0</v>
      </c>
      <c r="R142" s="198">
        <f>Q142*H142</f>
        <v>0</v>
      </c>
      <c r="S142" s="198">
        <v>0</v>
      </c>
      <c r="T142" s="199">
        <f>S142*H142</f>
        <v>0</v>
      </c>
      <c r="U142" s="35"/>
      <c r="V142" s="35"/>
      <c r="W142" s="35"/>
      <c r="X142" s="35"/>
      <c r="Y142" s="35"/>
      <c r="Z142" s="35"/>
      <c r="AA142" s="35"/>
      <c r="AB142" s="35"/>
      <c r="AC142" s="35"/>
      <c r="AD142" s="35"/>
      <c r="AE142" s="35"/>
      <c r="AR142" s="200" t="s">
        <v>299</v>
      </c>
      <c r="AT142" s="200" t="s">
        <v>294</v>
      </c>
      <c r="AU142" s="200" t="s">
        <v>120</v>
      </c>
      <c r="AY142" s="18" t="s">
        <v>292</v>
      </c>
      <c r="BE142" s="201">
        <f>IF(N142="základní",J142,0)</f>
        <v>0</v>
      </c>
      <c r="BF142" s="201">
        <f>IF(N142="snížená",J142,0)</f>
        <v>0</v>
      </c>
      <c r="BG142" s="201">
        <f>IF(N142="zákl. přenesená",J142,0)</f>
        <v>0</v>
      </c>
      <c r="BH142" s="201">
        <f>IF(N142="sníž. přenesená",J142,0)</f>
        <v>0</v>
      </c>
      <c r="BI142" s="201">
        <f>IF(N142="nulová",J142,0)</f>
        <v>0</v>
      </c>
      <c r="BJ142" s="18" t="s">
        <v>85</v>
      </c>
      <c r="BK142" s="201">
        <f>ROUND(I142*H142,2)</f>
        <v>0</v>
      </c>
      <c r="BL142" s="18" t="s">
        <v>299</v>
      </c>
      <c r="BM142" s="200" t="s">
        <v>6310</v>
      </c>
    </row>
    <row r="143" spans="1:65" s="13" customFormat="1" ht="11.25">
      <c r="B143" s="202"/>
      <c r="C143" s="203"/>
      <c r="D143" s="204" t="s">
        <v>301</v>
      </c>
      <c r="E143" s="205" t="s">
        <v>1</v>
      </c>
      <c r="F143" s="206" t="s">
        <v>4821</v>
      </c>
      <c r="G143" s="203"/>
      <c r="H143" s="205" t="s">
        <v>1</v>
      </c>
      <c r="I143" s="207"/>
      <c r="J143" s="203"/>
      <c r="K143" s="203"/>
      <c r="L143" s="208"/>
      <c r="M143" s="209"/>
      <c r="N143" s="210"/>
      <c r="O143" s="210"/>
      <c r="P143" s="210"/>
      <c r="Q143" s="210"/>
      <c r="R143" s="210"/>
      <c r="S143" s="210"/>
      <c r="T143" s="211"/>
      <c r="AT143" s="212" t="s">
        <v>301</v>
      </c>
      <c r="AU143" s="212" t="s">
        <v>120</v>
      </c>
      <c r="AV143" s="13" t="s">
        <v>85</v>
      </c>
      <c r="AW143" s="13" t="s">
        <v>32</v>
      </c>
      <c r="AX143" s="13" t="s">
        <v>77</v>
      </c>
      <c r="AY143" s="212" t="s">
        <v>292</v>
      </c>
    </row>
    <row r="144" spans="1:65" s="14" customFormat="1" ht="11.25">
      <c r="B144" s="213"/>
      <c r="C144" s="214"/>
      <c r="D144" s="204" t="s">
        <v>301</v>
      </c>
      <c r="E144" s="215" t="s">
        <v>1</v>
      </c>
      <c r="F144" s="216" t="s">
        <v>6311</v>
      </c>
      <c r="G144" s="214"/>
      <c r="H144" s="217">
        <v>39.46</v>
      </c>
      <c r="I144" s="218"/>
      <c r="J144" s="214"/>
      <c r="K144" s="214"/>
      <c r="L144" s="219"/>
      <c r="M144" s="220"/>
      <c r="N144" s="221"/>
      <c r="O144" s="221"/>
      <c r="P144" s="221"/>
      <c r="Q144" s="221"/>
      <c r="R144" s="221"/>
      <c r="S144" s="221"/>
      <c r="T144" s="222"/>
      <c r="AT144" s="223" t="s">
        <v>301</v>
      </c>
      <c r="AU144" s="223" t="s">
        <v>120</v>
      </c>
      <c r="AV144" s="14" t="s">
        <v>120</v>
      </c>
      <c r="AW144" s="14" t="s">
        <v>32</v>
      </c>
      <c r="AX144" s="14" t="s">
        <v>77</v>
      </c>
      <c r="AY144" s="223" t="s">
        <v>292</v>
      </c>
    </row>
    <row r="145" spans="1:65" s="15" customFormat="1" ht="11.25">
      <c r="B145" s="224"/>
      <c r="C145" s="225"/>
      <c r="D145" s="204" t="s">
        <v>301</v>
      </c>
      <c r="E145" s="226" t="s">
        <v>4795</v>
      </c>
      <c r="F145" s="227" t="s">
        <v>304</v>
      </c>
      <c r="G145" s="225"/>
      <c r="H145" s="228">
        <v>39.46</v>
      </c>
      <c r="I145" s="229"/>
      <c r="J145" s="225"/>
      <c r="K145" s="225"/>
      <c r="L145" s="230"/>
      <c r="M145" s="231"/>
      <c r="N145" s="232"/>
      <c r="O145" s="232"/>
      <c r="P145" s="232"/>
      <c r="Q145" s="232"/>
      <c r="R145" s="232"/>
      <c r="S145" s="232"/>
      <c r="T145" s="233"/>
      <c r="AT145" s="234" t="s">
        <v>301</v>
      </c>
      <c r="AU145" s="234" t="s">
        <v>120</v>
      </c>
      <c r="AV145" s="15" t="s">
        <v>299</v>
      </c>
      <c r="AW145" s="15" t="s">
        <v>32</v>
      </c>
      <c r="AX145" s="15" t="s">
        <v>85</v>
      </c>
      <c r="AY145" s="234" t="s">
        <v>292</v>
      </c>
    </row>
    <row r="146" spans="1:65" s="2" customFormat="1" ht="37.9" customHeight="1">
      <c r="A146" s="35"/>
      <c r="B146" s="36"/>
      <c r="C146" s="189" t="s">
        <v>362</v>
      </c>
      <c r="D146" s="189" t="s">
        <v>294</v>
      </c>
      <c r="E146" s="190" t="s">
        <v>353</v>
      </c>
      <c r="F146" s="191" t="s">
        <v>4823</v>
      </c>
      <c r="G146" s="192" t="s">
        <v>307</v>
      </c>
      <c r="H146" s="193">
        <v>591.9</v>
      </c>
      <c r="I146" s="194"/>
      <c r="J146" s="195">
        <f>ROUND(I146*H146,2)</f>
        <v>0</v>
      </c>
      <c r="K146" s="191" t="s">
        <v>298</v>
      </c>
      <c r="L146" s="40"/>
      <c r="M146" s="196" t="s">
        <v>1</v>
      </c>
      <c r="N146" s="197" t="s">
        <v>42</v>
      </c>
      <c r="O146" s="72"/>
      <c r="P146" s="198">
        <f>O146*H146</f>
        <v>0</v>
      </c>
      <c r="Q146" s="198">
        <v>0</v>
      </c>
      <c r="R146" s="198">
        <f>Q146*H146</f>
        <v>0</v>
      </c>
      <c r="S146" s="198">
        <v>0</v>
      </c>
      <c r="T146" s="199">
        <f>S146*H146</f>
        <v>0</v>
      </c>
      <c r="U146" s="35"/>
      <c r="V146" s="35"/>
      <c r="W146" s="35"/>
      <c r="X146" s="35"/>
      <c r="Y146" s="35"/>
      <c r="Z146" s="35"/>
      <c r="AA146" s="35"/>
      <c r="AB146" s="35"/>
      <c r="AC146" s="35"/>
      <c r="AD146" s="35"/>
      <c r="AE146" s="35"/>
      <c r="AR146" s="200" t="s">
        <v>299</v>
      </c>
      <c r="AT146" s="200" t="s">
        <v>294</v>
      </c>
      <c r="AU146" s="200" t="s">
        <v>120</v>
      </c>
      <c r="AY146" s="18" t="s">
        <v>292</v>
      </c>
      <c r="BE146" s="201">
        <f>IF(N146="základní",J146,0)</f>
        <v>0</v>
      </c>
      <c r="BF146" s="201">
        <f>IF(N146="snížená",J146,0)</f>
        <v>0</v>
      </c>
      <c r="BG146" s="201">
        <f>IF(N146="zákl. přenesená",J146,0)</f>
        <v>0</v>
      </c>
      <c r="BH146" s="201">
        <f>IF(N146="sníž. přenesená",J146,0)</f>
        <v>0</v>
      </c>
      <c r="BI146" s="201">
        <f>IF(N146="nulová",J146,0)</f>
        <v>0</v>
      </c>
      <c r="BJ146" s="18" t="s">
        <v>85</v>
      </c>
      <c r="BK146" s="201">
        <f>ROUND(I146*H146,2)</f>
        <v>0</v>
      </c>
      <c r="BL146" s="18" t="s">
        <v>299</v>
      </c>
      <c r="BM146" s="200" t="s">
        <v>6312</v>
      </c>
    </row>
    <row r="147" spans="1:65" s="14" customFormat="1" ht="11.25">
      <c r="B147" s="213"/>
      <c r="C147" s="214"/>
      <c r="D147" s="204" t="s">
        <v>301</v>
      </c>
      <c r="E147" s="215" t="s">
        <v>1</v>
      </c>
      <c r="F147" s="216" t="s">
        <v>4825</v>
      </c>
      <c r="G147" s="214"/>
      <c r="H147" s="217">
        <v>591.9</v>
      </c>
      <c r="I147" s="218"/>
      <c r="J147" s="214"/>
      <c r="K147" s="214"/>
      <c r="L147" s="219"/>
      <c r="M147" s="220"/>
      <c r="N147" s="221"/>
      <c r="O147" s="221"/>
      <c r="P147" s="221"/>
      <c r="Q147" s="221"/>
      <c r="R147" s="221"/>
      <c r="S147" s="221"/>
      <c r="T147" s="222"/>
      <c r="AT147" s="223" t="s">
        <v>301</v>
      </c>
      <c r="AU147" s="223" t="s">
        <v>120</v>
      </c>
      <c r="AV147" s="14" t="s">
        <v>120</v>
      </c>
      <c r="AW147" s="14" t="s">
        <v>32</v>
      </c>
      <c r="AX147" s="14" t="s">
        <v>85</v>
      </c>
      <c r="AY147" s="223" t="s">
        <v>292</v>
      </c>
    </row>
    <row r="148" spans="1:65" s="2" customFormat="1" ht="24.2" customHeight="1">
      <c r="A148" s="35"/>
      <c r="B148" s="36"/>
      <c r="C148" s="189" t="s">
        <v>368</v>
      </c>
      <c r="D148" s="189" t="s">
        <v>294</v>
      </c>
      <c r="E148" s="190" t="s">
        <v>358</v>
      </c>
      <c r="F148" s="191" t="s">
        <v>4826</v>
      </c>
      <c r="G148" s="192" t="s">
        <v>307</v>
      </c>
      <c r="H148" s="193">
        <v>147.38</v>
      </c>
      <c r="I148" s="194"/>
      <c r="J148" s="195">
        <f>ROUND(I148*H148,2)</f>
        <v>0</v>
      </c>
      <c r="K148" s="191" t="s">
        <v>298</v>
      </c>
      <c r="L148" s="40"/>
      <c r="M148" s="196" t="s">
        <v>1</v>
      </c>
      <c r="N148" s="197" t="s">
        <v>42</v>
      </c>
      <c r="O148" s="72"/>
      <c r="P148" s="198">
        <f>O148*H148</f>
        <v>0</v>
      </c>
      <c r="Q148" s="198">
        <v>0</v>
      </c>
      <c r="R148" s="198">
        <f>Q148*H148</f>
        <v>0</v>
      </c>
      <c r="S148" s="198">
        <v>0</v>
      </c>
      <c r="T148" s="199">
        <f>S148*H148</f>
        <v>0</v>
      </c>
      <c r="U148" s="35"/>
      <c r="V148" s="35"/>
      <c r="W148" s="35"/>
      <c r="X148" s="35"/>
      <c r="Y148" s="35"/>
      <c r="Z148" s="35"/>
      <c r="AA148" s="35"/>
      <c r="AB148" s="35"/>
      <c r="AC148" s="35"/>
      <c r="AD148" s="35"/>
      <c r="AE148" s="35"/>
      <c r="AR148" s="200" t="s">
        <v>299</v>
      </c>
      <c r="AT148" s="200" t="s">
        <v>294</v>
      </c>
      <c r="AU148" s="200" t="s">
        <v>120</v>
      </c>
      <c r="AY148" s="18" t="s">
        <v>292</v>
      </c>
      <c r="BE148" s="201">
        <f>IF(N148="základní",J148,0)</f>
        <v>0</v>
      </c>
      <c r="BF148" s="201">
        <f>IF(N148="snížená",J148,0)</f>
        <v>0</v>
      </c>
      <c r="BG148" s="201">
        <f>IF(N148="zákl. přenesená",J148,0)</f>
        <v>0</v>
      </c>
      <c r="BH148" s="201">
        <f>IF(N148="sníž. přenesená",J148,0)</f>
        <v>0</v>
      </c>
      <c r="BI148" s="201">
        <f>IF(N148="nulová",J148,0)</f>
        <v>0</v>
      </c>
      <c r="BJ148" s="18" t="s">
        <v>85</v>
      </c>
      <c r="BK148" s="201">
        <f>ROUND(I148*H148,2)</f>
        <v>0</v>
      </c>
      <c r="BL148" s="18" t="s">
        <v>299</v>
      </c>
      <c r="BM148" s="200" t="s">
        <v>6313</v>
      </c>
    </row>
    <row r="149" spans="1:65" s="14" customFormat="1" ht="11.25">
      <c r="B149" s="213"/>
      <c r="C149" s="214"/>
      <c r="D149" s="204" t="s">
        <v>301</v>
      </c>
      <c r="E149" s="215" t="s">
        <v>1</v>
      </c>
      <c r="F149" s="216" t="s">
        <v>4828</v>
      </c>
      <c r="G149" s="214"/>
      <c r="H149" s="217">
        <v>39.46</v>
      </c>
      <c r="I149" s="218"/>
      <c r="J149" s="214"/>
      <c r="K149" s="214"/>
      <c r="L149" s="219"/>
      <c r="M149" s="220"/>
      <c r="N149" s="221"/>
      <c r="O149" s="221"/>
      <c r="P149" s="221"/>
      <c r="Q149" s="221"/>
      <c r="R149" s="221"/>
      <c r="S149" s="221"/>
      <c r="T149" s="222"/>
      <c r="AT149" s="223" t="s">
        <v>301</v>
      </c>
      <c r="AU149" s="223" t="s">
        <v>120</v>
      </c>
      <c r="AV149" s="14" t="s">
        <v>120</v>
      </c>
      <c r="AW149" s="14" t="s">
        <v>32</v>
      </c>
      <c r="AX149" s="14" t="s">
        <v>77</v>
      </c>
      <c r="AY149" s="223" t="s">
        <v>292</v>
      </c>
    </row>
    <row r="150" spans="1:65" s="14" customFormat="1" ht="11.25">
      <c r="B150" s="213"/>
      <c r="C150" s="214"/>
      <c r="D150" s="204" t="s">
        <v>301</v>
      </c>
      <c r="E150" s="215" t="s">
        <v>1</v>
      </c>
      <c r="F150" s="216" t="s">
        <v>4829</v>
      </c>
      <c r="G150" s="214"/>
      <c r="H150" s="217">
        <v>107.92</v>
      </c>
      <c r="I150" s="218"/>
      <c r="J150" s="214"/>
      <c r="K150" s="214"/>
      <c r="L150" s="219"/>
      <c r="M150" s="220"/>
      <c r="N150" s="221"/>
      <c r="O150" s="221"/>
      <c r="P150" s="221"/>
      <c r="Q150" s="221"/>
      <c r="R150" s="221"/>
      <c r="S150" s="221"/>
      <c r="T150" s="222"/>
      <c r="AT150" s="223" t="s">
        <v>301</v>
      </c>
      <c r="AU150" s="223" t="s">
        <v>120</v>
      </c>
      <c r="AV150" s="14" t="s">
        <v>120</v>
      </c>
      <c r="AW150" s="14" t="s">
        <v>32</v>
      </c>
      <c r="AX150" s="14" t="s">
        <v>77</v>
      </c>
      <c r="AY150" s="223" t="s">
        <v>292</v>
      </c>
    </row>
    <row r="151" spans="1:65" s="15" customFormat="1" ht="11.25">
      <c r="B151" s="224"/>
      <c r="C151" s="225"/>
      <c r="D151" s="204" t="s">
        <v>301</v>
      </c>
      <c r="E151" s="226" t="s">
        <v>1</v>
      </c>
      <c r="F151" s="227" t="s">
        <v>304</v>
      </c>
      <c r="G151" s="225"/>
      <c r="H151" s="228">
        <v>147.38</v>
      </c>
      <c r="I151" s="229"/>
      <c r="J151" s="225"/>
      <c r="K151" s="225"/>
      <c r="L151" s="230"/>
      <c r="M151" s="231"/>
      <c r="N151" s="232"/>
      <c r="O151" s="232"/>
      <c r="P151" s="232"/>
      <c r="Q151" s="232"/>
      <c r="R151" s="232"/>
      <c r="S151" s="232"/>
      <c r="T151" s="233"/>
      <c r="AT151" s="234" t="s">
        <v>301</v>
      </c>
      <c r="AU151" s="234" t="s">
        <v>120</v>
      </c>
      <c r="AV151" s="15" t="s">
        <v>299</v>
      </c>
      <c r="AW151" s="15" t="s">
        <v>32</v>
      </c>
      <c r="AX151" s="15" t="s">
        <v>85</v>
      </c>
      <c r="AY151" s="234" t="s">
        <v>292</v>
      </c>
    </row>
    <row r="152" spans="1:65" s="2" customFormat="1" ht="33" customHeight="1">
      <c r="A152" s="35"/>
      <c r="B152" s="36"/>
      <c r="C152" s="189" t="s">
        <v>372</v>
      </c>
      <c r="D152" s="189" t="s">
        <v>294</v>
      </c>
      <c r="E152" s="190" t="s">
        <v>363</v>
      </c>
      <c r="F152" s="191" t="s">
        <v>364</v>
      </c>
      <c r="G152" s="192" t="s">
        <v>365</v>
      </c>
      <c r="H152" s="193">
        <v>71.028000000000006</v>
      </c>
      <c r="I152" s="194"/>
      <c r="J152" s="195">
        <f>ROUND(I152*H152,2)</f>
        <v>0</v>
      </c>
      <c r="K152" s="191" t="s">
        <v>298</v>
      </c>
      <c r="L152" s="40"/>
      <c r="M152" s="196" t="s">
        <v>1</v>
      </c>
      <c r="N152" s="197" t="s">
        <v>42</v>
      </c>
      <c r="O152" s="72"/>
      <c r="P152" s="198">
        <f>O152*H152</f>
        <v>0</v>
      </c>
      <c r="Q152" s="198">
        <v>0</v>
      </c>
      <c r="R152" s="198">
        <f>Q152*H152</f>
        <v>0</v>
      </c>
      <c r="S152" s="198">
        <v>0</v>
      </c>
      <c r="T152" s="199">
        <f>S152*H152</f>
        <v>0</v>
      </c>
      <c r="U152" s="35"/>
      <c r="V152" s="35"/>
      <c r="W152" s="35"/>
      <c r="X152" s="35"/>
      <c r="Y152" s="35"/>
      <c r="Z152" s="35"/>
      <c r="AA152" s="35"/>
      <c r="AB152" s="35"/>
      <c r="AC152" s="35"/>
      <c r="AD152" s="35"/>
      <c r="AE152" s="35"/>
      <c r="AR152" s="200" t="s">
        <v>299</v>
      </c>
      <c r="AT152" s="200" t="s">
        <v>294</v>
      </c>
      <c r="AU152" s="200" t="s">
        <v>120</v>
      </c>
      <c r="AY152" s="18" t="s">
        <v>292</v>
      </c>
      <c r="BE152" s="201">
        <f>IF(N152="základní",J152,0)</f>
        <v>0</v>
      </c>
      <c r="BF152" s="201">
        <f>IF(N152="snížená",J152,0)</f>
        <v>0</v>
      </c>
      <c r="BG152" s="201">
        <f>IF(N152="zákl. přenesená",J152,0)</f>
        <v>0</v>
      </c>
      <c r="BH152" s="201">
        <f>IF(N152="sníž. přenesená",J152,0)</f>
        <v>0</v>
      </c>
      <c r="BI152" s="201">
        <f>IF(N152="nulová",J152,0)</f>
        <v>0</v>
      </c>
      <c r="BJ152" s="18" t="s">
        <v>85</v>
      </c>
      <c r="BK152" s="201">
        <f>ROUND(I152*H152,2)</f>
        <v>0</v>
      </c>
      <c r="BL152" s="18" t="s">
        <v>299</v>
      </c>
      <c r="BM152" s="200" t="s">
        <v>6314</v>
      </c>
    </row>
    <row r="153" spans="1:65" s="14" customFormat="1" ht="11.25">
      <c r="B153" s="213"/>
      <c r="C153" s="214"/>
      <c r="D153" s="204" t="s">
        <v>301</v>
      </c>
      <c r="E153" s="215" t="s">
        <v>1</v>
      </c>
      <c r="F153" s="216" t="s">
        <v>4831</v>
      </c>
      <c r="G153" s="214"/>
      <c r="H153" s="217">
        <v>71.028000000000006</v>
      </c>
      <c r="I153" s="218"/>
      <c r="J153" s="214"/>
      <c r="K153" s="214"/>
      <c r="L153" s="219"/>
      <c r="M153" s="220"/>
      <c r="N153" s="221"/>
      <c r="O153" s="221"/>
      <c r="P153" s="221"/>
      <c r="Q153" s="221"/>
      <c r="R153" s="221"/>
      <c r="S153" s="221"/>
      <c r="T153" s="222"/>
      <c r="AT153" s="223" t="s">
        <v>301</v>
      </c>
      <c r="AU153" s="223" t="s">
        <v>120</v>
      </c>
      <c r="AV153" s="14" t="s">
        <v>120</v>
      </c>
      <c r="AW153" s="14" t="s">
        <v>32</v>
      </c>
      <c r="AX153" s="14" t="s">
        <v>85</v>
      </c>
      <c r="AY153" s="223" t="s">
        <v>292</v>
      </c>
    </row>
    <row r="154" spans="1:65" s="2" customFormat="1" ht="16.5" customHeight="1">
      <c r="A154" s="35"/>
      <c r="B154" s="36"/>
      <c r="C154" s="189" t="s">
        <v>399</v>
      </c>
      <c r="D154" s="189" t="s">
        <v>294</v>
      </c>
      <c r="E154" s="190" t="s">
        <v>369</v>
      </c>
      <c r="F154" s="191" t="s">
        <v>370</v>
      </c>
      <c r="G154" s="192" t="s">
        <v>307</v>
      </c>
      <c r="H154" s="193">
        <v>93.42</v>
      </c>
      <c r="I154" s="194"/>
      <c r="J154" s="195">
        <f>ROUND(I154*H154,2)</f>
        <v>0</v>
      </c>
      <c r="K154" s="191" t="s">
        <v>298</v>
      </c>
      <c r="L154" s="40"/>
      <c r="M154" s="196" t="s">
        <v>1</v>
      </c>
      <c r="N154" s="197" t="s">
        <v>42</v>
      </c>
      <c r="O154" s="72"/>
      <c r="P154" s="198">
        <f>O154*H154</f>
        <v>0</v>
      </c>
      <c r="Q154" s="198">
        <v>0</v>
      </c>
      <c r="R154" s="198">
        <f>Q154*H154</f>
        <v>0</v>
      </c>
      <c r="S154" s="198">
        <v>0</v>
      </c>
      <c r="T154" s="199">
        <f>S154*H154</f>
        <v>0</v>
      </c>
      <c r="U154" s="35"/>
      <c r="V154" s="35"/>
      <c r="W154" s="35"/>
      <c r="X154" s="35"/>
      <c r="Y154" s="35"/>
      <c r="Z154" s="35"/>
      <c r="AA154" s="35"/>
      <c r="AB154" s="35"/>
      <c r="AC154" s="35"/>
      <c r="AD154" s="35"/>
      <c r="AE154" s="35"/>
      <c r="AR154" s="200" t="s">
        <v>299</v>
      </c>
      <c r="AT154" s="200" t="s">
        <v>294</v>
      </c>
      <c r="AU154" s="200" t="s">
        <v>120</v>
      </c>
      <c r="AY154" s="18" t="s">
        <v>292</v>
      </c>
      <c r="BE154" s="201">
        <f>IF(N154="základní",J154,0)</f>
        <v>0</v>
      </c>
      <c r="BF154" s="201">
        <f>IF(N154="snížená",J154,0)</f>
        <v>0</v>
      </c>
      <c r="BG154" s="201">
        <f>IF(N154="zákl. přenesená",J154,0)</f>
        <v>0</v>
      </c>
      <c r="BH154" s="201">
        <f>IF(N154="sníž. přenesená",J154,0)</f>
        <v>0</v>
      </c>
      <c r="BI154" s="201">
        <f>IF(N154="nulová",J154,0)</f>
        <v>0</v>
      </c>
      <c r="BJ154" s="18" t="s">
        <v>85</v>
      </c>
      <c r="BK154" s="201">
        <f>ROUND(I154*H154,2)</f>
        <v>0</v>
      </c>
      <c r="BL154" s="18" t="s">
        <v>299</v>
      </c>
      <c r="BM154" s="200" t="s">
        <v>6315</v>
      </c>
    </row>
    <row r="155" spans="1:65" s="14" customFormat="1" ht="11.25">
      <c r="B155" s="213"/>
      <c r="C155" s="214"/>
      <c r="D155" s="204" t="s">
        <v>301</v>
      </c>
      <c r="E155" s="215" t="s">
        <v>1</v>
      </c>
      <c r="F155" s="216" t="s">
        <v>4833</v>
      </c>
      <c r="G155" s="214"/>
      <c r="H155" s="217">
        <v>93.42</v>
      </c>
      <c r="I155" s="218"/>
      <c r="J155" s="214"/>
      <c r="K155" s="214"/>
      <c r="L155" s="219"/>
      <c r="M155" s="220"/>
      <c r="N155" s="221"/>
      <c r="O155" s="221"/>
      <c r="P155" s="221"/>
      <c r="Q155" s="221"/>
      <c r="R155" s="221"/>
      <c r="S155" s="221"/>
      <c r="T155" s="222"/>
      <c r="AT155" s="223" t="s">
        <v>301</v>
      </c>
      <c r="AU155" s="223" t="s">
        <v>120</v>
      </c>
      <c r="AV155" s="14" t="s">
        <v>120</v>
      </c>
      <c r="AW155" s="14" t="s">
        <v>32</v>
      </c>
      <c r="AX155" s="14" t="s">
        <v>85</v>
      </c>
      <c r="AY155" s="223" t="s">
        <v>292</v>
      </c>
    </row>
    <row r="156" spans="1:65" s="2" customFormat="1" ht="24.2" customHeight="1">
      <c r="A156" s="35"/>
      <c r="B156" s="36"/>
      <c r="C156" s="189" t="s">
        <v>404</v>
      </c>
      <c r="D156" s="189" t="s">
        <v>294</v>
      </c>
      <c r="E156" s="190" t="s">
        <v>4834</v>
      </c>
      <c r="F156" s="191" t="s">
        <v>4835</v>
      </c>
      <c r="G156" s="192" t="s">
        <v>307</v>
      </c>
      <c r="H156" s="193">
        <v>53.96</v>
      </c>
      <c r="I156" s="194"/>
      <c r="J156" s="195">
        <f>ROUND(I156*H156,2)</f>
        <v>0</v>
      </c>
      <c r="K156" s="191" t="s">
        <v>298</v>
      </c>
      <c r="L156" s="40"/>
      <c r="M156" s="196" t="s">
        <v>1</v>
      </c>
      <c r="N156" s="197" t="s">
        <v>42</v>
      </c>
      <c r="O156" s="72"/>
      <c r="P156" s="198">
        <f>O156*H156</f>
        <v>0</v>
      </c>
      <c r="Q156" s="198">
        <v>0</v>
      </c>
      <c r="R156" s="198">
        <f>Q156*H156</f>
        <v>0</v>
      </c>
      <c r="S156" s="198">
        <v>0</v>
      </c>
      <c r="T156" s="199">
        <f>S156*H156</f>
        <v>0</v>
      </c>
      <c r="U156" s="35"/>
      <c r="V156" s="35"/>
      <c r="W156" s="35"/>
      <c r="X156" s="35"/>
      <c r="Y156" s="35"/>
      <c r="Z156" s="35"/>
      <c r="AA156" s="35"/>
      <c r="AB156" s="35"/>
      <c r="AC156" s="35"/>
      <c r="AD156" s="35"/>
      <c r="AE156" s="35"/>
      <c r="AR156" s="200" t="s">
        <v>299</v>
      </c>
      <c r="AT156" s="200" t="s">
        <v>294</v>
      </c>
      <c r="AU156" s="200" t="s">
        <v>120</v>
      </c>
      <c r="AY156" s="18" t="s">
        <v>292</v>
      </c>
      <c r="BE156" s="201">
        <f>IF(N156="základní",J156,0)</f>
        <v>0</v>
      </c>
      <c r="BF156" s="201">
        <f>IF(N156="snížená",J156,0)</f>
        <v>0</v>
      </c>
      <c r="BG156" s="201">
        <f>IF(N156="zákl. přenesená",J156,0)</f>
        <v>0</v>
      </c>
      <c r="BH156" s="201">
        <f>IF(N156="sníž. přenesená",J156,0)</f>
        <v>0</v>
      </c>
      <c r="BI156" s="201">
        <f>IF(N156="nulová",J156,0)</f>
        <v>0</v>
      </c>
      <c r="BJ156" s="18" t="s">
        <v>85</v>
      </c>
      <c r="BK156" s="201">
        <f>ROUND(I156*H156,2)</f>
        <v>0</v>
      </c>
      <c r="BL156" s="18" t="s">
        <v>299</v>
      </c>
      <c r="BM156" s="200" t="s">
        <v>6316</v>
      </c>
    </row>
    <row r="157" spans="1:65" s="14" customFormat="1" ht="11.25">
      <c r="B157" s="213"/>
      <c r="C157" s="214"/>
      <c r="D157" s="204" t="s">
        <v>301</v>
      </c>
      <c r="E157" s="215" t="s">
        <v>1</v>
      </c>
      <c r="F157" s="216" t="s">
        <v>6317</v>
      </c>
      <c r="G157" s="214"/>
      <c r="H157" s="217">
        <v>19</v>
      </c>
      <c r="I157" s="218"/>
      <c r="J157" s="214"/>
      <c r="K157" s="214"/>
      <c r="L157" s="219"/>
      <c r="M157" s="220"/>
      <c r="N157" s="221"/>
      <c r="O157" s="221"/>
      <c r="P157" s="221"/>
      <c r="Q157" s="221"/>
      <c r="R157" s="221"/>
      <c r="S157" s="221"/>
      <c r="T157" s="222"/>
      <c r="AT157" s="223" t="s">
        <v>301</v>
      </c>
      <c r="AU157" s="223" t="s">
        <v>120</v>
      </c>
      <c r="AV157" s="14" t="s">
        <v>120</v>
      </c>
      <c r="AW157" s="14" t="s">
        <v>32</v>
      </c>
      <c r="AX157" s="14" t="s">
        <v>77</v>
      </c>
      <c r="AY157" s="223" t="s">
        <v>292</v>
      </c>
    </row>
    <row r="158" spans="1:65" s="14" customFormat="1" ht="11.25">
      <c r="B158" s="213"/>
      <c r="C158" s="214"/>
      <c r="D158" s="204" t="s">
        <v>301</v>
      </c>
      <c r="E158" s="215" t="s">
        <v>1</v>
      </c>
      <c r="F158" s="216" t="s">
        <v>6318</v>
      </c>
      <c r="G158" s="214"/>
      <c r="H158" s="217">
        <v>34.96</v>
      </c>
      <c r="I158" s="218"/>
      <c r="J158" s="214"/>
      <c r="K158" s="214"/>
      <c r="L158" s="219"/>
      <c r="M158" s="220"/>
      <c r="N158" s="221"/>
      <c r="O158" s="221"/>
      <c r="P158" s="221"/>
      <c r="Q158" s="221"/>
      <c r="R158" s="221"/>
      <c r="S158" s="221"/>
      <c r="T158" s="222"/>
      <c r="AT158" s="223" t="s">
        <v>301</v>
      </c>
      <c r="AU158" s="223" t="s">
        <v>120</v>
      </c>
      <c r="AV158" s="14" t="s">
        <v>120</v>
      </c>
      <c r="AW158" s="14" t="s">
        <v>32</v>
      </c>
      <c r="AX158" s="14" t="s">
        <v>77</v>
      </c>
      <c r="AY158" s="223" t="s">
        <v>292</v>
      </c>
    </row>
    <row r="159" spans="1:65" s="15" customFormat="1" ht="11.25">
      <c r="B159" s="224"/>
      <c r="C159" s="225"/>
      <c r="D159" s="204" t="s">
        <v>301</v>
      </c>
      <c r="E159" s="226" t="s">
        <v>4798</v>
      </c>
      <c r="F159" s="227" t="s">
        <v>304</v>
      </c>
      <c r="G159" s="225"/>
      <c r="H159" s="228">
        <v>53.96</v>
      </c>
      <c r="I159" s="229"/>
      <c r="J159" s="225"/>
      <c r="K159" s="225"/>
      <c r="L159" s="230"/>
      <c r="M159" s="231"/>
      <c r="N159" s="232"/>
      <c r="O159" s="232"/>
      <c r="P159" s="232"/>
      <c r="Q159" s="232"/>
      <c r="R159" s="232"/>
      <c r="S159" s="232"/>
      <c r="T159" s="233"/>
      <c r="AT159" s="234" t="s">
        <v>301</v>
      </c>
      <c r="AU159" s="234" t="s">
        <v>120</v>
      </c>
      <c r="AV159" s="15" t="s">
        <v>299</v>
      </c>
      <c r="AW159" s="15" t="s">
        <v>32</v>
      </c>
      <c r="AX159" s="15" t="s">
        <v>85</v>
      </c>
      <c r="AY159" s="234" t="s">
        <v>292</v>
      </c>
    </row>
    <row r="160" spans="1:65" s="2" customFormat="1" ht="24.2" customHeight="1">
      <c r="A160" s="35"/>
      <c r="B160" s="36"/>
      <c r="C160" s="189" t="s">
        <v>415</v>
      </c>
      <c r="D160" s="189" t="s">
        <v>294</v>
      </c>
      <c r="E160" s="190" t="s">
        <v>4839</v>
      </c>
      <c r="F160" s="191" t="s">
        <v>4840</v>
      </c>
      <c r="G160" s="192" t="s">
        <v>307</v>
      </c>
      <c r="H160" s="193">
        <v>17.48</v>
      </c>
      <c r="I160" s="194"/>
      <c r="J160" s="195">
        <f>ROUND(I160*H160,2)</f>
        <v>0</v>
      </c>
      <c r="K160" s="191" t="s">
        <v>298</v>
      </c>
      <c r="L160" s="40"/>
      <c r="M160" s="196" t="s">
        <v>1</v>
      </c>
      <c r="N160" s="197" t="s">
        <v>42</v>
      </c>
      <c r="O160" s="72"/>
      <c r="P160" s="198">
        <f>O160*H160</f>
        <v>0</v>
      </c>
      <c r="Q160" s="198">
        <v>0</v>
      </c>
      <c r="R160" s="198">
        <f>Q160*H160</f>
        <v>0</v>
      </c>
      <c r="S160" s="198">
        <v>0</v>
      </c>
      <c r="T160" s="199">
        <f>S160*H160</f>
        <v>0</v>
      </c>
      <c r="U160" s="35"/>
      <c r="V160" s="35"/>
      <c r="W160" s="35"/>
      <c r="X160" s="35"/>
      <c r="Y160" s="35"/>
      <c r="Z160" s="35"/>
      <c r="AA160" s="35"/>
      <c r="AB160" s="35"/>
      <c r="AC160" s="35"/>
      <c r="AD160" s="35"/>
      <c r="AE160" s="35"/>
      <c r="AR160" s="200" t="s">
        <v>299</v>
      </c>
      <c r="AT160" s="200" t="s">
        <v>294</v>
      </c>
      <c r="AU160" s="200" t="s">
        <v>120</v>
      </c>
      <c r="AY160" s="18" t="s">
        <v>292</v>
      </c>
      <c r="BE160" s="201">
        <f>IF(N160="základní",J160,0)</f>
        <v>0</v>
      </c>
      <c r="BF160" s="201">
        <f>IF(N160="snížená",J160,0)</f>
        <v>0</v>
      </c>
      <c r="BG160" s="201">
        <f>IF(N160="zákl. přenesená",J160,0)</f>
        <v>0</v>
      </c>
      <c r="BH160" s="201">
        <f>IF(N160="sníž. přenesená",J160,0)</f>
        <v>0</v>
      </c>
      <c r="BI160" s="201">
        <f>IF(N160="nulová",J160,0)</f>
        <v>0</v>
      </c>
      <c r="BJ160" s="18" t="s">
        <v>85</v>
      </c>
      <c r="BK160" s="201">
        <f>ROUND(I160*H160,2)</f>
        <v>0</v>
      </c>
      <c r="BL160" s="18" t="s">
        <v>299</v>
      </c>
      <c r="BM160" s="200" t="s">
        <v>6319</v>
      </c>
    </row>
    <row r="161" spans="1:65" s="14" customFormat="1" ht="11.25">
      <c r="B161" s="213"/>
      <c r="C161" s="214"/>
      <c r="D161" s="204" t="s">
        <v>301</v>
      </c>
      <c r="E161" s="215" t="s">
        <v>1</v>
      </c>
      <c r="F161" s="216" t="s">
        <v>6320</v>
      </c>
      <c r="G161" s="214"/>
      <c r="H161" s="217">
        <v>17.48</v>
      </c>
      <c r="I161" s="218"/>
      <c r="J161" s="214"/>
      <c r="K161" s="214"/>
      <c r="L161" s="219"/>
      <c r="M161" s="220"/>
      <c r="N161" s="221"/>
      <c r="O161" s="221"/>
      <c r="P161" s="221"/>
      <c r="Q161" s="221"/>
      <c r="R161" s="221"/>
      <c r="S161" s="221"/>
      <c r="T161" s="222"/>
      <c r="AT161" s="223" t="s">
        <v>301</v>
      </c>
      <c r="AU161" s="223" t="s">
        <v>120</v>
      </c>
      <c r="AV161" s="14" t="s">
        <v>120</v>
      </c>
      <c r="AW161" s="14" t="s">
        <v>32</v>
      </c>
      <c r="AX161" s="14" t="s">
        <v>77</v>
      </c>
      <c r="AY161" s="223" t="s">
        <v>292</v>
      </c>
    </row>
    <row r="162" spans="1:65" s="15" customFormat="1" ht="11.25">
      <c r="B162" s="224"/>
      <c r="C162" s="225"/>
      <c r="D162" s="204" t="s">
        <v>301</v>
      </c>
      <c r="E162" s="226" t="s">
        <v>1</v>
      </c>
      <c r="F162" s="227" t="s">
        <v>304</v>
      </c>
      <c r="G162" s="225"/>
      <c r="H162" s="228">
        <v>17.48</v>
      </c>
      <c r="I162" s="229"/>
      <c r="J162" s="225"/>
      <c r="K162" s="225"/>
      <c r="L162" s="230"/>
      <c r="M162" s="231"/>
      <c r="N162" s="232"/>
      <c r="O162" s="232"/>
      <c r="P162" s="232"/>
      <c r="Q162" s="232"/>
      <c r="R162" s="232"/>
      <c r="S162" s="232"/>
      <c r="T162" s="233"/>
      <c r="AT162" s="234" t="s">
        <v>301</v>
      </c>
      <c r="AU162" s="234" t="s">
        <v>120</v>
      </c>
      <c r="AV162" s="15" t="s">
        <v>299</v>
      </c>
      <c r="AW162" s="15" t="s">
        <v>32</v>
      </c>
      <c r="AX162" s="15" t="s">
        <v>85</v>
      </c>
      <c r="AY162" s="234" t="s">
        <v>292</v>
      </c>
    </row>
    <row r="163" spans="1:65" s="2" customFormat="1" ht="16.5" customHeight="1">
      <c r="A163" s="35"/>
      <c r="B163" s="36"/>
      <c r="C163" s="246" t="s">
        <v>8</v>
      </c>
      <c r="D163" s="246" t="s">
        <v>626</v>
      </c>
      <c r="E163" s="247" t="s">
        <v>6321</v>
      </c>
      <c r="F163" s="248" t="s">
        <v>6322</v>
      </c>
      <c r="G163" s="249" t="s">
        <v>365</v>
      </c>
      <c r="H163" s="250">
        <v>31.463999999999999</v>
      </c>
      <c r="I163" s="251"/>
      <c r="J163" s="252">
        <f>ROUND(I163*H163,2)</f>
        <v>0</v>
      </c>
      <c r="K163" s="248" t="s">
        <v>298</v>
      </c>
      <c r="L163" s="253"/>
      <c r="M163" s="254" t="s">
        <v>1</v>
      </c>
      <c r="N163" s="255" t="s">
        <v>42</v>
      </c>
      <c r="O163" s="72"/>
      <c r="P163" s="198">
        <f>O163*H163</f>
        <v>0</v>
      </c>
      <c r="Q163" s="198">
        <v>1</v>
      </c>
      <c r="R163" s="198">
        <f>Q163*H163</f>
        <v>31.463999999999999</v>
      </c>
      <c r="S163" s="198">
        <v>0</v>
      </c>
      <c r="T163" s="199">
        <f>S163*H163</f>
        <v>0</v>
      </c>
      <c r="U163" s="35"/>
      <c r="V163" s="35"/>
      <c r="W163" s="35"/>
      <c r="X163" s="35"/>
      <c r="Y163" s="35"/>
      <c r="Z163" s="35"/>
      <c r="AA163" s="35"/>
      <c r="AB163" s="35"/>
      <c r="AC163" s="35"/>
      <c r="AD163" s="35"/>
      <c r="AE163" s="35"/>
      <c r="AR163" s="200" t="s">
        <v>357</v>
      </c>
      <c r="AT163" s="200" t="s">
        <v>626</v>
      </c>
      <c r="AU163" s="200" t="s">
        <v>120</v>
      </c>
      <c r="AY163" s="18" t="s">
        <v>292</v>
      </c>
      <c r="BE163" s="201">
        <f>IF(N163="základní",J163,0)</f>
        <v>0</v>
      </c>
      <c r="BF163" s="201">
        <f>IF(N163="snížená",J163,0)</f>
        <v>0</v>
      </c>
      <c r="BG163" s="201">
        <f>IF(N163="zákl. přenesená",J163,0)</f>
        <v>0</v>
      </c>
      <c r="BH163" s="201">
        <f>IF(N163="sníž. přenesená",J163,0)</f>
        <v>0</v>
      </c>
      <c r="BI163" s="201">
        <f>IF(N163="nulová",J163,0)</f>
        <v>0</v>
      </c>
      <c r="BJ163" s="18" t="s">
        <v>85</v>
      </c>
      <c r="BK163" s="201">
        <f>ROUND(I163*H163,2)</f>
        <v>0</v>
      </c>
      <c r="BL163" s="18" t="s">
        <v>299</v>
      </c>
      <c r="BM163" s="200" t="s">
        <v>6323</v>
      </c>
    </row>
    <row r="164" spans="1:65" s="14" customFormat="1" ht="11.25">
      <c r="B164" s="213"/>
      <c r="C164" s="214"/>
      <c r="D164" s="204" t="s">
        <v>301</v>
      </c>
      <c r="E164" s="215" t="s">
        <v>1</v>
      </c>
      <c r="F164" s="216" t="s">
        <v>6324</v>
      </c>
      <c r="G164" s="214"/>
      <c r="H164" s="217">
        <v>31.463999999999999</v>
      </c>
      <c r="I164" s="218"/>
      <c r="J164" s="214"/>
      <c r="K164" s="214"/>
      <c r="L164" s="219"/>
      <c r="M164" s="220"/>
      <c r="N164" s="221"/>
      <c r="O164" s="221"/>
      <c r="P164" s="221"/>
      <c r="Q164" s="221"/>
      <c r="R164" s="221"/>
      <c r="S164" s="221"/>
      <c r="T164" s="222"/>
      <c r="AT164" s="223" t="s">
        <v>301</v>
      </c>
      <c r="AU164" s="223" t="s">
        <v>120</v>
      </c>
      <c r="AV164" s="14" t="s">
        <v>120</v>
      </c>
      <c r="AW164" s="14" t="s">
        <v>32</v>
      </c>
      <c r="AX164" s="14" t="s">
        <v>77</v>
      </c>
      <c r="AY164" s="223" t="s">
        <v>292</v>
      </c>
    </row>
    <row r="165" spans="1:65" s="15" customFormat="1" ht="11.25">
      <c r="B165" s="224"/>
      <c r="C165" s="225"/>
      <c r="D165" s="204" t="s">
        <v>301</v>
      </c>
      <c r="E165" s="226" t="s">
        <v>1</v>
      </c>
      <c r="F165" s="227" t="s">
        <v>304</v>
      </c>
      <c r="G165" s="225"/>
      <c r="H165" s="228">
        <v>31.463999999999999</v>
      </c>
      <c r="I165" s="229"/>
      <c r="J165" s="225"/>
      <c r="K165" s="225"/>
      <c r="L165" s="230"/>
      <c r="M165" s="231"/>
      <c r="N165" s="232"/>
      <c r="O165" s="232"/>
      <c r="P165" s="232"/>
      <c r="Q165" s="232"/>
      <c r="R165" s="232"/>
      <c r="S165" s="232"/>
      <c r="T165" s="233"/>
      <c r="AT165" s="234" t="s">
        <v>301</v>
      </c>
      <c r="AU165" s="234" t="s">
        <v>120</v>
      </c>
      <c r="AV165" s="15" t="s">
        <v>299</v>
      </c>
      <c r="AW165" s="15" t="s">
        <v>32</v>
      </c>
      <c r="AX165" s="15" t="s">
        <v>85</v>
      </c>
      <c r="AY165" s="234" t="s">
        <v>292</v>
      </c>
    </row>
    <row r="166" spans="1:65" s="12" customFormat="1" ht="22.9" customHeight="1">
      <c r="B166" s="173"/>
      <c r="C166" s="174"/>
      <c r="D166" s="175" t="s">
        <v>76</v>
      </c>
      <c r="E166" s="187" t="s">
        <v>299</v>
      </c>
      <c r="F166" s="187" t="s">
        <v>766</v>
      </c>
      <c r="G166" s="174"/>
      <c r="H166" s="174"/>
      <c r="I166" s="177"/>
      <c r="J166" s="188">
        <f>BK166</f>
        <v>0</v>
      </c>
      <c r="K166" s="174"/>
      <c r="L166" s="179"/>
      <c r="M166" s="180"/>
      <c r="N166" s="181"/>
      <c r="O166" s="181"/>
      <c r="P166" s="182">
        <f>SUM(P167:P173)</f>
        <v>0</v>
      </c>
      <c r="Q166" s="181"/>
      <c r="R166" s="182">
        <f>SUM(R167:R173)</f>
        <v>8.2721449000000007</v>
      </c>
      <c r="S166" s="181"/>
      <c r="T166" s="183">
        <f>SUM(T167:T173)</f>
        <v>0</v>
      </c>
      <c r="AR166" s="184" t="s">
        <v>85</v>
      </c>
      <c r="AT166" s="185" t="s">
        <v>76</v>
      </c>
      <c r="AU166" s="185" t="s">
        <v>85</v>
      </c>
      <c r="AY166" s="184" t="s">
        <v>292</v>
      </c>
      <c r="BK166" s="186">
        <f>SUM(BK167:BK173)</f>
        <v>0</v>
      </c>
    </row>
    <row r="167" spans="1:65" s="2" customFormat="1" ht="16.5" customHeight="1">
      <c r="A167" s="35"/>
      <c r="B167" s="36"/>
      <c r="C167" s="189" t="s">
        <v>438</v>
      </c>
      <c r="D167" s="189" t="s">
        <v>294</v>
      </c>
      <c r="E167" s="190" t="s">
        <v>5994</v>
      </c>
      <c r="F167" s="191" t="s">
        <v>5995</v>
      </c>
      <c r="G167" s="192" t="s">
        <v>307</v>
      </c>
      <c r="H167" s="193">
        <v>0.6</v>
      </c>
      <c r="I167" s="194"/>
      <c r="J167" s="195">
        <f>ROUND(I167*H167,2)</f>
        <v>0</v>
      </c>
      <c r="K167" s="191" t="s">
        <v>298</v>
      </c>
      <c r="L167" s="40"/>
      <c r="M167" s="196" t="s">
        <v>1</v>
      </c>
      <c r="N167" s="197" t="s">
        <v>42</v>
      </c>
      <c r="O167" s="72"/>
      <c r="P167" s="198">
        <f>O167*H167</f>
        <v>0</v>
      </c>
      <c r="Q167" s="198">
        <v>0</v>
      </c>
      <c r="R167" s="198">
        <f>Q167*H167</f>
        <v>0</v>
      </c>
      <c r="S167" s="198">
        <v>0</v>
      </c>
      <c r="T167" s="199">
        <f>S167*H167</f>
        <v>0</v>
      </c>
      <c r="U167" s="35"/>
      <c r="V167" s="35"/>
      <c r="W167" s="35"/>
      <c r="X167" s="35"/>
      <c r="Y167" s="35"/>
      <c r="Z167" s="35"/>
      <c r="AA167" s="35"/>
      <c r="AB167" s="35"/>
      <c r="AC167" s="35"/>
      <c r="AD167" s="35"/>
      <c r="AE167" s="35"/>
      <c r="AR167" s="200" t="s">
        <v>299</v>
      </c>
      <c r="AT167" s="200" t="s">
        <v>294</v>
      </c>
      <c r="AU167" s="200" t="s">
        <v>120</v>
      </c>
      <c r="AY167" s="18" t="s">
        <v>292</v>
      </c>
      <c r="BE167" s="201">
        <f>IF(N167="základní",J167,0)</f>
        <v>0</v>
      </c>
      <c r="BF167" s="201">
        <f>IF(N167="snížená",J167,0)</f>
        <v>0</v>
      </c>
      <c r="BG167" s="201">
        <f>IF(N167="zákl. přenesená",J167,0)</f>
        <v>0</v>
      </c>
      <c r="BH167" s="201">
        <f>IF(N167="sníž. přenesená",J167,0)</f>
        <v>0</v>
      </c>
      <c r="BI167" s="201">
        <f>IF(N167="nulová",J167,0)</f>
        <v>0</v>
      </c>
      <c r="BJ167" s="18" t="s">
        <v>85</v>
      </c>
      <c r="BK167" s="201">
        <f>ROUND(I167*H167,2)</f>
        <v>0</v>
      </c>
      <c r="BL167" s="18" t="s">
        <v>299</v>
      </c>
      <c r="BM167" s="200" t="s">
        <v>6325</v>
      </c>
    </row>
    <row r="168" spans="1:65" s="14" customFormat="1" ht="11.25">
      <c r="B168" s="213"/>
      <c r="C168" s="214"/>
      <c r="D168" s="204" t="s">
        <v>301</v>
      </c>
      <c r="E168" s="215" t="s">
        <v>1</v>
      </c>
      <c r="F168" s="216" t="s">
        <v>6326</v>
      </c>
      <c r="G168" s="214"/>
      <c r="H168" s="217">
        <v>0.6</v>
      </c>
      <c r="I168" s="218"/>
      <c r="J168" s="214"/>
      <c r="K168" s="214"/>
      <c r="L168" s="219"/>
      <c r="M168" s="220"/>
      <c r="N168" s="221"/>
      <c r="O168" s="221"/>
      <c r="P168" s="221"/>
      <c r="Q168" s="221"/>
      <c r="R168" s="221"/>
      <c r="S168" s="221"/>
      <c r="T168" s="222"/>
      <c r="AT168" s="223" t="s">
        <v>301</v>
      </c>
      <c r="AU168" s="223" t="s">
        <v>120</v>
      </c>
      <c r="AV168" s="14" t="s">
        <v>120</v>
      </c>
      <c r="AW168" s="14" t="s">
        <v>32</v>
      </c>
      <c r="AX168" s="14" t="s">
        <v>85</v>
      </c>
      <c r="AY168" s="223" t="s">
        <v>292</v>
      </c>
    </row>
    <row r="169" spans="1:65" s="2" customFormat="1" ht="16.5" customHeight="1">
      <c r="A169" s="35"/>
      <c r="B169" s="36"/>
      <c r="C169" s="189" t="s">
        <v>445</v>
      </c>
      <c r="D169" s="189" t="s">
        <v>294</v>
      </c>
      <c r="E169" s="190" t="s">
        <v>4848</v>
      </c>
      <c r="F169" s="191" t="s">
        <v>4849</v>
      </c>
      <c r="G169" s="192" t="s">
        <v>307</v>
      </c>
      <c r="H169" s="193">
        <v>4.37</v>
      </c>
      <c r="I169" s="194"/>
      <c r="J169" s="195">
        <f>ROUND(I169*H169,2)</f>
        <v>0</v>
      </c>
      <c r="K169" s="191" t="s">
        <v>298</v>
      </c>
      <c r="L169" s="40"/>
      <c r="M169" s="196" t="s">
        <v>1</v>
      </c>
      <c r="N169" s="197" t="s">
        <v>42</v>
      </c>
      <c r="O169" s="72"/>
      <c r="P169" s="198">
        <f>O169*H169</f>
        <v>0</v>
      </c>
      <c r="Q169" s="198">
        <v>1.8907700000000001</v>
      </c>
      <c r="R169" s="198">
        <f>Q169*H169</f>
        <v>8.2626649000000008</v>
      </c>
      <c r="S169" s="198">
        <v>0</v>
      </c>
      <c r="T169" s="199">
        <f>S169*H169</f>
        <v>0</v>
      </c>
      <c r="U169" s="35"/>
      <c r="V169" s="35"/>
      <c r="W169" s="35"/>
      <c r="X169" s="35"/>
      <c r="Y169" s="35"/>
      <c r="Z169" s="35"/>
      <c r="AA169" s="35"/>
      <c r="AB169" s="35"/>
      <c r="AC169" s="35"/>
      <c r="AD169" s="35"/>
      <c r="AE169" s="35"/>
      <c r="AR169" s="200" t="s">
        <v>299</v>
      </c>
      <c r="AT169" s="200" t="s">
        <v>294</v>
      </c>
      <c r="AU169" s="200" t="s">
        <v>120</v>
      </c>
      <c r="AY169" s="18" t="s">
        <v>292</v>
      </c>
      <c r="BE169" s="201">
        <f>IF(N169="základní",J169,0)</f>
        <v>0</v>
      </c>
      <c r="BF169" s="201">
        <f>IF(N169="snížená",J169,0)</f>
        <v>0</v>
      </c>
      <c r="BG169" s="201">
        <f>IF(N169="zákl. přenesená",J169,0)</f>
        <v>0</v>
      </c>
      <c r="BH169" s="201">
        <f>IF(N169="sníž. přenesená",J169,0)</f>
        <v>0</v>
      </c>
      <c r="BI169" s="201">
        <f>IF(N169="nulová",J169,0)</f>
        <v>0</v>
      </c>
      <c r="BJ169" s="18" t="s">
        <v>85</v>
      </c>
      <c r="BK169" s="201">
        <f>ROUND(I169*H169,2)</f>
        <v>0</v>
      </c>
      <c r="BL169" s="18" t="s">
        <v>299</v>
      </c>
      <c r="BM169" s="200" t="s">
        <v>6327</v>
      </c>
    </row>
    <row r="170" spans="1:65" s="14" customFormat="1" ht="11.25">
      <c r="B170" s="213"/>
      <c r="C170" s="214"/>
      <c r="D170" s="204" t="s">
        <v>301</v>
      </c>
      <c r="E170" s="215" t="s">
        <v>1</v>
      </c>
      <c r="F170" s="216" t="s">
        <v>6328</v>
      </c>
      <c r="G170" s="214"/>
      <c r="H170" s="217">
        <v>4.37</v>
      </c>
      <c r="I170" s="218"/>
      <c r="J170" s="214"/>
      <c r="K170" s="214"/>
      <c r="L170" s="219"/>
      <c r="M170" s="220"/>
      <c r="N170" s="221"/>
      <c r="O170" s="221"/>
      <c r="P170" s="221"/>
      <c r="Q170" s="221"/>
      <c r="R170" s="221"/>
      <c r="S170" s="221"/>
      <c r="T170" s="222"/>
      <c r="AT170" s="223" t="s">
        <v>301</v>
      </c>
      <c r="AU170" s="223" t="s">
        <v>120</v>
      </c>
      <c r="AV170" s="14" t="s">
        <v>120</v>
      </c>
      <c r="AW170" s="14" t="s">
        <v>32</v>
      </c>
      <c r="AX170" s="14" t="s">
        <v>77</v>
      </c>
      <c r="AY170" s="223" t="s">
        <v>292</v>
      </c>
    </row>
    <row r="171" spans="1:65" s="15" customFormat="1" ht="11.25">
      <c r="B171" s="224"/>
      <c r="C171" s="225"/>
      <c r="D171" s="204" t="s">
        <v>301</v>
      </c>
      <c r="E171" s="226" t="s">
        <v>1</v>
      </c>
      <c r="F171" s="227" t="s">
        <v>304</v>
      </c>
      <c r="G171" s="225"/>
      <c r="H171" s="228">
        <v>4.37</v>
      </c>
      <c r="I171" s="229"/>
      <c r="J171" s="225"/>
      <c r="K171" s="225"/>
      <c r="L171" s="230"/>
      <c r="M171" s="231"/>
      <c r="N171" s="232"/>
      <c r="O171" s="232"/>
      <c r="P171" s="232"/>
      <c r="Q171" s="232"/>
      <c r="R171" s="232"/>
      <c r="S171" s="232"/>
      <c r="T171" s="233"/>
      <c r="AT171" s="234" t="s">
        <v>301</v>
      </c>
      <c r="AU171" s="234" t="s">
        <v>120</v>
      </c>
      <c r="AV171" s="15" t="s">
        <v>299</v>
      </c>
      <c r="AW171" s="15" t="s">
        <v>32</v>
      </c>
      <c r="AX171" s="15" t="s">
        <v>85</v>
      </c>
      <c r="AY171" s="234" t="s">
        <v>292</v>
      </c>
    </row>
    <row r="172" spans="1:65" s="2" customFormat="1" ht="24.2" customHeight="1">
      <c r="A172" s="35"/>
      <c r="B172" s="36"/>
      <c r="C172" s="189" t="s">
        <v>449</v>
      </c>
      <c r="D172" s="189" t="s">
        <v>294</v>
      </c>
      <c r="E172" s="190" t="s">
        <v>6329</v>
      </c>
      <c r="F172" s="191" t="s">
        <v>6330</v>
      </c>
      <c r="G172" s="192" t="s">
        <v>307</v>
      </c>
      <c r="H172" s="193">
        <v>0.26</v>
      </c>
      <c r="I172" s="194"/>
      <c r="J172" s="195">
        <f>ROUND(I172*H172,2)</f>
        <v>0</v>
      </c>
      <c r="K172" s="191" t="s">
        <v>298</v>
      </c>
      <c r="L172" s="40"/>
      <c r="M172" s="196" t="s">
        <v>1</v>
      </c>
      <c r="N172" s="197" t="s">
        <v>42</v>
      </c>
      <c r="O172" s="72"/>
      <c r="P172" s="198">
        <f>O172*H172</f>
        <v>0</v>
      </c>
      <c r="Q172" s="198">
        <v>0</v>
      </c>
      <c r="R172" s="198">
        <f>Q172*H172</f>
        <v>0</v>
      </c>
      <c r="S172" s="198">
        <v>0</v>
      </c>
      <c r="T172" s="199">
        <f>S172*H172</f>
        <v>0</v>
      </c>
      <c r="U172" s="35"/>
      <c r="V172" s="35"/>
      <c r="W172" s="35"/>
      <c r="X172" s="35"/>
      <c r="Y172" s="35"/>
      <c r="Z172" s="35"/>
      <c r="AA172" s="35"/>
      <c r="AB172" s="35"/>
      <c r="AC172" s="35"/>
      <c r="AD172" s="35"/>
      <c r="AE172" s="35"/>
      <c r="AR172" s="200" t="s">
        <v>299</v>
      </c>
      <c r="AT172" s="200" t="s">
        <v>294</v>
      </c>
      <c r="AU172" s="200" t="s">
        <v>120</v>
      </c>
      <c r="AY172" s="18" t="s">
        <v>292</v>
      </c>
      <c r="BE172" s="201">
        <f>IF(N172="základní",J172,0)</f>
        <v>0</v>
      </c>
      <c r="BF172" s="201">
        <f>IF(N172="snížená",J172,0)</f>
        <v>0</v>
      </c>
      <c r="BG172" s="201">
        <f>IF(N172="zákl. přenesená",J172,0)</f>
        <v>0</v>
      </c>
      <c r="BH172" s="201">
        <f>IF(N172="sníž. přenesená",J172,0)</f>
        <v>0</v>
      </c>
      <c r="BI172" s="201">
        <f>IF(N172="nulová",J172,0)</f>
        <v>0</v>
      </c>
      <c r="BJ172" s="18" t="s">
        <v>85</v>
      </c>
      <c r="BK172" s="201">
        <f>ROUND(I172*H172,2)</f>
        <v>0</v>
      </c>
      <c r="BL172" s="18" t="s">
        <v>299</v>
      </c>
      <c r="BM172" s="200" t="s">
        <v>6331</v>
      </c>
    </row>
    <row r="173" spans="1:65" s="2" customFormat="1" ht="24.2" customHeight="1">
      <c r="A173" s="35"/>
      <c r="B173" s="36"/>
      <c r="C173" s="189" t="s">
        <v>454</v>
      </c>
      <c r="D173" s="189" t="s">
        <v>294</v>
      </c>
      <c r="E173" s="190" t="s">
        <v>6332</v>
      </c>
      <c r="F173" s="191" t="s">
        <v>6333</v>
      </c>
      <c r="G173" s="192" t="s">
        <v>297</v>
      </c>
      <c r="H173" s="193">
        <v>1.5</v>
      </c>
      <c r="I173" s="194"/>
      <c r="J173" s="195">
        <f>ROUND(I173*H173,2)</f>
        <v>0</v>
      </c>
      <c r="K173" s="191" t="s">
        <v>298</v>
      </c>
      <c r="L173" s="40"/>
      <c r="M173" s="196" t="s">
        <v>1</v>
      </c>
      <c r="N173" s="197" t="s">
        <v>42</v>
      </c>
      <c r="O173" s="72"/>
      <c r="P173" s="198">
        <f>O173*H173</f>
        <v>0</v>
      </c>
      <c r="Q173" s="198">
        <v>6.3200000000000001E-3</v>
      </c>
      <c r="R173" s="198">
        <f>Q173*H173</f>
        <v>9.4800000000000006E-3</v>
      </c>
      <c r="S173" s="198">
        <v>0</v>
      </c>
      <c r="T173" s="199">
        <f>S173*H173</f>
        <v>0</v>
      </c>
      <c r="U173" s="35"/>
      <c r="V173" s="35"/>
      <c r="W173" s="35"/>
      <c r="X173" s="35"/>
      <c r="Y173" s="35"/>
      <c r="Z173" s="35"/>
      <c r="AA173" s="35"/>
      <c r="AB173" s="35"/>
      <c r="AC173" s="35"/>
      <c r="AD173" s="35"/>
      <c r="AE173" s="35"/>
      <c r="AR173" s="200" t="s">
        <v>299</v>
      </c>
      <c r="AT173" s="200" t="s">
        <v>294</v>
      </c>
      <c r="AU173" s="200" t="s">
        <v>120</v>
      </c>
      <c r="AY173" s="18" t="s">
        <v>292</v>
      </c>
      <c r="BE173" s="201">
        <f>IF(N173="základní",J173,0)</f>
        <v>0</v>
      </c>
      <c r="BF173" s="201">
        <f>IF(N173="snížená",J173,0)</f>
        <v>0</v>
      </c>
      <c r="BG173" s="201">
        <f>IF(N173="zákl. přenesená",J173,0)</f>
        <v>0</v>
      </c>
      <c r="BH173" s="201">
        <f>IF(N173="sníž. přenesená",J173,0)</f>
        <v>0</v>
      </c>
      <c r="BI173" s="201">
        <f>IF(N173="nulová",J173,0)</f>
        <v>0</v>
      </c>
      <c r="BJ173" s="18" t="s">
        <v>85</v>
      </c>
      <c r="BK173" s="201">
        <f>ROUND(I173*H173,2)</f>
        <v>0</v>
      </c>
      <c r="BL173" s="18" t="s">
        <v>299</v>
      </c>
      <c r="BM173" s="200" t="s">
        <v>6334</v>
      </c>
    </row>
    <row r="174" spans="1:65" s="12" customFormat="1" ht="22.9" customHeight="1">
      <c r="B174" s="173"/>
      <c r="C174" s="174"/>
      <c r="D174" s="175" t="s">
        <v>76</v>
      </c>
      <c r="E174" s="187" t="s">
        <v>357</v>
      </c>
      <c r="F174" s="187" t="s">
        <v>6106</v>
      </c>
      <c r="G174" s="174"/>
      <c r="H174" s="174"/>
      <c r="I174" s="177"/>
      <c r="J174" s="188">
        <f>BK174</f>
        <v>0</v>
      </c>
      <c r="K174" s="174"/>
      <c r="L174" s="179"/>
      <c r="M174" s="180"/>
      <c r="N174" s="181"/>
      <c r="O174" s="181"/>
      <c r="P174" s="182">
        <f>SUM(P175:P204)</f>
        <v>0</v>
      </c>
      <c r="Q174" s="181"/>
      <c r="R174" s="182">
        <f>SUM(R175:R204)</f>
        <v>1.8759898400000004</v>
      </c>
      <c r="S174" s="181"/>
      <c r="T174" s="183">
        <f>SUM(T175:T204)</f>
        <v>0</v>
      </c>
      <c r="AR174" s="184" t="s">
        <v>85</v>
      </c>
      <c r="AT174" s="185" t="s">
        <v>76</v>
      </c>
      <c r="AU174" s="185" t="s">
        <v>85</v>
      </c>
      <c r="AY174" s="184" t="s">
        <v>292</v>
      </c>
      <c r="BK174" s="186">
        <f>SUM(BK175:BK204)</f>
        <v>0</v>
      </c>
    </row>
    <row r="175" spans="1:65" s="2" customFormat="1" ht="24.2" customHeight="1">
      <c r="A175" s="35"/>
      <c r="B175" s="36"/>
      <c r="C175" s="189" t="s">
        <v>459</v>
      </c>
      <c r="D175" s="189" t="s">
        <v>294</v>
      </c>
      <c r="E175" s="190" t="s">
        <v>6335</v>
      </c>
      <c r="F175" s="191" t="s">
        <v>6336</v>
      </c>
      <c r="G175" s="192" t="s">
        <v>407</v>
      </c>
      <c r="H175" s="193">
        <v>43.7</v>
      </c>
      <c r="I175" s="194"/>
      <c r="J175" s="195">
        <f>ROUND(I175*H175,2)</f>
        <v>0</v>
      </c>
      <c r="K175" s="191" t="s">
        <v>298</v>
      </c>
      <c r="L175" s="40"/>
      <c r="M175" s="196" t="s">
        <v>1</v>
      </c>
      <c r="N175" s="197" t="s">
        <v>42</v>
      </c>
      <c r="O175" s="72"/>
      <c r="P175" s="198">
        <f>O175*H175</f>
        <v>0</v>
      </c>
      <c r="Q175" s="198">
        <v>0</v>
      </c>
      <c r="R175" s="198">
        <f>Q175*H175</f>
        <v>0</v>
      </c>
      <c r="S175" s="198">
        <v>0</v>
      </c>
      <c r="T175" s="199">
        <f>S175*H175</f>
        <v>0</v>
      </c>
      <c r="U175" s="35"/>
      <c r="V175" s="35"/>
      <c r="W175" s="35"/>
      <c r="X175" s="35"/>
      <c r="Y175" s="35"/>
      <c r="Z175" s="35"/>
      <c r="AA175" s="35"/>
      <c r="AB175" s="35"/>
      <c r="AC175" s="35"/>
      <c r="AD175" s="35"/>
      <c r="AE175" s="35"/>
      <c r="AR175" s="200" t="s">
        <v>299</v>
      </c>
      <c r="AT175" s="200" t="s">
        <v>294</v>
      </c>
      <c r="AU175" s="200" t="s">
        <v>120</v>
      </c>
      <c r="AY175" s="18" t="s">
        <v>292</v>
      </c>
      <c r="BE175" s="201">
        <f>IF(N175="základní",J175,0)</f>
        <v>0</v>
      </c>
      <c r="BF175" s="201">
        <f>IF(N175="snížená",J175,0)</f>
        <v>0</v>
      </c>
      <c r="BG175" s="201">
        <f>IF(N175="zákl. přenesená",J175,0)</f>
        <v>0</v>
      </c>
      <c r="BH175" s="201">
        <f>IF(N175="sníž. přenesená",J175,0)</f>
        <v>0</v>
      </c>
      <c r="BI175" s="201">
        <f>IF(N175="nulová",J175,0)</f>
        <v>0</v>
      </c>
      <c r="BJ175" s="18" t="s">
        <v>85</v>
      </c>
      <c r="BK175" s="201">
        <f>ROUND(I175*H175,2)</f>
        <v>0</v>
      </c>
      <c r="BL175" s="18" t="s">
        <v>299</v>
      </c>
      <c r="BM175" s="200" t="s">
        <v>6337</v>
      </c>
    </row>
    <row r="176" spans="1:65" s="14" customFormat="1" ht="11.25">
      <c r="B176" s="213"/>
      <c r="C176" s="214"/>
      <c r="D176" s="204" t="s">
        <v>301</v>
      </c>
      <c r="E176" s="215" t="s">
        <v>1</v>
      </c>
      <c r="F176" s="216" t="s">
        <v>6338</v>
      </c>
      <c r="G176" s="214"/>
      <c r="H176" s="217">
        <v>43.7</v>
      </c>
      <c r="I176" s="218"/>
      <c r="J176" s="214"/>
      <c r="K176" s="214"/>
      <c r="L176" s="219"/>
      <c r="M176" s="220"/>
      <c r="N176" s="221"/>
      <c r="O176" s="221"/>
      <c r="P176" s="221"/>
      <c r="Q176" s="221"/>
      <c r="R176" s="221"/>
      <c r="S176" s="221"/>
      <c r="T176" s="222"/>
      <c r="AT176" s="223" t="s">
        <v>301</v>
      </c>
      <c r="AU176" s="223" t="s">
        <v>120</v>
      </c>
      <c r="AV176" s="14" t="s">
        <v>120</v>
      </c>
      <c r="AW176" s="14" t="s">
        <v>32</v>
      </c>
      <c r="AX176" s="14" t="s">
        <v>77</v>
      </c>
      <c r="AY176" s="223" t="s">
        <v>292</v>
      </c>
    </row>
    <row r="177" spans="1:65" s="15" customFormat="1" ht="11.25">
      <c r="B177" s="224"/>
      <c r="C177" s="225"/>
      <c r="D177" s="204" t="s">
        <v>301</v>
      </c>
      <c r="E177" s="226" t="s">
        <v>1</v>
      </c>
      <c r="F177" s="227" t="s">
        <v>304</v>
      </c>
      <c r="G177" s="225"/>
      <c r="H177" s="228">
        <v>43.7</v>
      </c>
      <c r="I177" s="229"/>
      <c r="J177" s="225"/>
      <c r="K177" s="225"/>
      <c r="L177" s="230"/>
      <c r="M177" s="231"/>
      <c r="N177" s="232"/>
      <c r="O177" s="232"/>
      <c r="P177" s="232"/>
      <c r="Q177" s="232"/>
      <c r="R177" s="232"/>
      <c r="S177" s="232"/>
      <c r="T177" s="233"/>
      <c r="AT177" s="234" t="s">
        <v>301</v>
      </c>
      <c r="AU177" s="234" t="s">
        <v>120</v>
      </c>
      <c r="AV177" s="15" t="s">
        <v>299</v>
      </c>
      <c r="AW177" s="15" t="s">
        <v>32</v>
      </c>
      <c r="AX177" s="15" t="s">
        <v>85</v>
      </c>
      <c r="AY177" s="234" t="s">
        <v>292</v>
      </c>
    </row>
    <row r="178" spans="1:65" s="2" customFormat="1" ht="16.5" customHeight="1">
      <c r="A178" s="35"/>
      <c r="B178" s="36"/>
      <c r="C178" s="246" t="s">
        <v>7</v>
      </c>
      <c r="D178" s="246" t="s">
        <v>626</v>
      </c>
      <c r="E178" s="247" t="s">
        <v>6339</v>
      </c>
      <c r="F178" s="248" t="s">
        <v>6340</v>
      </c>
      <c r="G178" s="249" t="s">
        <v>407</v>
      </c>
      <c r="H178" s="250">
        <v>45.011000000000003</v>
      </c>
      <c r="I178" s="251"/>
      <c r="J178" s="252">
        <f>ROUND(I178*H178,2)</f>
        <v>0</v>
      </c>
      <c r="K178" s="248" t="s">
        <v>298</v>
      </c>
      <c r="L178" s="253"/>
      <c r="M178" s="254" t="s">
        <v>1</v>
      </c>
      <c r="N178" s="255" t="s">
        <v>42</v>
      </c>
      <c r="O178" s="72"/>
      <c r="P178" s="198">
        <f>O178*H178</f>
        <v>0</v>
      </c>
      <c r="Q178" s="198">
        <v>1.4400000000000001E-3</v>
      </c>
      <c r="R178" s="198">
        <f>Q178*H178</f>
        <v>6.4815840000000013E-2</v>
      </c>
      <c r="S178" s="198">
        <v>0</v>
      </c>
      <c r="T178" s="199">
        <f>S178*H178</f>
        <v>0</v>
      </c>
      <c r="U178" s="35"/>
      <c r="V178" s="35"/>
      <c r="W178" s="35"/>
      <c r="X178" s="35"/>
      <c r="Y178" s="35"/>
      <c r="Z178" s="35"/>
      <c r="AA178" s="35"/>
      <c r="AB178" s="35"/>
      <c r="AC178" s="35"/>
      <c r="AD178" s="35"/>
      <c r="AE178" s="35"/>
      <c r="AR178" s="200" t="s">
        <v>357</v>
      </c>
      <c r="AT178" s="200" t="s">
        <v>626</v>
      </c>
      <c r="AU178" s="200" t="s">
        <v>120</v>
      </c>
      <c r="AY178" s="18" t="s">
        <v>292</v>
      </c>
      <c r="BE178" s="201">
        <f>IF(N178="základní",J178,0)</f>
        <v>0</v>
      </c>
      <c r="BF178" s="201">
        <f>IF(N178="snížená",J178,0)</f>
        <v>0</v>
      </c>
      <c r="BG178" s="201">
        <f>IF(N178="zákl. přenesená",J178,0)</f>
        <v>0</v>
      </c>
      <c r="BH178" s="201">
        <f>IF(N178="sníž. přenesená",J178,0)</f>
        <v>0</v>
      </c>
      <c r="BI178" s="201">
        <f>IF(N178="nulová",J178,0)</f>
        <v>0</v>
      </c>
      <c r="BJ178" s="18" t="s">
        <v>85</v>
      </c>
      <c r="BK178" s="201">
        <f>ROUND(I178*H178,2)</f>
        <v>0</v>
      </c>
      <c r="BL178" s="18" t="s">
        <v>299</v>
      </c>
      <c r="BM178" s="200" t="s">
        <v>6341</v>
      </c>
    </row>
    <row r="179" spans="1:65" s="14" customFormat="1" ht="11.25">
      <c r="B179" s="213"/>
      <c r="C179" s="214"/>
      <c r="D179" s="204" t="s">
        <v>301</v>
      </c>
      <c r="E179" s="214"/>
      <c r="F179" s="216" t="s">
        <v>6342</v>
      </c>
      <c r="G179" s="214"/>
      <c r="H179" s="217">
        <v>45.011000000000003</v>
      </c>
      <c r="I179" s="218"/>
      <c r="J179" s="214"/>
      <c r="K179" s="214"/>
      <c r="L179" s="219"/>
      <c r="M179" s="220"/>
      <c r="N179" s="221"/>
      <c r="O179" s="221"/>
      <c r="P179" s="221"/>
      <c r="Q179" s="221"/>
      <c r="R179" s="221"/>
      <c r="S179" s="221"/>
      <c r="T179" s="222"/>
      <c r="AT179" s="223" t="s">
        <v>301</v>
      </c>
      <c r="AU179" s="223" t="s">
        <v>120</v>
      </c>
      <c r="AV179" s="14" t="s">
        <v>120</v>
      </c>
      <c r="AW179" s="14" t="s">
        <v>4</v>
      </c>
      <c r="AX179" s="14" t="s">
        <v>85</v>
      </c>
      <c r="AY179" s="223" t="s">
        <v>292</v>
      </c>
    </row>
    <row r="180" spans="1:65" s="2" customFormat="1" ht="24.2" customHeight="1">
      <c r="A180" s="35"/>
      <c r="B180" s="36"/>
      <c r="C180" s="189" t="s">
        <v>485</v>
      </c>
      <c r="D180" s="189" t="s">
        <v>294</v>
      </c>
      <c r="E180" s="190" t="s">
        <v>6343</v>
      </c>
      <c r="F180" s="191" t="s">
        <v>6344</v>
      </c>
      <c r="G180" s="192" t="s">
        <v>581</v>
      </c>
      <c r="H180" s="193">
        <v>2</v>
      </c>
      <c r="I180" s="194"/>
      <c r="J180" s="195">
        <f t="shared" ref="J180:J199" si="0">ROUND(I180*H180,2)</f>
        <v>0</v>
      </c>
      <c r="K180" s="191" t="s">
        <v>298</v>
      </c>
      <c r="L180" s="40"/>
      <c r="M180" s="196" t="s">
        <v>1</v>
      </c>
      <c r="N180" s="197" t="s">
        <v>42</v>
      </c>
      <c r="O180" s="72"/>
      <c r="P180" s="198">
        <f t="shared" ref="P180:P199" si="1">O180*H180</f>
        <v>0</v>
      </c>
      <c r="Q180" s="198">
        <v>0</v>
      </c>
      <c r="R180" s="198">
        <f t="shared" ref="R180:R199" si="2">Q180*H180</f>
        <v>0</v>
      </c>
      <c r="S180" s="198">
        <v>0</v>
      </c>
      <c r="T180" s="199">
        <f t="shared" ref="T180:T199" si="3">S180*H180</f>
        <v>0</v>
      </c>
      <c r="U180" s="35"/>
      <c r="V180" s="35"/>
      <c r="W180" s="35"/>
      <c r="X180" s="35"/>
      <c r="Y180" s="35"/>
      <c r="Z180" s="35"/>
      <c r="AA180" s="35"/>
      <c r="AB180" s="35"/>
      <c r="AC180" s="35"/>
      <c r="AD180" s="35"/>
      <c r="AE180" s="35"/>
      <c r="AR180" s="200" t="s">
        <v>299</v>
      </c>
      <c r="AT180" s="200" t="s">
        <v>294</v>
      </c>
      <c r="AU180" s="200" t="s">
        <v>120</v>
      </c>
      <c r="AY180" s="18" t="s">
        <v>292</v>
      </c>
      <c r="BE180" s="201">
        <f t="shared" ref="BE180:BE199" si="4">IF(N180="základní",J180,0)</f>
        <v>0</v>
      </c>
      <c r="BF180" s="201">
        <f t="shared" ref="BF180:BF199" si="5">IF(N180="snížená",J180,0)</f>
        <v>0</v>
      </c>
      <c r="BG180" s="201">
        <f t="shared" ref="BG180:BG199" si="6">IF(N180="zákl. přenesená",J180,0)</f>
        <v>0</v>
      </c>
      <c r="BH180" s="201">
        <f t="shared" ref="BH180:BH199" si="7">IF(N180="sníž. přenesená",J180,0)</f>
        <v>0</v>
      </c>
      <c r="BI180" s="201">
        <f t="shared" ref="BI180:BI199" si="8">IF(N180="nulová",J180,0)</f>
        <v>0</v>
      </c>
      <c r="BJ180" s="18" t="s">
        <v>85</v>
      </c>
      <c r="BK180" s="201">
        <f t="shared" ref="BK180:BK199" si="9">ROUND(I180*H180,2)</f>
        <v>0</v>
      </c>
      <c r="BL180" s="18" t="s">
        <v>299</v>
      </c>
      <c r="BM180" s="200" t="s">
        <v>6345</v>
      </c>
    </row>
    <row r="181" spans="1:65" s="2" customFormat="1" ht="21.75" customHeight="1">
      <c r="A181" s="35"/>
      <c r="B181" s="36"/>
      <c r="C181" s="246" t="s">
        <v>489</v>
      </c>
      <c r="D181" s="246" t="s">
        <v>626</v>
      </c>
      <c r="E181" s="247" t="s">
        <v>6346</v>
      </c>
      <c r="F181" s="248" t="s">
        <v>6347</v>
      </c>
      <c r="G181" s="249" t="s">
        <v>581</v>
      </c>
      <c r="H181" s="250">
        <v>2</v>
      </c>
      <c r="I181" s="251"/>
      <c r="J181" s="252">
        <f t="shared" si="0"/>
        <v>0</v>
      </c>
      <c r="K181" s="248" t="s">
        <v>298</v>
      </c>
      <c r="L181" s="253"/>
      <c r="M181" s="254" t="s">
        <v>1</v>
      </c>
      <c r="N181" s="255" t="s">
        <v>42</v>
      </c>
      <c r="O181" s="72"/>
      <c r="P181" s="198">
        <f t="shared" si="1"/>
        <v>0</v>
      </c>
      <c r="Q181" s="198">
        <v>5.2999999999999998E-4</v>
      </c>
      <c r="R181" s="198">
        <f t="shared" si="2"/>
        <v>1.06E-3</v>
      </c>
      <c r="S181" s="198">
        <v>0</v>
      </c>
      <c r="T181" s="199">
        <f t="shared" si="3"/>
        <v>0</v>
      </c>
      <c r="U181" s="35"/>
      <c r="V181" s="35"/>
      <c r="W181" s="35"/>
      <c r="X181" s="35"/>
      <c r="Y181" s="35"/>
      <c r="Z181" s="35"/>
      <c r="AA181" s="35"/>
      <c r="AB181" s="35"/>
      <c r="AC181" s="35"/>
      <c r="AD181" s="35"/>
      <c r="AE181" s="35"/>
      <c r="AR181" s="200" t="s">
        <v>357</v>
      </c>
      <c r="AT181" s="200" t="s">
        <v>626</v>
      </c>
      <c r="AU181" s="200" t="s">
        <v>120</v>
      </c>
      <c r="AY181" s="18" t="s">
        <v>292</v>
      </c>
      <c r="BE181" s="201">
        <f t="shared" si="4"/>
        <v>0</v>
      </c>
      <c r="BF181" s="201">
        <f t="shared" si="5"/>
        <v>0</v>
      </c>
      <c r="BG181" s="201">
        <f t="shared" si="6"/>
        <v>0</v>
      </c>
      <c r="BH181" s="201">
        <f t="shared" si="7"/>
        <v>0</v>
      </c>
      <c r="BI181" s="201">
        <f t="shared" si="8"/>
        <v>0</v>
      </c>
      <c r="BJ181" s="18" t="s">
        <v>85</v>
      </c>
      <c r="BK181" s="201">
        <f t="shared" si="9"/>
        <v>0</v>
      </c>
      <c r="BL181" s="18" t="s">
        <v>299</v>
      </c>
      <c r="BM181" s="200" t="s">
        <v>6348</v>
      </c>
    </row>
    <row r="182" spans="1:65" s="2" customFormat="1" ht="24.2" customHeight="1">
      <c r="A182" s="35"/>
      <c r="B182" s="36"/>
      <c r="C182" s="189" t="s">
        <v>494</v>
      </c>
      <c r="D182" s="189" t="s">
        <v>294</v>
      </c>
      <c r="E182" s="190" t="s">
        <v>6349</v>
      </c>
      <c r="F182" s="191" t="s">
        <v>6350</v>
      </c>
      <c r="G182" s="192" t="s">
        <v>581</v>
      </c>
      <c r="H182" s="193">
        <v>1</v>
      </c>
      <c r="I182" s="194"/>
      <c r="J182" s="195">
        <f t="shared" si="0"/>
        <v>0</v>
      </c>
      <c r="K182" s="191" t="s">
        <v>298</v>
      </c>
      <c r="L182" s="40"/>
      <c r="M182" s="196" t="s">
        <v>1</v>
      </c>
      <c r="N182" s="197" t="s">
        <v>42</v>
      </c>
      <c r="O182" s="72"/>
      <c r="P182" s="198">
        <f t="shared" si="1"/>
        <v>0</v>
      </c>
      <c r="Q182" s="198">
        <v>6.0999999999999997E-4</v>
      </c>
      <c r="R182" s="198">
        <f t="shared" si="2"/>
        <v>6.0999999999999997E-4</v>
      </c>
      <c r="S182" s="198">
        <v>0</v>
      </c>
      <c r="T182" s="199">
        <f t="shared" si="3"/>
        <v>0</v>
      </c>
      <c r="U182" s="35"/>
      <c r="V182" s="35"/>
      <c r="W182" s="35"/>
      <c r="X182" s="35"/>
      <c r="Y182" s="35"/>
      <c r="Z182" s="35"/>
      <c r="AA182" s="35"/>
      <c r="AB182" s="35"/>
      <c r="AC182" s="35"/>
      <c r="AD182" s="35"/>
      <c r="AE182" s="35"/>
      <c r="AR182" s="200" t="s">
        <v>299</v>
      </c>
      <c r="AT182" s="200" t="s">
        <v>294</v>
      </c>
      <c r="AU182" s="200" t="s">
        <v>120</v>
      </c>
      <c r="AY182" s="18" t="s">
        <v>292</v>
      </c>
      <c r="BE182" s="201">
        <f t="shared" si="4"/>
        <v>0</v>
      </c>
      <c r="BF182" s="201">
        <f t="shared" si="5"/>
        <v>0</v>
      </c>
      <c r="BG182" s="201">
        <f t="shared" si="6"/>
        <v>0</v>
      </c>
      <c r="BH182" s="201">
        <f t="shared" si="7"/>
        <v>0</v>
      </c>
      <c r="BI182" s="201">
        <f t="shared" si="8"/>
        <v>0</v>
      </c>
      <c r="BJ182" s="18" t="s">
        <v>85</v>
      </c>
      <c r="BK182" s="201">
        <f t="shared" si="9"/>
        <v>0</v>
      </c>
      <c r="BL182" s="18" t="s">
        <v>299</v>
      </c>
      <c r="BM182" s="200" t="s">
        <v>6351</v>
      </c>
    </row>
    <row r="183" spans="1:65" s="2" customFormat="1" ht="24.2" customHeight="1">
      <c r="A183" s="35"/>
      <c r="B183" s="36"/>
      <c r="C183" s="246" t="s">
        <v>498</v>
      </c>
      <c r="D183" s="246" t="s">
        <v>626</v>
      </c>
      <c r="E183" s="247" t="s">
        <v>6352</v>
      </c>
      <c r="F183" s="248" t="s">
        <v>6353</v>
      </c>
      <c r="G183" s="249" t="s">
        <v>581</v>
      </c>
      <c r="H183" s="250">
        <v>1</v>
      </c>
      <c r="I183" s="251"/>
      <c r="J183" s="252">
        <f t="shared" si="0"/>
        <v>0</v>
      </c>
      <c r="K183" s="248" t="s">
        <v>298</v>
      </c>
      <c r="L183" s="253"/>
      <c r="M183" s="254" t="s">
        <v>1</v>
      </c>
      <c r="N183" s="255" t="s">
        <v>42</v>
      </c>
      <c r="O183" s="72"/>
      <c r="P183" s="198">
        <f t="shared" si="1"/>
        <v>0</v>
      </c>
      <c r="Q183" s="198">
        <v>2.0999999999999999E-3</v>
      </c>
      <c r="R183" s="198">
        <f t="shared" si="2"/>
        <v>2.0999999999999999E-3</v>
      </c>
      <c r="S183" s="198">
        <v>0</v>
      </c>
      <c r="T183" s="199">
        <f t="shared" si="3"/>
        <v>0</v>
      </c>
      <c r="U183" s="35"/>
      <c r="V183" s="35"/>
      <c r="W183" s="35"/>
      <c r="X183" s="35"/>
      <c r="Y183" s="35"/>
      <c r="Z183" s="35"/>
      <c r="AA183" s="35"/>
      <c r="AB183" s="35"/>
      <c r="AC183" s="35"/>
      <c r="AD183" s="35"/>
      <c r="AE183" s="35"/>
      <c r="AR183" s="200" t="s">
        <v>357</v>
      </c>
      <c r="AT183" s="200" t="s">
        <v>626</v>
      </c>
      <c r="AU183" s="200" t="s">
        <v>120</v>
      </c>
      <c r="AY183" s="18" t="s">
        <v>292</v>
      </c>
      <c r="BE183" s="201">
        <f t="shared" si="4"/>
        <v>0</v>
      </c>
      <c r="BF183" s="201">
        <f t="shared" si="5"/>
        <v>0</v>
      </c>
      <c r="BG183" s="201">
        <f t="shared" si="6"/>
        <v>0</v>
      </c>
      <c r="BH183" s="201">
        <f t="shared" si="7"/>
        <v>0</v>
      </c>
      <c r="BI183" s="201">
        <f t="shared" si="8"/>
        <v>0</v>
      </c>
      <c r="BJ183" s="18" t="s">
        <v>85</v>
      </c>
      <c r="BK183" s="201">
        <f t="shared" si="9"/>
        <v>0</v>
      </c>
      <c r="BL183" s="18" t="s">
        <v>299</v>
      </c>
      <c r="BM183" s="200" t="s">
        <v>6354</v>
      </c>
    </row>
    <row r="184" spans="1:65" s="2" customFormat="1" ht="21.75" customHeight="1">
      <c r="A184" s="35"/>
      <c r="B184" s="36"/>
      <c r="C184" s="246" t="s">
        <v>503</v>
      </c>
      <c r="D184" s="246" t="s">
        <v>626</v>
      </c>
      <c r="E184" s="247" t="s">
        <v>6355</v>
      </c>
      <c r="F184" s="248" t="s">
        <v>6356</v>
      </c>
      <c r="G184" s="249" t="s">
        <v>581</v>
      </c>
      <c r="H184" s="250">
        <v>1</v>
      </c>
      <c r="I184" s="251"/>
      <c r="J184" s="252">
        <f t="shared" si="0"/>
        <v>0</v>
      </c>
      <c r="K184" s="248" t="s">
        <v>298</v>
      </c>
      <c r="L184" s="253"/>
      <c r="M184" s="254" t="s">
        <v>1</v>
      </c>
      <c r="N184" s="255" t="s">
        <v>42</v>
      </c>
      <c r="O184" s="72"/>
      <c r="P184" s="198">
        <f t="shared" si="1"/>
        <v>0</v>
      </c>
      <c r="Q184" s="198">
        <v>3.5000000000000001E-3</v>
      </c>
      <c r="R184" s="198">
        <f t="shared" si="2"/>
        <v>3.5000000000000001E-3</v>
      </c>
      <c r="S184" s="198">
        <v>0</v>
      </c>
      <c r="T184" s="199">
        <f t="shared" si="3"/>
        <v>0</v>
      </c>
      <c r="U184" s="35"/>
      <c r="V184" s="35"/>
      <c r="W184" s="35"/>
      <c r="X184" s="35"/>
      <c r="Y184" s="35"/>
      <c r="Z184" s="35"/>
      <c r="AA184" s="35"/>
      <c r="AB184" s="35"/>
      <c r="AC184" s="35"/>
      <c r="AD184" s="35"/>
      <c r="AE184" s="35"/>
      <c r="AR184" s="200" t="s">
        <v>357</v>
      </c>
      <c r="AT184" s="200" t="s">
        <v>626</v>
      </c>
      <c r="AU184" s="200" t="s">
        <v>120</v>
      </c>
      <c r="AY184" s="18" t="s">
        <v>292</v>
      </c>
      <c r="BE184" s="201">
        <f t="shared" si="4"/>
        <v>0</v>
      </c>
      <c r="BF184" s="201">
        <f t="shared" si="5"/>
        <v>0</v>
      </c>
      <c r="BG184" s="201">
        <f t="shared" si="6"/>
        <v>0</v>
      </c>
      <c r="BH184" s="201">
        <f t="shared" si="7"/>
        <v>0</v>
      </c>
      <c r="BI184" s="201">
        <f t="shared" si="8"/>
        <v>0</v>
      </c>
      <c r="BJ184" s="18" t="s">
        <v>85</v>
      </c>
      <c r="BK184" s="201">
        <f t="shared" si="9"/>
        <v>0</v>
      </c>
      <c r="BL184" s="18" t="s">
        <v>299</v>
      </c>
      <c r="BM184" s="200" t="s">
        <v>6357</v>
      </c>
    </row>
    <row r="185" spans="1:65" s="2" customFormat="1" ht="24.2" customHeight="1">
      <c r="A185" s="35"/>
      <c r="B185" s="36"/>
      <c r="C185" s="189" t="s">
        <v>517</v>
      </c>
      <c r="D185" s="189" t="s">
        <v>294</v>
      </c>
      <c r="E185" s="190" t="s">
        <v>6358</v>
      </c>
      <c r="F185" s="191" t="s">
        <v>6359</v>
      </c>
      <c r="G185" s="192" t="s">
        <v>581</v>
      </c>
      <c r="H185" s="193">
        <v>1</v>
      </c>
      <c r="I185" s="194"/>
      <c r="J185" s="195">
        <f t="shared" si="0"/>
        <v>0</v>
      </c>
      <c r="K185" s="191" t="s">
        <v>298</v>
      </c>
      <c r="L185" s="40"/>
      <c r="M185" s="196" t="s">
        <v>1</v>
      </c>
      <c r="N185" s="197" t="s">
        <v>42</v>
      </c>
      <c r="O185" s="72"/>
      <c r="P185" s="198">
        <f t="shared" si="1"/>
        <v>0</v>
      </c>
      <c r="Q185" s="198">
        <v>0</v>
      </c>
      <c r="R185" s="198">
        <f t="shared" si="2"/>
        <v>0</v>
      </c>
      <c r="S185" s="198">
        <v>0</v>
      </c>
      <c r="T185" s="199">
        <f t="shared" si="3"/>
        <v>0</v>
      </c>
      <c r="U185" s="35"/>
      <c r="V185" s="35"/>
      <c r="W185" s="35"/>
      <c r="X185" s="35"/>
      <c r="Y185" s="35"/>
      <c r="Z185" s="35"/>
      <c r="AA185" s="35"/>
      <c r="AB185" s="35"/>
      <c r="AC185" s="35"/>
      <c r="AD185" s="35"/>
      <c r="AE185" s="35"/>
      <c r="AR185" s="200" t="s">
        <v>299</v>
      </c>
      <c r="AT185" s="200" t="s">
        <v>294</v>
      </c>
      <c r="AU185" s="200" t="s">
        <v>120</v>
      </c>
      <c r="AY185" s="18" t="s">
        <v>292</v>
      </c>
      <c r="BE185" s="201">
        <f t="shared" si="4"/>
        <v>0</v>
      </c>
      <c r="BF185" s="201">
        <f t="shared" si="5"/>
        <v>0</v>
      </c>
      <c r="BG185" s="201">
        <f t="shared" si="6"/>
        <v>0</v>
      </c>
      <c r="BH185" s="201">
        <f t="shared" si="7"/>
        <v>0</v>
      </c>
      <c r="BI185" s="201">
        <f t="shared" si="8"/>
        <v>0</v>
      </c>
      <c r="BJ185" s="18" t="s">
        <v>85</v>
      </c>
      <c r="BK185" s="201">
        <f t="shared" si="9"/>
        <v>0</v>
      </c>
      <c r="BL185" s="18" t="s">
        <v>299</v>
      </c>
      <c r="BM185" s="200" t="s">
        <v>6360</v>
      </c>
    </row>
    <row r="186" spans="1:65" s="2" customFormat="1" ht="24.2" customHeight="1">
      <c r="A186" s="35"/>
      <c r="B186" s="36"/>
      <c r="C186" s="246" t="s">
        <v>523</v>
      </c>
      <c r="D186" s="246" t="s">
        <v>626</v>
      </c>
      <c r="E186" s="247" t="s">
        <v>6361</v>
      </c>
      <c r="F186" s="248" t="s">
        <v>6362</v>
      </c>
      <c r="G186" s="249" t="s">
        <v>581</v>
      </c>
      <c r="H186" s="250">
        <v>1</v>
      </c>
      <c r="I186" s="251"/>
      <c r="J186" s="252">
        <f t="shared" si="0"/>
        <v>0</v>
      </c>
      <c r="K186" s="248" t="s">
        <v>298</v>
      </c>
      <c r="L186" s="253"/>
      <c r="M186" s="254" t="s">
        <v>1</v>
      </c>
      <c r="N186" s="255" t="s">
        <v>42</v>
      </c>
      <c r="O186" s="72"/>
      <c r="P186" s="198">
        <f t="shared" si="1"/>
        <v>0</v>
      </c>
      <c r="Q186" s="198">
        <v>2.5000000000000001E-3</v>
      </c>
      <c r="R186" s="198">
        <f t="shared" si="2"/>
        <v>2.5000000000000001E-3</v>
      </c>
      <c r="S186" s="198">
        <v>0</v>
      </c>
      <c r="T186" s="199">
        <f t="shared" si="3"/>
        <v>0</v>
      </c>
      <c r="U186" s="35"/>
      <c r="V186" s="35"/>
      <c r="W186" s="35"/>
      <c r="X186" s="35"/>
      <c r="Y186" s="35"/>
      <c r="Z186" s="35"/>
      <c r="AA186" s="35"/>
      <c r="AB186" s="35"/>
      <c r="AC186" s="35"/>
      <c r="AD186" s="35"/>
      <c r="AE186" s="35"/>
      <c r="AR186" s="200" t="s">
        <v>357</v>
      </c>
      <c r="AT186" s="200" t="s">
        <v>626</v>
      </c>
      <c r="AU186" s="200" t="s">
        <v>120</v>
      </c>
      <c r="AY186" s="18" t="s">
        <v>292</v>
      </c>
      <c r="BE186" s="201">
        <f t="shared" si="4"/>
        <v>0</v>
      </c>
      <c r="BF186" s="201">
        <f t="shared" si="5"/>
        <v>0</v>
      </c>
      <c r="BG186" s="201">
        <f t="shared" si="6"/>
        <v>0</v>
      </c>
      <c r="BH186" s="201">
        <f t="shared" si="7"/>
        <v>0</v>
      </c>
      <c r="BI186" s="201">
        <f t="shared" si="8"/>
        <v>0</v>
      </c>
      <c r="BJ186" s="18" t="s">
        <v>85</v>
      </c>
      <c r="BK186" s="201">
        <f t="shared" si="9"/>
        <v>0</v>
      </c>
      <c r="BL186" s="18" t="s">
        <v>299</v>
      </c>
      <c r="BM186" s="200" t="s">
        <v>6363</v>
      </c>
    </row>
    <row r="187" spans="1:65" s="2" customFormat="1" ht="24.2" customHeight="1">
      <c r="A187" s="35"/>
      <c r="B187" s="36"/>
      <c r="C187" s="189" t="s">
        <v>532</v>
      </c>
      <c r="D187" s="189" t="s">
        <v>294</v>
      </c>
      <c r="E187" s="190" t="s">
        <v>6364</v>
      </c>
      <c r="F187" s="191" t="s">
        <v>6365</v>
      </c>
      <c r="G187" s="192" t="s">
        <v>407</v>
      </c>
      <c r="H187" s="193">
        <v>43.7</v>
      </c>
      <c r="I187" s="194"/>
      <c r="J187" s="195">
        <f t="shared" si="0"/>
        <v>0</v>
      </c>
      <c r="K187" s="191" t="s">
        <v>298</v>
      </c>
      <c r="L187" s="40"/>
      <c r="M187" s="196" t="s">
        <v>1</v>
      </c>
      <c r="N187" s="197" t="s">
        <v>42</v>
      </c>
      <c r="O187" s="72"/>
      <c r="P187" s="198">
        <f t="shared" si="1"/>
        <v>0</v>
      </c>
      <c r="Q187" s="198">
        <v>0</v>
      </c>
      <c r="R187" s="198">
        <f t="shared" si="2"/>
        <v>0</v>
      </c>
      <c r="S187" s="198">
        <v>0</v>
      </c>
      <c r="T187" s="199">
        <f t="shared" si="3"/>
        <v>0</v>
      </c>
      <c r="U187" s="35"/>
      <c r="V187" s="35"/>
      <c r="W187" s="35"/>
      <c r="X187" s="35"/>
      <c r="Y187" s="35"/>
      <c r="Z187" s="35"/>
      <c r="AA187" s="35"/>
      <c r="AB187" s="35"/>
      <c r="AC187" s="35"/>
      <c r="AD187" s="35"/>
      <c r="AE187" s="35"/>
      <c r="AR187" s="200" t="s">
        <v>299</v>
      </c>
      <c r="AT187" s="200" t="s">
        <v>294</v>
      </c>
      <c r="AU187" s="200" t="s">
        <v>120</v>
      </c>
      <c r="AY187" s="18" t="s">
        <v>292</v>
      </c>
      <c r="BE187" s="201">
        <f t="shared" si="4"/>
        <v>0</v>
      </c>
      <c r="BF187" s="201">
        <f t="shared" si="5"/>
        <v>0</v>
      </c>
      <c r="BG187" s="201">
        <f t="shared" si="6"/>
        <v>0</v>
      </c>
      <c r="BH187" s="201">
        <f t="shared" si="7"/>
        <v>0</v>
      </c>
      <c r="BI187" s="201">
        <f t="shared" si="8"/>
        <v>0</v>
      </c>
      <c r="BJ187" s="18" t="s">
        <v>85</v>
      </c>
      <c r="BK187" s="201">
        <f t="shared" si="9"/>
        <v>0</v>
      </c>
      <c r="BL187" s="18" t="s">
        <v>299</v>
      </c>
      <c r="BM187" s="200" t="s">
        <v>6366</v>
      </c>
    </row>
    <row r="188" spans="1:65" s="2" customFormat="1" ht="21.75" customHeight="1">
      <c r="A188" s="35"/>
      <c r="B188" s="36"/>
      <c r="C188" s="189" t="s">
        <v>554</v>
      </c>
      <c r="D188" s="189" t="s">
        <v>294</v>
      </c>
      <c r="E188" s="190" t="s">
        <v>6367</v>
      </c>
      <c r="F188" s="191" t="s">
        <v>6368</v>
      </c>
      <c r="G188" s="192" t="s">
        <v>407</v>
      </c>
      <c r="H188" s="193">
        <v>43.7</v>
      </c>
      <c r="I188" s="194"/>
      <c r="J188" s="195">
        <f t="shared" si="0"/>
        <v>0</v>
      </c>
      <c r="K188" s="191" t="s">
        <v>298</v>
      </c>
      <c r="L188" s="40"/>
      <c r="M188" s="196" t="s">
        <v>1</v>
      </c>
      <c r="N188" s="197" t="s">
        <v>42</v>
      </c>
      <c r="O188" s="72"/>
      <c r="P188" s="198">
        <f t="shared" si="1"/>
        <v>0</v>
      </c>
      <c r="Q188" s="198">
        <v>0</v>
      </c>
      <c r="R188" s="198">
        <f t="shared" si="2"/>
        <v>0</v>
      </c>
      <c r="S188" s="198">
        <v>0</v>
      </c>
      <c r="T188" s="199">
        <f t="shared" si="3"/>
        <v>0</v>
      </c>
      <c r="U188" s="35"/>
      <c r="V188" s="35"/>
      <c r="W188" s="35"/>
      <c r="X188" s="35"/>
      <c r="Y188" s="35"/>
      <c r="Z188" s="35"/>
      <c r="AA188" s="35"/>
      <c r="AB188" s="35"/>
      <c r="AC188" s="35"/>
      <c r="AD188" s="35"/>
      <c r="AE188" s="35"/>
      <c r="AR188" s="200" t="s">
        <v>299</v>
      </c>
      <c r="AT188" s="200" t="s">
        <v>294</v>
      </c>
      <c r="AU188" s="200" t="s">
        <v>120</v>
      </c>
      <c r="AY188" s="18" t="s">
        <v>292</v>
      </c>
      <c r="BE188" s="201">
        <f t="shared" si="4"/>
        <v>0</v>
      </c>
      <c r="BF188" s="201">
        <f t="shared" si="5"/>
        <v>0</v>
      </c>
      <c r="BG188" s="201">
        <f t="shared" si="6"/>
        <v>0</v>
      </c>
      <c r="BH188" s="201">
        <f t="shared" si="7"/>
        <v>0</v>
      </c>
      <c r="BI188" s="201">
        <f t="shared" si="8"/>
        <v>0</v>
      </c>
      <c r="BJ188" s="18" t="s">
        <v>85</v>
      </c>
      <c r="BK188" s="201">
        <f t="shared" si="9"/>
        <v>0</v>
      </c>
      <c r="BL188" s="18" t="s">
        <v>299</v>
      </c>
      <c r="BM188" s="200" t="s">
        <v>6369</v>
      </c>
    </row>
    <row r="189" spans="1:65" s="2" customFormat="1" ht="24.2" customHeight="1">
      <c r="A189" s="35"/>
      <c r="B189" s="36"/>
      <c r="C189" s="189" t="s">
        <v>562</v>
      </c>
      <c r="D189" s="189" t="s">
        <v>294</v>
      </c>
      <c r="E189" s="190" t="s">
        <v>6370</v>
      </c>
      <c r="F189" s="191" t="s">
        <v>6371</v>
      </c>
      <c r="G189" s="192" t="s">
        <v>581</v>
      </c>
      <c r="H189" s="193">
        <v>1</v>
      </c>
      <c r="I189" s="194"/>
      <c r="J189" s="195">
        <f t="shared" si="0"/>
        <v>0</v>
      </c>
      <c r="K189" s="191" t="s">
        <v>298</v>
      </c>
      <c r="L189" s="40"/>
      <c r="M189" s="196" t="s">
        <v>1</v>
      </c>
      <c r="N189" s="197" t="s">
        <v>42</v>
      </c>
      <c r="O189" s="72"/>
      <c r="P189" s="198">
        <f t="shared" si="1"/>
        <v>0</v>
      </c>
      <c r="Q189" s="198">
        <v>0.38051000000000001</v>
      </c>
      <c r="R189" s="198">
        <f t="shared" si="2"/>
        <v>0.38051000000000001</v>
      </c>
      <c r="S189" s="198">
        <v>0</v>
      </c>
      <c r="T189" s="199">
        <f t="shared" si="3"/>
        <v>0</v>
      </c>
      <c r="U189" s="35"/>
      <c r="V189" s="35"/>
      <c r="W189" s="35"/>
      <c r="X189" s="35"/>
      <c r="Y189" s="35"/>
      <c r="Z189" s="35"/>
      <c r="AA189" s="35"/>
      <c r="AB189" s="35"/>
      <c r="AC189" s="35"/>
      <c r="AD189" s="35"/>
      <c r="AE189" s="35"/>
      <c r="AR189" s="200" t="s">
        <v>299</v>
      </c>
      <c r="AT189" s="200" t="s">
        <v>294</v>
      </c>
      <c r="AU189" s="200" t="s">
        <v>120</v>
      </c>
      <c r="AY189" s="18" t="s">
        <v>292</v>
      </c>
      <c r="BE189" s="201">
        <f t="shared" si="4"/>
        <v>0</v>
      </c>
      <c r="BF189" s="201">
        <f t="shared" si="5"/>
        <v>0</v>
      </c>
      <c r="BG189" s="201">
        <f t="shared" si="6"/>
        <v>0</v>
      </c>
      <c r="BH189" s="201">
        <f t="shared" si="7"/>
        <v>0</v>
      </c>
      <c r="BI189" s="201">
        <f t="shared" si="8"/>
        <v>0</v>
      </c>
      <c r="BJ189" s="18" t="s">
        <v>85</v>
      </c>
      <c r="BK189" s="201">
        <f t="shared" si="9"/>
        <v>0</v>
      </c>
      <c r="BL189" s="18" t="s">
        <v>299</v>
      </c>
      <c r="BM189" s="200" t="s">
        <v>6372</v>
      </c>
    </row>
    <row r="190" spans="1:65" s="2" customFormat="1" ht="21.75" customHeight="1">
      <c r="A190" s="35"/>
      <c r="B190" s="36"/>
      <c r="C190" s="246" t="s">
        <v>573</v>
      </c>
      <c r="D190" s="246" t="s">
        <v>626</v>
      </c>
      <c r="E190" s="247" t="s">
        <v>6373</v>
      </c>
      <c r="F190" s="248" t="s">
        <v>6374</v>
      </c>
      <c r="G190" s="249" t="s">
        <v>581</v>
      </c>
      <c r="H190" s="250">
        <v>1</v>
      </c>
      <c r="I190" s="251"/>
      <c r="J190" s="252">
        <f t="shared" si="0"/>
        <v>0</v>
      </c>
      <c r="K190" s="248" t="s">
        <v>298</v>
      </c>
      <c r="L190" s="253"/>
      <c r="M190" s="254" t="s">
        <v>1</v>
      </c>
      <c r="N190" s="255" t="s">
        <v>42</v>
      </c>
      <c r="O190" s="72"/>
      <c r="P190" s="198">
        <f t="shared" si="1"/>
        <v>0</v>
      </c>
      <c r="Q190" s="198">
        <v>0.32800000000000001</v>
      </c>
      <c r="R190" s="198">
        <f t="shared" si="2"/>
        <v>0.32800000000000001</v>
      </c>
      <c r="S190" s="198">
        <v>0</v>
      </c>
      <c r="T190" s="199">
        <f t="shared" si="3"/>
        <v>0</v>
      </c>
      <c r="U190" s="35"/>
      <c r="V190" s="35"/>
      <c r="W190" s="35"/>
      <c r="X190" s="35"/>
      <c r="Y190" s="35"/>
      <c r="Z190" s="35"/>
      <c r="AA190" s="35"/>
      <c r="AB190" s="35"/>
      <c r="AC190" s="35"/>
      <c r="AD190" s="35"/>
      <c r="AE190" s="35"/>
      <c r="AR190" s="200" t="s">
        <v>357</v>
      </c>
      <c r="AT190" s="200" t="s">
        <v>626</v>
      </c>
      <c r="AU190" s="200" t="s">
        <v>120</v>
      </c>
      <c r="AY190" s="18" t="s">
        <v>292</v>
      </c>
      <c r="BE190" s="201">
        <f t="shared" si="4"/>
        <v>0</v>
      </c>
      <c r="BF190" s="201">
        <f t="shared" si="5"/>
        <v>0</v>
      </c>
      <c r="BG190" s="201">
        <f t="shared" si="6"/>
        <v>0</v>
      </c>
      <c r="BH190" s="201">
        <f t="shared" si="7"/>
        <v>0</v>
      </c>
      <c r="BI190" s="201">
        <f t="shared" si="8"/>
        <v>0</v>
      </c>
      <c r="BJ190" s="18" t="s">
        <v>85</v>
      </c>
      <c r="BK190" s="201">
        <f t="shared" si="9"/>
        <v>0</v>
      </c>
      <c r="BL190" s="18" t="s">
        <v>299</v>
      </c>
      <c r="BM190" s="200" t="s">
        <v>6375</v>
      </c>
    </row>
    <row r="191" spans="1:65" s="2" customFormat="1" ht="33" customHeight="1">
      <c r="A191" s="35"/>
      <c r="B191" s="36"/>
      <c r="C191" s="189" t="s">
        <v>578</v>
      </c>
      <c r="D191" s="189" t="s">
        <v>294</v>
      </c>
      <c r="E191" s="190" t="s">
        <v>6376</v>
      </c>
      <c r="F191" s="191" t="s">
        <v>6377</v>
      </c>
      <c r="G191" s="192" t="s">
        <v>581</v>
      </c>
      <c r="H191" s="193">
        <v>1</v>
      </c>
      <c r="I191" s="194"/>
      <c r="J191" s="195">
        <f t="shared" si="0"/>
        <v>0</v>
      </c>
      <c r="K191" s="191" t="s">
        <v>298</v>
      </c>
      <c r="L191" s="40"/>
      <c r="M191" s="196" t="s">
        <v>1</v>
      </c>
      <c r="N191" s="197" t="s">
        <v>42</v>
      </c>
      <c r="O191" s="72"/>
      <c r="P191" s="198">
        <f t="shared" si="1"/>
        <v>0</v>
      </c>
      <c r="Q191" s="198">
        <v>3.4009999999999999E-2</v>
      </c>
      <c r="R191" s="198">
        <f t="shared" si="2"/>
        <v>3.4009999999999999E-2</v>
      </c>
      <c r="S191" s="198">
        <v>0</v>
      </c>
      <c r="T191" s="199">
        <f t="shared" si="3"/>
        <v>0</v>
      </c>
      <c r="U191" s="35"/>
      <c r="V191" s="35"/>
      <c r="W191" s="35"/>
      <c r="X191" s="35"/>
      <c r="Y191" s="35"/>
      <c r="Z191" s="35"/>
      <c r="AA191" s="35"/>
      <c r="AB191" s="35"/>
      <c r="AC191" s="35"/>
      <c r="AD191" s="35"/>
      <c r="AE191" s="35"/>
      <c r="AR191" s="200" t="s">
        <v>299</v>
      </c>
      <c r="AT191" s="200" t="s">
        <v>294</v>
      </c>
      <c r="AU191" s="200" t="s">
        <v>120</v>
      </c>
      <c r="AY191" s="18" t="s">
        <v>292</v>
      </c>
      <c r="BE191" s="201">
        <f t="shared" si="4"/>
        <v>0</v>
      </c>
      <c r="BF191" s="201">
        <f t="shared" si="5"/>
        <v>0</v>
      </c>
      <c r="BG191" s="201">
        <f t="shared" si="6"/>
        <v>0</v>
      </c>
      <c r="BH191" s="201">
        <f t="shared" si="7"/>
        <v>0</v>
      </c>
      <c r="BI191" s="201">
        <f t="shared" si="8"/>
        <v>0</v>
      </c>
      <c r="BJ191" s="18" t="s">
        <v>85</v>
      </c>
      <c r="BK191" s="201">
        <f t="shared" si="9"/>
        <v>0</v>
      </c>
      <c r="BL191" s="18" t="s">
        <v>299</v>
      </c>
      <c r="BM191" s="200" t="s">
        <v>6378</v>
      </c>
    </row>
    <row r="192" spans="1:65" s="2" customFormat="1" ht="24.2" customHeight="1">
      <c r="A192" s="35"/>
      <c r="B192" s="36"/>
      <c r="C192" s="246" t="s">
        <v>583</v>
      </c>
      <c r="D192" s="246" t="s">
        <v>626</v>
      </c>
      <c r="E192" s="247" t="s">
        <v>6379</v>
      </c>
      <c r="F192" s="248" t="s">
        <v>6380</v>
      </c>
      <c r="G192" s="249" t="s">
        <v>581</v>
      </c>
      <c r="H192" s="250">
        <v>1</v>
      </c>
      <c r="I192" s="251"/>
      <c r="J192" s="252">
        <f t="shared" si="0"/>
        <v>0</v>
      </c>
      <c r="K192" s="248" t="s">
        <v>298</v>
      </c>
      <c r="L192" s="253"/>
      <c r="M192" s="254" t="s">
        <v>1</v>
      </c>
      <c r="N192" s="255" t="s">
        <v>42</v>
      </c>
      <c r="O192" s="72"/>
      <c r="P192" s="198">
        <f t="shared" si="1"/>
        <v>0</v>
      </c>
      <c r="Q192" s="198">
        <v>0.45300000000000001</v>
      </c>
      <c r="R192" s="198">
        <f t="shared" si="2"/>
        <v>0.45300000000000001</v>
      </c>
      <c r="S192" s="198">
        <v>0</v>
      </c>
      <c r="T192" s="199">
        <f t="shared" si="3"/>
        <v>0</v>
      </c>
      <c r="U192" s="35"/>
      <c r="V192" s="35"/>
      <c r="W192" s="35"/>
      <c r="X192" s="35"/>
      <c r="Y192" s="35"/>
      <c r="Z192" s="35"/>
      <c r="AA192" s="35"/>
      <c r="AB192" s="35"/>
      <c r="AC192" s="35"/>
      <c r="AD192" s="35"/>
      <c r="AE192" s="35"/>
      <c r="AR192" s="200" t="s">
        <v>357</v>
      </c>
      <c r="AT192" s="200" t="s">
        <v>626</v>
      </c>
      <c r="AU192" s="200" t="s">
        <v>120</v>
      </c>
      <c r="AY192" s="18" t="s">
        <v>292</v>
      </c>
      <c r="BE192" s="201">
        <f t="shared" si="4"/>
        <v>0</v>
      </c>
      <c r="BF192" s="201">
        <f t="shared" si="5"/>
        <v>0</v>
      </c>
      <c r="BG192" s="201">
        <f t="shared" si="6"/>
        <v>0</v>
      </c>
      <c r="BH192" s="201">
        <f t="shared" si="7"/>
        <v>0</v>
      </c>
      <c r="BI192" s="201">
        <f t="shared" si="8"/>
        <v>0</v>
      </c>
      <c r="BJ192" s="18" t="s">
        <v>85</v>
      </c>
      <c r="BK192" s="201">
        <f t="shared" si="9"/>
        <v>0</v>
      </c>
      <c r="BL192" s="18" t="s">
        <v>299</v>
      </c>
      <c r="BM192" s="200" t="s">
        <v>6381</v>
      </c>
    </row>
    <row r="193" spans="1:65" s="2" customFormat="1" ht="24.2" customHeight="1">
      <c r="A193" s="35"/>
      <c r="B193" s="36"/>
      <c r="C193" s="189" t="s">
        <v>587</v>
      </c>
      <c r="D193" s="189" t="s">
        <v>294</v>
      </c>
      <c r="E193" s="190" t="s">
        <v>6382</v>
      </c>
      <c r="F193" s="191" t="s">
        <v>6383</v>
      </c>
      <c r="G193" s="192" t="s">
        <v>581</v>
      </c>
      <c r="H193" s="193">
        <v>1</v>
      </c>
      <c r="I193" s="194"/>
      <c r="J193" s="195">
        <f t="shared" si="0"/>
        <v>0</v>
      </c>
      <c r="K193" s="191" t="s">
        <v>298</v>
      </c>
      <c r="L193" s="40"/>
      <c r="M193" s="196" t="s">
        <v>1</v>
      </c>
      <c r="N193" s="197" t="s">
        <v>42</v>
      </c>
      <c r="O193" s="72"/>
      <c r="P193" s="198">
        <f t="shared" si="1"/>
        <v>0</v>
      </c>
      <c r="Q193" s="198">
        <v>4.4749999999999998E-2</v>
      </c>
      <c r="R193" s="198">
        <f t="shared" si="2"/>
        <v>4.4749999999999998E-2</v>
      </c>
      <c r="S193" s="198">
        <v>0</v>
      </c>
      <c r="T193" s="199">
        <f t="shared" si="3"/>
        <v>0</v>
      </c>
      <c r="U193" s="35"/>
      <c r="V193" s="35"/>
      <c r="W193" s="35"/>
      <c r="X193" s="35"/>
      <c r="Y193" s="35"/>
      <c r="Z193" s="35"/>
      <c r="AA193" s="35"/>
      <c r="AB193" s="35"/>
      <c r="AC193" s="35"/>
      <c r="AD193" s="35"/>
      <c r="AE193" s="35"/>
      <c r="AR193" s="200" t="s">
        <v>299</v>
      </c>
      <c r="AT193" s="200" t="s">
        <v>294</v>
      </c>
      <c r="AU193" s="200" t="s">
        <v>120</v>
      </c>
      <c r="AY193" s="18" t="s">
        <v>292</v>
      </c>
      <c r="BE193" s="201">
        <f t="shared" si="4"/>
        <v>0</v>
      </c>
      <c r="BF193" s="201">
        <f t="shared" si="5"/>
        <v>0</v>
      </c>
      <c r="BG193" s="201">
        <f t="shared" si="6"/>
        <v>0</v>
      </c>
      <c r="BH193" s="201">
        <f t="shared" si="7"/>
        <v>0</v>
      </c>
      <c r="BI193" s="201">
        <f t="shared" si="8"/>
        <v>0</v>
      </c>
      <c r="BJ193" s="18" t="s">
        <v>85</v>
      </c>
      <c r="BK193" s="201">
        <f t="shared" si="9"/>
        <v>0</v>
      </c>
      <c r="BL193" s="18" t="s">
        <v>299</v>
      </c>
      <c r="BM193" s="200" t="s">
        <v>6384</v>
      </c>
    </row>
    <row r="194" spans="1:65" s="2" customFormat="1" ht="24.2" customHeight="1">
      <c r="A194" s="35"/>
      <c r="B194" s="36"/>
      <c r="C194" s="246" t="s">
        <v>591</v>
      </c>
      <c r="D194" s="246" t="s">
        <v>626</v>
      </c>
      <c r="E194" s="247" t="s">
        <v>6385</v>
      </c>
      <c r="F194" s="248" t="s">
        <v>6386</v>
      </c>
      <c r="G194" s="249" t="s">
        <v>581</v>
      </c>
      <c r="H194" s="250">
        <v>1</v>
      </c>
      <c r="I194" s="251"/>
      <c r="J194" s="252">
        <f t="shared" si="0"/>
        <v>0</v>
      </c>
      <c r="K194" s="248" t="s">
        <v>298</v>
      </c>
      <c r="L194" s="253"/>
      <c r="M194" s="254" t="s">
        <v>1</v>
      </c>
      <c r="N194" s="255" t="s">
        <v>42</v>
      </c>
      <c r="O194" s="72"/>
      <c r="P194" s="198">
        <f t="shared" si="1"/>
        <v>0</v>
      </c>
      <c r="Q194" s="198">
        <v>0.28799999999999998</v>
      </c>
      <c r="R194" s="198">
        <f t="shared" si="2"/>
        <v>0.28799999999999998</v>
      </c>
      <c r="S194" s="198">
        <v>0</v>
      </c>
      <c r="T194" s="199">
        <f t="shared" si="3"/>
        <v>0</v>
      </c>
      <c r="U194" s="35"/>
      <c r="V194" s="35"/>
      <c r="W194" s="35"/>
      <c r="X194" s="35"/>
      <c r="Y194" s="35"/>
      <c r="Z194" s="35"/>
      <c r="AA194" s="35"/>
      <c r="AB194" s="35"/>
      <c r="AC194" s="35"/>
      <c r="AD194" s="35"/>
      <c r="AE194" s="35"/>
      <c r="AR194" s="200" t="s">
        <v>357</v>
      </c>
      <c r="AT194" s="200" t="s">
        <v>626</v>
      </c>
      <c r="AU194" s="200" t="s">
        <v>120</v>
      </c>
      <c r="AY194" s="18" t="s">
        <v>292</v>
      </c>
      <c r="BE194" s="201">
        <f t="shared" si="4"/>
        <v>0</v>
      </c>
      <c r="BF194" s="201">
        <f t="shared" si="5"/>
        <v>0</v>
      </c>
      <c r="BG194" s="201">
        <f t="shared" si="6"/>
        <v>0</v>
      </c>
      <c r="BH194" s="201">
        <f t="shared" si="7"/>
        <v>0</v>
      </c>
      <c r="BI194" s="201">
        <f t="shared" si="8"/>
        <v>0</v>
      </c>
      <c r="BJ194" s="18" t="s">
        <v>85</v>
      </c>
      <c r="BK194" s="201">
        <f t="shared" si="9"/>
        <v>0</v>
      </c>
      <c r="BL194" s="18" t="s">
        <v>299</v>
      </c>
      <c r="BM194" s="200" t="s">
        <v>6387</v>
      </c>
    </row>
    <row r="195" spans="1:65" s="2" customFormat="1" ht="16.5" customHeight="1">
      <c r="A195" s="35"/>
      <c r="B195" s="36"/>
      <c r="C195" s="189" t="s">
        <v>595</v>
      </c>
      <c r="D195" s="189" t="s">
        <v>294</v>
      </c>
      <c r="E195" s="190" t="s">
        <v>6388</v>
      </c>
      <c r="F195" s="191" t="s">
        <v>6389</v>
      </c>
      <c r="G195" s="192" t="s">
        <v>581</v>
      </c>
      <c r="H195" s="193">
        <v>1</v>
      </c>
      <c r="I195" s="194"/>
      <c r="J195" s="195">
        <f t="shared" si="0"/>
        <v>0</v>
      </c>
      <c r="K195" s="191" t="s">
        <v>298</v>
      </c>
      <c r="L195" s="40"/>
      <c r="M195" s="196" t="s">
        <v>1</v>
      </c>
      <c r="N195" s="197" t="s">
        <v>42</v>
      </c>
      <c r="O195" s="72"/>
      <c r="P195" s="198">
        <f t="shared" si="1"/>
        <v>0</v>
      </c>
      <c r="Q195" s="198">
        <v>6.3829999999999998E-2</v>
      </c>
      <c r="R195" s="198">
        <f t="shared" si="2"/>
        <v>6.3829999999999998E-2</v>
      </c>
      <c r="S195" s="198">
        <v>0</v>
      </c>
      <c r="T195" s="199">
        <f t="shared" si="3"/>
        <v>0</v>
      </c>
      <c r="U195" s="35"/>
      <c r="V195" s="35"/>
      <c r="W195" s="35"/>
      <c r="X195" s="35"/>
      <c r="Y195" s="35"/>
      <c r="Z195" s="35"/>
      <c r="AA195" s="35"/>
      <c r="AB195" s="35"/>
      <c r="AC195" s="35"/>
      <c r="AD195" s="35"/>
      <c r="AE195" s="35"/>
      <c r="AR195" s="200" t="s">
        <v>299</v>
      </c>
      <c r="AT195" s="200" t="s">
        <v>294</v>
      </c>
      <c r="AU195" s="200" t="s">
        <v>120</v>
      </c>
      <c r="AY195" s="18" t="s">
        <v>292</v>
      </c>
      <c r="BE195" s="201">
        <f t="shared" si="4"/>
        <v>0</v>
      </c>
      <c r="BF195" s="201">
        <f t="shared" si="5"/>
        <v>0</v>
      </c>
      <c r="BG195" s="201">
        <f t="shared" si="6"/>
        <v>0</v>
      </c>
      <c r="BH195" s="201">
        <f t="shared" si="7"/>
        <v>0</v>
      </c>
      <c r="BI195" s="201">
        <f t="shared" si="8"/>
        <v>0</v>
      </c>
      <c r="BJ195" s="18" t="s">
        <v>85</v>
      </c>
      <c r="BK195" s="201">
        <f t="shared" si="9"/>
        <v>0</v>
      </c>
      <c r="BL195" s="18" t="s">
        <v>299</v>
      </c>
      <c r="BM195" s="200" t="s">
        <v>6390</v>
      </c>
    </row>
    <row r="196" spans="1:65" s="2" customFormat="1" ht="24.2" customHeight="1">
      <c r="A196" s="35"/>
      <c r="B196" s="36"/>
      <c r="C196" s="246" t="s">
        <v>599</v>
      </c>
      <c r="D196" s="246" t="s">
        <v>626</v>
      </c>
      <c r="E196" s="247" t="s">
        <v>6391</v>
      </c>
      <c r="F196" s="248" t="s">
        <v>6392</v>
      </c>
      <c r="G196" s="249" t="s">
        <v>581</v>
      </c>
      <c r="H196" s="250">
        <v>1</v>
      </c>
      <c r="I196" s="251"/>
      <c r="J196" s="252">
        <f t="shared" si="0"/>
        <v>0</v>
      </c>
      <c r="K196" s="248" t="s">
        <v>298</v>
      </c>
      <c r="L196" s="253"/>
      <c r="M196" s="254" t="s">
        <v>1</v>
      </c>
      <c r="N196" s="255" t="s">
        <v>42</v>
      </c>
      <c r="O196" s="72"/>
      <c r="P196" s="198">
        <f t="shared" si="1"/>
        <v>0</v>
      </c>
      <c r="Q196" s="198">
        <v>1.3299999999999999E-2</v>
      </c>
      <c r="R196" s="198">
        <f t="shared" si="2"/>
        <v>1.3299999999999999E-2</v>
      </c>
      <c r="S196" s="198">
        <v>0</v>
      </c>
      <c r="T196" s="199">
        <f t="shared" si="3"/>
        <v>0</v>
      </c>
      <c r="U196" s="35"/>
      <c r="V196" s="35"/>
      <c r="W196" s="35"/>
      <c r="X196" s="35"/>
      <c r="Y196" s="35"/>
      <c r="Z196" s="35"/>
      <c r="AA196" s="35"/>
      <c r="AB196" s="35"/>
      <c r="AC196" s="35"/>
      <c r="AD196" s="35"/>
      <c r="AE196" s="35"/>
      <c r="AR196" s="200" t="s">
        <v>357</v>
      </c>
      <c r="AT196" s="200" t="s">
        <v>626</v>
      </c>
      <c r="AU196" s="200" t="s">
        <v>120</v>
      </c>
      <c r="AY196" s="18" t="s">
        <v>292</v>
      </c>
      <c r="BE196" s="201">
        <f t="shared" si="4"/>
        <v>0</v>
      </c>
      <c r="BF196" s="201">
        <f t="shared" si="5"/>
        <v>0</v>
      </c>
      <c r="BG196" s="201">
        <f t="shared" si="6"/>
        <v>0</v>
      </c>
      <c r="BH196" s="201">
        <f t="shared" si="7"/>
        <v>0</v>
      </c>
      <c r="BI196" s="201">
        <f t="shared" si="8"/>
        <v>0</v>
      </c>
      <c r="BJ196" s="18" t="s">
        <v>85</v>
      </c>
      <c r="BK196" s="201">
        <f t="shared" si="9"/>
        <v>0</v>
      </c>
      <c r="BL196" s="18" t="s">
        <v>299</v>
      </c>
      <c r="BM196" s="200" t="s">
        <v>6393</v>
      </c>
    </row>
    <row r="197" spans="1:65" s="2" customFormat="1" ht="24.2" customHeight="1">
      <c r="A197" s="35"/>
      <c r="B197" s="36"/>
      <c r="C197" s="246" t="s">
        <v>603</v>
      </c>
      <c r="D197" s="246" t="s">
        <v>626</v>
      </c>
      <c r="E197" s="247" t="s">
        <v>6394</v>
      </c>
      <c r="F197" s="248" t="s">
        <v>6395</v>
      </c>
      <c r="G197" s="249" t="s">
        <v>581</v>
      </c>
      <c r="H197" s="250">
        <v>1</v>
      </c>
      <c r="I197" s="251"/>
      <c r="J197" s="252">
        <f t="shared" si="0"/>
        <v>0</v>
      </c>
      <c r="K197" s="248" t="s">
        <v>298</v>
      </c>
      <c r="L197" s="253"/>
      <c r="M197" s="254" t="s">
        <v>1</v>
      </c>
      <c r="N197" s="255" t="s">
        <v>42</v>
      </c>
      <c r="O197" s="72"/>
      <c r="P197" s="198">
        <f t="shared" si="1"/>
        <v>0</v>
      </c>
      <c r="Q197" s="198">
        <v>8.9999999999999998E-4</v>
      </c>
      <c r="R197" s="198">
        <f t="shared" si="2"/>
        <v>8.9999999999999998E-4</v>
      </c>
      <c r="S197" s="198">
        <v>0</v>
      </c>
      <c r="T197" s="199">
        <f t="shared" si="3"/>
        <v>0</v>
      </c>
      <c r="U197" s="35"/>
      <c r="V197" s="35"/>
      <c r="W197" s="35"/>
      <c r="X197" s="35"/>
      <c r="Y197" s="35"/>
      <c r="Z197" s="35"/>
      <c r="AA197" s="35"/>
      <c r="AB197" s="35"/>
      <c r="AC197" s="35"/>
      <c r="AD197" s="35"/>
      <c r="AE197" s="35"/>
      <c r="AR197" s="200" t="s">
        <v>357</v>
      </c>
      <c r="AT197" s="200" t="s">
        <v>626</v>
      </c>
      <c r="AU197" s="200" t="s">
        <v>120</v>
      </c>
      <c r="AY197" s="18" t="s">
        <v>292</v>
      </c>
      <c r="BE197" s="201">
        <f t="shared" si="4"/>
        <v>0</v>
      </c>
      <c r="BF197" s="201">
        <f t="shared" si="5"/>
        <v>0</v>
      </c>
      <c r="BG197" s="201">
        <f t="shared" si="6"/>
        <v>0</v>
      </c>
      <c r="BH197" s="201">
        <f t="shared" si="7"/>
        <v>0</v>
      </c>
      <c r="BI197" s="201">
        <f t="shared" si="8"/>
        <v>0</v>
      </c>
      <c r="BJ197" s="18" t="s">
        <v>85</v>
      </c>
      <c r="BK197" s="201">
        <f t="shared" si="9"/>
        <v>0</v>
      </c>
      <c r="BL197" s="18" t="s">
        <v>299</v>
      </c>
      <c r="BM197" s="200" t="s">
        <v>6396</v>
      </c>
    </row>
    <row r="198" spans="1:65" s="2" customFormat="1" ht="24.2" customHeight="1">
      <c r="A198" s="35"/>
      <c r="B198" s="36"/>
      <c r="C198" s="189" t="s">
        <v>607</v>
      </c>
      <c r="D198" s="189" t="s">
        <v>294</v>
      </c>
      <c r="E198" s="190" t="s">
        <v>6397</v>
      </c>
      <c r="F198" s="191" t="s">
        <v>6398</v>
      </c>
      <c r="G198" s="192" t="s">
        <v>581</v>
      </c>
      <c r="H198" s="193">
        <v>2</v>
      </c>
      <c r="I198" s="194"/>
      <c r="J198" s="195">
        <f t="shared" si="0"/>
        <v>0</v>
      </c>
      <c r="K198" s="191" t="s">
        <v>298</v>
      </c>
      <c r="L198" s="40"/>
      <c r="M198" s="196" t="s">
        <v>1</v>
      </c>
      <c r="N198" s="197" t="s">
        <v>42</v>
      </c>
      <c r="O198" s="72"/>
      <c r="P198" s="198">
        <f t="shared" si="1"/>
        <v>0</v>
      </c>
      <c r="Q198" s="198">
        <v>1.6000000000000001E-4</v>
      </c>
      <c r="R198" s="198">
        <f t="shared" si="2"/>
        <v>3.2000000000000003E-4</v>
      </c>
      <c r="S198" s="198">
        <v>0</v>
      </c>
      <c r="T198" s="199">
        <f t="shared" si="3"/>
        <v>0</v>
      </c>
      <c r="U198" s="35"/>
      <c r="V198" s="35"/>
      <c r="W198" s="35"/>
      <c r="X198" s="35"/>
      <c r="Y198" s="35"/>
      <c r="Z198" s="35"/>
      <c r="AA198" s="35"/>
      <c r="AB198" s="35"/>
      <c r="AC198" s="35"/>
      <c r="AD198" s="35"/>
      <c r="AE198" s="35"/>
      <c r="AR198" s="200" t="s">
        <v>299</v>
      </c>
      <c r="AT198" s="200" t="s">
        <v>294</v>
      </c>
      <c r="AU198" s="200" t="s">
        <v>120</v>
      </c>
      <c r="AY198" s="18" t="s">
        <v>292</v>
      </c>
      <c r="BE198" s="201">
        <f t="shared" si="4"/>
        <v>0</v>
      </c>
      <c r="BF198" s="201">
        <f t="shared" si="5"/>
        <v>0</v>
      </c>
      <c r="BG198" s="201">
        <f t="shared" si="6"/>
        <v>0</v>
      </c>
      <c r="BH198" s="201">
        <f t="shared" si="7"/>
        <v>0</v>
      </c>
      <c r="BI198" s="201">
        <f t="shared" si="8"/>
        <v>0</v>
      </c>
      <c r="BJ198" s="18" t="s">
        <v>85</v>
      </c>
      <c r="BK198" s="201">
        <f t="shared" si="9"/>
        <v>0</v>
      </c>
      <c r="BL198" s="18" t="s">
        <v>299</v>
      </c>
      <c r="BM198" s="200" t="s">
        <v>6399</v>
      </c>
    </row>
    <row r="199" spans="1:65" s="2" customFormat="1" ht="16.5" customHeight="1">
      <c r="A199" s="35"/>
      <c r="B199" s="36"/>
      <c r="C199" s="189" t="s">
        <v>611</v>
      </c>
      <c r="D199" s="189" t="s">
        <v>294</v>
      </c>
      <c r="E199" s="190" t="s">
        <v>5795</v>
      </c>
      <c r="F199" s="191" t="s">
        <v>5796</v>
      </c>
      <c r="G199" s="192" t="s">
        <v>407</v>
      </c>
      <c r="H199" s="193">
        <v>43.7</v>
      </c>
      <c r="I199" s="194"/>
      <c r="J199" s="195">
        <f t="shared" si="0"/>
        <v>0</v>
      </c>
      <c r="K199" s="191" t="s">
        <v>298</v>
      </c>
      <c r="L199" s="40"/>
      <c r="M199" s="196" t="s">
        <v>1</v>
      </c>
      <c r="N199" s="197" t="s">
        <v>42</v>
      </c>
      <c r="O199" s="72"/>
      <c r="P199" s="198">
        <f t="shared" si="1"/>
        <v>0</v>
      </c>
      <c r="Q199" s="198">
        <v>1.9000000000000001E-4</v>
      </c>
      <c r="R199" s="198">
        <f t="shared" si="2"/>
        <v>8.3030000000000014E-3</v>
      </c>
      <c r="S199" s="198">
        <v>0</v>
      </c>
      <c r="T199" s="199">
        <f t="shared" si="3"/>
        <v>0</v>
      </c>
      <c r="U199" s="35"/>
      <c r="V199" s="35"/>
      <c r="W199" s="35"/>
      <c r="X199" s="35"/>
      <c r="Y199" s="35"/>
      <c r="Z199" s="35"/>
      <c r="AA199" s="35"/>
      <c r="AB199" s="35"/>
      <c r="AC199" s="35"/>
      <c r="AD199" s="35"/>
      <c r="AE199" s="35"/>
      <c r="AR199" s="200" t="s">
        <v>299</v>
      </c>
      <c r="AT199" s="200" t="s">
        <v>294</v>
      </c>
      <c r="AU199" s="200" t="s">
        <v>120</v>
      </c>
      <c r="AY199" s="18" t="s">
        <v>292</v>
      </c>
      <c r="BE199" s="201">
        <f t="shared" si="4"/>
        <v>0</v>
      </c>
      <c r="BF199" s="201">
        <f t="shared" si="5"/>
        <v>0</v>
      </c>
      <c r="BG199" s="201">
        <f t="shared" si="6"/>
        <v>0</v>
      </c>
      <c r="BH199" s="201">
        <f t="shared" si="7"/>
        <v>0</v>
      </c>
      <c r="BI199" s="201">
        <f t="shared" si="8"/>
        <v>0</v>
      </c>
      <c r="BJ199" s="18" t="s">
        <v>85</v>
      </c>
      <c r="BK199" s="201">
        <f t="shared" si="9"/>
        <v>0</v>
      </c>
      <c r="BL199" s="18" t="s">
        <v>299</v>
      </c>
      <c r="BM199" s="200" t="s">
        <v>6400</v>
      </c>
    </row>
    <row r="200" spans="1:65" s="14" customFormat="1" ht="11.25">
      <c r="B200" s="213"/>
      <c r="C200" s="214"/>
      <c r="D200" s="204" t="s">
        <v>301</v>
      </c>
      <c r="E200" s="215" t="s">
        <v>1</v>
      </c>
      <c r="F200" s="216" t="s">
        <v>6401</v>
      </c>
      <c r="G200" s="214"/>
      <c r="H200" s="217">
        <v>43.7</v>
      </c>
      <c r="I200" s="218"/>
      <c r="J200" s="214"/>
      <c r="K200" s="214"/>
      <c r="L200" s="219"/>
      <c r="M200" s="220"/>
      <c r="N200" s="221"/>
      <c r="O200" s="221"/>
      <c r="P200" s="221"/>
      <c r="Q200" s="221"/>
      <c r="R200" s="221"/>
      <c r="S200" s="221"/>
      <c r="T200" s="222"/>
      <c r="AT200" s="223" t="s">
        <v>301</v>
      </c>
      <c r="AU200" s="223" t="s">
        <v>120</v>
      </c>
      <c r="AV200" s="14" t="s">
        <v>120</v>
      </c>
      <c r="AW200" s="14" t="s">
        <v>32</v>
      </c>
      <c r="AX200" s="14" t="s">
        <v>77</v>
      </c>
      <c r="AY200" s="223" t="s">
        <v>292</v>
      </c>
    </row>
    <row r="201" spans="1:65" s="15" customFormat="1" ht="11.25">
      <c r="B201" s="224"/>
      <c r="C201" s="225"/>
      <c r="D201" s="204" t="s">
        <v>301</v>
      </c>
      <c r="E201" s="226" t="s">
        <v>1</v>
      </c>
      <c r="F201" s="227" t="s">
        <v>304</v>
      </c>
      <c r="G201" s="225"/>
      <c r="H201" s="228">
        <v>43.7</v>
      </c>
      <c r="I201" s="229"/>
      <c r="J201" s="225"/>
      <c r="K201" s="225"/>
      <c r="L201" s="230"/>
      <c r="M201" s="231"/>
      <c r="N201" s="232"/>
      <c r="O201" s="232"/>
      <c r="P201" s="232"/>
      <c r="Q201" s="232"/>
      <c r="R201" s="232"/>
      <c r="S201" s="232"/>
      <c r="T201" s="233"/>
      <c r="AT201" s="234" t="s">
        <v>301</v>
      </c>
      <c r="AU201" s="234" t="s">
        <v>120</v>
      </c>
      <c r="AV201" s="15" t="s">
        <v>299</v>
      </c>
      <c r="AW201" s="15" t="s">
        <v>32</v>
      </c>
      <c r="AX201" s="15" t="s">
        <v>85</v>
      </c>
      <c r="AY201" s="234" t="s">
        <v>292</v>
      </c>
    </row>
    <row r="202" spans="1:65" s="2" customFormat="1" ht="21.75" customHeight="1">
      <c r="A202" s="35"/>
      <c r="B202" s="36"/>
      <c r="C202" s="189" t="s">
        <v>615</v>
      </c>
      <c r="D202" s="189" t="s">
        <v>294</v>
      </c>
      <c r="E202" s="190" t="s">
        <v>6402</v>
      </c>
      <c r="F202" s="191" t="s">
        <v>6403</v>
      </c>
      <c r="G202" s="192" t="s">
        <v>407</v>
      </c>
      <c r="H202" s="193">
        <v>43.7</v>
      </c>
      <c r="I202" s="194"/>
      <c r="J202" s="195">
        <f>ROUND(I202*H202,2)</f>
        <v>0</v>
      </c>
      <c r="K202" s="191" t="s">
        <v>298</v>
      </c>
      <c r="L202" s="40"/>
      <c r="M202" s="196" t="s">
        <v>1</v>
      </c>
      <c r="N202" s="197" t="s">
        <v>42</v>
      </c>
      <c r="O202" s="72"/>
      <c r="P202" s="198">
        <f>O202*H202</f>
        <v>0</v>
      </c>
      <c r="Q202" s="198">
        <v>1.2999999999999999E-4</v>
      </c>
      <c r="R202" s="198">
        <f>Q202*H202</f>
        <v>5.6810000000000003E-3</v>
      </c>
      <c r="S202" s="198">
        <v>0</v>
      </c>
      <c r="T202" s="199">
        <f>S202*H202</f>
        <v>0</v>
      </c>
      <c r="U202" s="35"/>
      <c r="V202" s="35"/>
      <c r="W202" s="35"/>
      <c r="X202" s="35"/>
      <c r="Y202" s="35"/>
      <c r="Z202" s="35"/>
      <c r="AA202" s="35"/>
      <c r="AB202" s="35"/>
      <c r="AC202" s="35"/>
      <c r="AD202" s="35"/>
      <c r="AE202" s="35"/>
      <c r="AR202" s="200" t="s">
        <v>299</v>
      </c>
      <c r="AT202" s="200" t="s">
        <v>294</v>
      </c>
      <c r="AU202" s="200" t="s">
        <v>120</v>
      </c>
      <c r="AY202" s="18" t="s">
        <v>292</v>
      </c>
      <c r="BE202" s="201">
        <f>IF(N202="základní",J202,0)</f>
        <v>0</v>
      </c>
      <c r="BF202" s="201">
        <f>IF(N202="snížená",J202,0)</f>
        <v>0</v>
      </c>
      <c r="BG202" s="201">
        <f>IF(N202="zákl. přenesená",J202,0)</f>
        <v>0</v>
      </c>
      <c r="BH202" s="201">
        <f>IF(N202="sníž. přenesená",J202,0)</f>
        <v>0</v>
      </c>
      <c r="BI202" s="201">
        <f>IF(N202="nulová",J202,0)</f>
        <v>0</v>
      </c>
      <c r="BJ202" s="18" t="s">
        <v>85</v>
      </c>
      <c r="BK202" s="201">
        <f>ROUND(I202*H202,2)</f>
        <v>0</v>
      </c>
      <c r="BL202" s="18" t="s">
        <v>299</v>
      </c>
      <c r="BM202" s="200" t="s">
        <v>6404</v>
      </c>
    </row>
    <row r="203" spans="1:65" s="2" customFormat="1" ht="16.5" customHeight="1">
      <c r="A203" s="35"/>
      <c r="B203" s="36"/>
      <c r="C203" s="189" t="s">
        <v>619</v>
      </c>
      <c r="D203" s="189" t="s">
        <v>294</v>
      </c>
      <c r="E203" s="190" t="s">
        <v>6405</v>
      </c>
      <c r="F203" s="191" t="s">
        <v>6406</v>
      </c>
      <c r="G203" s="192" t="s">
        <v>407</v>
      </c>
      <c r="H203" s="193">
        <v>20</v>
      </c>
      <c r="I203" s="194"/>
      <c r="J203" s="195">
        <f>ROUND(I203*H203,2)</f>
        <v>0</v>
      </c>
      <c r="K203" s="191" t="s">
        <v>298</v>
      </c>
      <c r="L203" s="40"/>
      <c r="M203" s="196" t="s">
        <v>1</v>
      </c>
      <c r="N203" s="197" t="s">
        <v>42</v>
      </c>
      <c r="O203" s="72"/>
      <c r="P203" s="198">
        <f>O203*H203</f>
        <v>0</v>
      </c>
      <c r="Q203" s="198">
        <v>4.6999999999999999E-4</v>
      </c>
      <c r="R203" s="198">
        <f>Q203*H203</f>
        <v>9.4000000000000004E-3</v>
      </c>
      <c r="S203" s="198">
        <v>0</v>
      </c>
      <c r="T203" s="199">
        <f>S203*H203</f>
        <v>0</v>
      </c>
      <c r="U203" s="35"/>
      <c r="V203" s="35"/>
      <c r="W203" s="35"/>
      <c r="X203" s="35"/>
      <c r="Y203" s="35"/>
      <c r="Z203" s="35"/>
      <c r="AA203" s="35"/>
      <c r="AB203" s="35"/>
      <c r="AC203" s="35"/>
      <c r="AD203" s="35"/>
      <c r="AE203" s="35"/>
      <c r="AR203" s="200" t="s">
        <v>299</v>
      </c>
      <c r="AT203" s="200" t="s">
        <v>294</v>
      </c>
      <c r="AU203" s="200" t="s">
        <v>120</v>
      </c>
      <c r="AY203" s="18" t="s">
        <v>292</v>
      </c>
      <c r="BE203" s="201">
        <f>IF(N203="základní",J203,0)</f>
        <v>0</v>
      </c>
      <c r="BF203" s="201">
        <f>IF(N203="snížená",J203,0)</f>
        <v>0</v>
      </c>
      <c r="BG203" s="201">
        <f>IF(N203="zákl. přenesená",J203,0)</f>
        <v>0</v>
      </c>
      <c r="BH203" s="201">
        <f>IF(N203="sníž. přenesená",J203,0)</f>
        <v>0</v>
      </c>
      <c r="BI203" s="201">
        <f>IF(N203="nulová",J203,0)</f>
        <v>0</v>
      </c>
      <c r="BJ203" s="18" t="s">
        <v>85</v>
      </c>
      <c r="BK203" s="201">
        <f>ROUND(I203*H203,2)</f>
        <v>0</v>
      </c>
      <c r="BL203" s="18" t="s">
        <v>299</v>
      </c>
      <c r="BM203" s="200" t="s">
        <v>6407</v>
      </c>
    </row>
    <row r="204" spans="1:65" s="2" customFormat="1" ht="24.2" customHeight="1">
      <c r="A204" s="35"/>
      <c r="B204" s="36"/>
      <c r="C204" s="246" t="s">
        <v>625</v>
      </c>
      <c r="D204" s="246" t="s">
        <v>626</v>
      </c>
      <c r="E204" s="247" t="s">
        <v>6408</v>
      </c>
      <c r="F204" s="248" t="s">
        <v>6409</v>
      </c>
      <c r="G204" s="249" t="s">
        <v>407</v>
      </c>
      <c r="H204" s="250">
        <v>20</v>
      </c>
      <c r="I204" s="251"/>
      <c r="J204" s="252">
        <f>ROUND(I204*H204,2)</f>
        <v>0</v>
      </c>
      <c r="K204" s="248" t="s">
        <v>298</v>
      </c>
      <c r="L204" s="253"/>
      <c r="M204" s="254" t="s">
        <v>1</v>
      </c>
      <c r="N204" s="255" t="s">
        <v>42</v>
      </c>
      <c r="O204" s="72"/>
      <c r="P204" s="198">
        <f>O204*H204</f>
        <v>0</v>
      </c>
      <c r="Q204" s="198">
        <v>8.5699999999999995E-3</v>
      </c>
      <c r="R204" s="198">
        <f>Q204*H204</f>
        <v>0.1714</v>
      </c>
      <c r="S204" s="198">
        <v>0</v>
      </c>
      <c r="T204" s="199">
        <f>S204*H204</f>
        <v>0</v>
      </c>
      <c r="U204" s="35"/>
      <c r="V204" s="35"/>
      <c r="W204" s="35"/>
      <c r="X204" s="35"/>
      <c r="Y204" s="35"/>
      <c r="Z204" s="35"/>
      <c r="AA204" s="35"/>
      <c r="AB204" s="35"/>
      <c r="AC204" s="35"/>
      <c r="AD204" s="35"/>
      <c r="AE204" s="35"/>
      <c r="AR204" s="200" t="s">
        <v>357</v>
      </c>
      <c r="AT204" s="200" t="s">
        <v>626</v>
      </c>
      <c r="AU204" s="200" t="s">
        <v>120</v>
      </c>
      <c r="AY204" s="18" t="s">
        <v>292</v>
      </c>
      <c r="BE204" s="201">
        <f>IF(N204="základní",J204,0)</f>
        <v>0</v>
      </c>
      <c r="BF204" s="201">
        <f>IF(N204="snížená",J204,0)</f>
        <v>0</v>
      </c>
      <c r="BG204" s="201">
        <f>IF(N204="zákl. přenesená",J204,0)</f>
        <v>0</v>
      </c>
      <c r="BH204" s="201">
        <f>IF(N204="sníž. přenesená",J204,0)</f>
        <v>0</v>
      </c>
      <c r="BI204" s="201">
        <f>IF(N204="nulová",J204,0)</f>
        <v>0</v>
      </c>
      <c r="BJ204" s="18" t="s">
        <v>85</v>
      </c>
      <c r="BK204" s="201">
        <f>ROUND(I204*H204,2)</f>
        <v>0</v>
      </c>
      <c r="BL204" s="18" t="s">
        <v>299</v>
      </c>
      <c r="BM204" s="200" t="s">
        <v>6410</v>
      </c>
    </row>
    <row r="205" spans="1:65" s="12" customFormat="1" ht="22.9" customHeight="1">
      <c r="B205" s="173"/>
      <c r="C205" s="174"/>
      <c r="D205" s="175" t="s">
        <v>76</v>
      </c>
      <c r="E205" s="187" t="s">
        <v>1488</v>
      </c>
      <c r="F205" s="187" t="s">
        <v>1489</v>
      </c>
      <c r="G205" s="174"/>
      <c r="H205" s="174"/>
      <c r="I205" s="177"/>
      <c r="J205" s="188">
        <f>BK205</f>
        <v>0</v>
      </c>
      <c r="K205" s="174"/>
      <c r="L205" s="179"/>
      <c r="M205" s="180"/>
      <c r="N205" s="181"/>
      <c r="O205" s="181"/>
      <c r="P205" s="182">
        <f>P206</f>
        <v>0</v>
      </c>
      <c r="Q205" s="181"/>
      <c r="R205" s="182">
        <f>R206</f>
        <v>0</v>
      </c>
      <c r="S205" s="181"/>
      <c r="T205" s="183">
        <f>T206</f>
        <v>0</v>
      </c>
      <c r="AR205" s="184" t="s">
        <v>85</v>
      </c>
      <c r="AT205" s="185" t="s">
        <v>76</v>
      </c>
      <c r="AU205" s="185" t="s">
        <v>85</v>
      </c>
      <c r="AY205" s="184" t="s">
        <v>292</v>
      </c>
      <c r="BK205" s="186">
        <f>BK206</f>
        <v>0</v>
      </c>
    </row>
    <row r="206" spans="1:65" s="2" customFormat="1" ht="24.2" customHeight="1">
      <c r="A206" s="35"/>
      <c r="B206" s="36"/>
      <c r="C206" s="189" t="s">
        <v>631</v>
      </c>
      <c r="D206" s="189" t="s">
        <v>294</v>
      </c>
      <c r="E206" s="190" t="s">
        <v>4853</v>
      </c>
      <c r="F206" s="191" t="s">
        <v>4854</v>
      </c>
      <c r="G206" s="192" t="s">
        <v>365</v>
      </c>
      <c r="H206" s="193">
        <v>79.230999999999995</v>
      </c>
      <c r="I206" s="194"/>
      <c r="J206" s="195">
        <f>ROUND(I206*H206,2)</f>
        <v>0</v>
      </c>
      <c r="K206" s="191" t="s">
        <v>298</v>
      </c>
      <c r="L206" s="40"/>
      <c r="M206" s="196" t="s">
        <v>1</v>
      </c>
      <c r="N206" s="197" t="s">
        <v>42</v>
      </c>
      <c r="O206" s="72"/>
      <c r="P206" s="198">
        <f>O206*H206</f>
        <v>0</v>
      </c>
      <c r="Q206" s="198">
        <v>0</v>
      </c>
      <c r="R206" s="198">
        <f>Q206*H206</f>
        <v>0</v>
      </c>
      <c r="S206" s="198">
        <v>0</v>
      </c>
      <c r="T206" s="199">
        <f>S206*H206</f>
        <v>0</v>
      </c>
      <c r="U206" s="35"/>
      <c r="V206" s="35"/>
      <c r="W206" s="35"/>
      <c r="X206" s="35"/>
      <c r="Y206" s="35"/>
      <c r="Z206" s="35"/>
      <c r="AA206" s="35"/>
      <c r="AB206" s="35"/>
      <c r="AC206" s="35"/>
      <c r="AD206" s="35"/>
      <c r="AE206" s="35"/>
      <c r="AR206" s="200" t="s">
        <v>299</v>
      </c>
      <c r="AT206" s="200" t="s">
        <v>294</v>
      </c>
      <c r="AU206" s="200" t="s">
        <v>120</v>
      </c>
      <c r="AY206" s="18" t="s">
        <v>292</v>
      </c>
      <c r="BE206" s="201">
        <f>IF(N206="základní",J206,0)</f>
        <v>0</v>
      </c>
      <c r="BF206" s="201">
        <f>IF(N206="snížená",J206,0)</f>
        <v>0</v>
      </c>
      <c r="BG206" s="201">
        <f>IF(N206="zákl. přenesená",J206,0)</f>
        <v>0</v>
      </c>
      <c r="BH206" s="201">
        <f>IF(N206="sníž. přenesená",J206,0)</f>
        <v>0</v>
      </c>
      <c r="BI206" s="201">
        <f>IF(N206="nulová",J206,0)</f>
        <v>0</v>
      </c>
      <c r="BJ206" s="18" t="s">
        <v>85</v>
      </c>
      <c r="BK206" s="201">
        <f>ROUND(I206*H206,2)</f>
        <v>0</v>
      </c>
      <c r="BL206" s="18" t="s">
        <v>299</v>
      </c>
      <c r="BM206" s="200" t="s">
        <v>6411</v>
      </c>
    </row>
    <row r="207" spans="1:65" s="12" customFormat="1" ht="25.9" customHeight="1">
      <c r="B207" s="173"/>
      <c r="C207" s="174"/>
      <c r="D207" s="175" t="s">
        <v>76</v>
      </c>
      <c r="E207" s="176" t="s">
        <v>1494</v>
      </c>
      <c r="F207" s="176" t="s">
        <v>1495</v>
      </c>
      <c r="G207" s="174"/>
      <c r="H207" s="174"/>
      <c r="I207" s="177"/>
      <c r="J207" s="178">
        <f>BK207</f>
        <v>0</v>
      </c>
      <c r="K207" s="174"/>
      <c r="L207" s="179"/>
      <c r="M207" s="180"/>
      <c r="N207" s="181"/>
      <c r="O207" s="181"/>
      <c r="P207" s="182">
        <f>P208</f>
        <v>0</v>
      </c>
      <c r="Q207" s="181"/>
      <c r="R207" s="182">
        <f>R208</f>
        <v>6.7799999999999996E-3</v>
      </c>
      <c r="S207" s="181"/>
      <c r="T207" s="183">
        <f>T208</f>
        <v>0</v>
      </c>
      <c r="AR207" s="184" t="s">
        <v>120</v>
      </c>
      <c r="AT207" s="185" t="s">
        <v>76</v>
      </c>
      <c r="AU207" s="185" t="s">
        <v>77</v>
      </c>
      <c r="AY207" s="184" t="s">
        <v>292</v>
      </c>
      <c r="BK207" s="186">
        <f>BK208</f>
        <v>0</v>
      </c>
    </row>
    <row r="208" spans="1:65" s="12" customFormat="1" ht="22.9" customHeight="1">
      <c r="B208" s="173"/>
      <c r="C208" s="174"/>
      <c r="D208" s="175" t="s">
        <v>76</v>
      </c>
      <c r="E208" s="187" t="s">
        <v>1906</v>
      </c>
      <c r="F208" s="187" t="s">
        <v>1907</v>
      </c>
      <c r="G208" s="174"/>
      <c r="H208" s="174"/>
      <c r="I208" s="177"/>
      <c r="J208" s="188">
        <f>BK208</f>
        <v>0</v>
      </c>
      <c r="K208" s="174"/>
      <c r="L208" s="179"/>
      <c r="M208" s="180"/>
      <c r="N208" s="181"/>
      <c r="O208" s="181"/>
      <c r="P208" s="182">
        <f>P209</f>
        <v>0</v>
      </c>
      <c r="Q208" s="181"/>
      <c r="R208" s="182">
        <f>R209</f>
        <v>6.7799999999999996E-3</v>
      </c>
      <c r="S208" s="181"/>
      <c r="T208" s="183">
        <f>T209</f>
        <v>0</v>
      </c>
      <c r="AR208" s="184" t="s">
        <v>120</v>
      </c>
      <c r="AT208" s="185" t="s">
        <v>76</v>
      </c>
      <c r="AU208" s="185" t="s">
        <v>85</v>
      </c>
      <c r="AY208" s="184" t="s">
        <v>292</v>
      </c>
      <c r="BK208" s="186">
        <f>BK209</f>
        <v>0</v>
      </c>
    </row>
    <row r="209" spans="1:65" s="2" customFormat="1" ht="16.5" customHeight="1">
      <c r="A209" s="35"/>
      <c r="B209" s="36"/>
      <c r="C209" s="189" t="s">
        <v>639</v>
      </c>
      <c r="D209" s="189" t="s">
        <v>294</v>
      </c>
      <c r="E209" s="190" t="s">
        <v>6412</v>
      </c>
      <c r="F209" s="191" t="s">
        <v>6413</v>
      </c>
      <c r="G209" s="192" t="s">
        <v>1911</v>
      </c>
      <c r="H209" s="193">
        <v>1</v>
      </c>
      <c r="I209" s="194"/>
      <c r="J209" s="195">
        <f>ROUND(I209*H209,2)</f>
        <v>0</v>
      </c>
      <c r="K209" s="191" t="s">
        <v>298</v>
      </c>
      <c r="L209" s="40"/>
      <c r="M209" s="196" t="s">
        <v>1</v>
      </c>
      <c r="N209" s="197" t="s">
        <v>42</v>
      </c>
      <c r="O209" s="72"/>
      <c r="P209" s="198">
        <f>O209*H209</f>
        <v>0</v>
      </c>
      <c r="Q209" s="198">
        <v>6.7799999999999996E-3</v>
      </c>
      <c r="R209" s="198">
        <f>Q209*H209</f>
        <v>6.7799999999999996E-3</v>
      </c>
      <c r="S209" s="198">
        <v>0</v>
      </c>
      <c r="T209" s="199">
        <f>S209*H209</f>
        <v>0</v>
      </c>
      <c r="U209" s="35"/>
      <c r="V209" s="35"/>
      <c r="W209" s="35"/>
      <c r="X209" s="35"/>
      <c r="Y209" s="35"/>
      <c r="Z209" s="35"/>
      <c r="AA209" s="35"/>
      <c r="AB209" s="35"/>
      <c r="AC209" s="35"/>
      <c r="AD209" s="35"/>
      <c r="AE209" s="35"/>
      <c r="AR209" s="200" t="s">
        <v>438</v>
      </c>
      <c r="AT209" s="200" t="s">
        <v>294</v>
      </c>
      <c r="AU209" s="200" t="s">
        <v>120</v>
      </c>
      <c r="AY209" s="18" t="s">
        <v>292</v>
      </c>
      <c r="BE209" s="201">
        <f>IF(N209="základní",J209,0)</f>
        <v>0</v>
      </c>
      <c r="BF209" s="201">
        <f>IF(N209="snížená",J209,0)</f>
        <v>0</v>
      </c>
      <c r="BG209" s="201">
        <f>IF(N209="zákl. přenesená",J209,0)</f>
        <v>0</v>
      </c>
      <c r="BH209" s="201">
        <f>IF(N209="sníž. přenesená",J209,0)</f>
        <v>0</v>
      </c>
      <c r="BI209" s="201">
        <f>IF(N209="nulová",J209,0)</f>
        <v>0</v>
      </c>
      <c r="BJ209" s="18" t="s">
        <v>85</v>
      </c>
      <c r="BK209" s="201">
        <f>ROUND(I209*H209,2)</f>
        <v>0</v>
      </c>
      <c r="BL209" s="18" t="s">
        <v>438</v>
      </c>
      <c r="BM209" s="200" t="s">
        <v>6414</v>
      </c>
    </row>
    <row r="210" spans="1:65" s="12" customFormat="1" ht="25.9" customHeight="1">
      <c r="B210" s="173"/>
      <c r="C210" s="174"/>
      <c r="D210" s="175" t="s">
        <v>76</v>
      </c>
      <c r="E210" s="176" t="s">
        <v>626</v>
      </c>
      <c r="F210" s="176" t="s">
        <v>5801</v>
      </c>
      <c r="G210" s="174"/>
      <c r="H210" s="174"/>
      <c r="I210" s="177"/>
      <c r="J210" s="178">
        <f>BK210</f>
        <v>0</v>
      </c>
      <c r="K210" s="174"/>
      <c r="L210" s="179"/>
      <c r="M210" s="180"/>
      <c r="N210" s="181"/>
      <c r="O210" s="181"/>
      <c r="P210" s="182">
        <v>0</v>
      </c>
      <c r="Q210" s="181"/>
      <c r="R210" s="182">
        <v>0</v>
      </c>
      <c r="S210" s="181"/>
      <c r="T210" s="183">
        <v>0</v>
      </c>
      <c r="AR210" s="184" t="s">
        <v>317</v>
      </c>
      <c r="AT210" s="185" t="s">
        <v>76</v>
      </c>
      <c r="AU210" s="185" t="s">
        <v>77</v>
      </c>
      <c r="AY210" s="184" t="s">
        <v>292</v>
      </c>
      <c r="BK210" s="186">
        <v>0</v>
      </c>
    </row>
    <row r="211" spans="1:65" s="12" customFormat="1" ht="25.9" customHeight="1">
      <c r="B211" s="173"/>
      <c r="C211" s="174"/>
      <c r="D211" s="175" t="s">
        <v>76</v>
      </c>
      <c r="E211" s="176" t="s">
        <v>4786</v>
      </c>
      <c r="F211" s="176" t="s">
        <v>4787</v>
      </c>
      <c r="G211" s="174"/>
      <c r="H211" s="174"/>
      <c r="I211" s="177"/>
      <c r="J211" s="178">
        <f>BK211</f>
        <v>0</v>
      </c>
      <c r="K211" s="174"/>
      <c r="L211" s="179"/>
      <c r="M211" s="180"/>
      <c r="N211" s="181"/>
      <c r="O211" s="181"/>
      <c r="P211" s="182">
        <f>SUM(P212:P214)</f>
        <v>0</v>
      </c>
      <c r="Q211" s="181"/>
      <c r="R211" s="182">
        <f>SUM(R212:R214)</f>
        <v>0</v>
      </c>
      <c r="S211" s="181"/>
      <c r="T211" s="183">
        <f>SUM(T212:T214)</f>
        <v>0</v>
      </c>
      <c r="AR211" s="184" t="s">
        <v>299</v>
      </c>
      <c r="AT211" s="185" t="s">
        <v>76</v>
      </c>
      <c r="AU211" s="185" t="s">
        <v>77</v>
      </c>
      <c r="AY211" s="184" t="s">
        <v>292</v>
      </c>
      <c r="BK211" s="186">
        <f>SUM(BK212:BK214)</f>
        <v>0</v>
      </c>
    </row>
    <row r="212" spans="1:65" s="2" customFormat="1" ht="16.5" customHeight="1">
      <c r="A212" s="35"/>
      <c r="B212" s="36"/>
      <c r="C212" s="189" t="s">
        <v>648</v>
      </c>
      <c r="D212" s="189" t="s">
        <v>294</v>
      </c>
      <c r="E212" s="190" t="s">
        <v>6415</v>
      </c>
      <c r="F212" s="191" t="s">
        <v>6416</v>
      </c>
      <c r="G212" s="192" t="s">
        <v>337</v>
      </c>
      <c r="H212" s="193">
        <v>30</v>
      </c>
      <c r="I212" s="194"/>
      <c r="J212" s="195">
        <f>ROUND(I212*H212,2)</f>
        <v>0</v>
      </c>
      <c r="K212" s="191" t="s">
        <v>298</v>
      </c>
      <c r="L212" s="40"/>
      <c r="M212" s="196" t="s">
        <v>1</v>
      </c>
      <c r="N212" s="197" t="s">
        <v>42</v>
      </c>
      <c r="O212" s="72"/>
      <c r="P212" s="198">
        <f>O212*H212</f>
        <v>0</v>
      </c>
      <c r="Q212" s="198">
        <v>0</v>
      </c>
      <c r="R212" s="198">
        <f>Q212*H212</f>
        <v>0</v>
      </c>
      <c r="S212" s="198">
        <v>0</v>
      </c>
      <c r="T212" s="199">
        <f>S212*H212</f>
        <v>0</v>
      </c>
      <c r="U212" s="35"/>
      <c r="V212" s="35"/>
      <c r="W212" s="35"/>
      <c r="X212" s="35"/>
      <c r="Y212" s="35"/>
      <c r="Z212" s="35"/>
      <c r="AA212" s="35"/>
      <c r="AB212" s="35"/>
      <c r="AC212" s="35"/>
      <c r="AD212" s="35"/>
      <c r="AE212" s="35"/>
      <c r="AR212" s="200" t="s">
        <v>338</v>
      </c>
      <c r="AT212" s="200" t="s">
        <v>294</v>
      </c>
      <c r="AU212" s="200" t="s">
        <v>85</v>
      </c>
      <c r="AY212" s="18" t="s">
        <v>292</v>
      </c>
      <c r="BE212" s="201">
        <f>IF(N212="základní",J212,0)</f>
        <v>0</v>
      </c>
      <c r="BF212" s="201">
        <f>IF(N212="snížená",J212,0)</f>
        <v>0</v>
      </c>
      <c r="BG212" s="201">
        <f>IF(N212="zákl. přenesená",J212,0)</f>
        <v>0</v>
      </c>
      <c r="BH212" s="201">
        <f>IF(N212="sníž. přenesená",J212,0)</f>
        <v>0</v>
      </c>
      <c r="BI212" s="201">
        <f>IF(N212="nulová",J212,0)</f>
        <v>0</v>
      </c>
      <c r="BJ212" s="18" t="s">
        <v>85</v>
      </c>
      <c r="BK212" s="201">
        <f>ROUND(I212*H212,2)</f>
        <v>0</v>
      </c>
      <c r="BL212" s="18" t="s">
        <v>338</v>
      </c>
      <c r="BM212" s="200" t="s">
        <v>6417</v>
      </c>
    </row>
    <row r="213" spans="1:65" s="13" customFormat="1" ht="22.5">
      <c r="B213" s="202"/>
      <c r="C213" s="203"/>
      <c r="D213" s="204" t="s">
        <v>301</v>
      </c>
      <c r="E213" s="205" t="s">
        <v>1</v>
      </c>
      <c r="F213" s="206" t="s">
        <v>6418</v>
      </c>
      <c r="G213" s="203"/>
      <c r="H213" s="205" t="s">
        <v>1</v>
      </c>
      <c r="I213" s="207"/>
      <c r="J213" s="203"/>
      <c r="K213" s="203"/>
      <c r="L213" s="208"/>
      <c r="M213" s="209"/>
      <c r="N213" s="210"/>
      <c r="O213" s="210"/>
      <c r="P213" s="210"/>
      <c r="Q213" s="210"/>
      <c r="R213" s="210"/>
      <c r="S213" s="210"/>
      <c r="T213" s="211"/>
      <c r="AT213" s="212" t="s">
        <v>301</v>
      </c>
      <c r="AU213" s="212" t="s">
        <v>85</v>
      </c>
      <c r="AV213" s="13" t="s">
        <v>85</v>
      </c>
      <c r="AW213" s="13" t="s">
        <v>32</v>
      </c>
      <c r="AX213" s="13" t="s">
        <v>77</v>
      </c>
      <c r="AY213" s="212" t="s">
        <v>292</v>
      </c>
    </row>
    <row r="214" spans="1:65" s="14" customFormat="1" ht="11.25">
      <c r="B214" s="213"/>
      <c r="C214" s="214"/>
      <c r="D214" s="204" t="s">
        <v>301</v>
      </c>
      <c r="E214" s="215" t="s">
        <v>1</v>
      </c>
      <c r="F214" s="216" t="s">
        <v>554</v>
      </c>
      <c r="G214" s="214"/>
      <c r="H214" s="217">
        <v>30</v>
      </c>
      <c r="I214" s="218"/>
      <c r="J214" s="214"/>
      <c r="K214" s="214"/>
      <c r="L214" s="219"/>
      <c r="M214" s="261"/>
      <c r="N214" s="262"/>
      <c r="O214" s="262"/>
      <c r="P214" s="262"/>
      <c r="Q214" s="262"/>
      <c r="R214" s="262"/>
      <c r="S214" s="262"/>
      <c r="T214" s="263"/>
      <c r="AT214" s="223" t="s">
        <v>301</v>
      </c>
      <c r="AU214" s="223" t="s">
        <v>85</v>
      </c>
      <c r="AV214" s="14" t="s">
        <v>120</v>
      </c>
      <c r="AW214" s="14" t="s">
        <v>32</v>
      </c>
      <c r="AX214" s="14" t="s">
        <v>85</v>
      </c>
      <c r="AY214" s="223" t="s">
        <v>292</v>
      </c>
    </row>
    <row r="215" spans="1:65" s="2" customFormat="1" ht="6.95" customHeight="1">
      <c r="A215" s="35"/>
      <c r="B215" s="55"/>
      <c r="C215" s="56"/>
      <c r="D215" s="56"/>
      <c r="E215" s="56"/>
      <c r="F215" s="56"/>
      <c r="G215" s="56"/>
      <c r="H215" s="56"/>
      <c r="I215" s="56"/>
      <c r="J215" s="56"/>
      <c r="K215" s="56"/>
      <c r="L215" s="40"/>
      <c r="M215" s="35"/>
      <c r="O215" s="35"/>
      <c r="P215" s="35"/>
      <c r="Q215" s="35"/>
      <c r="R215" s="35"/>
      <c r="S215" s="35"/>
      <c r="T215" s="35"/>
      <c r="U215" s="35"/>
      <c r="V215" s="35"/>
      <c r="W215" s="35"/>
      <c r="X215" s="35"/>
      <c r="Y215" s="35"/>
      <c r="Z215" s="35"/>
      <c r="AA215" s="35"/>
      <c r="AB215" s="35"/>
      <c r="AC215" s="35"/>
      <c r="AD215" s="35"/>
      <c r="AE215" s="35"/>
    </row>
  </sheetData>
  <sheetProtection algorithmName="SHA-512" hashValue="mn3iSFDqGecwhiYjmPNY6WGpzG+/J/9Z4TYHklS0uP/y8zZMClda9cmnYETEKlu3lUCWq77Eq9WpQCMY1HSvXA==" saltValue="xS6G72TUr1FQ4bPcYHnT5pqSIR8L2JL4c4nPlK8SHmbmNtbTy9K10MLNI17YgLZgbtrb/erUEUmCLWdh99jrgg==" spinCount="100000" sheet="1" objects="1" scenarios="1" formatColumns="0" formatRows="0" autoFilter="0"/>
  <autoFilter ref="C124:K214" xr:uid="{00000000-0009-0000-0000-00000D000000}"/>
  <mergeCells count="9">
    <mergeCell ref="E87:H87"/>
    <mergeCell ref="E115:H115"/>
    <mergeCell ref="E117:H117"/>
    <mergeCell ref="L2:V2"/>
    <mergeCell ref="E7:H7"/>
    <mergeCell ref="E9:H9"/>
    <mergeCell ref="E18:H18"/>
    <mergeCell ref="E27:H27"/>
    <mergeCell ref="E85:H85"/>
  </mergeCell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  <drawing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>
    <pageSetUpPr fitToPage="1"/>
  </sheetPr>
  <dimension ref="A2:BM211"/>
  <sheetViews>
    <sheetView showGridLines="0" workbookViewId="0"/>
  </sheetViews>
  <sheetFormatPr defaultRowHeight="15"/>
  <cols>
    <col min="1" max="1" width="8.33203125" style="1" customWidth="1"/>
    <col min="2" max="2" width="1.1640625" style="1" customWidth="1"/>
    <col min="3" max="3" width="4.1640625" style="1" customWidth="1"/>
    <col min="4" max="4" width="4.33203125" style="1" customWidth="1"/>
    <col min="5" max="5" width="17.1640625" style="1" customWidth="1"/>
    <col min="6" max="6" width="50.83203125" style="1" customWidth="1"/>
    <col min="7" max="7" width="7.5" style="1" customWidth="1"/>
    <col min="8" max="8" width="14" style="1" customWidth="1"/>
    <col min="9" max="9" width="15.83203125" style="1" customWidth="1"/>
    <col min="10" max="11" width="22.33203125" style="1" customWidth="1"/>
    <col min="12" max="12" width="9.33203125" style="1" customWidth="1"/>
    <col min="13" max="13" width="10.83203125" style="1" hidden="1" customWidth="1"/>
    <col min="14" max="14" width="9.33203125" style="1" hidden="1"/>
    <col min="15" max="20" width="14.1640625" style="1" hidden="1" customWidth="1"/>
    <col min="21" max="21" width="16.33203125" style="1" hidden="1" customWidth="1"/>
    <col min="22" max="22" width="12.33203125" style="1" customWidth="1"/>
    <col min="23" max="23" width="16.33203125" style="1" customWidth="1"/>
    <col min="24" max="24" width="12.33203125" style="1" customWidth="1"/>
    <col min="25" max="25" width="15" style="1" customWidth="1"/>
    <col min="26" max="26" width="11" style="1" customWidth="1"/>
    <col min="27" max="27" width="15" style="1" customWidth="1"/>
    <col min="28" max="28" width="16.33203125" style="1" customWidth="1"/>
    <col min="29" max="29" width="11" style="1" customWidth="1"/>
    <col min="30" max="30" width="15" style="1" customWidth="1"/>
    <col min="31" max="31" width="16.33203125" style="1" customWidth="1"/>
    <col min="44" max="65" width="9.33203125" style="1" hidden="1"/>
  </cols>
  <sheetData>
    <row r="2" spans="1:56" s="1" customFormat="1" ht="36.950000000000003" customHeight="1">
      <c r="L2" s="321"/>
      <c r="M2" s="321"/>
      <c r="N2" s="321"/>
      <c r="O2" s="321"/>
      <c r="P2" s="321"/>
      <c r="Q2" s="321"/>
      <c r="R2" s="321"/>
      <c r="S2" s="321"/>
      <c r="T2" s="321"/>
      <c r="U2" s="321"/>
      <c r="V2" s="321"/>
      <c r="AT2" s="18" t="s">
        <v>126</v>
      </c>
      <c r="AZ2" s="109" t="s">
        <v>4795</v>
      </c>
      <c r="BA2" s="109" t="s">
        <v>4796</v>
      </c>
      <c r="BB2" s="109" t="s">
        <v>1</v>
      </c>
      <c r="BC2" s="109" t="s">
        <v>6419</v>
      </c>
      <c r="BD2" s="109" t="s">
        <v>120</v>
      </c>
    </row>
    <row r="3" spans="1:56" s="1" customFormat="1" ht="6.95" customHeight="1">
      <c r="B3" s="110"/>
      <c r="C3" s="111"/>
      <c r="D3" s="111"/>
      <c r="E3" s="111"/>
      <c r="F3" s="111"/>
      <c r="G3" s="111"/>
      <c r="H3" s="111"/>
      <c r="I3" s="111"/>
      <c r="J3" s="111"/>
      <c r="K3" s="111"/>
      <c r="L3" s="21"/>
      <c r="AT3" s="18" t="s">
        <v>120</v>
      </c>
      <c r="AZ3" s="109" t="s">
        <v>4798</v>
      </c>
      <c r="BA3" s="109" t="s">
        <v>4799</v>
      </c>
      <c r="BB3" s="109" t="s">
        <v>1</v>
      </c>
      <c r="BC3" s="109" t="s">
        <v>6420</v>
      </c>
      <c r="BD3" s="109" t="s">
        <v>120</v>
      </c>
    </row>
    <row r="4" spans="1:56" s="1" customFormat="1" ht="24.95" customHeight="1">
      <c r="B4" s="21"/>
      <c r="D4" s="112" t="s">
        <v>166</v>
      </c>
      <c r="L4" s="21"/>
      <c r="M4" s="113" t="s">
        <v>10</v>
      </c>
      <c r="AT4" s="18" t="s">
        <v>4</v>
      </c>
    </row>
    <row r="5" spans="1:56" s="1" customFormat="1" ht="6.95" customHeight="1">
      <c r="B5" s="21"/>
      <c r="L5" s="21"/>
    </row>
    <row r="6" spans="1:56" s="1" customFormat="1" ht="12" customHeight="1">
      <c r="B6" s="21"/>
      <c r="D6" s="114" t="s">
        <v>16</v>
      </c>
      <c r="L6" s="21"/>
    </row>
    <row r="7" spans="1:56" s="1" customFormat="1" ht="16.5" customHeight="1">
      <c r="B7" s="21"/>
      <c r="E7" s="322" t="str">
        <f>'Rekapitulace stavby'!K6</f>
        <v>Domov pro seniory, Nový Bydžov</v>
      </c>
      <c r="F7" s="323"/>
      <c r="G7" s="323"/>
      <c r="H7" s="323"/>
      <c r="L7" s="21"/>
    </row>
    <row r="8" spans="1:56" s="2" customFormat="1" ht="12" customHeight="1">
      <c r="A8" s="35"/>
      <c r="B8" s="40"/>
      <c r="C8" s="35"/>
      <c r="D8" s="114" t="s">
        <v>179</v>
      </c>
      <c r="E8" s="35"/>
      <c r="F8" s="35"/>
      <c r="G8" s="35"/>
      <c r="H8" s="35"/>
      <c r="I8" s="35"/>
      <c r="J8" s="35"/>
      <c r="K8" s="35"/>
      <c r="L8" s="52"/>
      <c r="S8" s="35"/>
      <c r="T8" s="35"/>
      <c r="U8" s="35"/>
      <c r="V8" s="35"/>
      <c r="W8" s="35"/>
      <c r="X8" s="35"/>
      <c r="Y8" s="35"/>
      <c r="Z8" s="35"/>
      <c r="AA8" s="35"/>
      <c r="AB8" s="35"/>
      <c r="AC8" s="35"/>
      <c r="AD8" s="35"/>
      <c r="AE8" s="35"/>
    </row>
    <row r="9" spans="1:56" s="2" customFormat="1" ht="16.5" customHeight="1">
      <c r="A9" s="35"/>
      <c r="B9" s="40"/>
      <c r="C9" s="35"/>
      <c r="D9" s="35"/>
      <c r="E9" s="324" t="s">
        <v>6421</v>
      </c>
      <c r="F9" s="325"/>
      <c r="G9" s="325"/>
      <c r="H9" s="325"/>
      <c r="I9" s="35"/>
      <c r="J9" s="35"/>
      <c r="K9" s="35"/>
      <c r="L9" s="52"/>
      <c r="S9" s="35"/>
      <c r="T9" s="35"/>
      <c r="U9" s="35"/>
      <c r="V9" s="35"/>
      <c r="W9" s="35"/>
      <c r="X9" s="35"/>
      <c r="Y9" s="35"/>
      <c r="Z9" s="35"/>
      <c r="AA9" s="35"/>
      <c r="AB9" s="35"/>
      <c r="AC9" s="35"/>
      <c r="AD9" s="35"/>
      <c r="AE9" s="35"/>
    </row>
    <row r="10" spans="1:56" s="2" customFormat="1" ht="11.25">
      <c r="A10" s="35"/>
      <c r="B10" s="40"/>
      <c r="C10" s="35"/>
      <c r="D10" s="35"/>
      <c r="E10" s="35"/>
      <c r="F10" s="35"/>
      <c r="G10" s="35"/>
      <c r="H10" s="35"/>
      <c r="I10" s="35"/>
      <c r="J10" s="35"/>
      <c r="K10" s="35"/>
      <c r="L10" s="52"/>
      <c r="S10" s="35"/>
      <c r="T10" s="35"/>
      <c r="U10" s="35"/>
      <c r="V10" s="35"/>
      <c r="W10" s="35"/>
      <c r="X10" s="35"/>
      <c r="Y10" s="35"/>
      <c r="Z10" s="35"/>
      <c r="AA10" s="35"/>
      <c r="AB10" s="35"/>
      <c r="AC10" s="35"/>
      <c r="AD10" s="35"/>
      <c r="AE10" s="35"/>
    </row>
    <row r="11" spans="1:56" s="2" customFormat="1" ht="12" customHeight="1">
      <c r="A11" s="35"/>
      <c r="B11" s="40"/>
      <c r="C11" s="35"/>
      <c r="D11" s="114" t="s">
        <v>18</v>
      </c>
      <c r="E11" s="35"/>
      <c r="F11" s="115" t="s">
        <v>1</v>
      </c>
      <c r="G11" s="35"/>
      <c r="H11" s="35"/>
      <c r="I11" s="114" t="s">
        <v>19</v>
      </c>
      <c r="J11" s="115" t="s">
        <v>1</v>
      </c>
      <c r="K11" s="35"/>
      <c r="L11" s="52"/>
      <c r="S11" s="35"/>
      <c r="T11" s="35"/>
      <c r="U11" s="35"/>
      <c r="V11" s="35"/>
      <c r="W11" s="35"/>
      <c r="X11" s="35"/>
      <c r="Y11" s="35"/>
      <c r="Z11" s="35"/>
      <c r="AA11" s="35"/>
      <c r="AB11" s="35"/>
      <c r="AC11" s="35"/>
      <c r="AD11" s="35"/>
      <c r="AE11" s="35"/>
    </row>
    <row r="12" spans="1:56" s="2" customFormat="1" ht="12" customHeight="1">
      <c r="A12" s="35"/>
      <c r="B12" s="40"/>
      <c r="C12" s="35"/>
      <c r="D12" s="114" t="s">
        <v>20</v>
      </c>
      <c r="E12" s="35"/>
      <c r="F12" s="115" t="s">
        <v>21</v>
      </c>
      <c r="G12" s="35"/>
      <c r="H12" s="35"/>
      <c r="I12" s="114" t="s">
        <v>22</v>
      </c>
      <c r="J12" s="116" t="str">
        <f>'Rekapitulace stavby'!AN8</f>
        <v>4. 1. 2023</v>
      </c>
      <c r="K12" s="35"/>
      <c r="L12" s="52"/>
      <c r="S12" s="35"/>
      <c r="T12" s="35"/>
      <c r="U12" s="35"/>
      <c r="V12" s="35"/>
      <c r="W12" s="35"/>
      <c r="X12" s="35"/>
      <c r="Y12" s="35"/>
      <c r="Z12" s="35"/>
      <c r="AA12" s="35"/>
      <c r="AB12" s="35"/>
      <c r="AC12" s="35"/>
      <c r="AD12" s="35"/>
      <c r="AE12" s="35"/>
    </row>
    <row r="13" spans="1:56" s="2" customFormat="1" ht="10.9" customHeight="1">
      <c r="A13" s="35"/>
      <c r="B13" s="40"/>
      <c r="C13" s="35"/>
      <c r="D13" s="35"/>
      <c r="E13" s="35"/>
      <c r="F13" s="35"/>
      <c r="G13" s="35"/>
      <c r="H13" s="35"/>
      <c r="I13" s="35"/>
      <c r="J13" s="35"/>
      <c r="K13" s="35"/>
      <c r="L13" s="52"/>
      <c r="S13" s="35"/>
      <c r="T13" s="35"/>
      <c r="U13" s="35"/>
      <c r="V13" s="35"/>
      <c r="W13" s="35"/>
      <c r="X13" s="35"/>
      <c r="Y13" s="35"/>
      <c r="Z13" s="35"/>
      <c r="AA13" s="35"/>
      <c r="AB13" s="35"/>
      <c r="AC13" s="35"/>
      <c r="AD13" s="35"/>
      <c r="AE13" s="35"/>
    </row>
    <row r="14" spans="1:56" s="2" customFormat="1" ht="12" customHeight="1">
      <c r="A14" s="35"/>
      <c r="B14" s="40"/>
      <c r="C14" s="35"/>
      <c r="D14" s="114" t="s">
        <v>24</v>
      </c>
      <c r="E14" s="35"/>
      <c r="F14" s="35"/>
      <c r="G14" s="35"/>
      <c r="H14" s="35"/>
      <c r="I14" s="114" t="s">
        <v>25</v>
      </c>
      <c r="J14" s="115" t="s">
        <v>1</v>
      </c>
      <c r="K14" s="35"/>
      <c r="L14" s="52"/>
      <c r="S14" s="35"/>
      <c r="T14" s="35"/>
      <c r="U14" s="35"/>
      <c r="V14" s="35"/>
      <c r="W14" s="35"/>
      <c r="X14" s="35"/>
      <c r="Y14" s="35"/>
      <c r="Z14" s="35"/>
      <c r="AA14" s="35"/>
      <c r="AB14" s="35"/>
      <c r="AC14" s="35"/>
      <c r="AD14" s="35"/>
      <c r="AE14" s="35"/>
    </row>
    <row r="15" spans="1:56" s="2" customFormat="1" ht="18" customHeight="1">
      <c r="A15" s="35"/>
      <c r="B15" s="40"/>
      <c r="C15" s="35"/>
      <c r="D15" s="35"/>
      <c r="E15" s="115" t="s">
        <v>26</v>
      </c>
      <c r="F15" s="35"/>
      <c r="G15" s="35"/>
      <c r="H15" s="35"/>
      <c r="I15" s="114" t="s">
        <v>27</v>
      </c>
      <c r="J15" s="115" t="s">
        <v>1</v>
      </c>
      <c r="K15" s="35"/>
      <c r="L15" s="52"/>
      <c r="S15" s="35"/>
      <c r="T15" s="35"/>
      <c r="U15" s="35"/>
      <c r="V15" s="35"/>
      <c r="W15" s="35"/>
      <c r="X15" s="35"/>
      <c r="Y15" s="35"/>
      <c r="Z15" s="35"/>
      <c r="AA15" s="35"/>
      <c r="AB15" s="35"/>
      <c r="AC15" s="35"/>
      <c r="AD15" s="35"/>
      <c r="AE15" s="35"/>
    </row>
    <row r="16" spans="1:56" s="2" customFormat="1" ht="6.95" customHeight="1">
      <c r="A16" s="35"/>
      <c r="B16" s="40"/>
      <c r="C16" s="35"/>
      <c r="D16" s="35"/>
      <c r="E16" s="35"/>
      <c r="F16" s="35"/>
      <c r="G16" s="35"/>
      <c r="H16" s="35"/>
      <c r="I16" s="35"/>
      <c r="J16" s="35"/>
      <c r="K16" s="35"/>
      <c r="L16" s="52"/>
      <c r="S16" s="35"/>
      <c r="T16" s="35"/>
      <c r="U16" s="35"/>
      <c r="V16" s="35"/>
      <c r="W16" s="35"/>
      <c r="X16" s="35"/>
      <c r="Y16" s="35"/>
      <c r="Z16" s="35"/>
      <c r="AA16" s="35"/>
      <c r="AB16" s="35"/>
      <c r="AC16" s="35"/>
      <c r="AD16" s="35"/>
      <c r="AE16" s="35"/>
    </row>
    <row r="17" spans="1:31" s="2" customFormat="1" ht="12" customHeight="1">
      <c r="A17" s="35"/>
      <c r="B17" s="40"/>
      <c r="C17" s="35"/>
      <c r="D17" s="114" t="s">
        <v>28</v>
      </c>
      <c r="E17" s="35"/>
      <c r="F17" s="35"/>
      <c r="G17" s="35"/>
      <c r="H17" s="35"/>
      <c r="I17" s="114" t="s">
        <v>25</v>
      </c>
      <c r="J17" s="31" t="str">
        <f>'Rekapitulace stavby'!AN13</f>
        <v>Vyplň údaj</v>
      </c>
      <c r="K17" s="35"/>
      <c r="L17" s="52"/>
      <c r="S17" s="35"/>
      <c r="T17" s="35"/>
      <c r="U17" s="35"/>
      <c r="V17" s="35"/>
      <c r="W17" s="35"/>
      <c r="X17" s="35"/>
      <c r="Y17" s="35"/>
      <c r="Z17" s="35"/>
      <c r="AA17" s="35"/>
      <c r="AB17" s="35"/>
      <c r="AC17" s="35"/>
      <c r="AD17" s="35"/>
      <c r="AE17" s="35"/>
    </row>
    <row r="18" spans="1:31" s="2" customFormat="1" ht="18" customHeight="1">
      <c r="A18" s="35"/>
      <c r="B18" s="40"/>
      <c r="C18" s="35"/>
      <c r="D18" s="35"/>
      <c r="E18" s="326" t="str">
        <f>'Rekapitulace stavby'!E14</f>
        <v>Vyplň údaj</v>
      </c>
      <c r="F18" s="327"/>
      <c r="G18" s="327"/>
      <c r="H18" s="327"/>
      <c r="I18" s="114" t="s">
        <v>27</v>
      </c>
      <c r="J18" s="31" t="str">
        <f>'Rekapitulace stavby'!AN14</f>
        <v>Vyplň údaj</v>
      </c>
      <c r="K18" s="35"/>
      <c r="L18" s="52"/>
      <c r="S18" s="35"/>
      <c r="T18" s="35"/>
      <c r="U18" s="35"/>
      <c r="V18" s="35"/>
      <c r="W18" s="35"/>
      <c r="X18" s="35"/>
      <c r="Y18" s="35"/>
      <c r="Z18" s="35"/>
      <c r="AA18" s="35"/>
      <c r="AB18" s="35"/>
      <c r="AC18" s="35"/>
      <c r="AD18" s="35"/>
      <c r="AE18" s="35"/>
    </row>
    <row r="19" spans="1:31" s="2" customFormat="1" ht="6.95" customHeight="1">
      <c r="A19" s="35"/>
      <c r="B19" s="40"/>
      <c r="C19" s="35"/>
      <c r="D19" s="35"/>
      <c r="E19" s="35"/>
      <c r="F19" s="35"/>
      <c r="G19" s="35"/>
      <c r="H19" s="35"/>
      <c r="I19" s="35"/>
      <c r="J19" s="35"/>
      <c r="K19" s="35"/>
      <c r="L19" s="52"/>
      <c r="S19" s="35"/>
      <c r="T19" s="35"/>
      <c r="U19" s="35"/>
      <c r="V19" s="35"/>
      <c r="W19" s="35"/>
      <c r="X19" s="35"/>
      <c r="Y19" s="35"/>
      <c r="Z19" s="35"/>
      <c r="AA19" s="35"/>
      <c r="AB19" s="35"/>
      <c r="AC19" s="35"/>
      <c r="AD19" s="35"/>
      <c r="AE19" s="35"/>
    </row>
    <row r="20" spans="1:31" s="2" customFormat="1" ht="12" customHeight="1">
      <c r="A20" s="35"/>
      <c r="B20" s="40"/>
      <c r="C20" s="35"/>
      <c r="D20" s="114" t="s">
        <v>30</v>
      </c>
      <c r="E20" s="35"/>
      <c r="F20" s="35"/>
      <c r="G20" s="35"/>
      <c r="H20" s="35"/>
      <c r="I20" s="114" t="s">
        <v>25</v>
      </c>
      <c r="J20" s="115" t="s">
        <v>1</v>
      </c>
      <c r="K20" s="35"/>
      <c r="L20" s="52"/>
      <c r="S20" s="35"/>
      <c r="T20" s="35"/>
      <c r="U20" s="35"/>
      <c r="V20" s="35"/>
      <c r="W20" s="35"/>
      <c r="X20" s="35"/>
      <c r="Y20" s="35"/>
      <c r="Z20" s="35"/>
      <c r="AA20" s="35"/>
      <c r="AB20" s="35"/>
      <c r="AC20" s="35"/>
      <c r="AD20" s="35"/>
      <c r="AE20" s="35"/>
    </row>
    <row r="21" spans="1:31" s="2" customFormat="1" ht="18" customHeight="1">
      <c r="A21" s="35"/>
      <c r="B21" s="40"/>
      <c r="C21" s="35"/>
      <c r="D21" s="35"/>
      <c r="E21" s="115" t="s">
        <v>31</v>
      </c>
      <c r="F21" s="35"/>
      <c r="G21" s="35"/>
      <c r="H21" s="35"/>
      <c r="I21" s="114" t="s">
        <v>27</v>
      </c>
      <c r="J21" s="115" t="s">
        <v>1</v>
      </c>
      <c r="K21" s="35"/>
      <c r="L21" s="52"/>
      <c r="S21" s="35"/>
      <c r="T21" s="35"/>
      <c r="U21" s="35"/>
      <c r="V21" s="35"/>
      <c r="W21" s="35"/>
      <c r="X21" s="35"/>
      <c r="Y21" s="35"/>
      <c r="Z21" s="35"/>
      <c r="AA21" s="35"/>
      <c r="AB21" s="35"/>
      <c r="AC21" s="35"/>
      <c r="AD21" s="35"/>
      <c r="AE21" s="35"/>
    </row>
    <row r="22" spans="1:31" s="2" customFormat="1" ht="6.95" customHeight="1">
      <c r="A22" s="35"/>
      <c r="B22" s="40"/>
      <c r="C22" s="35"/>
      <c r="D22" s="35"/>
      <c r="E22" s="35"/>
      <c r="F22" s="35"/>
      <c r="G22" s="35"/>
      <c r="H22" s="35"/>
      <c r="I22" s="35"/>
      <c r="J22" s="35"/>
      <c r="K22" s="35"/>
      <c r="L22" s="52"/>
      <c r="S22" s="35"/>
      <c r="T22" s="35"/>
      <c r="U22" s="35"/>
      <c r="V22" s="35"/>
      <c r="W22" s="35"/>
      <c r="X22" s="35"/>
      <c r="Y22" s="35"/>
      <c r="Z22" s="35"/>
      <c r="AA22" s="35"/>
      <c r="AB22" s="35"/>
      <c r="AC22" s="35"/>
      <c r="AD22" s="35"/>
      <c r="AE22" s="35"/>
    </row>
    <row r="23" spans="1:31" s="2" customFormat="1" ht="12" customHeight="1">
      <c r="A23" s="35"/>
      <c r="B23" s="40"/>
      <c r="C23" s="35"/>
      <c r="D23" s="114" t="s">
        <v>33</v>
      </c>
      <c r="E23" s="35"/>
      <c r="F23" s="35"/>
      <c r="G23" s="35"/>
      <c r="H23" s="35"/>
      <c r="I23" s="114" t="s">
        <v>25</v>
      </c>
      <c r="J23" s="115" t="s">
        <v>1</v>
      </c>
      <c r="K23" s="35"/>
      <c r="L23" s="52"/>
      <c r="S23" s="35"/>
      <c r="T23" s="35"/>
      <c r="U23" s="35"/>
      <c r="V23" s="35"/>
      <c r="W23" s="35"/>
      <c r="X23" s="35"/>
      <c r="Y23" s="35"/>
      <c r="Z23" s="35"/>
      <c r="AA23" s="35"/>
      <c r="AB23" s="35"/>
      <c r="AC23" s="35"/>
      <c r="AD23" s="35"/>
      <c r="AE23" s="35"/>
    </row>
    <row r="24" spans="1:31" s="2" customFormat="1" ht="18" customHeight="1">
      <c r="A24" s="35"/>
      <c r="B24" s="40"/>
      <c r="C24" s="35"/>
      <c r="D24" s="35"/>
      <c r="E24" s="115" t="s">
        <v>34</v>
      </c>
      <c r="F24" s="35"/>
      <c r="G24" s="35"/>
      <c r="H24" s="35"/>
      <c r="I24" s="114" t="s">
        <v>27</v>
      </c>
      <c r="J24" s="115" t="s">
        <v>1</v>
      </c>
      <c r="K24" s="35"/>
      <c r="L24" s="52"/>
      <c r="S24" s="35"/>
      <c r="T24" s="35"/>
      <c r="U24" s="35"/>
      <c r="V24" s="35"/>
      <c r="W24" s="35"/>
      <c r="X24" s="35"/>
      <c r="Y24" s="35"/>
      <c r="Z24" s="35"/>
      <c r="AA24" s="35"/>
      <c r="AB24" s="35"/>
      <c r="AC24" s="35"/>
      <c r="AD24" s="35"/>
      <c r="AE24" s="35"/>
    </row>
    <row r="25" spans="1:31" s="2" customFormat="1" ht="6.95" customHeight="1">
      <c r="A25" s="35"/>
      <c r="B25" s="40"/>
      <c r="C25" s="35"/>
      <c r="D25" s="35"/>
      <c r="E25" s="35"/>
      <c r="F25" s="35"/>
      <c r="G25" s="35"/>
      <c r="H25" s="35"/>
      <c r="I25" s="35"/>
      <c r="J25" s="35"/>
      <c r="K25" s="35"/>
      <c r="L25" s="52"/>
      <c r="S25" s="35"/>
      <c r="T25" s="35"/>
      <c r="U25" s="35"/>
      <c r="V25" s="35"/>
      <c r="W25" s="35"/>
      <c r="X25" s="35"/>
      <c r="Y25" s="35"/>
      <c r="Z25" s="35"/>
      <c r="AA25" s="35"/>
      <c r="AB25" s="35"/>
      <c r="AC25" s="35"/>
      <c r="AD25" s="35"/>
      <c r="AE25" s="35"/>
    </row>
    <row r="26" spans="1:31" s="2" customFormat="1" ht="12" customHeight="1">
      <c r="A26" s="35"/>
      <c r="B26" s="40"/>
      <c r="C26" s="35"/>
      <c r="D26" s="114" t="s">
        <v>35</v>
      </c>
      <c r="E26" s="35"/>
      <c r="F26" s="35"/>
      <c r="G26" s="35"/>
      <c r="H26" s="35"/>
      <c r="I26" s="35"/>
      <c r="J26" s="35"/>
      <c r="K26" s="35"/>
      <c r="L26" s="52"/>
      <c r="S26" s="35"/>
      <c r="T26" s="35"/>
      <c r="U26" s="35"/>
      <c r="V26" s="35"/>
      <c r="W26" s="35"/>
      <c r="X26" s="35"/>
      <c r="Y26" s="35"/>
      <c r="Z26" s="35"/>
      <c r="AA26" s="35"/>
      <c r="AB26" s="35"/>
      <c r="AC26" s="35"/>
      <c r="AD26" s="35"/>
      <c r="AE26" s="35"/>
    </row>
    <row r="27" spans="1:31" s="8" customFormat="1" ht="71.25" customHeight="1">
      <c r="A27" s="117"/>
      <c r="B27" s="118"/>
      <c r="C27" s="117"/>
      <c r="D27" s="117"/>
      <c r="E27" s="328" t="s">
        <v>36</v>
      </c>
      <c r="F27" s="328"/>
      <c r="G27" s="328"/>
      <c r="H27" s="328"/>
      <c r="I27" s="117"/>
      <c r="J27" s="117"/>
      <c r="K27" s="117"/>
      <c r="L27" s="119"/>
      <c r="S27" s="117"/>
      <c r="T27" s="117"/>
      <c r="U27" s="117"/>
      <c r="V27" s="117"/>
      <c r="W27" s="117"/>
      <c r="X27" s="117"/>
      <c r="Y27" s="117"/>
      <c r="Z27" s="117"/>
      <c r="AA27" s="117"/>
      <c r="AB27" s="117"/>
      <c r="AC27" s="117"/>
      <c r="AD27" s="117"/>
      <c r="AE27" s="117"/>
    </row>
    <row r="28" spans="1:31" s="2" customFormat="1" ht="6.95" customHeight="1">
      <c r="A28" s="35"/>
      <c r="B28" s="40"/>
      <c r="C28" s="35"/>
      <c r="D28" s="35"/>
      <c r="E28" s="35"/>
      <c r="F28" s="35"/>
      <c r="G28" s="35"/>
      <c r="H28" s="35"/>
      <c r="I28" s="35"/>
      <c r="J28" s="35"/>
      <c r="K28" s="35"/>
      <c r="L28" s="52"/>
      <c r="S28" s="35"/>
      <c r="T28" s="35"/>
      <c r="U28" s="35"/>
      <c r="V28" s="35"/>
      <c r="W28" s="35"/>
      <c r="X28" s="35"/>
      <c r="Y28" s="35"/>
      <c r="Z28" s="35"/>
      <c r="AA28" s="35"/>
      <c r="AB28" s="35"/>
      <c r="AC28" s="35"/>
      <c r="AD28" s="35"/>
      <c r="AE28" s="35"/>
    </row>
    <row r="29" spans="1:31" s="2" customFormat="1" ht="6.95" customHeight="1">
      <c r="A29" s="35"/>
      <c r="B29" s="40"/>
      <c r="C29" s="35"/>
      <c r="D29" s="121"/>
      <c r="E29" s="121"/>
      <c r="F29" s="121"/>
      <c r="G29" s="121"/>
      <c r="H29" s="121"/>
      <c r="I29" s="121"/>
      <c r="J29" s="121"/>
      <c r="K29" s="121"/>
      <c r="L29" s="52"/>
      <c r="S29" s="35"/>
      <c r="T29" s="35"/>
      <c r="U29" s="35"/>
      <c r="V29" s="35"/>
      <c r="W29" s="35"/>
      <c r="X29" s="35"/>
      <c r="Y29" s="35"/>
      <c r="Z29" s="35"/>
      <c r="AA29" s="35"/>
      <c r="AB29" s="35"/>
      <c r="AC29" s="35"/>
      <c r="AD29" s="35"/>
      <c r="AE29" s="35"/>
    </row>
    <row r="30" spans="1:31" s="2" customFormat="1" ht="25.35" customHeight="1">
      <c r="A30" s="35"/>
      <c r="B30" s="40"/>
      <c r="C30" s="35"/>
      <c r="D30" s="122" t="s">
        <v>37</v>
      </c>
      <c r="E30" s="35"/>
      <c r="F30" s="35"/>
      <c r="G30" s="35"/>
      <c r="H30" s="35"/>
      <c r="I30" s="35"/>
      <c r="J30" s="123">
        <f>ROUND(J123, 2)</f>
        <v>0</v>
      </c>
      <c r="K30" s="35"/>
      <c r="L30" s="52"/>
      <c r="S30" s="35"/>
      <c r="T30" s="35"/>
      <c r="U30" s="35"/>
      <c r="V30" s="35"/>
      <c r="W30" s="35"/>
      <c r="X30" s="35"/>
      <c r="Y30" s="35"/>
      <c r="Z30" s="35"/>
      <c r="AA30" s="35"/>
      <c r="AB30" s="35"/>
      <c r="AC30" s="35"/>
      <c r="AD30" s="35"/>
      <c r="AE30" s="35"/>
    </row>
    <row r="31" spans="1:31" s="2" customFormat="1" ht="6.95" customHeight="1">
      <c r="A31" s="35"/>
      <c r="B31" s="40"/>
      <c r="C31" s="35"/>
      <c r="D31" s="121"/>
      <c r="E31" s="121"/>
      <c r="F31" s="121"/>
      <c r="G31" s="121"/>
      <c r="H31" s="121"/>
      <c r="I31" s="121"/>
      <c r="J31" s="121"/>
      <c r="K31" s="121"/>
      <c r="L31" s="52"/>
      <c r="S31" s="35"/>
      <c r="T31" s="35"/>
      <c r="U31" s="35"/>
      <c r="V31" s="35"/>
      <c r="W31" s="35"/>
      <c r="X31" s="35"/>
      <c r="Y31" s="35"/>
      <c r="Z31" s="35"/>
      <c r="AA31" s="35"/>
      <c r="AB31" s="35"/>
      <c r="AC31" s="35"/>
      <c r="AD31" s="35"/>
      <c r="AE31" s="35"/>
    </row>
    <row r="32" spans="1:31" s="2" customFormat="1" ht="14.45" customHeight="1">
      <c r="A32" s="35"/>
      <c r="B32" s="40"/>
      <c r="C32" s="35"/>
      <c r="D32" s="35"/>
      <c r="E32" s="35"/>
      <c r="F32" s="124" t="s">
        <v>39</v>
      </c>
      <c r="G32" s="35"/>
      <c r="H32" s="35"/>
      <c r="I32" s="124" t="s">
        <v>38</v>
      </c>
      <c r="J32" s="124" t="s">
        <v>40</v>
      </c>
      <c r="K32" s="35"/>
      <c r="L32" s="52"/>
      <c r="S32" s="35"/>
      <c r="T32" s="35"/>
      <c r="U32" s="35"/>
      <c r="V32" s="35"/>
      <c r="W32" s="35"/>
      <c r="X32" s="35"/>
      <c r="Y32" s="35"/>
      <c r="Z32" s="35"/>
      <c r="AA32" s="35"/>
      <c r="AB32" s="35"/>
      <c r="AC32" s="35"/>
      <c r="AD32" s="35"/>
      <c r="AE32" s="35"/>
    </row>
    <row r="33" spans="1:31" s="2" customFormat="1" ht="14.45" customHeight="1">
      <c r="A33" s="35"/>
      <c r="B33" s="40"/>
      <c r="C33" s="35"/>
      <c r="D33" s="125" t="s">
        <v>41</v>
      </c>
      <c r="E33" s="114" t="s">
        <v>42</v>
      </c>
      <c r="F33" s="126">
        <f>ROUND((SUM(BE123:BE210)),  2)</f>
        <v>0</v>
      </c>
      <c r="G33" s="35"/>
      <c r="H33" s="35"/>
      <c r="I33" s="127">
        <v>0.21</v>
      </c>
      <c r="J33" s="126">
        <f>ROUND(((SUM(BE123:BE210))*I33),  2)</f>
        <v>0</v>
      </c>
      <c r="K33" s="35"/>
      <c r="L33" s="52"/>
      <c r="S33" s="35"/>
      <c r="T33" s="35"/>
      <c r="U33" s="35"/>
      <c r="V33" s="35"/>
      <c r="W33" s="35"/>
      <c r="X33" s="35"/>
      <c r="Y33" s="35"/>
      <c r="Z33" s="35"/>
      <c r="AA33" s="35"/>
      <c r="AB33" s="35"/>
      <c r="AC33" s="35"/>
      <c r="AD33" s="35"/>
      <c r="AE33" s="35"/>
    </row>
    <row r="34" spans="1:31" s="2" customFormat="1" ht="14.45" customHeight="1">
      <c r="A34" s="35"/>
      <c r="B34" s="40"/>
      <c r="C34" s="35"/>
      <c r="D34" s="35"/>
      <c r="E34" s="114" t="s">
        <v>43</v>
      </c>
      <c r="F34" s="126">
        <f>ROUND((SUM(BF123:BF210)),  2)</f>
        <v>0</v>
      </c>
      <c r="G34" s="35"/>
      <c r="H34" s="35"/>
      <c r="I34" s="127">
        <v>0.15</v>
      </c>
      <c r="J34" s="126">
        <f>ROUND(((SUM(BF123:BF210))*I34),  2)</f>
        <v>0</v>
      </c>
      <c r="K34" s="35"/>
      <c r="L34" s="52"/>
      <c r="S34" s="35"/>
      <c r="T34" s="35"/>
      <c r="U34" s="35"/>
      <c r="V34" s="35"/>
      <c r="W34" s="35"/>
      <c r="X34" s="35"/>
      <c r="Y34" s="35"/>
      <c r="Z34" s="35"/>
      <c r="AA34" s="35"/>
      <c r="AB34" s="35"/>
      <c r="AC34" s="35"/>
      <c r="AD34" s="35"/>
      <c r="AE34" s="35"/>
    </row>
    <row r="35" spans="1:31" s="2" customFormat="1" ht="14.45" hidden="1" customHeight="1">
      <c r="A35" s="35"/>
      <c r="B35" s="40"/>
      <c r="C35" s="35"/>
      <c r="D35" s="35"/>
      <c r="E35" s="114" t="s">
        <v>44</v>
      </c>
      <c r="F35" s="126">
        <f>ROUND((SUM(BG123:BG210)),  2)</f>
        <v>0</v>
      </c>
      <c r="G35" s="35"/>
      <c r="H35" s="35"/>
      <c r="I35" s="127">
        <v>0.21</v>
      </c>
      <c r="J35" s="126">
        <f>0</f>
        <v>0</v>
      </c>
      <c r="K35" s="35"/>
      <c r="L35" s="52"/>
      <c r="S35" s="35"/>
      <c r="T35" s="35"/>
      <c r="U35" s="35"/>
      <c r="V35" s="35"/>
      <c r="W35" s="35"/>
      <c r="X35" s="35"/>
      <c r="Y35" s="35"/>
      <c r="Z35" s="35"/>
      <c r="AA35" s="35"/>
      <c r="AB35" s="35"/>
      <c r="AC35" s="35"/>
      <c r="AD35" s="35"/>
      <c r="AE35" s="35"/>
    </row>
    <row r="36" spans="1:31" s="2" customFormat="1" ht="14.45" hidden="1" customHeight="1">
      <c r="A36" s="35"/>
      <c r="B36" s="40"/>
      <c r="C36" s="35"/>
      <c r="D36" s="35"/>
      <c r="E36" s="114" t="s">
        <v>45</v>
      </c>
      <c r="F36" s="126">
        <f>ROUND((SUM(BH123:BH210)),  2)</f>
        <v>0</v>
      </c>
      <c r="G36" s="35"/>
      <c r="H36" s="35"/>
      <c r="I36" s="127">
        <v>0.15</v>
      </c>
      <c r="J36" s="126">
        <f>0</f>
        <v>0</v>
      </c>
      <c r="K36" s="35"/>
      <c r="L36" s="52"/>
      <c r="S36" s="35"/>
      <c r="T36" s="35"/>
      <c r="U36" s="35"/>
      <c r="V36" s="35"/>
      <c r="W36" s="35"/>
      <c r="X36" s="35"/>
      <c r="Y36" s="35"/>
      <c r="Z36" s="35"/>
      <c r="AA36" s="35"/>
      <c r="AB36" s="35"/>
      <c r="AC36" s="35"/>
      <c r="AD36" s="35"/>
      <c r="AE36" s="35"/>
    </row>
    <row r="37" spans="1:31" s="2" customFormat="1" ht="14.45" hidden="1" customHeight="1">
      <c r="A37" s="35"/>
      <c r="B37" s="40"/>
      <c r="C37" s="35"/>
      <c r="D37" s="35"/>
      <c r="E37" s="114" t="s">
        <v>46</v>
      </c>
      <c r="F37" s="126">
        <f>ROUND((SUM(BI123:BI210)),  2)</f>
        <v>0</v>
      </c>
      <c r="G37" s="35"/>
      <c r="H37" s="35"/>
      <c r="I37" s="127">
        <v>0</v>
      </c>
      <c r="J37" s="126">
        <f>0</f>
        <v>0</v>
      </c>
      <c r="K37" s="35"/>
      <c r="L37" s="52"/>
      <c r="S37" s="35"/>
      <c r="T37" s="35"/>
      <c r="U37" s="35"/>
      <c r="V37" s="35"/>
      <c r="W37" s="35"/>
      <c r="X37" s="35"/>
      <c r="Y37" s="35"/>
      <c r="Z37" s="35"/>
      <c r="AA37" s="35"/>
      <c r="AB37" s="35"/>
      <c r="AC37" s="35"/>
      <c r="AD37" s="35"/>
      <c r="AE37" s="35"/>
    </row>
    <row r="38" spans="1:31" s="2" customFormat="1" ht="6.95" customHeight="1">
      <c r="A38" s="35"/>
      <c r="B38" s="40"/>
      <c r="C38" s="35"/>
      <c r="D38" s="35"/>
      <c r="E38" s="35"/>
      <c r="F38" s="35"/>
      <c r="G38" s="35"/>
      <c r="H38" s="35"/>
      <c r="I38" s="35"/>
      <c r="J38" s="35"/>
      <c r="K38" s="35"/>
      <c r="L38" s="52"/>
      <c r="S38" s="35"/>
      <c r="T38" s="35"/>
      <c r="U38" s="35"/>
      <c r="V38" s="35"/>
      <c r="W38" s="35"/>
      <c r="X38" s="35"/>
      <c r="Y38" s="35"/>
      <c r="Z38" s="35"/>
      <c r="AA38" s="35"/>
      <c r="AB38" s="35"/>
      <c r="AC38" s="35"/>
      <c r="AD38" s="35"/>
      <c r="AE38" s="35"/>
    </row>
    <row r="39" spans="1:31" s="2" customFormat="1" ht="25.35" customHeight="1">
      <c r="A39" s="35"/>
      <c r="B39" s="40"/>
      <c r="C39" s="128"/>
      <c r="D39" s="129" t="s">
        <v>47</v>
      </c>
      <c r="E39" s="130"/>
      <c r="F39" s="130"/>
      <c r="G39" s="131" t="s">
        <v>48</v>
      </c>
      <c r="H39" s="132" t="s">
        <v>49</v>
      </c>
      <c r="I39" s="130"/>
      <c r="J39" s="133">
        <f>SUM(J30:J37)</f>
        <v>0</v>
      </c>
      <c r="K39" s="134"/>
      <c r="L39" s="52"/>
      <c r="S39" s="35"/>
      <c r="T39" s="35"/>
      <c r="U39" s="35"/>
      <c r="V39" s="35"/>
      <c r="W39" s="35"/>
      <c r="X39" s="35"/>
      <c r="Y39" s="35"/>
      <c r="Z39" s="35"/>
      <c r="AA39" s="35"/>
      <c r="AB39" s="35"/>
      <c r="AC39" s="35"/>
      <c r="AD39" s="35"/>
      <c r="AE39" s="35"/>
    </row>
    <row r="40" spans="1:31" s="2" customFormat="1" ht="14.45" customHeight="1">
      <c r="A40" s="35"/>
      <c r="B40" s="40"/>
      <c r="C40" s="35"/>
      <c r="D40" s="35"/>
      <c r="E40" s="35"/>
      <c r="F40" s="35"/>
      <c r="G40" s="35"/>
      <c r="H40" s="35"/>
      <c r="I40" s="35"/>
      <c r="J40" s="35"/>
      <c r="K40" s="35"/>
      <c r="L40" s="52"/>
      <c r="S40" s="35"/>
      <c r="T40" s="35"/>
      <c r="U40" s="35"/>
      <c r="V40" s="35"/>
      <c r="W40" s="35"/>
      <c r="X40" s="35"/>
      <c r="Y40" s="35"/>
      <c r="Z40" s="35"/>
      <c r="AA40" s="35"/>
      <c r="AB40" s="35"/>
      <c r="AC40" s="35"/>
      <c r="AD40" s="35"/>
      <c r="AE40" s="35"/>
    </row>
    <row r="41" spans="1:31" s="1" customFormat="1" ht="14.45" customHeight="1">
      <c r="B41" s="21"/>
      <c r="L41" s="21"/>
    </row>
    <row r="42" spans="1:31" s="1" customFormat="1" ht="14.45" customHeight="1">
      <c r="B42" s="21"/>
      <c r="L42" s="21"/>
    </row>
    <row r="43" spans="1:31" s="1" customFormat="1" ht="14.45" customHeight="1">
      <c r="B43" s="21"/>
      <c r="L43" s="21"/>
    </row>
    <row r="44" spans="1:31" s="1" customFormat="1" ht="14.45" customHeight="1">
      <c r="B44" s="21"/>
      <c r="L44" s="21"/>
    </row>
    <row r="45" spans="1:31" s="1" customFormat="1" ht="14.45" customHeight="1">
      <c r="B45" s="21"/>
      <c r="L45" s="21"/>
    </row>
    <row r="46" spans="1:31" s="1" customFormat="1" ht="14.45" customHeight="1">
      <c r="B46" s="21"/>
      <c r="L46" s="21"/>
    </row>
    <row r="47" spans="1:31" s="1" customFormat="1" ht="14.45" customHeight="1">
      <c r="B47" s="21"/>
      <c r="L47" s="21"/>
    </row>
    <row r="48" spans="1:31" s="1" customFormat="1" ht="14.45" customHeight="1">
      <c r="B48" s="21"/>
      <c r="L48" s="21"/>
    </row>
    <row r="49" spans="1:31" s="1" customFormat="1" ht="14.45" customHeight="1">
      <c r="B49" s="21"/>
      <c r="L49" s="21"/>
    </row>
    <row r="50" spans="1:31" s="2" customFormat="1" ht="14.45" customHeight="1">
      <c r="B50" s="52"/>
      <c r="D50" s="135" t="s">
        <v>50</v>
      </c>
      <c r="E50" s="136"/>
      <c r="F50" s="136"/>
      <c r="G50" s="135" t="s">
        <v>51</v>
      </c>
      <c r="H50" s="136"/>
      <c r="I50" s="136"/>
      <c r="J50" s="136"/>
      <c r="K50" s="136"/>
      <c r="L50" s="52"/>
    </row>
    <row r="51" spans="1:31" ht="11.25">
      <c r="B51" s="21"/>
      <c r="L51" s="21"/>
    </row>
    <row r="52" spans="1:31" ht="11.25">
      <c r="B52" s="21"/>
      <c r="L52" s="21"/>
    </row>
    <row r="53" spans="1:31" ht="11.25">
      <c r="B53" s="21"/>
      <c r="L53" s="21"/>
    </row>
    <row r="54" spans="1:31" ht="11.25">
      <c r="B54" s="21"/>
      <c r="L54" s="21"/>
    </row>
    <row r="55" spans="1:31" ht="11.25">
      <c r="B55" s="21"/>
      <c r="L55" s="21"/>
    </row>
    <row r="56" spans="1:31" ht="11.25">
      <c r="B56" s="21"/>
      <c r="L56" s="21"/>
    </row>
    <row r="57" spans="1:31" ht="11.25">
      <c r="B57" s="21"/>
      <c r="L57" s="21"/>
    </row>
    <row r="58" spans="1:31" ht="11.25">
      <c r="B58" s="21"/>
      <c r="L58" s="21"/>
    </row>
    <row r="59" spans="1:31" ht="11.25">
      <c r="B59" s="21"/>
      <c r="L59" s="21"/>
    </row>
    <row r="60" spans="1:31" ht="11.25">
      <c r="B60" s="21"/>
      <c r="L60" s="21"/>
    </row>
    <row r="61" spans="1:31" s="2" customFormat="1" ht="12.75">
      <c r="A61" s="35"/>
      <c r="B61" s="40"/>
      <c r="C61" s="35"/>
      <c r="D61" s="137" t="s">
        <v>52</v>
      </c>
      <c r="E61" s="138"/>
      <c r="F61" s="139" t="s">
        <v>53</v>
      </c>
      <c r="G61" s="137" t="s">
        <v>52</v>
      </c>
      <c r="H61" s="138"/>
      <c r="I61" s="138"/>
      <c r="J61" s="140" t="s">
        <v>53</v>
      </c>
      <c r="K61" s="138"/>
      <c r="L61" s="52"/>
      <c r="S61" s="35"/>
      <c r="T61" s="35"/>
      <c r="U61" s="35"/>
      <c r="V61" s="35"/>
      <c r="W61" s="35"/>
      <c r="X61" s="35"/>
      <c r="Y61" s="35"/>
      <c r="Z61" s="35"/>
      <c r="AA61" s="35"/>
      <c r="AB61" s="35"/>
      <c r="AC61" s="35"/>
      <c r="AD61" s="35"/>
      <c r="AE61" s="35"/>
    </row>
    <row r="62" spans="1:31" ht="11.25">
      <c r="B62" s="21"/>
      <c r="L62" s="21"/>
    </row>
    <row r="63" spans="1:31" ht="11.25">
      <c r="B63" s="21"/>
      <c r="L63" s="21"/>
    </row>
    <row r="64" spans="1:31" ht="11.25">
      <c r="B64" s="21"/>
      <c r="L64" s="21"/>
    </row>
    <row r="65" spans="1:31" s="2" customFormat="1" ht="12.75">
      <c r="A65" s="35"/>
      <c r="B65" s="40"/>
      <c r="C65" s="35"/>
      <c r="D65" s="135" t="s">
        <v>54</v>
      </c>
      <c r="E65" s="141"/>
      <c r="F65" s="141"/>
      <c r="G65" s="135" t="s">
        <v>55</v>
      </c>
      <c r="H65" s="141"/>
      <c r="I65" s="141"/>
      <c r="J65" s="141"/>
      <c r="K65" s="141"/>
      <c r="L65" s="52"/>
      <c r="S65" s="35"/>
      <c r="T65" s="35"/>
      <c r="U65" s="35"/>
      <c r="V65" s="35"/>
      <c r="W65" s="35"/>
      <c r="X65" s="35"/>
      <c r="Y65" s="35"/>
      <c r="Z65" s="35"/>
      <c r="AA65" s="35"/>
      <c r="AB65" s="35"/>
      <c r="AC65" s="35"/>
      <c r="AD65" s="35"/>
      <c r="AE65" s="35"/>
    </row>
    <row r="66" spans="1:31" ht="11.25">
      <c r="B66" s="21"/>
      <c r="L66" s="21"/>
    </row>
    <row r="67" spans="1:31" ht="11.25">
      <c r="B67" s="21"/>
      <c r="L67" s="21"/>
    </row>
    <row r="68" spans="1:31" ht="11.25">
      <c r="B68" s="21"/>
      <c r="L68" s="21"/>
    </row>
    <row r="69" spans="1:31" ht="11.25">
      <c r="B69" s="21"/>
      <c r="L69" s="21"/>
    </row>
    <row r="70" spans="1:31" ht="11.25">
      <c r="B70" s="21"/>
      <c r="L70" s="21"/>
    </row>
    <row r="71" spans="1:31" ht="11.25">
      <c r="B71" s="21"/>
      <c r="L71" s="21"/>
    </row>
    <row r="72" spans="1:31" ht="11.25">
      <c r="B72" s="21"/>
      <c r="L72" s="21"/>
    </row>
    <row r="73" spans="1:31" ht="11.25">
      <c r="B73" s="21"/>
      <c r="L73" s="21"/>
    </row>
    <row r="74" spans="1:31" ht="11.25">
      <c r="B74" s="21"/>
      <c r="L74" s="21"/>
    </row>
    <row r="75" spans="1:31" ht="11.25">
      <c r="B75" s="21"/>
      <c r="L75" s="21"/>
    </row>
    <row r="76" spans="1:31" s="2" customFormat="1" ht="12.75">
      <c r="A76" s="35"/>
      <c r="B76" s="40"/>
      <c r="C76" s="35"/>
      <c r="D76" s="137" t="s">
        <v>52</v>
      </c>
      <c r="E76" s="138"/>
      <c r="F76" s="139" t="s">
        <v>53</v>
      </c>
      <c r="G76" s="137" t="s">
        <v>52</v>
      </c>
      <c r="H76" s="138"/>
      <c r="I76" s="138"/>
      <c r="J76" s="140" t="s">
        <v>53</v>
      </c>
      <c r="K76" s="138"/>
      <c r="L76" s="52"/>
      <c r="S76" s="35"/>
      <c r="T76" s="35"/>
      <c r="U76" s="35"/>
      <c r="V76" s="35"/>
      <c r="W76" s="35"/>
      <c r="X76" s="35"/>
      <c r="Y76" s="35"/>
      <c r="Z76" s="35"/>
      <c r="AA76" s="35"/>
      <c r="AB76" s="35"/>
      <c r="AC76" s="35"/>
      <c r="AD76" s="35"/>
      <c r="AE76" s="35"/>
    </row>
    <row r="77" spans="1:31" s="2" customFormat="1" ht="14.45" customHeight="1">
      <c r="A77" s="35"/>
      <c r="B77" s="142"/>
      <c r="C77" s="143"/>
      <c r="D77" s="143"/>
      <c r="E77" s="143"/>
      <c r="F77" s="143"/>
      <c r="G77" s="143"/>
      <c r="H77" s="143"/>
      <c r="I77" s="143"/>
      <c r="J77" s="143"/>
      <c r="K77" s="143"/>
      <c r="L77" s="52"/>
      <c r="S77" s="35"/>
      <c r="T77" s="35"/>
      <c r="U77" s="35"/>
      <c r="V77" s="35"/>
      <c r="W77" s="35"/>
      <c r="X77" s="35"/>
      <c r="Y77" s="35"/>
      <c r="Z77" s="35"/>
      <c r="AA77" s="35"/>
      <c r="AB77" s="35"/>
      <c r="AC77" s="35"/>
      <c r="AD77" s="35"/>
      <c r="AE77" s="35"/>
    </row>
    <row r="81" spans="1:47" s="2" customFormat="1" ht="6.95" customHeight="1">
      <c r="A81" s="35"/>
      <c r="B81" s="144"/>
      <c r="C81" s="145"/>
      <c r="D81" s="145"/>
      <c r="E81" s="145"/>
      <c r="F81" s="145"/>
      <c r="G81" s="145"/>
      <c r="H81" s="145"/>
      <c r="I81" s="145"/>
      <c r="J81" s="145"/>
      <c r="K81" s="145"/>
      <c r="L81" s="52"/>
      <c r="S81" s="35"/>
      <c r="T81" s="35"/>
      <c r="U81" s="35"/>
      <c r="V81" s="35"/>
      <c r="W81" s="35"/>
      <c r="X81" s="35"/>
      <c r="Y81" s="35"/>
      <c r="Z81" s="35"/>
      <c r="AA81" s="35"/>
      <c r="AB81" s="35"/>
      <c r="AC81" s="35"/>
      <c r="AD81" s="35"/>
      <c r="AE81" s="35"/>
    </row>
    <row r="82" spans="1:47" s="2" customFormat="1" ht="24.95" customHeight="1">
      <c r="A82" s="35"/>
      <c r="B82" s="36"/>
      <c r="C82" s="24" t="s">
        <v>247</v>
      </c>
      <c r="D82" s="37"/>
      <c r="E82" s="37"/>
      <c r="F82" s="37"/>
      <c r="G82" s="37"/>
      <c r="H82" s="37"/>
      <c r="I82" s="37"/>
      <c r="J82" s="37"/>
      <c r="K82" s="37"/>
      <c r="L82" s="52"/>
      <c r="S82" s="35"/>
      <c r="T82" s="35"/>
      <c r="U82" s="35"/>
      <c r="V82" s="35"/>
      <c r="W82" s="35"/>
      <c r="X82" s="35"/>
      <c r="Y82" s="35"/>
      <c r="Z82" s="35"/>
      <c r="AA82" s="35"/>
      <c r="AB82" s="35"/>
      <c r="AC82" s="35"/>
      <c r="AD82" s="35"/>
      <c r="AE82" s="35"/>
    </row>
    <row r="83" spans="1:47" s="2" customFormat="1" ht="6.95" customHeight="1">
      <c r="A83" s="35"/>
      <c r="B83" s="36"/>
      <c r="C83" s="37"/>
      <c r="D83" s="37"/>
      <c r="E83" s="37"/>
      <c r="F83" s="37"/>
      <c r="G83" s="37"/>
      <c r="H83" s="37"/>
      <c r="I83" s="37"/>
      <c r="J83" s="37"/>
      <c r="K83" s="37"/>
      <c r="L83" s="52"/>
      <c r="S83" s="35"/>
      <c r="T83" s="35"/>
      <c r="U83" s="35"/>
      <c r="V83" s="35"/>
      <c r="W83" s="35"/>
      <c r="X83" s="35"/>
      <c r="Y83" s="35"/>
      <c r="Z83" s="35"/>
      <c r="AA83" s="35"/>
      <c r="AB83" s="35"/>
      <c r="AC83" s="35"/>
      <c r="AD83" s="35"/>
      <c r="AE83" s="35"/>
    </row>
    <row r="84" spans="1:47" s="2" customFormat="1" ht="12" customHeight="1">
      <c r="A84" s="35"/>
      <c r="B84" s="36"/>
      <c r="C84" s="30" t="s">
        <v>16</v>
      </c>
      <c r="D84" s="37"/>
      <c r="E84" s="37"/>
      <c r="F84" s="37"/>
      <c r="G84" s="37"/>
      <c r="H84" s="37"/>
      <c r="I84" s="37"/>
      <c r="J84" s="37"/>
      <c r="K84" s="37"/>
      <c r="L84" s="52"/>
      <c r="S84" s="35"/>
      <c r="T84" s="35"/>
      <c r="U84" s="35"/>
      <c r="V84" s="35"/>
      <c r="W84" s="35"/>
      <c r="X84" s="35"/>
      <c r="Y84" s="35"/>
      <c r="Z84" s="35"/>
      <c r="AA84" s="35"/>
      <c r="AB84" s="35"/>
      <c r="AC84" s="35"/>
      <c r="AD84" s="35"/>
      <c r="AE84" s="35"/>
    </row>
    <row r="85" spans="1:47" s="2" customFormat="1" ht="16.5" customHeight="1">
      <c r="A85" s="35"/>
      <c r="B85" s="36"/>
      <c r="C85" s="37"/>
      <c r="D85" s="37"/>
      <c r="E85" s="329" t="str">
        <f>E7</f>
        <v>Domov pro seniory, Nový Bydžov</v>
      </c>
      <c r="F85" s="330"/>
      <c r="G85" s="330"/>
      <c r="H85" s="330"/>
      <c r="I85" s="37"/>
      <c r="J85" s="37"/>
      <c r="K85" s="37"/>
      <c r="L85" s="52"/>
      <c r="S85" s="35"/>
      <c r="T85" s="35"/>
      <c r="U85" s="35"/>
      <c r="V85" s="35"/>
      <c r="W85" s="35"/>
      <c r="X85" s="35"/>
      <c r="Y85" s="35"/>
      <c r="Z85" s="35"/>
      <c r="AA85" s="35"/>
      <c r="AB85" s="35"/>
      <c r="AC85" s="35"/>
      <c r="AD85" s="35"/>
      <c r="AE85" s="35"/>
    </row>
    <row r="86" spans="1:47" s="2" customFormat="1" ht="12" customHeight="1">
      <c r="A86" s="35"/>
      <c r="B86" s="36"/>
      <c r="C86" s="30" t="s">
        <v>179</v>
      </c>
      <c r="D86" s="37"/>
      <c r="E86" s="37"/>
      <c r="F86" s="37"/>
      <c r="G86" s="37"/>
      <c r="H86" s="37"/>
      <c r="I86" s="37"/>
      <c r="J86" s="37"/>
      <c r="K86" s="37"/>
      <c r="L86" s="52"/>
      <c r="S86" s="35"/>
      <c r="T86" s="35"/>
      <c r="U86" s="35"/>
      <c r="V86" s="35"/>
      <c r="W86" s="35"/>
      <c r="X86" s="35"/>
      <c r="Y86" s="35"/>
      <c r="Z86" s="35"/>
      <c r="AA86" s="35"/>
      <c r="AB86" s="35"/>
      <c r="AC86" s="35"/>
      <c r="AD86" s="35"/>
      <c r="AE86" s="35"/>
    </row>
    <row r="87" spans="1:47" s="2" customFormat="1" ht="16.5" customHeight="1">
      <c r="A87" s="35"/>
      <c r="B87" s="36"/>
      <c r="C87" s="37"/>
      <c r="D87" s="37"/>
      <c r="E87" s="284" t="str">
        <f>E9</f>
        <v xml:space="preserve">IO.03 - Kanalizační přípojka - nezpůsobilé náklady </v>
      </c>
      <c r="F87" s="331"/>
      <c r="G87" s="331"/>
      <c r="H87" s="331"/>
      <c r="I87" s="37"/>
      <c r="J87" s="37"/>
      <c r="K87" s="37"/>
      <c r="L87" s="52"/>
      <c r="S87" s="35"/>
      <c r="T87" s="35"/>
      <c r="U87" s="35"/>
      <c r="V87" s="35"/>
      <c r="W87" s="35"/>
      <c r="X87" s="35"/>
      <c r="Y87" s="35"/>
      <c r="Z87" s="35"/>
      <c r="AA87" s="35"/>
      <c r="AB87" s="35"/>
      <c r="AC87" s="35"/>
      <c r="AD87" s="35"/>
      <c r="AE87" s="35"/>
    </row>
    <row r="88" spans="1:47" s="2" customFormat="1" ht="6.95" customHeight="1">
      <c r="A88" s="35"/>
      <c r="B88" s="36"/>
      <c r="C88" s="37"/>
      <c r="D88" s="37"/>
      <c r="E88" s="37"/>
      <c r="F88" s="37"/>
      <c r="G88" s="37"/>
      <c r="H88" s="37"/>
      <c r="I88" s="37"/>
      <c r="J88" s="37"/>
      <c r="K88" s="37"/>
      <c r="L88" s="52"/>
      <c r="S88" s="35"/>
      <c r="T88" s="35"/>
      <c r="U88" s="35"/>
      <c r="V88" s="35"/>
      <c r="W88" s="35"/>
      <c r="X88" s="35"/>
      <c r="Y88" s="35"/>
      <c r="Z88" s="35"/>
      <c r="AA88" s="35"/>
      <c r="AB88" s="35"/>
      <c r="AC88" s="35"/>
      <c r="AD88" s="35"/>
      <c r="AE88" s="35"/>
    </row>
    <row r="89" spans="1:47" s="2" customFormat="1" ht="12" customHeight="1">
      <c r="A89" s="35"/>
      <c r="B89" s="36"/>
      <c r="C89" s="30" t="s">
        <v>20</v>
      </c>
      <c r="D89" s="37"/>
      <c r="E89" s="37"/>
      <c r="F89" s="28" t="str">
        <f>F12</f>
        <v>k.ú. Nový Bydžov, 70 7163</v>
      </c>
      <c r="G89" s="37"/>
      <c r="H89" s="37"/>
      <c r="I89" s="30" t="s">
        <v>22</v>
      </c>
      <c r="J89" s="67" t="str">
        <f>IF(J12="","",J12)</f>
        <v>4. 1. 2023</v>
      </c>
      <c r="K89" s="37"/>
      <c r="L89" s="52"/>
      <c r="S89" s="35"/>
      <c r="T89" s="35"/>
      <c r="U89" s="35"/>
      <c r="V89" s="35"/>
      <c r="W89" s="35"/>
      <c r="X89" s="35"/>
      <c r="Y89" s="35"/>
      <c r="Z89" s="35"/>
      <c r="AA89" s="35"/>
      <c r="AB89" s="35"/>
      <c r="AC89" s="35"/>
      <c r="AD89" s="35"/>
      <c r="AE89" s="35"/>
    </row>
    <row r="90" spans="1:47" s="2" customFormat="1" ht="6.95" customHeight="1">
      <c r="A90" s="35"/>
      <c r="B90" s="36"/>
      <c r="C90" s="37"/>
      <c r="D90" s="37"/>
      <c r="E90" s="37"/>
      <c r="F90" s="37"/>
      <c r="G90" s="37"/>
      <c r="H90" s="37"/>
      <c r="I90" s="37"/>
      <c r="J90" s="37"/>
      <c r="K90" s="37"/>
      <c r="L90" s="52"/>
      <c r="S90" s="35"/>
      <c r="T90" s="35"/>
      <c r="U90" s="35"/>
      <c r="V90" s="35"/>
      <c r="W90" s="35"/>
      <c r="X90" s="35"/>
      <c r="Y90" s="35"/>
      <c r="Z90" s="35"/>
      <c r="AA90" s="35"/>
      <c r="AB90" s="35"/>
      <c r="AC90" s="35"/>
      <c r="AD90" s="35"/>
      <c r="AE90" s="35"/>
    </row>
    <row r="91" spans="1:47" s="2" customFormat="1" ht="40.15" customHeight="1">
      <c r="A91" s="35"/>
      <c r="B91" s="36"/>
      <c r="C91" s="30" t="s">
        <v>24</v>
      </c>
      <c r="D91" s="37"/>
      <c r="E91" s="37"/>
      <c r="F91" s="28" t="str">
        <f>E15</f>
        <v>Město Nový Bydžov, Masarykovo nám. 1, 504 01</v>
      </c>
      <c r="G91" s="37"/>
      <c r="H91" s="37"/>
      <c r="I91" s="30" t="s">
        <v>30</v>
      </c>
      <c r="J91" s="33" t="str">
        <f>E21</f>
        <v>Architektura s.r.o., Vilkova 1142/15, Praha 4-Krč</v>
      </c>
      <c r="K91" s="37"/>
      <c r="L91" s="52"/>
      <c r="S91" s="35"/>
      <c r="T91" s="35"/>
      <c r="U91" s="35"/>
      <c r="V91" s="35"/>
      <c r="W91" s="35"/>
      <c r="X91" s="35"/>
      <c r="Y91" s="35"/>
      <c r="Z91" s="35"/>
      <c r="AA91" s="35"/>
      <c r="AB91" s="35"/>
      <c r="AC91" s="35"/>
      <c r="AD91" s="35"/>
      <c r="AE91" s="35"/>
    </row>
    <row r="92" spans="1:47" s="2" customFormat="1" ht="40.15" customHeight="1">
      <c r="A92" s="35"/>
      <c r="B92" s="36"/>
      <c r="C92" s="30" t="s">
        <v>28</v>
      </c>
      <c r="D92" s="37"/>
      <c r="E92" s="37"/>
      <c r="F92" s="28" t="str">
        <f>IF(E18="","",E18)</f>
        <v>Vyplň údaj</v>
      </c>
      <c r="G92" s="37"/>
      <c r="H92" s="37"/>
      <c r="I92" s="30" t="s">
        <v>33</v>
      </c>
      <c r="J92" s="33" t="str">
        <f>E24</f>
        <v>Projecticon s.r.o., A. Kopeckého 151, Nový Hrádek</v>
      </c>
      <c r="K92" s="37"/>
      <c r="L92" s="52"/>
      <c r="S92" s="35"/>
      <c r="T92" s="35"/>
      <c r="U92" s="35"/>
      <c r="V92" s="35"/>
      <c r="W92" s="35"/>
      <c r="X92" s="35"/>
      <c r="Y92" s="35"/>
      <c r="Z92" s="35"/>
      <c r="AA92" s="35"/>
      <c r="AB92" s="35"/>
      <c r="AC92" s="35"/>
      <c r="AD92" s="35"/>
      <c r="AE92" s="35"/>
    </row>
    <row r="93" spans="1:47" s="2" customFormat="1" ht="10.35" customHeight="1">
      <c r="A93" s="35"/>
      <c r="B93" s="36"/>
      <c r="C93" s="37"/>
      <c r="D93" s="37"/>
      <c r="E93" s="37"/>
      <c r="F93" s="37"/>
      <c r="G93" s="37"/>
      <c r="H93" s="37"/>
      <c r="I93" s="37"/>
      <c r="J93" s="37"/>
      <c r="K93" s="37"/>
      <c r="L93" s="52"/>
      <c r="S93" s="35"/>
      <c r="T93" s="35"/>
      <c r="U93" s="35"/>
      <c r="V93" s="35"/>
      <c r="W93" s="35"/>
      <c r="X93" s="35"/>
      <c r="Y93" s="35"/>
      <c r="Z93" s="35"/>
      <c r="AA93" s="35"/>
      <c r="AB93" s="35"/>
      <c r="AC93" s="35"/>
      <c r="AD93" s="35"/>
      <c r="AE93" s="35"/>
    </row>
    <row r="94" spans="1:47" s="2" customFormat="1" ht="29.25" customHeight="1">
      <c r="A94" s="35"/>
      <c r="B94" s="36"/>
      <c r="C94" s="146" t="s">
        <v>248</v>
      </c>
      <c r="D94" s="147"/>
      <c r="E94" s="147"/>
      <c r="F94" s="147"/>
      <c r="G94" s="147"/>
      <c r="H94" s="147"/>
      <c r="I94" s="147"/>
      <c r="J94" s="148" t="s">
        <v>249</v>
      </c>
      <c r="K94" s="147"/>
      <c r="L94" s="52"/>
      <c r="S94" s="35"/>
      <c r="T94" s="35"/>
      <c r="U94" s="35"/>
      <c r="V94" s="35"/>
      <c r="W94" s="35"/>
      <c r="X94" s="35"/>
      <c r="Y94" s="35"/>
      <c r="Z94" s="35"/>
      <c r="AA94" s="35"/>
      <c r="AB94" s="35"/>
      <c r="AC94" s="35"/>
      <c r="AD94" s="35"/>
      <c r="AE94" s="35"/>
    </row>
    <row r="95" spans="1:47" s="2" customFormat="1" ht="10.35" customHeight="1">
      <c r="A95" s="35"/>
      <c r="B95" s="36"/>
      <c r="C95" s="37"/>
      <c r="D95" s="37"/>
      <c r="E95" s="37"/>
      <c r="F95" s="37"/>
      <c r="G95" s="37"/>
      <c r="H95" s="37"/>
      <c r="I95" s="37"/>
      <c r="J95" s="37"/>
      <c r="K95" s="37"/>
      <c r="L95" s="52"/>
      <c r="S95" s="35"/>
      <c r="T95" s="35"/>
      <c r="U95" s="35"/>
      <c r="V95" s="35"/>
      <c r="W95" s="35"/>
      <c r="X95" s="35"/>
      <c r="Y95" s="35"/>
      <c r="Z95" s="35"/>
      <c r="AA95" s="35"/>
      <c r="AB95" s="35"/>
      <c r="AC95" s="35"/>
      <c r="AD95" s="35"/>
      <c r="AE95" s="35"/>
    </row>
    <row r="96" spans="1:47" s="2" customFormat="1" ht="22.9" customHeight="1">
      <c r="A96" s="35"/>
      <c r="B96" s="36"/>
      <c r="C96" s="149" t="s">
        <v>250</v>
      </c>
      <c r="D96" s="37"/>
      <c r="E96" s="37"/>
      <c r="F96" s="37"/>
      <c r="G96" s="37"/>
      <c r="H96" s="37"/>
      <c r="I96" s="37"/>
      <c r="J96" s="85">
        <f>J123</f>
        <v>0</v>
      </c>
      <c r="K96" s="37"/>
      <c r="L96" s="52"/>
      <c r="S96" s="35"/>
      <c r="T96" s="35"/>
      <c r="U96" s="35"/>
      <c r="V96" s="35"/>
      <c r="W96" s="35"/>
      <c r="X96" s="35"/>
      <c r="Y96" s="35"/>
      <c r="Z96" s="35"/>
      <c r="AA96" s="35"/>
      <c r="AB96" s="35"/>
      <c r="AC96" s="35"/>
      <c r="AD96" s="35"/>
      <c r="AE96" s="35"/>
      <c r="AU96" s="18" t="s">
        <v>251</v>
      </c>
    </row>
    <row r="97" spans="1:31" s="9" customFormat="1" ht="24.95" customHeight="1">
      <c r="B97" s="150"/>
      <c r="C97" s="151"/>
      <c r="D97" s="152" t="s">
        <v>252</v>
      </c>
      <c r="E97" s="153"/>
      <c r="F97" s="153"/>
      <c r="G97" s="153"/>
      <c r="H97" s="153"/>
      <c r="I97" s="153"/>
      <c r="J97" s="154">
        <f>J124</f>
        <v>0</v>
      </c>
      <c r="K97" s="151"/>
      <c r="L97" s="155"/>
    </row>
    <row r="98" spans="1:31" s="10" customFormat="1" ht="19.899999999999999" customHeight="1">
      <c r="B98" s="156"/>
      <c r="C98" s="157"/>
      <c r="D98" s="158" t="s">
        <v>253</v>
      </c>
      <c r="E98" s="159"/>
      <c r="F98" s="159"/>
      <c r="G98" s="159"/>
      <c r="H98" s="159"/>
      <c r="I98" s="159"/>
      <c r="J98" s="160">
        <f>J125</f>
        <v>0</v>
      </c>
      <c r="K98" s="157"/>
      <c r="L98" s="161"/>
    </row>
    <row r="99" spans="1:31" s="10" customFormat="1" ht="19.899999999999999" customHeight="1">
      <c r="B99" s="156"/>
      <c r="C99" s="157"/>
      <c r="D99" s="158" t="s">
        <v>255</v>
      </c>
      <c r="E99" s="159"/>
      <c r="F99" s="159"/>
      <c r="G99" s="159"/>
      <c r="H99" s="159"/>
      <c r="I99" s="159"/>
      <c r="J99" s="160">
        <f>J163</f>
        <v>0</v>
      </c>
      <c r="K99" s="157"/>
      <c r="L99" s="161"/>
    </row>
    <row r="100" spans="1:31" s="10" customFormat="1" ht="19.899999999999999" customHeight="1">
      <c r="B100" s="156"/>
      <c r="C100" s="157"/>
      <c r="D100" s="158" t="s">
        <v>256</v>
      </c>
      <c r="E100" s="159"/>
      <c r="F100" s="159"/>
      <c r="G100" s="159"/>
      <c r="H100" s="159"/>
      <c r="I100" s="159"/>
      <c r="J100" s="160">
        <f>J165</f>
        <v>0</v>
      </c>
      <c r="K100" s="157"/>
      <c r="L100" s="161"/>
    </row>
    <row r="101" spans="1:31" s="10" customFormat="1" ht="19.899999999999999" customHeight="1">
      <c r="B101" s="156"/>
      <c r="C101" s="157"/>
      <c r="D101" s="158" t="s">
        <v>5913</v>
      </c>
      <c r="E101" s="159"/>
      <c r="F101" s="159"/>
      <c r="G101" s="159"/>
      <c r="H101" s="159"/>
      <c r="I101" s="159"/>
      <c r="J101" s="160">
        <f>J177</f>
        <v>0</v>
      </c>
      <c r="K101" s="157"/>
      <c r="L101" s="161"/>
    </row>
    <row r="102" spans="1:31" s="10" customFormat="1" ht="19.899999999999999" customHeight="1">
      <c r="B102" s="156"/>
      <c r="C102" s="157"/>
      <c r="D102" s="158" t="s">
        <v>260</v>
      </c>
      <c r="E102" s="159"/>
      <c r="F102" s="159"/>
      <c r="G102" s="159"/>
      <c r="H102" s="159"/>
      <c r="I102" s="159"/>
      <c r="J102" s="160">
        <f>J206</f>
        <v>0</v>
      </c>
      <c r="K102" s="157"/>
      <c r="L102" s="161"/>
    </row>
    <row r="103" spans="1:31" s="9" customFormat="1" ht="24.95" customHeight="1">
      <c r="B103" s="150"/>
      <c r="C103" s="151"/>
      <c r="D103" s="152" t="s">
        <v>4541</v>
      </c>
      <c r="E103" s="153"/>
      <c r="F103" s="153"/>
      <c r="G103" s="153"/>
      <c r="H103" s="153"/>
      <c r="I103" s="153"/>
      <c r="J103" s="154">
        <f>J208</f>
        <v>0</v>
      </c>
      <c r="K103" s="151"/>
      <c r="L103" s="155"/>
    </row>
    <row r="104" spans="1:31" s="2" customFormat="1" ht="21.75" customHeight="1">
      <c r="A104" s="35"/>
      <c r="B104" s="36"/>
      <c r="C104" s="37"/>
      <c r="D104" s="37"/>
      <c r="E104" s="37"/>
      <c r="F104" s="37"/>
      <c r="G104" s="37"/>
      <c r="H104" s="37"/>
      <c r="I104" s="37"/>
      <c r="J104" s="37"/>
      <c r="K104" s="37"/>
      <c r="L104" s="52"/>
      <c r="S104" s="35"/>
      <c r="T104" s="35"/>
      <c r="U104" s="35"/>
      <c r="V104" s="35"/>
      <c r="W104" s="35"/>
      <c r="X104" s="35"/>
      <c r="Y104" s="35"/>
      <c r="Z104" s="35"/>
      <c r="AA104" s="35"/>
      <c r="AB104" s="35"/>
      <c r="AC104" s="35"/>
      <c r="AD104" s="35"/>
      <c r="AE104" s="35"/>
    </row>
    <row r="105" spans="1:31" s="2" customFormat="1" ht="6.95" customHeight="1">
      <c r="A105" s="35"/>
      <c r="B105" s="55"/>
      <c r="C105" s="56"/>
      <c r="D105" s="56"/>
      <c r="E105" s="56"/>
      <c r="F105" s="56"/>
      <c r="G105" s="56"/>
      <c r="H105" s="56"/>
      <c r="I105" s="56"/>
      <c r="J105" s="56"/>
      <c r="K105" s="56"/>
      <c r="L105" s="52"/>
      <c r="S105" s="35"/>
      <c r="T105" s="35"/>
      <c r="U105" s="35"/>
      <c r="V105" s="35"/>
      <c r="W105" s="35"/>
      <c r="X105" s="35"/>
      <c r="Y105" s="35"/>
      <c r="Z105" s="35"/>
      <c r="AA105" s="35"/>
      <c r="AB105" s="35"/>
      <c r="AC105" s="35"/>
      <c r="AD105" s="35"/>
      <c r="AE105" s="35"/>
    </row>
    <row r="109" spans="1:31" s="2" customFormat="1" ht="6.95" customHeight="1">
      <c r="A109" s="35"/>
      <c r="B109" s="57"/>
      <c r="C109" s="58"/>
      <c r="D109" s="58"/>
      <c r="E109" s="58"/>
      <c r="F109" s="58"/>
      <c r="G109" s="58"/>
      <c r="H109" s="58"/>
      <c r="I109" s="58"/>
      <c r="J109" s="58"/>
      <c r="K109" s="58"/>
      <c r="L109" s="52"/>
      <c r="S109" s="35"/>
      <c r="T109" s="35"/>
      <c r="U109" s="35"/>
      <c r="V109" s="35"/>
      <c r="W109" s="35"/>
      <c r="X109" s="35"/>
      <c r="Y109" s="35"/>
      <c r="Z109" s="35"/>
      <c r="AA109" s="35"/>
      <c r="AB109" s="35"/>
      <c r="AC109" s="35"/>
      <c r="AD109" s="35"/>
      <c r="AE109" s="35"/>
    </row>
    <row r="110" spans="1:31" s="2" customFormat="1" ht="24.95" customHeight="1">
      <c r="A110" s="35"/>
      <c r="B110" s="36"/>
      <c r="C110" s="24" t="s">
        <v>277</v>
      </c>
      <c r="D110" s="37"/>
      <c r="E110" s="37"/>
      <c r="F110" s="37"/>
      <c r="G110" s="37"/>
      <c r="H110" s="37"/>
      <c r="I110" s="37"/>
      <c r="J110" s="37"/>
      <c r="K110" s="37"/>
      <c r="L110" s="52"/>
      <c r="S110" s="35"/>
      <c r="T110" s="35"/>
      <c r="U110" s="35"/>
      <c r="V110" s="35"/>
      <c r="W110" s="35"/>
      <c r="X110" s="35"/>
      <c r="Y110" s="35"/>
      <c r="Z110" s="35"/>
      <c r="AA110" s="35"/>
      <c r="AB110" s="35"/>
      <c r="AC110" s="35"/>
      <c r="AD110" s="35"/>
      <c r="AE110" s="35"/>
    </row>
    <row r="111" spans="1:31" s="2" customFormat="1" ht="6.95" customHeight="1">
      <c r="A111" s="35"/>
      <c r="B111" s="36"/>
      <c r="C111" s="37"/>
      <c r="D111" s="37"/>
      <c r="E111" s="37"/>
      <c r="F111" s="37"/>
      <c r="G111" s="37"/>
      <c r="H111" s="37"/>
      <c r="I111" s="37"/>
      <c r="J111" s="37"/>
      <c r="K111" s="37"/>
      <c r="L111" s="52"/>
      <c r="S111" s="35"/>
      <c r="T111" s="35"/>
      <c r="U111" s="35"/>
      <c r="V111" s="35"/>
      <c r="W111" s="35"/>
      <c r="X111" s="35"/>
      <c r="Y111" s="35"/>
      <c r="Z111" s="35"/>
      <c r="AA111" s="35"/>
      <c r="AB111" s="35"/>
      <c r="AC111" s="35"/>
      <c r="AD111" s="35"/>
      <c r="AE111" s="35"/>
    </row>
    <row r="112" spans="1:31" s="2" customFormat="1" ht="12" customHeight="1">
      <c r="A112" s="35"/>
      <c r="B112" s="36"/>
      <c r="C112" s="30" t="s">
        <v>16</v>
      </c>
      <c r="D112" s="37"/>
      <c r="E112" s="37"/>
      <c r="F112" s="37"/>
      <c r="G112" s="37"/>
      <c r="H112" s="37"/>
      <c r="I112" s="37"/>
      <c r="J112" s="37"/>
      <c r="K112" s="37"/>
      <c r="L112" s="52"/>
      <c r="S112" s="35"/>
      <c r="T112" s="35"/>
      <c r="U112" s="35"/>
      <c r="V112" s="35"/>
      <c r="W112" s="35"/>
      <c r="X112" s="35"/>
      <c r="Y112" s="35"/>
      <c r="Z112" s="35"/>
      <c r="AA112" s="35"/>
      <c r="AB112" s="35"/>
      <c r="AC112" s="35"/>
      <c r="AD112" s="35"/>
      <c r="AE112" s="35"/>
    </row>
    <row r="113" spans="1:65" s="2" customFormat="1" ht="16.5" customHeight="1">
      <c r="A113" s="35"/>
      <c r="B113" s="36"/>
      <c r="C113" s="37"/>
      <c r="D113" s="37"/>
      <c r="E113" s="329" t="str">
        <f>E7</f>
        <v>Domov pro seniory, Nový Bydžov</v>
      </c>
      <c r="F113" s="330"/>
      <c r="G113" s="330"/>
      <c r="H113" s="330"/>
      <c r="I113" s="37"/>
      <c r="J113" s="37"/>
      <c r="K113" s="37"/>
      <c r="L113" s="52"/>
      <c r="S113" s="35"/>
      <c r="T113" s="35"/>
      <c r="U113" s="35"/>
      <c r="V113" s="35"/>
      <c r="W113" s="35"/>
      <c r="X113" s="35"/>
      <c r="Y113" s="35"/>
      <c r="Z113" s="35"/>
      <c r="AA113" s="35"/>
      <c r="AB113" s="35"/>
      <c r="AC113" s="35"/>
      <c r="AD113" s="35"/>
      <c r="AE113" s="35"/>
    </row>
    <row r="114" spans="1:65" s="2" customFormat="1" ht="12" customHeight="1">
      <c r="A114" s="35"/>
      <c r="B114" s="36"/>
      <c r="C114" s="30" t="s">
        <v>179</v>
      </c>
      <c r="D114" s="37"/>
      <c r="E114" s="37"/>
      <c r="F114" s="37"/>
      <c r="G114" s="37"/>
      <c r="H114" s="37"/>
      <c r="I114" s="37"/>
      <c r="J114" s="37"/>
      <c r="K114" s="37"/>
      <c r="L114" s="52"/>
      <c r="S114" s="35"/>
      <c r="T114" s="35"/>
      <c r="U114" s="35"/>
      <c r="V114" s="35"/>
      <c r="W114" s="35"/>
      <c r="X114" s="35"/>
      <c r="Y114" s="35"/>
      <c r="Z114" s="35"/>
      <c r="AA114" s="35"/>
      <c r="AB114" s="35"/>
      <c r="AC114" s="35"/>
      <c r="AD114" s="35"/>
      <c r="AE114" s="35"/>
    </row>
    <row r="115" spans="1:65" s="2" customFormat="1" ht="16.5" customHeight="1">
      <c r="A115" s="35"/>
      <c r="B115" s="36"/>
      <c r="C115" s="37"/>
      <c r="D115" s="37"/>
      <c r="E115" s="284" t="str">
        <f>E9</f>
        <v xml:space="preserve">IO.03 - Kanalizační přípojka - nezpůsobilé náklady </v>
      </c>
      <c r="F115" s="331"/>
      <c r="G115" s="331"/>
      <c r="H115" s="331"/>
      <c r="I115" s="37"/>
      <c r="J115" s="37"/>
      <c r="K115" s="37"/>
      <c r="L115" s="52"/>
      <c r="S115" s="35"/>
      <c r="T115" s="35"/>
      <c r="U115" s="35"/>
      <c r="V115" s="35"/>
      <c r="W115" s="35"/>
      <c r="X115" s="35"/>
      <c r="Y115" s="35"/>
      <c r="Z115" s="35"/>
      <c r="AA115" s="35"/>
      <c r="AB115" s="35"/>
      <c r="AC115" s="35"/>
      <c r="AD115" s="35"/>
      <c r="AE115" s="35"/>
    </row>
    <row r="116" spans="1:65" s="2" customFormat="1" ht="6.95" customHeight="1">
      <c r="A116" s="35"/>
      <c r="B116" s="36"/>
      <c r="C116" s="37"/>
      <c r="D116" s="37"/>
      <c r="E116" s="37"/>
      <c r="F116" s="37"/>
      <c r="G116" s="37"/>
      <c r="H116" s="37"/>
      <c r="I116" s="37"/>
      <c r="J116" s="37"/>
      <c r="K116" s="37"/>
      <c r="L116" s="52"/>
      <c r="S116" s="35"/>
      <c r="T116" s="35"/>
      <c r="U116" s="35"/>
      <c r="V116" s="35"/>
      <c r="W116" s="35"/>
      <c r="X116" s="35"/>
      <c r="Y116" s="35"/>
      <c r="Z116" s="35"/>
      <c r="AA116" s="35"/>
      <c r="AB116" s="35"/>
      <c r="AC116" s="35"/>
      <c r="AD116" s="35"/>
      <c r="AE116" s="35"/>
    </row>
    <row r="117" spans="1:65" s="2" customFormat="1" ht="12" customHeight="1">
      <c r="A117" s="35"/>
      <c r="B117" s="36"/>
      <c r="C117" s="30" t="s">
        <v>20</v>
      </c>
      <c r="D117" s="37"/>
      <c r="E117" s="37"/>
      <c r="F117" s="28" t="str">
        <f>F12</f>
        <v>k.ú. Nový Bydžov, 70 7163</v>
      </c>
      <c r="G117" s="37"/>
      <c r="H117" s="37"/>
      <c r="I117" s="30" t="s">
        <v>22</v>
      </c>
      <c r="J117" s="67" t="str">
        <f>IF(J12="","",J12)</f>
        <v>4. 1. 2023</v>
      </c>
      <c r="K117" s="37"/>
      <c r="L117" s="52"/>
      <c r="S117" s="35"/>
      <c r="T117" s="35"/>
      <c r="U117" s="35"/>
      <c r="V117" s="35"/>
      <c r="W117" s="35"/>
      <c r="X117" s="35"/>
      <c r="Y117" s="35"/>
      <c r="Z117" s="35"/>
      <c r="AA117" s="35"/>
      <c r="AB117" s="35"/>
      <c r="AC117" s="35"/>
      <c r="AD117" s="35"/>
      <c r="AE117" s="35"/>
    </row>
    <row r="118" spans="1:65" s="2" customFormat="1" ht="6.95" customHeight="1">
      <c r="A118" s="35"/>
      <c r="B118" s="36"/>
      <c r="C118" s="37"/>
      <c r="D118" s="37"/>
      <c r="E118" s="37"/>
      <c r="F118" s="37"/>
      <c r="G118" s="37"/>
      <c r="H118" s="37"/>
      <c r="I118" s="37"/>
      <c r="J118" s="37"/>
      <c r="K118" s="37"/>
      <c r="L118" s="52"/>
      <c r="S118" s="35"/>
      <c r="T118" s="35"/>
      <c r="U118" s="35"/>
      <c r="V118" s="35"/>
      <c r="W118" s="35"/>
      <c r="X118" s="35"/>
      <c r="Y118" s="35"/>
      <c r="Z118" s="35"/>
      <c r="AA118" s="35"/>
      <c r="AB118" s="35"/>
      <c r="AC118" s="35"/>
      <c r="AD118" s="35"/>
      <c r="AE118" s="35"/>
    </row>
    <row r="119" spans="1:65" s="2" customFormat="1" ht="40.15" customHeight="1">
      <c r="A119" s="35"/>
      <c r="B119" s="36"/>
      <c r="C119" s="30" t="s">
        <v>24</v>
      </c>
      <c r="D119" s="37"/>
      <c r="E119" s="37"/>
      <c r="F119" s="28" t="str">
        <f>E15</f>
        <v>Město Nový Bydžov, Masarykovo nám. 1, 504 01</v>
      </c>
      <c r="G119" s="37"/>
      <c r="H119" s="37"/>
      <c r="I119" s="30" t="s">
        <v>30</v>
      </c>
      <c r="J119" s="33" t="str">
        <f>E21</f>
        <v>Architektura s.r.o., Vilkova 1142/15, Praha 4-Krč</v>
      </c>
      <c r="K119" s="37"/>
      <c r="L119" s="52"/>
      <c r="S119" s="35"/>
      <c r="T119" s="35"/>
      <c r="U119" s="35"/>
      <c r="V119" s="35"/>
      <c r="W119" s="35"/>
      <c r="X119" s="35"/>
      <c r="Y119" s="35"/>
      <c r="Z119" s="35"/>
      <c r="AA119" s="35"/>
      <c r="AB119" s="35"/>
      <c r="AC119" s="35"/>
      <c r="AD119" s="35"/>
      <c r="AE119" s="35"/>
    </row>
    <row r="120" spans="1:65" s="2" customFormat="1" ht="40.15" customHeight="1">
      <c r="A120" s="35"/>
      <c r="B120" s="36"/>
      <c r="C120" s="30" t="s">
        <v>28</v>
      </c>
      <c r="D120" s="37"/>
      <c r="E120" s="37"/>
      <c r="F120" s="28" t="str">
        <f>IF(E18="","",E18)</f>
        <v>Vyplň údaj</v>
      </c>
      <c r="G120" s="37"/>
      <c r="H120" s="37"/>
      <c r="I120" s="30" t="s">
        <v>33</v>
      </c>
      <c r="J120" s="33" t="str">
        <f>E24</f>
        <v>Projecticon s.r.o., A. Kopeckého 151, Nový Hrádek</v>
      </c>
      <c r="K120" s="37"/>
      <c r="L120" s="52"/>
      <c r="S120" s="35"/>
      <c r="T120" s="35"/>
      <c r="U120" s="35"/>
      <c r="V120" s="35"/>
      <c r="W120" s="35"/>
      <c r="X120" s="35"/>
      <c r="Y120" s="35"/>
      <c r="Z120" s="35"/>
      <c r="AA120" s="35"/>
      <c r="AB120" s="35"/>
      <c r="AC120" s="35"/>
      <c r="AD120" s="35"/>
      <c r="AE120" s="35"/>
    </row>
    <row r="121" spans="1:65" s="2" customFormat="1" ht="10.35" customHeight="1">
      <c r="A121" s="35"/>
      <c r="B121" s="36"/>
      <c r="C121" s="37"/>
      <c r="D121" s="37"/>
      <c r="E121" s="37"/>
      <c r="F121" s="37"/>
      <c r="G121" s="37"/>
      <c r="H121" s="37"/>
      <c r="I121" s="37"/>
      <c r="J121" s="37"/>
      <c r="K121" s="37"/>
      <c r="L121" s="52"/>
      <c r="S121" s="35"/>
      <c r="T121" s="35"/>
      <c r="U121" s="35"/>
      <c r="V121" s="35"/>
      <c r="W121" s="35"/>
      <c r="X121" s="35"/>
      <c r="Y121" s="35"/>
      <c r="Z121" s="35"/>
      <c r="AA121" s="35"/>
      <c r="AB121" s="35"/>
      <c r="AC121" s="35"/>
      <c r="AD121" s="35"/>
      <c r="AE121" s="35"/>
    </row>
    <row r="122" spans="1:65" s="11" customFormat="1" ht="29.25" customHeight="1">
      <c r="A122" s="162"/>
      <c r="B122" s="163"/>
      <c r="C122" s="164" t="s">
        <v>278</v>
      </c>
      <c r="D122" s="165" t="s">
        <v>62</v>
      </c>
      <c r="E122" s="165" t="s">
        <v>58</v>
      </c>
      <c r="F122" s="165" t="s">
        <v>59</v>
      </c>
      <c r="G122" s="165" t="s">
        <v>279</v>
      </c>
      <c r="H122" s="165" t="s">
        <v>280</v>
      </c>
      <c r="I122" s="165" t="s">
        <v>281</v>
      </c>
      <c r="J122" s="165" t="s">
        <v>249</v>
      </c>
      <c r="K122" s="166" t="s">
        <v>282</v>
      </c>
      <c r="L122" s="167"/>
      <c r="M122" s="76" t="s">
        <v>1</v>
      </c>
      <c r="N122" s="77" t="s">
        <v>41</v>
      </c>
      <c r="O122" s="77" t="s">
        <v>283</v>
      </c>
      <c r="P122" s="77" t="s">
        <v>284</v>
      </c>
      <c r="Q122" s="77" t="s">
        <v>285</v>
      </c>
      <c r="R122" s="77" t="s">
        <v>286</v>
      </c>
      <c r="S122" s="77" t="s">
        <v>287</v>
      </c>
      <c r="T122" s="78" t="s">
        <v>288</v>
      </c>
      <c r="U122" s="162"/>
      <c r="V122" s="162"/>
      <c r="W122" s="162"/>
      <c r="X122" s="162"/>
      <c r="Y122" s="162"/>
      <c r="Z122" s="162"/>
      <c r="AA122" s="162"/>
      <c r="AB122" s="162"/>
      <c r="AC122" s="162"/>
      <c r="AD122" s="162"/>
      <c r="AE122" s="162"/>
    </row>
    <row r="123" spans="1:65" s="2" customFormat="1" ht="22.9" customHeight="1">
      <c r="A123" s="35"/>
      <c r="B123" s="36"/>
      <c r="C123" s="83" t="s">
        <v>289</v>
      </c>
      <c r="D123" s="37"/>
      <c r="E123" s="37"/>
      <c r="F123" s="37"/>
      <c r="G123" s="37"/>
      <c r="H123" s="37"/>
      <c r="I123" s="37"/>
      <c r="J123" s="168">
        <f>BK123</f>
        <v>0</v>
      </c>
      <c r="K123" s="37"/>
      <c r="L123" s="40"/>
      <c r="M123" s="79"/>
      <c r="N123" s="169"/>
      <c r="O123" s="80"/>
      <c r="P123" s="170">
        <f>P124+P208</f>
        <v>0</v>
      </c>
      <c r="Q123" s="80"/>
      <c r="R123" s="170">
        <f>R124+R208</f>
        <v>53.909015799999999</v>
      </c>
      <c r="S123" s="80"/>
      <c r="T123" s="171">
        <f>T124+T208</f>
        <v>0</v>
      </c>
      <c r="U123" s="35"/>
      <c r="V123" s="35"/>
      <c r="W123" s="35"/>
      <c r="X123" s="35"/>
      <c r="Y123" s="35"/>
      <c r="Z123" s="35"/>
      <c r="AA123" s="35"/>
      <c r="AB123" s="35"/>
      <c r="AC123" s="35"/>
      <c r="AD123" s="35"/>
      <c r="AE123" s="35"/>
      <c r="AT123" s="18" t="s">
        <v>76</v>
      </c>
      <c r="AU123" s="18" t="s">
        <v>251</v>
      </c>
      <c r="BK123" s="172">
        <f>BK124+BK208</f>
        <v>0</v>
      </c>
    </row>
    <row r="124" spans="1:65" s="12" customFormat="1" ht="25.9" customHeight="1">
      <c r="B124" s="173"/>
      <c r="C124" s="174"/>
      <c r="D124" s="175" t="s">
        <v>76</v>
      </c>
      <c r="E124" s="176" t="s">
        <v>290</v>
      </c>
      <c r="F124" s="176" t="s">
        <v>291</v>
      </c>
      <c r="G124" s="174"/>
      <c r="H124" s="174"/>
      <c r="I124" s="177"/>
      <c r="J124" s="178">
        <f>BK124</f>
        <v>0</v>
      </c>
      <c r="K124" s="174"/>
      <c r="L124" s="179"/>
      <c r="M124" s="180"/>
      <c r="N124" s="181"/>
      <c r="O124" s="181"/>
      <c r="P124" s="182">
        <f>P125+P163+P165+P177+P206</f>
        <v>0</v>
      </c>
      <c r="Q124" s="181"/>
      <c r="R124" s="182">
        <f>R125+R163+R165+R177+R206</f>
        <v>53.909015799999999</v>
      </c>
      <c r="S124" s="181"/>
      <c r="T124" s="183">
        <f>T125+T163+T165+T177+T206</f>
        <v>0</v>
      </c>
      <c r="AR124" s="184" t="s">
        <v>85</v>
      </c>
      <c r="AT124" s="185" t="s">
        <v>76</v>
      </c>
      <c r="AU124" s="185" t="s">
        <v>77</v>
      </c>
      <c r="AY124" s="184" t="s">
        <v>292</v>
      </c>
      <c r="BK124" s="186">
        <f>BK125+BK163+BK165+BK177+BK206</f>
        <v>0</v>
      </c>
    </row>
    <row r="125" spans="1:65" s="12" customFormat="1" ht="22.9" customHeight="1">
      <c r="B125" s="173"/>
      <c r="C125" s="174"/>
      <c r="D125" s="175" t="s">
        <v>76</v>
      </c>
      <c r="E125" s="187" t="s">
        <v>85</v>
      </c>
      <c r="F125" s="187" t="s">
        <v>293</v>
      </c>
      <c r="G125" s="174"/>
      <c r="H125" s="174"/>
      <c r="I125" s="177"/>
      <c r="J125" s="188">
        <f>BK125</f>
        <v>0</v>
      </c>
      <c r="K125" s="174"/>
      <c r="L125" s="179"/>
      <c r="M125" s="180"/>
      <c r="N125" s="181"/>
      <c r="O125" s="181"/>
      <c r="P125" s="182">
        <f>SUM(P126:P162)</f>
        <v>0</v>
      </c>
      <c r="Q125" s="181"/>
      <c r="R125" s="182">
        <f>SUM(R126:R162)</f>
        <v>31.044998400000001</v>
      </c>
      <c r="S125" s="181"/>
      <c r="T125" s="183">
        <f>SUM(T126:T162)</f>
        <v>0</v>
      </c>
      <c r="AR125" s="184" t="s">
        <v>85</v>
      </c>
      <c r="AT125" s="185" t="s">
        <v>76</v>
      </c>
      <c r="AU125" s="185" t="s">
        <v>85</v>
      </c>
      <c r="AY125" s="184" t="s">
        <v>292</v>
      </c>
      <c r="BK125" s="186">
        <f>SUM(BK126:BK162)</f>
        <v>0</v>
      </c>
    </row>
    <row r="126" spans="1:65" s="2" customFormat="1" ht="24.2" customHeight="1">
      <c r="A126" s="35"/>
      <c r="B126" s="36"/>
      <c r="C126" s="189" t="s">
        <v>85</v>
      </c>
      <c r="D126" s="189" t="s">
        <v>294</v>
      </c>
      <c r="E126" s="190" t="s">
        <v>6289</v>
      </c>
      <c r="F126" s="191" t="s">
        <v>6290</v>
      </c>
      <c r="G126" s="192" t="s">
        <v>337</v>
      </c>
      <c r="H126" s="193">
        <v>40</v>
      </c>
      <c r="I126" s="194"/>
      <c r="J126" s="195">
        <f>ROUND(I126*H126,2)</f>
        <v>0</v>
      </c>
      <c r="K126" s="191" t="s">
        <v>298</v>
      </c>
      <c r="L126" s="40"/>
      <c r="M126" s="196" t="s">
        <v>1</v>
      </c>
      <c r="N126" s="197" t="s">
        <v>42</v>
      </c>
      <c r="O126" s="72"/>
      <c r="P126" s="198">
        <f>O126*H126</f>
        <v>0</v>
      </c>
      <c r="Q126" s="198">
        <v>3.0000000000000001E-5</v>
      </c>
      <c r="R126" s="198">
        <f>Q126*H126</f>
        <v>1.2000000000000001E-3</v>
      </c>
      <c r="S126" s="198">
        <v>0</v>
      </c>
      <c r="T126" s="199">
        <f>S126*H126</f>
        <v>0</v>
      </c>
      <c r="U126" s="35"/>
      <c r="V126" s="35"/>
      <c r="W126" s="35"/>
      <c r="X126" s="35"/>
      <c r="Y126" s="35"/>
      <c r="Z126" s="35"/>
      <c r="AA126" s="35"/>
      <c r="AB126" s="35"/>
      <c r="AC126" s="35"/>
      <c r="AD126" s="35"/>
      <c r="AE126" s="35"/>
      <c r="AR126" s="200" t="s">
        <v>299</v>
      </c>
      <c r="AT126" s="200" t="s">
        <v>294</v>
      </c>
      <c r="AU126" s="200" t="s">
        <v>120</v>
      </c>
      <c r="AY126" s="18" t="s">
        <v>292</v>
      </c>
      <c r="BE126" s="201">
        <f>IF(N126="základní",J126,0)</f>
        <v>0</v>
      </c>
      <c r="BF126" s="201">
        <f>IF(N126="snížená",J126,0)</f>
        <v>0</v>
      </c>
      <c r="BG126" s="201">
        <f>IF(N126="zákl. přenesená",J126,0)</f>
        <v>0</v>
      </c>
      <c r="BH126" s="201">
        <f>IF(N126="sníž. přenesená",J126,0)</f>
        <v>0</v>
      </c>
      <c r="BI126" s="201">
        <f>IF(N126="nulová",J126,0)</f>
        <v>0</v>
      </c>
      <c r="BJ126" s="18" t="s">
        <v>85</v>
      </c>
      <c r="BK126" s="201">
        <f>ROUND(I126*H126,2)</f>
        <v>0</v>
      </c>
      <c r="BL126" s="18" t="s">
        <v>299</v>
      </c>
      <c r="BM126" s="200" t="s">
        <v>6422</v>
      </c>
    </row>
    <row r="127" spans="1:65" s="14" customFormat="1" ht="11.25">
      <c r="B127" s="213"/>
      <c r="C127" s="214"/>
      <c r="D127" s="204" t="s">
        <v>301</v>
      </c>
      <c r="E127" s="215" t="s">
        <v>1</v>
      </c>
      <c r="F127" s="216" t="s">
        <v>6292</v>
      </c>
      <c r="G127" s="214"/>
      <c r="H127" s="217">
        <v>40</v>
      </c>
      <c r="I127" s="218"/>
      <c r="J127" s="214"/>
      <c r="K127" s="214"/>
      <c r="L127" s="219"/>
      <c r="M127" s="220"/>
      <c r="N127" s="221"/>
      <c r="O127" s="221"/>
      <c r="P127" s="221"/>
      <c r="Q127" s="221"/>
      <c r="R127" s="221"/>
      <c r="S127" s="221"/>
      <c r="T127" s="222"/>
      <c r="AT127" s="223" t="s">
        <v>301</v>
      </c>
      <c r="AU127" s="223" t="s">
        <v>120</v>
      </c>
      <c r="AV127" s="14" t="s">
        <v>120</v>
      </c>
      <c r="AW127" s="14" t="s">
        <v>32</v>
      </c>
      <c r="AX127" s="14" t="s">
        <v>85</v>
      </c>
      <c r="AY127" s="223" t="s">
        <v>292</v>
      </c>
    </row>
    <row r="128" spans="1:65" s="2" customFormat="1" ht="24.2" customHeight="1">
      <c r="A128" s="35"/>
      <c r="B128" s="36"/>
      <c r="C128" s="189" t="s">
        <v>120</v>
      </c>
      <c r="D128" s="189" t="s">
        <v>294</v>
      </c>
      <c r="E128" s="190" t="s">
        <v>6293</v>
      </c>
      <c r="F128" s="191" t="s">
        <v>6294</v>
      </c>
      <c r="G128" s="192" t="s">
        <v>4181</v>
      </c>
      <c r="H128" s="193">
        <v>10</v>
      </c>
      <c r="I128" s="194"/>
      <c r="J128" s="195">
        <f>ROUND(I128*H128,2)</f>
        <v>0</v>
      </c>
      <c r="K128" s="191" t="s">
        <v>298</v>
      </c>
      <c r="L128" s="40"/>
      <c r="M128" s="196" t="s">
        <v>1</v>
      </c>
      <c r="N128" s="197" t="s">
        <v>42</v>
      </c>
      <c r="O128" s="72"/>
      <c r="P128" s="198">
        <f>O128*H128</f>
        <v>0</v>
      </c>
      <c r="Q128" s="198">
        <v>0</v>
      </c>
      <c r="R128" s="198">
        <f>Q128*H128</f>
        <v>0</v>
      </c>
      <c r="S128" s="198">
        <v>0</v>
      </c>
      <c r="T128" s="199">
        <f>S128*H128</f>
        <v>0</v>
      </c>
      <c r="U128" s="35"/>
      <c r="V128" s="35"/>
      <c r="W128" s="35"/>
      <c r="X128" s="35"/>
      <c r="Y128" s="35"/>
      <c r="Z128" s="35"/>
      <c r="AA128" s="35"/>
      <c r="AB128" s="35"/>
      <c r="AC128" s="35"/>
      <c r="AD128" s="35"/>
      <c r="AE128" s="35"/>
      <c r="AR128" s="200" t="s">
        <v>299</v>
      </c>
      <c r="AT128" s="200" t="s">
        <v>294</v>
      </c>
      <c r="AU128" s="200" t="s">
        <v>120</v>
      </c>
      <c r="AY128" s="18" t="s">
        <v>292</v>
      </c>
      <c r="BE128" s="201">
        <f>IF(N128="základní",J128,0)</f>
        <v>0</v>
      </c>
      <c r="BF128" s="201">
        <f>IF(N128="snížená",J128,0)</f>
        <v>0</v>
      </c>
      <c r="BG128" s="201">
        <f>IF(N128="zákl. přenesená",J128,0)</f>
        <v>0</v>
      </c>
      <c r="BH128" s="201">
        <f>IF(N128="sníž. přenesená",J128,0)</f>
        <v>0</v>
      </c>
      <c r="BI128" s="201">
        <f>IF(N128="nulová",J128,0)</f>
        <v>0</v>
      </c>
      <c r="BJ128" s="18" t="s">
        <v>85</v>
      </c>
      <c r="BK128" s="201">
        <f>ROUND(I128*H128,2)</f>
        <v>0</v>
      </c>
      <c r="BL128" s="18" t="s">
        <v>299</v>
      </c>
      <c r="BM128" s="200" t="s">
        <v>6423</v>
      </c>
    </row>
    <row r="129" spans="1:65" s="2" customFormat="1" ht="33" customHeight="1">
      <c r="A129" s="35"/>
      <c r="B129" s="36"/>
      <c r="C129" s="189" t="s">
        <v>317</v>
      </c>
      <c r="D129" s="189" t="s">
        <v>294</v>
      </c>
      <c r="E129" s="190" t="s">
        <v>6298</v>
      </c>
      <c r="F129" s="191" t="s">
        <v>6299</v>
      </c>
      <c r="G129" s="192" t="s">
        <v>307</v>
      </c>
      <c r="H129" s="193">
        <v>72.239999999999995</v>
      </c>
      <c r="I129" s="194"/>
      <c r="J129" s="195">
        <f>ROUND(I129*H129,2)</f>
        <v>0</v>
      </c>
      <c r="K129" s="191" t="s">
        <v>298</v>
      </c>
      <c r="L129" s="40"/>
      <c r="M129" s="196" t="s">
        <v>1</v>
      </c>
      <c r="N129" s="197" t="s">
        <v>42</v>
      </c>
      <c r="O129" s="72"/>
      <c r="P129" s="198">
        <f>O129*H129</f>
        <v>0</v>
      </c>
      <c r="Q129" s="198">
        <v>0</v>
      </c>
      <c r="R129" s="198">
        <f>Q129*H129</f>
        <v>0</v>
      </c>
      <c r="S129" s="198">
        <v>0</v>
      </c>
      <c r="T129" s="199">
        <f>S129*H129</f>
        <v>0</v>
      </c>
      <c r="U129" s="35"/>
      <c r="V129" s="35"/>
      <c r="W129" s="35"/>
      <c r="X129" s="35"/>
      <c r="Y129" s="35"/>
      <c r="Z129" s="35"/>
      <c r="AA129" s="35"/>
      <c r="AB129" s="35"/>
      <c r="AC129" s="35"/>
      <c r="AD129" s="35"/>
      <c r="AE129" s="35"/>
      <c r="AR129" s="200" t="s">
        <v>299</v>
      </c>
      <c r="AT129" s="200" t="s">
        <v>294</v>
      </c>
      <c r="AU129" s="200" t="s">
        <v>120</v>
      </c>
      <c r="AY129" s="18" t="s">
        <v>292</v>
      </c>
      <c r="BE129" s="201">
        <f>IF(N129="základní",J129,0)</f>
        <v>0</v>
      </c>
      <c r="BF129" s="201">
        <f>IF(N129="snížená",J129,0)</f>
        <v>0</v>
      </c>
      <c r="BG129" s="201">
        <f>IF(N129="zákl. přenesená",J129,0)</f>
        <v>0</v>
      </c>
      <c r="BH129" s="201">
        <f>IF(N129="sníž. přenesená",J129,0)</f>
        <v>0</v>
      </c>
      <c r="BI129" s="201">
        <f>IF(N129="nulová",J129,0)</f>
        <v>0</v>
      </c>
      <c r="BJ129" s="18" t="s">
        <v>85</v>
      </c>
      <c r="BK129" s="201">
        <f>ROUND(I129*H129,2)</f>
        <v>0</v>
      </c>
      <c r="BL129" s="18" t="s">
        <v>299</v>
      </c>
      <c r="BM129" s="200" t="s">
        <v>6424</v>
      </c>
    </row>
    <row r="130" spans="1:65" s="14" customFormat="1" ht="11.25">
      <c r="B130" s="213"/>
      <c r="C130" s="214"/>
      <c r="D130" s="204" t="s">
        <v>301</v>
      </c>
      <c r="E130" s="215" t="s">
        <v>1</v>
      </c>
      <c r="F130" s="216" t="s">
        <v>6425</v>
      </c>
      <c r="G130" s="214"/>
      <c r="H130" s="217">
        <v>72.239999999999995</v>
      </c>
      <c r="I130" s="218"/>
      <c r="J130" s="214"/>
      <c r="K130" s="214"/>
      <c r="L130" s="219"/>
      <c r="M130" s="220"/>
      <c r="N130" s="221"/>
      <c r="O130" s="221"/>
      <c r="P130" s="221"/>
      <c r="Q130" s="221"/>
      <c r="R130" s="221"/>
      <c r="S130" s="221"/>
      <c r="T130" s="222"/>
      <c r="AT130" s="223" t="s">
        <v>301</v>
      </c>
      <c r="AU130" s="223" t="s">
        <v>120</v>
      </c>
      <c r="AV130" s="14" t="s">
        <v>120</v>
      </c>
      <c r="AW130" s="14" t="s">
        <v>32</v>
      </c>
      <c r="AX130" s="14" t="s">
        <v>77</v>
      </c>
      <c r="AY130" s="223" t="s">
        <v>292</v>
      </c>
    </row>
    <row r="131" spans="1:65" s="15" customFormat="1" ht="11.25">
      <c r="B131" s="224"/>
      <c r="C131" s="225"/>
      <c r="D131" s="204" t="s">
        <v>301</v>
      </c>
      <c r="E131" s="226" t="s">
        <v>1</v>
      </c>
      <c r="F131" s="227" t="s">
        <v>304</v>
      </c>
      <c r="G131" s="225"/>
      <c r="H131" s="228">
        <v>72.239999999999995</v>
      </c>
      <c r="I131" s="229"/>
      <c r="J131" s="225"/>
      <c r="K131" s="225"/>
      <c r="L131" s="230"/>
      <c r="M131" s="231"/>
      <c r="N131" s="232"/>
      <c r="O131" s="232"/>
      <c r="P131" s="232"/>
      <c r="Q131" s="232"/>
      <c r="R131" s="232"/>
      <c r="S131" s="232"/>
      <c r="T131" s="233"/>
      <c r="AT131" s="234" t="s">
        <v>301</v>
      </c>
      <c r="AU131" s="234" t="s">
        <v>120</v>
      </c>
      <c r="AV131" s="15" t="s">
        <v>299</v>
      </c>
      <c r="AW131" s="15" t="s">
        <v>32</v>
      </c>
      <c r="AX131" s="15" t="s">
        <v>85</v>
      </c>
      <c r="AY131" s="234" t="s">
        <v>292</v>
      </c>
    </row>
    <row r="132" spans="1:65" s="2" customFormat="1" ht="24.2" customHeight="1">
      <c r="A132" s="35"/>
      <c r="B132" s="36"/>
      <c r="C132" s="189" t="s">
        <v>299</v>
      </c>
      <c r="D132" s="189" t="s">
        <v>294</v>
      </c>
      <c r="E132" s="190" t="s">
        <v>6426</v>
      </c>
      <c r="F132" s="191" t="s">
        <v>6427</v>
      </c>
      <c r="G132" s="192" t="s">
        <v>307</v>
      </c>
      <c r="H132" s="193">
        <v>20</v>
      </c>
      <c r="I132" s="194"/>
      <c r="J132" s="195">
        <f>ROUND(I132*H132,2)</f>
        <v>0</v>
      </c>
      <c r="K132" s="191" t="s">
        <v>298</v>
      </c>
      <c r="L132" s="40"/>
      <c r="M132" s="196" t="s">
        <v>1</v>
      </c>
      <c r="N132" s="197" t="s">
        <v>42</v>
      </c>
      <c r="O132" s="72"/>
      <c r="P132" s="198">
        <f>O132*H132</f>
        <v>0</v>
      </c>
      <c r="Q132" s="198">
        <v>0</v>
      </c>
      <c r="R132" s="198">
        <f>Q132*H132</f>
        <v>0</v>
      </c>
      <c r="S132" s="198">
        <v>0</v>
      </c>
      <c r="T132" s="199">
        <f>S132*H132</f>
        <v>0</v>
      </c>
      <c r="U132" s="35"/>
      <c r="V132" s="35"/>
      <c r="W132" s="35"/>
      <c r="X132" s="35"/>
      <c r="Y132" s="35"/>
      <c r="Z132" s="35"/>
      <c r="AA132" s="35"/>
      <c r="AB132" s="35"/>
      <c r="AC132" s="35"/>
      <c r="AD132" s="35"/>
      <c r="AE132" s="35"/>
      <c r="AR132" s="200" t="s">
        <v>299</v>
      </c>
      <c r="AT132" s="200" t="s">
        <v>294</v>
      </c>
      <c r="AU132" s="200" t="s">
        <v>120</v>
      </c>
      <c r="AY132" s="18" t="s">
        <v>292</v>
      </c>
      <c r="BE132" s="201">
        <f>IF(N132="základní",J132,0)</f>
        <v>0</v>
      </c>
      <c r="BF132" s="201">
        <f>IF(N132="snížená",J132,0)</f>
        <v>0</v>
      </c>
      <c r="BG132" s="201">
        <f>IF(N132="zákl. přenesená",J132,0)</f>
        <v>0</v>
      </c>
      <c r="BH132" s="201">
        <f>IF(N132="sníž. přenesená",J132,0)</f>
        <v>0</v>
      </c>
      <c r="BI132" s="201">
        <f>IF(N132="nulová",J132,0)</f>
        <v>0</v>
      </c>
      <c r="BJ132" s="18" t="s">
        <v>85</v>
      </c>
      <c r="BK132" s="201">
        <f>ROUND(I132*H132,2)</f>
        <v>0</v>
      </c>
      <c r="BL132" s="18" t="s">
        <v>299</v>
      </c>
      <c r="BM132" s="200" t="s">
        <v>6428</v>
      </c>
    </row>
    <row r="133" spans="1:65" s="14" customFormat="1" ht="11.25">
      <c r="B133" s="213"/>
      <c r="C133" s="214"/>
      <c r="D133" s="204" t="s">
        <v>301</v>
      </c>
      <c r="E133" s="215" t="s">
        <v>1</v>
      </c>
      <c r="F133" s="216" t="s">
        <v>6429</v>
      </c>
      <c r="G133" s="214"/>
      <c r="H133" s="217">
        <v>20</v>
      </c>
      <c r="I133" s="218"/>
      <c r="J133" s="214"/>
      <c r="K133" s="214"/>
      <c r="L133" s="219"/>
      <c r="M133" s="220"/>
      <c r="N133" s="221"/>
      <c r="O133" s="221"/>
      <c r="P133" s="221"/>
      <c r="Q133" s="221"/>
      <c r="R133" s="221"/>
      <c r="S133" s="221"/>
      <c r="T133" s="222"/>
      <c r="AT133" s="223" t="s">
        <v>301</v>
      </c>
      <c r="AU133" s="223" t="s">
        <v>120</v>
      </c>
      <c r="AV133" s="14" t="s">
        <v>120</v>
      </c>
      <c r="AW133" s="14" t="s">
        <v>32</v>
      </c>
      <c r="AX133" s="14" t="s">
        <v>85</v>
      </c>
      <c r="AY133" s="223" t="s">
        <v>292</v>
      </c>
    </row>
    <row r="134" spans="1:65" s="2" customFormat="1" ht="21.75" customHeight="1">
      <c r="A134" s="35"/>
      <c r="B134" s="36"/>
      <c r="C134" s="189" t="s">
        <v>341</v>
      </c>
      <c r="D134" s="189" t="s">
        <v>294</v>
      </c>
      <c r="E134" s="190" t="s">
        <v>6302</v>
      </c>
      <c r="F134" s="191" t="s">
        <v>6303</v>
      </c>
      <c r="G134" s="192" t="s">
        <v>297</v>
      </c>
      <c r="H134" s="193">
        <v>144.47999999999999</v>
      </c>
      <c r="I134" s="194"/>
      <c r="J134" s="195">
        <f>ROUND(I134*H134,2)</f>
        <v>0</v>
      </c>
      <c r="K134" s="191" t="s">
        <v>298</v>
      </c>
      <c r="L134" s="40"/>
      <c r="M134" s="196" t="s">
        <v>1</v>
      </c>
      <c r="N134" s="197" t="s">
        <v>42</v>
      </c>
      <c r="O134" s="72"/>
      <c r="P134" s="198">
        <f>O134*H134</f>
        <v>0</v>
      </c>
      <c r="Q134" s="198">
        <v>5.8E-4</v>
      </c>
      <c r="R134" s="198">
        <f>Q134*H134</f>
        <v>8.3798399999999995E-2</v>
      </c>
      <c r="S134" s="198">
        <v>0</v>
      </c>
      <c r="T134" s="199">
        <f>S134*H134</f>
        <v>0</v>
      </c>
      <c r="U134" s="35"/>
      <c r="V134" s="35"/>
      <c r="W134" s="35"/>
      <c r="X134" s="35"/>
      <c r="Y134" s="35"/>
      <c r="Z134" s="35"/>
      <c r="AA134" s="35"/>
      <c r="AB134" s="35"/>
      <c r="AC134" s="35"/>
      <c r="AD134" s="35"/>
      <c r="AE134" s="35"/>
      <c r="AR134" s="200" t="s">
        <v>299</v>
      </c>
      <c r="AT134" s="200" t="s">
        <v>294</v>
      </c>
      <c r="AU134" s="200" t="s">
        <v>120</v>
      </c>
      <c r="AY134" s="18" t="s">
        <v>292</v>
      </c>
      <c r="BE134" s="201">
        <f>IF(N134="základní",J134,0)</f>
        <v>0</v>
      </c>
      <c r="BF134" s="201">
        <f>IF(N134="snížená",J134,0)</f>
        <v>0</v>
      </c>
      <c r="BG134" s="201">
        <f>IF(N134="zákl. přenesená",J134,0)</f>
        <v>0</v>
      </c>
      <c r="BH134" s="201">
        <f>IF(N134="sníž. přenesená",J134,0)</f>
        <v>0</v>
      </c>
      <c r="BI134" s="201">
        <f>IF(N134="nulová",J134,0)</f>
        <v>0</v>
      </c>
      <c r="BJ134" s="18" t="s">
        <v>85</v>
      </c>
      <c r="BK134" s="201">
        <f>ROUND(I134*H134,2)</f>
        <v>0</v>
      </c>
      <c r="BL134" s="18" t="s">
        <v>299</v>
      </c>
      <c r="BM134" s="200" t="s">
        <v>6430</v>
      </c>
    </row>
    <row r="135" spans="1:65" s="14" customFormat="1" ht="11.25">
      <c r="B135" s="213"/>
      <c r="C135" s="214"/>
      <c r="D135" s="204" t="s">
        <v>301</v>
      </c>
      <c r="E135" s="215" t="s">
        <v>1</v>
      </c>
      <c r="F135" s="216" t="s">
        <v>6431</v>
      </c>
      <c r="G135" s="214"/>
      <c r="H135" s="217">
        <v>144.47999999999999</v>
      </c>
      <c r="I135" s="218"/>
      <c r="J135" s="214"/>
      <c r="K135" s="214"/>
      <c r="L135" s="219"/>
      <c r="M135" s="220"/>
      <c r="N135" s="221"/>
      <c r="O135" s="221"/>
      <c r="P135" s="221"/>
      <c r="Q135" s="221"/>
      <c r="R135" s="221"/>
      <c r="S135" s="221"/>
      <c r="T135" s="222"/>
      <c r="AT135" s="223" t="s">
        <v>301</v>
      </c>
      <c r="AU135" s="223" t="s">
        <v>120</v>
      </c>
      <c r="AV135" s="14" t="s">
        <v>120</v>
      </c>
      <c r="AW135" s="14" t="s">
        <v>32</v>
      </c>
      <c r="AX135" s="14" t="s">
        <v>77</v>
      </c>
      <c r="AY135" s="223" t="s">
        <v>292</v>
      </c>
    </row>
    <row r="136" spans="1:65" s="15" customFormat="1" ht="11.25">
      <c r="B136" s="224"/>
      <c r="C136" s="225"/>
      <c r="D136" s="204" t="s">
        <v>301</v>
      </c>
      <c r="E136" s="226" t="s">
        <v>1</v>
      </c>
      <c r="F136" s="227" t="s">
        <v>304</v>
      </c>
      <c r="G136" s="225"/>
      <c r="H136" s="228">
        <v>144.47999999999999</v>
      </c>
      <c r="I136" s="229"/>
      <c r="J136" s="225"/>
      <c r="K136" s="225"/>
      <c r="L136" s="230"/>
      <c r="M136" s="231"/>
      <c r="N136" s="232"/>
      <c r="O136" s="232"/>
      <c r="P136" s="232"/>
      <c r="Q136" s="232"/>
      <c r="R136" s="232"/>
      <c r="S136" s="232"/>
      <c r="T136" s="233"/>
      <c r="AT136" s="234" t="s">
        <v>301</v>
      </c>
      <c r="AU136" s="234" t="s">
        <v>120</v>
      </c>
      <c r="AV136" s="15" t="s">
        <v>299</v>
      </c>
      <c r="AW136" s="15" t="s">
        <v>32</v>
      </c>
      <c r="AX136" s="15" t="s">
        <v>85</v>
      </c>
      <c r="AY136" s="234" t="s">
        <v>292</v>
      </c>
    </row>
    <row r="137" spans="1:65" s="2" customFormat="1" ht="21.75" customHeight="1">
      <c r="A137" s="35"/>
      <c r="B137" s="36"/>
      <c r="C137" s="189" t="s">
        <v>346</v>
      </c>
      <c r="D137" s="189" t="s">
        <v>294</v>
      </c>
      <c r="E137" s="190" t="s">
        <v>6306</v>
      </c>
      <c r="F137" s="191" t="s">
        <v>6307</v>
      </c>
      <c r="G137" s="192" t="s">
        <v>297</v>
      </c>
      <c r="H137" s="193">
        <v>144.47999999999999</v>
      </c>
      <c r="I137" s="194"/>
      <c r="J137" s="195">
        <f>ROUND(I137*H137,2)</f>
        <v>0</v>
      </c>
      <c r="K137" s="191" t="s">
        <v>298</v>
      </c>
      <c r="L137" s="40"/>
      <c r="M137" s="196" t="s">
        <v>1</v>
      </c>
      <c r="N137" s="197" t="s">
        <v>42</v>
      </c>
      <c r="O137" s="72"/>
      <c r="P137" s="198">
        <f>O137*H137</f>
        <v>0</v>
      </c>
      <c r="Q137" s="198">
        <v>0</v>
      </c>
      <c r="R137" s="198">
        <f>Q137*H137</f>
        <v>0</v>
      </c>
      <c r="S137" s="198">
        <v>0</v>
      </c>
      <c r="T137" s="199">
        <f>S137*H137</f>
        <v>0</v>
      </c>
      <c r="U137" s="35"/>
      <c r="V137" s="35"/>
      <c r="W137" s="35"/>
      <c r="X137" s="35"/>
      <c r="Y137" s="35"/>
      <c r="Z137" s="35"/>
      <c r="AA137" s="35"/>
      <c r="AB137" s="35"/>
      <c r="AC137" s="35"/>
      <c r="AD137" s="35"/>
      <c r="AE137" s="35"/>
      <c r="AR137" s="200" t="s">
        <v>299</v>
      </c>
      <c r="AT137" s="200" t="s">
        <v>294</v>
      </c>
      <c r="AU137" s="200" t="s">
        <v>120</v>
      </c>
      <c r="AY137" s="18" t="s">
        <v>292</v>
      </c>
      <c r="BE137" s="201">
        <f>IF(N137="základní",J137,0)</f>
        <v>0</v>
      </c>
      <c r="BF137" s="201">
        <f>IF(N137="snížená",J137,0)</f>
        <v>0</v>
      </c>
      <c r="BG137" s="201">
        <f>IF(N137="zákl. přenesená",J137,0)</f>
        <v>0</v>
      </c>
      <c r="BH137" s="201">
        <f>IF(N137="sníž. přenesená",J137,0)</f>
        <v>0</v>
      </c>
      <c r="BI137" s="201">
        <f>IF(N137="nulová",J137,0)</f>
        <v>0</v>
      </c>
      <c r="BJ137" s="18" t="s">
        <v>85</v>
      </c>
      <c r="BK137" s="201">
        <f>ROUND(I137*H137,2)</f>
        <v>0</v>
      </c>
      <c r="BL137" s="18" t="s">
        <v>299</v>
      </c>
      <c r="BM137" s="200" t="s">
        <v>6432</v>
      </c>
    </row>
    <row r="138" spans="1:65" s="2" customFormat="1" ht="33" customHeight="1">
      <c r="A138" s="35"/>
      <c r="B138" s="36"/>
      <c r="C138" s="189" t="s">
        <v>352</v>
      </c>
      <c r="D138" s="189" t="s">
        <v>294</v>
      </c>
      <c r="E138" s="190" t="s">
        <v>342</v>
      </c>
      <c r="F138" s="191" t="s">
        <v>4816</v>
      </c>
      <c r="G138" s="192" t="s">
        <v>307</v>
      </c>
      <c r="H138" s="193">
        <v>149.63999999999999</v>
      </c>
      <c r="I138" s="194"/>
      <c r="J138" s="195">
        <f>ROUND(I138*H138,2)</f>
        <v>0</v>
      </c>
      <c r="K138" s="191" t="s">
        <v>298</v>
      </c>
      <c r="L138" s="40"/>
      <c r="M138" s="196" t="s">
        <v>1</v>
      </c>
      <c r="N138" s="197" t="s">
        <v>42</v>
      </c>
      <c r="O138" s="72"/>
      <c r="P138" s="198">
        <f>O138*H138</f>
        <v>0</v>
      </c>
      <c r="Q138" s="198">
        <v>0</v>
      </c>
      <c r="R138" s="198">
        <f>Q138*H138</f>
        <v>0</v>
      </c>
      <c r="S138" s="198">
        <v>0</v>
      </c>
      <c r="T138" s="199">
        <f>S138*H138</f>
        <v>0</v>
      </c>
      <c r="U138" s="35"/>
      <c r="V138" s="35"/>
      <c r="W138" s="35"/>
      <c r="X138" s="35"/>
      <c r="Y138" s="35"/>
      <c r="Z138" s="35"/>
      <c r="AA138" s="35"/>
      <c r="AB138" s="35"/>
      <c r="AC138" s="35"/>
      <c r="AD138" s="35"/>
      <c r="AE138" s="35"/>
      <c r="AR138" s="200" t="s">
        <v>299</v>
      </c>
      <c r="AT138" s="200" t="s">
        <v>294</v>
      </c>
      <c r="AU138" s="200" t="s">
        <v>120</v>
      </c>
      <c r="AY138" s="18" t="s">
        <v>292</v>
      </c>
      <c r="BE138" s="201">
        <f>IF(N138="základní",J138,0)</f>
        <v>0</v>
      </c>
      <c r="BF138" s="201">
        <f>IF(N138="snížená",J138,0)</f>
        <v>0</v>
      </c>
      <c r="BG138" s="201">
        <f>IF(N138="zákl. přenesená",J138,0)</f>
        <v>0</v>
      </c>
      <c r="BH138" s="201">
        <f>IF(N138="sníž. přenesená",J138,0)</f>
        <v>0</v>
      </c>
      <c r="BI138" s="201">
        <f>IF(N138="nulová",J138,0)</f>
        <v>0</v>
      </c>
      <c r="BJ138" s="18" t="s">
        <v>85</v>
      </c>
      <c r="BK138" s="201">
        <f>ROUND(I138*H138,2)</f>
        <v>0</v>
      </c>
      <c r="BL138" s="18" t="s">
        <v>299</v>
      </c>
      <c r="BM138" s="200" t="s">
        <v>6433</v>
      </c>
    </row>
    <row r="139" spans="1:65" s="14" customFormat="1" ht="22.5">
      <c r="B139" s="213"/>
      <c r="C139" s="214"/>
      <c r="D139" s="204" t="s">
        <v>301</v>
      </c>
      <c r="E139" s="215" t="s">
        <v>1</v>
      </c>
      <c r="F139" s="216" t="s">
        <v>4818</v>
      </c>
      <c r="G139" s="214"/>
      <c r="H139" s="217">
        <v>149.63999999999999</v>
      </c>
      <c r="I139" s="218"/>
      <c r="J139" s="214"/>
      <c r="K139" s="214"/>
      <c r="L139" s="219"/>
      <c r="M139" s="220"/>
      <c r="N139" s="221"/>
      <c r="O139" s="221"/>
      <c r="P139" s="221"/>
      <c r="Q139" s="221"/>
      <c r="R139" s="221"/>
      <c r="S139" s="221"/>
      <c r="T139" s="222"/>
      <c r="AT139" s="223" t="s">
        <v>301</v>
      </c>
      <c r="AU139" s="223" t="s">
        <v>120</v>
      </c>
      <c r="AV139" s="14" t="s">
        <v>120</v>
      </c>
      <c r="AW139" s="14" t="s">
        <v>32</v>
      </c>
      <c r="AX139" s="14" t="s">
        <v>85</v>
      </c>
      <c r="AY139" s="223" t="s">
        <v>292</v>
      </c>
    </row>
    <row r="140" spans="1:65" s="2" customFormat="1" ht="33" customHeight="1">
      <c r="A140" s="35"/>
      <c r="B140" s="36"/>
      <c r="C140" s="189" t="s">
        <v>357</v>
      </c>
      <c r="D140" s="189" t="s">
        <v>294</v>
      </c>
      <c r="E140" s="190" t="s">
        <v>347</v>
      </c>
      <c r="F140" s="191" t="s">
        <v>4819</v>
      </c>
      <c r="G140" s="192" t="s">
        <v>307</v>
      </c>
      <c r="H140" s="193">
        <v>34.840000000000003</v>
      </c>
      <c r="I140" s="194"/>
      <c r="J140" s="195">
        <f>ROUND(I140*H140,2)</f>
        <v>0</v>
      </c>
      <c r="K140" s="191" t="s">
        <v>298</v>
      </c>
      <c r="L140" s="40"/>
      <c r="M140" s="196" t="s">
        <v>1</v>
      </c>
      <c r="N140" s="197" t="s">
        <v>42</v>
      </c>
      <c r="O140" s="72"/>
      <c r="P140" s="198">
        <f>O140*H140</f>
        <v>0</v>
      </c>
      <c r="Q140" s="198">
        <v>0</v>
      </c>
      <c r="R140" s="198">
        <f>Q140*H140</f>
        <v>0</v>
      </c>
      <c r="S140" s="198">
        <v>0</v>
      </c>
      <c r="T140" s="199">
        <f>S140*H140</f>
        <v>0</v>
      </c>
      <c r="U140" s="35"/>
      <c r="V140" s="35"/>
      <c r="W140" s="35"/>
      <c r="X140" s="35"/>
      <c r="Y140" s="35"/>
      <c r="Z140" s="35"/>
      <c r="AA140" s="35"/>
      <c r="AB140" s="35"/>
      <c r="AC140" s="35"/>
      <c r="AD140" s="35"/>
      <c r="AE140" s="35"/>
      <c r="AR140" s="200" t="s">
        <v>299</v>
      </c>
      <c r="AT140" s="200" t="s">
        <v>294</v>
      </c>
      <c r="AU140" s="200" t="s">
        <v>120</v>
      </c>
      <c r="AY140" s="18" t="s">
        <v>292</v>
      </c>
      <c r="BE140" s="201">
        <f>IF(N140="základní",J140,0)</f>
        <v>0</v>
      </c>
      <c r="BF140" s="201">
        <f>IF(N140="snížená",J140,0)</f>
        <v>0</v>
      </c>
      <c r="BG140" s="201">
        <f>IF(N140="zákl. přenesená",J140,0)</f>
        <v>0</v>
      </c>
      <c r="BH140" s="201">
        <f>IF(N140="sníž. přenesená",J140,0)</f>
        <v>0</v>
      </c>
      <c r="BI140" s="201">
        <f>IF(N140="nulová",J140,0)</f>
        <v>0</v>
      </c>
      <c r="BJ140" s="18" t="s">
        <v>85</v>
      </c>
      <c r="BK140" s="201">
        <f>ROUND(I140*H140,2)</f>
        <v>0</v>
      </c>
      <c r="BL140" s="18" t="s">
        <v>299</v>
      </c>
      <c r="BM140" s="200" t="s">
        <v>6434</v>
      </c>
    </row>
    <row r="141" spans="1:65" s="13" customFormat="1" ht="11.25">
      <c r="B141" s="202"/>
      <c r="C141" s="203"/>
      <c r="D141" s="204" t="s">
        <v>301</v>
      </c>
      <c r="E141" s="205" t="s">
        <v>1</v>
      </c>
      <c r="F141" s="206" t="s">
        <v>4821</v>
      </c>
      <c r="G141" s="203"/>
      <c r="H141" s="205" t="s">
        <v>1</v>
      </c>
      <c r="I141" s="207"/>
      <c r="J141" s="203"/>
      <c r="K141" s="203"/>
      <c r="L141" s="208"/>
      <c r="M141" s="209"/>
      <c r="N141" s="210"/>
      <c r="O141" s="210"/>
      <c r="P141" s="210"/>
      <c r="Q141" s="210"/>
      <c r="R141" s="210"/>
      <c r="S141" s="210"/>
      <c r="T141" s="211"/>
      <c r="AT141" s="212" t="s">
        <v>301</v>
      </c>
      <c r="AU141" s="212" t="s">
        <v>120</v>
      </c>
      <c r="AV141" s="13" t="s">
        <v>85</v>
      </c>
      <c r="AW141" s="13" t="s">
        <v>32</v>
      </c>
      <c r="AX141" s="13" t="s">
        <v>77</v>
      </c>
      <c r="AY141" s="212" t="s">
        <v>292</v>
      </c>
    </row>
    <row r="142" spans="1:65" s="14" customFormat="1" ht="11.25">
      <c r="B142" s="213"/>
      <c r="C142" s="214"/>
      <c r="D142" s="204" t="s">
        <v>301</v>
      </c>
      <c r="E142" s="215" t="s">
        <v>1</v>
      </c>
      <c r="F142" s="216" t="s">
        <v>6435</v>
      </c>
      <c r="G142" s="214"/>
      <c r="H142" s="217">
        <v>34.840000000000003</v>
      </c>
      <c r="I142" s="218"/>
      <c r="J142" s="214"/>
      <c r="K142" s="214"/>
      <c r="L142" s="219"/>
      <c r="M142" s="220"/>
      <c r="N142" s="221"/>
      <c r="O142" s="221"/>
      <c r="P142" s="221"/>
      <c r="Q142" s="221"/>
      <c r="R142" s="221"/>
      <c r="S142" s="221"/>
      <c r="T142" s="222"/>
      <c r="AT142" s="223" t="s">
        <v>301</v>
      </c>
      <c r="AU142" s="223" t="s">
        <v>120</v>
      </c>
      <c r="AV142" s="14" t="s">
        <v>120</v>
      </c>
      <c r="AW142" s="14" t="s">
        <v>32</v>
      </c>
      <c r="AX142" s="14" t="s">
        <v>77</v>
      </c>
      <c r="AY142" s="223" t="s">
        <v>292</v>
      </c>
    </row>
    <row r="143" spans="1:65" s="15" customFormat="1" ht="11.25">
      <c r="B143" s="224"/>
      <c r="C143" s="225"/>
      <c r="D143" s="204" t="s">
        <v>301</v>
      </c>
      <c r="E143" s="226" t="s">
        <v>4795</v>
      </c>
      <c r="F143" s="227" t="s">
        <v>304</v>
      </c>
      <c r="G143" s="225"/>
      <c r="H143" s="228">
        <v>34.840000000000003</v>
      </c>
      <c r="I143" s="229"/>
      <c r="J143" s="225"/>
      <c r="K143" s="225"/>
      <c r="L143" s="230"/>
      <c r="M143" s="231"/>
      <c r="N143" s="232"/>
      <c r="O143" s="232"/>
      <c r="P143" s="232"/>
      <c r="Q143" s="232"/>
      <c r="R143" s="232"/>
      <c r="S143" s="232"/>
      <c r="T143" s="233"/>
      <c r="AT143" s="234" t="s">
        <v>301</v>
      </c>
      <c r="AU143" s="234" t="s">
        <v>120</v>
      </c>
      <c r="AV143" s="15" t="s">
        <v>299</v>
      </c>
      <c r="AW143" s="15" t="s">
        <v>32</v>
      </c>
      <c r="AX143" s="15" t="s">
        <v>85</v>
      </c>
      <c r="AY143" s="234" t="s">
        <v>292</v>
      </c>
    </row>
    <row r="144" spans="1:65" s="2" customFormat="1" ht="37.9" customHeight="1">
      <c r="A144" s="35"/>
      <c r="B144" s="36"/>
      <c r="C144" s="189" t="s">
        <v>362</v>
      </c>
      <c r="D144" s="189" t="s">
        <v>294</v>
      </c>
      <c r="E144" s="190" t="s">
        <v>353</v>
      </c>
      <c r="F144" s="191" t="s">
        <v>4823</v>
      </c>
      <c r="G144" s="192" t="s">
        <v>307</v>
      </c>
      <c r="H144" s="193">
        <v>522.6</v>
      </c>
      <c r="I144" s="194"/>
      <c r="J144" s="195">
        <f>ROUND(I144*H144,2)</f>
        <v>0</v>
      </c>
      <c r="K144" s="191" t="s">
        <v>298</v>
      </c>
      <c r="L144" s="40"/>
      <c r="M144" s="196" t="s">
        <v>1</v>
      </c>
      <c r="N144" s="197" t="s">
        <v>42</v>
      </c>
      <c r="O144" s="72"/>
      <c r="P144" s="198">
        <f>O144*H144</f>
        <v>0</v>
      </c>
      <c r="Q144" s="198">
        <v>0</v>
      </c>
      <c r="R144" s="198">
        <f>Q144*H144</f>
        <v>0</v>
      </c>
      <c r="S144" s="198">
        <v>0</v>
      </c>
      <c r="T144" s="199">
        <f>S144*H144</f>
        <v>0</v>
      </c>
      <c r="U144" s="35"/>
      <c r="V144" s="35"/>
      <c r="W144" s="35"/>
      <c r="X144" s="35"/>
      <c r="Y144" s="35"/>
      <c r="Z144" s="35"/>
      <c r="AA144" s="35"/>
      <c r="AB144" s="35"/>
      <c r="AC144" s="35"/>
      <c r="AD144" s="35"/>
      <c r="AE144" s="35"/>
      <c r="AR144" s="200" t="s">
        <v>299</v>
      </c>
      <c r="AT144" s="200" t="s">
        <v>294</v>
      </c>
      <c r="AU144" s="200" t="s">
        <v>120</v>
      </c>
      <c r="AY144" s="18" t="s">
        <v>292</v>
      </c>
      <c r="BE144" s="201">
        <f>IF(N144="základní",J144,0)</f>
        <v>0</v>
      </c>
      <c r="BF144" s="201">
        <f>IF(N144="snížená",J144,0)</f>
        <v>0</v>
      </c>
      <c r="BG144" s="201">
        <f>IF(N144="zákl. přenesená",J144,0)</f>
        <v>0</v>
      </c>
      <c r="BH144" s="201">
        <f>IF(N144="sníž. přenesená",J144,0)</f>
        <v>0</v>
      </c>
      <c r="BI144" s="201">
        <f>IF(N144="nulová",J144,0)</f>
        <v>0</v>
      </c>
      <c r="BJ144" s="18" t="s">
        <v>85</v>
      </c>
      <c r="BK144" s="201">
        <f>ROUND(I144*H144,2)</f>
        <v>0</v>
      </c>
      <c r="BL144" s="18" t="s">
        <v>299</v>
      </c>
      <c r="BM144" s="200" t="s">
        <v>6436</v>
      </c>
    </row>
    <row r="145" spans="1:65" s="14" customFormat="1" ht="11.25">
      <c r="B145" s="213"/>
      <c r="C145" s="214"/>
      <c r="D145" s="204" t="s">
        <v>301</v>
      </c>
      <c r="E145" s="215" t="s">
        <v>1</v>
      </c>
      <c r="F145" s="216" t="s">
        <v>4825</v>
      </c>
      <c r="G145" s="214"/>
      <c r="H145" s="217">
        <v>522.6</v>
      </c>
      <c r="I145" s="218"/>
      <c r="J145" s="214"/>
      <c r="K145" s="214"/>
      <c r="L145" s="219"/>
      <c r="M145" s="220"/>
      <c r="N145" s="221"/>
      <c r="O145" s="221"/>
      <c r="P145" s="221"/>
      <c r="Q145" s="221"/>
      <c r="R145" s="221"/>
      <c r="S145" s="221"/>
      <c r="T145" s="222"/>
      <c r="AT145" s="223" t="s">
        <v>301</v>
      </c>
      <c r="AU145" s="223" t="s">
        <v>120</v>
      </c>
      <c r="AV145" s="14" t="s">
        <v>120</v>
      </c>
      <c r="AW145" s="14" t="s">
        <v>32</v>
      </c>
      <c r="AX145" s="14" t="s">
        <v>85</v>
      </c>
      <c r="AY145" s="223" t="s">
        <v>292</v>
      </c>
    </row>
    <row r="146" spans="1:65" s="2" customFormat="1" ht="24.2" customHeight="1">
      <c r="A146" s="35"/>
      <c r="B146" s="36"/>
      <c r="C146" s="189" t="s">
        <v>368</v>
      </c>
      <c r="D146" s="189" t="s">
        <v>294</v>
      </c>
      <c r="E146" s="190" t="s">
        <v>358</v>
      </c>
      <c r="F146" s="191" t="s">
        <v>4826</v>
      </c>
      <c r="G146" s="192" t="s">
        <v>307</v>
      </c>
      <c r="H146" s="193">
        <v>149.63999999999999</v>
      </c>
      <c r="I146" s="194"/>
      <c r="J146" s="195">
        <f>ROUND(I146*H146,2)</f>
        <v>0</v>
      </c>
      <c r="K146" s="191" t="s">
        <v>298</v>
      </c>
      <c r="L146" s="40"/>
      <c r="M146" s="196" t="s">
        <v>1</v>
      </c>
      <c r="N146" s="197" t="s">
        <v>42</v>
      </c>
      <c r="O146" s="72"/>
      <c r="P146" s="198">
        <f>O146*H146</f>
        <v>0</v>
      </c>
      <c r="Q146" s="198">
        <v>0</v>
      </c>
      <c r="R146" s="198">
        <f>Q146*H146</f>
        <v>0</v>
      </c>
      <c r="S146" s="198">
        <v>0</v>
      </c>
      <c r="T146" s="199">
        <f>S146*H146</f>
        <v>0</v>
      </c>
      <c r="U146" s="35"/>
      <c r="V146" s="35"/>
      <c r="W146" s="35"/>
      <c r="X146" s="35"/>
      <c r="Y146" s="35"/>
      <c r="Z146" s="35"/>
      <c r="AA146" s="35"/>
      <c r="AB146" s="35"/>
      <c r="AC146" s="35"/>
      <c r="AD146" s="35"/>
      <c r="AE146" s="35"/>
      <c r="AR146" s="200" t="s">
        <v>299</v>
      </c>
      <c r="AT146" s="200" t="s">
        <v>294</v>
      </c>
      <c r="AU146" s="200" t="s">
        <v>120</v>
      </c>
      <c r="AY146" s="18" t="s">
        <v>292</v>
      </c>
      <c r="BE146" s="201">
        <f>IF(N146="základní",J146,0)</f>
        <v>0</v>
      </c>
      <c r="BF146" s="201">
        <f>IF(N146="snížená",J146,0)</f>
        <v>0</v>
      </c>
      <c r="BG146" s="201">
        <f>IF(N146="zákl. přenesená",J146,0)</f>
        <v>0</v>
      </c>
      <c r="BH146" s="201">
        <f>IF(N146="sníž. přenesená",J146,0)</f>
        <v>0</v>
      </c>
      <c r="BI146" s="201">
        <f>IF(N146="nulová",J146,0)</f>
        <v>0</v>
      </c>
      <c r="BJ146" s="18" t="s">
        <v>85</v>
      </c>
      <c r="BK146" s="201">
        <f>ROUND(I146*H146,2)</f>
        <v>0</v>
      </c>
      <c r="BL146" s="18" t="s">
        <v>299</v>
      </c>
      <c r="BM146" s="200" t="s">
        <v>6437</v>
      </c>
    </row>
    <row r="147" spans="1:65" s="14" customFormat="1" ht="11.25">
      <c r="B147" s="213"/>
      <c r="C147" s="214"/>
      <c r="D147" s="204" t="s">
        <v>301</v>
      </c>
      <c r="E147" s="215" t="s">
        <v>1</v>
      </c>
      <c r="F147" s="216" t="s">
        <v>4828</v>
      </c>
      <c r="G147" s="214"/>
      <c r="H147" s="217">
        <v>34.840000000000003</v>
      </c>
      <c r="I147" s="218"/>
      <c r="J147" s="214"/>
      <c r="K147" s="214"/>
      <c r="L147" s="219"/>
      <c r="M147" s="220"/>
      <c r="N147" s="221"/>
      <c r="O147" s="221"/>
      <c r="P147" s="221"/>
      <c r="Q147" s="221"/>
      <c r="R147" s="221"/>
      <c r="S147" s="221"/>
      <c r="T147" s="222"/>
      <c r="AT147" s="223" t="s">
        <v>301</v>
      </c>
      <c r="AU147" s="223" t="s">
        <v>120</v>
      </c>
      <c r="AV147" s="14" t="s">
        <v>120</v>
      </c>
      <c r="AW147" s="14" t="s">
        <v>32</v>
      </c>
      <c r="AX147" s="14" t="s">
        <v>77</v>
      </c>
      <c r="AY147" s="223" t="s">
        <v>292</v>
      </c>
    </row>
    <row r="148" spans="1:65" s="14" customFormat="1" ht="11.25">
      <c r="B148" s="213"/>
      <c r="C148" s="214"/>
      <c r="D148" s="204" t="s">
        <v>301</v>
      </c>
      <c r="E148" s="215" t="s">
        <v>1</v>
      </c>
      <c r="F148" s="216" t="s">
        <v>4829</v>
      </c>
      <c r="G148" s="214"/>
      <c r="H148" s="217">
        <v>114.8</v>
      </c>
      <c r="I148" s="218"/>
      <c r="J148" s="214"/>
      <c r="K148" s="214"/>
      <c r="L148" s="219"/>
      <c r="M148" s="220"/>
      <c r="N148" s="221"/>
      <c r="O148" s="221"/>
      <c r="P148" s="221"/>
      <c r="Q148" s="221"/>
      <c r="R148" s="221"/>
      <c r="S148" s="221"/>
      <c r="T148" s="222"/>
      <c r="AT148" s="223" t="s">
        <v>301</v>
      </c>
      <c r="AU148" s="223" t="s">
        <v>120</v>
      </c>
      <c r="AV148" s="14" t="s">
        <v>120</v>
      </c>
      <c r="AW148" s="14" t="s">
        <v>32</v>
      </c>
      <c r="AX148" s="14" t="s">
        <v>77</v>
      </c>
      <c r="AY148" s="223" t="s">
        <v>292</v>
      </c>
    </row>
    <row r="149" spans="1:65" s="15" customFormat="1" ht="11.25">
      <c r="B149" s="224"/>
      <c r="C149" s="225"/>
      <c r="D149" s="204" t="s">
        <v>301</v>
      </c>
      <c r="E149" s="226" t="s">
        <v>1</v>
      </c>
      <c r="F149" s="227" t="s">
        <v>304</v>
      </c>
      <c r="G149" s="225"/>
      <c r="H149" s="228">
        <v>149.63999999999999</v>
      </c>
      <c r="I149" s="229"/>
      <c r="J149" s="225"/>
      <c r="K149" s="225"/>
      <c r="L149" s="230"/>
      <c r="M149" s="231"/>
      <c r="N149" s="232"/>
      <c r="O149" s="232"/>
      <c r="P149" s="232"/>
      <c r="Q149" s="232"/>
      <c r="R149" s="232"/>
      <c r="S149" s="232"/>
      <c r="T149" s="233"/>
      <c r="AT149" s="234" t="s">
        <v>301</v>
      </c>
      <c r="AU149" s="234" t="s">
        <v>120</v>
      </c>
      <c r="AV149" s="15" t="s">
        <v>299</v>
      </c>
      <c r="AW149" s="15" t="s">
        <v>32</v>
      </c>
      <c r="AX149" s="15" t="s">
        <v>85</v>
      </c>
      <c r="AY149" s="234" t="s">
        <v>292</v>
      </c>
    </row>
    <row r="150" spans="1:65" s="2" customFormat="1" ht="33" customHeight="1">
      <c r="A150" s="35"/>
      <c r="B150" s="36"/>
      <c r="C150" s="189" t="s">
        <v>372</v>
      </c>
      <c r="D150" s="189" t="s">
        <v>294</v>
      </c>
      <c r="E150" s="190" t="s">
        <v>363</v>
      </c>
      <c r="F150" s="191" t="s">
        <v>364</v>
      </c>
      <c r="G150" s="192" t="s">
        <v>365</v>
      </c>
      <c r="H150" s="193">
        <v>62.712000000000003</v>
      </c>
      <c r="I150" s="194"/>
      <c r="J150" s="195">
        <f>ROUND(I150*H150,2)</f>
        <v>0</v>
      </c>
      <c r="K150" s="191" t="s">
        <v>298</v>
      </c>
      <c r="L150" s="40"/>
      <c r="M150" s="196" t="s">
        <v>1</v>
      </c>
      <c r="N150" s="197" t="s">
        <v>42</v>
      </c>
      <c r="O150" s="72"/>
      <c r="P150" s="198">
        <f>O150*H150</f>
        <v>0</v>
      </c>
      <c r="Q150" s="198">
        <v>0</v>
      </c>
      <c r="R150" s="198">
        <f>Q150*H150</f>
        <v>0</v>
      </c>
      <c r="S150" s="198">
        <v>0</v>
      </c>
      <c r="T150" s="199">
        <f>S150*H150</f>
        <v>0</v>
      </c>
      <c r="U150" s="35"/>
      <c r="V150" s="35"/>
      <c r="W150" s="35"/>
      <c r="X150" s="35"/>
      <c r="Y150" s="35"/>
      <c r="Z150" s="35"/>
      <c r="AA150" s="35"/>
      <c r="AB150" s="35"/>
      <c r="AC150" s="35"/>
      <c r="AD150" s="35"/>
      <c r="AE150" s="35"/>
      <c r="AR150" s="200" t="s">
        <v>299</v>
      </c>
      <c r="AT150" s="200" t="s">
        <v>294</v>
      </c>
      <c r="AU150" s="200" t="s">
        <v>120</v>
      </c>
      <c r="AY150" s="18" t="s">
        <v>292</v>
      </c>
      <c r="BE150" s="201">
        <f>IF(N150="základní",J150,0)</f>
        <v>0</v>
      </c>
      <c r="BF150" s="201">
        <f>IF(N150="snížená",J150,0)</f>
        <v>0</v>
      </c>
      <c r="BG150" s="201">
        <f>IF(N150="zákl. přenesená",J150,0)</f>
        <v>0</v>
      </c>
      <c r="BH150" s="201">
        <f>IF(N150="sníž. přenesená",J150,0)</f>
        <v>0</v>
      </c>
      <c r="BI150" s="201">
        <f>IF(N150="nulová",J150,0)</f>
        <v>0</v>
      </c>
      <c r="BJ150" s="18" t="s">
        <v>85</v>
      </c>
      <c r="BK150" s="201">
        <f>ROUND(I150*H150,2)</f>
        <v>0</v>
      </c>
      <c r="BL150" s="18" t="s">
        <v>299</v>
      </c>
      <c r="BM150" s="200" t="s">
        <v>6438</v>
      </c>
    </row>
    <row r="151" spans="1:65" s="14" customFormat="1" ht="11.25">
      <c r="B151" s="213"/>
      <c r="C151" s="214"/>
      <c r="D151" s="204" t="s">
        <v>301</v>
      </c>
      <c r="E151" s="215" t="s">
        <v>1</v>
      </c>
      <c r="F151" s="216" t="s">
        <v>4831</v>
      </c>
      <c r="G151" s="214"/>
      <c r="H151" s="217">
        <v>62.712000000000003</v>
      </c>
      <c r="I151" s="218"/>
      <c r="J151" s="214"/>
      <c r="K151" s="214"/>
      <c r="L151" s="219"/>
      <c r="M151" s="220"/>
      <c r="N151" s="221"/>
      <c r="O151" s="221"/>
      <c r="P151" s="221"/>
      <c r="Q151" s="221"/>
      <c r="R151" s="221"/>
      <c r="S151" s="221"/>
      <c r="T151" s="222"/>
      <c r="AT151" s="223" t="s">
        <v>301</v>
      </c>
      <c r="AU151" s="223" t="s">
        <v>120</v>
      </c>
      <c r="AV151" s="14" t="s">
        <v>120</v>
      </c>
      <c r="AW151" s="14" t="s">
        <v>32</v>
      </c>
      <c r="AX151" s="14" t="s">
        <v>85</v>
      </c>
      <c r="AY151" s="223" t="s">
        <v>292</v>
      </c>
    </row>
    <row r="152" spans="1:65" s="2" customFormat="1" ht="16.5" customHeight="1">
      <c r="A152" s="35"/>
      <c r="B152" s="36"/>
      <c r="C152" s="189" t="s">
        <v>399</v>
      </c>
      <c r="D152" s="189" t="s">
        <v>294</v>
      </c>
      <c r="E152" s="190" t="s">
        <v>369</v>
      </c>
      <c r="F152" s="191" t="s">
        <v>370</v>
      </c>
      <c r="G152" s="192" t="s">
        <v>307</v>
      </c>
      <c r="H152" s="193">
        <v>29.071999999999999</v>
      </c>
      <c r="I152" s="194"/>
      <c r="J152" s="195">
        <f>ROUND(I152*H152,2)</f>
        <v>0</v>
      </c>
      <c r="K152" s="191" t="s">
        <v>298</v>
      </c>
      <c r="L152" s="40"/>
      <c r="M152" s="196" t="s">
        <v>1</v>
      </c>
      <c r="N152" s="197" t="s">
        <v>42</v>
      </c>
      <c r="O152" s="72"/>
      <c r="P152" s="198">
        <f>O152*H152</f>
        <v>0</v>
      </c>
      <c r="Q152" s="198">
        <v>0</v>
      </c>
      <c r="R152" s="198">
        <f>Q152*H152</f>
        <v>0</v>
      </c>
      <c r="S152" s="198">
        <v>0</v>
      </c>
      <c r="T152" s="199">
        <f>S152*H152</f>
        <v>0</v>
      </c>
      <c r="U152" s="35"/>
      <c r="V152" s="35"/>
      <c r="W152" s="35"/>
      <c r="X152" s="35"/>
      <c r="Y152" s="35"/>
      <c r="Z152" s="35"/>
      <c r="AA152" s="35"/>
      <c r="AB152" s="35"/>
      <c r="AC152" s="35"/>
      <c r="AD152" s="35"/>
      <c r="AE152" s="35"/>
      <c r="AR152" s="200" t="s">
        <v>299</v>
      </c>
      <c r="AT152" s="200" t="s">
        <v>294</v>
      </c>
      <c r="AU152" s="200" t="s">
        <v>120</v>
      </c>
      <c r="AY152" s="18" t="s">
        <v>292</v>
      </c>
      <c r="BE152" s="201">
        <f>IF(N152="základní",J152,0)</f>
        <v>0</v>
      </c>
      <c r="BF152" s="201">
        <f>IF(N152="snížená",J152,0)</f>
        <v>0</v>
      </c>
      <c r="BG152" s="201">
        <f>IF(N152="zákl. přenesená",J152,0)</f>
        <v>0</v>
      </c>
      <c r="BH152" s="201">
        <f>IF(N152="sníž. přenesená",J152,0)</f>
        <v>0</v>
      </c>
      <c r="BI152" s="201">
        <f>IF(N152="nulová",J152,0)</f>
        <v>0</v>
      </c>
      <c r="BJ152" s="18" t="s">
        <v>85</v>
      </c>
      <c r="BK152" s="201">
        <f>ROUND(I152*H152,2)</f>
        <v>0</v>
      </c>
      <c r="BL152" s="18" t="s">
        <v>299</v>
      </c>
      <c r="BM152" s="200" t="s">
        <v>6439</v>
      </c>
    </row>
    <row r="153" spans="1:65" s="2" customFormat="1" ht="24.2" customHeight="1">
      <c r="A153" s="35"/>
      <c r="B153" s="36"/>
      <c r="C153" s="189" t="s">
        <v>404</v>
      </c>
      <c r="D153" s="189" t="s">
        <v>294</v>
      </c>
      <c r="E153" s="190" t="s">
        <v>4834</v>
      </c>
      <c r="F153" s="191" t="s">
        <v>4835</v>
      </c>
      <c r="G153" s="192" t="s">
        <v>307</v>
      </c>
      <c r="H153" s="193">
        <v>57.4</v>
      </c>
      <c r="I153" s="194"/>
      <c r="J153" s="195">
        <f>ROUND(I153*H153,2)</f>
        <v>0</v>
      </c>
      <c r="K153" s="191" t="s">
        <v>298</v>
      </c>
      <c r="L153" s="40"/>
      <c r="M153" s="196" t="s">
        <v>1</v>
      </c>
      <c r="N153" s="197" t="s">
        <v>42</v>
      </c>
      <c r="O153" s="72"/>
      <c r="P153" s="198">
        <f>O153*H153</f>
        <v>0</v>
      </c>
      <c r="Q153" s="198">
        <v>0</v>
      </c>
      <c r="R153" s="198">
        <f>Q153*H153</f>
        <v>0</v>
      </c>
      <c r="S153" s="198">
        <v>0</v>
      </c>
      <c r="T153" s="199">
        <f>S153*H153</f>
        <v>0</v>
      </c>
      <c r="U153" s="35"/>
      <c r="V153" s="35"/>
      <c r="W153" s="35"/>
      <c r="X153" s="35"/>
      <c r="Y153" s="35"/>
      <c r="Z153" s="35"/>
      <c r="AA153" s="35"/>
      <c r="AB153" s="35"/>
      <c r="AC153" s="35"/>
      <c r="AD153" s="35"/>
      <c r="AE153" s="35"/>
      <c r="AR153" s="200" t="s">
        <v>299</v>
      </c>
      <c r="AT153" s="200" t="s">
        <v>294</v>
      </c>
      <c r="AU153" s="200" t="s">
        <v>120</v>
      </c>
      <c r="AY153" s="18" t="s">
        <v>292</v>
      </c>
      <c r="BE153" s="201">
        <f>IF(N153="základní",J153,0)</f>
        <v>0</v>
      </c>
      <c r="BF153" s="201">
        <f>IF(N153="snížená",J153,0)</f>
        <v>0</v>
      </c>
      <c r="BG153" s="201">
        <f>IF(N153="zákl. přenesená",J153,0)</f>
        <v>0</v>
      </c>
      <c r="BH153" s="201">
        <f>IF(N153="sníž. přenesená",J153,0)</f>
        <v>0</v>
      </c>
      <c r="BI153" s="201">
        <f>IF(N153="nulová",J153,0)</f>
        <v>0</v>
      </c>
      <c r="BJ153" s="18" t="s">
        <v>85</v>
      </c>
      <c r="BK153" s="201">
        <f>ROUND(I153*H153,2)</f>
        <v>0</v>
      </c>
      <c r="BL153" s="18" t="s">
        <v>299</v>
      </c>
      <c r="BM153" s="200" t="s">
        <v>6440</v>
      </c>
    </row>
    <row r="154" spans="1:65" s="14" customFormat="1" ht="11.25">
      <c r="B154" s="213"/>
      <c r="C154" s="214"/>
      <c r="D154" s="204" t="s">
        <v>301</v>
      </c>
      <c r="E154" s="215" t="s">
        <v>1</v>
      </c>
      <c r="F154" s="216" t="s">
        <v>6441</v>
      </c>
      <c r="G154" s="214"/>
      <c r="H154" s="217">
        <v>43.4</v>
      </c>
      <c r="I154" s="218"/>
      <c r="J154" s="214"/>
      <c r="K154" s="214"/>
      <c r="L154" s="219"/>
      <c r="M154" s="220"/>
      <c r="N154" s="221"/>
      <c r="O154" s="221"/>
      <c r="P154" s="221"/>
      <c r="Q154" s="221"/>
      <c r="R154" s="221"/>
      <c r="S154" s="221"/>
      <c r="T154" s="222"/>
      <c r="AT154" s="223" t="s">
        <v>301</v>
      </c>
      <c r="AU154" s="223" t="s">
        <v>120</v>
      </c>
      <c r="AV154" s="14" t="s">
        <v>120</v>
      </c>
      <c r="AW154" s="14" t="s">
        <v>32</v>
      </c>
      <c r="AX154" s="14" t="s">
        <v>77</v>
      </c>
      <c r="AY154" s="223" t="s">
        <v>292</v>
      </c>
    </row>
    <row r="155" spans="1:65" s="14" customFormat="1" ht="11.25">
      <c r="B155" s="213"/>
      <c r="C155" s="214"/>
      <c r="D155" s="204" t="s">
        <v>301</v>
      </c>
      <c r="E155" s="215" t="s">
        <v>1</v>
      </c>
      <c r="F155" s="216" t="s">
        <v>6442</v>
      </c>
      <c r="G155" s="214"/>
      <c r="H155" s="217">
        <v>14</v>
      </c>
      <c r="I155" s="218"/>
      <c r="J155" s="214"/>
      <c r="K155" s="214"/>
      <c r="L155" s="219"/>
      <c r="M155" s="220"/>
      <c r="N155" s="221"/>
      <c r="O155" s="221"/>
      <c r="P155" s="221"/>
      <c r="Q155" s="221"/>
      <c r="R155" s="221"/>
      <c r="S155" s="221"/>
      <c r="T155" s="222"/>
      <c r="AT155" s="223" t="s">
        <v>301</v>
      </c>
      <c r="AU155" s="223" t="s">
        <v>120</v>
      </c>
      <c r="AV155" s="14" t="s">
        <v>120</v>
      </c>
      <c r="AW155" s="14" t="s">
        <v>32</v>
      </c>
      <c r="AX155" s="14" t="s">
        <v>77</v>
      </c>
      <c r="AY155" s="223" t="s">
        <v>292</v>
      </c>
    </row>
    <row r="156" spans="1:65" s="15" customFormat="1" ht="11.25">
      <c r="B156" s="224"/>
      <c r="C156" s="225"/>
      <c r="D156" s="204" t="s">
        <v>301</v>
      </c>
      <c r="E156" s="226" t="s">
        <v>4798</v>
      </c>
      <c r="F156" s="227" t="s">
        <v>304</v>
      </c>
      <c r="G156" s="225"/>
      <c r="H156" s="228">
        <v>57.4</v>
      </c>
      <c r="I156" s="229"/>
      <c r="J156" s="225"/>
      <c r="K156" s="225"/>
      <c r="L156" s="230"/>
      <c r="M156" s="231"/>
      <c r="N156" s="232"/>
      <c r="O156" s="232"/>
      <c r="P156" s="232"/>
      <c r="Q156" s="232"/>
      <c r="R156" s="232"/>
      <c r="S156" s="232"/>
      <c r="T156" s="233"/>
      <c r="AT156" s="234" t="s">
        <v>301</v>
      </c>
      <c r="AU156" s="234" t="s">
        <v>120</v>
      </c>
      <c r="AV156" s="15" t="s">
        <v>299</v>
      </c>
      <c r="AW156" s="15" t="s">
        <v>32</v>
      </c>
      <c r="AX156" s="15" t="s">
        <v>85</v>
      </c>
      <c r="AY156" s="234" t="s">
        <v>292</v>
      </c>
    </row>
    <row r="157" spans="1:65" s="2" customFormat="1" ht="24.2" customHeight="1">
      <c r="A157" s="35"/>
      <c r="B157" s="36"/>
      <c r="C157" s="189" t="s">
        <v>415</v>
      </c>
      <c r="D157" s="189" t="s">
        <v>294</v>
      </c>
      <c r="E157" s="190" t="s">
        <v>4839</v>
      </c>
      <c r="F157" s="191" t="s">
        <v>4840</v>
      </c>
      <c r="G157" s="192" t="s">
        <v>307</v>
      </c>
      <c r="H157" s="193">
        <v>17.2</v>
      </c>
      <c r="I157" s="194"/>
      <c r="J157" s="195">
        <f>ROUND(I157*H157,2)</f>
        <v>0</v>
      </c>
      <c r="K157" s="191" t="s">
        <v>298</v>
      </c>
      <c r="L157" s="40"/>
      <c r="M157" s="196" t="s">
        <v>1</v>
      </c>
      <c r="N157" s="197" t="s">
        <v>42</v>
      </c>
      <c r="O157" s="72"/>
      <c r="P157" s="198">
        <f>O157*H157</f>
        <v>0</v>
      </c>
      <c r="Q157" s="198">
        <v>0</v>
      </c>
      <c r="R157" s="198">
        <f>Q157*H157</f>
        <v>0</v>
      </c>
      <c r="S157" s="198">
        <v>0</v>
      </c>
      <c r="T157" s="199">
        <f>S157*H157</f>
        <v>0</v>
      </c>
      <c r="U157" s="35"/>
      <c r="V157" s="35"/>
      <c r="W157" s="35"/>
      <c r="X157" s="35"/>
      <c r="Y157" s="35"/>
      <c r="Z157" s="35"/>
      <c r="AA157" s="35"/>
      <c r="AB157" s="35"/>
      <c r="AC157" s="35"/>
      <c r="AD157" s="35"/>
      <c r="AE157" s="35"/>
      <c r="AR157" s="200" t="s">
        <v>299</v>
      </c>
      <c r="AT157" s="200" t="s">
        <v>294</v>
      </c>
      <c r="AU157" s="200" t="s">
        <v>120</v>
      </c>
      <c r="AY157" s="18" t="s">
        <v>292</v>
      </c>
      <c r="BE157" s="201">
        <f>IF(N157="základní",J157,0)</f>
        <v>0</v>
      </c>
      <c r="BF157" s="201">
        <f>IF(N157="snížená",J157,0)</f>
        <v>0</v>
      </c>
      <c r="BG157" s="201">
        <f>IF(N157="zákl. přenesená",J157,0)</f>
        <v>0</v>
      </c>
      <c r="BH157" s="201">
        <f>IF(N157="sníž. přenesená",J157,0)</f>
        <v>0</v>
      </c>
      <c r="BI157" s="201">
        <f>IF(N157="nulová",J157,0)</f>
        <v>0</v>
      </c>
      <c r="BJ157" s="18" t="s">
        <v>85</v>
      </c>
      <c r="BK157" s="201">
        <f>ROUND(I157*H157,2)</f>
        <v>0</v>
      </c>
      <c r="BL157" s="18" t="s">
        <v>299</v>
      </c>
      <c r="BM157" s="200" t="s">
        <v>6443</v>
      </c>
    </row>
    <row r="158" spans="1:65" s="14" customFormat="1" ht="11.25">
      <c r="B158" s="213"/>
      <c r="C158" s="214"/>
      <c r="D158" s="204" t="s">
        <v>301</v>
      </c>
      <c r="E158" s="215" t="s">
        <v>1</v>
      </c>
      <c r="F158" s="216" t="s">
        <v>6444</v>
      </c>
      <c r="G158" s="214"/>
      <c r="H158" s="217">
        <v>17.2</v>
      </c>
      <c r="I158" s="218"/>
      <c r="J158" s="214"/>
      <c r="K158" s="214"/>
      <c r="L158" s="219"/>
      <c r="M158" s="220"/>
      <c r="N158" s="221"/>
      <c r="O158" s="221"/>
      <c r="P158" s="221"/>
      <c r="Q158" s="221"/>
      <c r="R158" s="221"/>
      <c r="S158" s="221"/>
      <c r="T158" s="222"/>
      <c r="AT158" s="223" t="s">
        <v>301</v>
      </c>
      <c r="AU158" s="223" t="s">
        <v>120</v>
      </c>
      <c r="AV158" s="14" t="s">
        <v>120</v>
      </c>
      <c r="AW158" s="14" t="s">
        <v>32</v>
      </c>
      <c r="AX158" s="14" t="s">
        <v>77</v>
      </c>
      <c r="AY158" s="223" t="s">
        <v>292</v>
      </c>
    </row>
    <row r="159" spans="1:65" s="15" customFormat="1" ht="11.25">
      <c r="B159" s="224"/>
      <c r="C159" s="225"/>
      <c r="D159" s="204" t="s">
        <v>301</v>
      </c>
      <c r="E159" s="226" t="s">
        <v>1</v>
      </c>
      <c r="F159" s="227" t="s">
        <v>304</v>
      </c>
      <c r="G159" s="225"/>
      <c r="H159" s="228">
        <v>17.2</v>
      </c>
      <c r="I159" s="229"/>
      <c r="J159" s="225"/>
      <c r="K159" s="225"/>
      <c r="L159" s="230"/>
      <c r="M159" s="231"/>
      <c r="N159" s="232"/>
      <c r="O159" s="232"/>
      <c r="P159" s="232"/>
      <c r="Q159" s="232"/>
      <c r="R159" s="232"/>
      <c r="S159" s="232"/>
      <c r="T159" s="233"/>
      <c r="AT159" s="234" t="s">
        <v>301</v>
      </c>
      <c r="AU159" s="234" t="s">
        <v>120</v>
      </c>
      <c r="AV159" s="15" t="s">
        <v>299</v>
      </c>
      <c r="AW159" s="15" t="s">
        <v>32</v>
      </c>
      <c r="AX159" s="15" t="s">
        <v>85</v>
      </c>
      <c r="AY159" s="234" t="s">
        <v>292</v>
      </c>
    </row>
    <row r="160" spans="1:65" s="2" customFormat="1" ht="16.5" customHeight="1">
      <c r="A160" s="35"/>
      <c r="B160" s="36"/>
      <c r="C160" s="246" t="s">
        <v>8</v>
      </c>
      <c r="D160" s="246" t="s">
        <v>626</v>
      </c>
      <c r="E160" s="247" t="s">
        <v>6321</v>
      </c>
      <c r="F160" s="248" t="s">
        <v>6322</v>
      </c>
      <c r="G160" s="249" t="s">
        <v>365</v>
      </c>
      <c r="H160" s="250">
        <v>30.96</v>
      </c>
      <c r="I160" s="251"/>
      <c r="J160" s="252">
        <f>ROUND(I160*H160,2)</f>
        <v>0</v>
      </c>
      <c r="K160" s="248" t="s">
        <v>298</v>
      </c>
      <c r="L160" s="253"/>
      <c r="M160" s="254" t="s">
        <v>1</v>
      </c>
      <c r="N160" s="255" t="s">
        <v>42</v>
      </c>
      <c r="O160" s="72"/>
      <c r="P160" s="198">
        <f>O160*H160</f>
        <v>0</v>
      </c>
      <c r="Q160" s="198">
        <v>1</v>
      </c>
      <c r="R160" s="198">
        <f>Q160*H160</f>
        <v>30.96</v>
      </c>
      <c r="S160" s="198">
        <v>0</v>
      </c>
      <c r="T160" s="199">
        <f>S160*H160</f>
        <v>0</v>
      </c>
      <c r="U160" s="35"/>
      <c r="V160" s="35"/>
      <c r="W160" s="35"/>
      <c r="X160" s="35"/>
      <c r="Y160" s="35"/>
      <c r="Z160" s="35"/>
      <c r="AA160" s="35"/>
      <c r="AB160" s="35"/>
      <c r="AC160" s="35"/>
      <c r="AD160" s="35"/>
      <c r="AE160" s="35"/>
      <c r="AR160" s="200" t="s">
        <v>357</v>
      </c>
      <c r="AT160" s="200" t="s">
        <v>626</v>
      </c>
      <c r="AU160" s="200" t="s">
        <v>120</v>
      </c>
      <c r="AY160" s="18" t="s">
        <v>292</v>
      </c>
      <c r="BE160" s="201">
        <f>IF(N160="základní",J160,0)</f>
        <v>0</v>
      </c>
      <c r="BF160" s="201">
        <f>IF(N160="snížená",J160,0)</f>
        <v>0</v>
      </c>
      <c r="BG160" s="201">
        <f>IF(N160="zákl. přenesená",J160,0)</f>
        <v>0</v>
      </c>
      <c r="BH160" s="201">
        <f>IF(N160="sníž. přenesená",J160,0)</f>
        <v>0</v>
      </c>
      <c r="BI160" s="201">
        <f>IF(N160="nulová",J160,0)</f>
        <v>0</v>
      </c>
      <c r="BJ160" s="18" t="s">
        <v>85</v>
      </c>
      <c r="BK160" s="201">
        <f>ROUND(I160*H160,2)</f>
        <v>0</v>
      </c>
      <c r="BL160" s="18" t="s">
        <v>299</v>
      </c>
      <c r="BM160" s="200" t="s">
        <v>6445</v>
      </c>
    </row>
    <row r="161" spans="1:65" s="14" customFormat="1" ht="11.25">
      <c r="B161" s="213"/>
      <c r="C161" s="214"/>
      <c r="D161" s="204" t="s">
        <v>301</v>
      </c>
      <c r="E161" s="215" t="s">
        <v>1</v>
      </c>
      <c r="F161" s="216" t="s">
        <v>6446</v>
      </c>
      <c r="G161" s="214"/>
      <c r="H161" s="217">
        <v>30.96</v>
      </c>
      <c r="I161" s="218"/>
      <c r="J161" s="214"/>
      <c r="K161" s="214"/>
      <c r="L161" s="219"/>
      <c r="M161" s="220"/>
      <c r="N161" s="221"/>
      <c r="O161" s="221"/>
      <c r="P161" s="221"/>
      <c r="Q161" s="221"/>
      <c r="R161" s="221"/>
      <c r="S161" s="221"/>
      <c r="T161" s="222"/>
      <c r="AT161" s="223" t="s">
        <v>301</v>
      </c>
      <c r="AU161" s="223" t="s">
        <v>120</v>
      </c>
      <c r="AV161" s="14" t="s">
        <v>120</v>
      </c>
      <c r="AW161" s="14" t="s">
        <v>32</v>
      </c>
      <c r="AX161" s="14" t="s">
        <v>77</v>
      </c>
      <c r="AY161" s="223" t="s">
        <v>292</v>
      </c>
    </row>
    <row r="162" spans="1:65" s="15" customFormat="1" ht="11.25">
      <c r="B162" s="224"/>
      <c r="C162" s="225"/>
      <c r="D162" s="204" t="s">
        <v>301</v>
      </c>
      <c r="E162" s="226" t="s">
        <v>1</v>
      </c>
      <c r="F162" s="227" t="s">
        <v>304</v>
      </c>
      <c r="G162" s="225"/>
      <c r="H162" s="228">
        <v>30.96</v>
      </c>
      <c r="I162" s="229"/>
      <c r="J162" s="225"/>
      <c r="K162" s="225"/>
      <c r="L162" s="230"/>
      <c r="M162" s="231"/>
      <c r="N162" s="232"/>
      <c r="O162" s="232"/>
      <c r="P162" s="232"/>
      <c r="Q162" s="232"/>
      <c r="R162" s="232"/>
      <c r="S162" s="232"/>
      <c r="T162" s="233"/>
      <c r="AT162" s="234" t="s">
        <v>301</v>
      </c>
      <c r="AU162" s="234" t="s">
        <v>120</v>
      </c>
      <c r="AV162" s="15" t="s">
        <v>299</v>
      </c>
      <c r="AW162" s="15" t="s">
        <v>32</v>
      </c>
      <c r="AX162" s="15" t="s">
        <v>85</v>
      </c>
      <c r="AY162" s="234" t="s">
        <v>292</v>
      </c>
    </row>
    <row r="163" spans="1:65" s="12" customFormat="1" ht="22.9" customHeight="1">
      <c r="B163" s="173"/>
      <c r="C163" s="174"/>
      <c r="D163" s="175" t="s">
        <v>76</v>
      </c>
      <c r="E163" s="187" t="s">
        <v>317</v>
      </c>
      <c r="F163" s="187" t="s">
        <v>531</v>
      </c>
      <c r="G163" s="174"/>
      <c r="H163" s="174"/>
      <c r="I163" s="177"/>
      <c r="J163" s="188">
        <f>BK163</f>
        <v>0</v>
      </c>
      <c r="K163" s="174"/>
      <c r="L163" s="179"/>
      <c r="M163" s="180"/>
      <c r="N163" s="181"/>
      <c r="O163" s="181"/>
      <c r="P163" s="182">
        <f>P164</f>
        <v>0</v>
      </c>
      <c r="Q163" s="181"/>
      <c r="R163" s="182">
        <f>R164</f>
        <v>0</v>
      </c>
      <c r="S163" s="181"/>
      <c r="T163" s="183">
        <f>T164</f>
        <v>0</v>
      </c>
      <c r="AR163" s="184" t="s">
        <v>85</v>
      </c>
      <c r="AT163" s="185" t="s">
        <v>76</v>
      </c>
      <c r="AU163" s="185" t="s">
        <v>85</v>
      </c>
      <c r="AY163" s="184" t="s">
        <v>292</v>
      </c>
      <c r="BK163" s="186">
        <f>BK164</f>
        <v>0</v>
      </c>
    </row>
    <row r="164" spans="1:65" s="2" customFormat="1" ht="21.75" customHeight="1">
      <c r="A164" s="35"/>
      <c r="B164" s="36"/>
      <c r="C164" s="189" t="s">
        <v>438</v>
      </c>
      <c r="D164" s="189" t="s">
        <v>294</v>
      </c>
      <c r="E164" s="190" t="s">
        <v>6447</v>
      </c>
      <c r="F164" s="191" t="s">
        <v>6448</v>
      </c>
      <c r="G164" s="192" t="s">
        <v>407</v>
      </c>
      <c r="H164" s="193">
        <v>34.4</v>
      </c>
      <c r="I164" s="194"/>
      <c r="J164" s="195">
        <f>ROUND(I164*H164,2)</f>
        <v>0</v>
      </c>
      <c r="K164" s="191" t="s">
        <v>298</v>
      </c>
      <c r="L164" s="40"/>
      <c r="M164" s="196" t="s">
        <v>1</v>
      </c>
      <c r="N164" s="197" t="s">
        <v>42</v>
      </c>
      <c r="O164" s="72"/>
      <c r="P164" s="198">
        <f>O164*H164</f>
        <v>0</v>
      </c>
      <c r="Q164" s="198">
        <v>0</v>
      </c>
      <c r="R164" s="198">
        <f>Q164*H164</f>
        <v>0</v>
      </c>
      <c r="S164" s="198">
        <v>0</v>
      </c>
      <c r="T164" s="199">
        <f>S164*H164</f>
        <v>0</v>
      </c>
      <c r="U164" s="35"/>
      <c r="V164" s="35"/>
      <c r="W164" s="35"/>
      <c r="X164" s="35"/>
      <c r="Y164" s="35"/>
      <c r="Z164" s="35"/>
      <c r="AA164" s="35"/>
      <c r="AB164" s="35"/>
      <c r="AC164" s="35"/>
      <c r="AD164" s="35"/>
      <c r="AE164" s="35"/>
      <c r="AR164" s="200" t="s">
        <v>299</v>
      </c>
      <c r="AT164" s="200" t="s">
        <v>294</v>
      </c>
      <c r="AU164" s="200" t="s">
        <v>120</v>
      </c>
      <c r="AY164" s="18" t="s">
        <v>292</v>
      </c>
      <c r="BE164" s="201">
        <f>IF(N164="základní",J164,0)</f>
        <v>0</v>
      </c>
      <c r="BF164" s="201">
        <f>IF(N164="snížená",J164,0)</f>
        <v>0</v>
      </c>
      <c r="BG164" s="201">
        <f>IF(N164="zákl. přenesená",J164,0)</f>
        <v>0</v>
      </c>
      <c r="BH164" s="201">
        <f>IF(N164="sníž. přenesená",J164,0)</f>
        <v>0</v>
      </c>
      <c r="BI164" s="201">
        <f>IF(N164="nulová",J164,0)</f>
        <v>0</v>
      </c>
      <c r="BJ164" s="18" t="s">
        <v>85</v>
      </c>
      <c r="BK164" s="201">
        <f>ROUND(I164*H164,2)</f>
        <v>0</v>
      </c>
      <c r="BL164" s="18" t="s">
        <v>299</v>
      </c>
      <c r="BM164" s="200" t="s">
        <v>6449</v>
      </c>
    </row>
    <row r="165" spans="1:65" s="12" customFormat="1" ht="22.9" customHeight="1">
      <c r="B165" s="173"/>
      <c r="C165" s="174"/>
      <c r="D165" s="175" t="s">
        <v>76</v>
      </c>
      <c r="E165" s="187" t="s">
        <v>299</v>
      </c>
      <c r="F165" s="187" t="s">
        <v>766</v>
      </c>
      <c r="G165" s="174"/>
      <c r="H165" s="174"/>
      <c r="I165" s="177"/>
      <c r="J165" s="188">
        <f>BK165</f>
        <v>0</v>
      </c>
      <c r="K165" s="174"/>
      <c r="L165" s="179"/>
      <c r="M165" s="180"/>
      <c r="N165" s="181"/>
      <c r="O165" s="181"/>
      <c r="P165" s="182">
        <f>SUM(P166:P176)</f>
        <v>0</v>
      </c>
      <c r="Q165" s="181"/>
      <c r="R165" s="182">
        <f>SUM(R166:R176)</f>
        <v>9.3889977999999985</v>
      </c>
      <c r="S165" s="181"/>
      <c r="T165" s="183">
        <f>SUM(T166:T176)</f>
        <v>0</v>
      </c>
      <c r="AR165" s="184" t="s">
        <v>85</v>
      </c>
      <c r="AT165" s="185" t="s">
        <v>76</v>
      </c>
      <c r="AU165" s="185" t="s">
        <v>85</v>
      </c>
      <c r="AY165" s="184" t="s">
        <v>292</v>
      </c>
      <c r="BK165" s="186">
        <f>SUM(BK166:BK176)</f>
        <v>0</v>
      </c>
    </row>
    <row r="166" spans="1:65" s="2" customFormat="1" ht="16.5" customHeight="1">
      <c r="A166" s="35"/>
      <c r="B166" s="36"/>
      <c r="C166" s="189" t="s">
        <v>445</v>
      </c>
      <c r="D166" s="189" t="s">
        <v>294</v>
      </c>
      <c r="E166" s="190" t="s">
        <v>5994</v>
      </c>
      <c r="F166" s="191" t="s">
        <v>5995</v>
      </c>
      <c r="G166" s="192" t="s">
        <v>307</v>
      </c>
      <c r="H166" s="193">
        <v>0.45</v>
      </c>
      <c r="I166" s="194"/>
      <c r="J166" s="195">
        <f>ROUND(I166*H166,2)</f>
        <v>0</v>
      </c>
      <c r="K166" s="191" t="s">
        <v>298</v>
      </c>
      <c r="L166" s="40"/>
      <c r="M166" s="196" t="s">
        <v>1</v>
      </c>
      <c r="N166" s="197" t="s">
        <v>42</v>
      </c>
      <c r="O166" s="72"/>
      <c r="P166" s="198">
        <f>O166*H166</f>
        <v>0</v>
      </c>
      <c r="Q166" s="198">
        <v>1.7034</v>
      </c>
      <c r="R166" s="198">
        <f>Q166*H166</f>
        <v>0.76653000000000004</v>
      </c>
      <c r="S166" s="198">
        <v>0</v>
      </c>
      <c r="T166" s="199">
        <f>S166*H166</f>
        <v>0</v>
      </c>
      <c r="U166" s="35"/>
      <c r="V166" s="35"/>
      <c r="W166" s="35"/>
      <c r="X166" s="35"/>
      <c r="Y166" s="35"/>
      <c r="Z166" s="35"/>
      <c r="AA166" s="35"/>
      <c r="AB166" s="35"/>
      <c r="AC166" s="35"/>
      <c r="AD166" s="35"/>
      <c r="AE166" s="35"/>
      <c r="AR166" s="200" t="s">
        <v>299</v>
      </c>
      <c r="AT166" s="200" t="s">
        <v>294</v>
      </c>
      <c r="AU166" s="200" t="s">
        <v>120</v>
      </c>
      <c r="AY166" s="18" t="s">
        <v>292</v>
      </c>
      <c r="BE166" s="201">
        <f>IF(N166="základní",J166,0)</f>
        <v>0</v>
      </c>
      <c r="BF166" s="201">
        <f>IF(N166="snížená",J166,0)</f>
        <v>0</v>
      </c>
      <c r="BG166" s="201">
        <f>IF(N166="zákl. přenesená",J166,0)</f>
        <v>0</v>
      </c>
      <c r="BH166" s="201">
        <f>IF(N166="sníž. přenesená",J166,0)</f>
        <v>0</v>
      </c>
      <c r="BI166" s="201">
        <f>IF(N166="nulová",J166,0)</f>
        <v>0</v>
      </c>
      <c r="BJ166" s="18" t="s">
        <v>85</v>
      </c>
      <c r="BK166" s="201">
        <f>ROUND(I166*H166,2)</f>
        <v>0</v>
      </c>
      <c r="BL166" s="18" t="s">
        <v>299</v>
      </c>
      <c r="BM166" s="200" t="s">
        <v>6450</v>
      </c>
    </row>
    <row r="167" spans="1:65" s="14" customFormat="1" ht="11.25">
      <c r="B167" s="213"/>
      <c r="C167" s="214"/>
      <c r="D167" s="204" t="s">
        <v>301</v>
      </c>
      <c r="E167" s="215" t="s">
        <v>1</v>
      </c>
      <c r="F167" s="216" t="s">
        <v>6451</v>
      </c>
      <c r="G167" s="214"/>
      <c r="H167" s="217">
        <v>0.45</v>
      </c>
      <c r="I167" s="218"/>
      <c r="J167" s="214"/>
      <c r="K167" s="214"/>
      <c r="L167" s="219"/>
      <c r="M167" s="220"/>
      <c r="N167" s="221"/>
      <c r="O167" s="221"/>
      <c r="P167" s="221"/>
      <c r="Q167" s="221"/>
      <c r="R167" s="221"/>
      <c r="S167" s="221"/>
      <c r="T167" s="222"/>
      <c r="AT167" s="223" t="s">
        <v>301</v>
      </c>
      <c r="AU167" s="223" t="s">
        <v>120</v>
      </c>
      <c r="AV167" s="14" t="s">
        <v>120</v>
      </c>
      <c r="AW167" s="14" t="s">
        <v>32</v>
      </c>
      <c r="AX167" s="14" t="s">
        <v>85</v>
      </c>
      <c r="AY167" s="223" t="s">
        <v>292</v>
      </c>
    </row>
    <row r="168" spans="1:65" s="2" customFormat="1" ht="16.5" customHeight="1">
      <c r="A168" s="35"/>
      <c r="B168" s="36"/>
      <c r="C168" s="189" t="s">
        <v>449</v>
      </c>
      <c r="D168" s="189" t="s">
        <v>294</v>
      </c>
      <c r="E168" s="190" t="s">
        <v>4848</v>
      </c>
      <c r="F168" s="191" t="s">
        <v>4849</v>
      </c>
      <c r="G168" s="192" t="s">
        <v>307</v>
      </c>
      <c r="H168" s="193">
        <v>3.44</v>
      </c>
      <c r="I168" s="194"/>
      <c r="J168" s="195">
        <f>ROUND(I168*H168,2)</f>
        <v>0</v>
      </c>
      <c r="K168" s="191" t="s">
        <v>298</v>
      </c>
      <c r="L168" s="40"/>
      <c r="M168" s="196" t="s">
        <v>1</v>
      </c>
      <c r="N168" s="197" t="s">
        <v>42</v>
      </c>
      <c r="O168" s="72"/>
      <c r="P168" s="198">
        <f>O168*H168</f>
        <v>0</v>
      </c>
      <c r="Q168" s="198">
        <v>1.8907700000000001</v>
      </c>
      <c r="R168" s="198">
        <f>Q168*H168</f>
        <v>6.5042488000000001</v>
      </c>
      <c r="S168" s="198">
        <v>0</v>
      </c>
      <c r="T168" s="199">
        <f>S168*H168</f>
        <v>0</v>
      </c>
      <c r="U168" s="35"/>
      <c r="V168" s="35"/>
      <c r="W168" s="35"/>
      <c r="X168" s="35"/>
      <c r="Y168" s="35"/>
      <c r="Z168" s="35"/>
      <c r="AA168" s="35"/>
      <c r="AB168" s="35"/>
      <c r="AC168" s="35"/>
      <c r="AD168" s="35"/>
      <c r="AE168" s="35"/>
      <c r="AR168" s="200" t="s">
        <v>299</v>
      </c>
      <c r="AT168" s="200" t="s">
        <v>294</v>
      </c>
      <c r="AU168" s="200" t="s">
        <v>120</v>
      </c>
      <c r="AY168" s="18" t="s">
        <v>292</v>
      </c>
      <c r="BE168" s="201">
        <f>IF(N168="základní",J168,0)</f>
        <v>0</v>
      </c>
      <c r="BF168" s="201">
        <f>IF(N168="snížená",J168,0)</f>
        <v>0</v>
      </c>
      <c r="BG168" s="201">
        <f>IF(N168="zákl. přenesená",J168,0)</f>
        <v>0</v>
      </c>
      <c r="BH168" s="201">
        <f>IF(N168="sníž. přenesená",J168,0)</f>
        <v>0</v>
      </c>
      <c r="BI168" s="201">
        <f>IF(N168="nulová",J168,0)</f>
        <v>0</v>
      </c>
      <c r="BJ168" s="18" t="s">
        <v>85</v>
      </c>
      <c r="BK168" s="201">
        <f>ROUND(I168*H168,2)</f>
        <v>0</v>
      </c>
      <c r="BL168" s="18" t="s">
        <v>299</v>
      </c>
      <c r="BM168" s="200" t="s">
        <v>6452</v>
      </c>
    </row>
    <row r="169" spans="1:65" s="14" customFormat="1" ht="11.25">
      <c r="B169" s="213"/>
      <c r="C169" s="214"/>
      <c r="D169" s="204" t="s">
        <v>301</v>
      </c>
      <c r="E169" s="215" t="s">
        <v>1</v>
      </c>
      <c r="F169" s="216" t="s">
        <v>6453</v>
      </c>
      <c r="G169" s="214"/>
      <c r="H169" s="217">
        <v>3.44</v>
      </c>
      <c r="I169" s="218"/>
      <c r="J169" s="214"/>
      <c r="K169" s="214"/>
      <c r="L169" s="219"/>
      <c r="M169" s="220"/>
      <c r="N169" s="221"/>
      <c r="O169" s="221"/>
      <c r="P169" s="221"/>
      <c r="Q169" s="221"/>
      <c r="R169" s="221"/>
      <c r="S169" s="221"/>
      <c r="T169" s="222"/>
      <c r="AT169" s="223" t="s">
        <v>301</v>
      </c>
      <c r="AU169" s="223" t="s">
        <v>120</v>
      </c>
      <c r="AV169" s="14" t="s">
        <v>120</v>
      </c>
      <c r="AW169" s="14" t="s">
        <v>32</v>
      </c>
      <c r="AX169" s="14" t="s">
        <v>77</v>
      </c>
      <c r="AY169" s="223" t="s">
        <v>292</v>
      </c>
    </row>
    <row r="170" spans="1:65" s="15" customFormat="1" ht="11.25">
      <c r="B170" s="224"/>
      <c r="C170" s="225"/>
      <c r="D170" s="204" t="s">
        <v>301</v>
      </c>
      <c r="E170" s="226" t="s">
        <v>1</v>
      </c>
      <c r="F170" s="227" t="s">
        <v>304</v>
      </c>
      <c r="G170" s="225"/>
      <c r="H170" s="228">
        <v>3.44</v>
      </c>
      <c r="I170" s="229"/>
      <c r="J170" s="225"/>
      <c r="K170" s="225"/>
      <c r="L170" s="230"/>
      <c r="M170" s="231"/>
      <c r="N170" s="232"/>
      <c r="O170" s="232"/>
      <c r="P170" s="232"/>
      <c r="Q170" s="232"/>
      <c r="R170" s="232"/>
      <c r="S170" s="232"/>
      <c r="T170" s="233"/>
      <c r="AT170" s="234" t="s">
        <v>301</v>
      </c>
      <c r="AU170" s="234" t="s">
        <v>120</v>
      </c>
      <c r="AV170" s="15" t="s">
        <v>299</v>
      </c>
      <c r="AW170" s="15" t="s">
        <v>32</v>
      </c>
      <c r="AX170" s="15" t="s">
        <v>85</v>
      </c>
      <c r="AY170" s="234" t="s">
        <v>292</v>
      </c>
    </row>
    <row r="171" spans="1:65" s="2" customFormat="1" ht="21.75" customHeight="1">
      <c r="A171" s="35"/>
      <c r="B171" s="36"/>
      <c r="C171" s="189" t="s">
        <v>454</v>
      </c>
      <c r="D171" s="189" t="s">
        <v>294</v>
      </c>
      <c r="E171" s="190" t="s">
        <v>6454</v>
      </c>
      <c r="F171" s="191" t="s">
        <v>6455</v>
      </c>
      <c r="G171" s="192" t="s">
        <v>581</v>
      </c>
      <c r="H171" s="193">
        <v>4</v>
      </c>
      <c r="I171" s="194"/>
      <c r="J171" s="195">
        <f>ROUND(I171*H171,2)</f>
        <v>0</v>
      </c>
      <c r="K171" s="191" t="s">
        <v>298</v>
      </c>
      <c r="L171" s="40"/>
      <c r="M171" s="196" t="s">
        <v>1</v>
      </c>
      <c r="N171" s="197" t="s">
        <v>42</v>
      </c>
      <c r="O171" s="72"/>
      <c r="P171" s="198">
        <f>O171*H171</f>
        <v>0</v>
      </c>
      <c r="Q171" s="198">
        <v>0.22394</v>
      </c>
      <c r="R171" s="198">
        <f>Q171*H171</f>
        <v>0.89576</v>
      </c>
      <c r="S171" s="198">
        <v>0</v>
      </c>
      <c r="T171" s="199">
        <f>S171*H171</f>
        <v>0</v>
      </c>
      <c r="U171" s="35"/>
      <c r="V171" s="35"/>
      <c r="W171" s="35"/>
      <c r="X171" s="35"/>
      <c r="Y171" s="35"/>
      <c r="Z171" s="35"/>
      <c r="AA171" s="35"/>
      <c r="AB171" s="35"/>
      <c r="AC171" s="35"/>
      <c r="AD171" s="35"/>
      <c r="AE171" s="35"/>
      <c r="AR171" s="200" t="s">
        <v>299</v>
      </c>
      <c r="AT171" s="200" t="s">
        <v>294</v>
      </c>
      <c r="AU171" s="200" t="s">
        <v>120</v>
      </c>
      <c r="AY171" s="18" t="s">
        <v>292</v>
      </c>
      <c r="BE171" s="201">
        <f>IF(N171="základní",J171,0)</f>
        <v>0</v>
      </c>
      <c r="BF171" s="201">
        <f>IF(N171="snížená",J171,0)</f>
        <v>0</v>
      </c>
      <c r="BG171" s="201">
        <f>IF(N171="zákl. přenesená",J171,0)</f>
        <v>0</v>
      </c>
      <c r="BH171" s="201">
        <f>IF(N171="sníž. přenesená",J171,0)</f>
        <v>0</v>
      </c>
      <c r="BI171" s="201">
        <f>IF(N171="nulová",J171,0)</f>
        <v>0</v>
      </c>
      <c r="BJ171" s="18" t="s">
        <v>85</v>
      </c>
      <c r="BK171" s="201">
        <f>ROUND(I171*H171,2)</f>
        <v>0</v>
      </c>
      <c r="BL171" s="18" t="s">
        <v>299</v>
      </c>
      <c r="BM171" s="200" t="s">
        <v>6456</v>
      </c>
    </row>
    <row r="172" spans="1:65" s="2" customFormat="1" ht="24.2" customHeight="1">
      <c r="A172" s="35"/>
      <c r="B172" s="36"/>
      <c r="C172" s="246" t="s">
        <v>459</v>
      </c>
      <c r="D172" s="246" t="s">
        <v>626</v>
      </c>
      <c r="E172" s="247" t="s">
        <v>6457</v>
      </c>
      <c r="F172" s="248" t="s">
        <v>6458</v>
      </c>
      <c r="G172" s="249" t="s">
        <v>581</v>
      </c>
      <c r="H172" s="250">
        <v>2</v>
      </c>
      <c r="I172" s="251"/>
      <c r="J172" s="252">
        <f>ROUND(I172*H172,2)</f>
        <v>0</v>
      </c>
      <c r="K172" s="248" t="s">
        <v>298</v>
      </c>
      <c r="L172" s="253"/>
      <c r="M172" s="254" t="s">
        <v>1</v>
      </c>
      <c r="N172" s="255" t="s">
        <v>42</v>
      </c>
      <c r="O172" s="72"/>
      <c r="P172" s="198">
        <f>O172*H172</f>
        <v>0</v>
      </c>
      <c r="Q172" s="198">
        <v>5.5E-2</v>
      </c>
      <c r="R172" s="198">
        <f>Q172*H172</f>
        <v>0.11</v>
      </c>
      <c r="S172" s="198">
        <v>0</v>
      </c>
      <c r="T172" s="199">
        <f>S172*H172</f>
        <v>0</v>
      </c>
      <c r="U172" s="35"/>
      <c r="V172" s="35"/>
      <c r="W172" s="35"/>
      <c r="X172" s="35"/>
      <c r="Y172" s="35"/>
      <c r="Z172" s="35"/>
      <c r="AA172" s="35"/>
      <c r="AB172" s="35"/>
      <c r="AC172" s="35"/>
      <c r="AD172" s="35"/>
      <c r="AE172" s="35"/>
      <c r="AR172" s="200" t="s">
        <v>357</v>
      </c>
      <c r="AT172" s="200" t="s">
        <v>626</v>
      </c>
      <c r="AU172" s="200" t="s">
        <v>120</v>
      </c>
      <c r="AY172" s="18" t="s">
        <v>292</v>
      </c>
      <c r="BE172" s="201">
        <f>IF(N172="základní",J172,0)</f>
        <v>0</v>
      </c>
      <c r="BF172" s="201">
        <f>IF(N172="snížená",J172,0)</f>
        <v>0</v>
      </c>
      <c r="BG172" s="201">
        <f>IF(N172="zákl. přenesená",J172,0)</f>
        <v>0</v>
      </c>
      <c r="BH172" s="201">
        <f>IF(N172="sníž. přenesená",J172,0)</f>
        <v>0</v>
      </c>
      <c r="BI172" s="201">
        <f>IF(N172="nulová",J172,0)</f>
        <v>0</v>
      </c>
      <c r="BJ172" s="18" t="s">
        <v>85</v>
      </c>
      <c r="BK172" s="201">
        <f>ROUND(I172*H172,2)</f>
        <v>0</v>
      </c>
      <c r="BL172" s="18" t="s">
        <v>299</v>
      </c>
      <c r="BM172" s="200" t="s">
        <v>6459</v>
      </c>
    </row>
    <row r="173" spans="1:65" s="2" customFormat="1" ht="24.2" customHeight="1">
      <c r="A173" s="35"/>
      <c r="B173" s="36"/>
      <c r="C173" s="246" t="s">
        <v>7</v>
      </c>
      <c r="D173" s="246" t="s">
        <v>626</v>
      </c>
      <c r="E173" s="247" t="s">
        <v>6460</v>
      </c>
      <c r="F173" s="248" t="s">
        <v>6461</v>
      </c>
      <c r="G173" s="249" t="s">
        <v>581</v>
      </c>
      <c r="H173" s="250">
        <v>1</v>
      </c>
      <c r="I173" s="251"/>
      <c r="J173" s="252">
        <f>ROUND(I173*H173,2)</f>
        <v>0</v>
      </c>
      <c r="K173" s="248" t="s">
        <v>298</v>
      </c>
      <c r="L173" s="253"/>
      <c r="M173" s="254" t="s">
        <v>1</v>
      </c>
      <c r="N173" s="255" t="s">
        <v>42</v>
      </c>
      <c r="O173" s="72"/>
      <c r="P173" s="198">
        <f>O173*H173</f>
        <v>0</v>
      </c>
      <c r="Q173" s="198">
        <v>4.3999999999999997E-2</v>
      </c>
      <c r="R173" s="198">
        <f>Q173*H173</f>
        <v>4.3999999999999997E-2</v>
      </c>
      <c r="S173" s="198">
        <v>0</v>
      </c>
      <c r="T173" s="199">
        <f>S173*H173</f>
        <v>0</v>
      </c>
      <c r="U173" s="35"/>
      <c r="V173" s="35"/>
      <c r="W173" s="35"/>
      <c r="X173" s="35"/>
      <c r="Y173" s="35"/>
      <c r="Z173" s="35"/>
      <c r="AA173" s="35"/>
      <c r="AB173" s="35"/>
      <c r="AC173" s="35"/>
      <c r="AD173" s="35"/>
      <c r="AE173" s="35"/>
      <c r="AR173" s="200" t="s">
        <v>357</v>
      </c>
      <c r="AT173" s="200" t="s">
        <v>626</v>
      </c>
      <c r="AU173" s="200" t="s">
        <v>120</v>
      </c>
      <c r="AY173" s="18" t="s">
        <v>292</v>
      </c>
      <c r="BE173" s="201">
        <f>IF(N173="základní",J173,0)</f>
        <v>0</v>
      </c>
      <c r="BF173" s="201">
        <f>IF(N173="snížená",J173,0)</f>
        <v>0</v>
      </c>
      <c r="BG173" s="201">
        <f>IF(N173="zákl. přenesená",J173,0)</f>
        <v>0</v>
      </c>
      <c r="BH173" s="201">
        <f>IF(N173="sníž. přenesená",J173,0)</f>
        <v>0</v>
      </c>
      <c r="BI173" s="201">
        <f>IF(N173="nulová",J173,0)</f>
        <v>0</v>
      </c>
      <c r="BJ173" s="18" t="s">
        <v>85</v>
      </c>
      <c r="BK173" s="201">
        <f>ROUND(I173*H173,2)</f>
        <v>0</v>
      </c>
      <c r="BL173" s="18" t="s">
        <v>299</v>
      </c>
      <c r="BM173" s="200" t="s">
        <v>6462</v>
      </c>
    </row>
    <row r="174" spans="1:65" s="2" customFormat="1" ht="24.2" customHeight="1">
      <c r="A174" s="35"/>
      <c r="B174" s="36"/>
      <c r="C174" s="246" t="s">
        <v>485</v>
      </c>
      <c r="D174" s="246" t="s">
        <v>626</v>
      </c>
      <c r="E174" s="247" t="s">
        <v>6463</v>
      </c>
      <c r="F174" s="248" t="s">
        <v>6464</v>
      </c>
      <c r="G174" s="249" t="s">
        <v>581</v>
      </c>
      <c r="H174" s="250">
        <v>1</v>
      </c>
      <c r="I174" s="251"/>
      <c r="J174" s="252">
        <f>ROUND(I174*H174,2)</f>
        <v>0</v>
      </c>
      <c r="K174" s="248" t="s">
        <v>298</v>
      </c>
      <c r="L174" s="253"/>
      <c r="M174" s="254" t="s">
        <v>1</v>
      </c>
      <c r="N174" s="255" t="s">
        <v>42</v>
      </c>
      <c r="O174" s="72"/>
      <c r="P174" s="198">
        <f>O174*H174</f>
        <v>0</v>
      </c>
      <c r="Q174" s="198">
        <v>3.3000000000000002E-2</v>
      </c>
      <c r="R174" s="198">
        <f>Q174*H174</f>
        <v>3.3000000000000002E-2</v>
      </c>
      <c r="S174" s="198">
        <v>0</v>
      </c>
      <c r="T174" s="199">
        <f>S174*H174</f>
        <v>0</v>
      </c>
      <c r="U174" s="35"/>
      <c r="V174" s="35"/>
      <c r="W174" s="35"/>
      <c r="X174" s="35"/>
      <c r="Y174" s="35"/>
      <c r="Z174" s="35"/>
      <c r="AA174" s="35"/>
      <c r="AB174" s="35"/>
      <c r="AC174" s="35"/>
      <c r="AD174" s="35"/>
      <c r="AE174" s="35"/>
      <c r="AR174" s="200" t="s">
        <v>357</v>
      </c>
      <c r="AT174" s="200" t="s">
        <v>626</v>
      </c>
      <c r="AU174" s="200" t="s">
        <v>120</v>
      </c>
      <c r="AY174" s="18" t="s">
        <v>292</v>
      </c>
      <c r="BE174" s="201">
        <f>IF(N174="základní",J174,0)</f>
        <v>0</v>
      </c>
      <c r="BF174" s="201">
        <f>IF(N174="snížená",J174,0)</f>
        <v>0</v>
      </c>
      <c r="BG174" s="201">
        <f>IF(N174="zákl. přenesená",J174,0)</f>
        <v>0</v>
      </c>
      <c r="BH174" s="201">
        <f>IF(N174="sníž. přenesená",J174,0)</f>
        <v>0</v>
      </c>
      <c r="BI174" s="201">
        <f>IF(N174="nulová",J174,0)</f>
        <v>0</v>
      </c>
      <c r="BJ174" s="18" t="s">
        <v>85</v>
      </c>
      <c r="BK174" s="201">
        <f>ROUND(I174*H174,2)</f>
        <v>0</v>
      </c>
      <c r="BL174" s="18" t="s">
        <v>299</v>
      </c>
      <c r="BM174" s="200" t="s">
        <v>6465</v>
      </c>
    </row>
    <row r="175" spans="1:65" s="2" customFormat="1" ht="24.2" customHeight="1">
      <c r="A175" s="35"/>
      <c r="B175" s="36"/>
      <c r="C175" s="189" t="s">
        <v>489</v>
      </c>
      <c r="D175" s="189" t="s">
        <v>294</v>
      </c>
      <c r="E175" s="190" t="s">
        <v>6466</v>
      </c>
      <c r="F175" s="191" t="s">
        <v>6467</v>
      </c>
      <c r="G175" s="192" t="s">
        <v>307</v>
      </c>
      <c r="H175" s="193">
        <v>0.45</v>
      </c>
      <c r="I175" s="194"/>
      <c r="J175" s="195">
        <f>ROUND(I175*H175,2)</f>
        <v>0</v>
      </c>
      <c r="K175" s="191" t="s">
        <v>298</v>
      </c>
      <c r="L175" s="40"/>
      <c r="M175" s="196" t="s">
        <v>1</v>
      </c>
      <c r="N175" s="197" t="s">
        <v>42</v>
      </c>
      <c r="O175" s="72"/>
      <c r="P175" s="198">
        <f>O175*H175</f>
        <v>0</v>
      </c>
      <c r="Q175" s="198">
        <v>2.3010199999999998</v>
      </c>
      <c r="R175" s="198">
        <f>Q175*H175</f>
        <v>1.0354589999999999</v>
      </c>
      <c r="S175" s="198">
        <v>0</v>
      </c>
      <c r="T175" s="199">
        <f>S175*H175</f>
        <v>0</v>
      </c>
      <c r="U175" s="35"/>
      <c r="V175" s="35"/>
      <c r="W175" s="35"/>
      <c r="X175" s="35"/>
      <c r="Y175" s="35"/>
      <c r="Z175" s="35"/>
      <c r="AA175" s="35"/>
      <c r="AB175" s="35"/>
      <c r="AC175" s="35"/>
      <c r="AD175" s="35"/>
      <c r="AE175" s="35"/>
      <c r="AR175" s="200" t="s">
        <v>299</v>
      </c>
      <c r="AT175" s="200" t="s">
        <v>294</v>
      </c>
      <c r="AU175" s="200" t="s">
        <v>120</v>
      </c>
      <c r="AY175" s="18" t="s">
        <v>292</v>
      </c>
      <c r="BE175" s="201">
        <f>IF(N175="základní",J175,0)</f>
        <v>0</v>
      </c>
      <c r="BF175" s="201">
        <f>IF(N175="snížená",J175,0)</f>
        <v>0</v>
      </c>
      <c r="BG175" s="201">
        <f>IF(N175="zákl. přenesená",J175,0)</f>
        <v>0</v>
      </c>
      <c r="BH175" s="201">
        <f>IF(N175="sníž. přenesená",J175,0)</f>
        <v>0</v>
      </c>
      <c r="BI175" s="201">
        <f>IF(N175="nulová",J175,0)</f>
        <v>0</v>
      </c>
      <c r="BJ175" s="18" t="s">
        <v>85</v>
      </c>
      <c r="BK175" s="201">
        <f>ROUND(I175*H175,2)</f>
        <v>0</v>
      </c>
      <c r="BL175" s="18" t="s">
        <v>299</v>
      </c>
      <c r="BM175" s="200" t="s">
        <v>6468</v>
      </c>
    </row>
    <row r="176" spans="1:65" s="14" customFormat="1" ht="11.25">
      <c r="B176" s="213"/>
      <c r="C176" s="214"/>
      <c r="D176" s="204" t="s">
        <v>301</v>
      </c>
      <c r="E176" s="215" t="s">
        <v>1</v>
      </c>
      <c r="F176" s="216" t="s">
        <v>6451</v>
      </c>
      <c r="G176" s="214"/>
      <c r="H176" s="217">
        <v>0.45</v>
      </c>
      <c r="I176" s="218"/>
      <c r="J176" s="214"/>
      <c r="K176" s="214"/>
      <c r="L176" s="219"/>
      <c r="M176" s="220"/>
      <c r="N176" s="221"/>
      <c r="O176" s="221"/>
      <c r="P176" s="221"/>
      <c r="Q176" s="221"/>
      <c r="R176" s="221"/>
      <c r="S176" s="221"/>
      <c r="T176" s="222"/>
      <c r="AT176" s="223" t="s">
        <v>301</v>
      </c>
      <c r="AU176" s="223" t="s">
        <v>120</v>
      </c>
      <c r="AV176" s="14" t="s">
        <v>120</v>
      </c>
      <c r="AW176" s="14" t="s">
        <v>32</v>
      </c>
      <c r="AX176" s="14" t="s">
        <v>85</v>
      </c>
      <c r="AY176" s="223" t="s">
        <v>292</v>
      </c>
    </row>
    <row r="177" spans="1:65" s="12" customFormat="1" ht="22.9" customHeight="1">
      <c r="B177" s="173"/>
      <c r="C177" s="174"/>
      <c r="D177" s="175" t="s">
        <v>76</v>
      </c>
      <c r="E177" s="187" t="s">
        <v>357</v>
      </c>
      <c r="F177" s="187" t="s">
        <v>6106</v>
      </c>
      <c r="G177" s="174"/>
      <c r="H177" s="174"/>
      <c r="I177" s="177"/>
      <c r="J177" s="188">
        <f>BK177</f>
        <v>0</v>
      </c>
      <c r="K177" s="174"/>
      <c r="L177" s="179"/>
      <c r="M177" s="180"/>
      <c r="N177" s="181"/>
      <c r="O177" s="181"/>
      <c r="P177" s="182">
        <f>SUM(P178:P205)</f>
        <v>0</v>
      </c>
      <c r="Q177" s="181"/>
      <c r="R177" s="182">
        <f>SUM(R178:R205)</f>
        <v>13.475019600000001</v>
      </c>
      <c r="S177" s="181"/>
      <c r="T177" s="183">
        <f>SUM(T178:T205)</f>
        <v>0</v>
      </c>
      <c r="AR177" s="184" t="s">
        <v>85</v>
      </c>
      <c r="AT177" s="185" t="s">
        <v>76</v>
      </c>
      <c r="AU177" s="185" t="s">
        <v>85</v>
      </c>
      <c r="AY177" s="184" t="s">
        <v>292</v>
      </c>
      <c r="BK177" s="186">
        <f>SUM(BK178:BK205)</f>
        <v>0</v>
      </c>
    </row>
    <row r="178" spans="1:65" s="2" customFormat="1" ht="33" customHeight="1">
      <c r="A178" s="35"/>
      <c r="B178" s="36"/>
      <c r="C178" s="189" t="s">
        <v>494</v>
      </c>
      <c r="D178" s="189" t="s">
        <v>294</v>
      </c>
      <c r="E178" s="190" t="s">
        <v>6469</v>
      </c>
      <c r="F178" s="191" t="s">
        <v>6470</v>
      </c>
      <c r="G178" s="192" t="s">
        <v>407</v>
      </c>
      <c r="H178" s="193">
        <v>34.4</v>
      </c>
      <c r="I178" s="194"/>
      <c r="J178" s="195">
        <f>ROUND(I178*H178,2)</f>
        <v>0</v>
      </c>
      <c r="K178" s="191" t="s">
        <v>298</v>
      </c>
      <c r="L178" s="40"/>
      <c r="M178" s="196" t="s">
        <v>1</v>
      </c>
      <c r="N178" s="197" t="s">
        <v>42</v>
      </c>
      <c r="O178" s="72"/>
      <c r="P178" s="198">
        <f>O178*H178</f>
        <v>0</v>
      </c>
      <c r="Q178" s="198">
        <v>1.0000000000000001E-5</v>
      </c>
      <c r="R178" s="198">
        <f>Q178*H178</f>
        <v>3.4400000000000001E-4</v>
      </c>
      <c r="S178" s="198">
        <v>0</v>
      </c>
      <c r="T178" s="199">
        <f>S178*H178</f>
        <v>0</v>
      </c>
      <c r="U178" s="35"/>
      <c r="V178" s="35"/>
      <c r="W178" s="35"/>
      <c r="X178" s="35"/>
      <c r="Y178" s="35"/>
      <c r="Z178" s="35"/>
      <c r="AA178" s="35"/>
      <c r="AB178" s="35"/>
      <c r="AC178" s="35"/>
      <c r="AD178" s="35"/>
      <c r="AE178" s="35"/>
      <c r="AR178" s="200" t="s">
        <v>299</v>
      </c>
      <c r="AT178" s="200" t="s">
        <v>294</v>
      </c>
      <c r="AU178" s="200" t="s">
        <v>120</v>
      </c>
      <c r="AY178" s="18" t="s">
        <v>292</v>
      </c>
      <c r="BE178" s="201">
        <f>IF(N178="základní",J178,0)</f>
        <v>0</v>
      </c>
      <c r="BF178" s="201">
        <f>IF(N178="snížená",J178,0)</f>
        <v>0</v>
      </c>
      <c r="BG178" s="201">
        <f>IF(N178="zákl. přenesená",J178,0)</f>
        <v>0</v>
      </c>
      <c r="BH178" s="201">
        <f>IF(N178="sníž. přenesená",J178,0)</f>
        <v>0</v>
      </c>
      <c r="BI178" s="201">
        <f>IF(N178="nulová",J178,0)</f>
        <v>0</v>
      </c>
      <c r="BJ178" s="18" t="s">
        <v>85</v>
      </c>
      <c r="BK178" s="201">
        <f>ROUND(I178*H178,2)</f>
        <v>0</v>
      </c>
      <c r="BL178" s="18" t="s">
        <v>299</v>
      </c>
      <c r="BM178" s="200" t="s">
        <v>6471</v>
      </c>
    </row>
    <row r="179" spans="1:65" s="2" customFormat="1" ht="21.75" customHeight="1">
      <c r="A179" s="35"/>
      <c r="B179" s="36"/>
      <c r="C179" s="246" t="s">
        <v>498</v>
      </c>
      <c r="D179" s="246" t="s">
        <v>626</v>
      </c>
      <c r="E179" s="247" t="s">
        <v>6472</v>
      </c>
      <c r="F179" s="248" t="s">
        <v>6473</v>
      </c>
      <c r="G179" s="249" t="s">
        <v>407</v>
      </c>
      <c r="H179" s="250">
        <v>36.119999999999997</v>
      </c>
      <c r="I179" s="251"/>
      <c r="J179" s="252">
        <f>ROUND(I179*H179,2)</f>
        <v>0</v>
      </c>
      <c r="K179" s="248" t="s">
        <v>298</v>
      </c>
      <c r="L179" s="253"/>
      <c r="M179" s="254" t="s">
        <v>1</v>
      </c>
      <c r="N179" s="255" t="s">
        <v>42</v>
      </c>
      <c r="O179" s="72"/>
      <c r="P179" s="198">
        <f>O179*H179</f>
        <v>0</v>
      </c>
      <c r="Q179" s="198">
        <v>6.7299999999999999E-3</v>
      </c>
      <c r="R179" s="198">
        <f>Q179*H179</f>
        <v>0.24308759999999999</v>
      </c>
      <c r="S179" s="198">
        <v>0</v>
      </c>
      <c r="T179" s="199">
        <f>S179*H179</f>
        <v>0</v>
      </c>
      <c r="U179" s="35"/>
      <c r="V179" s="35"/>
      <c r="W179" s="35"/>
      <c r="X179" s="35"/>
      <c r="Y179" s="35"/>
      <c r="Z179" s="35"/>
      <c r="AA179" s="35"/>
      <c r="AB179" s="35"/>
      <c r="AC179" s="35"/>
      <c r="AD179" s="35"/>
      <c r="AE179" s="35"/>
      <c r="AR179" s="200" t="s">
        <v>357</v>
      </c>
      <c r="AT179" s="200" t="s">
        <v>626</v>
      </c>
      <c r="AU179" s="200" t="s">
        <v>120</v>
      </c>
      <c r="AY179" s="18" t="s">
        <v>292</v>
      </c>
      <c r="BE179" s="201">
        <f>IF(N179="základní",J179,0)</f>
        <v>0</v>
      </c>
      <c r="BF179" s="201">
        <f>IF(N179="snížená",J179,0)</f>
        <v>0</v>
      </c>
      <c r="BG179" s="201">
        <f>IF(N179="zákl. přenesená",J179,0)</f>
        <v>0</v>
      </c>
      <c r="BH179" s="201">
        <f>IF(N179="sníž. přenesená",J179,0)</f>
        <v>0</v>
      </c>
      <c r="BI179" s="201">
        <f>IF(N179="nulová",J179,0)</f>
        <v>0</v>
      </c>
      <c r="BJ179" s="18" t="s">
        <v>85</v>
      </c>
      <c r="BK179" s="201">
        <f>ROUND(I179*H179,2)</f>
        <v>0</v>
      </c>
      <c r="BL179" s="18" t="s">
        <v>299</v>
      </c>
      <c r="BM179" s="200" t="s">
        <v>6474</v>
      </c>
    </row>
    <row r="180" spans="1:65" s="14" customFormat="1" ht="11.25">
      <c r="B180" s="213"/>
      <c r="C180" s="214"/>
      <c r="D180" s="204" t="s">
        <v>301</v>
      </c>
      <c r="E180" s="214"/>
      <c r="F180" s="216" t="s">
        <v>6475</v>
      </c>
      <c r="G180" s="214"/>
      <c r="H180" s="217">
        <v>36.119999999999997</v>
      </c>
      <c r="I180" s="218"/>
      <c r="J180" s="214"/>
      <c r="K180" s="214"/>
      <c r="L180" s="219"/>
      <c r="M180" s="220"/>
      <c r="N180" s="221"/>
      <c r="O180" s="221"/>
      <c r="P180" s="221"/>
      <c r="Q180" s="221"/>
      <c r="R180" s="221"/>
      <c r="S180" s="221"/>
      <c r="T180" s="222"/>
      <c r="AT180" s="223" t="s">
        <v>301</v>
      </c>
      <c r="AU180" s="223" t="s">
        <v>120</v>
      </c>
      <c r="AV180" s="14" t="s">
        <v>120</v>
      </c>
      <c r="AW180" s="14" t="s">
        <v>4</v>
      </c>
      <c r="AX180" s="14" t="s">
        <v>85</v>
      </c>
      <c r="AY180" s="223" t="s">
        <v>292</v>
      </c>
    </row>
    <row r="181" spans="1:65" s="2" customFormat="1" ht="21.75" customHeight="1">
      <c r="A181" s="35"/>
      <c r="B181" s="36"/>
      <c r="C181" s="189" t="s">
        <v>503</v>
      </c>
      <c r="D181" s="189" t="s">
        <v>294</v>
      </c>
      <c r="E181" s="190" t="s">
        <v>6476</v>
      </c>
      <c r="F181" s="191" t="s">
        <v>6477</v>
      </c>
      <c r="G181" s="192" t="s">
        <v>407</v>
      </c>
      <c r="H181" s="193">
        <v>34.4</v>
      </c>
      <c r="I181" s="194"/>
      <c r="J181" s="195">
        <f>ROUND(I181*H181,2)</f>
        <v>0</v>
      </c>
      <c r="K181" s="191" t="s">
        <v>298</v>
      </c>
      <c r="L181" s="40"/>
      <c r="M181" s="196" t="s">
        <v>1</v>
      </c>
      <c r="N181" s="197" t="s">
        <v>42</v>
      </c>
      <c r="O181" s="72"/>
      <c r="P181" s="198">
        <f>O181*H181</f>
        <v>0</v>
      </c>
      <c r="Q181" s="198">
        <v>0</v>
      </c>
      <c r="R181" s="198">
        <f>Q181*H181</f>
        <v>0</v>
      </c>
      <c r="S181" s="198">
        <v>0</v>
      </c>
      <c r="T181" s="199">
        <f>S181*H181</f>
        <v>0</v>
      </c>
      <c r="U181" s="35"/>
      <c r="V181" s="35"/>
      <c r="W181" s="35"/>
      <c r="X181" s="35"/>
      <c r="Y181" s="35"/>
      <c r="Z181" s="35"/>
      <c r="AA181" s="35"/>
      <c r="AB181" s="35"/>
      <c r="AC181" s="35"/>
      <c r="AD181" s="35"/>
      <c r="AE181" s="35"/>
      <c r="AR181" s="200" t="s">
        <v>299</v>
      </c>
      <c r="AT181" s="200" t="s">
        <v>294</v>
      </c>
      <c r="AU181" s="200" t="s">
        <v>120</v>
      </c>
      <c r="AY181" s="18" t="s">
        <v>292</v>
      </c>
      <c r="BE181" s="201">
        <f>IF(N181="základní",J181,0)</f>
        <v>0</v>
      </c>
      <c r="BF181" s="201">
        <f>IF(N181="snížená",J181,0)</f>
        <v>0</v>
      </c>
      <c r="BG181" s="201">
        <f>IF(N181="zákl. přenesená",J181,0)</f>
        <v>0</v>
      </c>
      <c r="BH181" s="201">
        <f>IF(N181="sníž. přenesená",J181,0)</f>
        <v>0</v>
      </c>
      <c r="BI181" s="201">
        <f>IF(N181="nulová",J181,0)</f>
        <v>0</v>
      </c>
      <c r="BJ181" s="18" t="s">
        <v>85</v>
      </c>
      <c r="BK181" s="201">
        <f>ROUND(I181*H181,2)</f>
        <v>0</v>
      </c>
      <c r="BL181" s="18" t="s">
        <v>299</v>
      </c>
      <c r="BM181" s="200" t="s">
        <v>6478</v>
      </c>
    </row>
    <row r="182" spans="1:65" s="2" customFormat="1" ht="24.2" customHeight="1">
      <c r="A182" s="35"/>
      <c r="B182" s="36"/>
      <c r="C182" s="189" t="s">
        <v>517</v>
      </c>
      <c r="D182" s="189" t="s">
        <v>294</v>
      </c>
      <c r="E182" s="190" t="s">
        <v>6479</v>
      </c>
      <c r="F182" s="191" t="s">
        <v>6480</v>
      </c>
      <c r="G182" s="192" t="s">
        <v>6481</v>
      </c>
      <c r="H182" s="193">
        <v>2</v>
      </c>
      <c r="I182" s="194"/>
      <c r="J182" s="195">
        <f>ROUND(I182*H182,2)</f>
        <v>0</v>
      </c>
      <c r="K182" s="191" t="s">
        <v>298</v>
      </c>
      <c r="L182" s="40"/>
      <c r="M182" s="196" t="s">
        <v>1</v>
      </c>
      <c r="N182" s="197" t="s">
        <v>42</v>
      </c>
      <c r="O182" s="72"/>
      <c r="P182" s="198">
        <f>O182*H182</f>
        <v>0</v>
      </c>
      <c r="Q182" s="198">
        <v>1.8000000000000001E-4</v>
      </c>
      <c r="R182" s="198">
        <f>Q182*H182</f>
        <v>3.6000000000000002E-4</v>
      </c>
      <c r="S182" s="198">
        <v>0</v>
      </c>
      <c r="T182" s="199">
        <f>S182*H182</f>
        <v>0</v>
      </c>
      <c r="U182" s="35"/>
      <c r="V182" s="35"/>
      <c r="W182" s="35"/>
      <c r="X182" s="35"/>
      <c r="Y182" s="35"/>
      <c r="Z182" s="35"/>
      <c r="AA182" s="35"/>
      <c r="AB182" s="35"/>
      <c r="AC182" s="35"/>
      <c r="AD182" s="35"/>
      <c r="AE182" s="35"/>
      <c r="AR182" s="200" t="s">
        <v>299</v>
      </c>
      <c r="AT182" s="200" t="s">
        <v>294</v>
      </c>
      <c r="AU182" s="200" t="s">
        <v>120</v>
      </c>
      <c r="AY182" s="18" t="s">
        <v>292</v>
      </c>
      <c r="BE182" s="201">
        <f>IF(N182="základní",J182,0)</f>
        <v>0</v>
      </c>
      <c r="BF182" s="201">
        <f>IF(N182="snížená",J182,0)</f>
        <v>0</v>
      </c>
      <c r="BG182" s="201">
        <f>IF(N182="zákl. přenesená",J182,0)</f>
        <v>0</v>
      </c>
      <c r="BH182" s="201">
        <f>IF(N182="sníž. přenesená",J182,0)</f>
        <v>0</v>
      </c>
      <c r="BI182" s="201">
        <f>IF(N182="nulová",J182,0)</f>
        <v>0</v>
      </c>
      <c r="BJ182" s="18" t="s">
        <v>85</v>
      </c>
      <c r="BK182" s="201">
        <f>ROUND(I182*H182,2)</f>
        <v>0</v>
      </c>
      <c r="BL182" s="18" t="s">
        <v>299</v>
      </c>
      <c r="BM182" s="200" t="s">
        <v>6482</v>
      </c>
    </row>
    <row r="183" spans="1:65" s="2" customFormat="1" ht="24.2" customHeight="1">
      <c r="A183" s="35"/>
      <c r="B183" s="36"/>
      <c r="C183" s="189" t="s">
        <v>523</v>
      </c>
      <c r="D183" s="189" t="s">
        <v>294</v>
      </c>
      <c r="E183" s="190" t="s">
        <v>6483</v>
      </c>
      <c r="F183" s="191" t="s">
        <v>6484</v>
      </c>
      <c r="G183" s="192" t="s">
        <v>581</v>
      </c>
      <c r="H183" s="193">
        <v>2</v>
      </c>
      <c r="I183" s="194"/>
      <c r="J183" s="195">
        <f>ROUND(I183*H183,2)</f>
        <v>0</v>
      </c>
      <c r="K183" s="191" t="s">
        <v>298</v>
      </c>
      <c r="L183" s="40"/>
      <c r="M183" s="196" t="s">
        <v>1</v>
      </c>
      <c r="N183" s="197" t="s">
        <v>42</v>
      </c>
      <c r="O183" s="72"/>
      <c r="P183" s="198">
        <f>O183*H183</f>
        <v>0</v>
      </c>
      <c r="Q183" s="198">
        <v>0.45937</v>
      </c>
      <c r="R183" s="198">
        <f>Q183*H183</f>
        <v>0.91874</v>
      </c>
      <c r="S183" s="198">
        <v>0</v>
      </c>
      <c r="T183" s="199">
        <f>S183*H183</f>
        <v>0</v>
      </c>
      <c r="U183" s="35"/>
      <c r="V183" s="35"/>
      <c r="W183" s="35"/>
      <c r="X183" s="35"/>
      <c r="Y183" s="35"/>
      <c r="Z183" s="35"/>
      <c r="AA183" s="35"/>
      <c r="AB183" s="35"/>
      <c r="AC183" s="35"/>
      <c r="AD183" s="35"/>
      <c r="AE183" s="35"/>
      <c r="AR183" s="200" t="s">
        <v>299</v>
      </c>
      <c r="AT183" s="200" t="s">
        <v>294</v>
      </c>
      <c r="AU183" s="200" t="s">
        <v>120</v>
      </c>
      <c r="AY183" s="18" t="s">
        <v>292</v>
      </c>
      <c r="BE183" s="201">
        <f>IF(N183="základní",J183,0)</f>
        <v>0</v>
      </c>
      <c r="BF183" s="201">
        <f>IF(N183="snížená",J183,0)</f>
        <v>0</v>
      </c>
      <c r="BG183" s="201">
        <f>IF(N183="zákl. přenesená",J183,0)</f>
        <v>0</v>
      </c>
      <c r="BH183" s="201">
        <f>IF(N183="sníž. přenesená",J183,0)</f>
        <v>0</v>
      </c>
      <c r="BI183" s="201">
        <f>IF(N183="nulová",J183,0)</f>
        <v>0</v>
      </c>
      <c r="BJ183" s="18" t="s">
        <v>85</v>
      </c>
      <c r="BK183" s="201">
        <f>ROUND(I183*H183,2)</f>
        <v>0</v>
      </c>
      <c r="BL183" s="18" t="s">
        <v>299</v>
      </c>
      <c r="BM183" s="200" t="s">
        <v>6485</v>
      </c>
    </row>
    <row r="184" spans="1:65" s="2" customFormat="1" ht="33" customHeight="1">
      <c r="A184" s="35"/>
      <c r="B184" s="36"/>
      <c r="C184" s="189" t="s">
        <v>532</v>
      </c>
      <c r="D184" s="189" t="s">
        <v>294</v>
      </c>
      <c r="E184" s="190" t="s">
        <v>6486</v>
      </c>
      <c r="F184" s="191" t="s">
        <v>6487</v>
      </c>
      <c r="G184" s="192" t="s">
        <v>581</v>
      </c>
      <c r="H184" s="193">
        <v>2</v>
      </c>
      <c r="I184" s="194"/>
      <c r="J184" s="195">
        <f>ROUND(I184*H184,2)</f>
        <v>0</v>
      </c>
      <c r="K184" s="191" t="s">
        <v>298</v>
      </c>
      <c r="L184" s="40"/>
      <c r="M184" s="196" t="s">
        <v>1</v>
      </c>
      <c r="N184" s="197" t="s">
        <v>42</v>
      </c>
      <c r="O184" s="72"/>
      <c r="P184" s="198">
        <f>O184*H184</f>
        <v>0</v>
      </c>
      <c r="Q184" s="198">
        <v>2.1167600000000002</v>
      </c>
      <c r="R184" s="198">
        <f>Q184*H184</f>
        <v>4.2335200000000004</v>
      </c>
      <c r="S184" s="198">
        <v>0</v>
      </c>
      <c r="T184" s="199">
        <f>S184*H184</f>
        <v>0</v>
      </c>
      <c r="U184" s="35"/>
      <c r="V184" s="35"/>
      <c r="W184" s="35"/>
      <c r="X184" s="35"/>
      <c r="Y184" s="35"/>
      <c r="Z184" s="35"/>
      <c r="AA184" s="35"/>
      <c r="AB184" s="35"/>
      <c r="AC184" s="35"/>
      <c r="AD184" s="35"/>
      <c r="AE184" s="35"/>
      <c r="AR184" s="200" t="s">
        <v>299</v>
      </c>
      <c r="AT184" s="200" t="s">
        <v>294</v>
      </c>
      <c r="AU184" s="200" t="s">
        <v>120</v>
      </c>
      <c r="AY184" s="18" t="s">
        <v>292</v>
      </c>
      <c r="BE184" s="201">
        <f>IF(N184="základní",J184,0)</f>
        <v>0</v>
      </c>
      <c r="BF184" s="201">
        <f>IF(N184="snížená",J184,0)</f>
        <v>0</v>
      </c>
      <c r="BG184" s="201">
        <f>IF(N184="zákl. přenesená",J184,0)</f>
        <v>0</v>
      </c>
      <c r="BH184" s="201">
        <f>IF(N184="sníž. přenesená",J184,0)</f>
        <v>0</v>
      </c>
      <c r="BI184" s="201">
        <f>IF(N184="nulová",J184,0)</f>
        <v>0</v>
      </c>
      <c r="BJ184" s="18" t="s">
        <v>85</v>
      </c>
      <c r="BK184" s="201">
        <f>ROUND(I184*H184,2)</f>
        <v>0</v>
      </c>
      <c r="BL184" s="18" t="s">
        <v>299</v>
      </c>
      <c r="BM184" s="200" t="s">
        <v>6488</v>
      </c>
    </row>
    <row r="185" spans="1:65" s="14" customFormat="1" ht="11.25">
      <c r="B185" s="213"/>
      <c r="C185" s="214"/>
      <c r="D185" s="204" t="s">
        <v>301</v>
      </c>
      <c r="E185" s="215" t="s">
        <v>1</v>
      </c>
      <c r="F185" s="216" t="s">
        <v>6489</v>
      </c>
      <c r="G185" s="214"/>
      <c r="H185" s="217">
        <v>1</v>
      </c>
      <c r="I185" s="218"/>
      <c r="J185" s="214"/>
      <c r="K185" s="214"/>
      <c r="L185" s="219"/>
      <c r="M185" s="220"/>
      <c r="N185" s="221"/>
      <c r="O185" s="221"/>
      <c r="P185" s="221"/>
      <c r="Q185" s="221"/>
      <c r="R185" s="221"/>
      <c r="S185" s="221"/>
      <c r="T185" s="222"/>
      <c r="AT185" s="223" t="s">
        <v>301</v>
      </c>
      <c r="AU185" s="223" t="s">
        <v>120</v>
      </c>
      <c r="AV185" s="14" t="s">
        <v>120</v>
      </c>
      <c r="AW185" s="14" t="s">
        <v>32</v>
      </c>
      <c r="AX185" s="14" t="s">
        <v>77</v>
      </c>
      <c r="AY185" s="223" t="s">
        <v>292</v>
      </c>
    </row>
    <row r="186" spans="1:65" s="14" customFormat="1" ht="11.25">
      <c r="B186" s="213"/>
      <c r="C186" s="214"/>
      <c r="D186" s="204" t="s">
        <v>301</v>
      </c>
      <c r="E186" s="215" t="s">
        <v>1</v>
      </c>
      <c r="F186" s="216" t="s">
        <v>6490</v>
      </c>
      <c r="G186" s="214"/>
      <c r="H186" s="217">
        <v>1</v>
      </c>
      <c r="I186" s="218"/>
      <c r="J186" s="214"/>
      <c r="K186" s="214"/>
      <c r="L186" s="219"/>
      <c r="M186" s="220"/>
      <c r="N186" s="221"/>
      <c r="O186" s="221"/>
      <c r="P186" s="221"/>
      <c r="Q186" s="221"/>
      <c r="R186" s="221"/>
      <c r="S186" s="221"/>
      <c r="T186" s="222"/>
      <c r="AT186" s="223" t="s">
        <v>301</v>
      </c>
      <c r="AU186" s="223" t="s">
        <v>120</v>
      </c>
      <c r="AV186" s="14" t="s">
        <v>120</v>
      </c>
      <c r="AW186" s="14" t="s">
        <v>32</v>
      </c>
      <c r="AX186" s="14" t="s">
        <v>77</v>
      </c>
      <c r="AY186" s="223" t="s">
        <v>292</v>
      </c>
    </row>
    <row r="187" spans="1:65" s="15" customFormat="1" ht="11.25">
      <c r="B187" s="224"/>
      <c r="C187" s="225"/>
      <c r="D187" s="204" t="s">
        <v>301</v>
      </c>
      <c r="E187" s="226" t="s">
        <v>1</v>
      </c>
      <c r="F187" s="227" t="s">
        <v>304</v>
      </c>
      <c r="G187" s="225"/>
      <c r="H187" s="228">
        <v>2</v>
      </c>
      <c r="I187" s="229"/>
      <c r="J187" s="225"/>
      <c r="K187" s="225"/>
      <c r="L187" s="230"/>
      <c r="M187" s="231"/>
      <c r="N187" s="232"/>
      <c r="O187" s="232"/>
      <c r="P187" s="232"/>
      <c r="Q187" s="232"/>
      <c r="R187" s="232"/>
      <c r="S187" s="232"/>
      <c r="T187" s="233"/>
      <c r="AT187" s="234" t="s">
        <v>301</v>
      </c>
      <c r="AU187" s="234" t="s">
        <v>120</v>
      </c>
      <c r="AV187" s="15" t="s">
        <v>299</v>
      </c>
      <c r="AW187" s="15" t="s">
        <v>32</v>
      </c>
      <c r="AX187" s="15" t="s">
        <v>85</v>
      </c>
      <c r="AY187" s="234" t="s">
        <v>292</v>
      </c>
    </row>
    <row r="188" spans="1:65" s="2" customFormat="1" ht="24.2" customHeight="1">
      <c r="A188" s="35"/>
      <c r="B188" s="36"/>
      <c r="C188" s="246" t="s">
        <v>554</v>
      </c>
      <c r="D188" s="246" t="s">
        <v>626</v>
      </c>
      <c r="E188" s="247" t="s">
        <v>6491</v>
      </c>
      <c r="F188" s="248" t="s">
        <v>6492</v>
      </c>
      <c r="G188" s="249" t="s">
        <v>581</v>
      </c>
      <c r="H188" s="250">
        <v>1</v>
      </c>
      <c r="I188" s="251"/>
      <c r="J188" s="252">
        <f t="shared" ref="J188:J199" si="0">ROUND(I188*H188,2)</f>
        <v>0</v>
      </c>
      <c r="K188" s="248" t="s">
        <v>298</v>
      </c>
      <c r="L188" s="253"/>
      <c r="M188" s="254" t="s">
        <v>1</v>
      </c>
      <c r="N188" s="255" t="s">
        <v>42</v>
      </c>
      <c r="O188" s="72"/>
      <c r="P188" s="198">
        <f t="shared" ref="P188:P199" si="1">O188*H188</f>
        <v>0</v>
      </c>
      <c r="Q188" s="198">
        <v>1.2290000000000001</v>
      </c>
      <c r="R188" s="198">
        <f t="shared" ref="R188:R199" si="2">Q188*H188</f>
        <v>1.2290000000000001</v>
      </c>
      <c r="S188" s="198">
        <v>0</v>
      </c>
      <c r="T188" s="199">
        <f t="shared" ref="T188:T199" si="3">S188*H188</f>
        <v>0</v>
      </c>
      <c r="U188" s="35"/>
      <c r="V188" s="35"/>
      <c r="W188" s="35"/>
      <c r="X188" s="35"/>
      <c r="Y188" s="35"/>
      <c r="Z188" s="35"/>
      <c r="AA188" s="35"/>
      <c r="AB188" s="35"/>
      <c r="AC188" s="35"/>
      <c r="AD188" s="35"/>
      <c r="AE188" s="35"/>
      <c r="AR188" s="200" t="s">
        <v>357</v>
      </c>
      <c r="AT188" s="200" t="s">
        <v>626</v>
      </c>
      <c r="AU188" s="200" t="s">
        <v>120</v>
      </c>
      <c r="AY188" s="18" t="s">
        <v>292</v>
      </c>
      <c r="BE188" s="201">
        <f t="shared" ref="BE188:BE199" si="4">IF(N188="základní",J188,0)</f>
        <v>0</v>
      </c>
      <c r="BF188" s="201">
        <f t="shared" ref="BF188:BF199" si="5">IF(N188="snížená",J188,0)</f>
        <v>0</v>
      </c>
      <c r="BG188" s="201">
        <f t="shared" ref="BG188:BG199" si="6">IF(N188="zákl. přenesená",J188,0)</f>
        <v>0</v>
      </c>
      <c r="BH188" s="201">
        <f t="shared" ref="BH188:BH199" si="7">IF(N188="sníž. přenesená",J188,0)</f>
        <v>0</v>
      </c>
      <c r="BI188" s="201">
        <f t="shared" ref="BI188:BI199" si="8">IF(N188="nulová",J188,0)</f>
        <v>0</v>
      </c>
      <c r="BJ188" s="18" t="s">
        <v>85</v>
      </c>
      <c r="BK188" s="201">
        <f t="shared" ref="BK188:BK199" si="9">ROUND(I188*H188,2)</f>
        <v>0</v>
      </c>
      <c r="BL188" s="18" t="s">
        <v>299</v>
      </c>
      <c r="BM188" s="200" t="s">
        <v>6493</v>
      </c>
    </row>
    <row r="189" spans="1:65" s="2" customFormat="1" ht="24.2" customHeight="1">
      <c r="A189" s="35"/>
      <c r="B189" s="36"/>
      <c r="C189" s="246" t="s">
        <v>562</v>
      </c>
      <c r="D189" s="246" t="s">
        <v>626</v>
      </c>
      <c r="E189" s="247" t="s">
        <v>6494</v>
      </c>
      <c r="F189" s="248" t="s">
        <v>6495</v>
      </c>
      <c r="G189" s="249" t="s">
        <v>581</v>
      </c>
      <c r="H189" s="250">
        <v>1</v>
      </c>
      <c r="I189" s="251"/>
      <c r="J189" s="252">
        <f t="shared" si="0"/>
        <v>0</v>
      </c>
      <c r="K189" s="248" t="s">
        <v>298</v>
      </c>
      <c r="L189" s="253"/>
      <c r="M189" s="254" t="s">
        <v>1</v>
      </c>
      <c r="N189" s="255" t="s">
        <v>42</v>
      </c>
      <c r="O189" s="72"/>
      <c r="P189" s="198">
        <f t="shared" si="1"/>
        <v>0</v>
      </c>
      <c r="Q189" s="198">
        <v>1.29</v>
      </c>
      <c r="R189" s="198">
        <f t="shared" si="2"/>
        <v>1.29</v>
      </c>
      <c r="S189" s="198">
        <v>0</v>
      </c>
      <c r="T189" s="199">
        <f t="shared" si="3"/>
        <v>0</v>
      </c>
      <c r="U189" s="35"/>
      <c r="V189" s="35"/>
      <c r="W189" s="35"/>
      <c r="X189" s="35"/>
      <c r="Y189" s="35"/>
      <c r="Z189" s="35"/>
      <c r="AA189" s="35"/>
      <c r="AB189" s="35"/>
      <c r="AC189" s="35"/>
      <c r="AD189" s="35"/>
      <c r="AE189" s="35"/>
      <c r="AR189" s="200" t="s">
        <v>357</v>
      </c>
      <c r="AT189" s="200" t="s">
        <v>626</v>
      </c>
      <c r="AU189" s="200" t="s">
        <v>120</v>
      </c>
      <c r="AY189" s="18" t="s">
        <v>292</v>
      </c>
      <c r="BE189" s="201">
        <f t="shared" si="4"/>
        <v>0</v>
      </c>
      <c r="BF189" s="201">
        <f t="shared" si="5"/>
        <v>0</v>
      </c>
      <c r="BG189" s="201">
        <f t="shared" si="6"/>
        <v>0</v>
      </c>
      <c r="BH189" s="201">
        <f t="shared" si="7"/>
        <v>0</v>
      </c>
      <c r="BI189" s="201">
        <f t="shared" si="8"/>
        <v>0</v>
      </c>
      <c r="BJ189" s="18" t="s">
        <v>85</v>
      </c>
      <c r="BK189" s="201">
        <f t="shared" si="9"/>
        <v>0</v>
      </c>
      <c r="BL189" s="18" t="s">
        <v>299</v>
      </c>
      <c r="BM189" s="200" t="s">
        <v>6496</v>
      </c>
    </row>
    <row r="190" spans="1:65" s="2" customFormat="1" ht="24.2" customHeight="1">
      <c r="A190" s="35"/>
      <c r="B190" s="36"/>
      <c r="C190" s="246" t="s">
        <v>573</v>
      </c>
      <c r="D190" s="246" t="s">
        <v>626</v>
      </c>
      <c r="E190" s="247" t="s">
        <v>6497</v>
      </c>
      <c r="F190" s="248" t="s">
        <v>6498</v>
      </c>
      <c r="G190" s="249" t="s">
        <v>581</v>
      </c>
      <c r="H190" s="250">
        <v>4</v>
      </c>
      <c r="I190" s="251"/>
      <c r="J190" s="252">
        <f t="shared" si="0"/>
        <v>0</v>
      </c>
      <c r="K190" s="248" t="s">
        <v>298</v>
      </c>
      <c r="L190" s="253"/>
      <c r="M190" s="254" t="s">
        <v>1</v>
      </c>
      <c r="N190" s="255" t="s">
        <v>42</v>
      </c>
      <c r="O190" s="72"/>
      <c r="P190" s="198">
        <f t="shared" si="1"/>
        <v>0</v>
      </c>
      <c r="Q190" s="198">
        <v>2E-3</v>
      </c>
      <c r="R190" s="198">
        <f t="shared" si="2"/>
        <v>8.0000000000000002E-3</v>
      </c>
      <c r="S190" s="198">
        <v>0</v>
      </c>
      <c r="T190" s="199">
        <f t="shared" si="3"/>
        <v>0</v>
      </c>
      <c r="U190" s="35"/>
      <c r="V190" s="35"/>
      <c r="W190" s="35"/>
      <c r="X190" s="35"/>
      <c r="Y190" s="35"/>
      <c r="Z190" s="35"/>
      <c r="AA190" s="35"/>
      <c r="AB190" s="35"/>
      <c r="AC190" s="35"/>
      <c r="AD190" s="35"/>
      <c r="AE190" s="35"/>
      <c r="AR190" s="200" t="s">
        <v>357</v>
      </c>
      <c r="AT190" s="200" t="s">
        <v>626</v>
      </c>
      <c r="AU190" s="200" t="s">
        <v>120</v>
      </c>
      <c r="AY190" s="18" t="s">
        <v>292</v>
      </c>
      <c r="BE190" s="201">
        <f t="shared" si="4"/>
        <v>0</v>
      </c>
      <c r="BF190" s="201">
        <f t="shared" si="5"/>
        <v>0</v>
      </c>
      <c r="BG190" s="201">
        <f t="shared" si="6"/>
        <v>0</v>
      </c>
      <c r="BH190" s="201">
        <f t="shared" si="7"/>
        <v>0</v>
      </c>
      <c r="BI190" s="201">
        <f t="shared" si="8"/>
        <v>0</v>
      </c>
      <c r="BJ190" s="18" t="s">
        <v>85</v>
      </c>
      <c r="BK190" s="201">
        <f t="shared" si="9"/>
        <v>0</v>
      </c>
      <c r="BL190" s="18" t="s">
        <v>299</v>
      </c>
      <c r="BM190" s="200" t="s">
        <v>6499</v>
      </c>
    </row>
    <row r="191" spans="1:65" s="2" customFormat="1" ht="24.2" customHeight="1">
      <c r="A191" s="35"/>
      <c r="B191" s="36"/>
      <c r="C191" s="246" t="s">
        <v>578</v>
      </c>
      <c r="D191" s="246" t="s">
        <v>626</v>
      </c>
      <c r="E191" s="247" t="s">
        <v>6500</v>
      </c>
      <c r="F191" s="248" t="s">
        <v>6501</v>
      </c>
      <c r="G191" s="249" t="s">
        <v>581</v>
      </c>
      <c r="H191" s="250">
        <v>2</v>
      </c>
      <c r="I191" s="251"/>
      <c r="J191" s="252">
        <f t="shared" si="0"/>
        <v>0</v>
      </c>
      <c r="K191" s="248" t="s">
        <v>298</v>
      </c>
      <c r="L191" s="253"/>
      <c r="M191" s="254" t="s">
        <v>1</v>
      </c>
      <c r="N191" s="255" t="s">
        <v>42</v>
      </c>
      <c r="O191" s="72"/>
      <c r="P191" s="198">
        <f t="shared" si="1"/>
        <v>0</v>
      </c>
      <c r="Q191" s="198">
        <v>0.254</v>
      </c>
      <c r="R191" s="198">
        <f t="shared" si="2"/>
        <v>0.50800000000000001</v>
      </c>
      <c r="S191" s="198">
        <v>0</v>
      </c>
      <c r="T191" s="199">
        <f t="shared" si="3"/>
        <v>0</v>
      </c>
      <c r="U191" s="35"/>
      <c r="V191" s="35"/>
      <c r="W191" s="35"/>
      <c r="X191" s="35"/>
      <c r="Y191" s="35"/>
      <c r="Z191" s="35"/>
      <c r="AA191" s="35"/>
      <c r="AB191" s="35"/>
      <c r="AC191" s="35"/>
      <c r="AD191" s="35"/>
      <c r="AE191" s="35"/>
      <c r="AR191" s="200" t="s">
        <v>357</v>
      </c>
      <c r="AT191" s="200" t="s">
        <v>626</v>
      </c>
      <c r="AU191" s="200" t="s">
        <v>120</v>
      </c>
      <c r="AY191" s="18" t="s">
        <v>292</v>
      </c>
      <c r="BE191" s="201">
        <f t="shared" si="4"/>
        <v>0</v>
      </c>
      <c r="BF191" s="201">
        <f t="shared" si="5"/>
        <v>0</v>
      </c>
      <c r="BG191" s="201">
        <f t="shared" si="6"/>
        <v>0</v>
      </c>
      <c r="BH191" s="201">
        <f t="shared" si="7"/>
        <v>0</v>
      </c>
      <c r="BI191" s="201">
        <f t="shared" si="8"/>
        <v>0</v>
      </c>
      <c r="BJ191" s="18" t="s">
        <v>85</v>
      </c>
      <c r="BK191" s="201">
        <f t="shared" si="9"/>
        <v>0</v>
      </c>
      <c r="BL191" s="18" t="s">
        <v>299</v>
      </c>
      <c r="BM191" s="200" t="s">
        <v>6502</v>
      </c>
    </row>
    <row r="192" spans="1:65" s="2" customFormat="1" ht="24.2" customHeight="1">
      <c r="A192" s="35"/>
      <c r="B192" s="36"/>
      <c r="C192" s="246" t="s">
        <v>583</v>
      </c>
      <c r="D192" s="246" t="s">
        <v>626</v>
      </c>
      <c r="E192" s="247" t="s">
        <v>6503</v>
      </c>
      <c r="F192" s="248" t="s">
        <v>6504</v>
      </c>
      <c r="G192" s="249" t="s">
        <v>581</v>
      </c>
      <c r="H192" s="250">
        <v>2</v>
      </c>
      <c r="I192" s="251"/>
      <c r="J192" s="252">
        <f t="shared" si="0"/>
        <v>0</v>
      </c>
      <c r="K192" s="248" t="s">
        <v>298</v>
      </c>
      <c r="L192" s="253"/>
      <c r="M192" s="254" t="s">
        <v>1</v>
      </c>
      <c r="N192" s="255" t="s">
        <v>42</v>
      </c>
      <c r="O192" s="72"/>
      <c r="P192" s="198">
        <f t="shared" si="1"/>
        <v>0</v>
      </c>
      <c r="Q192" s="198">
        <v>0.50600000000000001</v>
      </c>
      <c r="R192" s="198">
        <f t="shared" si="2"/>
        <v>1.012</v>
      </c>
      <c r="S192" s="198">
        <v>0</v>
      </c>
      <c r="T192" s="199">
        <f t="shared" si="3"/>
        <v>0</v>
      </c>
      <c r="U192" s="35"/>
      <c r="V192" s="35"/>
      <c r="W192" s="35"/>
      <c r="X192" s="35"/>
      <c r="Y192" s="35"/>
      <c r="Z192" s="35"/>
      <c r="AA192" s="35"/>
      <c r="AB192" s="35"/>
      <c r="AC192" s="35"/>
      <c r="AD192" s="35"/>
      <c r="AE192" s="35"/>
      <c r="AR192" s="200" t="s">
        <v>357</v>
      </c>
      <c r="AT192" s="200" t="s">
        <v>626</v>
      </c>
      <c r="AU192" s="200" t="s">
        <v>120</v>
      </c>
      <c r="AY192" s="18" t="s">
        <v>292</v>
      </c>
      <c r="BE192" s="201">
        <f t="shared" si="4"/>
        <v>0</v>
      </c>
      <c r="BF192" s="201">
        <f t="shared" si="5"/>
        <v>0</v>
      </c>
      <c r="BG192" s="201">
        <f t="shared" si="6"/>
        <v>0</v>
      </c>
      <c r="BH192" s="201">
        <f t="shared" si="7"/>
        <v>0</v>
      </c>
      <c r="BI192" s="201">
        <f t="shared" si="8"/>
        <v>0</v>
      </c>
      <c r="BJ192" s="18" t="s">
        <v>85</v>
      </c>
      <c r="BK192" s="201">
        <f t="shared" si="9"/>
        <v>0</v>
      </c>
      <c r="BL192" s="18" t="s">
        <v>299</v>
      </c>
      <c r="BM192" s="200" t="s">
        <v>6505</v>
      </c>
    </row>
    <row r="193" spans="1:65" s="2" customFormat="1" ht="24.2" customHeight="1">
      <c r="A193" s="35"/>
      <c r="B193" s="36"/>
      <c r="C193" s="246" t="s">
        <v>587</v>
      </c>
      <c r="D193" s="246" t="s">
        <v>626</v>
      </c>
      <c r="E193" s="247" t="s">
        <v>6506</v>
      </c>
      <c r="F193" s="248" t="s">
        <v>6507</v>
      </c>
      <c r="G193" s="249" t="s">
        <v>581</v>
      </c>
      <c r="H193" s="250">
        <v>2</v>
      </c>
      <c r="I193" s="251"/>
      <c r="J193" s="252">
        <f t="shared" si="0"/>
        <v>0</v>
      </c>
      <c r="K193" s="248" t="s">
        <v>298</v>
      </c>
      <c r="L193" s="253"/>
      <c r="M193" s="254" t="s">
        <v>1</v>
      </c>
      <c r="N193" s="255" t="s">
        <v>42</v>
      </c>
      <c r="O193" s="72"/>
      <c r="P193" s="198">
        <f t="shared" si="1"/>
        <v>0</v>
      </c>
      <c r="Q193" s="198">
        <v>1.0129999999999999</v>
      </c>
      <c r="R193" s="198">
        <f t="shared" si="2"/>
        <v>2.0259999999999998</v>
      </c>
      <c r="S193" s="198">
        <v>0</v>
      </c>
      <c r="T193" s="199">
        <f t="shared" si="3"/>
        <v>0</v>
      </c>
      <c r="U193" s="35"/>
      <c r="V193" s="35"/>
      <c r="W193" s="35"/>
      <c r="X193" s="35"/>
      <c r="Y193" s="35"/>
      <c r="Z193" s="35"/>
      <c r="AA193" s="35"/>
      <c r="AB193" s="35"/>
      <c r="AC193" s="35"/>
      <c r="AD193" s="35"/>
      <c r="AE193" s="35"/>
      <c r="AR193" s="200" t="s">
        <v>357</v>
      </c>
      <c r="AT193" s="200" t="s">
        <v>626</v>
      </c>
      <c r="AU193" s="200" t="s">
        <v>120</v>
      </c>
      <c r="AY193" s="18" t="s">
        <v>292</v>
      </c>
      <c r="BE193" s="201">
        <f t="shared" si="4"/>
        <v>0</v>
      </c>
      <c r="BF193" s="201">
        <f t="shared" si="5"/>
        <v>0</v>
      </c>
      <c r="BG193" s="201">
        <f t="shared" si="6"/>
        <v>0</v>
      </c>
      <c r="BH193" s="201">
        <f t="shared" si="7"/>
        <v>0</v>
      </c>
      <c r="BI193" s="201">
        <f t="shared" si="8"/>
        <v>0</v>
      </c>
      <c r="BJ193" s="18" t="s">
        <v>85</v>
      </c>
      <c r="BK193" s="201">
        <f t="shared" si="9"/>
        <v>0</v>
      </c>
      <c r="BL193" s="18" t="s">
        <v>299</v>
      </c>
      <c r="BM193" s="200" t="s">
        <v>6508</v>
      </c>
    </row>
    <row r="194" spans="1:65" s="2" customFormat="1" ht="24.2" customHeight="1">
      <c r="A194" s="35"/>
      <c r="B194" s="36"/>
      <c r="C194" s="246" t="s">
        <v>591</v>
      </c>
      <c r="D194" s="246" t="s">
        <v>626</v>
      </c>
      <c r="E194" s="247" t="s">
        <v>6509</v>
      </c>
      <c r="F194" s="248" t="s">
        <v>6510</v>
      </c>
      <c r="G194" s="249" t="s">
        <v>581</v>
      </c>
      <c r="H194" s="250">
        <v>2</v>
      </c>
      <c r="I194" s="251"/>
      <c r="J194" s="252">
        <f t="shared" si="0"/>
        <v>0</v>
      </c>
      <c r="K194" s="248" t="s">
        <v>298</v>
      </c>
      <c r="L194" s="253"/>
      <c r="M194" s="254" t="s">
        <v>1</v>
      </c>
      <c r="N194" s="255" t="s">
        <v>42</v>
      </c>
      <c r="O194" s="72"/>
      <c r="P194" s="198">
        <f t="shared" si="1"/>
        <v>0</v>
      </c>
      <c r="Q194" s="198">
        <v>0.58499999999999996</v>
      </c>
      <c r="R194" s="198">
        <f t="shared" si="2"/>
        <v>1.17</v>
      </c>
      <c r="S194" s="198">
        <v>0</v>
      </c>
      <c r="T194" s="199">
        <f t="shared" si="3"/>
        <v>0</v>
      </c>
      <c r="U194" s="35"/>
      <c r="V194" s="35"/>
      <c r="W194" s="35"/>
      <c r="X194" s="35"/>
      <c r="Y194" s="35"/>
      <c r="Z194" s="35"/>
      <c r="AA194" s="35"/>
      <c r="AB194" s="35"/>
      <c r="AC194" s="35"/>
      <c r="AD194" s="35"/>
      <c r="AE194" s="35"/>
      <c r="AR194" s="200" t="s">
        <v>357</v>
      </c>
      <c r="AT194" s="200" t="s">
        <v>626</v>
      </c>
      <c r="AU194" s="200" t="s">
        <v>120</v>
      </c>
      <c r="AY194" s="18" t="s">
        <v>292</v>
      </c>
      <c r="BE194" s="201">
        <f t="shared" si="4"/>
        <v>0</v>
      </c>
      <c r="BF194" s="201">
        <f t="shared" si="5"/>
        <v>0</v>
      </c>
      <c r="BG194" s="201">
        <f t="shared" si="6"/>
        <v>0</v>
      </c>
      <c r="BH194" s="201">
        <f t="shared" si="7"/>
        <v>0</v>
      </c>
      <c r="BI194" s="201">
        <f t="shared" si="8"/>
        <v>0</v>
      </c>
      <c r="BJ194" s="18" t="s">
        <v>85</v>
      </c>
      <c r="BK194" s="201">
        <f t="shared" si="9"/>
        <v>0</v>
      </c>
      <c r="BL194" s="18" t="s">
        <v>299</v>
      </c>
      <c r="BM194" s="200" t="s">
        <v>6511</v>
      </c>
    </row>
    <row r="195" spans="1:65" s="2" customFormat="1" ht="24.2" customHeight="1">
      <c r="A195" s="35"/>
      <c r="B195" s="36"/>
      <c r="C195" s="189" t="s">
        <v>595</v>
      </c>
      <c r="D195" s="189" t="s">
        <v>294</v>
      </c>
      <c r="E195" s="190" t="s">
        <v>6512</v>
      </c>
      <c r="F195" s="191" t="s">
        <v>6513</v>
      </c>
      <c r="G195" s="192" t="s">
        <v>581</v>
      </c>
      <c r="H195" s="193">
        <v>2</v>
      </c>
      <c r="I195" s="194"/>
      <c r="J195" s="195">
        <f t="shared" si="0"/>
        <v>0</v>
      </c>
      <c r="K195" s="191" t="s">
        <v>298</v>
      </c>
      <c r="L195" s="40"/>
      <c r="M195" s="196" t="s">
        <v>1</v>
      </c>
      <c r="N195" s="197" t="s">
        <v>42</v>
      </c>
      <c r="O195" s="72"/>
      <c r="P195" s="198">
        <f t="shared" si="1"/>
        <v>0</v>
      </c>
      <c r="Q195" s="198">
        <v>0.21734000000000001</v>
      </c>
      <c r="R195" s="198">
        <f t="shared" si="2"/>
        <v>0.43468000000000001</v>
      </c>
      <c r="S195" s="198">
        <v>0</v>
      </c>
      <c r="T195" s="199">
        <f t="shared" si="3"/>
        <v>0</v>
      </c>
      <c r="U195" s="35"/>
      <c r="V195" s="35"/>
      <c r="W195" s="35"/>
      <c r="X195" s="35"/>
      <c r="Y195" s="35"/>
      <c r="Z195" s="35"/>
      <c r="AA195" s="35"/>
      <c r="AB195" s="35"/>
      <c r="AC195" s="35"/>
      <c r="AD195" s="35"/>
      <c r="AE195" s="35"/>
      <c r="AR195" s="200" t="s">
        <v>299</v>
      </c>
      <c r="AT195" s="200" t="s">
        <v>294</v>
      </c>
      <c r="AU195" s="200" t="s">
        <v>120</v>
      </c>
      <c r="AY195" s="18" t="s">
        <v>292</v>
      </c>
      <c r="BE195" s="201">
        <f t="shared" si="4"/>
        <v>0</v>
      </c>
      <c r="BF195" s="201">
        <f t="shared" si="5"/>
        <v>0</v>
      </c>
      <c r="BG195" s="201">
        <f t="shared" si="6"/>
        <v>0</v>
      </c>
      <c r="BH195" s="201">
        <f t="shared" si="7"/>
        <v>0</v>
      </c>
      <c r="BI195" s="201">
        <f t="shared" si="8"/>
        <v>0</v>
      </c>
      <c r="BJ195" s="18" t="s">
        <v>85</v>
      </c>
      <c r="BK195" s="201">
        <f t="shared" si="9"/>
        <v>0</v>
      </c>
      <c r="BL195" s="18" t="s">
        <v>299</v>
      </c>
      <c r="BM195" s="200" t="s">
        <v>6514</v>
      </c>
    </row>
    <row r="196" spans="1:65" s="2" customFormat="1" ht="24.2" customHeight="1">
      <c r="A196" s="35"/>
      <c r="B196" s="36"/>
      <c r="C196" s="246" t="s">
        <v>599</v>
      </c>
      <c r="D196" s="246" t="s">
        <v>626</v>
      </c>
      <c r="E196" s="247" t="s">
        <v>6515</v>
      </c>
      <c r="F196" s="248" t="s">
        <v>6516</v>
      </c>
      <c r="G196" s="249" t="s">
        <v>581</v>
      </c>
      <c r="H196" s="250">
        <v>2</v>
      </c>
      <c r="I196" s="251"/>
      <c r="J196" s="252">
        <f t="shared" si="0"/>
        <v>0</v>
      </c>
      <c r="K196" s="248" t="s">
        <v>298</v>
      </c>
      <c r="L196" s="253"/>
      <c r="M196" s="254" t="s">
        <v>1</v>
      </c>
      <c r="N196" s="255" t="s">
        <v>42</v>
      </c>
      <c r="O196" s="72"/>
      <c r="P196" s="198">
        <f t="shared" si="1"/>
        <v>0</v>
      </c>
      <c r="Q196" s="198">
        <v>0.19600000000000001</v>
      </c>
      <c r="R196" s="198">
        <f t="shared" si="2"/>
        <v>0.39200000000000002</v>
      </c>
      <c r="S196" s="198">
        <v>0</v>
      </c>
      <c r="T196" s="199">
        <f t="shared" si="3"/>
        <v>0</v>
      </c>
      <c r="U196" s="35"/>
      <c r="V196" s="35"/>
      <c r="W196" s="35"/>
      <c r="X196" s="35"/>
      <c r="Y196" s="35"/>
      <c r="Z196" s="35"/>
      <c r="AA196" s="35"/>
      <c r="AB196" s="35"/>
      <c r="AC196" s="35"/>
      <c r="AD196" s="35"/>
      <c r="AE196" s="35"/>
      <c r="AR196" s="200" t="s">
        <v>357</v>
      </c>
      <c r="AT196" s="200" t="s">
        <v>626</v>
      </c>
      <c r="AU196" s="200" t="s">
        <v>120</v>
      </c>
      <c r="AY196" s="18" t="s">
        <v>292</v>
      </c>
      <c r="BE196" s="201">
        <f t="shared" si="4"/>
        <v>0</v>
      </c>
      <c r="BF196" s="201">
        <f t="shared" si="5"/>
        <v>0</v>
      </c>
      <c r="BG196" s="201">
        <f t="shared" si="6"/>
        <v>0</v>
      </c>
      <c r="BH196" s="201">
        <f t="shared" si="7"/>
        <v>0</v>
      </c>
      <c r="BI196" s="201">
        <f t="shared" si="8"/>
        <v>0</v>
      </c>
      <c r="BJ196" s="18" t="s">
        <v>85</v>
      </c>
      <c r="BK196" s="201">
        <f t="shared" si="9"/>
        <v>0</v>
      </c>
      <c r="BL196" s="18" t="s">
        <v>299</v>
      </c>
      <c r="BM196" s="200" t="s">
        <v>6517</v>
      </c>
    </row>
    <row r="197" spans="1:65" s="2" customFormat="1" ht="16.5" customHeight="1">
      <c r="A197" s="35"/>
      <c r="B197" s="36"/>
      <c r="C197" s="189" t="s">
        <v>603</v>
      </c>
      <c r="D197" s="189" t="s">
        <v>294</v>
      </c>
      <c r="E197" s="190" t="s">
        <v>6518</v>
      </c>
      <c r="F197" s="191" t="s">
        <v>6519</v>
      </c>
      <c r="G197" s="192" t="s">
        <v>407</v>
      </c>
      <c r="H197" s="193">
        <v>34.4</v>
      </c>
      <c r="I197" s="194"/>
      <c r="J197" s="195">
        <f t="shared" si="0"/>
        <v>0</v>
      </c>
      <c r="K197" s="191" t="s">
        <v>298</v>
      </c>
      <c r="L197" s="40"/>
      <c r="M197" s="196" t="s">
        <v>1</v>
      </c>
      <c r="N197" s="197" t="s">
        <v>42</v>
      </c>
      <c r="O197" s="72"/>
      <c r="P197" s="198">
        <f t="shared" si="1"/>
        <v>0</v>
      </c>
      <c r="Q197" s="198">
        <v>2.0000000000000001E-4</v>
      </c>
      <c r="R197" s="198">
        <f t="shared" si="2"/>
        <v>6.8799999999999998E-3</v>
      </c>
      <c r="S197" s="198">
        <v>0</v>
      </c>
      <c r="T197" s="199">
        <f t="shared" si="3"/>
        <v>0</v>
      </c>
      <c r="U197" s="35"/>
      <c r="V197" s="35"/>
      <c r="W197" s="35"/>
      <c r="X197" s="35"/>
      <c r="Y197" s="35"/>
      <c r="Z197" s="35"/>
      <c r="AA197" s="35"/>
      <c r="AB197" s="35"/>
      <c r="AC197" s="35"/>
      <c r="AD197" s="35"/>
      <c r="AE197" s="35"/>
      <c r="AR197" s="200" t="s">
        <v>299</v>
      </c>
      <c r="AT197" s="200" t="s">
        <v>294</v>
      </c>
      <c r="AU197" s="200" t="s">
        <v>120</v>
      </c>
      <c r="AY197" s="18" t="s">
        <v>292</v>
      </c>
      <c r="BE197" s="201">
        <f t="shared" si="4"/>
        <v>0</v>
      </c>
      <c r="BF197" s="201">
        <f t="shared" si="5"/>
        <v>0</v>
      </c>
      <c r="BG197" s="201">
        <f t="shared" si="6"/>
        <v>0</v>
      </c>
      <c r="BH197" s="201">
        <f t="shared" si="7"/>
        <v>0</v>
      </c>
      <c r="BI197" s="201">
        <f t="shared" si="8"/>
        <v>0</v>
      </c>
      <c r="BJ197" s="18" t="s">
        <v>85</v>
      </c>
      <c r="BK197" s="201">
        <f t="shared" si="9"/>
        <v>0</v>
      </c>
      <c r="BL197" s="18" t="s">
        <v>299</v>
      </c>
      <c r="BM197" s="200" t="s">
        <v>6520</v>
      </c>
    </row>
    <row r="198" spans="1:65" s="2" customFormat="1" ht="21.75" customHeight="1">
      <c r="A198" s="35"/>
      <c r="B198" s="36"/>
      <c r="C198" s="189" t="s">
        <v>607</v>
      </c>
      <c r="D198" s="189" t="s">
        <v>294</v>
      </c>
      <c r="E198" s="190" t="s">
        <v>6521</v>
      </c>
      <c r="F198" s="191" t="s">
        <v>6522</v>
      </c>
      <c r="G198" s="192" t="s">
        <v>407</v>
      </c>
      <c r="H198" s="193">
        <v>34.4</v>
      </c>
      <c r="I198" s="194"/>
      <c r="J198" s="195">
        <f t="shared" si="0"/>
        <v>0</v>
      </c>
      <c r="K198" s="191" t="s">
        <v>298</v>
      </c>
      <c r="L198" s="40"/>
      <c r="M198" s="196" t="s">
        <v>1</v>
      </c>
      <c r="N198" s="197" t="s">
        <v>42</v>
      </c>
      <c r="O198" s="72"/>
      <c r="P198" s="198">
        <f t="shared" si="1"/>
        <v>0</v>
      </c>
      <c r="Q198" s="198">
        <v>6.9999999999999994E-5</v>
      </c>
      <c r="R198" s="198">
        <f t="shared" si="2"/>
        <v>2.4079999999999996E-3</v>
      </c>
      <c r="S198" s="198">
        <v>0</v>
      </c>
      <c r="T198" s="199">
        <f t="shared" si="3"/>
        <v>0</v>
      </c>
      <c r="U198" s="35"/>
      <c r="V198" s="35"/>
      <c r="W198" s="35"/>
      <c r="X198" s="35"/>
      <c r="Y198" s="35"/>
      <c r="Z198" s="35"/>
      <c r="AA198" s="35"/>
      <c r="AB198" s="35"/>
      <c r="AC198" s="35"/>
      <c r="AD198" s="35"/>
      <c r="AE198" s="35"/>
      <c r="AR198" s="200" t="s">
        <v>299</v>
      </c>
      <c r="AT198" s="200" t="s">
        <v>294</v>
      </c>
      <c r="AU198" s="200" t="s">
        <v>120</v>
      </c>
      <c r="AY198" s="18" t="s">
        <v>292</v>
      </c>
      <c r="BE198" s="201">
        <f t="shared" si="4"/>
        <v>0</v>
      </c>
      <c r="BF198" s="201">
        <f t="shared" si="5"/>
        <v>0</v>
      </c>
      <c r="BG198" s="201">
        <f t="shared" si="6"/>
        <v>0</v>
      </c>
      <c r="BH198" s="201">
        <f t="shared" si="7"/>
        <v>0</v>
      </c>
      <c r="BI198" s="201">
        <f t="shared" si="8"/>
        <v>0</v>
      </c>
      <c r="BJ198" s="18" t="s">
        <v>85</v>
      </c>
      <c r="BK198" s="201">
        <f t="shared" si="9"/>
        <v>0</v>
      </c>
      <c r="BL198" s="18" t="s">
        <v>299</v>
      </c>
      <c r="BM198" s="200" t="s">
        <v>6523</v>
      </c>
    </row>
    <row r="199" spans="1:65" s="2" customFormat="1" ht="49.15" customHeight="1">
      <c r="A199" s="35"/>
      <c r="B199" s="36"/>
      <c r="C199" s="189" t="s">
        <v>611</v>
      </c>
      <c r="D199" s="189" t="s">
        <v>294</v>
      </c>
      <c r="E199" s="190" t="s">
        <v>6524</v>
      </c>
      <c r="F199" s="191" t="s">
        <v>6525</v>
      </c>
      <c r="G199" s="192" t="s">
        <v>3216</v>
      </c>
      <c r="H199" s="193">
        <v>1</v>
      </c>
      <c r="I199" s="194"/>
      <c r="J199" s="195">
        <f t="shared" si="0"/>
        <v>0</v>
      </c>
      <c r="K199" s="191" t="s">
        <v>1</v>
      </c>
      <c r="L199" s="40"/>
      <c r="M199" s="196" t="s">
        <v>1</v>
      </c>
      <c r="N199" s="197" t="s">
        <v>42</v>
      </c>
      <c r="O199" s="72"/>
      <c r="P199" s="198">
        <f t="shared" si="1"/>
        <v>0</v>
      </c>
      <c r="Q199" s="198">
        <v>0</v>
      </c>
      <c r="R199" s="198">
        <f t="shared" si="2"/>
        <v>0</v>
      </c>
      <c r="S199" s="198">
        <v>0</v>
      </c>
      <c r="T199" s="199">
        <f t="shared" si="3"/>
        <v>0</v>
      </c>
      <c r="U199" s="35"/>
      <c r="V199" s="35"/>
      <c r="W199" s="35"/>
      <c r="X199" s="35"/>
      <c r="Y199" s="35"/>
      <c r="Z199" s="35"/>
      <c r="AA199" s="35"/>
      <c r="AB199" s="35"/>
      <c r="AC199" s="35"/>
      <c r="AD199" s="35"/>
      <c r="AE199" s="35"/>
      <c r="AR199" s="200" t="s">
        <v>299</v>
      </c>
      <c r="AT199" s="200" t="s">
        <v>294</v>
      </c>
      <c r="AU199" s="200" t="s">
        <v>120</v>
      </c>
      <c r="AY199" s="18" t="s">
        <v>292</v>
      </c>
      <c r="BE199" s="201">
        <f t="shared" si="4"/>
        <v>0</v>
      </c>
      <c r="BF199" s="201">
        <f t="shared" si="5"/>
        <v>0</v>
      </c>
      <c r="BG199" s="201">
        <f t="shared" si="6"/>
        <v>0</v>
      </c>
      <c r="BH199" s="201">
        <f t="shared" si="7"/>
        <v>0</v>
      </c>
      <c r="BI199" s="201">
        <f t="shared" si="8"/>
        <v>0</v>
      </c>
      <c r="BJ199" s="18" t="s">
        <v>85</v>
      </c>
      <c r="BK199" s="201">
        <f t="shared" si="9"/>
        <v>0</v>
      </c>
      <c r="BL199" s="18" t="s">
        <v>299</v>
      </c>
      <c r="BM199" s="200" t="s">
        <v>6526</v>
      </c>
    </row>
    <row r="200" spans="1:65" s="13" customFormat="1" ht="33.75">
      <c r="B200" s="202"/>
      <c r="C200" s="203"/>
      <c r="D200" s="204" t="s">
        <v>301</v>
      </c>
      <c r="E200" s="205" t="s">
        <v>1</v>
      </c>
      <c r="F200" s="206" t="s">
        <v>6527</v>
      </c>
      <c r="G200" s="203"/>
      <c r="H200" s="205" t="s">
        <v>1</v>
      </c>
      <c r="I200" s="207"/>
      <c r="J200" s="203"/>
      <c r="K200" s="203"/>
      <c r="L200" s="208"/>
      <c r="M200" s="209"/>
      <c r="N200" s="210"/>
      <c r="O200" s="210"/>
      <c r="P200" s="210"/>
      <c r="Q200" s="210"/>
      <c r="R200" s="210"/>
      <c r="S200" s="210"/>
      <c r="T200" s="211"/>
      <c r="AT200" s="212" t="s">
        <v>301</v>
      </c>
      <c r="AU200" s="212" t="s">
        <v>120</v>
      </c>
      <c r="AV200" s="13" t="s">
        <v>85</v>
      </c>
      <c r="AW200" s="13" t="s">
        <v>32</v>
      </c>
      <c r="AX200" s="13" t="s">
        <v>77</v>
      </c>
      <c r="AY200" s="212" t="s">
        <v>292</v>
      </c>
    </row>
    <row r="201" spans="1:65" s="13" customFormat="1" ht="22.5">
      <c r="B201" s="202"/>
      <c r="C201" s="203"/>
      <c r="D201" s="204" t="s">
        <v>301</v>
      </c>
      <c r="E201" s="205" t="s">
        <v>1</v>
      </c>
      <c r="F201" s="206" t="s">
        <v>6528</v>
      </c>
      <c r="G201" s="203"/>
      <c r="H201" s="205" t="s">
        <v>1</v>
      </c>
      <c r="I201" s="207"/>
      <c r="J201" s="203"/>
      <c r="K201" s="203"/>
      <c r="L201" s="208"/>
      <c r="M201" s="209"/>
      <c r="N201" s="210"/>
      <c r="O201" s="210"/>
      <c r="P201" s="210"/>
      <c r="Q201" s="210"/>
      <c r="R201" s="210"/>
      <c r="S201" s="210"/>
      <c r="T201" s="211"/>
      <c r="AT201" s="212" t="s">
        <v>301</v>
      </c>
      <c r="AU201" s="212" t="s">
        <v>120</v>
      </c>
      <c r="AV201" s="13" t="s">
        <v>85</v>
      </c>
      <c r="AW201" s="13" t="s">
        <v>32</v>
      </c>
      <c r="AX201" s="13" t="s">
        <v>77</v>
      </c>
      <c r="AY201" s="212" t="s">
        <v>292</v>
      </c>
    </row>
    <row r="202" spans="1:65" s="13" customFormat="1" ht="11.25">
      <c r="B202" s="202"/>
      <c r="C202" s="203"/>
      <c r="D202" s="204" t="s">
        <v>301</v>
      </c>
      <c r="E202" s="205" t="s">
        <v>1</v>
      </c>
      <c r="F202" s="206" t="s">
        <v>6529</v>
      </c>
      <c r="G202" s="203"/>
      <c r="H202" s="205" t="s">
        <v>1</v>
      </c>
      <c r="I202" s="207"/>
      <c r="J202" s="203"/>
      <c r="K202" s="203"/>
      <c r="L202" s="208"/>
      <c r="M202" s="209"/>
      <c r="N202" s="210"/>
      <c r="O202" s="210"/>
      <c r="P202" s="210"/>
      <c r="Q202" s="210"/>
      <c r="R202" s="210"/>
      <c r="S202" s="210"/>
      <c r="T202" s="211"/>
      <c r="AT202" s="212" t="s">
        <v>301</v>
      </c>
      <c r="AU202" s="212" t="s">
        <v>120</v>
      </c>
      <c r="AV202" s="13" t="s">
        <v>85</v>
      </c>
      <c r="AW202" s="13" t="s">
        <v>32</v>
      </c>
      <c r="AX202" s="13" t="s">
        <v>77</v>
      </c>
      <c r="AY202" s="212" t="s">
        <v>292</v>
      </c>
    </row>
    <row r="203" spans="1:65" s="13" customFormat="1" ht="22.5">
      <c r="B203" s="202"/>
      <c r="C203" s="203"/>
      <c r="D203" s="204" t="s">
        <v>301</v>
      </c>
      <c r="E203" s="205" t="s">
        <v>1</v>
      </c>
      <c r="F203" s="206" t="s">
        <v>6530</v>
      </c>
      <c r="G203" s="203"/>
      <c r="H203" s="205" t="s">
        <v>1</v>
      </c>
      <c r="I203" s="207"/>
      <c r="J203" s="203"/>
      <c r="K203" s="203"/>
      <c r="L203" s="208"/>
      <c r="M203" s="209"/>
      <c r="N203" s="210"/>
      <c r="O203" s="210"/>
      <c r="P203" s="210"/>
      <c r="Q203" s="210"/>
      <c r="R203" s="210"/>
      <c r="S203" s="210"/>
      <c r="T203" s="211"/>
      <c r="AT203" s="212" t="s">
        <v>301</v>
      </c>
      <c r="AU203" s="212" t="s">
        <v>120</v>
      </c>
      <c r="AV203" s="13" t="s">
        <v>85</v>
      </c>
      <c r="AW203" s="13" t="s">
        <v>32</v>
      </c>
      <c r="AX203" s="13" t="s">
        <v>77</v>
      </c>
      <c r="AY203" s="212" t="s">
        <v>292</v>
      </c>
    </row>
    <row r="204" spans="1:65" s="13" customFormat="1" ht="11.25">
      <c r="B204" s="202"/>
      <c r="C204" s="203"/>
      <c r="D204" s="204" t="s">
        <v>301</v>
      </c>
      <c r="E204" s="205" t="s">
        <v>1</v>
      </c>
      <c r="F204" s="206" t="s">
        <v>6531</v>
      </c>
      <c r="G204" s="203"/>
      <c r="H204" s="205" t="s">
        <v>1</v>
      </c>
      <c r="I204" s="207"/>
      <c r="J204" s="203"/>
      <c r="K204" s="203"/>
      <c r="L204" s="208"/>
      <c r="M204" s="209"/>
      <c r="N204" s="210"/>
      <c r="O204" s="210"/>
      <c r="P204" s="210"/>
      <c r="Q204" s="210"/>
      <c r="R204" s="210"/>
      <c r="S204" s="210"/>
      <c r="T204" s="211"/>
      <c r="AT204" s="212" t="s">
        <v>301</v>
      </c>
      <c r="AU204" s="212" t="s">
        <v>120</v>
      </c>
      <c r="AV204" s="13" t="s">
        <v>85</v>
      </c>
      <c r="AW204" s="13" t="s">
        <v>32</v>
      </c>
      <c r="AX204" s="13" t="s">
        <v>77</v>
      </c>
      <c r="AY204" s="212" t="s">
        <v>292</v>
      </c>
    </row>
    <row r="205" spans="1:65" s="14" customFormat="1" ht="11.25">
      <c r="B205" s="213"/>
      <c r="C205" s="214"/>
      <c r="D205" s="204" t="s">
        <v>301</v>
      </c>
      <c r="E205" s="215" t="s">
        <v>1</v>
      </c>
      <c r="F205" s="216" t="s">
        <v>85</v>
      </c>
      <c r="G205" s="214"/>
      <c r="H205" s="217">
        <v>1</v>
      </c>
      <c r="I205" s="218"/>
      <c r="J205" s="214"/>
      <c r="K205" s="214"/>
      <c r="L205" s="219"/>
      <c r="M205" s="220"/>
      <c r="N205" s="221"/>
      <c r="O205" s="221"/>
      <c r="P205" s="221"/>
      <c r="Q205" s="221"/>
      <c r="R205" s="221"/>
      <c r="S205" s="221"/>
      <c r="T205" s="222"/>
      <c r="AT205" s="223" t="s">
        <v>301</v>
      </c>
      <c r="AU205" s="223" t="s">
        <v>120</v>
      </c>
      <c r="AV205" s="14" t="s">
        <v>120</v>
      </c>
      <c r="AW205" s="14" t="s">
        <v>32</v>
      </c>
      <c r="AX205" s="14" t="s">
        <v>85</v>
      </c>
      <c r="AY205" s="223" t="s">
        <v>292</v>
      </c>
    </row>
    <row r="206" spans="1:65" s="12" customFormat="1" ht="22.9" customHeight="1">
      <c r="B206" s="173"/>
      <c r="C206" s="174"/>
      <c r="D206" s="175" t="s">
        <v>76</v>
      </c>
      <c r="E206" s="187" t="s">
        <v>1488</v>
      </c>
      <c r="F206" s="187" t="s">
        <v>1489</v>
      </c>
      <c r="G206" s="174"/>
      <c r="H206" s="174"/>
      <c r="I206" s="177"/>
      <c r="J206" s="188">
        <f>BK206</f>
        <v>0</v>
      </c>
      <c r="K206" s="174"/>
      <c r="L206" s="179"/>
      <c r="M206" s="180"/>
      <c r="N206" s="181"/>
      <c r="O206" s="181"/>
      <c r="P206" s="182">
        <f>P207</f>
        <v>0</v>
      </c>
      <c r="Q206" s="181"/>
      <c r="R206" s="182">
        <f>R207</f>
        <v>0</v>
      </c>
      <c r="S206" s="181"/>
      <c r="T206" s="183">
        <f>T207</f>
        <v>0</v>
      </c>
      <c r="AR206" s="184" t="s">
        <v>85</v>
      </c>
      <c r="AT206" s="185" t="s">
        <v>76</v>
      </c>
      <c r="AU206" s="185" t="s">
        <v>85</v>
      </c>
      <c r="AY206" s="184" t="s">
        <v>292</v>
      </c>
      <c r="BK206" s="186">
        <f>BK207</f>
        <v>0</v>
      </c>
    </row>
    <row r="207" spans="1:65" s="2" customFormat="1" ht="24.2" customHeight="1">
      <c r="A207" s="35"/>
      <c r="B207" s="36"/>
      <c r="C207" s="189" t="s">
        <v>615</v>
      </c>
      <c r="D207" s="189" t="s">
        <v>294</v>
      </c>
      <c r="E207" s="190" t="s">
        <v>4853</v>
      </c>
      <c r="F207" s="191" t="s">
        <v>4854</v>
      </c>
      <c r="G207" s="192" t="s">
        <v>365</v>
      </c>
      <c r="H207" s="193">
        <v>139.94499999999999</v>
      </c>
      <c r="I207" s="194"/>
      <c r="J207" s="195">
        <f>ROUND(I207*H207,2)</f>
        <v>0</v>
      </c>
      <c r="K207" s="191" t="s">
        <v>298</v>
      </c>
      <c r="L207" s="40"/>
      <c r="M207" s="196" t="s">
        <v>1</v>
      </c>
      <c r="N207" s="197" t="s">
        <v>42</v>
      </c>
      <c r="O207" s="72"/>
      <c r="P207" s="198">
        <f>O207*H207</f>
        <v>0</v>
      </c>
      <c r="Q207" s="198">
        <v>0</v>
      </c>
      <c r="R207" s="198">
        <f>Q207*H207</f>
        <v>0</v>
      </c>
      <c r="S207" s="198">
        <v>0</v>
      </c>
      <c r="T207" s="199">
        <f>S207*H207</f>
        <v>0</v>
      </c>
      <c r="U207" s="35"/>
      <c r="V207" s="35"/>
      <c r="W207" s="35"/>
      <c r="X207" s="35"/>
      <c r="Y207" s="35"/>
      <c r="Z207" s="35"/>
      <c r="AA207" s="35"/>
      <c r="AB207" s="35"/>
      <c r="AC207" s="35"/>
      <c r="AD207" s="35"/>
      <c r="AE207" s="35"/>
      <c r="AR207" s="200" t="s">
        <v>299</v>
      </c>
      <c r="AT207" s="200" t="s">
        <v>294</v>
      </c>
      <c r="AU207" s="200" t="s">
        <v>120</v>
      </c>
      <c r="AY207" s="18" t="s">
        <v>292</v>
      </c>
      <c r="BE207" s="201">
        <f>IF(N207="základní",J207,0)</f>
        <v>0</v>
      </c>
      <c r="BF207" s="201">
        <f>IF(N207="snížená",J207,0)</f>
        <v>0</v>
      </c>
      <c r="BG207" s="201">
        <f>IF(N207="zákl. přenesená",J207,0)</f>
        <v>0</v>
      </c>
      <c r="BH207" s="201">
        <f>IF(N207="sníž. přenesená",J207,0)</f>
        <v>0</v>
      </c>
      <c r="BI207" s="201">
        <f>IF(N207="nulová",J207,0)</f>
        <v>0</v>
      </c>
      <c r="BJ207" s="18" t="s">
        <v>85</v>
      </c>
      <c r="BK207" s="201">
        <f>ROUND(I207*H207,2)</f>
        <v>0</v>
      </c>
      <c r="BL207" s="18" t="s">
        <v>299</v>
      </c>
      <c r="BM207" s="200" t="s">
        <v>6532</v>
      </c>
    </row>
    <row r="208" spans="1:65" s="12" customFormat="1" ht="25.9" customHeight="1">
      <c r="B208" s="173"/>
      <c r="C208" s="174"/>
      <c r="D208" s="175" t="s">
        <v>76</v>
      </c>
      <c r="E208" s="176" t="s">
        <v>4786</v>
      </c>
      <c r="F208" s="176" t="s">
        <v>4787</v>
      </c>
      <c r="G208" s="174"/>
      <c r="H208" s="174"/>
      <c r="I208" s="177"/>
      <c r="J208" s="178">
        <f>BK208</f>
        <v>0</v>
      </c>
      <c r="K208" s="174"/>
      <c r="L208" s="179"/>
      <c r="M208" s="180"/>
      <c r="N208" s="181"/>
      <c r="O208" s="181"/>
      <c r="P208" s="182">
        <f>SUM(P209:P210)</f>
        <v>0</v>
      </c>
      <c r="Q208" s="181"/>
      <c r="R208" s="182">
        <f>SUM(R209:R210)</f>
        <v>0</v>
      </c>
      <c r="S208" s="181"/>
      <c r="T208" s="183">
        <f>SUM(T209:T210)</f>
        <v>0</v>
      </c>
      <c r="AR208" s="184" t="s">
        <v>299</v>
      </c>
      <c r="AT208" s="185" t="s">
        <v>76</v>
      </c>
      <c r="AU208" s="185" t="s">
        <v>77</v>
      </c>
      <c r="AY208" s="184" t="s">
        <v>292</v>
      </c>
      <c r="BK208" s="186">
        <f>SUM(BK209:BK210)</f>
        <v>0</v>
      </c>
    </row>
    <row r="209" spans="1:65" s="2" customFormat="1" ht="16.5" customHeight="1">
      <c r="A209" s="35"/>
      <c r="B209" s="36"/>
      <c r="C209" s="189" t="s">
        <v>619</v>
      </c>
      <c r="D209" s="189" t="s">
        <v>294</v>
      </c>
      <c r="E209" s="190" t="s">
        <v>6276</v>
      </c>
      <c r="F209" s="191" t="s">
        <v>6277</v>
      </c>
      <c r="G209" s="192" t="s">
        <v>337</v>
      </c>
      <c r="H209" s="193">
        <v>22</v>
      </c>
      <c r="I209" s="194"/>
      <c r="J209" s="195">
        <f>ROUND(I209*H209,2)</f>
        <v>0</v>
      </c>
      <c r="K209" s="191" t="s">
        <v>298</v>
      </c>
      <c r="L209" s="40"/>
      <c r="M209" s="196" t="s">
        <v>1</v>
      </c>
      <c r="N209" s="197" t="s">
        <v>42</v>
      </c>
      <c r="O209" s="72"/>
      <c r="P209" s="198">
        <f>O209*H209</f>
        <v>0</v>
      </c>
      <c r="Q209" s="198">
        <v>0</v>
      </c>
      <c r="R209" s="198">
        <f>Q209*H209</f>
        <v>0</v>
      </c>
      <c r="S209" s="198">
        <v>0</v>
      </c>
      <c r="T209" s="199">
        <f>S209*H209</f>
        <v>0</v>
      </c>
      <c r="U209" s="35"/>
      <c r="V209" s="35"/>
      <c r="W209" s="35"/>
      <c r="X209" s="35"/>
      <c r="Y209" s="35"/>
      <c r="Z209" s="35"/>
      <c r="AA209" s="35"/>
      <c r="AB209" s="35"/>
      <c r="AC209" s="35"/>
      <c r="AD209" s="35"/>
      <c r="AE209" s="35"/>
      <c r="AR209" s="200" t="s">
        <v>338</v>
      </c>
      <c r="AT209" s="200" t="s">
        <v>294</v>
      </c>
      <c r="AU209" s="200" t="s">
        <v>85</v>
      </c>
      <c r="AY209" s="18" t="s">
        <v>292</v>
      </c>
      <c r="BE209" s="201">
        <f>IF(N209="základní",J209,0)</f>
        <v>0</v>
      </c>
      <c r="BF209" s="201">
        <f>IF(N209="snížená",J209,0)</f>
        <v>0</v>
      </c>
      <c r="BG209" s="201">
        <f>IF(N209="zákl. přenesená",J209,0)</f>
        <v>0</v>
      </c>
      <c r="BH209" s="201">
        <f>IF(N209="sníž. přenesená",J209,0)</f>
        <v>0</v>
      </c>
      <c r="BI209" s="201">
        <f>IF(N209="nulová",J209,0)</f>
        <v>0</v>
      </c>
      <c r="BJ209" s="18" t="s">
        <v>85</v>
      </c>
      <c r="BK209" s="201">
        <f>ROUND(I209*H209,2)</f>
        <v>0</v>
      </c>
      <c r="BL209" s="18" t="s">
        <v>338</v>
      </c>
      <c r="BM209" s="200" t="s">
        <v>6533</v>
      </c>
    </row>
    <row r="210" spans="1:65" s="14" customFormat="1" ht="11.25">
      <c r="B210" s="213"/>
      <c r="C210" s="214"/>
      <c r="D210" s="204" t="s">
        <v>301</v>
      </c>
      <c r="E210" s="215" t="s">
        <v>1</v>
      </c>
      <c r="F210" s="216" t="s">
        <v>6534</v>
      </c>
      <c r="G210" s="214"/>
      <c r="H210" s="217">
        <v>22</v>
      </c>
      <c r="I210" s="218"/>
      <c r="J210" s="214"/>
      <c r="K210" s="214"/>
      <c r="L210" s="219"/>
      <c r="M210" s="261"/>
      <c r="N210" s="262"/>
      <c r="O210" s="262"/>
      <c r="P210" s="262"/>
      <c r="Q210" s="262"/>
      <c r="R210" s="262"/>
      <c r="S210" s="262"/>
      <c r="T210" s="263"/>
      <c r="AT210" s="223" t="s">
        <v>301</v>
      </c>
      <c r="AU210" s="223" t="s">
        <v>85</v>
      </c>
      <c r="AV210" s="14" t="s">
        <v>120</v>
      </c>
      <c r="AW210" s="14" t="s">
        <v>32</v>
      </c>
      <c r="AX210" s="14" t="s">
        <v>85</v>
      </c>
      <c r="AY210" s="223" t="s">
        <v>292</v>
      </c>
    </row>
    <row r="211" spans="1:65" s="2" customFormat="1" ht="6.95" customHeight="1">
      <c r="A211" s="35"/>
      <c r="B211" s="55"/>
      <c r="C211" s="56"/>
      <c r="D211" s="56"/>
      <c r="E211" s="56"/>
      <c r="F211" s="56"/>
      <c r="G211" s="56"/>
      <c r="H211" s="56"/>
      <c r="I211" s="56"/>
      <c r="J211" s="56"/>
      <c r="K211" s="56"/>
      <c r="L211" s="40"/>
      <c r="M211" s="35"/>
      <c r="O211" s="35"/>
      <c r="P211" s="35"/>
      <c r="Q211" s="35"/>
      <c r="R211" s="35"/>
      <c r="S211" s="35"/>
      <c r="T211" s="35"/>
      <c r="U211" s="35"/>
      <c r="V211" s="35"/>
      <c r="W211" s="35"/>
      <c r="X211" s="35"/>
      <c r="Y211" s="35"/>
      <c r="Z211" s="35"/>
      <c r="AA211" s="35"/>
      <c r="AB211" s="35"/>
      <c r="AC211" s="35"/>
      <c r="AD211" s="35"/>
      <c r="AE211" s="35"/>
    </row>
  </sheetData>
  <sheetProtection algorithmName="SHA-512" hashValue="v4aS86LCvJtrJW/WfnZRRridR4ZVZSxsasQO0BT++2l1CS4Bm+0yA5e0hU6+SF0k/qoaC2ljIK6Hv/E6D/5gAA==" saltValue="9pmmBDUp3/SC7mhzuPxn6lXUVH2R1r3rCW8kKTK2cDV8M4e/c7zaN1SADkaC9TLAv53qQ4cLvRBixiwXpRo8Wg==" spinCount="100000" sheet="1" objects="1" scenarios="1" formatColumns="0" formatRows="0" autoFilter="0"/>
  <autoFilter ref="C122:K210" xr:uid="{00000000-0009-0000-0000-00000E000000}"/>
  <mergeCells count="9">
    <mergeCell ref="E87:H87"/>
    <mergeCell ref="E113:H113"/>
    <mergeCell ref="E115:H115"/>
    <mergeCell ref="L2:V2"/>
    <mergeCell ref="E7:H7"/>
    <mergeCell ref="E9:H9"/>
    <mergeCell ref="E18:H18"/>
    <mergeCell ref="E27:H27"/>
    <mergeCell ref="E85:H85"/>
  </mergeCell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  <drawing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>
    <pageSetUpPr fitToPage="1"/>
  </sheetPr>
  <dimension ref="A2:BM167"/>
  <sheetViews>
    <sheetView showGridLines="0" workbookViewId="0"/>
  </sheetViews>
  <sheetFormatPr defaultRowHeight="15"/>
  <cols>
    <col min="1" max="1" width="8.33203125" style="1" customWidth="1"/>
    <col min="2" max="2" width="1.1640625" style="1" customWidth="1"/>
    <col min="3" max="3" width="4.1640625" style="1" customWidth="1"/>
    <col min="4" max="4" width="4.33203125" style="1" customWidth="1"/>
    <col min="5" max="5" width="17.1640625" style="1" customWidth="1"/>
    <col min="6" max="6" width="50.83203125" style="1" customWidth="1"/>
    <col min="7" max="7" width="7.5" style="1" customWidth="1"/>
    <col min="8" max="8" width="14" style="1" customWidth="1"/>
    <col min="9" max="9" width="15.83203125" style="1" customWidth="1"/>
    <col min="10" max="11" width="22.33203125" style="1" customWidth="1"/>
    <col min="12" max="12" width="9.33203125" style="1" customWidth="1"/>
    <col min="13" max="13" width="10.83203125" style="1" hidden="1" customWidth="1"/>
    <col min="14" max="14" width="9.33203125" style="1" hidden="1"/>
    <col min="15" max="20" width="14.1640625" style="1" hidden="1" customWidth="1"/>
    <col min="21" max="21" width="16.33203125" style="1" hidden="1" customWidth="1"/>
    <col min="22" max="22" width="12.33203125" style="1" customWidth="1"/>
    <col min="23" max="23" width="16.33203125" style="1" customWidth="1"/>
    <col min="24" max="24" width="12.33203125" style="1" customWidth="1"/>
    <col min="25" max="25" width="15" style="1" customWidth="1"/>
    <col min="26" max="26" width="11" style="1" customWidth="1"/>
    <col min="27" max="27" width="15" style="1" customWidth="1"/>
    <col min="28" max="28" width="16.33203125" style="1" customWidth="1"/>
    <col min="29" max="29" width="11" style="1" customWidth="1"/>
    <col min="30" max="30" width="15" style="1" customWidth="1"/>
    <col min="31" max="31" width="16.33203125" style="1" customWidth="1"/>
    <col min="44" max="65" width="9.33203125" style="1" hidden="1"/>
  </cols>
  <sheetData>
    <row r="2" spans="1:46" s="1" customFormat="1" ht="36.950000000000003" customHeight="1">
      <c r="L2" s="321"/>
      <c r="M2" s="321"/>
      <c r="N2" s="321"/>
      <c r="O2" s="321"/>
      <c r="P2" s="321"/>
      <c r="Q2" s="321"/>
      <c r="R2" s="321"/>
      <c r="S2" s="321"/>
      <c r="T2" s="321"/>
      <c r="U2" s="321"/>
      <c r="V2" s="321"/>
      <c r="AT2" s="18" t="s">
        <v>129</v>
      </c>
    </row>
    <row r="3" spans="1:46" s="1" customFormat="1" ht="6.95" customHeight="1">
      <c r="B3" s="110"/>
      <c r="C3" s="111"/>
      <c r="D3" s="111"/>
      <c r="E3" s="111"/>
      <c r="F3" s="111"/>
      <c r="G3" s="111"/>
      <c r="H3" s="111"/>
      <c r="I3" s="111"/>
      <c r="J3" s="111"/>
      <c r="K3" s="111"/>
      <c r="L3" s="21"/>
      <c r="AT3" s="18" t="s">
        <v>120</v>
      </c>
    </row>
    <row r="4" spans="1:46" s="1" customFormat="1" ht="24.95" customHeight="1">
      <c r="B4" s="21"/>
      <c r="D4" s="112" t="s">
        <v>166</v>
      </c>
      <c r="L4" s="21"/>
      <c r="M4" s="113" t="s">
        <v>10</v>
      </c>
      <c r="AT4" s="18" t="s">
        <v>4</v>
      </c>
    </row>
    <row r="5" spans="1:46" s="1" customFormat="1" ht="6.95" customHeight="1">
      <c r="B5" s="21"/>
      <c r="L5" s="21"/>
    </row>
    <row r="6" spans="1:46" s="1" customFormat="1" ht="12" customHeight="1">
      <c r="B6" s="21"/>
      <c r="D6" s="114" t="s">
        <v>16</v>
      </c>
      <c r="L6" s="21"/>
    </row>
    <row r="7" spans="1:46" s="1" customFormat="1" ht="16.5" customHeight="1">
      <c r="B7" s="21"/>
      <c r="E7" s="322" t="str">
        <f>'Rekapitulace stavby'!K6</f>
        <v>Domov pro seniory, Nový Bydžov</v>
      </c>
      <c r="F7" s="323"/>
      <c r="G7" s="323"/>
      <c r="H7" s="323"/>
      <c r="L7" s="21"/>
    </row>
    <row r="8" spans="1:46" s="2" customFormat="1" ht="12" customHeight="1">
      <c r="A8" s="35"/>
      <c r="B8" s="40"/>
      <c r="C8" s="35"/>
      <c r="D8" s="114" t="s">
        <v>179</v>
      </c>
      <c r="E8" s="35"/>
      <c r="F8" s="35"/>
      <c r="G8" s="35"/>
      <c r="H8" s="35"/>
      <c r="I8" s="35"/>
      <c r="J8" s="35"/>
      <c r="K8" s="35"/>
      <c r="L8" s="52"/>
      <c r="S8" s="35"/>
      <c r="T8" s="35"/>
      <c r="U8" s="35"/>
      <c r="V8" s="35"/>
      <c r="W8" s="35"/>
      <c r="X8" s="35"/>
      <c r="Y8" s="35"/>
      <c r="Z8" s="35"/>
      <c r="AA8" s="35"/>
      <c r="AB8" s="35"/>
      <c r="AC8" s="35"/>
      <c r="AD8" s="35"/>
      <c r="AE8" s="35"/>
    </row>
    <row r="9" spans="1:46" s="2" customFormat="1" ht="16.5" customHeight="1">
      <c r="A9" s="35"/>
      <c r="B9" s="40"/>
      <c r="C9" s="35"/>
      <c r="D9" s="35"/>
      <c r="E9" s="324" t="s">
        <v>6535</v>
      </c>
      <c r="F9" s="325"/>
      <c r="G9" s="325"/>
      <c r="H9" s="325"/>
      <c r="I9" s="35"/>
      <c r="J9" s="35"/>
      <c r="K9" s="35"/>
      <c r="L9" s="52"/>
      <c r="S9" s="35"/>
      <c r="T9" s="35"/>
      <c r="U9" s="35"/>
      <c r="V9" s="35"/>
      <c r="W9" s="35"/>
      <c r="X9" s="35"/>
      <c r="Y9" s="35"/>
      <c r="Z9" s="35"/>
      <c r="AA9" s="35"/>
      <c r="AB9" s="35"/>
      <c r="AC9" s="35"/>
      <c r="AD9" s="35"/>
      <c r="AE9" s="35"/>
    </row>
    <row r="10" spans="1:46" s="2" customFormat="1" ht="11.25">
      <c r="A10" s="35"/>
      <c r="B10" s="40"/>
      <c r="C10" s="35"/>
      <c r="D10" s="35"/>
      <c r="E10" s="35"/>
      <c r="F10" s="35"/>
      <c r="G10" s="35"/>
      <c r="H10" s="35"/>
      <c r="I10" s="35"/>
      <c r="J10" s="35"/>
      <c r="K10" s="35"/>
      <c r="L10" s="52"/>
      <c r="S10" s="35"/>
      <c r="T10" s="35"/>
      <c r="U10" s="35"/>
      <c r="V10" s="35"/>
      <c r="W10" s="35"/>
      <c r="X10" s="35"/>
      <c r="Y10" s="35"/>
      <c r="Z10" s="35"/>
      <c r="AA10" s="35"/>
      <c r="AB10" s="35"/>
      <c r="AC10" s="35"/>
      <c r="AD10" s="35"/>
      <c r="AE10" s="35"/>
    </row>
    <row r="11" spans="1:46" s="2" customFormat="1" ht="12" customHeight="1">
      <c r="A11" s="35"/>
      <c r="B11" s="40"/>
      <c r="C11" s="35"/>
      <c r="D11" s="114" t="s">
        <v>18</v>
      </c>
      <c r="E11" s="35"/>
      <c r="F11" s="115" t="s">
        <v>1</v>
      </c>
      <c r="G11" s="35"/>
      <c r="H11" s="35"/>
      <c r="I11" s="114" t="s">
        <v>19</v>
      </c>
      <c r="J11" s="115" t="s">
        <v>1</v>
      </c>
      <c r="K11" s="35"/>
      <c r="L11" s="52"/>
      <c r="S11" s="35"/>
      <c r="T11" s="35"/>
      <c r="U11" s="35"/>
      <c r="V11" s="35"/>
      <c r="W11" s="35"/>
      <c r="X11" s="35"/>
      <c r="Y11" s="35"/>
      <c r="Z11" s="35"/>
      <c r="AA11" s="35"/>
      <c r="AB11" s="35"/>
      <c r="AC11" s="35"/>
      <c r="AD11" s="35"/>
      <c r="AE11" s="35"/>
    </row>
    <row r="12" spans="1:46" s="2" customFormat="1" ht="12" customHeight="1">
      <c r="A12" s="35"/>
      <c r="B12" s="40"/>
      <c r="C12" s="35"/>
      <c r="D12" s="114" t="s">
        <v>20</v>
      </c>
      <c r="E12" s="35"/>
      <c r="F12" s="115" t="s">
        <v>21</v>
      </c>
      <c r="G12" s="35"/>
      <c r="H12" s="35"/>
      <c r="I12" s="114" t="s">
        <v>22</v>
      </c>
      <c r="J12" s="116" t="str">
        <f>'Rekapitulace stavby'!AN8</f>
        <v>4. 1. 2023</v>
      </c>
      <c r="K12" s="35"/>
      <c r="L12" s="52"/>
      <c r="S12" s="35"/>
      <c r="T12" s="35"/>
      <c r="U12" s="35"/>
      <c r="V12" s="35"/>
      <c r="W12" s="35"/>
      <c r="X12" s="35"/>
      <c r="Y12" s="35"/>
      <c r="Z12" s="35"/>
      <c r="AA12" s="35"/>
      <c r="AB12" s="35"/>
      <c r="AC12" s="35"/>
      <c r="AD12" s="35"/>
      <c r="AE12" s="35"/>
    </row>
    <row r="13" spans="1:46" s="2" customFormat="1" ht="10.9" customHeight="1">
      <c r="A13" s="35"/>
      <c r="B13" s="40"/>
      <c r="C13" s="35"/>
      <c r="D13" s="35"/>
      <c r="E13" s="35"/>
      <c r="F13" s="35"/>
      <c r="G13" s="35"/>
      <c r="H13" s="35"/>
      <c r="I13" s="35"/>
      <c r="J13" s="35"/>
      <c r="K13" s="35"/>
      <c r="L13" s="52"/>
      <c r="S13" s="35"/>
      <c r="T13" s="35"/>
      <c r="U13" s="35"/>
      <c r="V13" s="35"/>
      <c r="W13" s="35"/>
      <c r="X13" s="35"/>
      <c r="Y13" s="35"/>
      <c r="Z13" s="35"/>
      <c r="AA13" s="35"/>
      <c r="AB13" s="35"/>
      <c r="AC13" s="35"/>
      <c r="AD13" s="35"/>
      <c r="AE13" s="35"/>
    </row>
    <row r="14" spans="1:46" s="2" customFormat="1" ht="12" customHeight="1">
      <c r="A14" s="35"/>
      <c r="B14" s="40"/>
      <c r="C14" s="35"/>
      <c r="D14" s="114" t="s">
        <v>24</v>
      </c>
      <c r="E14" s="35"/>
      <c r="F14" s="35"/>
      <c r="G14" s="35"/>
      <c r="H14" s="35"/>
      <c r="I14" s="114" t="s">
        <v>25</v>
      </c>
      <c r="J14" s="115" t="s">
        <v>1</v>
      </c>
      <c r="K14" s="35"/>
      <c r="L14" s="52"/>
      <c r="S14" s="35"/>
      <c r="T14" s="35"/>
      <c r="U14" s="35"/>
      <c r="V14" s="35"/>
      <c r="W14" s="35"/>
      <c r="X14" s="35"/>
      <c r="Y14" s="35"/>
      <c r="Z14" s="35"/>
      <c r="AA14" s="35"/>
      <c r="AB14" s="35"/>
      <c r="AC14" s="35"/>
      <c r="AD14" s="35"/>
      <c r="AE14" s="35"/>
    </row>
    <row r="15" spans="1:46" s="2" customFormat="1" ht="18" customHeight="1">
      <c r="A15" s="35"/>
      <c r="B15" s="40"/>
      <c r="C15" s="35"/>
      <c r="D15" s="35"/>
      <c r="E15" s="115" t="s">
        <v>26</v>
      </c>
      <c r="F15" s="35"/>
      <c r="G15" s="35"/>
      <c r="H15" s="35"/>
      <c r="I15" s="114" t="s">
        <v>27</v>
      </c>
      <c r="J15" s="115" t="s">
        <v>1</v>
      </c>
      <c r="K15" s="35"/>
      <c r="L15" s="52"/>
      <c r="S15" s="35"/>
      <c r="T15" s="35"/>
      <c r="U15" s="35"/>
      <c r="V15" s="35"/>
      <c r="W15" s="35"/>
      <c r="X15" s="35"/>
      <c r="Y15" s="35"/>
      <c r="Z15" s="35"/>
      <c r="AA15" s="35"/>
      <c r="AB15" s="35"/>
      <c r="AC15" s="35"/>
      <c r="AD15" s="35"/>
      <c r="AE15" s="35"/>
    </row>
    <row r="16" spans="1:46" s="2" customFormat="1" ht="6.95" customHeight="1">
      <c r="A16" s="35"/>
      <c r="B16" s="40"/>
      <c r="C16" s="35"/>
      <c r="D16" s="35"/>
      <c r="E16" s="35"/>
      <c r="F16" s="35"/>
      <c r="G16" s="35"/>
      <c r="H16" s="35"/>
      <c r="I16" s="35"/>
      <c r="J16" s="35"/>
      <c r="K16" s="35"/>
      <c r="L16" s="52"/>
      <c r="S16" s="35"/>
      <c r="T16" s="35"/>
      <c r="U16" s="35"/>
      <c r="V16" s="35"/>
      <c r="W16" s="35"/>
      <c r="X16" s="35"/>
      <c r="Y16" s="35"/>
      <c r="Z16" s="35"/>
      <c r="AA16" s="35"/>
      <c r="AB16" s="35"/>
      <c r="AC16" s="35"/>
      <c r="AD16" s="35"/>
      <c r="AE16" s="35"/>
    </row>
    <row r="17" spans="1:31" s="2" customFormat="1" ht="12" customHeight="1">
      <c r="A17" s="35"/>
      <c r="B17" s="40"/>
      <c r="C17" s="35"/>
      <c r="D17" s="114" t="s">
        <v>28</v>
      </c>
      <c r="E17" s="35"/>
      <c r="F17" s="35"/>
      <c r="G17" s="35"/>
      <c r="H17" s="35"/>
      <c r="I17" s="114" t="s">
        <v>25</v>
      </c>
      <c r="J17" s="31" t="str">
        <f>'Rekapitulace stavby'!AN13</f>
        <v>Vyplň údaj</v>
      </c>
      <c r="K17" s="35"/>
      <c r="L17" s="52"/>
      <c r="S17" s="35"/>
      <c r="T17" s="35"/>
      <c r="U17" s="35"/>
      <c r="V17" s="35"/>
      <c r="W17" s="35"/>
      <c r="X17" s="35"/>
      <c r="Y17" s="35"/>
      <c r="Z17" s="35"/>
      <c r="AA17" s="35"/>
      <c r="AB17" s="35"/>
      <c r="AC17" s="35"/>
      <c r="AD17" s="35"/>
      <c r="AE17" s="35"/>
    </row>
    <row r="18" spans="1:31" s="2" customFormat="1" ht="18" customHeight="1">
      <c r="A18" s="35"/>
      <c r="B18" s="40"/>
      <c r="C18" s="35"/>
      <c r="D18" s="35"/>
      <c r="E18" s="326" t="str">
        <f>'Rekapitulace stavby'!E14</f>
        <v>Vyplň údaj</v>
      </c>
      <c r="F18" s="327"/>
      <c r="G18" s="327"/>
      <c r="H18" s="327"/>
      <c r="I18" s="114" t="s">
        <v>27</v>
      </c>
      <c r="J18" s="31" t="str">
        <f>'Rekapitulace stavby'!AN14</f>
        <v>Vyplň údaj</v>
      </c>
      <c r="K18" s="35"/>
      <c r="L18" s="52"/>
      <c r="S18" s="35"/>
      <c r="T18" s="35"/>
      <c r="U18" s="35"/>
      <c r="V18" s="35"/>
      <c r="W18" s="35"/>
      <c r="X18" s="35"/>
      <c r="Y18" s="35"/>
      <c r="Z18" s="35"/>
      <c r="AA18" s="35"/>
      <c r="AB18" s="35"/>
      <c r="AC18" s="35"/>
      <c r="AD18" s="35"/>
      <c r="AE18" s="35"/>
    </row>
    <row r="19" spans="1:31" s="2" customFormat="1" ht="6.95" customHeight="1">
      <c r="A19" s="35"/>
      <c r="B19" s="40"/>
      <c r="C19" s="35"/>
      <c r="D19" s="35"/>
      <c r="E19" s="35"/>
      <c r="F19" s="35"/>
      <c r="G19" s="35"/>
      <c r="H19" s="35"/>
      <c r="I19" s="35"/>
      <c r="J19" s="35"/>
      <c r="K19" s="35"/>
      <c r="L19" s="52"/>
      <c r="S19" s="35"/>
      <c r="T19" s="35"/>
      <c r="U19" s="35"/>
      <c r="V19" s="35"/>
      <c r="W19" s="35"/>
      <c r="X19" s="35"/>
      <c r="Y19" s="35"/>
      <c r="Z19" s="35"/>
      <c r="AA19" s="35"/>
      <c r="AB19" s="35"/>
      <c r="AC19" s="35"/>
      <c r="AD19" s="35"/>
      <c r="AE19" s="35"/>
    </row>
    <row r="20" spans="1:31" s="2" customFormat="1" ht="12" customHeight="1">
      <c r="A20" s="35"/>
      <c r="B20" s="40"/>
      <c r="C20" s="35"/>
      <c r="D20" s="114" t="s">
        <v>30</v>
      </c>
      <c r="E20" s="35"/>
      <c r="F20" s="35"/>
      <c r="G20" s="35"/>
      <c r="H20" s="35"/>
      <c r="I20" s="114" t="s">
        <v>25</v>
      </c>
      <c r="J20" s="115" t="s">
        <v>1</v>
      </c>
      <c r="K20" s="35"/>
      <c r="L20" s="52"/>
      <c r="S20" s="35"/>
      <c r="T20" s="35"/>
      <c r="U20" s="35"/>
      <c r="V20" s="35"/>
      <c r="W20" s="35"/>
      <c r="X20" s="35"/>
      <c r="Y20" s="35"/>
      <c r="Z20" s="35"/>
      <c r="AA20" s="35"/>
      <c r="AB20" s="35"/>
      <c r="AC20" s="35"/>
      <c r="AD20" s="35"/>
      <c r="AE20" s="35"/>
    </row>
    <row r="21" spans="1:31" s="2" customFormat="1" ht="18" customHeight="1">
      <c r="A21" s="35"/>
      <c r="B21" s="40"/>
      <c r="C21" s="35"/>
      <c r="D21" s="35"/>
      <c r="E21" s="115" t="s">
        <v>31</v>
      </c>
      <c r="F21" s="35"/>
      <c r="G21" s="35"/>
      <c r="H21" s="35"/>
      <c r="I21" s="114" t="s">
        <v>27</v>
      </c>
      <c r="J21" s="115" t="s">
        <v>1</v>
      </c>
      <c r="K21" s="35"/>
      <c r="L21" s="52"/>
      <c r="S21" s="35"/>
      <c r="T21" s="35"/>
      <c r="U21" s="35"/>
      <c r="V21" s="35"/>
      <c r="W21" s="35"/>
      <c r="X21" s="35"/>
      <c r="Y21" s="35"/>
      <c r="Z21" s="35"/>
      <c r="AA21" s="35"/>
      <c r="AB21" s="35"/>
      <c r="AC21" s="35"/>
      <c r="AD21" s="35"/>
      <c r="AE21" s="35"/>
    </row>
    <row r="22" spans="1:31" s="2" customFormat="1" ht="6.95" customHeight="1">
      <c r="A22" s="35"/>
      <c r="B22" s="40"/>
      <c r="C22" s="35"/>
      <c r="D22" s="35"/>
      <c r="E22" s="35"/>
      <c r="F22" s="35"/>
      <c r="G22" s="35"/>
      <c r="H22" s="35"/>
      <c r="I22" s="35"/>
      <c r="J22" s="35"/>
      <c r="K22" s="35"/>
      <c r="L22" s="52"/>
      <c r="S22" s="35"/>
      <c r="T22" s="35"/>
      <c r="U22" s="35"/>
      <c r="V22" s="35"/>
      <c r="W22" s="35"/>
      <c r="X22" s="35"/>
      <c r="Y22" s="35"/>
      <c r="Z22" s="35"/>
      <c r="AA22" s="35"/>
      <c r="AB22" s="35"/>
      <c r="AC22" s="35"/>
      <c r="AD22" s="35"/>
      <c r="AE22" s="35"/>
    </row>
    <row r="23" spans="1:31" s="2" customFormat="1" ht="12" customHeight="1">
      <c r="A23" s="35"/>
      <c r="B23" s="40"/>
      <c r="C23" s="35"/>
      <c r="D23" s="114" t="s">
        <v>33</v>
      </c>
      <c r="E23" s="35"/>
      <c r="F23" s="35"/>
      <c r="G23" s="35"/>
      <c r="H23" s="35"/>
      <c r="I23" s="114" t="s">
        <v>25</v>
      </c>
      <c r="J23" s="115" t="s">
        <v>1</v>
      </c>
      <c r="K23" s="35"/>
      <c r="L23" s="52"/>
      <c r="S23" s="35"/>
      <c r="T23" s="35"/>
      <c r="U23" s="35"/>
      <c r="V23" s="35"/>
      <c r="W23" s="35"/>
      <c r="X23" s="35"/>
      <c r="Y23" s="35"/>
      <c r="Z23" s="35"/>
      <c r="AA23" s="35"/>
      <c r="AB23" s="35"/>
      <c r="AC23" s="35"/>
      <c r="AD23" s="35"/>
      <c r="AE23" s="35"/>
    </row>
    <row r="24" spans="1:31" s="2" customFormat="1" ht="18" customHeight="1">
      <c r="A24" s="35"/>
      <c r="B24" s="40"/>
      <c r="C24" s="35"/>
      <c r="D24" s="35"/>
      <c r="E24" s="115" t="s">
        <v>34</v>
      </c>
      <c r="F24" s="35"/>
      <c r="G24" s="35"/>
      <c r="H24" s="35"/>
      <c r="I24" s="114" t="s">
        <v>27</v>
      </c>
      <c r="J24" s="115" t="s">
        <v>1</v>
      </c>
      <c r="K24" s="35"/>
      <c r="L24" s="52"/>
      <c r="S24" s="35"/>
      <c r="T24" s="35"/>
      <c r="U24" s="35"/>
      <c r="V24" s="35"/>
      <c r="W24" s="35"/>
      <c r="X24" s="35"/>
      <c r="Y24" s="35"/>
      <c r="Z24" s="35"/>
      <c r="AA24" s="35"/>
      <c r="AB24" s="35"/>
      <c r="AC24" s="35"/>
      <c r="AD24" s="35"/>
      <c r="AE24" s="35"/>
    </row>
    <row r="25" spans="1:31" s="2" customFormat="1" ht="6.95" customHeight="1">
      <c r="A25" s="35"/>
      <c r="B25" s="40"/>
      <c r="C25" s="35"/>
      <c r="D25" s="35"/>
      <c r="E25" s="35"/>
      <c r="F25" s="35"/>
      <c r="G25" s="35"/>
      <c r="H25" s="35"/>
      <c r="I25" s="35"/>
      <c r="J25" s="35"/>
      <c r="K25" s="35"/>
      <c r="L25" s="52"/>
      <c r="S25" s="35"/>
      <c r="T25" s="35"/>
      <c r="U25" s="35"/>
      <c r="V25" s="35"/>
      <c r="W25" s="35"/>
      <c r="X25" s="35"/>
      <c r="Y25" s="35"/>
      <c r="Z25" s="35"/>
      <c r="AA25" s="35"/>
      <c r="AB25" s="35"/>
      <c r="AC25" s="35"/>
      <c r="AD25" s="35"/>
      <c r="AE25" s="35"/>
    </row>
    <row r="26" spans="1:31" s="2" customFormat="1" ht="12" customHeight="1">
      <c r="A26" s="35"/>
      <c r="B26" s="40"/>
      <c r="C26" s="35"/>
      <c r="D26" s="114" t="s">
        <v>35</v>
      </c>
      <c r="E26" s="35"/>
      <c r="F26" s="35"/>
      <c r="G26" s="35"/>
      <c r="H26" s="35"/>
      <c r="I26" s="35"/>
      <c r="J26" s="35"/>
      <c r="K26" s="35"/>
      <c r="L26" s="52"/>
      <c r="S26" s="35"/>
      <c r="T26" s="35"/>
      <c r="U26" s="35"/>
      <c r="V26" s="35"/>
      <c r="W26" s="35"/>
      <c r="X26" s="35"/>
      <c r="Y26" s="35"/>
      <c r="Z26" s="35"/>
      <c r="AA26" s="35"/>
      <c r="AB26" s="35"/>
      <c r="AC26" s="35"/>
      <c r="AD26" s="35"/>
      <c r="AE26" s="35"/>
    </row>
    <row r="27" spans="1:31" s="8" customFormat="1" ht="16.5" customHeight="1">
      <c r="A27" s="117"/>
      <c r="B27" s="118"/>
      <c r="C27" s="117"/>
      <c r="D27" s="117"/>
      <c r="E27" s="328" t="s">
        <v>1</v>
      </c>
      <c r="F27" s="328"/>
      <c r="G27" s="328"/>
      <c r="H27" s="328"/>
      <c r="I27" s="117"/>
      <c r="J27" s="117"/>
      <c r="K27" s="117"/>
      <c r="L27" s="119"/>
      <c r="S27" s="117"/>
      <c r="T27" s="117"/>
      <c r="U27" s="117"/>
      <c r="V27" s="117"/>
      <c r="W27" s="117"/>
      <c r="X27" s="117"/>
      <c r="Y27" s="117"/>
      <c r="Z27" s="117"/>
      <c r="AA27" s="117"/>
      <c r="AB27" s="117"/>
      <c r="AC27" s="117"/>
      <c r="AD27" s="117"/>
      <c r="AE27" s="117"/>
    </row>
    <row r="28" spans="1:31" s="2" customFormat="1" ht="6.95" customHeight="1">
      <c r="A28" s="35"/>
      <c r="B28" s="40"/>
      <c r="C28" s="35"/>
      <c r="D28" s="35"/>
      <c r="E28" s="35"/>
      <c r="F28" s="35"/>
      <c r="G28" s="35"/>
      <c r="H28" s="35"/>
      <c r="I28" s="35"/>
      <c r="J28" s="35"/>
      <c r="K28" s="35"/>
      <c r="L28" s="52"/>
      <c r="S28" s="35"/>
      <c r="T28" s="35"/>
      <c r="U28" s="35"/>
      <c r="V28" s="35"/>
      <c r="W28" s="35"/>
      <c r="X28" s="35"/>
      <c r="Y28" s="35"/>
      <c r="Z28" s="35"/>
      <c r="AA28" s="35"/>
      <c r="AB28" s="35"/>
      <c r="AC28" s="35"/>
      <c r="AD28" s="35"/>
      <c r="AE28" s="35"/>
    </row>
    <row r="29" spans="1:31" s="2" customFormat="1" ht="6.95" customHeight="1">
      <c r="A29" s="35"/>
      <c r="B29" s="40"/>
      <c r="C29" s="35"/>
      <c r="D29" s="121"/>
      <c r="E29" s="121"/>
      <c r="F29" s="121"/>
      <c r="G29" s="121"/>
      <c r="H29" s="121"/>
      <c r="I29" s="121"/>
      <c r="J29" s="121"/>
      <c r="K29" s="121"/>
      <c r="L29" s="52"/>
      <c r="S29" s="35"/>
      <c r="T29" s="35"/>
      <c r="U29" s="35"/>
      <c r="V29" s="35"/>
      <c r="W29" s="35"/>
      <c r="X29" s="35"/>
      <c r="Y29" s="35"/>
      <c r="Z29" s="35"/>
      <c r="AA29" s="35"/>
      <c r="AB29" s="35"/>
      <c r="AC29" s="35"/>
      <c r="AD29" s="35"/>
      <c r="AE29" s="35"/>
    </row>
    <row r="30" spans="1:31" s="2" customFormat="1" ht="25.35" customHeight="1">
      <c r="A30" s="35"/>
      <c r="B30" s="40"/>
      <c r="C30" s="35"/>
      <c r="D30" s="122" t="s">
        <v>37</v>
      </c>
      <c r="E30" s="35"/>
      <c r="F30" s="35"/>
      <c r="G30" s="35"/>
      <c r="H30" s="35"/>
      <c r="I30" s="35"/>
      <c r="J30" s="123">
        <f>ROUND(J123, 2)</f>
        <v>0</v>
      </c>
      <c r="K30" s="35"/>
      <c r="L30" s="52"/>
      <c r="S30" s="35"/>
      <c r="T30" s="35"/>
      <c r="U30" s="35"/>
      <c r="V30" s="35"/>
      <c r="W30" s="35"/>
      <c r="X30" s="35"/>
      <c r="Y30" s="35"/>
      <c r="Z30" s="35"/>
      <c r="AA30" s="35"/>
      <c r="AB30" s="35"/>
      <c r="AC30" s="35"/>
      <c r="AD30" s="35"/>
      <c r="AE30" s="35"/>
    </row>
    <row r="31" spans="1:31" s="2" customFormat="1" ht="6.95" customHeight="1">
      <c r="A31" s="35"/>
      <c r="B31" s="40"/>
      <c r="C31" s="35"/>
      <c r="D31" s="121"/>
      <c r="E31" s="121"/>
      <c r="F31" s="121"/>
      <c r="G31" s="121"/>
      <c r="H31" s="121"/>
      <c r="I31" s="121"/>
      <c r="J31" s="121"/>
      <c r="K31" s="121"/>
      <c r="L31" s="52"/>
      <c r="S31" s="35"/>
      <c r="T31" s="35"/>
      <c r="U31" s="35"/>
      <c r="V31" s="35"/>
      <c r="W31" s="35"/>
      <c r="X31" s="35"/>
      <c r="Y31" s="35"/>
      <c r="Z31" s="35"/>
      <c r="AA31" s="35"/>
      <c r="AB31" s="35"/>
      <c r="AC31" s="35"/>
      <c r="AD31" s="35"/>
      <c r="AE31" s="35"/>
    </row>
    <row r="32" spans="1:31" s="2" customFormat="1" ht="14.45" customHeight="1">
      <c r="A32" s="35"/>
      <c r="B32" s="40"/>
      <c r="C32" s="35"/>
      <c r="D32" s="35"/>
      <c r="E32" s="35"/>
      <c r="F32" s="124" t="s">
        <v>39</v>
      </c>
      <c r="G32" s="35"/>
      <c r="H32" s="35"/>
      <c r="I32" s="124" t="s">
        <v>38</v>
      </c>
      <c r="J32" s="124" t="s">
        <v>40</v>
      </c>
      <c r="K32" s="35"/>
      <c r="L32" s="52"/>
      <c r="S32" s="35"/>
      <c r="T32" s="35"/>
      <c r="U32" s="35"/>
      <c r="V32" s="35"/>
      <c r="W32" s="35"/>
      <c r="X32" s="35"/>
      <c r="Y32" s="35"/>
      <c r="Z32" s="35"/>
      <c r="AA32" s="35"/>
      <c r="AB32" s="35"/>
      <c r="AC32" s="35"/>
      <c r="AD32" s="35"/>
      <c r="AE32" s="35"/>
    </row>
    <row r="33" spans="1:31" s="2" customFormat="1" ht="14.45" customHeight="1">
      <c r="A33" s="35"/>
      <c r="B33" s="40"/>
      <c r="C33" s="35"/>
      <c r="D33" s="125" t="s">
        <v>41</v>
      </c>
      <c r="E33" s="114" t="s">
        <v>42</v>
      </c>
      <c r="F33" s="126">
        <f>ROUND((SUM(BE123:BE166)),  2)</f>
        <v>0</v>
      </c>
      <c r="G33" s="35"/>
      <c r="H33" s="35"/>
      <c r="I33" s="127">
        <v>0.21</v>
      </c>
      <c r="J33" s="126">
        <f>ROUND(((SUM(BE123:BE166))*I33),  2)</f>
        <v>0</v>
      </c>
      <c r="K33" s="35"/>
      <c r="L33" s="52"/>
      <c r="S33" s="35"/>
      <c r="T33" s="35"/>
      <c r="U33" s="35"/>
      <c r="V33" s="35"/>
      <c r="W33" s="35"/>
      <c r="X33" s="35"/>
      <c r="Y33" s="35"/>
      <c r="Z33" s="35"/>
      <c r="AA33" s="35"/>
      <c r="AB33" s="35"/>
      <c r="AC33" s="35"/>
      <c r="AD33" s="35"/>
      <c r="AE33" s="35"/>
    </row>
    <row r="34" spans="1:31" s="2" customFormat="1" ht="14.45" customHeight="1">
      <c r="A34" s="35"/>
      <c r="B34" s="40"/>
      <c r="C34" s="35"/>
      <c r="D34" s="35"/>
      <c r="E34" s="114" t="s">
        <v>43</v>
      </c>
      <c r="F34" s="126">
        <f>ROUND((SUM(BF123:BF166)),  2)</f>
        <v>0</v>
      </c>
      <c r="G34" s="35"/>
      <c r="H34" s="35"/>
      <c r="I34" s="127">
        <v>0.15</v>
      </c>
      <c r="J34" s="126">
        <f>ROUND(((SUM(BF123:BF166))*I34),  2)</f>
        <v>0</v>
      </c>
      <c r="K34" s="35"/>
      <c r="L34" s="52"/>
      <c r="S34" s="35"/>
      <c r="T34" s="35"/>
      <c r="U34" s="35"/>
      <c r="V34" s="35"/>
      <c r="W34" s="35"/>
      <c r="X34" s="35"/>
      <c r="Y34" s="35"/>
      <c r="Z34" s="35"/>
      <c r="AA34" s="35"/>
      <c r="AB34" s="35"/>
      <c r="AC34" s="35"/>
      <c r="AD34" s="35"/>
      <c r="AE34" s="35"/>
    </row>
    <row r="35" spans="1:31" s="2" customFormat="1" ht="14.45" hidden="1" customHeight="1">
      <c r="A35" s="35"/>
      <c r="B35" s="40"/>
      <c r="C35" s="35"/>
      <c r="D35" s="35"/>
      <c r="E35" s="114" t="s">
        <v>44</v>
      </c>
      <c r="F35" s="126">
        <f>ROUND((SUM(BG123:BG166)),  2)</f>
        <v>0</v>
      </c>
      <c r="G35" s="35"/>
      <c r="H35" s="35"/>
      <c r="I35" s="127">
        <v>0.21</v>
      </c>
      <c r="J35" s="126">
        <f>0</f>
        <v>0</v>
      </c>
      <c r="K35" s="35"/>
      <c r="L35" s="52"/>
      <c r="S35" s="35"/>
      <c r="T35" s="35"/>
      <c r="U35" s="35"/>
      <c r="V35" s="35"/>
      <c r="W35" s="35"/>
      <c r="X35" s="35"/>
      <c r="Y35" s="35"/>
      <c r="Z35" s="35"/>
      <c r="AA35" s="35"/>
      <c r="AB35" s="35"/>
      <c r="AC35" s="35"/>
      <c r="AD35" s="35"/>
      <c r="AE35" s="35"/>
    </row>
    <row r="36" spans="1:31" s="2" customFormat="1" ht="14.45" hidden="1" customHeight="1">
      <c r="A36" s="35"/>
      <c r="B36" s="40"/>
      <c r="C36" s="35"/>
      <c r="D36" s="35"/>
      <c r="E36" s="114" t="s">
        <v>45</v>
      </c>
      <c r="F36" s="126">
        <f>ROUND((SUM(BH123:BH166)),  2)</f>
        <v>0</v>
      </c>
      <c r="G36" s="35"/>
      <c r="H36" s="35"/>
      <c r="I36" s="127">
        <v>0.15</v>
      </c>
      <c r="J36" s="126">
        <f>0</f>
        <v>0</v>
      </c>
      <c r="K36" s="35"/>
      <c r="L36" s="52"/>
      <c r="S36" s="35"/>
      <c r="T36" s="35"/>
      <c r="U36" s="35"/>
      <c r="V36" s="35"/>
      <c r="W36" s="35"/>
      <c r="X36" s="35"/>
      <c r="Y36" s="35"/>
      <c r="Z36" s="35"/>
      <c r="AA36" s="35"/>
      <c r="AB36" s="35"/>
      <c r="AC36" s="35"/>
      <c r="AD36" s="35"/>
      <c r="AE36" s="35"/>
    </row>
    <row r="37" spans="1:31" s="2" customFormat="1" ht="14.45" hidden="1" customHeight="1">
      <c r="A37" s="35"/>
      <c r="B37" s="40"/>
      <c r="C37" s="35"/>
      <c r="D37" s="35"/>
      <c r="E37" s="114" t="s">
        <v>46</v>
      </c>
      <c r="F37" s="126">
        <f>ROUND((SUM(BI123:BI166)),  2)</f>
        <v>0</v>
      </c>
      <c r="G37" s="35"/>
      <c r="H37" s="35"/>
      <c r="I37" s="127">
        <v>0</v>
      </c>
      <c r="J37" s="126">
        <f>0</f>
        <v>0</v>
      </c>
      <c r="K37" s="35"/>
      <c r="L37" s="52"/>
      <c r="S37" s="35"/>
      <c r="T37" s="35"/>
      <c r="U37" s="35"/>
      <c r="V37" s="35"/>
      <c r="W37" s="35"/>
      <c r="X37" s="35"/>
      <c r="Y37" s="35"/>
      <c r="Z37" s="35"/>
      <c r="AA37" s="35"/>
      <c r="AB37" s="35"/>
      <c r="AC37" s="35"/>
      <c r="AD37" s="35"/>
      <c r="AE37" s="35"/>
    </row>
    <row r="38" spans="1:31" s="2" customFormat="1" ht="6.95" customHeight="1">
      <c r="A38" s="35"/>
      <c r="B38" s="40"/>
      <c r="C38" s="35"/>
      <c r="D38" s="35"/>
      <c r="E38" s="35"/>
      <c r="F38" s="35"/>
      <c r="G38" s="35"/>
      <c r="H38" s="35"/>
      <c r="I38" s="35"/>
      <c r="J38" s="35"/>
      <c r="K38" s="35"/>
      <c r="L38" s="52"/>
      <c r="S38" s="35"/>
      <c r="T38" s="35"/>
      <c r="U38" s="35"/>
      <c r="V38" s="35"/>
      <c r="W38" s="35"/>
      <c r="X38" s="35"/>
      <c r="Y38" s="35"/>
      <c r="Z38" s="35"/>
      <c r="AA38" s="35"/>
      <c r="AB38" s="35"/>
      <c r="AC38" s="35"/>
      <c r="AD38" s="35"/>
      <c r="AE38" s="35"/>
    </row>
    <row r="39" spans="1:31" s="2" customFormat="1" ht="25.35" customHeight="1">
      <c r="A39" s="35"/>
      <c r="B39" s="40"/>
      <c r="C39" s="128"/>
      <c r="D39" s="129" t="s">
        <v>47</v>
      </c>
      <c r="E39" s="130"/>
      <c r="F39" s="130"/>
      <c r="G39" s="131" t="s">
        <v>48</v>
      </c>
      <c r="H39" s="132" t="s">
        <v>49</v>
      </c>
      <c r="I39" s="130"/>
      <c r="J39" s="133">
        <f>SUM(J30:J37)</f>
        <v>0</v>
      </c>
      <c r="K39" s="134"/>
      <c r="L39" s="52"/>
      <c r="S39" s="35"/>
      <c r="T39" s="35"/>
      <c r="U39" s="35"/>
      <c r="V39" s="35"/>
      <c r="W39" s="35"/>
      <c r="X39" s="35"/>
      <c r="Y39" s="35"/>
      <c r="Z39" s="35"/>
      <c r="AA39" s="35"/>
      <c r="AB39" s="35"/>
      <c r="AC39" s="35"/>
      <c r="AD39" s="35"/>
      <c r="AE39" s="35"/>
    </row>
    <row r="40" spans="1:31" s="2" customFormat="1" ht="14.45" customHeight="1">
      <c r="A40" s="35"/>
      <c r="B40" s="40"/>
      <c r="C40" s="35"/>
      <c r="D40" s="35"/>
      <c r="E40" s="35"/>
      <c r="F40" s="35"/>
      <c r="G40" s="35"/>
      <c r="H40" s="35"/>
      <c r="I40" s="35"/>
      <c r="J40" s="35"/>
      <c r="K40" s="35"/>
      <c r="L40" s="52"/>
      <c r="S40" s="35"/>
      <c r="T40" s="35"/>
      <c r="U40" s="35"/>
      <c r="V40" s="35"/>
      <c r="W40" s="35"/>
      <c r="X40" s="35"/>
      <c r="Y40" s="35"/>
      <c r="Z40" s="35"/>
      <c r="AA40" s="35"/>
      <c r="AB40" s="35"/>
      <c r="AC40" s="35"/>
      <c r="AD40" s="35"/>
      <c r="AE40" s="35"/>
    </row>
    <row r="41" spans="1:31" s="1" customFormat="1" ht="14.45" customHeight="1">
      <c r="B41" s="21"/>
      <c r="L41" s="21"/>
    </row>
    <row r="42" spans="1:31" s="1" customFormat="1" ht="14.45" customHeight="1">
      <c r="B42" s="21"/>
      <c r="L42" s="21"/>
    </row>
    <row r="43" spans="1:31" s="1" customFormat="1" ht="14.45" customHeight="1">
      <c r="B43" s="21"/>
      <c r="L43" s="21"/>
    </row>
    <row r="44" spans="1:31" s="1" customFormat="1" ht="14.45" customHeight="1">
      <c r="B44" s="21"/>
      <c r="L44" s="21"/>
    </row>
    <row r="45" spans="1:31" s="1" customFormat="1" ht="14.45" customHeight="1">
      <c r="B45" s="21"/>
      <c r="L45" s="21"/>
    </row>
    <row r="46" spans="1:31" s="1" customFormat="1" ht="14.45" customHeight="1">
      <c r="B46" s="21"/>
      <c r="L46" s="21"/>
    </row>
    <row r="47" spans="1:31" s="1" customFormat="1" ht="14.45" customHeight="1">
      <c r="B47" s="21"/>
      <c r="L47" s="21"/>
    </row>
    <row r="48" spans="1:31" s="1" customFormat="1" ht="14.45" customHeight="1">
      <c r="B48" s="21"/>
      <c r="L48" s="21"/>
    </row>
    <row r="49" spans="1:31" s="1" customFormat="1" ht="14.45" customHeight="1">
      <c r="B49" s="21"/>
      <c r="L49" s="21"/>
    </row>
    <row r="50" spans="1:31" s="2" customFormat="1" ht="14.45" customHeight="1">
      <c r="B50" s="52"/>
      <c r="D50" s="135" t="s">
        <v>50</v>
      </c>
      <c r="E50" s="136"/>
      <c r="F50" s="136"/>
      <c r="G50" s="135" t="s">
        <v>51</v>
      </c>
      <c r="H50" s="136"/>
      <c r="I50" s="136"/>
      <c r="J50" s="136"/>
      <c r="K50" s="136"/>
      <c r="L50" s="52"/>
    </row>
    <row r="51" spans="1:31" ht="11.25">
      <c r="B51" s="21"/>
      <c r="L51" s="21"/>
    </row>
    <row r="52" spans="1:31" ht="11.25">
      <c r="B52" s="21"/>
      <c r="L52" s="21"/>
    </row>
    <row r="53" spans="1:31" ht="11.25">
      <c r="B53" s="21"/>
      <c r="L53" s="21"/>
    </row>
    <row r="54" spans="1:31" ht="11.25">
      <c r="B54" s="21"/>
      <c r="L54" s="21"/>
    </row>
    <row r="55" spans="1:31" ht="11.25">
      <c r="B55" s="21"/>
      <c r="L55" s="21"/>
    </row>
    <row r="56" spans="1:31" ht="11.25">
      <c r="B56" s="21"/>
      <c r="L56" s="21"/>
    </row>
    <row r="57" spans="1:31" ht="11.25">
      <c r="B57" s="21"/>
      <c r="L57" s="21"/>
    </row>
    <row r="58" spans="1:31" ht="11.25">
      <c r="B58" s="21"/>
      <c r="L58" s="21"/>
    </row>
    <row r="59" spans="1:31" ht="11.25">
      <c r="B59" s="21"/>
      <c r="L59" s="21"/>
    </row>
    <row r="60" spans="1:31" ht="11.25">
      <c r="B60" s="21"/>
      <c r="L60" s="21"/>
    </row>
    <row r="61" spans="1:31" s="2" customFormat="1" ht="12.75">
      <c r="A61" s="35"/>
      <c r="B61" s="40"/>
      <c r="C61" s="35"/>
      <c r="D61" s="137" t="s">
        <v>52</v>
      </c>
      <c r="E61" s="138"/>
      <c r="F61" s="139" t="s">
        <v>53</v>
      </c>
      <c r="G61" s="137" t="s">
        <v>52</v>
      </c>
      <c r="H61" s="138"/>
      <c r="I61" s="138"/>
      <c r="J61" s="140" t="s">
        <v>53</v>
      </c>
      <c r="K61" s="138"/>
      <c r="L61" s="52"/>
      <c r="S61" s="35"/>
      <c r="T61" s="35"/>
      <c r="U61" s="35"/>
      <c r="V61" s="35"/>
      <c r="W61" s="35"/>
      <c r="X61" s="35"/>
      <c r="Y61" s="35"/>
      <c r="Z61" s="35"/>
      <c r="AA61" s="35"/>
      <c r="AB61" s="35"/>
      <c r="AC61" s="35"/>
      <c r="AD61" s="35"/>
      <c r="AE61" s="35"/>
    </row>
    <row r="62" spans="1:31" ht="11.25">
      <c r="B62" s="21"/>
      <c r="L62" s="21"/>
    </row>
    <row r="63" spans="1:31" ht="11.25">
      <c r="B63" s="21"/>
      <c r="L63" s="21"/>
    </row>
    <row r="64" spans="1:31" ht="11.25">
      <c r="B64" s="21"/>
      <c r="L64" s="21"/>
    </row>
    <row r="65" spans="1:31" s="2" customFormat="1" ht="12.75">
      <c r="A65" s="35"/>
      <c r="B65" s="40"/>
      <c r="C65" s="35"/>
      <c r="D65" s="135" t="s">
        <v>54</v>
      </c>
      <c r="E65" s="141"/>
      <c r="F65" s="141"/>
      <c r="G65" s="135" t="s">
        <v>55</v>
      </c>
      <c r="H65" s="141"/>
      <c r="I65" s="141"/>
      <c r="J65" s="141"/>
      <c r="K65" s="141"/>
      <c r="L65" s="52"/>
      <c r="S65" s="35"/>
      <c r="T65" s="35"/>
      <c r="U65" s="35"/>
      <c r="V65" s="35"/>
      <c r="W65" s="35"/>
      <c r="X65" s="35"/>
      <c r="Y65" s="35"/>
      <c r="Z65" s="35"/>
      <c r="AA65" s="35"/>
      <c r="AB65" s="35"/>
      <c r="AC65" s="35"/>
      <c r="AD65" s="35"/>
      <c r="AE65" s="35"/>
    </row>
    <row r="66" spans="1:31" ht="11.25">
      <c r="B66" s="21"/>
      <c r="L66" s="21"/>
    </row>
    <row r="67" spans="1:31" ht="11.25">
      <c r="B67" s="21"/>
      <c r="L67" s="21"/>
    </row>
    <row r="68" spans="1:31" ht="11.25">
      <c r="B68" s="21"/>
      <c r="L68" s="21"/>
    </row>
    <row r="69" spans="1:31" ht="11.25">
      <c r="B69" s="21"/>
      <c r="L69" s="21"/>
    </row>
    <row r="70" spans="1:31" ht="11.25">
      <c r="B70" s="21"/>
      <c r="L70" s="21"/>
    </row>
    <row r="71" spans="1:31" ht="11.25">
      <c r="B71" s="21"/>
      <c r="L71" s="21"/>
    </row>
    <row r="72" spans="1:31" ht="11.25">
      <c r="B72" s="21"/>
      <c r="L72" s="21"/>
    </row>
    <row r="73" spans="1:31" ht="11.25">
      <c r="B73" s="21"/>
      <c r="L73" s="21"/>
    </row>
    <row r="74" spans="1:31" ht="11.25">
      <c r="B74" s="21"/>
      <c r="L74" s="21"/>
    </row>
    <row r="75" spans="1:31" ht="11.25">
      <c r="B75" s="21"/>
      <c r="L75" s="21"/>
    </row>
    <row r="76" spans="1:31" s="2" customFormat="1" ht="12.75">
      <c r="A76" s="35"/>
      <c r="B76" s="40"/>
      <c r="C76" s="35"/>
      <c r="D76" s="137" t="s">
        <v>52</v>
      </c>
      <c r="E76" s="138"/>
      <c r="F76" s="139" t="s">
        <v>53</v>
      </c>
      <c r="G76" s="137" t="s">
        <v>52</v>
      </c>
      <c r="H76" s="138"/>
      <c r="I76" s="138"/>
      <c r="J76" s="140" t="s">
        <v>53</v>
      </c>
      <c r="K76" s="138"/>
      <c r="L76" s="52"/>
      <c r="S76" s="35"/>
      <c r="T76" s="35"/>
      <c r="U76" s="35"/>
      <c r="V76" s="35"/>
      <c r="W76" s="35"/>
      <c r="X76" s="35"/>
      <c r="Y76" s="35"/>
      <c r="Z76" s="35"/>
      <c r="AA76" s="35"/>
      <c r="AB76" s="35"/>
      <c r="AC76" s="35"/>
      <c r="AD76" s="35"/>
      <c r="AE76" s="35"/>
    </row>
    <row r="77" spans="1:31" s="2" customFormat="1" ht="14.45" customHeight="1">
      <c r="A77" s="35"/>
      <c r="B77" s="142"/>
      <c r="C77" s="143"/>
      <c r="D77" s="143"/>
      <c r="E77" s="143"/>
      <c r="F77" s="143"/>
      <c r="G77" s="143"/>
      <c r="H77" s="143"/>
      <c r="I77" s="143"/>
      <c r="J77" s="143"/>
      <c r="K77" s="143"/>
      <c r="L77" s="52"/>
      <c r="S77" s="35"/>
      <c r="T77" s="35"/>
      <c r="U77" s="35"/>
      <c r="V77" s="35"/>
      <c r="W77" s="35"/>
      <c r="X77" s="35"/>
      <c r="Y77" s="35"/>
      <c r="Z77" s="35"/>
      <c r="AA77" s="35"/>
      <c r="AB77" s="35"/>
      <c r="AC77" s="35"/>
      <c r="AD77" s="35"/>
      <c r="AE77" s="35"/>
    </row>
    <row r="81" spans="1:47" s="2" customFormat="1" ht="6.95" customHeight="1">
      <c r="A81" s="35"/>
      <c r="B81" s="144"/>
      <c r="C81" s="145"/>
      <c r="D81" s="145"/>
      <c r="E81" s="145"/>
      <c r="F81" s="145"/>
      <c r="G81" s="145"/>
      <c r="H81" s="145"/>
      <c r="I81" s="145"/>
      <c r="J81" s="145"/>
      <c r="K81" s="145"/>
      <c r="L81" s="52"/>
      <c r="S81" s="35"/>
      <c r="T81" s="35"/>
      <c r="U81" s="35"/>
      <c r="V81" s="35"/>
      <c r="W81" s="35"/>
      <c r="X81" s="35"/>
      <c r="Y81" s="35"/>
      <c r="Z81" s="35"/>
      <c r="AA81" s="35"/>
      <c r="AB81" s="35"/>
      <c r="AC81" s="35"/>
      <c r="AD81" s="35"/>
      <c r="AE81" s="35"/>
    </row>
    <row r="82" spans="1:47" s="2" customFormat="1" ht="24.95" customHeight="1">
      <c r="A82" s="35"/>
      <c r="B82" s="36"/>
      <c r="C82" s="24" t="s">
        <v>247</v>
      </c>
      <c r="D82" s="37"/>
      <c r="E82" s="37"/>
      <c r="F82" s="37"/>
      <c r="G82" s="37"/>
      <c r="H82" s="37"/>
      <c r="I82" s="37"/>
      <c r="J82" s="37"/>
      <c r="K82" s="37"/>
      <c r="L82" s="52"/>
      <c r="S82" s="35"/>
      <c r="T82" s="35"/>
      <c r="U82" s="35"/>
      <c r="V82" s="35"/>
      <c r="W82" s="35"/>
      <c r="X82" s="35"/>
      <c r="Y82" s="35"/>
      <c r="Z82" s="35"/>
      <c r="AA82" s="35"/>
      <c r="AB82" s="35"/>
      <c r="AC82" s="35"/>
      <c r="AD82" s="35"/>
      <c r="AE82" s="35"/>
    </row>
    <row r="83" spans="1:47" s="2" customFormat="1" ht="6.95" customHeight="1">
      <c r="A83" s="35"/>
      <c r="B83" s="36"/>
      <c r="C83" s="37"/>
      <c r="D83" s="37"/>
      <c r="E83" s="37"/>
      <c r="F83" s="37"/>
      <c r="G83" s="37"/>
      <c r="H83" s="37"/>
      <c r="I83" s="37"/>
      <c r="J83" s="37"/>
      <c r="K83" s="37"/>
      <c r="L83" s="52"/>
      <c r="S83" s="35"/>
      <c r="T83" s="35"/>
      <c r="U83" s="35"/>
      <c r="V83" s="35"/>
      <c r="W83" s="35"/>
      <c r="X83" s="35"/>
      <c r="Y83" s="35"/>
      <c r="Z83" s="35"/>
      <c r="AA83" s="35"/>
      <c r="AB83" s="35"/>
      <c r="AC83" s="35"/>
      <c r="AD83" s="35"/>
      <c r="AE83" s="35"/>
    </row>
    <row r="84" spans="1:47" s="2" customFormat="1" ht="12" customHeight="1">
      <c r="A84" s="35"/>
      <c r="B84" s="36"/>
      <c r="C84" s="30" t="s">
        <v>16</v>
      </c>
      <c r="D84" s="37"/>
      <c r="E84" s="37"/>
      <c r="F84" s="37"/>
      <c r="G84" s="37"/>
      <c r="H84" s="37"/>
      <c r="I84" s="37"/>
      <c r="J84" s="37"/>
      <c r="K84" s="37"/>
      <c r="L84" s="52"/>
      <c r="S84" s="35"/>
      <c r="T84" s="35"/>
      <c r="U84" s="35"/>
      <c r="V84" s="35"/>
      <c r="W84" s="35"/>
      <c r="X84" s="35"/>
      <c r="Y84" s="35"/>
      <c r="Z84" s="35"/>
      <c r="AA84" s="35"/>
      <c r="AB84" s="35"/>
      <c r="AC84" s="35"/>
      <c r="AD84" s="35"/>
      <c r="AE84" s="35"/>
    </row>
    <row r="85" spans="1:47" s="2" customFormat="1" ht="16.5" customHeight="1">
      <c r="A85" s="35"/>
      <c r="B85" s="36"/>
      <c r="C85" s="37"/>
      <c r="D85" s="37"/>
      <c r="E85" s="329" t="str">
        <f>E7</f>
        <v>Domov pro seniory, Nový Bydžov</v>
      </c>
      <c r="F85" s="330"/>
      <c r="G85" s="330"/>
      <c r="H85" s="330"/>
      <c r="I85" s="37"/>
      <c r="J85" s="37"/>
      <c r="K85" s="37"/>
      <c r="L85" s="52"/>
      <c r="S85" s="35"/>
      <c r="T85" s="35"/>
      <c r="U85" s="35"/>
      <c r="V85" s="35"/>
      <c r="W85" s="35"/>
      <c r="X85" s="35"/>
      <c r="Y85" s="35"/>
      <c r="Z85" s="35"/>
      <c r="AA85" s="35"/>
      <c r="AB85" s="35"/>
      <c r="AC85" s="35"/>
      <c r="AD85" s="35"/>
      <c r="AE85" s="35"/>
    </row>
    <row r="86" spans="1:47" s="2" customFormat="1" ht="12" customHeight="1">
      <c r="A86" s="35"/>
      <c r="B86" s="36"/>
      <c r="C86" s="30" t="s">
        <v>179</v>
      </c>
      <c r="D86" s="37"/>
      <c r="E86" s="37"/>
      <c r="F86" s="37"/>
      <c r="G86" s="37"/>
      <c r="H86" s="37"/>
      <c r="I86" s="37"/>
      <c r="J86" s="37"/>
      <c r="K86" s="37"/>
      <c r="L86" s="52"/>
      <c r="S86" s="35"/>
      <c r="T86" s="35"/>
      <c r="U86" s="35"/>
      <c r="V86" s="35"/>
      <c r="W86" s="35"/>
      <c r="X86" s="35"/>
      <c r="Y86" s="35"/>
      <c r="Z86" s="35"/>
      <c r="AA86" s="35"/>
      <c r="AB86" s="35"/>
      <c r="AC86" s="35"/>
      <c r="AD86" s="35"/>
      <c r="AE86" s="35"/>
    </row>
    <row r="87" spans="1:47" s="2" customFormat="1" ht="16.5" customHeight="1">
      <c r="A87" s="35"/>
      <c r="B87" s="36"/>
      <c r="C87" s="37"/>
      <c r="D87" s="37"/>
      <c r="E87" s="284" t="str">
        <f>E9</f>
        <v xml:space="preserve">IO.04 - Plynová přípojka - nezpůsobilé náklady </v>
      </c>
      <c r="F87" s="331"/>
      <c r="G87" s="331"/>
      <c r="H87" s="331"/>
      <c r="I87" s="37"/>
      <c r="J87" s="37"/>
      <c r="K87" s="37"/>
      <c r="L87" s="52"/>
      <c r="S87" s="35"/>
      <c r="T87" s="35"/>
      <c r="U87" s="35"/>
      <c r="V87" s="35"/>
      <c r="W87" s="35"/>
      <c r="X87" s="35"/>
      <c r="Y87" s="35"/>
      <c r="Z87" s="35"/>
      <c r="AA87" s="35"/>
      <c r="AB87" s="35"/>
      <c r="AC87" s="35"/>
      <c r="AD87" s="35"/>
      <c r="AE87" s="35"/>
    </row>
    <row r="88" spans="1:47" s="2" customFormat="1" ht="6.95" customHeight="1">
      <c r="A88" s="35"/>
      <c r="B88" s="36"/>
      <c r="C88" s="37"/>
      <c r="D88" s="37"/>
      <c r="E88" s="37"/>
      <c r="F88" s="37"/>
      <c r="G88" s="37"/>
      <c r="H88" s="37"/>
      <c r="I88" s="37"/>
      <c r="J88" s="37"/>
      <c r="K88" s="37"/>
      <c r="L88" s="52"/>
      <c r="S88" s="35"/>
      <c r="T88" s="35"/>
      <c r="U88" s="35"/>
      <c r="V88" s="35"/>
      <c r="W88" s="35"/>
      <c r="X88" s="35"/>
      <c r="Y88" s="35"/>
      <c r="Z88" s="35"/>
      <c r="AA88" s="35"/>
      <c r="AB88" s="35"/>
      <c r="AC88" s="35"/>
      <c r="AD88" s="35"/>
      <c r="AE88" s="35"/>
    </row>
    <row r="89" spans="1:47" s="2" customFormat="1" ht="12" customHeight="1">
      <c r="A89" s="35"/>
      <c r="B89" s="36"/>
      <c r="C89" s="30" t="s">
        <v>20</v>
      </c>
      <c r="D89" s="37"/>
      <c r="E89" s="37"/>
      <c r="F89" s="28" t="str">
        <f>F12</f>
        <v>k.ú. Nový Bydžov, 70 7163</v>
      </c>
      <c r="G89" s="37"/>
      <c r="H89" s="37"/>
      <c r="I89" s="30" t="s">
        <v>22</v>
      </c>
      <c r="J89" s="67" t="str">
        <f>IF(J12="","",J12)</f>
        <v>4. 1. 2023</v>
      </c>
      <c r="K89" s="37"/>
      <c r="L89" s="52"/>
      <c r="S89" s="35"/>
      <c r="T89" s="35"/>
      <c r="U89" s="35"/>
      <c r="V89" s="35"/>
      <c r="W89" s="35"/>
      <c r="X89" s="35"/>
      <c r="Y89" s="35"/>
      <c r="Z89" s="35"/>
      <c r="AA89" s="35"/>
      <c r="AB89" s="35"/>
      <c r="AC89" s="35"/>
      <c r="AD89" s="35"/>
      <c r="AE89" s="35"/>
    </row>
    <row r="90" spans="1:47" s="2" customFormat="1" ht="6.95" customHeight="1">
      <c r="A90" s="35"/>
      <c r="B90" s="36"/>
      <c r="C90" s="37"/>
      <c r="D90" s="37"/>
      <c r="E90" s="37"/>
      <c r="F90" s="37"/>
      <c r="G90" s="37"/>
      <c r="H90" s="37"/>
      <c r="I90" s="37"/>
      <c r="J90" s="37"/>
      <c r="K90" s="37"/>
      <c r="L90" s="52"/>
      <c r="S90" s="35"/>
      <c r="T90" s="35"/>
      <c r="U90" s="35"/>
      <c r="V90" s="35"/>
      <c r="W90" s="35"/>
      <c r="X90" s="35"/>
      <c r="Y90" s="35"/>
      <c r="Z90" s="35"/>
      <c r="AA90" s="35"/>
      <c r="AB90" s="35"/>
      <c r="AC90" s="35"/>
      <c r="AD90" s="35"/>
      <c r="AE90" s="35"/>
    </row>
    <row r="91" spans="1:47" s="2" customFormat="1" ht="40.15" customHeight="1">
      <c r="A91" s="35"/>
      <c r="B91" s="36"/>
      <c r="C91" s="30" t="s">
        <v>24</v>
      </c>
      <c r="D91" s="37"/>
      <c r="E91" s="37"/>
      <c r="F91" s="28" t="str">
        <f>E15</f>
        <v>Město Nový Bydžov, Masarykovo nám. 1, 504 01</v>
      </c>
      <c r="G91" s="37"/>
      <c r="H91" s="37"/>
      <c r="I91" s="30" t="s">
        <v>30</v>
      </c>
      <c r="J91" s="33" t="str">
        <f>E21</f>
        <v>Architektura s.r.o., Vilkova 1142/15, Praha 4-Krč</v>
      </c>
      <c r="K91" s="37"/>
      <c r="L91" s="52"/>
      <c r="S91" s="35"/>
      <c r="T91" s="35"/>
      <c r="U91" s="35"/>
      <c r="V91" s="35"/>
      <c r="W91" s="35"/>
      <c r="X91" s="35"/>
      <c r="Y91" s="35"/>
      <c r="Z91" s="35"/>
      <c r="AA91" s="35"/>
      <c r="AB91" s="35"/>
      <c r="AC91" s="35"/>
      <c r="AD91" s="35"/>
      <c r="AE91" s="35"/>
    </row>
    <row r="92" spans="1:47" s="2" customFormat="1" ht="40.15" customHeight="1">
      <c r="A92" s="35"/>
      <c r="B92" s="36"/>
      <c r="C92" s="30" t="s">
        <v>28</v>
      </c>
      <c r="D92" s="37"/>
      <c r="E92" s="37"/>
      <c r="F92" s="28" t="str">
        <f>IF(E18="","",E18)</f>
        <v>Vyplň údaj</v>
      </c>
      <c r="G92" s="37"/>
      <c r="H92" s="37"/>
      <c r="I92" s="30" t="s">
        <v>33</v>
      </c>
      <c r="J92" s="33" t="str">
        <f>E24</f>
        <v>Projecticon s.r.o., A. Kopeckého 151, Nový Hrádek</v>
      </c>
      <c r="K92" s="37"/>
      <c r="L92" s="52"/>
      <c r="S92" s="35"/>
      <c r="T92" s="35"/>
      <c r="U92" s="35"/>
      <c r="V92" s="35"/>
      <c r="W92" s="35"/>
      <c r="X92" s="35"/>
      <c r="Y92" s="35"/>
      <c r="Z92" s="35"/>
      <c r="AA92" s="35"/>
      <c r="AB92" s="35"/>
      <c r="AC92" s="35"/>
      <c r="AD92" s="35"/>
      <c r="AE92" s="35"/>
    </row>
    <row r="93" spans="1:47" s="2" customFormat="1" ht="10.35" customHeight="1">
      <c r="A93" s="35"/>
      <c r="B93" s="36"/>
      <c r="C93" s="37"/>
      <c r="D93" s="37"/>
      <c r="E93" s="37"/>
      <c r="F93" s="37"/>
      <c r="G93" s="37"/>
      <c r="H93" s="37"/>
      <c r="I93" s="37"/>
      <c r="J93" s="37"/>
      <c r="K93" s="37"/>
      <c r="L93" s="52"/>
      <c r="S93" s="35"/>
      <c r="T93" s="35"/>
      <c r="U93" s="35"/>
      <c r="V93" s="35"/>
      <c r="W93" s="35"/>
      <c r="X93" s="35"/>
      <c r="Y93" s="35"/>
      <c r="Z93" s="35"/>
      <c r="AA93" s="35"/>
      <c r="AB93" s="35"/>
      <c r="AC93" s="35"/>
      <c r="AD93" s="35"/>
      <c r="AE93" s="35"/>
    </row>
    <row r="94" spans="1:47" s="2" customFormat="1" ht="29.25" customHeight="1">
      <c r="A94" s="35"/>
      <c r="B94" s="36"/>
      <c r="C94" s="146" t="s">
        <v>248</v>
      </c>
      <c r="D94" s="147"/>
      <c r="E94" s="147"/>
      <c r="F94" s="147"/>
      <c r="G94" s="147"/>
      <c r="H94" s="147"/>
      <c r="I94" s="147"/>
      <c r="J94" s="148" t="s">
        <v>249</v>
      </c>
      <c r="K94" s="147"/>
      <c r="L94" s="52"/>
      <c r="S94" s="35"/>
      <c r="T94" s="35"/>
      <c r="U94" s="35"/>
      <c r="V94" s="35"/>
      <c r="W94" s="35"/>
      <c r="X94" s="35"/>
      <c r="Y94" s="35"/>
      <c r="Z94" s="35"/>
      <c r="AA94" s="35"/>
      <c r="AB94" s="35"/>
      <c r="AC94" s="35"/>
      <c r="AD94" s="35"/>
      <c r="AE94" s="35"/>
    </row>
    <row r="95" spans="1:47" s="2" customFormat="1" ht="10.35" customHeight="1">
      <c r="A95" s="35"/>
      <c r="B95" s="36"/>
      <c r="C95" s="37"/>
      <c r="D95" s="37"/>
      <c r="E95" s="37"/>
      <c r="F95" s="37"/>
      <c r="G95" s="37"/>
      <c r="H95" s="37"/>
      <c r="I95" s="37"/>
      <c r="J95" s="37"/>
      <c r="K95" s="37"/>
      <c r="L95" s="52"/>
      <c r="S95" s="35"/>
      <c r="T95" s="35"/>
      <c r="U95" s="35"/>
      <c r="V95" s="35"/>
      <c r="W95" s="35"/>
      <c r="X95" s="35"/>
      <c r="Y95" s="35"/>
      <c r="Z95" s="35"/>
      <c r="AA95" s="35"/>
      <c r="AB95" s="35"/>
      <c r="AC95" s="35"/>
      <c r="AD95" s="35"/>
      <c r="AE95" s="35"/>
    </row>
    <row r="96" spans="1:47" s="2" customFormat="1" ht="22.9" customHeight="1">
      <c r="A96" s="35"/>
      <c r="B96" s="36"/>
      <c r="C96" s="149" t="s">
        <v>250</v>
      </c>
      <c r="D96" s="37"/>
      <c r="E96" s="37"/>
      <c r="F96" s="37"/>
      <c r="G96" s="37"/>
      <c r="H96" s="37"/>
      <c r="I96" s="37"/>
      <c r="J96" s="85">
        <f>J123</f>
        <v>0</v>
      </c>
      <c r="K96" s="37"/>
      <c r="L96" s="52"/>
      <c r="S96" s="35"/>
      <c r="T96" s="35"/>
      <c r="U96" s="35"/>
      <c r="V96" s="35"/>
      <c r="W96" s="35"/>
      <c r="X96" s="35"/>
      <c r="Y96" s="35"/>
      <c r="Z96" s="35"/>
      <c r="AA96" s="35"/>
      <c r="AB96" s="35"/>
      <c r="AC96" s="35"/>
      <c r="AD96" s="35"/>
      <c r="AE96" s="35"/>
      <c r="AU96" s="18" t="s">
        <v>251</v>
      </c>
    </row>
    <row r="97" spans="1:31" s="9" customFormat="1" ht="24.95" customHeight="1">
      <c r="B97" s="150"/>
      <c r="C97" s="151"/>
      <c r="D97" s="152" t="s">
        <v>252</v>
      </c>
      <c r="E97" s="153"/>
      <c r="F97" s="153"/>
      <c r="G97" s="153"/>
      <c r="H97" s="153"/>
      <c r="I97" s="153"/>
      <c r="J97" s="154">
        <f>J124</f>
        <v>0</v>
      </c>
      <c r="K97" s="151"/>
      <c r="L97" s="155"/>
    </row>
    <row r="98" spans="1:31" s="10" customFormat="1" ht="19.899999999999999" customHeight="1">
      <c r="B98" s="156"/>
      <c r="C98" s="157"/>
      <c r="D98" s="158" t="s">
        <v>253</v>
      </c>
      <c r="E98" s="159"/>
      <c r="F98" s="159"/>
      <c r="G98" s="159"/>
      <c r="H98" s="159"/>
      <c r="I98" s="159"/>
      <c r="J98" s="160">
        <f>J125</f>
        <v>0</v>
      </c>
      <c r="K98" s="157"/>
      <c r="L98" s="161"/>
    </row>
    <row r="99" spans="1:31" s="9" customFormat="1" ht="24.95" customHeight="1">
      <c r="B99" s="150"/>
      <c r="C99" s="151"/>
      <c r="D99" s="152" t="s">
        <v>261</v>
      </c>
      <c r="E99" s="153"/>
      <c r="F99" s="153"/>
      <c r="G99" s="153"/>
      <c r="H99" s="153"/>
      <c r="I99" s="153"/>
      <c r="J99" s="154">
        <f>J150</f>
        <v>0</v>
      </c>
      <c r="K99" s="151"/>
      <c r="L99" s="155"/>
    </row>
    <row r="100" spans="1:31" s="10" customFormat="1" ht="19.899999999999999" customHeight="1">
      <c r="B100" s="156"/>
      <c r="C100" s="157"/>
      <c r="D100" s="158" t="s">
        <v>6536</v>
      </c>
      <c r="E100" s="159"/>
      <c r="F100" s="159"/>
      <c r="G100" s="159"/>
      <c r="H100" s="159"/>
      <c r="I100" s="159"/>
      <c r="J100" s="160">
        <f>J151</f>
        <v>0</v>
      </c>
      <c r="K100" s="157"/>
      <c r="L100" s="161"/>
    </row>
    <row r="101" spans="1:31" s="9" customFormat="1" ht="24.95" customHeight="1">
      <c r="B101" s="150"/>
      <c r="C101" s="151"/>
      <c r="D101" s="152" t="s">
        <v>4541</v>
      </c>
      <c r="E101" s="153"/>
      <c r="F101" s="153"/>
      <c r="G101" s="153"/>
      <c r="H101" s="153"/>
      <c r="I101" s="153"/>
      <c r="J101" s="154">
        <f>J162</f>
        <v>0</v>
      </c>
      <c r="K101" s="151"/>
      <c r="L101" s="155"/>
    </row>
    <row r="102" spans="1:31" s="9" customFormat="1" ht="24.95" customHeight="1">
      <c r="B102" s="150"/>
      <c r="C102" s="151"/>
      <c r="D102" s="152" t="s">
        <v>4807</v>
      </c>
      <c r="E102" s="153"/>
      <c r="F102" s="153"/>
      <c r="G102" s="153"/>
      <c r="H102" s="153"/>
      <c r="I102" s="153"/>
      <c r="J102" s="154">
        <f>J164</f>
        <v>0</v>
      </c>
      <c r="K102" s="151"/>
      <c r="L102" s="155"/>
    </row>
    <row r="103" spans="1:31" s="10" customFormat="1" ht="19.899999999999999" customHeight="1">
      <c r="B103" s="156"/>
      <c r="C103" s="157"/>
      <c r="D103" s="158" t="s">
        <v>4809</v>
      </c>
      <c r="E103" s="159"/>
      <c r="F103" s="159"/>
      <c r="G103" s="159"/>
      <c r="H103" s="159"/>
      <c r="I103" s="159"/>
      <c r="J103" s="160">
        <f>J165</f>
        <v>0</v>
      </c>
      <c r="K103" s="157"/>
      <c r="L103" s="161"/>
    </row>
    <row r="104" spans="1:31" s="2" customFormat="1" ht="21.75" customHeight="1">
      <c r="A104" s="35"/>
      <c r="B104" s="36"/>
      <c r="C104" s="37"/>
      <c r="D104" s="37"/>
      <c r="E104" s="37"/>
      <c r="F104" s="37"/>
      <c r="G104" s="37"/>
      <c r="H104" s="37"/>
      <c r="I104" s="37"/>
      <c r="J104" s="37"/>
      <c r="K104" s="37"/>
      <c r="L104" s="52"/>
      <c r="S104" s="35"/>
      <c r="T104" s="35"/>
      <c r="U104" s="35"/>
      <c r="V104" s="35"/>
      <c r="W104" s="35"/>
      <c r="X104" s="35"/>
      <c r="Y104" s="35"/>
      <c r="Z104" s="35"/>
      <c r="AA104" s="35"/>
      <c r="AB104" s="35"/>
      <c r="AC104" s="35"/>
      <c r="AD104" s="35"/>
      <c r="AE104" s="35"/>
    </row>
    <row r="105" spans="1:31" s="2" customFormat="1" ht="6.95" customHeight="1">
      <c r="A105" s="35"/>
      <c r="B105" s="55"/>
      <c r="C105" s="56"/>
      <c r="D105" s="56"/>
      <c r="E105" s="56"/>
      <c r="F105" s="56"/>
      <c r="G105" s="56"/>
      <c r="H105" s="56"/>
      <c r="I105" s="56"/>
      <c r="J105" s="56"/>
      <c r="K105" s="56"/>
      <c r="L105" s="52"/>
      <c r="S105" s="35"/>
      <c r="T105" s="35"/>
      <c r="U105" s="35"/>
      <c r="V105" s="35"/>
      <c r="W105" s="35"/>
      <c r="X105" s="35"/>
      <c r="Y105" s="35"/>
      <c r="Z105" s="35"/>
      <c r="AA105" s="35"/>
      <c r="AB105" s="35"/>
      <c r="AC105" s="35"/>
      <c r="AD105" s="35"/>
      <c r="AE105" s="35"/>
    </row>
    <row r="109" spans="1:31" s="2" customFormat="1" ht="6.95" customHeight="1">
      <c r="A109" s="35"/>
      <c r="B109" s="57"/>
      <c r="C109" s="58"/>
      <c r="D109" s="58"/>
      <c r="E109" s="58"/>
      <c r="F109" s="58"/>
      <c r="G109" s="58"/>
      <c r="H109" s="58"/>
      <c r="I109" s="58"/>
      <c r="J109" s="58"/>
      <c r="K109" s="58"/>
      <c r="L109" s="52"/>
      <c r="S109" s="35"/>
      <c r="T109" s="35"/>
      <c r="U109" s="35"/>
      <c r="V109" s="35"/>
      <c r="W109" s="35"/>
      <c r="X109" s="35"/>
      <c r="Y109" s="35"/>
      <c r="Z109" s="35"/>
      <c r="AA109" s="35"/>
      <c r="AB109" s="35"/>
      <c r="AC109" s="35"/>
      <c r="AD109" s="35"/>
      <c r="AE109" s="35"/>
    </row>
    <row r="110" spans="1:31" s="2" customFormat="1" ht="24.95" customHeight="1">
      <c r="A110" s="35"/>
      <c r="B110" s="36"/>
      <c r="C110" s="24" t="s">
        <v>277</v>
      </c>
      <c r="D110" s="37"/>
      <c r="E110" s="37"/>
      <c r="F110" s="37"/>
      <c r="G110" s="37"/>
      <c r="H110" s="37"/>
      <c r="I110" s="37"/>
      <c r="J110" s="37"/>
      <c r="K110" s="37"/>
      <c r="L110" s="52"/>
      <c r="S110" s="35"/>
      <c r="T110" s="35"/>
      <c r="U110" s="35"/>
      <c r="V110" s="35"/>
      <c r="W110" s="35"/>
      <c r="X110" s="35"/>
      <c r="Y110" s="35"/>
      <c r="Z110" s="35"/>
      <c r="AA110" s="35"/>
      <c r="AB110" s="35"/>
      <c r="AC110" s="35"/>
      <c r="AD110" s="35"/>
      <c r="AE110" s="35"/>
    </row>
    <row r="111" spans="1:31" s="2" customFormat="1" ht="6.95" customHeight="1">
      <c r="A111" s="35"/>
      <c r="B111" s="36"/>
      <c r="C111" s="37"/>
      <c r="D111" s="37"/>
      <c r="E111" s="37"/>
      <c r="F111" s="37"/>
      <c r="G111" s="37"/>
      <c r="H111" s="37"/>
      <c r="I111" s="37"/>
      <c r="J111" s="37"/>
      <c r="K111" s="37"/>
      <c r="L111" s="52"/>
      <c r="S111" s="35"/>
      <c r="T111" s="35"/>
      <c r="U111" s="35"/>
      <c r="V111" s="35"/>
      <c r="W111" s="35"/>
      <c r="X111" s="35"/>
      <c r="Y111" s="35"/>
      <c r="Z111" s="35"/>
      <c r="AA111" s="35"/>
      <c r="AB111" s="35"/>
      <c r="AC111" s="35"/>
      <c r="AD111" s="35"/>
      <c r="AE111" s="35"/>
    </row>
    <row r="112" spans="1:31" s="2" customFormat="1" ht="12" customHeight="1">
      <c r="A112" s="35"/>
      <c r="B112" s="36"/>
      <c r="C112" s="30" t="s">
        <v>16</v>
      </c>
      <c r="D112" s="37"/>
      <c r="E112" s="37"/>
      <c r="F112" s="37"/>
      <c r="G112" s="37"/>
      <c r="H112" s="37"/>
      <c r="I112" s="37"/>
      <c r="J112" s="37"/>
      <c r="K112" s="37"/>
      <c r="L112" s="52"/>
      <c r="S112" s="35"/>
      <c r="T112" s="35"/>
      <c r="U112" s="35"/>
      <c r="V112" s="35"/>
      <c r="W112" s="35"/>
      <c r="X112" s="35"/>
      <c r="Y112" s="35"/>
      <c r="Z112" s="35"/>
      <c r="AA112" s="35"/>
      <c r="AB112" s="35"/>
      <c r="AC112" s="35"/>
      <c r="AD112" s="35"/>
      <c r="AE112" s="35"/>
    </row>
    <row r="113" spans="1:65" s="2" customFormat="1" ht="16.5" customHeight="1">
      <c r="A113" s="35"/>
      <c r="B113" s="36"/>
      <c r="C113" s="37"/>
      <c r="D113" s="37"/>
      <c r="E113" s="329" t="str">
        <f>E7</f>
        <v>Domov pro seniory, Nový Bydžov</v>
      </c>
      <c r="F113" s="330"/>
      <c r="G113" s="330"/>
      <c r="H113" s="330"/>
      <c r="I113" s="37"/>
      <c r="J113" s="37"/>
      <c r="K113" s="37"/>
      <c r="L113" s="52"/>
      <c r="S113" s="35"/>
      <c r="T113" s="35"/>
      <c r="U113" s="35"/>
      <c r="V113" s="35"/>
      <c r="W113" s="35"/>
      <c r="X113" s="35"/>
      <c r="Y113" s="35"/>
      <c r="Z113" s="35"/>
      <c r="AA113" s="35"/>
      <c r="AB113" s="35"/>
      <c r="AC113" s="35"/>
      <c r="AD113" s="35"/>
      <c r="AE113" s="35"/>
    </row>
    <row r="114" spans="1:65" s="2" customFormat="1" ht="12" customHeight="1">
      <c r="A114" s="35"/>
      <c r="B114" s="36"/>
      <c r="C114" s="30" t="s">
        <v>179</v>
      </c>
      <c r="D114" s="37"/>
      <c r="E114" s="37"/>
      <c r="F114" s="37"/>
      <c r="G114" s="37"/>
      <c r="H114" s="37"/>
      <c r="I114" s="37"/>
      <c r="J114" s="37"/>
      <c r="K114" s="37"/>
      <c r="L114" s="52"/>
      <c r="S114" s="35"/>
      <c r="T114" s="35"/>
      <c r="U114" s="35"/>
      <c r="V114" s="35"/>
      <c r="W114" s="35"/>
      <c r="X114" s="35"/>
      <c r="Y114" s="35"/>
      <c r="Z114" s="35"/>
      <c r="AA114" s="35"/>
      <c r="AB114" s="35"/>
      <c r="AC114" s="35"/>
      <c r="AD114" s="35"/>
      <c r="AE114" s="35"/>
    </row>
    <row r="115" spans="1:65" s="2" customFormat="1" ht="16.5" customHeight="1">
      <c r="A115" s="35"/>
      <c r="B115" s="36"/>
      <c r="C115" s="37"/>
      <c r="D115" s="37"/>
      <c r="E115" s="284" t="str">
        <f>E9</f>
        <v xml:space="preserve">IO.04 - Plynová přípojka - nezpůsobilé náklady </v>
      </c>
      <c r="F115" s="331"/>
      <c r="G115" s="331"/>
      <c r="H115" s="331"/>
      <c r="I115" s="37"/>
      <c r="J115" s="37"/>
      <c r="K115" s="37"/>
      <c r="L115" s="52"/>
      <c r="S115" s="35"/>
      <c r="T115" s="35"/>
      <c r="U115" s="35"/>
      <c r="V115" s="35"/>
      <c r="W115" s="35"/>
      <c r="X115" s="35"/>
      <c r="Y115" s="35"/>
      <c r="Z115" s="35"/>
      <c r="AA115" s="35"/>
      <c r="AB115" s="35"/>
      <c r="AC115" s="35"/>
      <c r="AD115" s="35"/>
      <c r="AE115" s="35"/>
    </row>
    <row r="116" spans="1:65" s="2" customFormat="1" ht="6.95" customHeight="1">
      <c r="A116" s="35"/>
      <c r="B116" s="36"/>
      <c r="C116" s="37"/>
      <c r="D116" s="37"/>
      <c r="E116" s="37"/>
      <c r="F116" s="37"/>
      <c r="G116" s="37"/>
      <c r="H116" s="37"/>
      <c r="I116" s="37"/>
      <c r="J116" s="37"/>
      <c r="K116" s="37"/>
      <c r="L116" s="52"/>
      <c r="S116" s="35"/>
      <c r="T116" s="35"/>
      <c r="U116" s="35"/>
      <c r="V116" s="35"/>
      <c r="W116" s="35"/>
      <c r="X116" s="35"/>
      <c r="Y116" s="35"/>
      <c r="Z116" s="35"/>
      <c r="AA116" s="35"/>
      <c r="AB116" s="35"/>
      <c r="AC116" s="35"/>
      <c r="AD116" s="35"/>
      <c r="AE116" s="35"/>
    </row>
    <row r="117" spans="1:65" s="2" customFormat="1" ht="12" customHeight="1">
      <c r="A117" s="35"/>
      <c r="B117" s="36"/>
      <c r="C117" s="30" t="s">
        <v>20</v>
      </c>
      <c r="D117" s="37"/>
      <c r="E117" s="37"/>
      <c r="F117" s="28" t="str">
        <f>F12</f>
        <v>k.ú. Nový Bydžov, 70 7163</v>
      </c>
      <c r="G117" s="37"/>
      <c r="H117" s="37"/>
      <c r="I117" s="30" t="s">
        <v>22</v>
      </c>
      <c r="J117" s="67" t="str">
        <f>IF(J12="","",J12)</f>
        <v>4. 1. 2023</v>
      </c>
      <c r="K117" s="37"/>
      <c r="L117" s="52"/>
      <c r="S117" s="35"/>
      <c r="T117" s="35"/>
      <c r="U117" s="35"/>
      <c r="V117" s="35"/>
      <c r="W117" s="35"/>
      <c r="X117" s="35"/>
      <c r="Y117" s="35"/>
      <c r="Z117" s="35"/>
      <c r="AA117" s="35"/>
      <c r="AB117" s="35"/>
      <c r="AC117" s="35"/>
      <c r="AD117" s="35"/>
      <c r="AE117" s="35"/>
    </row>
    <row r="118" spans="1:65" s="2" customFormat="1" ht="6.95" customHeight="1">
      <c r="A118" s="35"/>
      <c r="B118" s="36"/>
      <c r="C118" s="37"/>
      <c r="D118" s="37"/>
      <c r="E118" s="37"/>
      <c r="F118" s="37"/>
      <c r="G118" s="37"/>
      <c r="H118" s="37"/>
      <c r="I118" s="37"/>
      <c r="J118" s="37"/>
      <c r="K118" s="37"/>
      <c r="L118" s="52"/>
      <c r="S118" s="35"/>
      <c r="T118" s="35"/>
      <c r="U118" s="35"/>
      <c r="V118" s="35"/>
      <c r="W118" s="35"/>
      <c r="X118" s="35"/>
      <c r="Y118" s="35"/>
      <c r="Z118" s="35"/>
      <c r="AA118" s="35"/>
      <c r="AB118" s="35"/>
      <c r="AC118" s="35"/>
      <c r="AD118" s="35"/>
      <c r="AE118" s="35"/>
    </row>
    <row r="119" spans="1:65" s="2" customFormat="1" ht="40.15" customHeight="1">
      <c r="A119" s="35"/>
      <c r="B119" s="36"/>
      <c r="C119" s="30" t="s">
        <v>24</v>
      </c>
      <c r="D119" s="37"/>
      <c r="E119" s="37"/>
      <c r="F119" s="28" t="str">
        <f>E15</f>
        <v>Město Nový Bydžov, Masarykovo nám. 1, 504 01</v>
      </c>
      <c r="G119" s="37"/>
      <c r="H119" s="37"/>
      <c r="I119" s="30" t="s">
        <v>30</v>
      </c>
      <c r="J119" s="33" t="str">
        <f>E21</f>
        <v>Architektura s.r.o., Vilkova 1142/15, Praha 4-Krč</v>
      </c>
      <c r="K119" s="37"/>
      <c r="L119" s="52"/>
      <c r="S119" s="35"/>
      <c r="T119" s="35"/>
      <c r="U119" s="35"/>
      <c r="V119" s="35"/>
      <c r="W119" s="35"/>
      <c r="X119" s="35"/>
      <c r="Y119" s="35"/>
      <c r="Z119" s="35"/>
      <c r="AA119" s="35"/>
      <c r="AB119" s="35"/>
      <c r="AC119" s="35"/>
      <c r="AD119" s="35"/>
      <c r="AE119" s="35"/>
    </row>
    <row r="120" spans="1:65" s="2" customFormat="1" ht="40.15" customHeight="1">
      <c r="A120" s="35"/>
      <c r="B120" s="36"/>
      <c r="C120" s="30" t="s">
        <v>28</v>
      </c>
      <c r="D120" s="37"/>
      <c r="E120" s="37"/>
      <c r="F120" s="28" t="str">
        <f>IF(E18="","",E18)</f>
        <v>Vyplň údaj</v>
      </c>
      <c r="G120" s="37"/>
      <c r="H120" s="37"/>
      <c r="I120" s="30" t="s">
        <v>33</v>
      </c>
      <c r="J120" s="33" t="str">
        <f>E24</f>
        <v>Projecticon s.r.o., A. Kopeckého 151, Nový Hrádek</v>
      </c>
      <c r="K120" s="37"/>
      <c r="L120" s="52"/>
      <c r="S120" s="35"/>
      <c r="T120" s="35"/>
      <c r="U120" s="35"/>
      <c r="V120" s="35"/>
      <c r="W120" s="35"/>
      <c r="X120" s="35"/>
      <c r="Y120" s="35"/>
      <c r="Z120" s="35"/>
      <c r="AA120" s="35"/>
      <c r="AB120" s="35"/>
      <c r="AC120" s="35"/>
      <c r="AD120" s="35"/>
      <c r="AE120" s="35"/>
    </row>
    <row r="121" spans="1:65" s="2" customFormat="1" ht="10.35" customHeight="1">
      <c r="A121" s="35"/>
      <c r="B121" s="36"/>
      <c r="C121" s="37"/>
      <c r="D121" s="37"/>
      <c r="E121" s="37"/>
      <c r="F121" s="37"/>
      <c r="G121" s="37"/>
      <c r="H121" s="37"/>
      <c r="I121" s="37"/>
      <c r="J121" s="37"/>
      <c r="K121" s="37"/>
      <c r="L121" s="52"/>
      <c r="S121" s="35"/>
      <c r="T121" s="35"/>
      <c r="U121" s="35"/>
      <c r="V121" s="35"/>
      <c r="W121" s="35"/>
      <c r="X121" s="35"/>
      <c r="Y121" s="35"/>
      <c r="Z121" s="35"/>
      <c r="AA121" s="35"/>
      <c r="AB121" s="35"/>
      <c r="AC121" s="35"/>
      <c r="AD121" s="35"/>
      <c r="AE121" s="35"/>
    </row>
    <row r="122" spans="1:65" s="11" customFormat="1" ht="29.25" customHeight="1">
      <c r="A122" s="162"/>
      <c r="B122" s="163"/>
      <c r="C122" s="164" t="s">
        <v>278</v>
      </c>
      <c r="D122" s="165" t="s">
        <v>62</v>
      </c>
      <c r="E122" s="165" t="s">
        <v>58</v>
      </c>
      <c r="F122" s="165" t="s">
        <v>59</v>
      </c>
      <c r="G122" s="165" t="s">
        <v>279</v>
      </c>
      <c r="H122" s="165" t="s">
        <v>280</v>
      </c>
      <c r="I122" s="165" t="s">
        <v>281</v>
      </c>
      <c r="J122" s="165" t="s">
        <v>249</v>
      </c>
      <c r="K122" s="166" t="s">
        <v>282</v>
      </c>
      <c r="L122" s="167"/>
      <c r="M122" s="76" t="s">
        <v>1</v>
      </c>
      <c r="N122" s="77" t="s">
        <v>41</v>
      </c>
      <c r="O122" s="77" t="s">
        <v>283</v>
      </c>
      <c r="P122" s="77" t="s">
        <v>284</v>
      </c>
      <c r="Q122" s="77" t="s">
        <v>285</v>
      </c>
      <c r="R122" s="77" t="s">
        <v>286</v>
      </c>
      <c r="S122" s="77" t="s">
        <v>287</v>
      </c>
      <c r="T122" s="78" t="s">
        <v>288</v>
      </c>
      <c r="U122" s="162"/>
      <c r="V122" s="162"/>
      <c r="W122" s="162"/>
      <c r="X122" s="162"/>
      <c r="Y122" s="162"/>
      <c r="Z122" s="162"/>
      <c r="AA122" s="162"/>
      <c r="AB122" s="162"/>
      <c r="AC122" s="162"/>
      <c r="AD122" s="162"/>
      <c r="AE122" s="162"/>
    </row>
    <row r="123" spans="1:65" s="2" customFormat="1" ht="22.9" customHeight="1">
      <c r="A123" s="35"/>
      <c r="B123" s="36"/>
      <c r="C123" s="83" t="s">
        <v>289</v>
      </c>
      <c r="D123" s="37"/>
      <c r="E123" s="37"/>
      <c r="F123" s="37"/>
      <c r="G123" s="37"/>
      <c r="H123" s="37"/>
      <c r="I123" s="37"/>
      <c r="J123" s="168">
        <f>BK123</f>
        <v>0</v>
      </c>
      <c r="K123" s="37"/>
      <c r="L123" s="40"/>
      <c r="M123" s="79"/>
      <c r="N123" s="169"/>
      <c r="O123" s="80"/>
      <c r="P123" s="170">
        <f>P124+P150+P162+P164</f>
        <v>0</v>
      </c>
      <c r="Q123" s="80"/>
      <c r="R123" s="170">
        <f>R124+R150+R162+R164</f>
        <v>0.71489999999999998</v>
      </c>
      <c r="S123" s="80"/>
      <c r="T123" s="171">
        <f>T124+T150+T162+T164</f>
        <v>0</v>
      </c>
      <c r="U123" s="35"/>
      <c r="V123" s="35"/>
      <c r="W123" s="35"/>
      <c r="X123" s="35"/>
      <c r="Y123" s="35"/>
      <c r="Z123" s="35"/>
      <c r="AA123" s="35"/>
      <c r="AB123" s="35"/>
      <c r="AC123" s="35"/>
      <c r="AD123" s="35"/>
      <c r="AE123" s="35"/>
      <c r="AT123" s="18" t="s">
        <v>76</v>
      </c>
      <c r="AU123" s="18" t="s">
        <v>251</v>
      </c>
      <c r="BK123" s="172">
        <f>BK124+BK150+BK162+BK164</f>
        <v>0</v>
      </c>
    </row>
    <row r="124" spans="1:65" s="12" customFormat="1" ht="25.9" customHeight="1">
      <c r="B124" s="173"/>
      <c r="C124" s="174"/>
      <c r="D124" s="175" t="s">
        <v>76</v>
      </c>
      <c r="E124" s="176" t="s">
        <v>290</v>
      </c>
      <c r="F124" s="176" t="s">
        <v>291</v>
      </c>
      <c r="G124" s="174"/>
      <c r="H124" s="174"/>
      <c r="I124" s="177"/>
      <c r="J124" s="178">
        <f>BK124</f>
        <v>0</v>
      </c>
      <c r="K124" s="174"/>
      <c r="L124" s="179"/>
      <c r="M124" s="180"/>
      <c r="N124" s="181"/>
      <c r="O124" s="181"/>
      <c r="P124" s="182">
        <f>P125</f>
        <v>0</v>
      </c>
      <c r="Q124" s="181"/>
      <c r="R124" s="182">
        <f>R125</f>
        <v>0.70984000000000003</v>
      </c>
      <c r="S124" s="181"/>
      <c r="T124" s="183">
        <f>T125</f>
        <v>0</v>
      </c>
      <c r="AR124" s="184" t="s">
        <v>85</v>
      </c>
      <c r="AT124" s="185" t="s">
        <v>76</v>
      </c>
      <c r="AU124" s="185" t="s">
        <v>77</v>
      </c>
      <c r="AY124" s="184" t="s">
        <v>292</v>
      </c>
      <c r="BK124" s="186">
        <f>BK125</f>
        <v>0</v>
      </c>
    </row>
    <row r="125" spans="1:65" s="12" customFormat="1" ht="22.9" customHeight="1">
      <c r="B125" s="173"/>
      <c r="C125" s="174"/>
      <c r="D125" s="175" t="s">
        <v>76</v>
      </c>
      <c r="E125" s="187" t="s">
        <v>85</v>
      </c>
      <c r="F125" s="187" t="s">
        <v>293</v>
      </c>
      <c r="G125" s="174"/>
      <c r="H125" s="174"/>
      <c r="I125" s="177"/>
      <c r="J125" s="188">
        <f>BK125</f>
        <v>0</v>
      </c>
      <c r="K125" s="174"/>
      <c r="L125" s="179"/>
      <c r="M125" s="180"/>
      <c r="N125" s="181"/>
      <c r="O125" s="181"/>
      <c r="P125" s="182">
        <f>SUM(P126:P149)</f>
        <v>0</v>
      </c>
      <c r="Q125" s="181"/>
      <c r="R125" s="182">
        <f>SUM(R126:R149)</f>
        <v>0.70984000000000003</v>
      </c>
      <c r="S125" s="181"/>
      <c r="T125" s="183">
        <f>SUM(T126:T149)</f>
        <v>0</v>
      </c>
      <c r="AR125" s="184" t="s">
        <v>85</v>
      </c>
      <c r="AT125" s="185" t="s">
        <v>76</v>
      </c>
      <c r="AU125" s="185" t="s">
        <v>85</v>
      </c>
      <c r="AY125" s="184" t="s">
        <v>292</v>
      </c>
      <c r="BK125" s="186">
        <f>SUM(BK126:BK149)</f>
        <v>0</v>
      </c>
    </row>
    <row r="126" spans="1:65" s="2" customFormat="1" ht="24.2" customHeight="1">
      <c r="A126" s="35"/>
      <c r="B126" s="36"/>
      <c r="C126" s="189" t="s">
        <v>85</v>
      </c>
      <c r="D126" s="189" t="s">
        <v>294</v>
      </c>
      <c r="E126" s="190" t="s">
        <v>6537</v>
      </c>
      <c r="F126" s="191" t="s">
        <v>6538</v>
      </c>
      <c r="G126" s="192" t="s">
        <v>337</v>
      </c>
      <c r="H126" s="193">
        <v>10</v>
      </c>
      <c r="I126" s="194"/>
      <c r="J126" s="195">
        <f>ROUND(I126*H126,2)</f>
        <v>0</v>
      </c>
      <c r="K126" s="191" t="s">
        <v>298</v>
      </c>
      <c r="L126" s="40"/>
      <c r="M126" s="196" t="s">
        <v>1</v>
      </c>
      <c r="N126" s="197" t="s">
        <v>42</v>
      </c>
      <c r="O126" s="72"/>
      <c r="P126" s="198">
        <f>O126*H126</f>
        <v>0</v>
      </c>
      <c r="Q126" s="198">
        <v>1E-4</v>
      </c>
      <c r="R126" s="198">
        <f>Q126*H126</f>
        <v>1E-3</v>
      </c>
      <c r="S126" s="198">
        <v>0</v>
      </c>
      <c r="T126" s="199">
        <f>S126*H126</f>
        <v>0</v>
      </c>
      <c r="U126" s="35"/>
      <c r="V126" s="35"/>
      <c r="W126" s="35"/>
      <c r="X126" s="35"/>
      <c r="Y126" s="35"/>
      <c r="Z126" s="35"/>
      <c r="AA126" s="35"/>
      <c r="AB126" s="35"/>
      <c r="AC126" s="35"/>
      <c r="AD126" s="35"/>
      <c r="AE126" s="35"/>
      <c r="AR126" s="200" t="s">
        <v>299</v>
      </c>
      <c r="AT126" s="200" t="s">
        <v>294</v>
      </c>
      <c r="AU126" s="200" t="s">
        <v>120</v>
      </c>
      <c r="AY126" s="18" t="s">
        <v>292</v>
      </c>
      <c r="BE126" s="201">
        <f>IF(N126="základní",J126,0)</f>
        <v>0</v>
      </c>
      <c r="BF126" s="201">
        <f>IF(N126="snížená",J126,0)</f>
        <v>0</v>
      </c>
      <c r="BG126" s="201">
        <f>IF(N126="zákl. přenesená",J126,0)</f>
        <v>0</v>
      </c>
      <c r="BH126" s="201">
        <f>IF(N126="sníž. přenesená",J126,0)</f>
        <v>0</v>
      </c>
      <c r="BI126" s="201">
        <f>IF(N126="nulová",J126,0)</f>
        <v>0</v>
      </c>
      <c r="BJ126" s="18" t="s">
        <v>85</v>
      </c>
      <c r="BK126" s="201">
        <f>ROUND(I126*H126,2)</f>
        <v>0</v>
      </c>
      <c r="BL126" s="18" t="s">
        <v>299</v>
      </c>
      <c r="BM126" s="200" t="s">
        <v>120</v>
      </c>
    </row>
    <row r="127" spans="1:65" s="2" customFormat="1" ht="24.2" customHeight="1">
      <c r="A127" s="35"/>
      <c r="B127" s="36"/>
      <c r="C127" s="189" t="s">
        <v>120</v>
      </c>
      <c r="D127" s="189" t="s">
        <v>294</v>
      </c>
      <c r="E127" s="190" t="s">
        <v>6539</v>
      </c>
      <c r="F127" s="191" t="s">
        <v>6540</v>
      </c>
      <c r="G127" s="192" t="s">
        <v>407</v>
      </c>
      <c r="H127" s="193">
        <v>2</v>
      </c>
      <c r="I127" s="194"/>
      <c r="J127" s="195">
        <f>ROUND(I127*H127,2)</f>
        <v>0</v>
      </c>
      <c r="K127" s="191" t="s">
        <v>298</v>
      </c>
      <c r="L127" s="40"/>
      <c r="M127" s="196" t="s">
        <v>1</v>
      </c>
      <c r="N127" s="197" t="s">
        <v>42</v>
      </c>
      <c r="O127" s="72"/>
      <c r="P127" s="198">
        <f>O127*H127</f>
        <v>0</v>
      </c>
      <c r="Q127" s="198">
        <v>1.068E-2</v>
      </c>
      <c r="R127" s="198">
        <f>Q127*H127</f>
        <v>2.1360000000000001E-2</v>
      </c>
      <c r="S127" s="198">
        <v>0</v>
      </c>
      <c r="T127" s="199">
        <f>S127*H127</f>
        <v>0</v>
      </c>
      <c r="U127" s="35"/>
      <c r="V127" s="35"/>
      <c r="W127" s="35"/>
      <c r="X127" s="35"/>
      <c r="Y127" s="35"/>
      <c r="Z127" s="35"/>
      <c r="AA127" s="35"/>
      <c r="AB127" s="35"/>
      <c r="AC127" s="35"/>
      <c r="AD127" s="35"/>
      <c r="AE127" s="35"/>
      <c r="AR127" s="200" t="s">
        <v>299</v>
      </c>
      <c r="AT127" s="200" t="s">
        <v>294</v>
      </c>
      <c r="AU127" s="200" t="s">
        <v>120</v>
      </c>
      <c r="AY127" s="18" t="s">
        <v>292</v>
      </c>
      <c r="BE127" s="201">
        <f>IF(N127="základní",J127,0)</f>
        <v>0</v>
      </c>
      <c r="BF127" s="201">
        <f>IF(N127="snížená",J127,0)</f>
        <v>0</v>
      </c>
      <c r="BG127" s="201">
        <f>IF(N127="zákl. přenesená",J127,0)</f>
        <v>0</v>
      </c>
      <c r="BH127" s="201">
        <f>IF(N127="sníž. přenesená",J127,0)</f>
        <v>0</v>
      </c>
      <c r="BI127" s="201">
        <f>IF(N127="nulová",J127,0)</f>
        <v>0</v>
      </c>
      <c r="BJ127" s="18" t="s">
        <v>85</v>
      </c>
      <c r="BK127" s="201">
        <f>ROUND(I127*H127,2)</f>
        <v>0</v>
      </c>
      <c r="BL127" s="18" t="s">
        <v>299</v>
      </c>
      <c r="BM127" s="200" t="s">
        <v>299</v>
      </c>
    </row>
    <row r="128" spans="1:65" s="2" customFormat="1" ht="24.2" customHeight="1">
      <c r="A128" s="35"/>
      <c r="B128" s="36"/>
      <c r="C128" s="189" t="s">
        <v>317</v>
      </c>
      <c r="D128" s="189" t="s">
        <v>294</v>
      </c>
      <c r="E128" s="190" t="s">
        <v>6541</v>
      </c>
      <c r="F128" s="191" t="s">
        <v>6542</v>
      </c>
      <c r="G128" s="192" t="s">
        <v>407</v>
      </c>
      <c r="H128" s="193">
        <v>2</v>
      </c>
      <c r="I128" s="194"/>
      <c r="J128" s="195">
        <f>ROUND(I128*H128,2)</f>
        <v>0</v>
      </c>
      <c r="K128" s="191" t="s">
        <v>298</v>
      </c>
      <c r="L128" s="40"/>
      <c r="M128" s="196" t="s">
        <v>1</v>
      </c>
      <c r="N128" s="197" t="s">
        <v>42</v>
      </c>
      <c r="O128" s="72"/>
      <c r="P128" s="198">
        <f>O128*H128</f>
        <v>0</v>
      </c>
      <c r="Q128" s="198">
        <v>3.6900000000000002E-2</v>
      </c>
      <c r="R128" s="198">
        <f>Q128*H128</f>
        <v>7.3800000000000004E-2</v>
      </c>
      <c r="S128" s="198">
        <v>0</v>
      </c>
      <c r="T128" s="199">
        <f>S128*H128</f>
        <v>0</v>
      </c>
      <c r="U128" s="35"/>
      <c r="V128" s="35"/>
      <c r="W128" s="35"/>
      <c r="X128" s="35"/>
      <c r="Y128" s="35"/>
      <c r="Z128" s="35"/>
      <c r="AA128" s="35"/>
      <c r="AB128" s="35"/>
      <c r="AC128" s="35"/>
      <c r="AD128" s="35"/>
      <c r="AE128" s="35"/>
      <c r="AR128" s="200" t="s">
        <v>299</v>
      </c>
      <c r="AT128" s="200" t="s">
        <v>294</v>
      </c>
      <c r="AU128" s="200" t="s">
        <v>120</v>
      </c>
      <c r="AY128" s="18" t="s">
        <v>292</v>
      </c>
      <c r="BE128" s="201">
        <f>IF(N128="základní",J128,0)</f>
        <v>0</v>
      </c>
      <c r="BF128" s="201">
        <f>IF(N128="snížená",J128,0)</f>
        <v>0</v>
      </c>
      <c r="BG128" s="201">
        <f>IF(N128="zákl. přenesená",J128,0)</f>
        <v>0</v>
      </c>
      <c r="BH128" s="201">
        <f>IF(N128="sníž. přenesená",J128,0)</f>
        <v>0</v>
      </c>
      <c r="BI128" s="201">
        <f>IF(N128="nulová",J128,0)</f>
        <v>0</v>
      </c>
      <c r="BJ128" s="18" t="s">
        <v>85</v>
      </c>
      <c r="BK128" s="201">
        <f>ROUND(I128*H128,2)</f>
        <v>0</v>
      </c>
      <c r="BL128" s="18" t="s">
        <v>299</v>
      </c>
      <c r="BM128" s="200" t="s">
        <v>346</v>
      </c>
    </row>
    <row r="129" spans="1:65" s="2" customFormat="1" ht="16.5" customHeight="1">
      <c r="A129" s="35"/>
      <c r="B129" s="36"/>
      <c r="C129" s="189" t="s">
        <v>299</v>
      </c>
      <c r="D129" s="189" t="s">
        <v>294</v>
      </c>
      <c r="E129" s="190" t="s">
        <v>6543</v>
      </c>
      <c r="F129" s="191" t="s">
        <v>6544</v>
      </c>
      <c r="G129" s="192" t="s">
        <v>297</v>
      </c>
      <c r="H129" s="193">
        <v>3</v>
      </c>
      <c r="I129" s="194"/>
      <c r="J129" s="195">
        <f>ROUND(I129*H129,2)</f>
        <v>0</v>
      </c>
      <c r="K129" s="191" t="s">
        <v>298</v>
      </c>
      <c r="L129" s="40"/>
      <c r="M129" s="196" t="s">
        <v>1</v>
      </c>
      <c r="N129" s="197" t="s">
        <v>42</v>
      </c>
      <c r="O129" s="72"/>
      <c r="P129" s="198">
        <f>O129*H129</f>
        <v>0</v>
      </c>
      <c r="Q129" s="198">
        <v>0</v>
      </c>
      <c r="R129" s="198">
        <f>Q129*H129</f>
        <v>0</v>
      </c>
      <c r="S129" s="198">
        <v>0</v>
      </c>
      <c r="T129" s="199">
        <f>S129*H129</f>
        <v>0</v>
      </c>
      <c r="U129" s="35"/>
      <c r="V129" s="35"/>
      <c r="W129" s="35"/>
      <c r="X129" s="35"/>
      <c r="Y129" s="35"/>
      <c r="Z129" s="35"/>
      <c r="AA129" s="35"/>
      <c r="AB129" s="35"/>
      <c r="AC129" s="35"/>
      <c r="AD129" s="35"/>
      <c r="AE129" s="35"/>
      <c r="AR129" s="200" t="s">
        <v>299</v>
      </c>
      <c r="AT129" s="200" t="s">
        <v>294</v>
      </c>
      <c r="AU129" s="200" t="s">
        <v>120</v>
      </c>
      <c r="AY129" s="18" t="s">
        <v>292</v>
      </c>
      <c r="BE129" s="201">
        <f>IF(N129="základní",J129,0)</f>
        <v>0</v>
      </c>
      <c r="BF129" s="201">
        <f>IF(N129="snížená",J129,0)</f>
        <v>0</v>
      </c>
      <c r="BG129" s="201">
        <f>IF(N129="zákl. přenesená",J129,0)</f>
        <v>0</v>
      </c>
      <c r="BH129" s="201">
        <f>IF(N129="sníž. přenesená",J129,0)</f>
        <v>0</v>
      </c>
      <c r="BI129" s="201">
        <f>IF(N129="nulová",J129,0)</f>
        <v>0</v>
      </c>
      <c r="BJ129" s="18" t="s">
        <v>85</v>
      </c>
      <c r="BK129" s="201">
        <f>ROUND(I129*H129,2)</f>
        <v>0</v>
      </c>
      <c r="BL129" s="18" t="s">
        <v>299</v>
      </c>
      <c r="BM129" s="200" t="s">
        <v>357</v>
      </c>
    </row>
    <row r="130" spans="1:65" s="2" customFormat="1" ht="24.2" customHeight="1">
      <c r="A130" s="35"/>
      <c r="B130" s="36"/>
      <c r="C130" s="189" t="s">
        <v>341</v>
      </c>
      <c r="D130" s="189" t="s">
        <v>294</v>
      </c>
      <c r="E130" s="190" t="s">
        <v>6545</v>
      </c>
      <c r="F130" s="191" t="s">
        <v>6546</v>
      </c>
      <c r="G130" s="192" t="s">
        <v>307</v>
      </c>
      <c r="H130" s="193">
        <v>1.6</v>
      </c>
      <c r="I130" s="194"/>
      <c r="J130" s="195">
        <f>ROUND(I130*H130,2)</f>
        <v>0</v>
      </c>
      <c r="K130" s="191" t="s">
        <v>298</v>
      </c>
      <c r="L130" s="40"/>
      <c r="M130" s="196" t="s">
        <v>1</v>
      </c>
      <c r="N130" s="197" t="s">
        <v>42</v>
      </c>
      <c r="O130" s="72"/>
      <c r="P130" s="198">
        <f>O130*H130</f>
        <v>0</v>
      </c>
      <c r="Q130" s="198">
        <v>0</v>
      </c>
      <c r="R130" s="198">
        <f>Q130*H130</f>
        <v>0</v>
      </c>
      <c r="S130" s="198">
        <v>0</v>
      </c>
      <c r="T130" s="199">
        <f>S130*H130</f>
        <v>0</v>
      </c>
      <c r="U130" s="35"/>
      <c r="V130" s="35"/>
      <c r="W130" s="35"/>
      <c r="X130" s="35"/>
      <c r="Y130" s="35"/>
      <c r="Z130" s="35"/>
      <c r="AA130" s="35"/>
      <c r="AB130" s="35"/>
      <c r="AC130" s="35"/>
      <c r="AD130" s="35"/>
      <c r="AE130" s="35"/>
      <c r="AR130" s="200" t="s">
        <v>299</v>
      </c>
      <c r="AT130" s="200" t="s">
        <v>294</v>
      </c>
      <c r="AU130" s="200" t="s">
        <v>120</v>
      </c>
      <c r="AY130" s="18" t="s">
        <v>292</v>
      </c>
      <c r="BE130" s="201">
        <f>IF(N130="základní",J130,0)</f>
        <v>0</v>
      </c>
      <c r="BF130" s="201">
        <f>IF(N130="snížená",J130,0)</f>
        <v>0</v>
      </c>
      <c r="BG130" s="201">
        <f>IF(N130="zákl. přenesená",J130,0)</f>
        <v>0</v>
      </c>
      <c r="BH130" s="201">
        <f>IF(N130="sníž. přenesená",J130,0)</f>
        <v>0</v>
      </c>
      <c r="BI130" s="201">
        <f>IF(N130="nulová",J130,0)</f>
        <v>0</v>
      </c>
      <c r="BJ130" s="18" t="s">
        <v>85</v>
      </c>
      <c r="BK130" s="201">
        <f>ROUND(I130*H130,2)</f>
        <v>0</v>
      </c>
      <c r="BL130" s="18" t="s">
        <v>299</v>
      </c>
      <c r="BM130" s="200" t="s">
        <v>368</v>
      </c>
    </row>
    <row r="131" spans="1:65" s="14" customFormat="1" ht="11.25">
      <c r="B131" s="213"/>
      <c r="C131" s="214"/>
      <c r="D131" s="204" t="s">
        <v>301</v>
      </c>
      <c r="E131" s="215" t="s">
        <v>1</v>
      </c>
      <c r="F131" s="216" t="s">
        <v>6547</v>
      </c>
      <c r="G131" s="214"/>
      <c r="H131" s="217">
        <v>1.6</v>
      </c>
      <c r="I131" s="218"/>
      <c r="J131" s="214"/>
      <c r="K131" s="214"/>
      <c r="L131" s="219"/>
      <c r="M131" s="220"/>
      <c r="N131" s="221"/>
      <c r="O131" s="221"/>
      <c r="P131" s="221"/>
      <c r="Q131" s="221"/>
      <c r="R131" s="221"/>
      <c r="S131" s="221"/>
      <c r="T131" s="222"/>
      <c r="AT131" s="223" t="s">
        <v>301</v>
      </c>
      <c r="AU131" s="223" t="s">
        <v>120</v>
      </c>
      <c r="AV131" s="14" t="s">
        <v>120</v>
      </c>
      <c r="AW131" s="14" t="s">
        <v>32</v>
      </c>
      <c r="AX131" s="14" t="s">
        <v>77</v>
      </c>
      <c r="AY131" s="223" t="s">
        <v>292</v>
      </c>
    </row>
    <row r="132" spans="1:65" s="15" customFormat="1" ht="11.25">
      <c r="B132" s="224"/>
      <c r="C132" s="225"/>
      <c r="D132" s="204" t="s">
        <v>301</v>
      </c>
      <c r="E132" s="226" t="s">
        <v>1</v>
      </c>
      <c r="F132" s="227" t="s">
        <v>304</v>
      </c>
      <c r="G132" s="225"/>
      <c r="H132" s="228">
        <v>1.6</v>
      </c>
      <c r="I132" s="229"/>
      <c r="J132" s="225"/>
      <c r="K132" s="225"/>
      <c r="L132" s="230"/>
      <c r="M132" s="231"/>
      <c r="N132" s="232"/>
      <c r="O132" s="232"/>
      <c r="P132" s="232"/>
      <c r="Q132" s="232"/>
      <c r="R132" s="232"/>
      <c r="S132" s="232"/>
      <c r="T132" s="233"/>
      <c r="AT132" s="234" t="s">
        <v>301</v>
      </c>
      <c r="AU132" s="234" t="s">
        <v>120</v>
      </c>
      <c r="AV132" s="15" t="s">
        <v>299</v>
      </c>
      <c r="AW132" s="15" t="s">
        <v>32</v>
      </c>
      <c r="AX132" s="15" t="s">
        <v>85</v>
      </c>
      <c r="AY132" s="234" t="s">
        <v>292</v>
      </c>
    </row>
    <row r="133" spans="1:65" s="2" customFormat="1" ht="33" customHeight="1">
      <c r="A133" s="35"/>
      <c r="B133" s="36"/>
      <c r="C133" s="189" t="s">
        <v>346</v>
      </c>
      <c r="D133" s="189" t="s">
        <v>294</v>
      </c>
      <c r="E133" s="190" t="s">
        <v>6548</v>
      </c>
      <c r="F133" s="191" t="s">
        <v>6549</v>
      </c>
      <c r="G133" s="192" t="s">
        <v>307</v>
      </c>
      <c r="H133" s="193">
        <v>1.8</v>
      </c>
      <c r="I133" s="194"/>
      <c r="J133" s="195">
        <f>ROUND(I133*H133,2)</f>
        <v>0</v>
      </c>
      <c r="K133" s="191" t="s">
        <v>298</v>
      </c>
      <c r="L133" s="40"/>
      <c r="M133" s="196" t="s">
        <v>1</v>
      </c>
      <c r="N133" s="197" t="s">
        <v>42</v>
      </c>
      <c r="O133" s="72"/>
      <c r="P133" s="198">
        <f>O133*H133</f>
        <v>0</v>
      </c>
      <c r="Q133" s="198">
        <v>0</v>
      </c>
      <c r="R133" s="198">
        <f>Q133*H133</f>
        <v>0</v>
      </c>
      <c r="S133" s="198">
        <v>0</v>
      </c>
      <c r="T133" s="199">
        <f>S133*H133</f>
        <v>0</v>
      </c>
      <c r="U133" s="35"/>
      <c r="V133" s="35"/>
      <c r="W133" s="35"/>
      <c r="X133" s="35"/>
      <c r="Y133" s="35"/>
      <c r="Z133" s="35"/>
      <c r="AA133" s="35"/>
      <c r="AB133" s="35"/>
      <c r="AC133" s="35"/>
      <c r="AD133" s="35"/>
      <c r="AE133" s="35"/>
      <c r="AR133" s="200" t="s">
        <v>299</v>
      </c>
      <c r="AT133" s="200" t="s">
        <v>294</v>
      </c>
      <c r="AU133" s="200" t="s">
        <v>120</v>
      </c>
      <c r="AY133" s="18" t="s">
        <v>292</v>
      </c>
      <c r="BE133" s="201">
        <f>IF(N133="základní",J133,0)</f>
        <v>0</v>
      </c>
      <c r="BF133" s="201">
        <f>IF(N133="snížená",J133,0)</f>
        <v>0</v>
      </c>
      <c r="BG133" s="201">
        <f>IF(N133="zákl. přenesená",J133,0)</f>
        <v>0</v>
      </c>
      <c r="BH133" s="201">
        <f>IF(N133="sníž. přenesená",J133,0)</f>
        <v>0</v>
      </c>
      <c r="BI133" s="201">
        <f>IF(N133="nulová",J133,0)</f>
        <v>0</v>
      </c>
      <c r="BJ133" s="18" t="s">
        <v>85</v>
      </c>
      <c r="BK133" s="201">
        <f>ROUND(I133*H133,2)</f>
        <v>0</v>
      </c>
      <c r="BL133" s="18" t="s">
        <v>299</v>
      </c>
      <c r="BM133" s="200" t="s">
        <v>399</v>
      </c>
    </row>
    <row r="134" spans="1:65" s="14" customFormat="1" ht="11.25">
      <c r="B134" s="213"/>
      <c r="C134" s="214"/>
      <c r="D134" s="204" t="s">
        <v>301</v>
      </c>
      <c r="E134" s="215" t="s">
        <v>1</v>
      </c>
      <c r="F134" s="216" t="s">
        <v>6550</v>
      </c>
      <c r="G134" s="214"/>
      <c r="H134" s="217">
        <v>1.8</v>
      </c>
      <c r="I134" s="218"/>
      <c r="J134" s="214"/>
      <c r="K134" s="214"/>
      <c r="L134" s="219"/>
      <c r="M134" s="220"/>
      <c r="N134" s="221"/>
      <c r="O134" s="221"/>
      <c r="P134" s="221"/>
      <c r="Q134" s="221"/>
      <c r="R134" s="221"/>
      <c r="S134" s="221"/>
      <c r="T134" s="222"/>
      <c r="AT134" s="223" t="s">
        <v>301</v>
      </c>
      <c r="AU134" s="223" t="s">
        <v>120</v>
      </c>
      <c r="AV134" s="14" t="s">
        <v>120</v>
      </c>
      <c r="AW134" s="14" t="s">
        <v>32</v>
      </c>
      <c r="AX134" s="14" t="s">
        <v>77</v>
      </c>
      <c r="AY134" s="223" t="s">
        <v>292</v>
      </c>
    </row>
    <row r="135" spans="1:65" s="15" customFormat="1" ht="11.25">
      <c r="B135" s="224"/>
      <c r="C135" s="225"/>
      <c r="D135" s="204" t="s">
        <v>301</v>
      </c>
      <c r="E135" s="226" t="s">
        <v>1</v>
      </c>
      <c r="F135" s="227" t="s">
        <v>304</v>
      </c>
      <c r="G135" s="225"/>
      <c r="H135" s="228">
        <v>1.8</v>
      </c>
      <c r="I135" s="229"/>
      <c r="J135" s="225"/>
      <c r="K135" s="225"/>
      <c r="L135" s="230"/>
      <c r="M135" s="231"/>
      <c r="N135" s="232"/>
      <c r="O135" s="232"/>
      <c r="P135" s="232"/>
      <c r="Q135" s="232"/>
      <c r="R135" s="232"/>
      <c r="S135" s="232"/>
      <c r="T135" s="233"/>
      <c r="AT135" s="234" t="s">
        <v>301</v>
      </c>
      <c r="AU135" s="234" t="s">
        <v>120</v>
      </c>
      <c r="AV135" s="15" t="s">
        <v>299</v>
      </c>
      <c r="AW135" s="15" t="s">
        <v>32</v>
      </c>
      <c r="AX135" s="15" t="s">
        <v>85</v>
      </c>
      <c r="AY135" s="234" t="s">
        <v>292</v>
      </c>
    </row>
    <row r="136" spans="1:65" s="2" customFormat="1" ht="21.75" customHeight="1">
      <c r="A136" s="35"/>
      <c r="B136" s="36"/>
      <c r="C136" s="189" t="s">
        <v>352</v>
      </c>
      <c r="D136" s="189" t="s">
        <v>294</v>
      </c>
      <c r="E136" s="190" t="s">
        <v>6551</v>
      </c>
      <c r="F136" s="191" t="s">
        <v>6552</v>
      </c>
      <c r="G136" s="192" t="s">
        <v>297</v>
      </c>
      <c r="H136" s="193">
        <v>2</v>
      </c>
      <c r="I136" s="194"/>
      <c r="J136" s="195">
        <f>ROUND(I136*H136,2)</f>
        <v>0</v>
      </c>
      <c r="K136" s="191" t="s">
        <v>298</v>
      </c>
      <c r="L136" s="40"/>
      <c r="M136" s="196" t="s">
        <v>1</v>
      </c>
      <c r="N136" s="197" t="s">
        <v>42</v>
      </c>
      <c r="O136" s="72"/>
      <c r="P136" s="198">
        <f>O136*H136</f>
        <v>0</v>
      </c>
      <c r="Q136" s="198">
        <v>8.4000000000000003E-4</v>
      </c>
      <c r="R136" s="198">
        <f>Q136*H136</f>
        <v>1.6800000000000001E-3</v>
      </c>
      <c r="S136" s="198">
        <v>0</v>
      </c>
      <c r="T136" s="199">
        <f>S136*H136</f>
        <v>0</v>
      </c>
      <c r="U136" s="35"/>
      <c r="V136" s="35"/>
      <c r="W136" s="35"/>
      <c r="X136" s="35"/>
      <c r="Y136" s="35"/>
      <c r="Z136" s="35"/>
      <c r="AA136" s="35"/>
      <c r="AB136" s="35"/>
      <c r="AC136" s="35"/>
      <c r="AD136" s="35"/>
      <c r="AE136" s="35"/>
      <c r="AR136" s="200" t="s">
        <v>299</v>
      </c>
      <c r="AT136" s="200" t="s">
        <v>294</v>
      </c>
      <c r="AU136" s="200" t="s">
        <v>120</v>
      </c>
      <c r="AY136" s="18" t="s">
        <v>292</v>
      </c>
      <c r="BE136" s="201">
        <f>IF(N136="základní",J136,0)</f>
        <v>0</v>
      </c>
      <c r="BF136" s="201">
        <f>IF(N136="snížená",J136,0)</f>
        <v>0</v>
      </c>
      <c r="BG136" s="201">
        <f>IF(N136="zákl. přenesená",J136,0)</f>
        <v>0</v>
      </c>
      <c r="BH136" s="201">
        <f>IF(N136="sníž. přenesená",J136,0)</f>
        <v>0</v>
      </c>
      <c r="BI136" s="201">
        <f>IF(N136="nulová",J136,0)</f>
        <v>0</v>
      </c>
      <c r="BJ136" s="18" t="s">
        <v>85</v>
      </c>
      <c r="BK136" s="201">
        <f>ROUND(I136*H136,2)</f>
        <v>0</v>
      </c>
      <c r="BL136" s="18" t="s">
        <v>299</v>
      </c>
      <c r="BM136" s="200" t="s">
        <v>415</v>
      </c>
    </row>
    <row r="137" spans="1:65" s="2" customFormat="1" ht="24.2" customHeight="1">
      <c r="A137" s="35"/>
      <c r="B137" s="36"/>
      <c r="C137" s="189" t="s">
        <v>357</v>
      </c>
      <c r="D137" s="189" t="s">
        <v>294</v>
      </c>
      <c r="E137" s="190" t="s">
        <v>6553</v>
      </c>
      <c r="F137" s="191" t="s">
        <v>6554</v>
      </c>
      <c r="G137" s="192" t="s">
        <v>297</v>
      </c>
      <c r="H137" s="193">
        <v>2</v>
      </c>
      <c r="I137" s="194"/>
      <c r="J137" s="195">
        <f>ROUND(I137*H137,2)</f>
        <v>0</v>
      </c>
      <c r="K137" s="191" t="s">
        <v>298</v>
      </c>
      <c r="L137" s="40"/>
      <c r="M137" s="196" t="s">
        <v>1</v>
      </c>
      <c r="N137" s="197" t="s">
        <v>42</v>
      </c>
      <c r="O137" s="72"/>
      <c r="P137" s="198">
        <f>O137*H137</f>
        <v>0</v>
      </c>
      <c r="Q137" s="198">
        <v>0</v>
      </c>
      <c r="R137" s="198">
        <f>Q137*H137</f>
        <v>0</v>
      </c>
      <c r="S137" s="198">
        <v>0</v>
      </c>
      <c r="T137" s="199">
        <f>S137*H137</f>
        <v>0</v>
      </c>
      <c r="U137" s="35"/>
      <c r="V137" s="35"/>
      <c r="W137" s="35"/>
      <c r="X137" s="35"/>
      <c r="Y137" s="35"/>
      <c r="Z137" s="35"/>
      <c r="AA137" s="35"/>
      <c r="AB137" s="35"/>
      <c r="AC137" s="35"/>
      <c r="AD137" s="35"/>
      <c r="AE137" s="35"/>
      <c r="AR137" s="200" t="s">
        <v>299</v>
      </c>
      <c r="AT137" s="200" t="s">
        <v>294</v>
      </c>
      <c r="AU137" s="200" t="s">
        <v>120</v>
      </c>
      <c r="AY137" s="18" t="s">
        <v>292</v>
      </c>
      <c r="BE137" s="201">
        <f>IF(N137="základní",J137,0)</f>
        <v>0</v>
      </c>
      <c r="BF137" s="201">
        <f>IF(N137="snížená",J137,0)</f>
        <v>0</v>
      </c>
      <c r="BG137" s="201">
        <f>IF(N137="zákl. přenesená",J137,0)</f>
        <v>0</v>
      </c>
      <c r="BH137" s="201">
        <f>IF(N137="sníž. přenesená",J137,0)</f>
        <v>0</v>
      </c>
      <c r="BI137" s="201">
        <f>IF(N137="nulová",J137,0)</f>
        <v>0</v>
      </c>
      <c r="BJ137" s="18" t="s">
        <v>85</v>
      </c>
      <c r="BK137" s="201">
        <f>ROUND(I137*H137,2)</f>
        <v>0</v>
      </c>
      <c r="BL137" s="18" t="s">
        <v>299</v>
      </c>
      <c r="BM137" s="200" t="s">
        <v>438</v>
      </c>
    </row>
    <row r="138" spans="1:65" s="2" customFormat="1" ht="37.9" customHeight="1">
      <c r="A138" s="35"/>
      <c r="B138" s="36"/>
      <c r="C138" s="189" t="s">
        <v>362</v>
      </c>
      <c r="D138" s="189" t="s">
        <v>294</v>
      </c>
      <c r="E138" s="190" t="s">
        <v>6555</v>
      </c>
      <c r="F138" s="191" t="s">
        <v>6556</v>
      </c>
      <c r="G138" s="192" t="s">
        <v>307</v>
      </c>
      <c r="H138" s="193">
        <v>0.36</v>
      </c>
      <c r="I138" s="194"/>
      <c r="J138" s="195">
        <f>ROUND(I138*H138,2)</f>
        <v>0</v>
      </c>
      <c r="K138" s="191" t="s">
        <v>298</v>
      </c>
      <c r="L138" s="40"/>
      <c r="M138" s="196" t="s">
        <v>1</v>
      </c>
      <c r="N138" s="197" t="s">
        <v>42</v>
      </c>
      <c r="O138" s="72"/>
      <c r="P138" s="198">
        <f>O138*H138</f>
        <v>0</v>
      </c>
      <c r="Q138" s="198">
        <v>0</v>
      </c>
      <c r="R138" s="198">
        <f>Q138*H138</f>
        <v>0</v>
      </c>
      <c r="S138" s="198">
        <v>0</v>
      </c>
      <c r="T138" s="199">
        <f>S138*H138</f>
        <v>0</v>
      </c>
      <c r="U138" s="35"/>
      <c r="V138" s="35"/>
      <c r="W138" s="35"/>
      <c r="X138" s="35"/>
      <c r="Y138" s="35"/>
      <c r="Z138" s="35"/>
      <c r="AA138" s="35"/>
      <c r="AB138" s="35"/>
      <c r="AC138" s="35"/>
      <c r="AD138" s="35"/>
      <c r="AE138" s="35"/>
      <c r="AR138" s="200" t="s">
        <v>299</v>
      </c>
      <c r="AT138" s="200" t="s">
        <v>294</v>
      </c>
      <c r="AU138" s="200" t="s">
        <v>120</v>
      </c>
      <c r="AY138" s="18" t="s">
        <v>292</v>
      </c>
      <c r="BE138" s="201">
        <f>IF(N138="základní",J138,0)</f>
        <v>0</v>
      </c>
      <c r="BF138" s="201">
        <f>IF(N138="snížená",J138,0)</f>
        <v>0</v>
      </c>
      <c r="BG138" s="201">
        <f>IF(N138="zákl. přenesená",J138,0)</f>
        <v>0</v>
      </c>
      <c r="BH138" s="201">
        <f>IF(N138="sníž. přenesená",J138,0)</f>
        <v>0</v>
      </c>
      <c r="BI138" s="201">
        <f>IF(N138="nulová",J138,0)</f>
        <v>0</v>
      </c>
      <c r="BJ138" s="18" t="s">
        <v>85</v>
      </c>
      <c r="BK138" s="201">
        <f>ROUND(I138*H138,2)</f>
        <v>0</v>
      </c>
      <c r="BL138" s="18" t="s">
        <v>299</v>
      </c>
      <c r="BM138" s="200" t="s">
        <v>449</v>
      </c>
    </row>
    <row r="139" spans="1:65" s="2" customFormat="1" ht="24.2" customHeight="1">
      <c r="A139" s="35"/>
      <c r="B139" s="36"/>
      <c r="C139" s="189" t="s">
        <v>368</v>
      </c>
      <c r="D139" s="189" t="s">
        <v>294</v>
      </c>
      <c r="E139" s="190" t="s">
        <v>358</v>
      </c>
      <c r="F139" s="191" t="s">
        <v>4826</v>
      </c>
      <c r="G139" s="192" t="s">
        <v>307</v>
      </c>
      <c r="H139" s="193">
        <v>0.36</v>
      </c>
      <c r="I139" s="194"/>
      <c r="J139" s="195">
        <f>ROUND(I139*H139,2)</f>
        <v>0</v>
      </c>
      <c r="K139" s="191" t="s">
        <v>298</v>
      </c>
      <c r="L139" s="40"/>
      <c r="M139" s="196" t="s">
        <v>1</v>
      </c>
      <c r="N139" s="197" t="s">
        <v>42</v>
      </c>
      <c r="O139" s="72"/>
      <c r="P139" s="198">
        <f>O139*H139</f>
        <v>0</v>
      </c>
      <c r="Q139" s="198">
        <v>0</v>
      </c>
      <c r="R139" s="198">
        <f>Q139*H139</f>
        <v>0</v>
      </c>
      <c r="S139" s="198">
        <v>0</v>
      </c>
      <c r="T139" s="199">
        <f>S139*H139</f>
        <v>0</v>
      </c>
      <c r="U139" s="35"/>
      <c r="V139" s="35"/>
      <c r="W139" s="35"/>
      <c r="X139" s="35"/>
      <c r="Y139" s="35"/>
      <c r="Z139" s="35"/>
      <c r="AA139" s="35"/>
      <c r="AB139" s="35"/>
      <c r="AC139" s="35"/>
      <c r="AD139" s="35"/>
      <c r="AE139" s="35"/>
      <c r="AR139" s="200" t="s">
        <v>299</v>
      </c>
      <c r="AT139" s="200" t="s">
        <v>294</v>
      </c>
      <c r="AU139" s="200" t="s">
        <v>120</v>
      </c>
      <c r="AY139" s="18" t="s">
        <v>292</v>
      </c>
      <c r="BE139" s="201">
        <f>IF(N139="základní",J139,0)</f>
        <v>0</v>
      </c>
      <c r="BF139" s="201">
        <f>IF(N139="snížená",J139,0)</f>
        <v>0</v>
      </c>
      <c r="BG139" s="201">
        <f>IF(N139="zákl. přenesená",J139,0)</f>
        <v>0</v>
      </c>
      <c r="BH139" s="201">
        <f>IF(N139="sníž. přenesená",J139,0)</f>
        <v>0</v>
      </c>
      <c r="BI139" s="201">
        <f>IF(N139="nulová",J139,0)</f>
        <v>0</v>
      </c>
      <c r="BJ139" s="18" t="s">
        <v>85</v>
      </c>
      <c r="BK139" s="201">
        <f>ROUND(I139*H139,2)</f>
        <v>0</v>
      </c>
      <c r="BL139" s="18" t="s">
        <v>299</v>
      </c>
      <c r="BM139" s="200" t="s">
        <v>459</v>
      </c>
    </row>
    <row r="140" spans="1:65" s="2" customFormat="1" ht="24.2" customHeight="1">
      <c r="A140" s="35"/>
      <c r="B140" s="36"/>
      <c r="C140" s="189" t="s">
        <v>372</v>
      </c>
      <c r="D140" s="189" t="s">
        <v>294</v>
      </c>
      <c r="E140" s="190" t="s">
        <v>4834</v>
      </c>
      <c r="F140" s="191" t="s">
        <v>4835</v>
      </c>
      <c r="G140" s="192" t="s">
        <v>307</v>
      </c>
      <c r="H140" s="193">
        <v>3.4</v>
      </c>
      <c r="I140" s="194"/>
      <c r="J140" s="195">
        <f>ROUND(I140*H140,2)</f>
        <v>0</v>
      </c>
      <c r="K140" s="191" t="s">
        <v>298</v>
      </c>
      <c r="L140" s="40"/>
      <c r="M140" s="196" t="s">
        <v>1</v>
      </c>
      <c r="N140" s="197" t="s">
        <v>42</v>
      </c>
      <c r="O140" s="72"/>
      <c r="P140" s="198">
        <f>O140*H140</f>
        <v>0</v>
      </c>
      <c r="Q140" s="198">
        <v>0</v>
      </c>
      <c r="R140" s="198">
        <f>Q140*H140</f>
        <v>0</v>
      </c>
      <c r="S140" s="198">
        <v>0</v>
      </c>
      <c r="T140" s="199">
        <f>S140*H140</f>
        <v>0</v>
      </c>
      <c r="U140" s="35"/>
      <c r="V140" s="35"/>
      <c r="W140" s="35"/>
      <c r="X140" s="35"/>
      <c r="Y140" s="35"/>
      <c r="Z140" s="35"/>
      <c r="AA140" s="35"/>
      <c r="AB140" s="35"/>
      <c r="AC140" s="35"/>
      <c r="AD140" s="35"/>
      <c r="AE140" s="35"/>
      <c r="AR140" s="200" t="s">
        <v>299</v>
      </c>
      <c r="AT140" s="200" t="s">
        <v>294</v>
      </c>
      <c r="AU140" s="200" t="s">
        <v>120</v>
      </c>
      <c r="AY140" s="18" t="s">
        <v>292</v>
      </c>
      <c r="BE140" s="201">
        <f>IF(N140="základní",J140,0)</f>
        <v>0</v>
      </c>
      <c r="BF140" s="201">
        <f>IF(N140="snížená",J140,0)</f>
        <v>0</v>
      </c>
      <c r="BG140" s="201">
        <f>IF(N140="zákl. přenesená",J140,0)</f>
        <v>0</v>
      </c>
      <c r="BH140" s="201">
        <f>IF(N140="sníž. přenesená",J140,0)</f>
        <v>0</v>
      </c>
      <c r="BI140" s="201">
        <f>IF(N140="nulová",J140,0)</f>
        <v>0</v>
      </c>
      <c r="BJ140" s="18" t="s">
        <v>85</v>
      </c>
      <c r="BK140" s="201">
        <f>ROUND(I140*H140,2)</f>
        <v>0</v>
      </c>
      <c r="BL140" s="18" t="s">
        <v>299</v>
      </c>
      <c r="BM140" s="200" t="s">
        <v>485</v>
      </c>
    </row>
    <row r="141" spans="1:65" s="14" customFormat="1" ht="11.25">
      <c r="B141" s="213"/>
      <c r="C141" s="214"/>
      <c r="D141" s="204" t="s">
        <v>301</v>
      </c>
      <c r="E141" s="215" t="s">
        <v>1</v>
      </c>
      <c r="F141" s="216" t="s">
        <v>6557</v>
      </c>
      <c r="G141" s="214"/>
      <c r="H141" s="217">
        <v>3.4</v>
      </c>
      <c r="I141" s="218"/>
      <c r="J141" s="214"/>
      <c r="K141" s="214"/>
      <c r="L141" s="219"/>
      <c r="M141" s="220"/>
      <c r="N141" s="221"/>
      <c r="O141" s="221"/>
      <c r="P141" s="221"/>
      <c r="Q141" s="221"/>
      <c r="R141" s="221"/>
      <c r="S141" s="221"/>
      <c r="T141" s="222"/>
      <c r="AT141" s="223" t="s">
        <v>301</v>
      </c>
      <c r="AU141" s="223" t="s">
        <v>120</v>
      </c>
      <c r="AV141" s="14" t="s">
        <v>120</v>
      </c>
      <c r="AW141" s="14" t="s">
        <v>32</v>
      </c>
      <c r="AX141" s="14" t="s">
        <v>77</v>
      </c>
      <c r="AY141" s="223" t="s">
        <v>292</v>
      </c>
    </row>
    <row r="142" spans="1:65" s="15" customFormat="1" ht="11.25">
      <c r="B142" s="224"/>
      <c r="C142" s="225"/>
      <c r="D142" s="204" t="s">
        <v>301</v>
      </c>
      <c r="E142" s="226" t="s">
        <v>1</v>
      </c>
      <c r="F142" s="227" t="s">
        <v>304</v>
      </c>
      <c r="G142" s="225"/>
      <c r="H142" s="228">
        <v>3.4</v>
      </c>
      <c r="I142" s="229"/>
      <c r="J142" s="225"/>
      <c r="K142" s="225"/>
      <c r="L142" s="230"/>
      <c r="M142" s="231"/>
      <c r="N142" s="232"/>
      <c r="O142" s="232"/>
      <c r="P142" s="232"/>
      <c r="Q142" s="232"/>
      <c r="R142" s="232"/>
      <c r="S142" s="232"/>
      <c r="T142" s="233"/>
      <c r="AT142" s="234" t="s">
        <v>301</v>
      </c>
      <c r="AU142" s="234" t="s">
        <v>120</v>
      </c>
      <c r="AV142" s="15" t="s">
        <v>299</v>
      </c>
      <c r="AW142" s="15" t="s">
        <v>32</v>
      </c>
      <c r="AX142" s="15" t="s">
        <v>85</v>
      </c>
      <c r="AY142" s="234" t="s">
        <v>292</v>
      </c>
    </row>
    <row r="143" spans="1:65" s="2" customFormat="1" ht="24.2" customHeight="1">
      <c r="A143" s="35"/>
      <c r="B143" s="36"/>
      <c r="C143" s="189" t="s">
        <v>399</v>
      </c>
      <c r="D143" s="189" t="s">
        <v>294</v>
      </c>
      <c r="E143" s="190" t="s">
        <v>5763</v>
      </c>
      <c r="F143" s="191" t="s">
        <v>5764</v>
      </c>
      <c r="G143" s="192" t="s">
        <v>307</v>
      </c>
      <c r="H143" s="193">
        <v>0.36</v>
      </c>
      <c r="I143" s="194"/>
      <c r="J143" s="195">
        <f>ROUND(I143*H143,2)</f>
        <v>0</v>
      </c>
      <c r="K143" s="191" t="s">
        <v>298</v>
      </c>
      <c r="L143" s="40"/>
      <c r="M143" s="196" t="s">
        <v>1</v>
      </c>
      <c r="N143" s="197" t="s">
        <v>42</v>
      </c>
      <c r="O143" s="72"/>
      <c r="P143" s="198">
        <f>O143*H143</f>
        <v>0</v>
      </c>
      <c r="Q143" s="198">
        <v>0</v>
      </c>
      <c r="R143" s="198">
        <f>Q143*H143</f>
        <v>0</v>
      </c>
      <c r="S143" s="198">
        <v>0</v>
      </c>
      <c r="T143" s="199">
        <f>S143*H143</f>
        <v>0</v>
      </c>
      <c r="U143" s="35"/>
      <c r="V143" s="35"/>
      <c r="W143" s="35"/>
      <c r="X143" s="35"/>
      <c r="Y143" s="35"/>
      <c r="Z143" s="35"/>
      <c r="AA143" s="35"/>
      <c r="AB143" s="35"/>
      <c r="AC143" s="35"/>
      <c r="AD143" s="35"/>
      <c r="AE143" s="35"/>
      <c r="AR143" s="200" t="s">
        <v>299</v>
      </c>
      <c r="AT143" s="200" t="s">
        <v>294</v>
      </c>
      <c r="AU143" s="200" t="s">
        <v>120</v>
      </c>
      <c r="AY143" s="18" t="s">
        <v>292</v>
      </c>
      <c r="BE143" s="201">
        <f>IF(N143="základní",J143,0)</f>
        <v>0</v>
      </c>
      <c r="BF143" s="201">
        <f>IF(N143="snížená",J143,0)</f>
        <v>0</v>
      </c>
      <c r="BG143" s="201">
        <f>IF(N143="zákl. přenesená",J143,0)</f>
        <v>0</v>
      </c>
      <c r="BH143" s="201">
        <f>IF(N143="sníž. přenesená",J143,0)</f>
        <v>0</v>
      </c>
      <c r="BI143" s="201">
        <f>IF(N143="nulová",J143,0)</f>
        <v>0</v>
      </c>
      <c r="BJ143" s="18" t="s">
        <v>85</v>
      </c>
      <c r="BK143" s="201">
        <f>ROUND(I143*H143,2)</f>
        <v>0</v>
      </c>
      <c r="BL143" s="18" t="s">
        <v>299</v>
      </c>
      <c r="BM143" s="200" t="s">
        <v>494</v>
      </c>
    </row>
    <row r="144" spans="1:65" s="14" customFormat="1" ht="11.25">
      <c r="B144" s="213"/>
      <c r="C144" s="214"/>
      <c r="D144" s="204" t="s">
        <v>301</v>
      </c>
      <c r="E144" s="215" t="s">
        <v>1</v>
      </c>
      <c r="F144" s="216" t="s">
        <v>6558</v>
      </c>
      <c r="G144" s="214"/>
      <c r="H144" s="217">
        <v>0.36</v>
      </c>
      <c r="I144" s="218"/>
      <c r="J144" s="214"/>
      <c r="K144" s="214"/>
      <c r="L144" s="219"/>
      <c r="M144" s="220"/>
      <c r="N144" s="221"/>
      <c r="O144" s="221"/>
      <c r="P144" s="221"/>
      <c r="Q144" s="221"/>
      <c r="R144" s="221"/>
      <c r="S144" s="221"/>
      <c r="T144" s="222"/>
      <c r="AT144" s="223" t="s">
        <v>301</v>
      </c>
      <c r="AU144" s="223" t="s">
        <v>120</v>
      </c>
      <c r="AV144" s="14" t="s">
        <v>120</v>
      </c>
      <c r="AW144" s="14" t="s">
        <v>32</v>
      </c>
      <c r="AX144" s="14" t="s">
        <v>77</v>
      </c>
      <c r="AY144" s="223" t="s">
        <v>292</v>
      </c>
    </row>
    <row r="145" spans="1:65" s="15" customFormat="1" ht="11.25">
      <c r="B145" s="224"/>
      <c r="C145" s="225"/>
      <c r="D145" s="204" t="s">
        <v>301</v>
      </c>
      <c r="E145" s="226" t="s">
        <v>1</v>
      </c>
      <c r="F145" s="227" t="s">
        <v>304</v>
      </c>
      <c r="G145" s="225"/>
      <c r="H145" s="228">
        <v>0.36</v>
      </c>
      <c r="I145" s="229"/>
      <c r="J145" s="225"/>
      <c r="K145" s="225"/>
      <c r="L145" s="230"/>
      <c r="M145" s="231"/>
      <c r="N145" s="232"/>
      <c r="O145" s="232"/>
      <c r="P145" s="232"/>
      <c r="Q145" s="232"/>
      <c r="R145" s="232"/>
      <c r="S145" s="232"/>
      <c r="T145" s="233"/>
      <c r="AT145" s="234" t="s">
        <v>301</v>
      </c>
      <c r="AU145" s="234" t="s">
        <v>120</v>
      </c>
      <c r="AV145" s="15" t="s">
        <v>299</v>
      </c>
      <c r="AW145" s="15" t="s">
        <v>32</v>
      </c>
      <c r="AX145" s="15" t="s">
        <v>85</v>
      </c>
      <c r="AY145" s="234" t="s">
        <v>292</v>
      </c>
    </row>
    <row r="146" spans="1:65" s="2" customFormat="1" ht="16.5" customHeight="1">
      <c r="A146" s="35"/>
      <c r="B146" s="36"/>
      <c r="C146" s="246" t="s">
        <v>404</v>
      </c>
      <c r="D146" s="246" t="s">
        <v>626</v>
      </c>
      <c r="E146" s="247" t="s">
        <v>4844</v>
      </c>
      <c r="F146" s="248" t="s">
        <v>6559</v>
      </c>
      <c r="G146" s="249" t="s">
        <v>365</v>
      </c>
      <c r="H146" s="250">
        <v>0.61199999999999999</v>
      </c>
      <c r="I146" s="251"/>
      <c r="J146" s="252">
        <f>ROUND(I146*H146,2)</f>
        <v>0</v>
      </c>
      <c r="K146" s="248" t="s">
        <v>298</v>
      </c>
      <c r="L146" s="253"/>
      <c r="M146" s="254" t="s">
        <v>1</v>
      </c>
      <c r="N146" s="255" t="s">
        <v>42</v>
      </c>
      <c r="O146" s="72"/>
      <c r="P146" s="198">
        <f>O146*H146</f>
        <v>0</v>
      </c>
      <c r="Q146" s="198">
        <v>1</v>
      </c>
      <c r="R146" s="198">
        <f>Q146*H146</f>
        <v>0.61199999999999999</v>
      </c>
      <c r="S146" s="198">
        <v>0</v>
      </c>
      <c r="T146" s="199">
        <f>S146*H146</f>
        <v>0</v>
      </c>
      <c r="U146" s="35"/>
      <c r="V146" s="35"/>
      <c r="W146" s="35"/>
      <c r="X146" s="35"/>
      <c r="Y146" s="35"/>
      <c r="Z146" s="35"/>
      <c r="AA146" s="35"/>
      <c r="AB146" s="35"/>
      <c r="AC146" s="35"/>
      <c r="AD146" s="35"/>
      <c r="AE146" s="35"/>
      <c r="AR146" s="200" t="s">
        <v>357</v>
      </c>
      <c r="AT146" s="200" t="s">
        <v>626</v>
      </c>
      <c r="AU146" s="200" t="s">
        <v>120</v>
      </c>
      <c r="AY146" s="18" t="s">
        <v>292</v>
      </c>
      <c r="BE146" s="201">
        <f>IF(N146="základní",J146,0)</f>
        <v>0</v>
      </c>
      <c r="BF146" s="201">
        <f>IF(N146="snížená",J146,0)</f>
        <v>0</v>
      </c>
      <c r="BG146" s="201">
        <f>IF(N146="zákl. přenesená",J146,0)</f>
        <v>0</v>
      </c>
      <c r="BH146" s="201">
        <f>IF(N146="sníž. přenesená",J146,0)</f>
        <v>0</v>
      </c>
      <c r="BI146" s="201">
        <f>IF(N146="nulová",J146,0)</f>
        <v>0</v>
      </c>
      <c r="BJ146" s="18" t="s">
        <v>85</v>
      </c>
      <c r="BK146" s="201">
        <f>ROUND(I146*H146,2)</f>
        <v>0</v>
      </c>
      <c r="BL146" s="18" t="s">
        <v>299</v>
      </c>
      <c r="BM146" s="200" t="s">
        <v>503</v>
      </c>
    </row>
    <row r="147" spans="1:65" s="14" customFormat="1" ht="11.25">
      <c r="B147" s="213"/>
      <c r="C147" s="214"/>
      <c r="D147" s="204" t="s">
        <v>301</v>
      </c>
      <c r="E147" s="215" t="s">
        <v>1</v>
      </c>
      <c r="F147" s="216" t="s">
        <v>6560</v>
      </c>
      <c r="G147" s="214"/>
      <c r="H147" s="217">
        <v>0.61199999999999999</v>
      </c>
      <c r="I147" s="218"/>
      <c r="J147" s="214"/>
      <c r="K147" s="214"/>
      <c r="L147" s="219"/>
      <c r="M147" s="220"/>
      <c r="N147" s="221"/>
      <c r="O147" s="221"/>
      <c r="P147" s="221"/>
      <c r="Q147" s="221"/>
      <c r="R147" s="221"/>
      <c r="S147" s="221"/>
      <c r="T147" s="222"/>
      <c r="AT147" s="223" t="s">
        <v>301</v>
      </c>
      <c r="AU147" s="223" t="s">
        <v>120</v>
      </c>
      <c r="AV147" s="14" t="s">
        <v>120</v>
      </c>
      <c r="AW147" s="14" t="s">
        <v>32</v>
      </c>
      <c r="AX147" s="14" t="s">
        <v>77</v>
      </c>
      <c r="AY147" s="223" t="s">
        <v>292</v>
      </c>
    </row>
    <row r="148" spans="1:65" s="15" customFormat="1" ht="11.25">
      <c r="B148" s="224"/>
      <c r="C148" s="225"/>
      <c r="D148" s="204" t="s">
        <v>301</v>
      </c>
      <c r="E148" s="226" t="s">
        <v>1</v>
      </c>
      <c r="F148" s="227" t="s">
        <v>304</v>
      </c>
      <c r="G148" s="225"/>
      <c r="H148" s="228">
        <v>0.61199999999999999</v>
      </c>
      <c r="I148" s="229"/>
      <c r="J148" s="225"/>
      <c r="K148" s="225"/>
      <c r="L148" s="230"/>
      <c r="M148" s="231"/>
      <c r="N148" s="232"/>
      <c r="O148" s="232"/>
      <c r="P148" s="232"/>
      <c r="Q148" s="232"/>
      <c r="R148" s="232"/>
      <c r="S148" s="232"/>
      <c r="T148" s="233"/>
      <c r="AT148" s="234" t="s">
        <v>301</v>
      </c>
      <c r="AU148" s="234" t="s">
        <v>120</v>
      </c>
      <c r="AV148" s="15" t="s">
        <v>299</v>
      </c>
      <c r="AW148" s="15" t="s">
        <v>32</v>
      </c>
      <c r="AX148" s="15" t="s">
        <v>85</v>
      </c>
      <c r="AY148" s="234" t="s">
        <v>292</v>
      </c>
    </row>
    <row r="149" spans="1:65" s="2" customFormat="1" ht="24.2" customHeight="1">
      <c r="A149" s="35"/>
      <c r="B149" s="36"/>
      <c r="C149" s="189" t="s">
        <v>415</v>
      </c>
      <c r="D149" s="189" t="s">
        <v>294</v>
      </c>
      <c r="E149" s="190" t="s">
        <v>6561</v>
      </c>
      <c r="F149" s="191" t="s">
        <v>6562</v>
      </c>
      <c r="G149" s="192" t="s">
        <v>297</v>
      </c>
      <c r="H149" s="193">
        <v>3</v>
      </c>
      <c r="I149" s="194"/>
      <c r="J149" s="195">
        <f>ROUND(I149*H149,2)</f>
        <v>0</v>
      </c>
      <c r="K149" s="191" t="s">
        <v>298</v>
      </c>
      <c r="L149" s="40"/>
      <c r="M149" s="196" t="s">
        <v>1</v>
      </c>
      <c r="N149" s="197" t="s">
        <v>42</v>
      </c>
      <c r="O149" s="72"/>
      <c r="P149" s="198">
        <f>O149*H149</f>
        <v>0</v>
      </c>
      <c r="Q149" s="198">
        <v>0</v>
      </c>
      <c r="R149" s="198">
        <f>Q149*H149</f>
        <v>0</v>
      </c>
      <c r="S149" s="198">
        <v>0</v>
      </c>
      <c r="T149" s="199">
        <f>S149*H149</f>
        <v>0</v>
      </c>
      <c r="U149" s="35"/>
      <c r="V149" s="35"/>
      <c r="W149" s="35"/>
      <c r="X149" s="35"/>
      <c r="Y149" s="35"/>
      <c r="Z149" s="35"/>
      <c r="AA149" s="35"/>
      <c r="AB149" s="35"/>
      <c r="AC149" s="35"/>
      <c r="AD149" s="35"/>
      <c r="AE149" s="35"/>
      <c r="AR149" s="200" t="s">
        <v>299</v>
      </c>
      <c r="AT149" s="200" t="s">
        <v>294</v>
      </c>
      <c r="AU149" s="200" t="s">
        <v>120</v>
      </c>
      <c r="AY149" s="18" t="s">
        <v>292</v>
      </c>
      <c r="BE149" s="201">
        <f>IF(N149="základní",J149,0)</f>
        <v>0</v>
      </c>
      <c r="BF149" s="201">
        <f>IF(N149="snížená",J149,0)</f>
        <v>0</v>
      </c>
      <c r="BG149" s="201">
        <f>IF(N149="zákl. přenesená",J149,0)</f>
        <v>0</v>
      </c>
      <c r="BH149" s="201">
        <f>IF(N149="sníž. přenesená",J149,0)</f>
        <v>0</v>
      </c>
      <c r="BI149" s="201">
        <f>IF(N149="nulová",J149,0)</f>
        <v>0</v>
      </c>
      <c r="BJ149" s="18" t="s">
        <v>85</v>
      </c>
      <c r="BK149" s="201">
        <f>ROUND(I149*H149,2)</f>
        <v>0</v>
      </c>
      <c r="BL149" s="18" t="s">
        <v>299</v>
      </c>
      <c r="BM149" s="200" t="s">
        <v>523</v>
      </c>
    </row>
    <row r="150" spans="1:65" s="12" customFormat="1" ht="25.9" customHeight="1">
      <c r="B150" s="173"/>
      <c r="C150" s="174"/>
      <c r="D150" s="175" t="s">
        <v>76</v>
      </c>
      <c r="E150" s="176" t="s">
        <v>1494</v>
      </c>
      <c r="F150" s="176" t="s">
        <v>1495</v>
      </c>
      <c r="G150" s="174"/>
      <c r="H150" s="174"/>
      <c r="I150" s="177"/>
      <c r="J150" s="178">
        <f>BK150</f>
        <v>0</v>
      </c>
      <c r="K150" s="174"/>
      <c r="L150" s="179"/>
      <c r="M150" s="180"/>
      <c r="N150" s="181"/>
      <c r="O150" s="181"/>
      <c r="P150" s="182">
        <f>P151</f>
        <v>0</v>
      </c>
      <c r="Q150" s="181"/>
      <c r="R150" s="182">
        <f>R151</f>
        <v>5.0600000000000003E-3</v>
      </c>
      <c r="S150" s="181"/>
      <c r="T150" s="183">
        <f>T151</f>
        <v>0</v>
      </c>
      <c r="AR150" s="184" t="s">
        <v>120</v>
      </c>
      <c r="AT150" s="185" t="s">
        <v>76</v>
      </c>
      <c r="AU150" s="185" t="s">
        <v>77</v>
      </c>
      <c r="AY150" s="184" t="s">
        <v>292</v>
      </c>
      <c r="BK150" s="186">
        <f>BK151</f>
        <v>0</v>
      </c>
    </row>
    <row r="151" spans="1:65" s="12" customFormat="1" ht="22.9" customHeight="1">
      <c r="B151" s="173"/>
      <c r="C151" s="174"/>
      <c r="D151" s="175" t="s">
        <v>76</v>
      </c>
      <c r="E151" s="187" t="s">
        <v>6563</v>
      </c>
      <c r="F151" s="187" t="s">
        <v>6564</v>
      </c>
      <c r="G151" s="174"/>
      <c r="H151" s="174"/>
      <c r="I151" s="177"/>
      <c r="J151" s="188">
        <f>BK151</f>
        <v>0</v>
      </c>
      <c r="K151" s="174"/>
      <c r="L151" s="179"/>
      <c r="M151" s="180"/>
      <c r="N151" s="181"/>
      <c r="O151" s="181"/>
      <c r="P151" s="182">
        <f>SUM(P152:P161)</f>
        <v>0</v>
      </c>
      <c r="Q151" s="181"/>
      <c r="R151" s="182">
        <f>SUM(R152:R161)</f>
        <v>5.0600000000000003E-3</v>
      </c>
      <c r="S151" s="181"/>
      <c r="T151" s="183">
        <f>SUM(T152:T161)</f>
        <v>0</v>
      </c>
      <c r="AR151" s="184" t="s">
        <v>120</v>
      </c>
      <c r="AT151" s="185" t="s">
        <v>76</v>
      </c>
      <c r="AU151" s="185" t="s">
        <v>85</v>
      </c>
      <c r="AY151" s="184" t="s">
        <v>292</v>
      </c>
      <c r="BK151" s="186">
        <f>SUM(BK152:BK161)</f>
        <v>0</v>
      </c>
    </row>
    <row r="152" spans="1:65" s="2" customFormat="1" ht="24.2" customHeight="1">
      <c r="A152" s="35"/>
      <c r="B152" s="36"/>
      <c r="C152" s="189" t="s">
        <v>8</v>
      </c>
      <c r="D152" s="189" t="s">
        <v>294</v>
      </c>
      <c r="E152" s="190" t="s">
        <v>6565</v>
      </c>
      <c r="F152" s="191" t="s">
        <v>6566</v>
      </c>
      <c r="G152" s="192" t="s">
        <v>407</v>
      </c>
      <c r="H152" s="193">
        <v>4</v>
      </c>
      <c r="I152" s="194"/>
      <c r="J152" s="195">
        <f t="shared" ref="J152:J161" si="0">ROUND(I152*H152,2)</f>
        <v>0</v>
      </c>
      <c r="K152" s="191" t="s">
        <v>298</v>
      </c>
      <c r="L152" s="40"/>
      <c r="M152" s="196" t="s">
        <v>1</v>
      </c>
      <c r="N152" s="197" t="s">
        <v>42</v>
      </c>
      <c r="O152" s="72"/>
      <c r="P152" s="198">
        <f t="shared" ref="P152:P161" si="1">O152*H152</f>
        <v>0</v>
      </c>
      <c r="Q152" s="198">
        <v>3.8000000000000002E-4</v>
      </c>
      <c r="R152" s="198">
        <f t="shared" ref="R152:R161" si="2">Q152*H152</f>
        <v>1.5200000000000001E-3</v>
      </c>
      <c r="S152" s="198">
        <v>0</v>
      </c>
      <c r="T152" s="199">
        <f t="shared" ref="T152:T161" si="3">S152*H152</f>
        <v>0</v>
      </c>
      <c r="U152" s="35"/>
      <c r="V152" s="35"/>
      <c r="W152" s="35"/>
      <c r="X152" s="35"/>
      <c r="Y152" s="35"/>
      <c r="Z152" s="35"/>
      <c r="AA152" s="35"/>
      <c r="AB152" s="35"/>
      <c r="AC152" s="35"/>
      <c r="AD152" s="35"/>
      <c r="AE152" s="35"/>
      <c r="AR152" s="200" t="s">
        <v>438</v>
      </c>
      <c r="AT152" s="200" t="s">
        <v>294</v>
      </c>
      <c r="AU152" s="200" t="s">
        <v>120</v>
      </c>
      <c r="AY152" s="18" t="s">
        <v>292</v>
      </c>
      <c r="BE152" s="201">
        <f t="shared" ref="BE152:BE161" si="4">IF(N152="základní",J152,0)</f>
        <v>0</v>
      </c>
      <c r="BF152" s="201">
        <f t="shared" ref="BF152:BF161" si="5">IF(N152="snížená",J152,0)</f>
        <v>0</v>
      </c>
      <c r="BG152" s="201">
        <f t="shared" ref="BG152:BG161" si="6">IF(N152="zákl. přenesená",J152,0)</f>
        <v>0</v>
      </c>
      <c r="BH152" s="201">
        <f t="shared" ref="BH152:BH161" si="7">IF(N152="sníž. přenesená",J152,0)</f>
        <v>0</v>
      </c>
      <c r="BI152" s="201">
        <f t="shared" ref="BI152:BI161" si="8">IF(N152="nulová",J152,0)</f>
        <v>0</v>
      </c>
      <c r="BJ152" s="18" t="s">
        <v>85</v>
      </c>
      <c r="BK152" s="201">
        <f t="shared" ref="BK152:BK161" si="9">ROUND(I152*H152,2)</f>
        <v>0</v>
      </c>
      <c r="BL152" s="18" t="s">
        <v>438</v>
      </c>
      <c r="BM152" s="200" t="s">
        <v>554</v>
      </c>
    </row>
    <row r="153" spans="1:65" s="2" customFormat="1" ht="24.2" customHeight="1">
      <c r="A153" s="35"/>
      <c r="B153" s="36"/>
      <c r="C153" s="189" t="s">
        <v>438</v>
      </c>
      <c r="D153" s="189" t="s">
        <v>294</v>
      </c>
      <c r="E153" s="190" t="s">
        <v>6567</v>
      </c>
      <c r="F153" s="191" t="s">
        <v>6568</v>
      </c>
      <c r="G153" s="192" t="s">
        <v>407</v>
      </c>
      <c r="H153" s="193">
        <v>2</v>
      </c>
      <c r="I153" s="194"/>
      <c r="J153" s="195">
        <f t="shared" si="0"/>
        <v>0</v>
      </c>
      <c r="K153" s="191" t="s">
        <v>298</v>
      </c>
      <c r="L153" s="40"/>
      <c r="M153" s="196" t="s">
        <v>1</v>
      </c>
      <c r="N153" s="197" t="s">
        <v>42</v>
      </c>
      <c r="O153" s="72"/>
      <c r="P153" s="198">
        <f t="shared" si="1"/>
        <v>0</v>
      </c>
      <c r="Q153" s="198">
        <v>1.3699999999999999E-3</v>
      </c>
      <c r="R153" s="198">
        <f t="shared" si="2"/>
        <v>2.7399999999999998E-3</v>
      </c>
      <c r="S153" s="198">
        <v>0</v>
      </c>
      <c r="T153" s="199">
        <f t="shared" si="3"/>
        <v>0</v>
      </c>
      <c r="U153" s="35"/>
      <c r="V153" s="35"/>
      <c r="W153" s="35"/>
      <c r="X153" s="35"/>
      <c r="Y153" s="35"/>
      <c r="Z153" s="35"/>
      <c r="AA153" s="35"/>
      <c r="AB153" s="35"/>
      <c r="AC153" s="35"/>
      <c r="AD153" s="35"/>
      <c r="AE153" s="35"/>
      <c r="AR153" s="200" t="s">
        <v>438</v>
      </c>
      <c r="AT153" s="200" t="s">
        <v>294</v>
      </c>
      <c r="AU153" s="200" t="s">
        <v>120</v>
      </c>
      <c r="AY153" s="18" t="s">
        <v>292</v>
      </c>
      <c r="BE153" s="201">
        <f t="shared" si="4"/>
        <v>0</v>
      </c>
      <c r="BF153" s="201">
        <f t="shared" si="5"/>
        <v>0</v>
      </c>
      <c r="BG153" s="201">
        <f t="shared" si="6"/>
        <v>0</v>
      </c>
      <c r="BH153" s="201">
        <f t="shared" si="7"/>
        <v>0</v>
      </c>
      <c r="BI153" s="201">
        <f t="shared" si="8"/>
        <v>0</v>
      </c>
      <c r="BJ153" s="18" t="s">
        <v>85</v>
      </c>
      <c r="BK153" s="201">
        <f t="shared" si="9"/>
        <v>0</v>
      </c>
      <c r="BL153" s="18" t="s">
        <v>438</v>
      </c>
      <c r="BM153" s="200" t="s">
        <v>573</v>
      </c>
    </row>
    <row r="154" spans="1:65" s="2" customFormat="1" ht="16.5" customHeight="1">
      <c r="A154" s="35"/>
      <c r="B154" s="36"/>
      <c r="C154" s="189" t="s">
        <v>445</v>
      </c>
      <c r="D154" s="189" t="s">
        <v>294</v>
      </c>
      <c r="E154" s="190" t="s">
        <v>6569</v>
      </c>
      <c r="F154" s="191" t="s">
        <v>6570</v>
      </c>
      <c r="G154" s="192" t="s">
        <v>581</v>
      </c>
      <c r="H154" s="193">
        <v>2</v>
      </c>
      <c r="I154" s="194"/>
      <c r="J154" s="195">
        <f t="shared" si="0"/>
        <v>0</v>
      </c>
      <c r="K154" s="191" t="s">
        <v>298</v>
      </c>
      <c r="L154" s="40"/>
      <c r="M154" s="196" t="s">
        <v>1</v>
      </c>
      <c r="N154" s="197" t="s">
        <v>42</v>
      </c>
      <c r="O154" s="72"/>
      <c r="P154" s="198">
        <f t="shared" si="1"/>
        <v>0</v>
      </c>
      <c r="Q154" s="198">
        <v>0</v>
      </c>
      <c r="R154" s="198">
        <f t="shared" si="2"/>
        <v>0</v>
      </c>
      <c r="S154" s="198">
        <v>0</v>
      </c>
      <c r="T154" s="199">
        <f t="shared" si="3"/>
        <v>0</v>
      </c>
      <c r="U154" s="35"/>
      <c r="V154" s="35"/>
      <c r="W154" s="35"/>
      <c r="X154" s="35"/>
      <c r="Y154" s="35"/>
      <c r="Z154" s="35"/>
      <c r="AA154" s="35"/>
      <c r="AB154" s="35"/>
      <c r="AC154" s="35"/>
      <c r="AD154" s="35"/>
      <c r="AE154" s="35"/>
      <c r="AR154" s="200" t="s">
        <v>438</v>
      </c>
      <c r="AT154" s="200" t="s">
        <v>294</v>
      </c>
      <c r="AU154" s="200" t="s">
        <v>120</v>
      </c>
      <c r="AY154" s="18" t="s">
        <v>292</v>
      </c>
      <c r="BE154" s="201">
        <f t="shared" si="4"/>
        <v>0</v>
      </c>
      <c r="BF154" s="201">
        <f t="shared" si="5"/>
        <v>0</v>
      </c>
      <c r="BG154" s="201">
        <f t="shared" si="6"/>
        <v>0</v>
      </c>
      <c r="BH154" s="201">
        <f t="shared" si="7"/>
        <v>0</v>
      </c>
      <c r="BI154" s="201">
        <f t="shared" si="8"/>
        <v>0</v>
      </c>
      <c r="BJ154" s="18" t="s">
        <v>85</v>
      </c>
      <c r="BK154" s="201">
        <f t="shared" si="9"/>
        <v>0</v>
      </c>
      <c r="BL154" s="18" t="s">
        <v>438</v>
      </c>
      <c r="BM154" s="200" t="s">
        <v>583</v>
      </c>
    </row>
    <row r="155" spans="1:65" s="2" customFormat="1" ht="16.5" customHeight="1">
      <c r="A155" s="35"/>
      <c r="B155" s="36"/>
      <c r="C155" s="189" t="s">
        <v>449</v>
      </c>
      <c r="D155" s="189" t="s">
        <v>294</v>
      </c>
      <c r="E155" s="190" t="s">
        <v>6571</v>
      </c>
      <c r="F155" s="191" t="s">
        <v>6572</v>
      </c>
      <c r="G155" s="192" t="s">
        <v>407</v>
      </c>
      <c r="H155" s="193">
        <v>4</v>
      </c>
      <c r="I155" s="194"/>
      <c r="J155" s="195">
        <f t="shared" si="0"/>
        <v>0</v>
      </c>
      <c r="K155" s="191" t="s">
        <v>298</v>
      </c>
      <c r="L155" s="40"/>
      <c r="M155" s="196" t="s">
        <v>1</v>
      </c>
      <c r="N155" s="197" t="s">
        <v>42</v>
      </c>
      <c r="O155" s="72"/>
      <c r="P155" s="198">
        <f t="shared" si="1"/>
        <v>0</v>
      </c>
      <c r="Q155" s="198">
        <v>0</v>
      </c>
      <c r="R155" s="198">
        <f t="shared" si="2"/>
        <v>0</v>
      </c>
      <c r="S155" s="198">
        <v>0</v>
      </c>
      <c r="T155" s="199">
        <f t="shared" si="3"/>
        <v>0</v>
      </c>
      <c r="U155" s="35"/>
      <c r="V155" s="35"/>
      <c r="W155" s="35"/>
      <c r="X155" s="35"/>
      <c r="Y155" s="35"/>
      <c r="Z155" s="35"/>
      <c r="AA155" s="35"/>
      <c r="AB155" s="35"/>
      <c r="AC155" s="35"/>
      <c r="AD155" s="35"/>
      <c r="AE155" s="35"/>
      <c r="AR155" s="200" t="s">
        <v>438</v>
      </c>
      <c r="AT155" s="200" t="s">
        <v>294</v>
      </c>
      <c r="AU155" s="200" t="s">
        <v>120</v>
      </c>
      <c r="AY155" s="18" t="s">
        <v>292</v>
      </c>
      <c r="BE155" s="201">
        <f t="shared" si="4"/>
        <v>0</v>
      </c>
      <c r="BF155" s="201">
        <f t="shared" si="5"/>
        <v>0</v>
      </c>
      <c r="BG155" s="201">
        <f t="shared" si="6"/>
        <v>0</v>
      </c>
      <c r="BH155" s="201">
        <f t="shared" si="7"/>
        <v>0</v>
      </c>
      <c r="BI155" s="201">
        <f t="shared" si="8"/>
        <v>0</v>
      </c>
      <c r="BJ155" s="18" t="s">
        <v>85</v>
      </c>
      <c r="BK155" s="201">
        <f t="shared" si="9"/>
        <v>0</v>
      </c>
      <c r="BL155" s="18" t="s">
        <v>438</v>
      </c>
      <c r="BM155" s="200" t="s">
        <v>591</v>
      </c>
    </row>
    <row r="156" spans="1:65" s="2" customFormat="1" ht="16.5" customHeight="1">
      <c r="A156" s="35"/>
      <c r="B156" s="36"/>
      <c r="C156" s="189" t="s">
        <v>454</v>
      </c>
      <c r="D156" s="189" t="s">
        <v>294</v>
      </c>
      <c r="E156" s="190" t="s">
        <v>6573</v>
      </c>
      <c r="F156" s="191" t="s">
        <v>6574</v>
      </c>
      <c r="G156" s="192" t="s">
        <v>581</v>
      </c>
      <c r="H156" s="193">
        <v>1</v>
      </c>
      <c r="I156" s="194"/>
      <c r="J156" s="195">
        <f t="shared" si="0"/>
        <v>0</v>
      </c>
      <c r="K156" s="191" t="s">
        <v>298</v>
      </c>
      <c r="L156" s="40"/>
      <c r="M156" s="196" t="s">
        <v>1</v>
      </c>
      <c r="N156" s="197" t="s">
        <v>42</v>
      </c>
      <c r="O156" s="72"/>
      <c r="P156" s="198">
        <f t="shared" si="1"/>
        <v>0</v>
      </c>
      <c r="Q156" s="198">
        <v>0</v>
      </c>
      <c r="R156" s="198">
        <f t="shared" si="2"/>
        <v>0</v>
      </c>
      <c r="S156" s="198">
        <v>0</v>
      </c>
      <c r="T156" s="199">
        <f t="shared" si="3"/>
        <v>0</v>
      </c>
      <c r="U156" s="35"/>
      <c r="V156" s="35"/>
      <c r="W156" s="35"/>
      <c r="X156" s="35"/>
      <c r="Y156" s="35"/>
      <c r="Z156" s="35"/>
      <c r="AA156" s="35"/>
      <c r="AB156" s="35"/>
      <c r="AC156" s="35"/>
      <c r="AD156" s="35"/>
      <c r="AE156" s="35"/>
      <c r="AR156" s="200" t="s">
        <v>438</v>
      </c>
      <c r="AT156" s="200" t="s">
        <v>294</v>
      </c>
      <c r="AU156" s="200" t="s">
        <v>120</v>
      </c>
      <c r="AY156" s="18" t="s">
        <v>292</v>
      </c>
      <c r="BE156" s="201">
        <f t="shared" si="4"/>
        <v>0</v>
      </c>
      <c r="BF156" s="201">
        <f t="shared" si="5"/>
        <v>0</v>
      </c>
      <c r="BG156" s="201">
        <f t="shared" si="6"/>
        <v>0</v>
      </c>
      <c r="BH156" s="201">
        <f t="shared" si="7"/>
        <v>0</v>
      </c>
      <c r="BI156" s="201">
        <f t="shared" si="8"/>
        <v>0</v>
      </c>
      <c r="BJ156" s="18" t="s">
        <v>85</v>
      </c>
      <c r="BK156" s="201">
        <f t="shared" si="9"/>
        <v>0</v>
      </c>
      <c r="BL156" s="18" t="s">
        <v>438</v>
      </c>
      <c r="BM156" s="200" t="s">
        <v>599</v>
      </c>
    </row>
    <row r="157" spans="1:65" s="2" customFormat="1" ht="24.2" customHeight="1">
      <c r="A157" s="35"/>
      <c r="B157" s="36"/>
      <c r="C157" s="189" t="s">
        <v>459</v>
      </c>
      <c r="D157" s="189" t="s">
        <v>294</v>
      </c>
      <c r="E157" s="190" t="s">
        <v>6575</v>
      </c>
      <c r="F157" s="191" t="s">
        <v>6576</v>
      </c>
      <c r="G157" s="192" t="s">
        <v>581</v>
      </c>
      <c r="H157" s="193">
        <v>1</v>
      </c>
      <c r="I157" s="194"/>
      <c r="J157" s="195">
        <f t="shared" si="0"/>
        <v>0</v>
      </c>
      <c r="K157" s="191" t="s">
        <v>298</v>
      </c>
      <c r="L157" s="40"/>
      <c r="M157" s="196" t="s">
        <v>1</v>
      </c>
      <c r="N157" s="197" t="s">
        <v>42</v>
      </c>
      <c r="O157" s="72"/>
      <c r="P157" s="198">
        <f t="shared" si="1"/>
        <v>0</v>
      </c>
      <c r="Q157" s="198">
        <v>3.8000000000000002E-4</v>
      </c>
      <c r="R157" s="198">
        <f t="shared" si="2"/>
        <v>3.8000000000000002E-4</v>
      </c>
      <c r="S157" s="198">
        <v>0</v>
      </c>
      <c r="T157" s="199">
        <f t="shared" si="3"/>
        <v>0</v>
      </c>
      <c r="U157" s="35"/>
      <c r="V157" s="35"/>
      <c r="W157" s="35"/>
      <c r="X157" s="35"/>
      <c r="Y157" s="35"/>
      <c r="Z157" s="35"/>
      <c r="AA157" s="35"/>
      <c r="AB157" s="35"/>
      <c r="AC157" s="35"/>
      <c r="AD157" s="35"/>
      <c r="AE157" s="35"/>
      <c r="AR157" s="200" t="s">
        <v>438</v>
      </c>
      <c r="AT157" s="200" t="s">
        <v>294</v>
      </c>
      <c r="AU157" s="200" t="s">
        <v>120</v>
      </c>
      <c r="AY157" s="18" t="s">
        <v>292</v>
      </c>
      <c r="BE157" s="201">
        <f t="shared" si="4"/>
        <v>0</v>
      </c>
      <c r="BF157" s="201">
        <f t="shared" si="5"/>
        <v>0</v>
      </c>
      <c r="BG157" s="201">
        <f t="shared" si="6"/>
        <v>0</v>
      </c>
      <c r="BH157" s="201">
        <f t="shared" si="7"/>
        <v>0</v>
      </c>
      <c r="BI157" s="201">
        <f t="shared" si="8"/>
        <v>0</v>
      </c>
      <c r="BJ157" s="18" t="s">
        <v>85</v>
      </c>
      <c r="BK157" s="201">
        <f t="shared" si="9"/>
        <v>0</v>
      </c>
      <c r="BL157" s="18" t="s">
        <v>438</v>
      </c>
      <c r="BM157" s="200" t="s">
        <v>625</v>
      </c>
    </row>
    <row r="158" spans="1:65" s="2" customFormat="1" ht="24.2" customHeight="1">
      <c r="A158" s="35"/>
      <c r="B158" s="36"/>
      <c r="C158" s="189" t="s">
        <v>7</v>
      </c>
      <c r="D158" s="189" t="s">
        <v>294</v>
      </c>
      <c r="E158" s="190" t="s">
        <v>6577</v>
      </c>
      <c r="F158" s="191" t="s">
        <v>6578</v>
      </c>
      <c r="G158" s="192" t="s">
        <v>581</v>
      </c>
      <c r="H158" s="193">
        <v>2</v>
      </c>
      <c r="I158" s="194"/>
      <c r="J158" s="195">
        <f t="shared" si="0"/>
        <v>0</v>
      </c>
      <c r="K158" s="191" t="s">
        <v>298</v>
      </c>
      <c r="L158" s="40"/>
      <c r="M158" s="196" t="s">
        <v>1</v>
      </c>
      <c r="N158" s="197" t="s">
        <v>42</v>
      </c>
      <c r="O158" s="72"/>
      <c r="P158" s="198">
        <f t="shared" si="1"/>
        <v>0</v>
      </c>
      <c r="Q158" s="198">
        <v>0</v>
      </c>
      <c r="R158" s="198">
        <f t="shared" si="2"/>
        <v>0</v>
      </c>
      <c r="S158" s="198">
        <v>0</v>
      </c>
      <c r="T158" s="199">
        <f t="shared" si="3"/>
        <v>0</v>
      </c>
      <c r="U158" s="35"/>
      <c r="V158" s="35"/>
      <c r="W158" s="35"/>
      <c r="X158" s="35"/>
      <c r="Y158" s="35"/>
      <c r="Z158" s="35"/>
      <c r="AA158" s="35"/>
      <c r="AB158" s="35"/>
      <c r="AC158" s="35"/>
      <c r="AD158" s="35"/>
      <c r="AE158" s="35"/>
      <c r="AR158" s="200" t="s">
        <v>438</v>
      </c>
      <c r="AT158" s="200" t="s">
        <v>294</v>
      </c>
      <c r="AU158" s="200" t="s">
        <v>120</v>
      </c>
      <c r="AY158" s="18" t="s">
        <v>292</v>
      </c>
      <c r="BE158" s="201">
        <f t="shared" si="4"/>
        <v>0</v>
      </c>
      <c r="BF158" s="201">
        <f t="shared" si="5"/>
        <v>0</v>
      </c>
      <c r="BG158" s="201">
        <f t="shared" si="6"/>
        <v>0</v>
      </c>
      <c r="BH158" s="201">
        <f t="shared" si="7"/>
        <v>0</v>
      </c>
      <c r="BI158" s="201">
        <f t="shared" si="8"/>
        <v>0</v>
      </c>
      <c r="BJ158" s="18" t="s">
        <v>85</v>
      </c>
      <c r="BK158" s="201">
        <f t="shared" si="9"/>
        <v>0</v>
      </c>
      <c r="BL158" s="18" t="s">
        <v>438</v>
      </c>
      <c r="BM158" s="200" t="s">
        <v>639</v>
      </c>
    </row>
    <row r="159" spans="1:65" s="2" customFormat="1" ht="16.5" customHeight="1">
      <c r="A159" s="35"/>
      <c r="B159" s="36"/>
      <c r="C159" s="246" t="s">
        <v>485</v>
      </c>
      <c r="D159" s="246" t="s">
        <v>626</v>
      </c>
      <c r="E159" s="247" t="s">
        <v>6579</v>
      </c>
      <c r="F159" s="248" t="s">
        <v>6580</v>
      </c>
      <c r="G159" s="249" t="s">
        <v>581</v>
      </c>
      <c r="H159" s="250">
        <v>1</v>
      </c>
      <c r="I159" s="251"/>
      <c r="J159" s="252">
        <f t="shared" si="0"/>
        <v>0</v>
      </c>
      <c r="K159" s="248" t="s">
        <v>298</v>
      </c>
      <c r="L159" s="253"/>
      <c r="M159" s="254" t="s">
        <v>1</v>
      </c>
      <c r="N159" s="255" t="s">
        <v>42</v>
      </c>
      <c r="O159" s="72"/>
      <c r="P159" s="198">
        <f t="shared" si="1"/>
        <v>0</v>
      </c>
      <c r="Q159" s="198">
        <v>4.2000000000000002E-4</v>
      </c>
      <c r="R159" s="198">
        <f t="shared" si="2"/>
        <v>4.2000000000000002E-4</v>
      </c>
      <c r="S159" s="198">
        <v>0</v>
      </c>
      <c r="T159" s="199">
        <f t="shared" si="3"/>
        <v>0</v>
      </c>
      <c r="U159" s="35"/>
      <c r="V159" s="35"/>
      <c r="W159" s="35"/>
      <c r="X159" s="35"/>
      <c r="Y159" s="35"/>
      <c r="Z159" s="35"/>
      <c r="AA159" s="35"/>
      <c r="AB159" s="35"/>
      <c r="AC159" s="35"/>
      <c r="AD159" s="35"/>
      <c r="AE159" s="35"/>
      <c r="AR159" s="200" t="s">
        <v>573</v>
      </c>
      <c r="AT159" s="200" t="s">
        <v>626</v>
      </c>
      <c r="AU159" s="200" t="s">
        <v>120</v>
      </c>
      <c r="AY159" s="18" t="s">
        <v>292</v>
      </c>
      <c r="BE159" s="201">
        <f t="shared" si="4"/>
        <v>0</v>
      </c>
      <c r="BF159" s="201">
        <f t="shared" si="5"/>
        <v>0</v>
      </c>
      <c r="BG159" s="201">
        <f t="shared" si="6"/>
        <v>0</v>
      </c>
      <c r="BH159" s="201">
        <f t="shared" si="7"/>
        <v>0</v>
      </c>
      <c r="BI159" s="201">
        <f t="shared" si="8"/>
        <v>0</v>
      </c>
      <c r="BJ159" s="18" t="s">
        <v>85</v>
      </c>
      <c r="BK159" s="201">
        <f t="shared" si="9"/>
        <v>0</v>
      </c>
      <c r="BL159" s="18" t="s">
        <v>438</v>
      </c>
      <c r="BM159" s="200" t="s">
        <v>6581</v>
      </c>
    </row>
    <row r="160" spans="1:65" s="2" customFormat="1" ht="24.2" customHeight="1">
      <c r="A160" s="35"/>
      <c r="B160" s="36"/>
      <c r="C160" s="189" t="s">
        <v>489</v>
      </c>
      <c r="D160" s="189" t="s">
        <v>294</v>
      </c>
      <c r="E160" s="190" t="s">
        <v>6582</v>
      </c>
      <c r="F160" s="191" t="s">
        <v>6583</v>
      </c>
      <c r="G160" s="192" t="s">
        <v>365</v>
      </c>
      <c r="H160" s="193">
        <v>0.20499999999999999</v>
      </c>
      <c r="I160" s="194"/>
      <c r="J160" s="195">
        <f t="shared" si="0"/>
        <v>0</v>
      </c>
      <c r="K160" s="191" t="s">
        <v>298</v>
      </c>
      <c r="L160" s="40"/>
      <c r="M160" s="196" t="s">
        <v>1</v>
      </c>
      <c r="N160" s="197" t="s">
        <v>42</v>
      </c>
      <c r="O160" s="72"/>
      <c r="P160" s="198">
        <f t="shared" si="1"/>
        <v>0</v>
      </c>
      <c r="Q160" s="198">
        <v>0</v>
      </c>
      <c r="R160" s="198">
        <f t="shared" si="2"/>
        <v>0</v>
      </c>
      <c r="S160" s="198">
        <v>0</v>
      </c>
      <c r="T160" s="199">
        <f t="shared" si="3"/>
        <v>0</v>
      </c>
      <c r="U160" s="35"/>
      <c r="V160" s="35"/>
      <c r="W160" s="35"/>
      <c r="X160" s="35"/>
      <c r="Y160" s="35"/>
      <c r="Z160" s="35"/>
      <c r="AA160" s="35"/>
      <c r="AB160" s="35"/>
      <c r="AC160" s="35"/>
      <c r="AD160" s="35"/>
      <c r="AE160" s="35"/>
      <c r="AR160" s="200" t="s">
        <v>438</v>
      </c>
      <c r="AT160" s="200" t="s">
        <v>294</v>
      </c>
      <c r="AU160" s="200" t="s">
        <v>120</v>
      </c>
      <c r="AY160" s="18" t="s">
        <v>292</v>
      </c>
      <c r="BE160" s="201">
        <f t="shared" si="4"/>
        <v>0</v>
      </c>
      <c r="BF160" s="201">
        <f t="shared" si="5"/>
        <v>0</v>
      </c>
      <c r="BG160" s="201">
        <f t="shared" si="6"/>
        <v>0</v>
      </c>
      <c r="BH160" s="201">
        <f t="shared" si="7"/>
        <v>0</v>
      </c>
      <c r="BI160" s="201">
        <f t="shared" si="8"/>
        <v>0</v>
      </c>
      <c r="BJ160" s="18" t="s">
        <v>85</v>
      </c>
      <c r="BK160" s="201">
        <f t="shared" si="9"/>
        <v>0</v>
      </c>
      <c r="BL160" s="18" t="s">
        <v>438</v>
      </c>
      <c r="BM160" s="200" t="s">
        <v>670</v>
      </c>
    </row>
    <row r="161" spans="1:65" s="2" customFormat="1" ht="24.2" customHeight="1">
      <c r="A161" s="35"/>
      <c r="B161" s="36"/>
      <c r="C161" s="189" t="s">
        <v>494</v>
      </c>
      <c r="D161" s="189" t="s">
        <v>294</v>
      </c>
      <c r="E161" s="190" t="s">
        <v>6584</v>
      </c>
      <c r="F161" s="191" t="s">
        <v>6585</v>
      </c>
      <c r="G161" s="192" t="s">
        <v>365</v>
      </c>
      <c r="H161" s="193">
        <v>0.20499999999999999</v>
      </c>
      <c r="I161" s="194"/>
      <c r="J161" s="195">
        <f t="shared" si="0"/>
        <v>0</v>
      </c>
      <c r="K161" s="191" t="s">
        <v>298</v>
      </c>
      <c r="L161" s="40"/>
      <c r="M161" s="196" t="s">
        <v>1</v>
      </c>
      <c r="N161" s="197" t="s">
        <v>42</v>
      </c>
      <c r="O161" s="72"/>
      <c r="P161" s="198">
        <f t="shared" si="1"/>
        <v>0</v>
      </c>
      <c r="Q161" s="198">
        <v>0</v>
      </c>
      <c r="R161" s="198">
        <f t="shared" si="2"/>
        <v>0</v>
      </c>
      <c r="S161" s="198">
        <v>0</v>
      </c>
      <c r="T161" s="199">
        <f t="shared" si="3"/>
        <v>0</v>
      </c>
      <c r="U161" s="35"/>
      <c r="V161" s="35"/>
      <c r="W161" s="35"/>
      <c r="X161" s="35"/>
      <c r="Y161" s="35"/>
      <c r="Z161" s="35"/>
      <c r="AA161" s="35"/>
      <c r="AB161" s="35"/>
      <c r="AC161" s="35"/>
      <c r="AD161" s="35"/>
      <c r="AE161" s="35"/>
      <c r="AR161" s="200" t="s">
        <v>438</v>
      </c>
      <c r="AT161" s="200" t="s">
        <v>294</v>
      </c>
      <c r="AU161" s="200" t="s">
        <v>120</v>
      </c>
      <c r="AY161" s="18" t="s">
        <v>292</v>
      </c>
      <c r="BE161" s="201">
        <f t="shared" si="4"/>
        <v>0</v>
      </c>
      <c r="BF161" s="201">
        <f t="shared" si="5"/>
        <v>0</v>
      </c>
      <c r="BG161" s="201">
        <f t="shared" si="6"/>
        <v>0</v>
      </c>
      <c r="BH161" s="201">
        <f t="shared" si="7"/>
        <v>0</v>
      </c>
      <c r="BI161" s="201">
        <f t="shared" si="8"/>
        <v>0</v>
      </c>
      <c r="BJ161" s="18" t="s">
        <v>85</v>
      </c>
      <c r="BK161" s="201">
        <f t="shared" si="9"/>
        <v>0</v>
      </c>
      <c r="BL161" s="18" t="s">
        <v>438</v>
      </c>
      <c r="BM161" s="200" t="s">
        <v>693</v>
      </c>
    </row>
    <row r="162" spans="1:65" s="12" customFormat="1" ht="25.9" customHeight="1">
      <c r="B162" s="173"/>
      <c r="C162" s="174"/>
      <c r="D162" s="175" t="s">
        <v>76</v>
      </c>
      <c r="E162" s="176" t="s">
        <v>4786</v>
      </c>
      <c r="F162" s="176" t="s">
        <v>4787</v>
      </c>
      <c r="G162" s="174"/>
      <c r="H162" s="174"/>
      <c r="I162" s="177"/>
      <c r="J162" s="178">
        <f>BK162</f>
        <v>0</v>
      </c>
      <c r="K162" s="174"/>
      <c r="L162" s="179"/>
      <c r="M162" s="180"/>
      <c r="N162" s="181"/>
      <c r="O162" s="181"/>
      <c r="P162" s="182">
        <f>P163</f>
        <v>0</v>
      </c>
      <c r="Q162" s="181"/>
      <c r="R162" s="182">
        <f>R163</f>
        <v>0</v>
      </c>
      <c r="S162" s="181"/>
      <c r="T162" s="183">
        <f>T163</f>
        <v>0</v>
      </c>
      <c r="AR162" s="184" t="s">
        <v>299</v>
      </c>
      <c r="AT162" s="185" t="s">
        <v>76</v>
      </c>
      <c r="AU162" s="185" t="s">
        <v>77</v>
      </c>
      <c r="AY162" s="184" t="s">
        <v>292</v>
      </c>
      <c r="BK162" s="186">
        <f>BK163</f>
        <v>0</v>
      </c>
    </row>
    <row r="163" spans="1:65" s="2" customFormat="1" ht="21.75" customHeight="1">
      <c r="A163" s="35"/>
      <c r="B163" s="36"/>
      <c r="C163" s="189" t="s">
        <v>498</v>
      </c>
      <c r="D163" s="189" t="s">
        <v>294</v>
      </c>
      <c r="E163" s="190" t="s">
        <v>4788</v>
      </c>
      <c r="F163" s="191" t="s">
        <v>6586</v>
      </c>
      <c r="G163" s="192" t="s">
        <v>337</v>
      </c>
      <c r="H163" s="193">
        <v>5</v>
      </c>
      <c r="I163" s="194"/>
      <c r="J163" s="195">
        <f>ROUND(I163*H163,2)</f>
        <v>0</v>
      </c>
      <c r="K163" s="191" t="s">
        <v>298</v>
      </c>
      <c r="L163" s="40"/>
      <c r="M163" s="196" t="s">
        <v>1</v>
      </c>
      <c r="N163" s="197" t="s">
        <v>42</v>
      </c>
      <c r="O163" s="72"/>
      <c r="P163" s="198">
        <f>O163*H163</f>
        <v>0</v>
      </c>
      <c r="Q163" s="198">
        <v>0</v>
      </c>
      <c r="R163" s="198">
        <f>Q163*H163</f>
        <v>0</v>
      </c>
      <c r="S163" s="198">
        <v>0</v>
      </c>
      <c r="T163" s="199">
        <f>S163*H163</f>
        <v>0</v>
      </c>
      <c r="U163" s="35"/>
      <c r="V163" s="35"/>
      <c r="W163" s="35"/>
      <c r="X163" s="35"/>
      <c r="Y163" s="35"/>
      <c r="Z163" s="35"/>
      <c r="AA163" s="35"/>
      <c r="AB163" s="35"/>
      <c r="AC163" s="35"/>
      <c r="AD163" s="35"/>
      <c r="AE163" s="35"/>
      <c r="AR163" s="200" t="s">
        <v>4790</v>
      </c>
      <c r="AT163" s="200" t="s">
        <v>294</v>
      </c>
      <c r="AU163" s="200" t="s">
        <v>85</v>
      </c>
      <c r="AY163" s="18" t="s">
        <v>292</v>
      </c>
      <c r="BE163" s="201">
        <f>IF(N163="základní",J163,0)</f>
        <v>0</v>
      </c>
      <c r="BF163" s="201">
        <f>IF(N163="snížená",J163,0)</f>
        <v>0</v>
      </c>
      <c r="BG163" s="201">
        <f>IF(N163="zákl. přenesená",J163,0)</f>
        <v>0</v>
      </c>
      <c r="BH163" s="201">
        <f>IF(N163="sníž. přenesená",J163,0)</f>
        <v>0</v>
      </c>
      <c r="BI163" s="201">
        <f>IF(N163="nulová",J163,0)</f>
        <v>0</v>
      </c>
      <c r="BJ163" s="18" t="s">
        <v>85</v>
      </c>
      <c r="BK163" s="201">
        <f>ROUND(I163*H163,2)</f>
        <v>0</v>
      </c>
      <c r="BL163" s="18" t="s">
        <v>4790</v>
      </c>
      <c r="BM163" s="200" t="s">
        <v>708</v>
      </c>
    </row>
    <row r="164" spans="1:65" s="12" customFormat="1" ht="25.9" customHeight="1">
      <c r="B164" s="173"/>
      <c r="C164" s="174"/>
      <c r="D164" s="175" t="s">
        <v>76</v>
      </c>
      <c r="E164" s="176" t="s">
        <v>157</v>
      </c>
      <c r="F164" s="176" t="s">
        <v>5295</v>
      </c>
      <c r="G164" s="174"/>
      <c r="H164" s="174"/>
      <c r="I164" s="177"/>
      <c r="J164" s="178">
        <f>BK164</f>
        <v>0</v>
      </c>
      <c r="K164" s="174"/>
      <c r="L164" s="179"/>
      <c r="M164" s="180"/>
      <c r="N164" s="181"/>
      <c r="O164" s="181"/>
      <c r="P164" s="182">
        <f>P165</f>
        <v>0</v>
      </c>
      <c r="Q164" s="181"/>
      <c r="R164" s="182">
        <f>R165</f>
        <v>0</v>
      </c>
      <c r="S164" s="181"/>
      <c r="T164" s="183">
        <f>T165</f>
        <v>0</v>
      </c>
      <c r="AR164" s="184" t="s">
        <v>341</v>
      </c>
      <c r="AT164" s="185" t="s">
        <v>76</v>
      </c>
      <c r="AU164" s="185" t="s">
        <v>77</v>
      </c>
      <c r="AY164" s="184" t="s">
        <v>292</v>
      </c>
      <c r="BK164" s="186">
        <f>BK165</f>
        <v>0</v>
      </c>
    </row>
    <row r="165" spans="1:65" s="12" customFormat="1" ht="22.9" customHeight="1">
      <c r="B165" s="173"/>
      <c r="C165" s="174"/>
      <c r="D165" s="175" t="s">
        <v>76</v>
      </c>
      <c r="E165" s="187" t="s">
        <v>5303</v>
      </c>
      <c r="F165" s="187" t="s">
        <v>5304</v>
      </c>
      <c r="G165" s="174"/>
      <c r="H165" s="174"/>
      <c r="I165" s="177"/>
      <c r="J165" s="188">
        <f>BK165</f>
        <v>0</v>
      </c>
      <c r="K165" s="174"/>
      <c r="L165" s="179"/>
      <c r="M165" s="180"/>
      <c r="N165" s="181"/>
      <c r="O165" s="181"/>
      <c r="P165" s="182">
        <f>P166</f>
        <v>0</v>
      </c>
      <c r="Q165" s="181"/>
      <c r="R165" s="182">
        <f>R166</f>
        <v>0</v>
      </c>
      <c r="S165" s="181"/>
      <c r="T165" s="183">
        <f>T166</f>
        <v>0</v>
      </c>
      <c r="AR165" s="184" t="s">
        <v>341</v>
      </c>
      <c r="AT165" s="185" t="s">
        <v>76</v>
      </c>
      <c r="AU165" s="185" t="s">
        <v>85</v>
      </c>
      <c r="AY165" s="184" t="s">
        <v>292</v>
      </c>
      <c r="BK165" s="186">
        <f>BK166</f>
        <v>0</v>
      </c>
    </row>
    <row r="166" spans="1:65" s="2" customFormat="1" ht="16.5" customHeight="1">
      <c r="A166" s="35"/>
      <c r="B166" s="36"/>
      <c r="C166" s="189" t="s">
        <v>503</v>
      </c>
      <c r="D166" s="189" t="s">
        <v>294</v>
      </c>
      <c r="E166" s="190" t="s">
        <v>6587</v>
      </c>
      <c r="F166" s="191" t="s">
        <v>6588</v>
      </c>
      <c r="G166" s="192" t="s">
        <v>6589</v>
      </c>
      <c r="H166" s="193">
        <v>1</v>
      </c>
      <c r="I166" s="194"/>
      <c r="J166" s="195">
        <f>ROUND(I166*H166,2)</f>
        <v>0</v>
      </c>
      <c r="K166" s="191" t="s">
        <v>298</v>
      </c>
      <c r="L166" s="40"/>
      <c r="M166" s="256" t="s">
        <v>1</v>
      </c>
      <c r="N166" s="257" t="s">
        <v>42</v>
      </c>
      <c r="O166" s="258"/>
      <c r="P166" s="259">
        <f>O166*H166</f>
        <v>0</v>
      </c>
      <c r="Q166" s="259">
        <v>0</v>
      </c>
      <c r="R166" s="259">
        <f>Q166*H166</f>
        <v>0</v>
      </c>
      <c r="S166" s="259">
        <v>0</v>
      </c>
      <c r="T166" s="260">
        <f>S166*H166</f>
        <v>0</v>
      </c>
      <c r="U166" s="35"/>
      <c r="V166" s="35"/>
      <c r="W166" s="35"/>
      <c r="X166" s="35"/>
      <c r="Y166" s="35"/>
      <c r="Z166" s="35"/>
      <c r="AA166" s="35"/>
      <c r="AB166" s="35"/>
      <c r="AC166" s="35"/>
      <c r="AD166" s="35"/>
      <c r="AE166" s="35"/>
      <c r="AR166" s="200" t="s">
        <v>299</v>
      </c>
      <c r="AT166" s="200" t="s">
        <v>294</v>
      </c>
      <c r="AU166" s="200" t="s">
        <v>120</v>
      </c>
      <c r="AY166" s="18" t="s">
        <v>292</v>
      </c>
      <c r="BE166" s="201">
        <f>IF(N166="základní",J166,0)</f>
        <v>0</v>
      </c>
      <c r="BF166" s="201">
        <f>IF(N166="snížená",J166,0)</f>
        <v>0</v>
      </c>
      <c r="BG166" s="201">
        <f>IF(N166="zákl. přenesená",J166,0)</f>
        <v>0</v>
      </c>
      <c r="BH166" s="201">
        <f>IF(N166="sníž. přenesená",J166,0)</f>
        <v>0</v>
      </c>
      <c r="BI166" s="201">
        <f>IF(N166="nulová",J166,0)</f>
        <v>0</v>
      </c>
      <c r="BJ166" s="18" t="s">
        <v>85</v>
      </c>
      <c r="BK166" s="201">
        <f>ROUND(I166*H166,2)</f>
        <v>0</v>
      </c>
      <c r="BL166" s="18" t="s">
        <v>299</v>
      </c>
      <c r="BM166" s="200" t="s">
        <v>731</v>
      </c>
    </row>
    <row r="167" spans="1:65" s="2" customFormat="1" ht="6.95" customHeight="1">
      <c r="A167" s="35"/>
      <c r="B167" s="55"/>
      <c r="C167" s="56"/>
      <c r="D167" s="56"/>
      <c r="E167" s="56"/>
      <c r="F167" s="56"/>
      <c r="G167" s="56"/>
      <c r="H167" s="56"/>
      <c r="I167" s="56"/>
      <c r="J167" s="56"/>
      <c r="K167" s="56"/>
      <c r="L167" s="40"/>
      <c r="M167" s="35"/>
      <c r="O167" s="35"/>
      <c r="P167" s="35"/>
      <c r="Q167" s="35"/>
      <c r="R167" s="35"/>
      <c r="S167" s="35"/>
      <c r="T167" s="35"/>
      <c r="U167" s="35"/>
      <c r="V167" s="35"/>
      <c r="W167" s="35"/>
      <c r="X167" s="35"/>
      <c r="Y167" s="35"/>
      <c r="Z167" s="35"/>
      <c r="AA167" s="35"/>
      <c r="AB167" s="35"/>
      <c r="AC167" s="35"/>
      <c r="AD167" s="35"/>
      <c r="AE167" s="35"/>
    </row>
  </sheetData>
  <sheetProtection algorithmName="SHA-512" hashValue="2SA8dUVUPsZThB7HNzggaxNl+kckLJkGsdWZNHPfSk1h0rHOhOAlNHdQLg6+e2mWSBBuob6+G8JnIzrl7JvwHg==" saltValue="fxA+8mARZoBXZRBxC5zgo10l7bOT+LFRNsdaK0obqv+DT0G6XCBFbl/0nBdzglMRRJ1Nk5goq2Yj1pTYiKXaFQ==" spinCount="100000" sheet="1" objects="1" scenarios="1" formatColumns="0" formatRows="0" autoFilter="0"/>
  <autoFilter ref="C122:K166" xr:uid="{00000000-0009-0000-0000-00000F000000}"/>
  <mergeCells count="9">
    <mergeCell ref="E87:H87"/>
    <mergeCell ref="E113:H113"/>
    <mergeCell ref="E115:H115"/>
    <mergeCell ref="L2:V2"/>
    <mergeCell ref="E7:H7"/>
    <mergeCell ref="E9:H9"/>
    <mergeCell ref="E18:H18"/>
    <mergeCell ref="E27:H27"/>
    <mergeCell ref="E85:H85"/>
  </mergeCell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  <drawing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>
    <pageSetUpPr fitToPage="1"/>
  </sheetPr>
  <dimension ref="A2:BM175"/>
  <sheetViews>
    <sheetView showGridLines="0" workbookViewId="0"/>
  </sheetViews>
  <sheetFormatPr defaultRowHeight="15"/>
  <cols>
    <col min="1" max="1" width="8.33203125" style="1" customWidth="1"/>
    <col min="2" max="2" width="1.1640625" style="1" customWidth="1"/>
    <col min="3" max="3" width="4.1640625" style="1" customWidth="1"/>
    <col min="4" max="4" width="4.33203125" style="1" customWidth="1"/>
    <col min="5" max="5" width="17.1640625" style="1" customWidth="1"/>
    <col min="6" max="6" width="50.83203125" style="1" customWidth="1"/>
    <col min="7" max="7" width="7.5" style="1" customWidth="1"/>
    <col min="8" max="8" width="14" style="1" customWidth="1"/>
    <col min="9" max="9" width="15.83203125" style="1" customWidth="1"/>
    <col min="10" max="11" width="22.33203125" style="1" customWidth="1"/>
    <col min="12" max="12" width="9.33203125" style="1" customWidth="1"/>
    <col min="13" max="13" width="10.83203125" style="1" hidden="1" customWidth="1"/>
    <col min="14" max="14" width="9.33203125" style="1" hidden="1"/>
    <col min="15" max="20" width="14.1640625" style="1" hidden="1" customWidth="1"/>
    <col min="21" max="21" width="16.33203125" style="1" hidden="1" customWidth="1"/>
    <col min="22" max="22" width="12.33203125" style="1" customWidth="1"/>
    <col min="23" max="23" width="16.33203125" style="1" customWidth="1"/>
    <col min="24" max="24" width="12.33203125" style="1" customWidth="1"/>
    <col min="25" max="25" width="15" style="1" customWidth="1"/>
    <col min="26" max="26" width="11" style="1" customWidth="1"/>
    <col min="27" max="27" width="15" style="1" customWidth="1"/>
    <col min="28" max="28" width="16.33203125" style="1" customWidth="1"/>
    <col min="29" max="29" width="11" style="1" customWidth="1"/>
    <col min="30" max="30" width="15" style="1" customWidth="1"/>
    <col min="31" max="31" width="16.33203125" style="1" customWidth="1"/>
    <col min="44" max="65" width="9.33203125" style="1" hidden="1"/>
  </cols>
  <sheetData>
    <row r="2" spans="1:56" s="1" customFormat="1" ht="36.950000000000003" customHeight="1">
      <c r="L2" s="321"/>
      <c r="M2" s="321"/>
      <c r="N2" s="321"/>
      <c r="O2" s="321"/>
      <c r="P2" s="321"/>
      <c r="Q2" s="321"/>
      <c r="R2" s="321"/>
      <c r="S2" s="321"/>
      <c r="T2" s="321"/>
      <c r="U2" s="321"/>
      <c r="V2" s="321"/>
      <c r="AT2" s="18" t="s">
        <v>132</v>
      </c>
      <c r="AZ2" s="109" t="s">
        <v>5738</v>
      </c>
      <c r="BA2" s="109" t="s">
        <v>4796</v>
      </c>
      <c r="BB2" s="109" t="s">
        <v>1</v>
      </c>
      <c r="BC2" s="109" t="s">
        <v>6590</v>
      </c>
      <c r="BD2" s="109" t="s">
        <v>120</v>
      </c>
    </row>
    <row r="3" spans="1:56" s="1" customFormat="1" ht="6.95" customHeight="1">
      <c r="B3" s="110"/>
      <c r="C3" s="111"/>
      <c r="D3" s="111"/>
      <c r="E3" s="111"/>
      <c r="F3" s="111"/>
      <c r="G3" s="111"/>
      <c r="H3" s="111"/>
      <c r="I3" s="111"/>
      <c r="J3" s="111"/>
      <c r="K3" s="111"/>
      <c r="L3" s="21"/>
      <c r="AT3" s="18" t="s">
        <v>120</v>
      </c>
    </row>
    <row r="4" spans="1:56" s="1" customFormat="1" ht="24.95" customHeight="1">
      <c r="B4" s="21"/>
      <c r="D4" s="112" t="s">
        <v>166</v>
      </c>
      <c r="L4" s="21"/>
      <c r="M4" s="113" t="s">
        <v>10</v>
      </c>
      <c r="AT4" s="18" t="s">
        <v>4</v>
      </c>
    </row>
    <row r="5" spans="1:56" s="1" customFormat="1" ht="6.95" customHeight="1">
      <c r="B5" s="21"/>
      <c r="L5" s="21"/>
    </row>
    <row r="6" spans="1:56" s="1" customFormat="1" ht="12" customHeight="1">
      <c r="B6" s="21"/>
      <c r="D6" s="114" t="s">
        <v>16</v>
      </c>
      <c r="L6" s="21"/>
    </row>
    <row r="7" spans="1:56" s="1" customFormat="1" ht="16.5" customHeight="1">
      <c r="B7" s="21"/>
      <c r="E7" s="322" t="str">
        <f>'Rekapitulace stavby'!K6</f>
        <v>Domov pro seniory, Nový Bydžov</v>
      </c>
      <c r="F7" s="323"/>
      <c r="G7" s="323"/>
      <c r="H7" s="323"/>
      <c r="L7" s="21"/>
    </row>
    <row r="8" spans="1:56" s="2" customFormat="1" ht="12" customHeight="1">
      <c r="A8" s="35"/>
      <c r="B8" s="40"/>
      <c r="C8" s="35"/>
      <c r="D8" s="114" t="s">
        <v>179</v>
      </c>
      <c r="E8" s="35"/>
      <c r="F8" s="35"/>
      <c r="G8" s="35"/>
      <c r="H8" s="35"/>
      <c r="I8" s="35"/>
      <c r="J8" s="35"/>
      <c r="K8" s="35"/>
      <c r="L8" s="52"/>
      <c r="S8" s="35"/>
      <c r="T8" s="35"/>
      <c r="U8" s="35"/>
      <c r="V8" s="35"/>
      <c r="W8" s="35"/>
      <c r="X8" s="35"/>
      <c r="Y8" s="35"/>
      <c r="Z8" s="35"/>
      <c r="AA8" s="35"/>
      <c r="AB8" s="35"/>
      <c r="AC8" s="35"/>
      <c r="AD8" s="35"/>
      <c r="AE8" s="35"/>
    </row>
    <row r="9" spans="1:56" s="2" customFormat="1" ht="30" customHeight="1">
      <c r="A9" s="35"/>
      <c r="B9" s="40"/>
      <c r="C9" s="35"/>
      <c r="D9" s="35"/>
      <c r="E9" s="324" t="s">
        <v>6591</v>
      </c>
      <c r="F9" s="325"/>
      <c r="G9" s="325"/>
      <c r="H9" s="325"/>
      <c r="I9" s="35"/>
      <c r="J9" s="35"/>
      <c r="K9" s="35"/>
      <c r="L9" s="52"/>
      <c r="S9" s="35"/>
      <c r="T9" s="35"/>
      <c r="U9" s="35"/>
      <c r="V9" s="35"/>
      <c r="W9" s="35"/>
      <c r="X9" s="35"/>
      <c r="Y9" s="35"/>
      <c r="Z9" s="35"/>
      <c r="AA9" s="35"/>
      <c r="AB9" s="35"/>
      <c r="AC9" s="35"/>
      <c r="AD9" s="35"/>
      <c r="AE9" s="35"/>
    </row>
    <row r="10" spans="1:56" s="2" customFormat="1" ht="11.25">
      <c r="A10" s="35"/>
      <c r="B10" s="40"/>
      <c r="C10" s="35"/>
      <c r="D10" s="35"/>
      <c r="E10" s="35"/>
      <c r="F10" s="35"/>
      <c r="G10" s="35"/>
      <c r="H10" s="35"/>
      <c r="I10" s="35"/>
      <c r="J10" s="35"/>
      <c r="K10" s="35"/>
      <c r="L10" s="52"/>
      <c r="S10" s="35"/>
      <c r="T10" s="35"/>
      <c r="U10" s="35"/>
      <c r="V10" s="35"/>
      <c r="W10" s="35"/>
      <c r="X10" s="35"/>
      <c r="Y10" s="35"/>
      <c r="Z10" s="35"/>
      <c r="AA10" s="35"/>
      <c r="AB10" s="35"/>
      <c r="AC10" s="35"/>
      <c r="AD10" s="35"/>
      <c r="AE10" s="35"/>
    </row>
    <row r="11" spans="1:56" s="2" customFormat="1" ht="12" customHeight="1">
      <c r="A11" s="35"/>
      <c r="B11" s="40"/>
      <c r="C11" s="35"/>
      <c r="D11" s="114" t="s">
        <v>18</v>
      </c>
      <c r="E11" s="35"/>
      <c r="F11" s="115" t="s">
        <v>1</v>
      </c>
      <c r="G11" s="35"/>
      <c r="H11" s="35"/>
      <c r="I11" s="114" t="s">
        <v>19</v>
      </c>
      <c r="J11" s="115" t="s">
        <v>1</v>
      </c>
      <c r="K11" s="35"/>
      <c r="L11" s="52"/>
      <c r="S11" s="35"/>
      <c r="T11" s="35"/>
      <c r="U11" s="35"/>
      <c r="V11" s="35"/>
      <c r="W11" s="35"/>
      <c r="X11" s="35"/>
      <c r="Y11" s="35"/>
      <c r="Z11" s="35"/>
      <c r="AA11" s="35"/>
      <c r="AB11" s="35"/>
      <c r="AC11" s="35"/>
      <c r="AD11" s="35"/>
      <c r="AE11" s="35"/>
    </row>
    <row r="12" spans="1:56" s="2" customFormat="1" ht="12" customHeight="1">
      <c r="A12" s="35"/>
      <c r="B12" s="40"/>
      <c r="C12" s="35"/>
      <c r="D12" s="114" t="s">
        <v>20</v>
      </c>
      <c r="E12" s="35"/>
      <c r="F12" s="115" t="s">
        <v>21</v>
      </c>
      <c r="G12" s="35"/>
      <c r="H12" s="35"/>
      <c r="I12" s="114" t="s">
        <v>22</v>
      </c>
      <c r="J12" s="116" t="str">
        <f>'Rekapitulace stavby'!AN8</f>
        <v>4. 1. 2023</v>
      </c>
      <c r="K12" s="35"/>
      <c r="L12" s="52"/>
      <c r="S12" s="35"/>
      <c r="T12" s="35"/>
      <c r="U12" s="35"/>
      <c r="V12" s="35"/>
      <c r="W12" s="35"/>
      <c r="X12" s="35"/>
      <c r="Y12" s="35"/>
      <c r="Z12" s="35"/>
      <c r="AA12" s="35"/>
      <c r="AB12" s="35"/>
      <c r="AC12" s="35"/>
      <c r="AD12" s="35"/>
      <c r="AE12" s="35"/>
    </row>
    <row r="13" spans="1:56" s="2" customFormat="1" ht="10.9" customHeight="1">
      <c r="A13" s="35"/>
      <c r="B13" s="40"/>
      <c r="C13" s="35"/>
      <c r="D13" s="35"/>
      <c r="E13" s="35"/>
      <c r="F13" s="35"/>
      <c r="G13" s="35"/>
      <c r="H13" s="35"/>
      <c r="I13" s="35"/>
      <c r="J13" s="35"/>
      <c r="K13" s="35"/>
      <c r="L13" s="52"/>
      <c r="S13" s="35"/>
      <c r="T13" s="35"/>
      <c r="U13" s="35"/>
      <c r="V13" s="35"/>
      <c r="W13" s="35"/>
      <c r="X13" s="35"/>
      <c r="Y13" s="35"/>
      <c r="Z13" s="35"/>
      <c r="AA13" s="35"/>
      <c r="AB13" s="35"/>
      <c r="AC13" s="35"/>
      <c r="AD13" s="35"/>
      <c r="AE13" s="35"/>
    </row>
    <row r="14" spans="1:56" s="2" customFormat="1" ht="12" customHeight="1">
      <c r="A14" s="35"/>
      <c r="B14" s="40"/>
      <c r="C14" s="35"/>
      <c r="D14" s="114" t="s">
        <v>24</v>
      </c>
      <c r="E14" s="35"/>
      <c r="F14" s="35"/>
      <c r="G14" s="35"/>
      <c r="H14" s="35"/>
      <c r="I14" s="114" t="s">
        <v>25</v>
      </c>
      <c r="J14" s="115" t="s">
        <v>1</v>
      </c>
      <c r="K14" s="35"/>
      <c r="L14" s="52"/>
      <c r="S14" s="35"/>
      <c r="T14" s="35"/>
      <c r="U14" s="35"/>
      <c r="V14" s="35"/>
      <c r="W14" s="35"/>
      <c r="X14" s="35"/>
      <c r="Y14" s="35"/>
      <c r="Z14" s="35"/>
      <c r="AA14" s="35"/>
      <c r="AB14" s="35"/>
      <c r="AC14" s="35"/>
      <c r="AD14" s="35"/>
      <c r="AE14" s="35"/>
    </row>
    <row r="15" spans="1:56" s="2" customFormat="1" ht="18" customHeight="1">
      <c r="A15" s="35"/>
      <c r="B15" s="40"/>
      <c r="C15" s="35"/>
      <c r="D15" s="35"/>
      <c r="E15" s="115" t="s">
        <v>26</v>
      </c>
      <c r="F15" s="35"/>
      <c r="G15" s="35"/>
      <c r="H15" s="35"/>
      <c r="I15" s="114" t="s">
        <v>27</v>
      </c>
      <c r="J15" s="115" t="s">
        <v>1</v>
      </c>
      <c r="K15" s="35"/>
      <c r="L15" s="52"/>
      <c r="S15" s="35"/>
      <c r="T15" s="35"/>
      <c r="U15" s="35"/>
      <c r="V15" s="35"/>
      <c r="W15" s="35"/>
      <c r="X15" s="35"/>
      <c r="Y15" s="35"/>
      <c r="Z15" s="35"/>
      <c r="AA15" s="35"/>
      <c r="AB15" s="35"/>
      <c r="AC15" s="35"/>
      <c r="AD15" s="35"/>
      <c r="AE15" s="35"/>
    </row>
    <row r="16" spans="1:56" s="2" customFormat="1" ht="6.95" customHeight="1">
      <c r="A16" s="35"/>
      <c r="B16" s="40"/>
      <c r="C16" s="35"/>
      <c r="D16" s="35"/>
      <c r="E16" s="35"/>
      <c r="F16" s="35"/>
      <c r="G16" s="35"/>
      <c r="H16" s="35"/>
      <c r="I16" s="35"/>
      <c r="J16" s="35"/>
      <c r="K16" s="35"/>
      <c r="L16" s="52"/>
      <c r="S16" s="35"/>
      <c r="T16" s="35"/>
      <c r="U16" s="35"/>
      <c r="V16" s="35"/>
      <c r="W16" s="35"/>
      <c r="X16" s="35"/>
      <c r="Y16" s="35"/>
      <c r="Z16" s="35"/>
      <c r="AA16" s="35"/>
      <c r="AB16" s="35"/>
      <c r="AC16" s="35"/>
      <c r="AD16" s="35"/>
      <c r="AE16" s="35"/>
    </row>
    <row r="17" spans="1:31" s="2" customFormat="1" ht="12" customHeight="1">
      <c r="A17" s="35"/>
      <c r="B17" s="40"/>
      <c r="C17" s="35"/>
      <c r="D17" s="114" t="s">
        <v>28</v>
      </c>
      <c r="E17" s="35"/>
      <c r="F17" s="35"/>
      <c r="G17" s="35"/>
      <c r="H17" s="35"/>
      <c r="I17" s="114" t="s">
        <v>25</v>
      </c>
      <c r="J17" s="31" t="str">
        <f>'Rekapitulace stavby'!AN13</f>
        <v>Vyplň údaj</v>
      </c>
      <c r="K17" s="35"/>
      <c r="L17" s="52"/>
      <c r="S17" s="35"/>
      <c r="T17" s="35"/>
      <c r="U17" s="35"/>
      <c r="V17" s="35"/>
      <c r="W17" s="35"/>
      <c r="X17" s="35"/>
      <c r="Y17" s="35"/>
      <c r="Z17" s="35"/>
      <c r="AA17" s="35"/>
      <c r="AB17" s="35"/>
      <c r="AC17" s="35"/>
      <c r="AD17" s="35"/>
      <c r="AE17" s="35"/>
    </row>
    <row r="18" spans="1:31" s="2" customFormat="1" ht="18" customHeight="1">
      <c r="A18" s="35"/>
      <c r="B18" s="40"/>
      <c r="C18" s="35"/>
      <c r="D18" s="35"/>
      <c r="E18" s="326" t="str">
        <f>'Rekapitulace stavby'!E14</f>
        <v>Vyplň údaj</v>
      </c>
      <c r="F18" s="327"/>
      <c r="G18" s="327"/>
      <c r="H18" s="327"/>
      <c r="I18" s="114" t="s">
        <v>27</v>
      </c>
      <c r="J18" s="31" t="str">
        <f>'Rekapitulace stavby'!AN14</f>
        <v>Vyplň údaj</v>
      </c>
      <c r="K18" s="35"/>
      <c r="L18" s="52"/>
      <c r="S18" s="35"/>
      <c r="T18" s="35"/>
      <c r="U18" s="35"/>
      <c r="V18" s="35"/>
      <c r="W18" s="35"/>
      <c r="X18" s="35"/>
      <c r="Y18" s="35"/>
      <c r="Z18" s="35"/>
      <c r="AA18" s="35"/>
      <c r="AB18" s="35"/>
      <c r="AC18" s="35"/>
      <c r="AD18" s="35"/>
      <c r="AE18" s="35"/>
    </row>
    <row r="19" spans="1:31" s="2" customFormat="1" ht="6.95" customHeight="1">
      <c r="A19" s="35"/>
      <c r="B19" s="40"/>
      <c r="C19" s="35"/>
      <c r="D19" s="35"/>
      <c r="E19" s="35"/>
      <c r="F19" s="35"/>
      <c r="G19" s="35"/>
      <c r="H19" s="35"/>
      <c r="I19" s="35"/>
      <c r="J19" s="35"/>
      <c r="K19" s="35"/>
      <c r="L19" s="52"/>
      <c r="S19" s="35"/>
      <c r="T19" s="35"/>
      <c r="U19" s="35"/>
      <c r="V19" s="35"/>
      <c r="W19" s="35"/>
      <c r="X19" s="35"/>
      <c r="Y19" s="35"/>
      <c r="Z19" s="35"/>
      <c r="AA19" s="35"/>
      <c r="AB19" s="35"/>
      <c r="AC19" s="35"/>
      <c r="AD19" s="35"/>
      <c r="AE19" s="35"/>
    </row>
    <row r="20" spans="1:31" s="2" customFormat="1" ht="12" customHeight="1">
      <c r="A20" s="35"/>
      <c r="B20" s="40"/>
      <c r="C20" s="35"/>
      <c r="D20" s="114" t="s">
        <v>30</v>
      </c>
      <c r="E20" s="35"/>
      <c r="F20" s="35"/>
      <c r="G20" s="35"/>
      <c r="H20" s="35"/>
      <c r="I20" s="114" t="s">
        <v>25</v>
      </c>
      <c r="J20" s="115" t="s">
        <v>1</v>
      </c>
      <c r="K20" s="35"/>
      <c r="L20" s="52"/>
      <c r="S20" s="35"/>
      <c r="T20" s="35"/>
      <c r="U20" s="35"/>
      <c r="V20" s="35"/>
      <c r="W20" s="35"/>
      <c r="X20" s="35"/>
      <c r="Y20" s="35"/>
      <c r="Z20" s="35"/>
      <c r="AA20" s="35"/>
      <c r="AB20" s="35"/>
      <c r="AC20" s="35"/>
      <c r="AD20" s="35"/>
      <c r="AE20" s="35"/>
    </row>
    <row r="21" spans="1:31" s="2" customFormat="1" ht="18" customHeight="1">
      <c r="A21" s="35"/>
      <c r="B21" s="40"/>
      <c r="C21" s="35"/>
      <c r="D21" s="35"/>
      <c r="E21" s="115" t="s">
        <v>31</v>
      </c>
      <c r="F21" s="35"/>
      <c r="G21" s="35"/>
      <c r="H21" s="35"/>
      <c r="I21" s="114" t="s">
        <v>27</v>
      </c>
      <c r="J21" s="115" t="s">
        <v>1</v>
      </c>
      <c r="K21" s="35"/>
      <c r="L21" s="52"/>
      <c r="S21" s="35"/>
      <c r="T21" s="35"/>
      <c r="U21" s="35"/>
      <c r="V21" s="35"/>
      <c r="W21" s="35"/>
      <c r="X21" s="35"/>
      <c r="Y21" s="35"/>
      <c r="Z21" s="35"/>
      <c r="AA21" s="35"/>
      <c r="AB21" s="35"/>
      <c r="AC21" s="35"/>
      <c r="AD21" s="35"/>
      <c r="AE21" s="35"/>
    </row>
    <row r="22" spans="1:31" s="2" customFormat="1" ht="6.95" customHeight="1">
      <c r="A22" s="35"/>
      <c r="B22" s="40"/>
      <c r="C22" s="35"/>
      <c r="D22" s="35"/>
      <c r="E22" s="35"/>
      <c r="F22" s="35"/>
      <c r="G22" s="35"/>
      <c r="H22" s="35"/>
      <c r="I22" s="35"/>
      <c r="J22" s="35"/>
      <c r="K22" s="35"/>
      <c r="L22" s="52"/>
      <c r="S22" s="35"/>
      <c r="T22" s="35"/>
      <c r="U22" s="35"/>
      <c r="V22" s="35"/>
      <c r="W22" s="35"/>
      <c r="X22" s="35"/>
      <c r="Y22" s="35"/>
      <c r="Z22" s="35"/>
      <c r="AA22" s="35"/>
      <c r="AB22" s="35"/>
      <c r="AC22" s="35"/>
      <c r="AD22" s="35"/>
      <c r="AE22" s="35"/>
    </row>
    <row r="23" spans="1:31" s="2" customFormat="1" ht="12" customHeight="1">
      <c r="A23" s="35"/>
      <c r="B23" s="40"/>
      <c r="C23" s="35"/>
      <c r="D23" s="114" t="s">
        <v>33</v>
      </c>
      <c r="E23" s="35"/>
      <c r="F23" s="35"/>
      <c r="G23" s="35"/>
      <c r="H23" s="35"/>
      <c r="I23" s="114" t="s">
        <v>25</v>
      </c>
      <c r="J23" s="115" t="s">
        <v>1</v>
      </c>
      <c r="K23" s="35"/>
      <c r="L23" s="52"/>
      <c r="S23" s="35"/>
      <c r="T23" s="35"/>
      <c r="U23" s="35"/>
      <c r="V23" s="35"/>
      <c r="W23" s="35"/>
      <c r="X23" s="35"/>
      <c r="Y23" s="35"/>
      <c r="Z23" s="35"/>
      <c r="AA23" s="35"/>
      <c r="AB23" s="35"/>
      <c r="AC23" s="35"/>
      <c r="AD23" s="35"/>
      <c r="AE23" s="35"/>
    </row>
    <row r="24" spans="1:31" s="2" customFormat="1" ht="18" customHeight="1">
      <c r="A24" s="35"/>
      <c r="B24" s="40"/>
      <c r="C24" s="35"/>
      <c r="D24" s="35"/>
      <c r="E24" s="115" t="s">
        <v>34</v>
      </c>
      <c r="F24" s="35"/>
      <c r="G24" s="35"/>
      <c r="H24" s="35"/>
      <c r="I24" s="114" t="s">
        <v>27</v>
      </c>
      <c r="J24" s="115" t="s">
        <v>1</v>
      </c>
      <c r="K24" s="35"/>
      <c r="L24" s="52"/>
      <c r="S24" s="35"/>
      <c r="T24" s="35"/>
      <c r="U24" s="35"/>
      <c r="V24" s="35"/>
      <c r="W24" s="35"/>
      <c r="X24" s="35"/>
      <c r="Y24" s="35"/>
      <c r="Z24" s="35"/>
      <c r="AA24" s="35"/>
      <c r="AB24" s="35"/>
      <c r="AC24" s="35"/>
      <c r="AD24" s="35"/>
      <c r="AE24" s="35"/>
    </row>
    <row r="25" spans="1:31" s="2" customFormat="1" ht="6.95" customHeight="1">
      <c r="A25" s="35"/>
      <c r="B25" s="40"/>
      <c r="C25" s="35"/>
      <c r="D25" s="35"/>
      <c r="E25" s="35"/>
      <c r="F25" s="35"/>
      <c r="G25" s="35"/>
      <c r="H25" s="35"/>
      <c r="I25" s="35"/>
      <c r="J25" s="35"/>
      <c r="K25" s="35"/>
      <c r="L25" s="52"/>
      <c r="S25" s="35"/>
      <c r="T25" s="35"/>
      <c r="U25" s="35"/>
      <c r="V25" s="35"/>
      <c r="W25" s="35"/>
      <c r="X25" s="35"/>
      <c r="Y25" s="35"/>
      <c r="Z25" s="35"/>
      <c r="AA25" s="35"/>
      <c r="AB25" s="35"/>
      <c r="AC25" s="35"/>
      <c r="AD25" s="35"/>
      <c r="AE25" s="35"/>
    </row>
    <row r="26" spans="1:31" s="2" customFormat="1" ht="12" customHeight="1">
      <c r="A26" s="35"/>
      <c r="B26" s="40"/>
      <c r="C26" s="35"/>
      <c r="D26" s="114" t="s">
        <v>35</v>
      </c>
      <c r="E26" s="35"/>
      <c r="F26" s="35"/>
      <c r="G26" s="35"/>
      <c r="H26" s="35"/>
      <c r="I26" s="35"/>
      <c r="J26" s="35"/>
      <c r="K26" s="35"/>
      <c r="L26" s="52"/>
      <c r="S26" s="35"/>
      <c r="T26" s="35"/>
      <c r="U26" s="35"/>
      <c r="V26" s="35"/>
      <c r="W26" s="35"/>
      <c r="X26" s="35"/>
      <c r="Y26" s="35"/>
      <c r="Z26" s="35"/>
      <c r="AA26" s="35"/>
      <c r="AB26" s="35"/>
      <c r="AC26" s="35"/>
      <c r="AD26" s="35"/>
      <c r="AE26" s="35"/>
    </row>
    <row r="27" spans="1:31" s="8" customFormat="1" ht="71.25" customHeight="1">
      <c r="A27" s="117"/>
      <c r="B27" s="118"/>
      <c r="C27" s="117"/>
      <c r="D27" s="117"/>
      <c r="E27" s="328" t="s">
        <v>36</v>
      </c>
      <c r="F27" s="328"/>
      <c r="G27" s="328"/>
      <c r="H27" s="328"/>
      <c r="I27" s="117"/>
      <c r="J27" s="117"/>
      <c r="K27" s="117"/>
      <c r="L27" s="119"/>
      <c r="S27" s="117"/>
      <c r="T27" s="117"/>
      <c r="U27" s="117"/>
      <c r="V27" s="117"/>
      <c r="W27" s="117"/>
      <c r="X27" s="117"/>
      <c r="Y27" s="117"/>
      <c r="Z27" s="117"/>
      <c r="AA27" s="117"/>
      <c r="AB27" s="117"/>
      <c r="AC27" s="117"/>
      <c r="AD27" s="117"/>
      <c r="AE27" s="117"/>
    </row>
    <row r="28" spans="1:31" s="2" customFormat="1" ht="6.95" customHeight="1">
      <c r="A28" s="35"/>
      <c r="B28" s="40"/>
      <c r="C28" s="35"/>
      <c r="D28" s="35"/>
      <c r="E28" s="35"/>
      <c r="F28" s="35"/>
      <c r="G28" s="35"/>
      <c r="H28" s="35"/>
      <c r="I28" s="35"/>
      <c r="J28" s="35"/>
      <c r="K28" s="35"/>
      <c r="L28" s="52"/>
      <c r="S28" s="35"/>
      <c r="T28" s="35"/>
      <c r="U28" s="35"/>
      <c r="V28" s="35"/>
      <c r="W28" s="35"/>
      <c r="X28" s="35"/>
      <c r="Y28" s="35"/>
      <c r="Z28" s="35"/>
      <c r="AA28" s="35"/>
      <c r="AB28" s="35"/>
      <c r="AC28" s="35"/>
      <c r="AD28" s="35"/>
      <c r="AE28" s="35"/>
    </row>
    <row r="29" spans="1:31" s="2" customFormat="1" ht="6.95" customHeight="1">
      <c r="A29" s="35"/>
      <c r="B29" s="40"/>
      <c r="C29" s="35"/>
      <c r="D29" s="121"/>
      <c r="E29" s="121"/>
      <c r="F29" s="121"/>
      <c r="G29" s="121"/>
      <c r="H29" s="121"/>
      <c r="I29" s="121"/>
      <c r="J29" s="121"/>
      <c r="K29" s="121"/>
      <c r="L29" s="52"/>
      <c r="S29" s="35"/>
      <c r="T29" s="35"/>
      <c r="U29" s="35"/>
      <c r="V29" s="35"/>
      <c r="W29" s="35"/>
      <c r="X29" s="35"/>
      <c r="Y29" s="35"/>
      <c r="Z29" s="35"/>
      <c r="AA29" s="35"/>
      <c r="AB29" s="35"/>
      <c r="AC29" s="35"/>
      <c r="AD29" s="35"/>
      <c r="AE29" s="35"/>
    </row>
    <row r="30" spans="1:31" s="2" customFormat="1" ht="25.35" customHeight="1">
      <c r="A30" s="35"/>
      <c r="B30" s="40"/>
      <c r="C30" s="35"/>
      <c r="D30" s="122" t="s">
        <v>37</v>
      </c>
      <c r="E30" s="35"/>
      <c r="F30" s="35"/>
      <c r="G30" s="35"/>
      <c r="H30" s="35"/>
      <c r="I30" s="35"/>
      <c r="J30" s="123">
        <f>ROUND(J125, 2)</f>
        <v>0</v>
      </c>
      <c r="K30" s="35"/>
      <c r="L30" s="52"/>
      <c r="S30" s="35"/>
      <c r="T30" s="35"/>
      <c r="U30" s="35"/>
      <c r="V30" s="35"/>
      <c r="W30" s="35"/>
      <c r="X30" s="35"/>
      <c r="Y30" s="35"/>
      <c r="Z30" s="35"/>
      <c r="AA30" s="35"/>
      <c r="AB30" s="35"/>
      <c r="AC30" s="35"/>
      <c r="AD30" s="35"/>
      <c r="AE30" s="35"/>
    </row>
    <row r="31" spans="1:31" s="2" customFormat="1" ht="6.95" customHeight="1">
      <c r="A31" s="35"/>
      <c r="B31" s="40"/>
      <c r="C31" s="35"/>
      <c r="D31" s="121"/>
      <c r="E31" s="121"/>
      <c r="F31" s="121"/>
      <c r="G31" s="121"/>
      <c r="H31" s="121"/>
      <c r="I31" s="121"/>
      <c r="J31" s="121"/>
      <c r="K31" s="121"/>
      <c r="L31" s="52"/>
      <c r="S31" s="35"/>
      <c r="T31" s="35"/>
      <c r="U31" s="35"/>
      <c r="V31" s="35"/>
      <c r="W31" s="35"/>
      <c r="X31" s="35"/>
      <c r="Y31" s="35"/>
      <c r="Z31" s="35"/>
      <c r="AA31" s="35"/>
      <c r="AB31" s="35"/>
      <c r="AC31" s="35"/>
      <c r="AD31" s="35"/>
      <c r="AE31" s="35"/>
    </row>
    <row r="32" spans="1:31" s="2" customFormat="1" ht="14.45" customHeight="1">
      <c r="A32" s="35"/>
      <c r="B32" s="40"/>
      <c r="C32" s="35"/>
      <c r="D32" s="35"/>
      <c r="E32" s="35"/>
      <c r="F32" s="124" t="s">
        <v>39</v>
      </c>
      <c r="G32" s="35"/>
      <c r="H32" s="35"/>
      <c r="I32" s="124" t="s">
        <v>38</v>
      </c>
      <c r="J32" s="124" t="s">
        <v>40</v>
      </c>
      <c r="K32" s="35"/>
      <c r="L32" s="52"/>
      <c r="S32" s="35"/>
      <c r="T32" s="35"/>
      <c r="U32" s="35"/>
      <c r="V32" s="35"/>
      <c r="W32" s="35"/>
      <c r="X32" s="35"/>
      <c r="Y32" s="35"/>
      <c r="Z32" s="35"/>
      <c r="AA32" s="35"/>
      <c r="AB32" s="35"/>
      <c r="AC32" s="35"/>
      <c r="AD32" s="35"/>
      <c r="AE32" s="35"/>
    </row>
    <row r="33" spans="1:31" s="2" customFormat="1" ht="14.45" customHeight="1">
      <c r="A33" s="35"/>
      <c r="B33" s="40"/>
      <c r="C33" s="35"/>
      <c r="D33" s="125" t="s">
        <v>41</v>
      </c>
      <c r="E33" s="114" t="s">
        <v>42</v>
      </c>
      <c r="F33" s="126">
        <f>ROUND((SUM(BE125:BE174)),  2)</f>
        <v>0</v>
      </c>
      <c r="G33" s="35"/>
      <c r="H33" s="35"/>
      <c r="I33" s="127">
        <v>0.21</v>
      </c>
      <c r="J33" s="126">
        <f>ROUND(((SUM(BE125:BE174))*I33),  2)</f>
        <v>0</v>
      </c>
      <c r="K33" s="35"/>
      <c r="L33" s="52"/>
      <c r="S33" s="35"/>
      <c r="T33" s="35"/>
      <c r="U33" s="35"/>
      <c r="V33" s="35"/>
      <c r="W33" s="35"/>
      <c r="X33" s="35"/>
      <c r="Y33" s="35"/>
      <c r="Z33" s="35"/>
      <c r="AA33" s="35"/>
      <c r="AB33" s="35"/>
      <c r="AC33" s="35"/>
      <c r="AD33" s="35"/>
      <c r="AE33" s="35"/>
    </row>
    <row r="34" spans="1:31" s="2" customFormat="1" ht="14.45" customHeight="1">
      <c r="A34" s="35"/>
      <c r="B34" s="40"/>
      <c r="C34" s="35"/>
      <c r="D34" s="35"/>
      <c r="E34" s="114" t="s">
        <v>43</v>
      </c>
      <c r="F34" s="126">
        <f>ROUND((SUM(BF125:BF174)),  2)</f>
        <v>0</v>
      </c>
      <c r="G34" s="35"/>
      <c r="H34" s="35"/>
      <c r="I34" s="127">
        <v>0.15</v>
      </c>
      <c r="J34" s="126">
        <f>ROUND(((SUM(BF125:BF174))*I34),  2)</f>
        <v>0</v>
      </c>
      <c r="K34" s="35"/>
      <c r="L34" s="52"/>
      <c r="S34" s="35"/>
      <c r="T34" s="35"/>
      <c r="U34" s="35"/>
      <c r="V34" s="35"/>
      <c r="W34" s="35"/>
      <c r="X34" s="35"/>
      <c r="Y34" s="35"/>
      <c r="Z34" s="35"/>
      <c r="AA34" s="35"/>
      <c r="AB34" s="35"/>
      <c r="AC34" s="35"/>
      <c r="AD34" s="35"/>
      <c r="AE34" s="35"/>
    </row>
    <row r="35" spans="1:31" s="2" customFormat="1" ht="14.45" hidden="1" customHeight="1">
      <c r="A35" s="35"/>
      <c r="B35" s="40"/>
      <c r="C35" s="35"/>
      <c r="D35" s="35"/>
      <c r="E35" s="114" t="s">
        <v>44</v>
      </c>
      <c r="F35" s="126">
        <f>ROUND((SUM(BG125:BG174)),  2)</f>
        <v>0</v>
      </c>
      <c r="G35" s="35"/>
      <c r="H35" s="35"/>
      <c r="I35" s="127">
        <v>0.21</v>
      </c>
      <c r="J35" s="126">
        <f>0</f>
        <v>0</v>
      </c>
      <c r="K35" s="35"/>
      <c r="L35" s="52"/>
      <c r="S35" s="35"/>
      <c r="T35" s="35"/>
      <c r="U35" s="35"/>
      <c r="V35" s="35"/>
      <c r="W35" s="35"/>
      <c r="X35" s="35"/>
      <c r="Y35" s="35"/>
      <c r="Z35" s="35"/>
      <c r="AA35" s="35"/>
      <c r="AB35" s="35"/>
      <c r="AC35" s="35"/>
      <c r="AD35" s="35"/>
      <c r="AE35" s="35"/>
    </row>
    <row r="36" spans="1:31" s="2" customFormat="1" ht="14.45" hidden="1" customHeight="1">
      <c r="A36" s="35"/>
      <c r="B36" s="40"/>
      <c r="C36" s="35"/>
      <c r="D36" s="35"/>
      <c r="E36" s="114" t="s">
        <v>45</v>
      </c>
      <c r="F36" s="126">
        <f>ROUND((SUM(BH125:BH174)),  2)</f>
        <v>0</v>
      </c>
      <c r="G36" s="35"/>
      <c r="H36" s="35"/>
      <c r="I36" s="127">
        <v>0.15</v>
      </c>
      <c r="J36" s="126">
        <f>0</f>
        <v>0</v>
      </c>
      <c r="K36" s="35"/>
      <c r="L36" s="52"/>
      <c r="S36" s="35"/>
      <c r="T36" s="35"/>
      <c r="U36" s="35"/>
      <c r="V36" s="35"/>
      <c r="W36" s="35"/>
      <c r="X36" s="35"/>
      <c r="Y36" s="35"/>
      <c r="Z36" s="35"/>
      <c r="AA36" s="35"/>
      <c r="AB36" s="35"/>
      <c r="AC36" s="35"/>
      <c r="AD36" s="35"/>
      <c r="AE36" s="35"/>
    </row>
    <row r="37" spans="1:31" s="2" customFormat="1" ht="14.45" hidden="1" customHeight="1">
      <c r="A37" s="35"/>
      <c r="B37" s="40"/>
      <c r="C37" s="35"/>
      <c r="D37" s="35"/>
      <c r="E37" s="114" t="s">
        <v>46</v>
      </c>
      <c r="F37" s="126">
        <f>ROUND((SUM(BI125:BI174)),  2)</f>
        <v>0</v>
      </c>
      <c r="G37" s="35"/>
      <c r="H37" s="35"/>
      <c r="I37" s="127">
        <v>0</v>
      </c>
      <c r="J37" s="126">
        <f>0</f>
        <v>0</v>
      </c>
      <c r="K37" s="35"/>
      <c r="L37" s="52"/>
      <c r="S37" s="35"/>
      <c r="T37" s="35"/>
      <c r="U37" s="35"/>
      <c r="V37" s="35"/>
      <c r="W37" s="35"/>
      <c r="X37" s="35"/>
      <c r="Y37" s="35"/>
      <c r="Z37" s="35"/>
      <c r="AA37" s="35"/>
      <c r="AB37" s="35"/>
      <c r="AC37" s="35"/>
      <c r="AD37" s="35"/>
      <c r="AE37" s="35"/>
    </row>
    <row r="38" spans="1:31" s="2" customFormat="1" ht="6.95" customHeight="1">
      <c r="A38" s="35"/>
      <c r="B38" s="40"/>
      <c r="C38" s="35"/>
      <c r="D38" s="35"/>
      <c r="E38" s="35"/>
      <c r="F38" s="35"/>
      <c r="G38" s="35"/>
      <c r="H38" s="35"/>
      <c r="I38" s="35"/>
      <c r="J38" s="35"/>
      <c r="K38" s="35"/>
      <c r="L38" s="52"/>
      <c r="S38" s="35"/>
      <c r="T38" s="35"/>
      <c r="U38" s="35"/>
      <c r="V38" s="35"/>
      <c r="W38" s="35"/>
      <c r="X38" s="35"/>
      <c r="Y38" s="35"/>
      <c r="Z38" s="35"/>
      <c r="AA38" s="35"/>
      <c r="AB38" s="35"/>
      <c r="AC38" s="35"/>
      <c r="AD38" s="35"/>
      <c r="AE38" s="35"/>
    </row>
    <row r="39" spans="1:31" s="2" customFormat="1" ht="25.35" customHeight="1">
      <c r="A39" s="35"/>
      <c r="B39" s="40"/>
      <c r="C39" s="128"/>
      <c r="D39" s="129" t="s">
        <v>47</v>
      </c>
      <c r="E39" s="130"/>
      <c r="F39" s="130"/>
      <c r="G39" s="131" t="s">
        <v>48</v>
      </c>
      <c r="H39" s="132" t="s">
        <v>49</v>
      </c>
      <c r="I39" s="130"/>
      <c r="J39" s="133">
        <f>SUM(J30:J37)</f>
        <v>0</v>
      </c>
      <c r="K39" s="134"/>
      <c r="L39" s="52"/>
      <c r="S39" s="35"/>
      <c r="T39" s="35"/>
      <c r="U39" s="35"/>
      <c r="V39" s="35"/>
      <c r="W39" s="35"/>
      <c r="X39" s="35"/>
      <c r="Y39" s="35"/>
      <c r="Z39" s="35"/>
      <c r="AA39" s="35"/>
      <c r="AB39" s="35"/>
      <c r="AC39" s="35"/>
      <c r="AD39" s="35"/>
      <c r="AE39" s="35"/>
    </row>
    <row r="40" spans="1:31" s="2" customFormat="1" ht="14.45" customHeight="1">
      <c r="A40" s="35"/>
      <c r="B40" s="40"/>
      <c r="C40" s="35"/>
      <c r="D40" s="35"/>
      <c r="E40" s="35"/>
      <c r="F40" s="35"/>
      <c r="G40" s="35"/>
      <c r="H40" s="35"/>
      <c r="I40" s="35"/>
      <c r="J40" s="35"/>
      <c r="K40" s="35"/>
      <c r="L40" s="52"/>
      <c r="S40" s="35"/>
      <c r="T40" s="35"/>
      <c r="U40" s="35"/>
      <c r="V40" s="35"/>
      <c r="W40" s="35"/>
      <c r="X40" s="35"/>
      <c r="Y40" s="35"/>
      <c r="Z40" s="35"/>
      <c r="AA40" s="35"/>
      <c r="AB40" s="35"/>
      <c r="AC40" s="35"/>
      <c r="AD40" s="35"/>
      <c r="AE40" s="35"/>
    </row>
    <row r="41" spans="1:31" s="1" customFormat="1" ht="14.45" customHeight="1">
      <c r="B41" s="21"/>
      <c r="L41" s="21"/>
    </row>
    <row r="42" spans="1:31" s="1" customFormat="1" ht="14.45" customHeight="1">
      <c r="B42" s="21"/>
      <c r="L42" s="21"/>
    </row>
    <row r="43" spans="1:31" s="1" customFormat="1" ht="14.45" customHeight="1">
      <c r="B43" s="21"/>
      <c r="L43" s="21"/>
    </row>
    <row r="44" spans="1:31" s="1" customFormat="1" ht="14.45" customHeight="1">
      <c r="B44" s="21"/>
      <c r="L44" s="21"/>
    </row>
    <row r="45" spans="1:31" s="1" customFormat="1" ht="14.45" customHeight="1">
      <c r="B45" s="21"/>
      <c r="L45" s="21"/>
    </row>
    <row r="46" spans="1:31" s="1" customFormat="1" ht="14.45" customHeight="1">
      <c r="B46" s="21"/>
      <c r="L46" s="21"/>
    </row>
    <row r="47" spans="1:31" s="1" customFormat="1" ht="14.45" customHeight="1">
      <c r="B47" s="21"/>
      <c r="L47" s="21"/>
    </row>
    <row r="48" spans="1:31" s="1" customFormat="1" ht="14.45" customHeight="1">
      <c r="B48" s="21"/>
      <c r="L48" s="21"/>
    </row>
    <row r="49" spans="1:31" s="1" customFormat="1" ht="14.45" customHeight="1">
      <c r="B49" s="21"/>
      <c r="L49" s="21"/>
    </row>
    <row r="50" spans="1:31" s="2" customFormat="1" ht="14.45" customHeight="1">
      <c r="B50" s="52"/>
      <c r="D50" s="135" t="s">
        <v>50</v>
      </c>
      <c r="E50" s="136"/>
      <c r="F50" s="136"/>
      <c r="G50" s="135" t="s">
        <v>51</v>
      </c>
      <c r="H50" s="136"/>
      <c r="I50" s="136"/>
      <c r="J50" s="136"/>
      <c r="K50" s="136"/>
      <c r="L50" s="52"/>
    </row>
    <row r="51" spans="1:31" ht="11.25">
      <c r="B51" s="21"/>
      <c r="L51" s="21"/>
    </row>
    <row r="52" spans="1:31" ht="11.25">
      <c r="B52" s="21"/>
      <c r="L52" s="21"/>
    </row>
    <row r="53" spans="1:31" ht="11.25">
      <c r="B53" s="21"/>
      <c r="L53" s="21"/>
    </row>
    <row r="54" spans="1:31" ht="11.25">
      <c r="B54" s="21"/>
      <c r="L54" s="21"/>
    </row>
    <row r="55" spans="1:31" ht="11.25">
      <c r="B55" s="21"/>
      <c r="L55" s="21"/>
    </row>
    <row r="56" spans="1:31" ht="11.25">
      <c r="B56" s="21"/>
      <c r="L56" s="21"/>
    </row>
    <row r="57" spans="1:31" ht="11.25">
      <c r="B57" s="21"/>
      <c r="L57" s="21"/>
    </row>
    <row r="58" spans="1:31" ht="11.25">
      <c r="B58" s="21"/>
      <c r="L58" s="21"/>
    </row>
    <row r="59" spans="1:31" ht="11.25">
      <c r="B59" s="21"/>
      <c r="L59" s="21"/>
    </row>
    <row r="60" spans="1:31" ht="11.25">
      <c r="B60" s="21"/>
      <c r="L60" s="21"/>
    </row>
    <row r="61" spans="1:31" s="2" customFormat="1" ht="12.75">
      <c r="A61" s="35"/>
      <c r="B61" s="40"/>
      <c r="C61" s="35"/>
      <c r="D61" s="137" t="s">
        <v>52</v>
      </c>
      <c r="E61" s="138"/>
      <c r="F61" s="139" t="s">
        <v>53</v>
      </c>
      <c r="G61" s="137" t="s">
        <v>52</v>
      </c>
      <c r="H61" s="138"/>
      <c r="I61" s="138"/>
      <c r="J61" s="140" t="s">
        <v>53</v>
      </c>
      <c r="K61" s="138"/>
      <c r="L61" s="52"/>
      <c r="S61" s="35"/>
      <c r="T61" s="35"/>
      <c r="U61" s="35"/>
      <c r="V61" s="35"/>
      <c r="W61" s="35"/>
      <c r="X61" s="35"/>
      <c r="Y61" s="35"/>
      <c r="Z61" s="35"/>
      <c r="AA61" s="35"/>
      <c r="AB61" s="35"/>
      <c r="AC61" s="35"/>
      <c r="AD61" s="35"/>
      <c r="AE61" s="35"/>
    </row>
    <row r="62" spans="1:31" ht="11.25">
      <c r="B62" s="21"/>
      <c r="L62" s="21"/>
    </row>
    <row r="63" spans="1:31" ht="11.25">
      <c r="B63" s="21"/>
      <c r="L63" s="21"/>
    </row>
    <row r="64" spans="1:31" ht="11.25">
      <c r="B64" s="21"/>
      <c r="L64" s="21"/>
    </row>
    <row r="65" spans="1:31" s="2" customFormat="1" ht="12.75">
      <c r="A65" s="35"/>
      <c r="B65" s="40"/>
      <c r="C65" s="35"/>
      <c r="D65" s="135" t="s">
        <v>54</v>
      </c>
      <c r="E65" s="141"/>
      <c r="F65" s="141"/>
      <c r="G65" s="135" t="s">
        <v>55</v>
      </c>
      <c r="H65" s="141"/>
      <c r="I65" s="141"/>
      <c r="J65" s="141"/>
      <c r="K65" s="141"/>
      <c r="L65" s="52"/>
      <c r="S65" s="35"/>
      <c r="T65" s="35"/>
      <c r="U65" s="35"/>
      <c r="V65" s="35"/>
      <c r="W65" s="35"/>
      <c r="X65" s="35"/>
      <c r="Y65" s="35"/>
      <c r="Z65" s="35"/>
      <c r="AA65" s="35"/>
      <c r="AB65" s="35"/>
      <c r="AC65" s="35"/>
      <c r="AD65" s="35"/>
      <c r="AE65" s="35"/>
    </row>
    <row r="66" spans="1:31" ht="11.25">
      <c r="B66" s="21"/>
      <c r="L66" s="21"/>
    </row>
    <row r="67" spans="1:31" ht="11.25">
      <c r="B67" s="21"/>
      <c r="L67" s="21"/>
    </row>
    <row r="68" spans="1:31" ht="11.25">
      <c r="B68" s="21"/>
      <c r="L68" s="21"/>
    </row>
    <row r="69" spans="1:31" ht="11.25">
      <c r="B69" s="21"/>
      <c r="L69" s="21"/>
    </row>
    <row r="70" spans="1:31" ht="11.25">
      <c r="B70" s="21"/>
      <c r="L70" s="21"/>
    </row>
    <row r="71" spans="1:31" ht="11.25">
      <c r="B71" s="21"/>
      <c r="L71" s="21"/>
    </row>
    <row r="72" spans="1:31" ht="11.25">
      <c r="B72" s="21"/>
      <c r="L72" s="21"/>
    </row>
    <row r="73" spans="1:31" ht="11.25">
      <c r="B73" s="21"/>
      <c r="L73" s="21"/>
    </row>
    <row r="74" spans="1:31" ht="11.25">
      <c r="B74" s="21"/>
      <c r="L74" s="21"/>
    </row>
    <row r="75" spans="1:31" ht="11.25">
      <c r="B75" s="21"/>
      <c r="L75" s="21"/>
    </row>
    <row r="76" spans="1:31" s="2" customFormat="1" ht="12.75">
      <c r="A76" s="35"/>
      <c r="B76" s="40"/>
      <c r="C76" s="35"/>
      <c r="D76" s="137" t="s">
        <v>52</v>
      </c>
      <c r="E76" s="138"/>
      <c r="F76" s="139" t="s">
        <v>53</v>
      </c>
      <c r="G76" s="137" t="s">
        <v>52</v>
      </c>
      <c r="H76" s="138"/>
      <c r="I76" s="138"/>
      <c r="J76" s="140" t="s">
        <v>53</v>
      </c>
      <c r="K76" s="138"/>
      <c r="L76" s="52"/>
      <c r="S76" s="35"/>
      <c r="T76" s="35"/>
      <c r="U76" s="35"/>
      <c r="V76" s="35"/>
      <c r="W76" s="35"/>
      <c r="X76" s="35"/>
      <c r="Y76" s="35"/>
      <c r="Z76" s="35"/>
      <c r="AA76" s="35"/>
      <c r="AB76" s="35"/>
      <c r="AC76" s="35"/>
      <c r="AD76" s="35"/>
      <c r="AE76" s="35"/>
    </row>
    <row r="77" spans="1:31" s="2" customFormat="1" ht="14.45" customHeight="1">
      <c r="A77" s="35"/>
      <c r="B77" s="142"/>
      <c r="C77" s="143"/>
      <c r="D77" s="143"/>
      <c r="E77" s="143"/>
      <c r="F77" s="143"/>
      <c r="G77" s="143"/>
      <c r="H77" s="143"/>
      <c r="I77" s="143"/>
      <c r="J77" s="143"/>
      <c r="K77" s="143"/>
      <c r="L77" s="52"/>
      <c r="S77" s="35"/>
      <c r="T77" s="35"/>
      <c r="U77" s="35"/>
      <c r="V77" s="35"/>
      <c r="W77" s="35"/>
      <c r="X77" s="35"/>
      <c r="Y77" s="35"/>
      <c r="Z77" s="35"/>
      <c r="AA77" s="35"/>
      <c r="AB77" s="35"/>
      <c r="AC77" s="35"/>
      <c r="AD77" s="35"/>
      <c r="AE77" s="35"/>
    </row>
    <row r="81" spans="1:47" s="2" customFormat="1" ht="6.95" customHeight="1">
      <c r="A81" s="35"/>
      <c r="B81" s="144"/>
      <c r="C81" s="145"/>
      <c r="D81" s="145"/>
      <c r="E81" s="145"/>
      <c r="F81" s="145"/>
      <c r="G81" s="145"/>
      <c r="H81" s="145"/>
      <c r="I81" s="145"/>
      <c r="J81" s="145"/>
      <c r="K81" s="145"/>
      <c r="L81" s="52"/>
      <c r="S81" s="35"/>
      <c r="T81" s="35"/>
      <c r="U81" s="35"/>
      <c r="V81" s="35"/>
      <c r="W81" s="35"/>
      <c r="X81" s="35"/>
      <c r="Y81" s="35"/>
      <c r="Z81" s="35"/>
      <c r="AA81" s="35"/>
      <c r="AB81" s="35"/>
      <c r="AC81" s="35"/>
      <c r="AD81" s="35"/>
      <c r="AE81" s="35"/>
    </row>
    <row r="82" spans="1:47" s="2" customFormat="1" ht="24.95" customHeight="1">
      <c r="A82" s="35"/>
      <c r="B82" s="36"/>
      <c r="C82" s="24" t="s">
        <v>247</v>
      </c>
      <c r="D82" s="37"/>
      <c r="E82" s="37"/>
      <c r="F82" s="37"/>
      <c r="G82" s="37"/>
      <c r="H82" s="37"/>
      <c r="I82" s="37"/>
      <c r="J82" s="37"/>
      <c r="K82" s="37"/>
      <c r="L82" s="52"/>
      <c r="S82" s="35"/>
      <c r="T82" s="35"/>
      <c r="U82" s="35"/>
      <c r="V82" s="35"/>
      <c r="W82" s="35"/>
      <c r="X82" s="35"/>
      <c r="Y82" s="35"/>
      <c r="Z82" s="35"/>
      <c r="AA82" s="35"/>
      <c r="AB82" s="35"/>
      <c r="AC82" s="35"/>
      <c r="AD82" s="35"/>
      <c r="AE82" s="35"/>
    </row>
    <row r="83" spans="1:47" s="2" customFormat="1" ht="6.95" customHeight="1">
      <c r="A83" s="35"/>
      <c r="B83" s="36"/>
      <c r="C83" s="37"/>
      <c r="D83" s="37"/>
      <c r="E83" s="37"/>
      <c r="F83" s="37"/>
      <c r="G83" s="37"/>
      <c r="H83" s="37"/>
      <c r="I83" s="37"/>
      <c r="J83" s="37"/>
      <c r="K83" s="37"/>
      <c r="L83" s="52"/>
      <c r="S83" s="35"/>
      <c r="T83" s="35"/>
      <c r="U83" s="35"/>
      <c r="V83" s="35"/>
      <c r="W83" s="35"/>
      <c r="X83" s="35"/>
      <c r="Y83" s="35"/>
      <c r="Z83" s="35"/>
      <c r="AA83" s="35"/>
      <c r="AB83" s="35"/>
      <c r="AC83" s="35"/>
      <c r="AD83" s="35"/>
      <c r="AE83" s="35"/>
    </row>
    <row r="84" spans="1:47" s="2" customFormat="1" ht="12" customHeight="1">
      <c r="A84" s="35"/>
      <c r="B84" s="36"/>
      <c r="C84" s="30" t="s">
        <v>16</v>
      </c>
      <c r="D84" s="37"/>
      <c r="E84" s="37"/>
      <c r="F84" s="37"/>
      <c r="G84" s="37"/>
      <c r="H84" s="37"/>
      <c r="I84" s="37"/>
      <c r="J84" s="37"/>
      <c r="K84" s="37"/>
      <c r="L84" s="52"/>
      <c r="S84" s="35"/>
      <c r="T84" s="35"/>
      <c r="U84" s="35"/>
      <c r="V84" s="35"/>
      <c r="W84" s="35"/>
      <c r="X84" s="35"/>
      <c r="Y84" s="35"/>
      <c r="Z84" s="35"/>
      <c r="AA84" s="35"/>
      <c r="AB84" s="35"/>
      <c r="AC84" s="35"/>
      <c r="AD84" s="35"/>
      <c r="AE84" s="35"/>
    </row>
    <row r="85" spans="1:47" s="2" customFormat="1" ht="16.5" customHeight="1">
      <c r="A85" s="35"/>
      <c r="B85" s="36"/>
      <c r="C85" s="37"/>
      <c r="D85" s="37"/>
      <c r="E85" s="329" t="str">
        <f>E7</f>
        <v>Domov pro seniory, Nový Bydžov</v>
      </c>
      <c r="F85" s="330"/>
      <c r="G85" s="330"/>
      <c r="H85" s="330"/>
      <c r="I85" s="37"/>
      <c r="J85" s="37"/>
      <c r="K85" s="37"/>
      <c r="L85" s="52"/>
      <c r="S85" s="35"/>
      <c r="T85" s="35"/>
      <c r="U85" s="35"/>
      <c r="V85" s="35"/>
      <c r="W85" s="35"/>
      <c r="X85" s="35"/>
      <c r="Y85" s="35"/>
      <c r="Z85" s="35"/>
      <c r="AA85" s="35"/>
      <c r="AB85" s="35"/>
      <c r="AC85" s="35"/>
      <c r="AD85" s="35"/>
      <c r="AE85" s="35"/>
    </row>
    <row r="86" spans="1:47" s="2" customFormat="1" ht="12" customHeight="1">
      <c r="A86" s="35"/>
      <c r="B86" s="36"/>
      <c r="C86" s="30" t="s">
        <v>179</v>
      </c>
      <c r="D86" s="37"/>
      <c r="E86" s="37"/>
      <c r="F86" s="37"/>
      <c r="G86" s="37"/>
      <c r="H86" s="37"/>
      <c r="I86" s="37"/>
      <c r="J86" s="37"/>
      <c r="K86" s="37"/>
      <c r="L86" s="52"/>
      <c r="S86" s="35"/>
      <c r="T86" s="35"/>
      <c r="U86" s="35"/>
      <c r="V86" s="35"/>
      <c r="W86" s="35"/>
      <c r="X86" s="35"/>
      <c r="Y86" s="35"/>
      <c r="Z86" s="35"/>
      <c r="AA86" s="35"/>
      <c r="AB86" s="35"/>
      <c r="AC86" s="35"/>
      <c r="AD86" s="35"/>
      <c r="AE86" s="35"/>
    </row>
    <row r="87" spans="1:47" s="2" customFormat="1" ht="30" customHeight="1">
      <c r="A87" s="35"/>
      <c r="B87" s="36"/>
      <c r="C87" s="37"/>
      <c r="D87" s="37"/>
      <c r="E87" s="284" t="str">
        <f>E9</f>
        <v xml:space="preserve">IO.05 - Slaboproudé kabelové napojení - přípojka - nezpůsobilé náklady </v>
      </c>
      <c r="F87" s="331"/>
      <c r="G87" s="331"/>
      <c r="H87" s="331"/>
      <c r="I87" s="37"/>
      <c r="J87" s="37"/>
      <c r="K87" s="37"/>
      <c r="L87" s="52"/>
      <c r="S87" s="35"/>
      <c r="T87" s="35"/>
      <c r="U87" s="35"/>
      <c r="V87" s="35"/>
      <c r="W87" s="35"/>
      <c r="X87" s="35"/>
      <c r="Y87" s="35"/>
      <c r="Z87" s="35"/>
      <c r="AA87" s="35"/>
      <c r="AB87" s="35"/>
      <c r="AC87" s="35"/>
      <c r="AD87" s="35"/>
      <c r="AE87" s="35"/>
    </row>
    <row r="88" spans="1:47" s="2" customFormat="1" ht="6.95" customHeight="1">
      <c r="A88" s="35"/>
      <c r="B88" s="36"/>
      <c r="C88" s="37"/>
      <c r="D88" s="37"/>
      <c r="E88" s="37"/>
      <c r="F88" s="37"/>
      <c r="G88" s="37"/>
      <c r="H88" s="37"/>
      <c r="I88" s="37"/>
      <c r="J88" s="37"/>
      <c r="K88" s="37"/>
      <c r="L88" s="52"/>
      <c r="S88" s="35"/>
      <c r="T88" s="35"/>
      <c r="U88" s="35"/>
      <c r="V88" s="35"/>
      <c r="W88" s="35"/>
      <c r="X88" s="35"/>
      <c r="Y88" s="35"/>
      <c r="Z88" s="35"/>
      <c r="AA88" s="35"/>
      <c r="AB88" s="35"/>
      <c r="AC88" s="35"/>
      <c r="AD88" s="35"/>
      <c r="AE88" s="35"/>
    </row>
    <row r="89" spans="1:47" s="2" customFormat="1" ht="12" customHeight="1">
      <c r="A89" s="35"/>
      <c r="B89" s="36"/>
      <c r="C89" s="30" t="s">
        <v>20</v>
      </c>
      <c r="D89" s="37"/>
      <c r="E89" s="37"/>
      <c r="F89" s="28" t="str">
        <f>F12</f>
        <v>k.ú. Nový Bydžov, 70 7163</v>
      </c>
      <c r="G89" s="37"/>
      <c r="H89" s="37"/>
      <c r="I89" s="30" t="s">
        <v>22</v>
      </c>
      <c r="J89" s="67" t="str">
        <f>IF(J12="","",J12)</f>
        <v>4. 1. 2023</v>
      </c>
      <c r="K89" s="37"/>
      <c r="L89" s="52"/>
      <c r="S89" s="35"/>
      <c r="T89" s="35"/>
      <c r="U89" s="35"/>
      <c r="V89" s="35"/>
      <c r="W89" s="35"/>
      <c r="X89" s="35"/>
      <c r="Y89" s="35"/>
      <c r="Z89" s="35"/>
      <c r="AA89" s="35"/>
      <c r="AB89" s="35"/>
      <c r="AC89" s="35"/>
      <c r="AD89" s="35"/>
      <c r="AE89" s="35"/>
    </row>
    <row r="90" spans="1:47" s="2" customFormat="1" ht="6.95" customHeight="1">
      <c r="A90" s="35"/>
      <c r="B90" s="36"/>
      <c r="C90" s="37"/>
      <c r="D90" s="37"/>
      <c r="E90" s="37"/>
      <c r="F90" s="37"/>
      <c r="G90" s="37"/>
      <c r="H90" s="37"/>
      <c r="I90" s="37"/>
      <c r="J90" s="37"/>
      <c r="K90" s="37"/>
      <c r="L90" s="52"/>
      <c r="S90" s="35"/>
      <c r="T90" s="35"/>
      <c r="U90" s="35"/>
      <c r="V90" s="35"/>
      <c r="W90" s="35"/>
      <c r="X90" s="35"/>
      <c r="Y90" s="35"/>
      <c r="Z90" s="35"/>
      <c r="AA90" s="35"/>
      <c r="AB90" s="35"/>
      <c r="AC90" s="35"/>
      <c r="AD90" s="35"/>
      <c r="AE90" s="35"/>
    </row>
    <row r="91" spans="1:47" s="2" customFormat="1" ht="40.15" customHeight="1">
      <c r="A91" s="35"/>
      <c r="B91" s="36"/>
      <c r="C91" s="30" t="s">
        <v>24</v>
      </c>
      <c r="D91" s="37"/>
      <c r="E91" s="37"/>
      <c r="F91" s="28" t="str">
        <f>E15</f>
        <v>Město Nový Bydžov, Masarykovo nám. 1, 504 01</v>
      </c>
      <c r="G91" s="37"/>
      <c r="H91" s="37"/>
      <c r="I91" s="30" t="s">
        <v>30</v>
      </c>
      <c r="J91" s="33" t="str">
        <f>E21</f>
        <v>Architektura s.r.o., Vilkova 1142/15, Praha 4-Krč</v>
      </c>
      <c r="K91" s="37"/>
      <c r="L91" s="52"/>
      <c r="S91" s="35"/>
      <c r="T91" s="35"/>
      <c r="U91" s="35"/>
      <c r="V91" s="35"/>
      <c r="W91" s="35"/>
      <c r="X91" s="35"/>
      <c r="Y91" s="35"/>
      <c r="Z91" s="35"/>
      <c r="AA91" s="35"/>
      <c r="AB91" s="35"/>
      <c r="AC91" s="35"/>
      <c r="AD91" s="35"/>
      <c r="AE91" s="35"/>
    </row>
    <row r="92" spans="1:47" s="2" customFormat="1" ht="40.15" customHeight="1">
      <c r="A92" s="35"/>
      <c r="B92" s="36"/>
      <c r="C92" s="30" t="s">
        <v>28</v>
      </c>
      <c r="D92" s="37"/>
      <c r="E92" s="37"/>
      <c r="F92" s="28" t="str">
        <f>IF(E18="","",E18)</f>
        <v>Vyplň údaj</v>
      </c>
      <c r="G92" s="37"/>
      <c r="H92" s="37"/>
      <c r="I92" s="30" t="s">
        <v>33</v>
      </c>
      <c r="J92" s="33" t="str">
        <f>E24</f>
        <v>Projecticon s.r.o., A. Kopeckého 151, Nový Hrádek</v>
      </c>
      <c r="K92" s="37"/>
      <c r="L92" s="52"/>
      <c r="S92" s="35"/>
      <c r="T92" s="35"/>
      <c r="U92" s="35"/>
      <c r="V92" s="35"/>
      <c r="W92" s="35"/>
      <c r="X92" s="35"/>
      <c r="Y92" s="35"/>
      <c r="Z92" s="35"/>
      <c r="AA92" s="35"/>
      <c r="AB92" s="35"/>
      <c r="AC92" s="35"/>
      <c r="AD92" s="35"/>
      <c r="AE92" s="35"/>
    </row>
    <row r="93" spans="1:47" s="2" customFormat="1" ht="10.35" customHeight="1">
      <c r="A93" s="35"/>
      <c r="B93" s="36"/>
      <c r="C93" s="37"/>
      <c r="D93" s="37"/>
      <c r="E93" s="37"/>
      <c r="F93" s="37"/>
      <c r="G93" s="37"/>
      <c r="H93" s="37"/>
      <c r="I93" s="37"/>
      <c r="J93" s="37"/>
      <c r="K93" s="37"/>
      <c r="L93" s="52"/>
      <c r="S93" s="35"/>
      <c r="T93" s="35"/>
      <c r="U93" s="35"/>
      <c r="V93" s="35"/>
      <c r="W93" s="35"/>
      <c r="X93" s="35"/>
      <c r="Y93" s="35"/>
      <c r="Z93" s="35"/>
      <c r="AA93" s="35"/>
      <c r="AB93" s="35"/>
      <c r="AC93" s="35"/>
      <c r="AD93" s="35"/>
      <c r="AE93" s="35"/>
    </row>
    <row r="94" spans="1:47" s="2" customFormat="1" ht="29.25" customHeight="1">
      <c r="A94" s="35"/>
      <c r="B94" s="36"/>
      <c r="C94" s="146" t="s">
        <v>248</v>
      </c>
      <c r="D94" s="147"/>
      <c r="E94" s="147"/>
      <c r="F94" s="147"/>
      <c r="G94" s="147"/>
      <c r="H94" s="147"/>
      <c r="I94" s="147"/>
      <c r="J94" s="148" t="s">
        <v>249</v>
      </c>
      <c r="K94" s="147"/>
      <c r="L94" s="52"/>
      <c r="S94" s="35"/>
      <c r="T94" s="35"/>
      <c r="U94" s="35"/>
      <c r="V94" s="35"/>
      <c r="W94" s="35"/>
      <c r="X94" s="35"/>
      <c r="Y94" s="35"/>
      <c r="Z94" s="35"/>
      <c r="AA94" s="35"/>
      <c r="AB94" s="35"/>
      <c r="AC94" s="35"/>
      <c r="AD94" s="35"/>
      <c r="AE94" s="35"/>
    </row>
    <row r="95" spans="1:47" s="2" customFormat="1" ht="10.35" customHeight="1">
      <c r="A95" s="35"/>
      <c r="B95" s="36"/>
      <c r="C95" s="37"/>
      <c r="D95" s="37"/>
      <c r="E95" s="37"/>
      <c r="F95" s="37"/>
      <c r="G95" s="37"/>
      <c r="H95" s="37"/>
      <c r="I95" s="37"/>
      <c r="J95" s="37"/>
      <c r="K95" s="37"/>
      <c r="L95" s="52"/>
      <c r="S95" s="35"/>
      <c r="T95" s="35"/>
      <c r="U95" s="35"/>
      <c r="V95" s="35"/>
      <c r="W95" s="35"/>
      <c r="X95" s="35"/>
      <c r="Y95" s="35"/>
      <c r="Z95" s="35"/>
      <c r="AA95" s="35"/>
      <c r="AB95" s="35"/>
      <c r="AC95" s="35"/>
      <c r="AD95" s="35"/>
      <c r="AE95" s="35"/>
    </row>
    <row r="96" spans="1:47" s="2" customFormat="1" ht="22.9" customHeight="1">
      <c r="A96" s="35"/>
      <c r="B96" s="36"/>
      <c r="C96" s="149" t="s">
        <v>250</v>
      </c>
      <c r="D96" s="37"/>
      <c r="E96" s="37"/>
      <c r="F96" s="37"/>
      <c r="G96" s="37"/>
      <c r="H96" s="37"/>
      <c r="I96" s="37"/>
      <c r="J96" s="85">
        <f>J125</f>
        <v>0</v>
      </c>
      <c r="K96" s="37"/>
      <c r="L96" s="52"/>
      <c r="S96" s="35"/>
      <c r="T96" s="35"/>
      <c r="U96" s="35"/>
      <c r="V96" s="35"/>
      <c r="W96" s="35"/>
      <c r="X96" s="35"/>
      <c r="Y96" s="35"/>
      <c r="Z96" s="35"/>
      <c r="AA96" s="35"/>
      <c r="AB96" s="35"/>
      <c r="AC96" s="35"/>
      <c r="AD96" s="35"/>
      <c r="AE96" s="35"/>
      <c r="AU96" s="18" t="s">
        <v>251</v>
      </c>
    </row>
    <row r="97" spans="1:31" s="9" customFormat="1" ht="24.95" customHeight="1">
      <c r="B97" s="150"/>
      <c r="C97" s="151"/>
      <c r="D97" s="152" t="s">
        <v>252</v>
      </c>
      <c r="E97" s="153"/>
      <c r="F97" s="153"/>
      <c r="G97" s="153"/>
      <c r="H97" s="153"/>
      <c r="I97" s="153"/>
      <c r="J97" s="154">
        <f>J126</f>
        <v>0</v>
      </c>
      <c r="K97" s="151"/>
      <c r="L97" s="155"/>
    </row>
    <row r="98" spans="1:31" s="10" customFormat="1" ht="19.899999999999999" customHeight="1">
      <c r="B98" s="156"/>
      <c r="C98" s="157"/>
      <c r="D98" s="158" t="s">
        <v>253</v>
      </c>
      <c r="E98" s="159"/>
      <c r="F98" s="159"/>
      <c r="G98" s="159"/>
      <c r="H98" s="159"/>
      <c r="I98" s="159"/>
      <c r="J98" s="160">
        <f>J127</f>
        <v>0</v>
      </c>
      <c r="K98" s="157"/>
      <c r="L98" s="161"/>
    </row>
    <row r="99" spans="1:31" s="10" customFormat="1" ht="19.899999999999999" customHeight="1">
      <c r="B99" s="156"/>
      <c r="C99" s="157"/>
      <c r="D99" s="158" t="s">
        <v>256</v>
      </c>
      <c r="E99" s="159"/>
      <c r="F99" s="159"/>
      <c r="G99" s="159"/>
      <c r="H99" s="159"/>
      <c r="I99" s="159"/>
      <c r="J99" s="160">
        <f>J147</f>
        <v>0</v>
      </c>
      <c r="K99" s="157"/>
      <c r="L99" s="161"/>
    </row>
    <row r="100" spans="1:31" s="9" customFormat="1" ht="24.95" customHeight="1">
      <c r="B100" s="150"/>
      <c r="C100" s="151"/>
      <c r="D100" s="152" t="s">
        <v>261</v>
      </c>
      <c r="E100" s="153"/>
      <c r="F100" s="153"/>
      <c r="G100" s="153"/>
      <c r="H100" s="153"/>
      <c r="I100" s="153"/>
      <c r="J100" s="154">
        <f>J151</f>
        <v>0</v>
      </c>
      <c r="K100" s="151"/>
      <c r="L100" s="155"/>
    </row>
    <row r="101" spans="1:31" s="10" customFormat="1" ht="19.899999999999999" customHeight="1">
      <c r="B101" s="156"/>
      <c r="C101" s="157"/>
      <c r="D101" s="158" t="s">
        <v>6592</v>
      </c>
      <c r="E101" s="159"/>
      <c r="F101" s="159"/>
      <c r="G101" s="159"/>
      <c r="H101" s="159"/>
      <c r="I101" s="159"/>
      <c r="J101" s="160">
        <f>J152</f>
        <v>0</v>
      </c>
      <c r="K101" s="157"/>
      <c r="L101" s="161"/>
    </row>
    <row r="102" spans="1:31" s="9" customFormat="1" ht="24.95" customHeight="1">
      <c r="B102" s="150"/>
      <c r="C102" s="151"/>
      <c r="D102" s="152" t="s">
        <v>5745</v>
      </c>
      <c r="E102" s="153"/>
      <c r="F102" s="153"/>
      <c r="G102" s="153"/>
      <c r="H102" s="153"/>
      <c r="I102" s="153"/>
      <c r="J102" s="154">
        <f>J161</f>
        <v>0</v>
      </c>
      <c r="K102" s="151"/>
      <c r="L102" s="155"/>
    </row>
    <row r="103" spans="1:31" s="10" customFormat="1" ht="19.899999999999999" customHeight="1">
      <c r="B103" s="156"/>
      <c r="C103" s="157"/>
      <c r="D103" s="158" t="s">
        <v>5746</v>
      </c>
      <c r="E103" s="159"/>
      <c r="F103" s="159"/>
      <c r="G103" s="159"/>
      <c r="H103" s="159"/>
      <c r="I103" s="159"/>
      <c r="J103" s="160">
        <f>J162</f>
        <v>0</v>
      </c>
      <c r="K103" s="157"/>
      <c r="L103" s="161"/>
    </row>
    <row r="104" spans="1:31" s="10" customFormat="1" ht="19.899999999999999" customHeight="1">
      <c r="B104" s="156"/>
      <c r="C104" s="157"/>
      <c r="D104" s="158" t="s">
        <v>5747</v>
      </c>
      <c r="E104" s="159"/>
      <c r="F104" s="159"/>
      <c r="G104" s="159"/>
      <c r="H104" s="159"/>
      <c r="I104" s="159"/>
      <c r="J104" s="160">
        <f>J165</f>
        <v>0</v>
      </c>
      <c r="K104" s="157"/>
      <c r="L104" s="161"/>
    </row>
    <row r="105" spans="1:31" s="9" customFormat="1" ht="24.95" customHeight="1">
      <c r="B105" s="150"/>
      <c r="C105" s="151"/>
      <c r="D105" s="152" t="s">
        <v>4541</v>
      </c>
      <c r="E105" s="153"/>
      <c r="F105" s="153"/>
      <c r="G105" s="153"/>
      <c r="H105" s="153"/>
      <c r="I105" s="153"/>
      <c r="J105" s="154">
        <f>J167</f>
        <v>0</v>
      </c>
      <c r="K105" s="151"/>
      <c r="L105" s="155"/>
    </row>
    <row r="106" spans="1:31" s="2" customFormat="1" ht="21.75" customHeight="1">
      <c r="A106" s="35"/>
      <c r="B106" s="36"/>
      <c r="C106" s="37"/>
      <c r="D106" s="37"/>
      <c r="E106" s="37"/>
      <c r="F106" s="37"/>
      <c r="G106" s="37"/>
      <c r="H106" s="37"/>
      <c r="I106" s="37"/>
      <c r="J106" s="37"/>
      <c r="K106" s="37"/>
      <c r="L106" s="52"/>
      <c r="S106" s="35"/>
      <c r="T106" s="35"/>
      <c r="U106" s="35"/>
      <c r="V106" s="35"/>
      <c r="W106" s="35"/>
      <c r="X106" s="35"/>
      <c r="Y106" s="35"/>
      <c r="Z106" s="35"/>
      <c r="AA106" s="35"/>
      <c r="AB106" s="35"/>
      <c r="AC106" s="35"/>
      <c r="AD106" s="35"/>
      <c r="AE106" s="35"/>
    </row>
    <row r="107" spans="1:31" s="2" customFormat="1" ht="6.95" customHeight="1">
      <c r="A107" s="35"/>
      <c r="B107" s="55"/>
      <c r="C107" s="56"/>
      <c r="D107" s="56"/>
      <c r="E107" s="56"/>
      <c r="F107" s="56"/>
      <c r="G107" s="56"/>
      <c r="H107" s="56"/>
      <c r="I107" s="56"/>
      <c r="J107" s="56"/>
      <c r="K107" s="56"/>
      <c r="L107" s="52"/>
      <c r="S107" s="35"/>
      <c r="T107" s="35"/>
      <c r="U107" s="35"/>
      <c r="V107" s="35"/>
      <c r="W107" s="35"/>
      <c r="X107" s="35"/>
      <c r="Y107" s="35"/>
      <c r="Z107" s="35"/>
      <c r="AA107" s="35"/>
      <c r="AB107" s="35"/>
      <c r="AC107" s="35"/>
      <c r="AD107" s="35"/>
      <c r="AE107" s="35"/>
    </row>
    <row r="111" spans="1:31" s="2" customFormat="1" ht="6.95" customHeight="1">
      <c r="A111" s="35"/>
      <c r="B111" s="57"/>
      <c r="C111" s="58"/>
      <c r="D111" s="58"/>
      <c r="E111" s="58"/>
      <c r="F111" s="58"/>
      <c r="G111" s="58"/>
      <c r="H111" s="58"/>
      <c r="I111" s="58"/>
      <c r="J111" s="58"/>
      <c r="K111" s="58"/>
      <c r="L111" s="52"/>
      <c r="S111" s="35"/>
      <c r="T111" s="35"/>
      <c r="U111" s="35"/>
      <c r="V111" s="35"/>
      <c r="W111" s="35"/>
      <c r="X111" s="35"/>
      <c r="Y111" s="35"/>
      <c r="Z111" s="35"/>
      <c r="AA111" s="35"/>
      <c r="AB111" s="35"/>
      <c r="AC111" s="35"/>
      <c r="AD111" s="35"/>
      <c r="AE111" s="35"/>
    </row>
    <row r="112" spans="1:31" s="2" customFormat="1" ht="24.95" customHeight="1">
      <c r="A112" s="35"/>
      <c r="B112" s="36"/>
      <c r="C112" s="24" t="s">
        <v>277</v>
      </c>
      <c r="D112" s="37"/>
      <c r="E112" s="37"/>
      <c r="F112" s="37"/>
      <c r="G112" s="37"/>
      <c r="H112" s="37"/>
      <c r="I112" s="37"/>
      <c r="J112" s="37"/>
      <c r="K112" s="37"/>
      <c r="L112" s="52"/>
      <c r="S112" s="35"/>
      <c r="T112" s="35"/>
      <c r="U112" s="35"/>
      <c r="V112" s="35"/>
      <c r="W112" s="35"/>
      <c r="X112" s="35"/>
      <c r="Y112" s="35"/>
      <c r="Z112" s="35"/>
      <c r="AA112" s="35"/>
      <c r="AB112" s="35"/>
      <c r="AC112" s="35"/>
      <c r="AD112" s="35"/>
      <c r="AE112" s="35"/>
    </row>
    <row r="113" spans="1:65" s="2" customFormat="1" ht="6.95" customHeight="1">
      <c r="A113" s="35"/>
      <c r="B113" s="36"/>
      <c r="C113" s="37"/>
      <c r="D113" s="37"/>
      <c r="E113" s="37"/>
      <c r="F113" s="37"/>
      <c r="G113" s="37"/>
      <c r="H113" s="37"/>
      <c r="I113" s="37"/>
      <c r="J113" s="37"/>
      <c r="K113" s="37"/>
      <c r="L113" s="52"/>
      <c r="S113" s="35"/>
      <c r="T113" s="35"/>
      <c r="U113" s="35"/>
      <c r="V113" s="35"/>
      <c r="W113" s="35"/>
      <c r="X113" s="35"/>
      <c r="Y113" s="35"/>
      <c r="Z113" s="35"/>
      <c r="AA113" s="35"/>
      <c r="AB113" s="35"/>
      <c r="AC113" s="35"/>
      <c r="AD113" s="35"/>
      <c r="AE113" s="35"/>
    </row>
    <row r="114" spans="1:65" s="2" customFormat="1" ht="12" customHeight="1">
      <c r="A114" s="35"/>
      <c r="B114" s="36"/>
      <c r="C114" s="30" t="s">
        <v>16</v>
      </c>
      <c r="D114" s="37"/>
      <c r="E114" s="37"/>
      <c r="F114" s="37"/>
      <c r="G114" s="37"/>
      <c r="H114" s="37"/>
      <c r="I114" s="37"/>
      <c r="J114" s="37"/>
      <c r="K114" s="37"/>
      <c r="L114" s="52"/>
      <c r="S114" s="35"/>
      <c r="T114" s="35"/>
      <c r="U114" s="35"/>
      <c r="V114" s="35"/>
      <c r="W114" s="35"/>
      <c r="X114" s="35"/>
      <c r="Y114" s="35"/>
      <c r="Z114" s="35"/>
      <c r="AA114" s="35"/>
      <c r="AB114" s="35"/>
      <c r="AC114" s="35"/>
      <c r="AD114" s="35"/>
      <c r="AE114" s="35"/>
    </row>
    <row r="115" spans="1:65" s="2" customFormat="1" ht="16.5" customHeight="1">
      <c r="A115" s="35"/>
      <c r="B115" s="36"/>
      <c r="C115" s="37"/>
      <c r="D115" s="37"/>
      <c r="E115" s="329" t="str">
        <f>E7</f>
        <v>Domov pro seniory, Nový Bydžov</v>
      </c>
      <c r="F115" s="330"/>
      <c r="G115" s="330"/>
      <c r="H115" s="330"/>
      <c r="I115" s="37"/>
      <c r="J115" s="37"/>
      <c r="K115" s="37"/>
      <c r="L115" s="52"/>
      <c r="S115" s="35"/>
      <c r="T115" s="35"/>
      <c r="U115" s="35"/>
      <c r="V115" s="35"/>
      <c r="W115" s="35"/>
      <c r="X115" s="35"/>
      <c r="Y115" s="35"/>
      <c r="Z115" s="35"/>
      <c r="AA115" s="35"/>
      <c r="AB115" s="35"/>
      <c r="AC115" s="35"/>
      <c r="AD115" s="35"/>
      <c r="AE115" s="35"/>
    </row>
    <row r="116" spans="1:65" s="2" customFormat="1" ht="12" customHeight="1">
      <c r="A116" s="35"/>
      <c r="B116" s="36"/>
      <c r="C116" s="30" t="s">
        <v>179</v>
      </c>
      <c r="D116" s="37"/>
      <c r="E116" s="37"/>
      <c r="F116" s="37"/>
      <c r="G116" s="37"/>
      <c r="H116" s="37"/>
      <c r="I116" s="37"/>
      <c r="J116" s="37"/>
      <c r="K116" s="37"/>
      <c r="L116" s="52"/>
      <c r="S116" s="35"/>
      <c r="T116" s="35"/>
      <c r="U116" s="35"/>
      <c r="V116" s="35"/>
      <c r="W116" s="35"/>
      <c r="X116" s="35"/>
      <c r="Y116" s="35"/>
      <c r="Z116" s="35"/>
      <c r="AA116" s="35"/>
      <c r="AB116" s="35"/>
      <c r="AC116" s="35"/>
      <c r="AD116" s="35"/>
      <c r="AE116" s="35"/>
    </row>
    <row r="117" spans="1:65" s="2" customFormat="1" ht="30" customHeight="1">
      <c r="A117" s="35"/>
      <c r="B117" s="36"/>
      <c r="C117" s="37"/>
      <c r="D117" s="37"/>
      <c r="E117" s="284" t="str">
        <f>E9</f>
        <v xml:space="preserve">IO.05 - Slaboproudé kabelové napojení - přípojka - nezpůsobilé náklady </v>
      </c>
      <c r="F117" s="331"/>
      <c r="G117" s="331"/>
      <c r="H117" s="331"/>
      <c r="I117" s="37"/>
      <c r="J117" s="37"/>
      <c r="K117" s="37"/>
      <c r="L117" s="52"/>
      <c r="S117" s="35"/>
      <c r="T117" s="35"/>
      <c r="U117" s="35"/>
      <c r="V117" s="35"/>
      <c r="W117" s="35"/>
      <c r="X117" s="35"/>
      <c r="Y117" s="35"/>
      <c r="Z117" s="35"/>
      <c r="AA117" s="35"/>
      <c r="AB117" s="35"/>
      <c r="AC117" s="35"/>
      <c r="AD117" s="35"/>
      <c r="AE117" s="35"/>
    </row>
    <row r="118" spans="1:65" s="2" customFormat="1" ht="6.95" customHeight="1">
      <c r="A118" s="35"/>
      <c r="B118" s="36"/>
      <c r="C118" s="37"/>
      <c r="D118" s="37"/>
      <c r="E118" s="37"/>
      <c r="F118" s="37"/>
      <c r="G118" s="37"/>
      <c r="H118" s="37"/>
      <c r="I118" s="37"/>
      <c r="J118" s="37"/>
      <c r="K118" s="37"/>
      <c r="L118" s="52"/>
      <c r="S118" s="35"/>
      <c r="T118" s="35"/>
      <c r="U118" s="35"/>
      <c r="V118" s="35"/>
      <c r="W118" s="35"/>
      <c r="X118" s="35"/>
      <c r="Y118" s="35"/>
      <c r="Z118" s="35"/>
      <c r="AA118" s="35"/>
      <c r="AB118" s="35"/>
      <c r="AC118" s="35"/>
      <c r="AD118" s="35"/>
      <c r="AE118" s="35"/>
    </row>
    <row r="119" spans="1:65" s="2" customFormat="1" ht="12" customHeight="1">
      <c r="A119" s="35"/>
      <c r="B119" s="36"/>
      <c r="C119" s="30" t="s">
        <v>20</v>
      </c>
      <c r="D119" s="37"/>
      <c r="E119" s="37"/>
      <c r="F119" s="28" t="str">
        <f>F12</f>
        <v>k.ú. Nový Bydžov, 70 7163</v>
      </c>
      <c r="G119" s="37"/>
      <c r="H119" s="37"/>
      <c r="I119" s="30" t="s">
        <v>22</v>
      </c>
      <c r="J119" s="67" t="str">
        <f>IF(J12="","",J12)</f>
        <v>4. 1. 2023</v>
      </c>
      <c r="K119" s="37"/>
      <c r="L119" s="52"/>
      <c r="S119" s="35"/>
      <c r="T119" s="35"/>
      <c r="U119" s="35"/>
      <c r="V119" s="35"/>
      <c r="W119" s="35"/>
      <c r="X119" s="35"/>
      <c r="Y119" s="35"/>
      <c r="Z119" s="35"/>
      <c r="AA119" s="35"/>
      <c r="AB119" s="35"/>
      <c r="AC119" s="35"/>
      <c r="AD119" s="35"/>
      <c r="AE119" s="35"/>
    </row>
    <row r="120" spans="1:65" s="2" customFormat="1" ht="6.95" customHeight="1">
      <c r="A120" s="35"/>
      <c r="B120" s="36"/>
      <c r="C120" s="37"/>
      <c r="D120" s="37"/>
      <c r="E120" s="37"/>
      <c r="F120" s="37"/>
      <c r="G120" s="37"/>
      <c r="H120" s="37"/>
      <c r="I120" s="37"/>
      <c r="J120" s="37"/>
      <c r="K120" s="37"/>
      <c r="L120" s="52"/>
      <c r="S120" s="35"/>
      <c r="T120" s="35"/>
      <c r="U120" s="35"/>
      <c r="V120" s="35"/>
      <c r="W120" s="35"/>
      <c r="X120" s="35"/>
      <c r="Y120" s="35"/>
      <c r="Z120" s="35"/>
      <c r="AA120" s="35"/>
      <c r="AB120" s="35"/>
      <c r="AC120" s="35"/>
      <c r="AD120" s="35"/>
      <c r="AE120" s="35"/>
    </row>
    <row r="121" spans="1:65" s="2" customFormat="1" ht="40.15" customHeight="1">
      <c r="A121" s="35"/>
      <c r="B121" s="36"/>
      <c r="C121" s="30" t="s">
        <v>24</v>
      </c>
      <c r="D121" s="37"/>
      <c r="E121" s="37"/>
      <c r="F121" s="28" t="str">
        <f>E15</f>
        <v>Město Nový Bydžov, Masarykovo nám. 1, 504 01</v>
      </c>
      <c r="G121" s="37"/>
      <c r="H121" s="37"/>
      <c r="I121" s="30" t="s">
        <v>30</v>
      </c>
      <c r="J121" s="33" t="str">
        <f>E21</f>
        <v>Architektura s.r.o., Vilkova 1142/15, Praha 4-Krč</v>
      </c>
      <c r="K121" s="37"/>
      <c r="L121" s="52"/>
      <c r="S121" s="35"/>
      <c r="T121" s="35"/>
      <c r="U121" s="35"/>
      <c r="V121" s="35"/>
      <c r="W121" s="35"/>
      <c r="X121" s="35"/>
      <c r="Y121" s="35"/>
      <c r="Z121" s="35"/>
      <c r="AA121" s="35"/>
      <c r="AB121" s="35"/>
      <c r="AC121" s="35"/>
      <c r="AD121" s="35"/>
      <c r="AE121" s="35"/>
    </row>
    <row r="122" spans="1:65" s="2" customFormat="1" ht="40.15" customHeight="1">
      <c r="A122" s="35"/>
      <c r="B122" s="36"/>
      <c r="C122" s="30" t="s">
        <v>28</v>
      </c>
      <c r="D122" s="37"/>
      <c r="E122" s="37"/>
      <c r="F122" s="28" t="str">
        <f>IF(E18="","",E18)</f>
        <v>Vyplň údaj</v>
      </c>
      <c r="G122" s="37"/>
      <c r="H122" s="37"/>
      <c r="I122" s="30" t="s">
        <v>33</v>
      </c>
      <c r="J122" s="33" t="str">
        <f>E24</f>
        <v>Projecticon s.r.o., A. Kopeckého 151, Nový Hrádek</v>
      </c>
      <c r="K122" s="37"/>
      <c r="L122" s="52"/>
      <c r="S122" s="35"/>
      <c r="T122" s="35"/>
      <c r="U122" s="35"/>
      <c r="V122" s="35"/>
      <c r="W122" s="35"/>
      <c r="X122" s="35"/>
      <c r="Y122" s="35"/>
      <c r="Z122" s="35"/>
      <c r="AA122" s="35"/>
      <c r="AB122" s="35"/>
      <c r="AC122" s="35"/>
      <c r="AD122" s="35"/>
      <c r="AE122" s="35"/>
    </row>
    <row r="123" spans="1:65" s="2" customFormat="1" ht="10.35" customHeight="1">
      <c r="A123" s="35"/>
      <c r="B123" s="36"/>
      <c r="C123" s="37"/>
      <c r="D123" s="37"/>
      <c r="E123" s="37"/>
      <c r="F123" s="37"/>
      <c r="G123" s="37"/>
      <c r="H123" s="37"/>
      <c r="I123" s="37"/>
      <c r="J123" s="37"/>
      <c r="K123" s="37"/>
      <c r="L123" s="52"/>
      <c r="S123" s="35"/>
      <c r="T123" s="35"/>
      <c r="U123" s="35"/>
      <c r="V123" s="35"/>
      <c r="W123" s="35"/>
      <c r="X123" s="35"/>
      <c r="Y123" s="35"/>
      <c r="Z123" s="35"/>
      <c r="AA123" s="35"/>
      <c r="AB123" s="35"/>
      <c r="AC123" s="35"/>
      <c r="AD123" s="35"/>
      <c r="AE123" s="35"/>
    </row>
    <row r="124" spans="1:65" s="11" customFormat="1" ht="29.25" customHeight="1">
      <c r="A124" s="162"/>
      <c r="B124" s="163"/>
      <c r="C124" s="164" t="s">
        <v>278</v>
      </c>
      <c r="D124" s="165" t="s">
        <v>62</v>
      </c>
      <c r="E124" s="165" t="s">
        <v>58</v>
      </c>
      <c r="F124" s="165" t="s">
        <v>59</v>
      </c>
      <c r="G124" s="165" t="s">
        <v>279</v>
      </c>
      <c r="H124" s="165" t="s">
        <v>280</v>
      </c>
      <c r="I124" s="165" t="s">
        <v>281</v>
      </c>
      <c r="J124" s="165" t="s">
        <v>249</v>
      </c>
      <c r="K124" s="166" t="s">
        <v>282</v>
      </c>
      <c r="L124" s="167"/>
      <c r="M124" s="76" t="s">
        <v>1</v>
      </c>
      <c r="N124" s="77" t="s">
        <v>41</v>
      </c>
      <c r="O124" s="77" t="s">
        <v>283</v>
      </c>
      <c r="P124" s="77" t="s">
        <v>284</v>
      </c>
      <c r="Q124" s="77" t="s">
        <v>285</v>
      </c>
      <c r="R124" s="77" t="s">
        <v>286</v>
      </c>
      <c r="S124" s="77" t="s">
        <v>287</v>
      </c>
      <c r="T124" s="78" t="s">
        <v>288</v>
      </c>
      <c r="U124" s="162"/>
      <c r="V124" s="162"/>
      <c r="W124" s="162"/>
      <c r="X124" s="162"/>
      <c r="Y124" s="162"/>
      <c r="Z124" s="162"/>
      <c r="AA124" s="162"/>
      <c r="AB124" s="162"/>
      <c r="AC124" s="162"/>
      <c r="AD124" s="162"/>
      <c r="AE124" s="162"/>
    </row>
    <row r="125" spans="1:65" s="2" customFormat="1" ht="22.9" customHeight="1">
      <c r="A125" s="35"/>
      <c r="B125" s="36"/>
      <c r="C125" s="83" t="s">
        <v>289</v>
      </c>
      <c r="D125" s="37"/>
      <c r="E125" s="37"/>
      <c r="F125" s="37"/>
      <c r="G125" s="37"/>
      <c r="H125" s="37"/>
      <c r="I125" s="37"/>
      <c r="J125" s="168">
        <f>BK125</f>
        <v>0</v>
      </c>
      <c r="K125" s="37"/>
      <c r="L125" s="40"/>
      <c r="M125" s="79"/>
      <c r="N125" s="169"/>
      <c r="O125" s="80"/>
      <c r="P125" s="170">
        <f>P126+P151+P161+P167</f>
        <v>0</v>
      </c>
      <c r="Q125" s="80"/>
      <c r="R125" s="170">
        <f>R126+R151+R161+R167</f>
        <v>1.1776559999999998</v>
      </c>
      <c r="S125" s="80"/>
      <c r="T125" s="171">
        <f>T126+T151+T161+T167</f>
        <v>0</v>
      </c>
      <c r="U125" s="35"/>
      <c r="V125" s="35"/>
      <c r="W125" s="35"/>
      <c r="X125" s="35"/>
      <c r="Y125" s="35"/>
      <c r="Z125" s="35"/>
      <c r="AA125" s="35"/>
      <c r="AB125" s="35"/>
      <c r="AC125" s="35"/>
      <c r="AD125" s="35"/>
      <c r="AE125" s="35"/>
      <c r="AT125" s="18" t="s">
        <v>76</v>
      </c>
      <c r="AU125" s="18" t="s">
        <v>251</v>
      </c>
      <c r="BK125" s="172">
        <f>BK126+BK151+BK161+BK167</f>
        <v>0</v>
      </c>
    </row>
    <row r="126" spans="1:65" s="12" customFormat="1" ht="25.9" customHeight="1">
      <c r="B126" s="173"/>
      <c r="C126" s="174"/>
      <c r="D126" s="175" t="s">
        <v>76</v>
      </c>
      <c r="E126" s="176" t="s">
        <v>290</v>
      </c>
      <c r="F126" s="176" t="s">
        <v>291</v>
      </c>
      <c r="G126" s="174"/>
      <c r="H126" s="174"/>
      <c r="I126" s="177"/>
      <c r="J126" s="178">
        <f>BK126</f>
        <v>0</v>
      </c>
      <c r="K126" s="174"/>
      <c r="L126" s="179"/>
      <c r="M126" s="180"/>
      <c r="N126" s="181"/>
      <c r="O126" s="181"/>
      <c r="P126" s="182">
        <f>P127+P147</f>
        <v>0</v>
      </c>
      <c r="Q126" s="181"/>
      <c r="R126" s="182">
        <f>R127+R147</f>
        <v>1.1519999999999999</v>
      </c>
      <c r="S126" s="181"/>
      <c r="T126" s="183">
        <f>T127+T147</f>
        <v>0</v>
      </c>
      <c r="AR126" s="184" t="s">
        <v>85</v>
      </c>
      <c r="AT126" s="185" t="s">
        <v>76</v>
      </c>
      <c r="AU126" s="185" t="s">
        <v>77</v>
      </c>
      <c r="AY126" s="184" t="s">
        <v>292</v>
      </c>
      <c r="BK126" s="186">
        <f>BK127+BK147</f>
        <v>0</v>
      </c>
    </row>
    <row r="127" spans="1:65" s="12" customFormat="1" ht="22.9" customHeight="1">
      <c r="B127" s="173"/>
      <c r="C127" s="174"/>
      <c r="D127" s="175" t="s">
        <v>76</v>
      </c>
      <c r="E127" s="187" t="s">
        <v>85</v>
      </c>
      <c r="F127" s="187" t="s">
        <v>293</v>
      </c>
      <c r="G127" s="174"/>
      <c r="H127" s="174"/>
      <c r="I127" s="177"/>
      <c r="J127" s="188">
        <f>BK127</f>
        <v>0</v>
      </c>
      <c r="K127" s="174"/>
      <c r="L127" s="179"/>
      <c r="M127" s="180"/>
      <c r="N127" s="181"/>
      <c r="O127" s="181"/>
      <c r="P127" s="182">
        <f>SUM(P128:P146)</f>
        <v>0</v>
      </c>
      <c r="Q127" s="181"/>
      <c r="R127" s="182">
        <f>SUM(R128:R146)</f>
        <v>1.1519999999999999</v>
      </c>
      <c r="S127" s="181"/>
      <c r="T127" s="183">
        <f>SUM(T128:T146)</f>
        <v>0</v>
      </c>
      <c r="AR127" s="184" t="s">
        <v>85</v>
      </c>
      <c r="AT127" s="185" t="s">
        <v>76</v>
      </c>
      <c r="AU127" s="185" t="s">
        <v>85</v>
      </c>
      <c r="AY127" s="184" t="s">
        <v>292</v>
      </c>
      <c r="BK127" s="186">
        <f>SUM(BK128:BK146)</f>
        <v>0</v>
      </c>
    </row>
    <row r="128" spans="1:65" s="2" customFormat="1" ht="33" customHeight="1">
      <c r="A128" s="35"/>
      <c r="B128" s="36"/>
      <c r="C128" s="189" t="s">
        <v>85</v>
      </c>
      <c r="D128" s="189" t="s">
        <v>294</v>
      </c>
      <c r="E128" s="190" t="s">
        <v>6593</v>
      </c>
      <c r="F128" s="191" t="s">
        <v>6594</v>
      </c>
      <c r="G128" s="192" t="s">
        <v>307</v>
      </c>
      <c r="H128" s="193">
        <v>1.28</v>
      </c>
      <c r="I128" s="194"/>
      <c r="J128" s="195">
        <f>ROUND(I128*H128,2)</f>
        <v>0</v>
      </c>
      <c r="K128" s="191" t="s">
        <v>298</v>
      </c>
      <c r="L128" s="40"/>
      <c r="M128" s="196" t="s">
        <v>1</v>
      </c>
      <c r="N128" s="197" t="s">
        <v>42</v>
      </c>
      <c r="O128" s="72"/>
      <c r="P128" s="198">
        <f>O128*H128</f>
        <v>0</v>
      </c>
      <c r="Q128" s="198">
        <v>0</v>
      </c>
      <c r="R128" s="198">
        <f>Q128*H128</f>
        <v>0</v>
      </c>
      <c r="S128" s="198">
        <v>0</v>
      </c>
      <c r="T128" s="199">
        <f>S128*H128</f>
        <v>0</v>
      </c>
      <c r="U128" s="35"/>
      <c r="V128" s="35"/>
      <c r="W128" s="35"/>
      <c r="X128" s="35"/>
      <c r="Y128" s="35"/>
      <c r="Z128" s="35"/>
      <c r="AA128" s="35"/>
      <c r="AB128" s="35"/>
      <c r="AC128" s="35"/>
      <c r="AD128" s="35"/>
      <c r="AE128" s="35"/>
      <c r="AR128" s="200" t="s">
        <v>299</v>
      </c>
      <c r="AT128" s="200" t="s">
        <v>294</v>
      </c>
      <c r="AU128" s="200" t="s">
        <v>120</v>
      </c>
      <c r="AY128" s="18" t="s">
        <v>292</v>
      </c>
      <c r="BE128" s="201">
        <f>IF(N128="základní",J128,0)</f>
        <v>0</v>
      </c>
      <c r="BF128" s="201">
        <f>IF(N128="snížená",J128,0)</f>
        <v>0</v>
      </c>
      <c r="BG128" s="201">
        <f>IF(N128="zákl. přenesená",J128,0)</f>
        <v>0</v>
      </c>
      <c r="BH128" s="201">
        <f>IF(N128="sníž. přenesená",J128,0)</f>
        <v>0</v>
      </c>
      <c r="BI128" s="201">
        <f>IF(N128="nulová",J128,0)</f>
        <v>0</v>
      </c>
      <c r="BJ128" s="18" t="s">
        <v>85</v>
      </c>
      <c r="BK128" s="201">
        <f>ROUND(I128*H128,2)</f>
        <v>0</v>
      </c>
      <c r="BL128" s="18" t="s">
        <v>299</v>
      </c>
      <c r="BM128" s="200" t="s">
        <v>6595</v>
      </c>
    </row>
    <row r="129" spans="1:65" s="14" customFormat="1" ht="11.25">
      <c r="B129" s="213"/>
      <c r="C129" s="214"/>
      <c r="D129" s="204" t="s">
        <v>301</v>
      </c>
      <c r="E129" s="215" t="s">
        <v>1</v>
      </c>
      <c r="F129" s="216" t="s">
        <v>6596</v>
      </c>
      <c r="G129" s="214"/>
      <c r="H129" s="217">
        <v>1.28</v>
      </c>
      <c r="I129" s="218"/>
      <c r="J129" s="214"/>
      <c r="K129" s="214"/>
      <c r="L129" s="219"/>
      <c r="M129" s="220"/>
      <c r="N129" s="221"/>
      <c r="O129" s="221"/>
      <c r="P129" s="221"/>
      <c r="Q129" s="221"/>
      <c r="R129" s="221"/>
      <c r="S129" s="221"/>
      <c r="T129" s="222"/>
      <c r="AT129" s="223" t="s">
        <v>301</v>
      </c>
      <c r="AU129" s="223" t="s">
        <v>120</v>
      </c>
      <c r="AV129" s="14" t="s">
        <v>120</v>
      </c>
      <c r="AW129" s="14" t="s">
        <v>32</v>
      </c>
      <c r="AX129" s="14" t="s">
        <v>77</v>
      </c>
      <c r="AY129" s="223" t="s">
        <v>292</v>
      </c>
    </row>
    <row r="130" spans="1:65" s="15" customFormat="1" ht="11.25">
      <c r="B130" s="224"/>
      <c r="C130" s="225"/>
      <c r="D130" s="204" t="s">
        <v>301</v>
      </c>
      <c r="E130" s="226" t="s">
        <v>1</v>
      </c>
      <c r="F130" s="227" t="s">
        <v>304</v>
      </c>
      <c r="G130" s="225"/>
      <c r="H130" s="228">
        <v>1.28</v>
      </c>
      <c r="I130" s="229"/>
      <c r="J130" s="225"/>
      <c r="K130" s="225"/>
      <c r="L130" s="230"/>
      <c r="M130" s="231"/>
      <c r="N130" s="232"/>
      <c r="O130" s="232"/>
      <c r="P130" s="232"/>
      <c r="Q130" s="232"/>
      <c r="R130" s="232"/>
      <c r="S130" s="232"/>
      <c r="T130" s="233"/>
      <c r="AT130" s="234" t="s">
        <v>301</v>
      </c>
      <c r="AU130" s="234" t="s">
        <v>120</v>
      </c>
      <c r="AV130" s="15" t="s">
        <v>299</v>
      </c>
      <c r="AW130" s="15" t="s">
        <v>32</v>
      </c>
      <c r="AX130" s="15" t="s">
        <v>85</v>
      </c>
      <c r="AY130" s="234" t="s">
        <v>292</v>
      </c>
    </row>
    <row r="131" spans="1:65" s="2" customFormat="1" ht="33" customHeight="1">
      <c r="A131" s="35"/>
      <c r="B131" s="36"/>
      <c r="C131" s="189" t="s">
        <v>120</v>
      </c>
      <c r="D131" s="189" t="s">
        <v>294</v>
      </c>
      <c r="E131" s="190" t="s">
        <v>342</v>
      </c>
      <c r="F131" s="191" t="s">
        <v>4816</v>
      </c>
      <c r="G131" s="192" t="s">
        <v>307</v>
      </c>
      <c r="H131" s="193">
        <v>1.6</v>
      </c>
      <c r="I131" s="194"/>
      <c r="J131" s="195">
        <f>ROUND(I131*H131,2)</f>
        <v>0</v>
      </c>
      <c r="K131" s="191" t="s">
        <v>298</v>
      </c>
      <c r="L131" s="40"/>
      <c r="M131" s="196" t="s">
        <v>1</v>
      </c>
      <c r="N131" s="197" t="s">
        <v>42</v>
      </c>
      <c r="O131" s="72"/>
      <c r="P131" s="198">
        <f>O131*H131</f>
        <v>0</v>
      </c>
      <c r="Q131" s="198">
        <v>0</v>
      </c>
      <c r="R131" s="198">
        <f>Q131*H131</f>
        <v>0</v>
      </c>
      <c r="S131" s="198">
        <v>0</v>
      </c>
      <c r="T131" s="199">
        <f>S131*H131</f>
        <v>0</v>
      </c>
      <c r="U131" s="35"/>
      <c r="V131" s="35"/>
      <c r="W131" s="35"/>
      <c r="X131" s="35"/>
      <c r="Y131" s="35"/>
      <c r="Z131" s="35"/>
      <c r="AA131" s="35"/>
      <c r="AB131" s="35"/>
      <c r="AC131" s="35"/>
      <c r="AD131" s="35"/>
      <c r="AE131" s="35"/>
      <c r="AR131" s="200" t="s">
        <v>299</v>
      </c>
      <c r="AT131" s="200" t="s">
        <v>294</v>
      </c>
      <c r="AU131" s="200" t="s">
        <v>120</v>
      </c>
      <c r="AY131" s="18" t="s">
        <v>292</v>
      </c>
      <c r="BE131" s="201">
        <f>IF(N131="základní",J131,0)</f>
        <v>0</v>
      </c>
      <c r="BF131" s="201">
        <f>IF(N131="snížená",J131,0)</f>
        <v>0</v>
      </c>
      <c r="BG131" s="201">
        <f>IF(N131="zákl. přenesená",J131,0)</f>
        <v>0</v>
      </c>
      <c r="BH131" s="201">
        <f>IF(N131="sníž. přenesená",J131,0)</f>
        <v>0</v>
      </c>
      <c r="BI131" s="201">
        <f>IF(N131="nulová",J131,0)</f>
        <v>0</v>
      </c>
      <c r="BJ131" s="18" t="s">
        <v>85</v>
      </c>
      <c r="BK131" s="201">
        <f>ROUND(I131*H131,2)</f>
        <v>0</v>
      </c>
      <c r="BL131" s="18" t="s">
        <v>299</v>
      </c>
      <c r="BM131" s="200" t="s">
        <v>6597</v>
      </c>
    </row>
    <row r="132" spans="1:65" s="14" customFormat="1" ht="22.5">
      <c r="B132" s="213"/>
      <c r="C132" s="214"/>
      <c r="D132" s="204" t="s">
        <v>301</v>
      </c>
      <c r="E132" s="215" t="s">
        <v>1</v>
      </c>
      <c r="F132" s="216" t="s">
        <v>5753</v>
      </c>
      <c r="G132" s="214"/>
      <c r="H132" s="217">
        <v>1.6</v>
      </c>
      <c r="I132" s="218"/>
      <c r="J132" s="214"/>
      <c r="K132" s="214"/>
      <c r="L132" s="219"/>
      <c r="M132" s="220"/>
      <c r="N132" s="221"/>
      <c r="O132" s="221"/>
      <c r="P132" s="221"/>
      <c r="Q132" s="221"/>
      <c r="R132" s="221"/>
      <c r="S132" s="221"/>
      <c r="T132" s="222"/>
      <c r="AT132" s="223" t="s">
        <v>301</v>
      </c>
      <c r="AU132" s="223" t="s">
        <v>120</v>
      </c>
      <c r="AV132" s="14" t="s">
        <v>120</v>
      </c>
      <c r="AW132" s="14" t="s">
        <v>32</v>
      </c>
      <c r="AX132" s="14" t="s">
        <v>85</v>
      </c>
      <c r="AY132" s="223" t="s">
        <v>292</v>
      </c>
    </row>
    <row r="133" spans="1:65" s="2" customFormat="1" ht="33" customHeight="1">
      <c r="A133" s="35"/>
      <c r="B133" s="36"/>
      <c r="C133" s="189" t="s">
        <v>317</v>
      </c>
      <c r="D133" s="189" t="s">
        <v>294</v>
      </c>
      <c r="E133" s="190" t="s">
        <v>347</v>
      </c>
      <c r="F133" s="191" t="s">
        <v>4819</v>
      </c>
      <c r="G133" s="192" t="s">
        <v>307</v>
      </c>
      <c r="H133" s="193">
        <v>1.28</v>
      </c>
      <c r="I133" s="194"/>
      <c r="J133" s="195">
        <f>ROUND(I133*H133,2)</f>
        <v>0</v>
      </c>
      <c r="K133" s="191" t="s">
        <v>298</v>
      </c>
      <c r="L133" s="40"/>
      <c r="M133" s="196" t="s">
        <v>1</v>
      </c>
      <c r="N133" s="197" t="s">
        <v>42</v>
      </c>
      <c r="O133" s="72"/>
      <c r="P133" s="198">
        <f>O133*H133</f>
        <v>0</v>
      </c>
      <c r="Q133" s="198">
        <v>0</v>
      </c>
      <c r="R133" s="198">
        <f>Q133*H133</f>
        <v>0</v>
      </c>
      <c r="S133" s="198">
        <v>0</v>
      </c>
      <c r="T133" s="199">
        <f>S133*H133</f>
        <v>0</v>
      </c>
      <c r="U133" s="35"/>
      <c r="V133" s="35"/>
      <c r="W133" s="35"/>
      <c r="X133" s="35"/>
      <c r="Y133" s="35"/>
      <c r="Z133" s="35"/>
      <c r="AA133" s="35"/>
      <c r="AB133" s="35"/>
      <c r="AC133" s="35"/>
      <c r="AD133" s="35"/>
      <c r="AE133" s="35"/>
      <c r="AR133" s="200" t="s">
        <v>299</v>
      </c>
      <c r="AT133" s="200" t="s">
        <v>294</v>
      </c>
      <c r="AU133" s="200" t="s">
        <v>120</v>
      </c>
      <c r="AY133" s="18" t="s">
        <v>292</v>
      </c>
      <c r="BE133" s="201">
        <f>IF(N133="základní",J133,0)</f>
        <v>0</v>
      </c>
      <c r="BF133" s="201">
        <f>IF(N133="snížená",J133,0)</f>
        <v>0</v>
      </c>
      <c r="BG133" s="201">
        <f>IF(N133="zákl. přenesená",J133,0)</f>
        <v>0</v>
      </c>
      <c r="BH133" s="201">
        <f>IF(N133="sníž. přenesená",J133,0)</f>
        <v>0</v>
      </c>
      <c r="BI133" s="201">
        <f>IF(N133="nulová",J133,0)</f>
        <v>0</v>
      </c>
      <c r="BJ133" s="18" t="s">
        <v>85</v>
      </c>
      <c r="BK133" s="201">
        <f>ROUND(I133*H133,2)</f>
        <v>0</v>
      </c>
      <c r="BL133" s="18" t="s">
        <v>299</v>
      </c>
      <c r="BM133" s="200" t="s">
        <v>6598</v>
      </c>
    </row>
    <row r="134" spans="1:65" s="14" customFormat="1" ht="11.25">
      <c r="B134" s="213"/>
      <c r="C134" s="214"/>
      <c r="D134" s="204" t="s">
        <v>301</v>
      </c>
      <c r="E134" s="215" t="s">
        <v>5738</v>
      </c>
      <c r="F134" s="216" t="s">
        <v>6590</v>
      </c>
      <c r="G134" s="214"/>
      <c r="H134" s="217">
        <v>1.28</v>
      </c>
      <c r="I134" s="218"/>
      <c r="J134" s="214"/>
      <c r="K134" s="214"/>
      <c r="L134" s="219"/>
      <c r="M134" s="220"/>
      <c r="N134" s="221"/>
      <c r="O134" s="221"/>
      <c r="P134" s="221"/>
      <c r="Q134" s="221"/>
      <c r="R134" s="221"/>
      <c r="S134" s="221"/>
      <c r="T134" s="222"/>
      <c r="AT134" s="223" t="s">
        <v>301</v>
      </c>
      <c r="AU134" s="223" t="s">
        <v>120</v>
      </c>
      <c r="AV134" s="14" t="s">
        <v>120</v>
      </c>
      <c r="AW134" s="14" t="s">
        <v>32</v>
      </c>
      <c r="AX134" s="14" t="s">
        <v>85</v>
      </c>
      <c r="AY134" s="223" t="s">
        <v>292</v>
      </c>
    </row>
    <row r="135" spans="1:65" s="2" customFormat="1" ht="37.9" customHeight="1">
      <c r="A135" s="35"/>
      <c r="B135" s="36"/>
      <c r="C135" s="189" t="s">
        <v>299</v>
      </c>
      <c r="D135" s="189" t="s">
        <v>294</v>
      </c>
      <c r="E135" s="190" t="s">
        <v>353</v>
      </c>
      <c r="F135" s="191" t="s">
        <v>4823</v>
      </c>
      <c r="G135" s="192" t="s">
        <v>307</v>
      </c>
      <c r="H135" s="193">
        <v>19.2</v>
      </c>
      <c r="I135" s="194"/>
      <c r="J135" s="195">
        <f>ROUND(I135*H135,2)</f>
        <v>0</v>
      </c>
      <c r="K135" s="191" t="s">
        <v>298</v>
      </c>
      <c r="L135" s="40"/>
      <c r="M135" s="196" t="s">
        <v>1</v>
      </c>
      <c r="N135" s="197" t="s">
        <v>42</v>
      </c>
      <c r="O135" s="72"/>
      <c r="P135" s="198">
        <f>O135*H135</f>
        <v>0</v>
      </c>
      <c r="Q135" s="198">
        <v>0</v>
      </c>
      <c r="R135" s="198">
        <f>Q135*H135</f>
        <v>0</v>
      </c>
      <c r="S135" s="198">
        <v>0</v>
      </c>
      <c r="T135" s="199">
        <f>S135*H135</f>
        <v>0</v>
      </c>
      <c r="U135" s="35"/>
      <c r="V135" s="35"/>
      <c r="W135" s="35"/>
      <c r="X135" s="35"/>
      <c r="Y135" s="35"/>
      <c r="Z135" s="35"/>
      <c r="AA135" s="35"/>
      <c r="AB135" s="35"/>
      <c r="AC135" s="35"/>
      <c r="AD135" s="35"/>
      <c r="AE135" s="35"/>
      <c r="AR135" s="200" t="s">
        <v>299</v>
      </c>
      <c r="AT135" s="200" t="s">
        <v>294</v>
      </c>
      <c r="AU135" s="200" t="s">
        <v>120</v>
      </c>
      <c r="AY135" s="18" t="s">
        <v>292</v>
      </c>
      <c r="BE135" s="201">
        <f>IF(N135="základní",J135,0)</f>
        <v>0</v>
      </c>
      <c r="BF135" s="201">
        <f>IF(N135="snížená",J135,0)</f>
        <v>0</v>
      </c>
      <c r="BG135" s="201">
        <f>IF(N135="zákl. přenesená",J135,0)</f>
        <v>0</v>
      </c>
      <c r="BH135" s="201">
        <f>IF(N135="sníž. přenesená",J135,0)</f>
        <v>0</v>
      </c>
      <c r="BI135" s="201">
        <f>IF(N135="nulová",J135,0)</f>
        <v>0</v>
      </c>
      <c r="BJ135" s="18" t="s">
        <v>85</v>
      </c>
      <c r="BK135" s="201">
        <f>ROUND(I135*H135,2)</f>
        <v>0</v>
      </c>
      <c r="BL135" s="18" t="s">
        <v>299</v>
      </c>
      <c r="BM135" s="200" t="s">
        <v>6599</v>
      </c>
    </row>
    <row r="136" spans="1:65" s="14" customFormat="1" ht="11.25">
      <c r="B136" s="213"/>
      <c r="C136" s="214"/>
      <c r="D136" s="204" t="s">
        <v>301</v>
      </c>
      <c r="E136" s="215" t="s">
        <v>1</v>
      </c>
      <c r="F136" s="216" t="s">
        <v>6600</v>
      </c>
      <c r="G136" s="214"/>
      <c r="H136" s="217">
        <v>19.2</v>
      </c>
      <c r="I136" s="218"/>
      <c r="J136" s="214"/>
      <c r="K136" s="214"/>
      <c r="L136" s="219"/>
      <c r="M136" s="220"/>
      <c r="N136" s="221"/>
      <c r="O136" s="221"/>
      <c r="P136" s="221"/>
      <c r="Q136" s="221"/>
      <c r="R136" s="221"/>
      <c r="S136" s="221"/>
      <c r="T136" s="222"/>
      <c r="AT136" s="223" t="s">
        <v>301</v>
      </c>
      <c r="AU136" s="223" t="s">
        <v>120</v>
      </c>
      <c r="AV136" s="14" t="s">
        <v>120</v>
      </c>
      <c r="AW136" s="14" t="s">
        <v>32</v>
      </c>
      <c r="AX136" s="14" t="s">
        <v>85</v>
      </c>
      <c r="AY136" s="223" t="s">
        <v>292</v>
      </c>
    </row>
    <row r="137" spans="1:65" s="2" customFormat="1" ht="24.2" customHeight="1">
      <c r="A137" s="35"/>
      <c r="B137" s="36"/>
      <c r="C137" s="189" t="s">
        <v>341</v>
      </c>
      <c r="D137" s="189" t="s">
        <v>294</v>
      </c>
      <c r="E137" s="190" t="s">
        <v>358</v>
      </c>
      <c r="F137" s="191" t="s">
        <v>4826</v>
      </c>
      <c r="G137" s="192" t="s">
        <v>307</v>
      </c>
      <c r="H137" s="193">
        <v>1.6</v>
      </c>
      <c r="I137" s="194"/>
      <c r="J137" s="195">
        <f>ROUND(I137*H137,2)</f>
        <v>0</v>
      </c>
      <c r="K137" s="191" t="s">
        <v>298</v>
      </c>
      <c r="L137" s="40"/>
      <c r="M137" s="196" t="s">
        <v>1</v>
      </c>
      <c r="N137" s="197" t="s">
        <v>42</v>
      </c>
      <c r="O137" s="72"/>
      <c r="P137" s="198">
        <f>O137*H137</f>
        <v>0</v>
      </c>
      <c r="Q137" s="198">
        <v>0</v>
      </c>
      <c r="R137" s="198">
        <f>Q137*H137</f>
        <v>0</v>
      </c>
      <c r="S137" s="198">
        <v>0</v>
      </c>
      <c r="T137" s="199">
        <f>S137*H137</f>
        <v>0</v>
      </c>
      <c r="U137" s="35"/>
      <c r="V137" s="35"/>
      <c r="W137" s="35"/>
      <c r="X137" s="35"/>
      <c r="Y137" s="35"/>
      <c r="Z137" s="35"/>
      <c r="AA137" s="35"/>
      <c r="AB137" s="35"/>
      <c r="AC137" s="35"/>
      <c r="AD137" s="35"/>
      <c r="AE137" s="35"/>
      <c r="AR137" s="200" t="s">
        <v>299</v>
      </c>
      <c r="AT137" s="200" t="s">
        <v>294</v>
      </c>
      <c r="AU137" s="200" t="s">
        <v>120</v>
      </c>
      <c r="AY137" s="18" t="s">
        <v>292</v>
      </c>
      <c r="BE137" s="201">
        <f>IF(N137="základní",J137,0)</f>
        <v>0</v>
      </c>
      <c r="BF137" s="201">
        <f>IF(N137="snížená",J137,0)</f>
        <v>0</v>
      </c>
      <c r="BG137" s="201">
        <f>IF(N137="zákl. přenesená",J137,0)</f>
        <v>0</v>
      </c>
      <c r="BH137" s="201">
        <f>IF(N137="sníž. přenesená",J137,0)</f>
        <v>0</v>
      </c>
      <c r="BI137" s="201">
        <f>IF(N137="nulová",J137,0)</f>
        <v>0</v>
      </c>
      <c r="BJ137" s="18" t="s">
        <v>85</v>
      </c>
      <c r="BK137" s="201">
        <f>ROUND(I137*H137,2)</f>
        <v>0</v>
      </c>
      <c r="BL137" s="18" t="s">
        <v>299</v>
      </c>
      <c r="BM137" s="200" t="s">
        <v>6601</v>
      </c>
    </row>
    <row r="138" spans="1:65" s="2" customFormat="1" ht="33" customHeight="1">
      <c r="A138" s="35"/>
      <c r="B138" s="36"/>
      <c r="C138" s="189" t="s">
        <v>346</v>
      </c>
      <c r="D138" s="189" t="s">
        <v>294</v>
      </c>
      <c r="E138" s="190" t="s">
        <v>363</v>
      </c>
      <c r="F138" s="191" t="s">
        <v>364</v>
      </c>
      <c r="G138" s="192" t="s">
        <v>365</v>
      </c>
      <c r="H138" s="193">
        <v>2.3039999999999998</v>
      </c>
      <c r="I138" s="194"/>
      <c r="J138" s="195">
        <f>ROUND(I138*H138,2)</f>
        <v>0</v>
      </c>
      <c r="K138" s="191" t="s">
        <v>298</v>
      </c>
      <c r="L138" s="40"/>
      <c r="M138" s="196" t="s">
        <v>1</v>
      </c>
      <c r="N138" s="197" t="s">
        <v>42</v>
      </c>
      <c r="O138" s="72"/>
      <c r="P138" s="198">
        <f>O138*H138</f>
        <v>0</v>
      </c>
      <c r="Q138" s="198">
        <v>0</v>
      </c>
      <c r="R138" s="198">
        <f>Q138*H138</f>
        <v>0</v>
      </c>
      <c r="S138" s="198">
        <v>0</v>
      </c>
      <c r="T138" s="199">
        <f>S138*H138</f>
        <v>0</v>
      </c>
      <c r="U138" s="35"/>
      <c r="V138" s="35"/>
      <c r="W138" s="35"/>
      <c r="X138" s="35"/>
      <c r="Y138" s="35"/>
      <c r="Z138" s="35"/>
      <c r="AA138" s="35"/>
      <c r="AB138" s="35"/>
      <c r="AC138" s="35"/>
      <c r="AD138" s="35"/>
      <c r="AE138" s="35"/>
      <c r="AR138" s="200" t="s">
        <v>299</v>
      </c>
      <c r="AT138" s="200" t="s">
        <v>294</v>
      </c>
      <c r="AU138" s="200" t="s">
        <v>120</v>
      </c>
      <c r="AY138" s="18" t="s">
        <v>292</v>
      </c>
      <c r="BE138" s="201">
        <f>IF(N138="základní",J138,0)</f>
        <v>0</v>
      </c>
      <c r="BF138" s="201">
        <f>IF(N138="snížená",J138,0)</f>
        <v>0</v>
      </c>
      <c r="BG138" s="201">
        <f>IF(N138="zákl. přenesená",J138,0)</f>
        <v>0</v>
      </c>
      <c r="BH138" s="201">
        <f>IF(N138="sníž. přenesená",J138,0)</f>
        <v>0</v>
      </c>
      <c r="BI138" s="201">
        <f>IF(N138="nulová",J138,0)</f>
        <v>0</v>
      </c>
      <c r="BJ138" s="18" t="s">
        <v>85</v>
      </c>
      <c r="BK138" s="201">
        <f>ROUND(I138*H138,2)</f>
        <v>0</v>
      </c>
      <c r="BL138" s="18" t="s">
        <v>299</v>
      </c>
      <c r="BM138" s="200" t="s">
        <v>6602</v>
      </c>
    </row>
    <row r="139" spans="1:65" s="14" customFormat="1" ht="11.25">
      <c r="B139" s="213"/>
      <c r="C139" s="214"/>
      <c r="D139" s="204" t="s">
        <v>301</v>
      </c>
      <c r="E139" s="215" t="s">
        <v>1</v>
      </c>
      <c r="F139" s="216" t="s">
        <v>6603</v>
      </c>
      <c r="G139" s="214"/>
      <c r="H139" s="217">
        <v>2.3039999999999998</v>
      </c>
      <c r="I139" s="218"/>
      <c r="J139" s="214"/>
      <c r="K139" s="214"/>
      <c r="L139" s="219"/>
      <c r="M139" s="220"/>
      <c r="N139" s="221"/>
      <c r="O139" s="221"/>
      <c r="P139" s="221"/>
      <c r="Q139" s="221"/>
      <c r="R139" s="221"/>
      <c r="S139" s="221"/>
      <c r="T139" s="222"/>
      <c r="AT139" s="223" t="s">
        <v>301</v>
      </c>
      <c r="AU139" s="223" t="s">
        <v>120</v>
      </c>
      <c r="AV139" s="14" t="s">
        <v>120</v>
      </c>
      <c r="AW139" s="14" t="s">
        <v>32</v>
      </c>
      <c r="AX139" s="14" t="s">
        <v>85</v>
      </c>
      <c r="AY139" s="223" t="s">
        <v>292</v>
      </c>
    </row>
    <row r="140" spans="1:65" s="2" customFormat="1" ht="24.2" customHeight="1">
      <c r="A140" s="35"/>
      <c r="B140" s="36"/>
      <c r="C140" s="189" t="s">
        <v>352</v>
      </c>
      <c r="D140" s="189" t="s">
        <v>294</v>
      </c>
      <c r="E140" s="190" t="s">
        <v>373</v>
      </c>
      <c r="F140" s="191" t="s">
        <v>374</v>
      </c>
      <c r="G140" s="192" t="s">
        <v>307</v>
      </c>
      <c r="H140" s="193">
        <v>0.16</v>
      </c>
      <c r="I140" s="194"/>
      <c r="J140" s="195">
        <f>ROUND(I140*H140,2)</f>
        <v>0</v>
      </c>
      <c r="K140" s="191" t="s">
        <v>298</v>
      </c>
      <c r="L140" s="40"/>
      <c r="M140" s="196" t="s">
        <v>1</v>
      </c>
      <c r="N140" s="197" t="s">
        <v>42</v>
      </c>
      <c r="O140" s="72"/>
      <c r="P140" s="198">
        <f>O140*H140</f>
        <v>0</v>
      </c>
      <c r="Q140" s="198">
        <v>0</v>
      </c>
      <c r="R140" s="198">
        <f>Q140*H140</f>
        <v>0</v>
      </c>
      <c r="S140" s="198">
        <v>0</v>
      </c>
      <c r="T140" s="199">
        <f>S140*H140</f>
        <v>0</v>
      </c>
      <c r="U140" s="35"/>
      <c r="V140" s="35"/>
      <c r="W140" s="35"/>
      <c r="X140" s="35"/>
      <c r="Y140" s="35"/>
      <c r="Z140" s="35"/>
      <c r="AA140" s="35"/>
      <c r="AB140" s="35"/>
      <c r="AC140" s="35"/>
      <c r="AD140" s="35"/>
      <c r="AE140" s="35"/>
      <c r="AR140" s="200" t="s">
        <v>299</v>
      </c>
      <c r="AT140" s="200" t="s">
        <v>294</v>
      </c>
      <c r="AU140" s="200" t="s">
        <v>120</v>
      </c>
      <c r="AY140" s="18" t="s">
        <v>292</v>
      </c>
      <c r="BE140" s="201">
        <f>IF(N140="základní",J140,0)</f>
        <v>0</v>
      </c>
      <c r="BF140" s="201">
        <f>IF(N140="snížená",J140,0)</f>
        <v>0</v>
      </c>
      <c r="BG140" s="201">
        <f>IF(N140="zákl. přenesená",J140,0)</f>
        <v>0</v>
      </c>
      <c r="BH140" s="201">
        <f>IF(N140="sníž. přenesená",J140,0)</f>
        <v>0</v>
      </c>
      <c r="BI140" s="201">
        <f>IF(N140="nulová",J140,0)</f>
        <v>0</v>
      </c>
      <c r="BJ140" s="18" t="s">
        <v>85</v>
      </c>
      <c r="BK140" s="201">
        <f>ROUND(I140*H140,2)</f>
        <v>0</v>
      </c>
      <c r="BL140" s="18" t="s">
        <v>299</v>
      </c>
      <c r="BM140" s="200" t="s">
        <v>6604</v>
      </c>
    </row>
    <row r="141" spans="1:65" s="14" customFormat="1" ht="11.25">
      <c r="B141" s="213"/>
      <c r="C141" s="214"/>
      <c r="D141" s="204" t="s">
        <v>301</v>
      </c>
      <c r="E141" s="215" t="s">
        <v>1</v>
      </c>
      <c r="F141" s="216" t="s">
        <v>6605</v>
      </c>
      <c r="G141" s="214"/>
      <c r="H141" s="217">
        <v>0.16</v>
      </c>
      <c r="I141" s="218"/>
      <c r="J141" s="214"/>
      <c r="K141" s="214"/>
      <c r="L141" s="219"/>
      <c r="M141" s="220"/>
      <c r="N141" s="221"/>
      <c r="O141" s="221"/>
      <c r="P141" s="221"/>
      <c r="Q141" s="221"/>
      <c r="R141" s="221"/>
      <c r="S141" s="221"/>
      <c r="T141" s="222"/>
      <c r="AT141" s="223" t="s">
        <v>301</v>
      </c>
      <c r="AU141" s="223" t="s">
        <v>120</v>
      </c>
      <c r="AV141" s="14" t="s">
        <v>120</v>
      </c>
      <c r="AW141" s="14" t="s">
        <v>32</v>
      </c>
      <c r="AX141" s="14" t="s">
        <v>77</v>
      </c>
      <c r="AY141" s="223" t="s">
        <v>292</v>
      </c>
    </row>
    <row r="142" spans="1:65" s="15" customFormat="1" ht="11.25">
      <c r="B142" s="224"/>
      <c r="C142" s="225"/>
      <c r="D142" s="204" t="s">
        <v>301</v>
      </c>
      <c r="E142" s="226" t="s">
        <v>5740</v>
      </c>
      <c r="F142" s="227" t="s">
        <v>304</v>
      </c>
      <c r="G142" s="225"/>
      <c r="H142" s="228">
        <v>0.16</v>
      </c>
      <c r="I142" s="229"/>
      <c r="J142" s="225"/>
      <c r="K142" s="225"/>
      <c r="L142" s="230"/>
      <c r="M142" s="231"/>
      <c r="N142" s="232"/>
      <c r="O142" s="232"/>
      <c r="P142" s="232"/>
      <c r="Q142" s="232"/>
      <c r="R142" s="232"/>
      <c r="S142" s="232"/>
      <c r="T142" s="233"/>
      <c r="AT142" s="234" t="s">
        <v>301</v>
      </c>
      <c r="AU142" s="234" t="s">
        <v>120</v>
      </c>
      <c r="AV142" s="15" t="s">
        <v>299</v>
      </c>
      <c r="AW142" s="15" t="s">
        <v>32</v>
      </c>
      <c r="AX142" s="15" t="s">
        <v>85</v>
      </c>
      <c r="AY142" s="234" t="s">
        <v>292</v>
      </c>
    </row>
    <row r="143" spans="1:65" s="2" customFormat="1" ht="24.2" customHeight="1">
      <c r="A143" s="35"/>
      <c r="B143" s="36"/>
      <c r="C143" s="189" t="s">
        <v>357</v>
      </c>
      <c r="D143" s="189" t="s">
        <v>294</v>
      </c>
      <c r="E143" s="190" t="s">
        <v>5763</v>
      </c>
      <c r="F143" s="191" t="s">
        <v>5764</v>
      </c>
      <c r="G143" s="192" t="s">
        <v>307</v>
      </c>
      <c r="H143" s="193">
        <v>0.96</v>
      </c>
      <c r="I143" s="194"/>
      <c r="J143" s="195">
        <f>ROUND(I143*H143,2)</f>
        <v>0</v>
      </c>
      <c r="K143" s="191" t="s">
        <v>298</v>
      </c>
      <c r="L143" s="40"/>
      <c r="M143" s="196" t="s">
        <v>1</v>
      </c>
      <c r="N143" s="197" t="s">
        <v>42</v>
      </c>
      <c r="O143" s="72"/>
      <c r="P143" s="198">
        <f>O143*H143</f>
        <v>0</v>
      </c>
      <c r="Q143" s="198">
        <v>0</v>
      </c>
      <c r="R143" s="198">
        <f>Q143*H143</f>
        <v>0</v>
      </c>
      <c r="S143" s="198">
        <v>0</v>
      </c>
      <c r="T143" s="199">
        <f>S143*H143</f>
        <v>0</v>
      </c>
      <c r="U143" s="35"/>
      <c r="V143" s="35"/>
      <c r="W143" s="35"/>
      <c r="X143" s="35"/>
      <c r="Y143" s="35"/>
      <c r="Z143" s="35"/>
      <c r="AA143" s="35"/>
      <c r="AB143" s="35"/>
      <c r="AC143" s="35"/>
      <c r="AD143" s="35"/>
      <c r="AE143" s="35"/>
      <c r="AR143" s="200" t="s">
        <v>299</v>
      </c>
      <c r="AT143" s="200" t="s">
        <v>294</v>
      </c>
      <c r="AU143" s="200" t="s">
        <v>120</v>
      </c>
      <c r="AY143" s="18" t="s">
        <v>292</v>
      </c>
      <c r="BE143" s="201">
        <f>IF(N143="základní",J143,0)</f>
        <v>0</v>
      </c>
      <c r="BF143" s="201">
        <f>IF(N143="snížená",J143,0)</f>
        <v>0</v>
      </c>
      <c r="BG143" s="201">
        <f>IF(N143="zákl. přenesená",J143,0)</f>
        <v>0</v>
      </c>
      <c r="BH143" s="201">
        <f>IF(N143="sníž. přenesená",J143,0)</f>
        <v>0</v>
      </c>
      <c r="BI143" s="201">
        <f>IF(N143="nulová",J143,0)</f>
        <v>0</v>
      </c>
      <c r="BJ143" s="18" t="s">
        <v>85</v>
      </c>
      <c r="BK143" s="201">
        <f>ROUND(I143*H143,2)</f>
        <v>0</v>
      </c>
      <c r="BL143" s="18" t="s">
        <v>299</v>
      </c>
      <c r="BM143" s="200" t="s">
        <v>6606</v>
      </c>
    </row>
    <row r="144" spans="1:65" s="14" customFormat="1" ht="11.25">
      <c r="B144" s="213"/>
      <c r="C144" s="214"/>
      <c r="D144" s="204" t="s">
        <v>301</v>
      </c>
      <c r="E144" s="215" t="s">
        <v>1</v>
      </c>
      <c r="F144" s="216" t="s">
        <v>6607</v>
      </c>
      <c r="G144" s="214"/>
      <c r="H144" s="217">
        <v>0.96</v>
      </c>
      <c r="I144" s="218"/>
      <c r="J144" s="214"/>
      <c r="K144" s="214"/>
      <c r="L144" s="219"/>
      <c r="M144" s="220"/>
      <c r="N144" s="221"/>
      <c r="O144" s="221"/>
      <c r="P144" s="221"/>
      <c r="Q144" s="221"/>
      <c r="R144" s="221"/>
      <c r="S144" s="221"/>
      <c r="T144" s="222"/>
      <c r="AT144" s="223" t="s">
        <v>301</v>
      </c>
      <c r="AU144" s="223" t="s">
        <v>120</v>
      </c>
      <c r="AV144" s="14" t="s">
        <v>120</v>
      </c>
      <c r="AW144" s="14" t="s">
        <v>32</v>
      </c>
      <c r="AX144" s="14" t="s">
        <v>85</v>
      </c>
      <c r="AY144" s="223" t="s">
        <v>292</v>
      </c>
    </row>
    <row r="145" spans="1:65" s="2" customFormat="1" ht="16.5" customHeight="1">
      <c r="A145" s="35"/>
      <c r="B145" s="36"/>
      <c r="C145" s="246" t="s">
        <v>362</v>
      </c>
      <c r="D145" s="246" t="s">
        <v>626</v>
      </c>
      <c r="E145" s="247" t="s">
        <v>5767</v>
      </c>
      <c r="F145" s="248" t="s">
        <v>5768</v>
      </c>
      <c r="G145" s="249" t="s">
        <v>365</v>
      </c>
      <c r="H145" s="250">
        <v>1.1519999999999999</v>
      </c>
      <c r="I145" s="251"/>
      <c r="J145" s="252">
        <f>ROUND(I145*H145,2)</f>
        <v>0</v>
      </c>
      <c r="K145" s="248" t="s">
        <v>298</v>
      </c>
      <c r="L145" s="253"/>
      <c r="M145" s="254" t="s">
        <v>1</v>
      </c>
      <c r="N145" s="255" t="s">
        <v>42</v>
      </c>
      <c r="O145" s="72"/>
      <c r="P145" s="198">
        <f>O145*H145</f>
        <v>0</v>
      </c>
      <c r="Q145" s="198">
        <v>1</v>
      </c>
      <c r="R145" s="198">
        <f>Q145*H145</f>
        <v>1.1519999999999999</v>
      </c>
      <c r="S145" s="198">
        <v>0</v>
      </c>
      <c r="T145" s="199">
        <f>S145*H145</f>
        <v>0</v>
      </c>
      <c r="U145" s="35"/>
      <c r="V145" s="35"/>
      <c r="W145" s="35"/>
      <c r="X145" s="35"/>
      <c r="Y145" s="35"/>
      <c r="Z145" s="35"/>
      <c r="AA145" s="35"/>
      <c r="AB145" s="35"/>
      <c r="AC145" s="35"/>
      <c r="AD145" s="35"/>
      <c r="AE145" s="35"/>
      <c r="AR145" s="200" t="s">
        <v>1445</v>
      </c>
      <c r="AT145" s="200" t="s">
        <v>626</v>
      </c>
      <c r="AU145" s="200" t="s">
        <v>120</v>
      </c>
      <c r="AY145" s="18" t="s">
        <v>292</v>
      </c>
      <c r="BE145" s="201">
        <f>IF(N145="základní",J145,0)</f>
        <v>0</v>
      </c>
      <c r="BF145" s="201">
        <f>IF(N145="snížená",J145,0)</f>
        <v>0</v>
      </c>
      <c r="BG145" s="201">
        <f>IF(N145="zákl. přenesená",J145,0)</f>
        <v>0</v>
      </c>
      <c r="BH145" s="201">
        <f>IF(N145="sníž. přenesená",J145,0)</f>
        <v>0</v>
      </c>
      <c r="BI145" s="201">
        <f>IF(N145="nulová",J145,0)</f>
        <v>0</v>
      </c>
      <c r="BJ145" s="18" t="s">
        <v>85</v>
      </c>
      <c r="BK145" s="201">
        <f>ROUND(I145*H145,2)</f>
        <v>0</v>
      </c>
      <c r="BL145" s="18" t="s">
        <v>1445</v>
      </c>
      <c r="BM145" s="200" t="s">
        <v>6608</v>
      </c>
    </row>
    <row r="146" spans="1:65" s="14" customFormat="1" ht="11.25">
      <c r="B146" s="213"/>
      <c r="C146" s="214"/>
      <c r="D146" s="204" t="s">
        <v>301</v>
      </c>
      <c r="E146" s="214"/>
      <c r="F146" s="216" t="s">
        <v>6609</v>
      </c>
      <c r="G146" s="214"/>
      <c r="H146" s="217">
        <v>1.1519999999999999</v>
      </c>
      <c r="I146" s="218"/>
      <c r="J146" s="214"/>
      <c r="K146" s="214"/>
      <c r="L146" s="219"/>
      <c r="M146" s="220"/>
      <c r="N146" s="221"/>
      <c r="O146" s="221"/>
      <c r="P146" s="221"/>
      <c r="Q146" s="221"/>
      <c r="R146" s="221"/>
      <c r="S146" s="221"/>
      <c r="T146" s="222"/>
      <c r="AT146" s="223" t="s">
        <v>301</v>
      </c>
      <c r="AU146" s="223" t="s">
        <v>120</v>
      </c>
      <c r="AV146" s="14" t="s">
        <v>120</v>
      </c>
      <c r="AW146" s="14" t="s">
        <v>4</v>
      </c>
      <c r="AX146" s="14" t="s">
        <v>85</v>
      </c>
      <c r="AY146" s="223" t="s">
        <v>292</v>
      </c>
    </row>
    <row r="147" spans="1:65" s="12" customFormat="1" ht="22.9" customHeight="1">
      <c r="B147" s="173"/>
      <c r="C147" s="174"/>
      <c r="D147" s="175" t="s">
        <v>76</v>
      </c>
      <c r="E147" s="187" t="s">
        <v>299</v>
      </c>
      <c r="F147" s="187" t="s">
        <v>766</v>
      </c>
      <c r="G147" s="174"/>
      <c r="H147" s="174"/>
      <c r="I147" s="177"/>
      <c r="J147" s="188">
        <f>BK147</f>
        <v>0</v>
      </c>
      <c r="K147" s="174"/>
      <c r="L147" s="179"/>
      <c r="M147" s="180"/>
      <c r="N147" s="181"/>
      <c r="O147" s="181"/>
      <c r="P147" s="182">
        <f>SUM(P148:P150)</f>
        <v>0</v>
      </c>
      <c r="Q147" s="181"/>
      <c r="R147" s="182">
        <f>SUM(R148:R150)</f>
        <v>0</v>
      </c>
      <c r="S147" s="181"/>
      <c r="T147" s="183">
        <f>SUM(T148:T150)</f>
        <v>0</v>
      </c>
      <c r="AR147" s="184" t="s">
        <v>85</v>
      </c>
      <c r="AT147" s="185" t="s">
        <v>76</v>
      </c>
      <c r="AU147" s="185" t="s">
        <v>85</v>
      </c>
      <c r="AY147" s="184" t="s">
        <v>292</v>
      </c>
      <c r="BK147" s="186">
        <f>SUM(BK148:BK150)</f>
        <v>0</v>
      </c>
    </row>
    <row r="148" spans="1:65" s="2" customFormat="1" ht="24.2" customHeight="1">
      <c r="A148" s="35"/>
      <c r="B148" s="36"/>
      <c r="C148" s="189" t="s">
        <v>368</v>
      </c>
      <c r="D148" s="189" t="s">
        <v>294</v>
      </c>
      <c r="E148" s="190" t="s">
        <v>5771</v>
      </c>
      <c r="F148" s="191" t="s">
        <v>5772</v>
      </c>
      <c r="G148" s="192" t="s">
        <v>307</v>
      </c>
      <c r="H148" s="193">
        <v>0.16</v>
      </c>
      <c r="I148" s="194"/>
      <c r="J148" s="195">
        <f>ROUND(I148*H148,2)</f>
        <v>0</v>
      </c>
      <c r="K148" s="191" t="s">
        <v>298</v>
      </c>
      <c r="L148" s="40"/>
      <c r="M148" s="196" t="s">
        <v>1</v>
      </c>
      <c r="N148" s="197" t="s">
        <v>42</v>
      </c>
      <c r="O148" s="72"/>
      <c r="P148" s="198">
        <f>O148*H148</f>
        <v>0</v>
      </c>
      <c r="Q148" s="198">
        <v>0</v>
      </c>
      <c r="R148" s="198">
        <f>Q148*H148</f>
        <v>0</v>
      </c>
      <c r="S148" s="198">
        <v>0</v>
      </c>
      <c r="T148" s="199">
        <f>S148*H148</f>
        <v>0</v>
      </c>
      <c r="U148" s="35"/>
      <c r="V148" s="35"/>
      <c r="W148" s="35"/>
      <c r="X148" s="35"/>
      <c r="Y148" s="35"/>
      <c r="Z148" s="35"/>
      <c r="AA148" s="35"/>
      <c r="AB148" s="35"/>
      <c r="AC148" s="35"/>
      <c r="AD148" s="35"/>
      <c r="AE148" s="35"/>
      <c r="AR148" s="200" t="s">
        <v>299</v>
      </c>
      <c r="AT148" s="200" t="s">
        <v>294</v>
      </c>
      <c r="AU148" s="200" t="s">
        <v>120</v>
      </c>
      <c r="AY148" s="18" t="s">
        <v>292</v>
      </c>
      <c r="BE148" s="201">
        <f>IF(N148="základní",J148,0)</f>
        <v>0</v>
      </c>
      <c r="BF148" s="201">
        <f>IF(N148="snížená",J148,0)</f>
        <v>0</v>
      </c>
      <c r="BG148" s="201">
        <f>IF(N148="zákl. přenesená",J148,0)</f>
        <v>0</v>
      </c>
      <c r="BH148" s="201">
        <f>IF(N148="sníž. přenesená",J148,0)</f>
        <v>0</v>
      </c>
      <c r="BI148" s="201">
        <f>IF(N148="nulová",J148,0)</f>
        <v>0</v>
      </c>
      <c r="BJ148" s="18" t="s">
        <v>85</v>
      </c>
      <c r="BK148" s="201">
        <f>ROUND(I148*H148,2)</f>
        <v>0</v>
      </c>
      <c r="BL148" s="18" t="s">
        <v>299</v>
      </c>
      <c r="BM148" s="200" t="s">
        <v>6610</v>
      </c>
    </row>
    <row r="149" spans="1:65" s="13" customFormat="1" ht="11.25">
      <c r="B149" s="202"/>
      <c r="C149" s="203"/>
      <c r="D149" s="204" t="s">
        <v>301</v>
      </c>
      <c r="E149" s="205" t="s">
        <v>1</v>
      </c>
      <c r="F149" s="206" t="s">
        <v>5774</v>
      </c>
      <c r="G149" s="203"/>
      <c r="H149" s="205" t="s">
        <v>1</v>
      </c>
      <c r="I149" s="207"/>
      <c r="J149" s="203"/>
      <c r="K149" s="203"/>
      <c r="L149" s="208"/>
      <c r="M149" s="209"/>
      <c r="N149" s="210"/>
      <c r="O149" s="210"/>
      <c r="P149" s="210"/>
      <c r="Q149" s="210"/>
      <c r="R149" s="210"/>
      <c r="S149" s="210"/>
      <c r="T149" s="211"/>
      <c r="AT149" s="212" t="s">
        <v>301</v>
      </c>
      <c r="AU149" s="212" t="s">
        <v>120</v>
      </c>
      <c r="AV149" s="13" t="s">
        <v>85</v>
      </c>
      <c r="AW149" s="13" t="s">
        <v>32</v>
      </c>
      <c r="AX149" s="13" t="s">
        <v>77</v>
      </c>
      <c r="AY149" s="212" t="s">
        <v>292</v>
      </c>
    </row>
    <row r="150" spans="1:65" s="14" customFormat="1" ht="11.25">
      <c r="B150" s="213"/>
      <c r="C150" s="214"/>
      <c r="D150" s="204" t="s">
        <v>301</v>
      </c>
      <c r="E150" s="215" t="s">
        <v>1</v>
      </c>
      <c r="F150" s="216" t="s">
        <v>6611</v>
      </c>
      <c r="G150" s="214"/>
      <c r="H150" s="217">
        <v>0.16</v>
      </c>
      <c r="I150" s="218"/>
      <c r="J150" s="214"/>
      <c r="K150" s="214"/>
      <c r="L150" s="219"/>
      <c r="M150" s="220"/>
      <c r="N150" s="221"/>
      <c r="O150" s="221"/>
      <c r="P150" s="221"/>
      <c r="Q150" s="221"/>
      <c r="R150" s="221"/>
      <c r="S150" s="221"/>
      <c r="T150" s="222"/>
      <c r="AT150" s="223" t="s">
        <v>301</v>
      </c>
      <c r="AU150" s="223" t="s">
        <v>120</v>
      </c>
      <c r="AV150" s="14" t="s">
        <v>120</v>
      </c>
      <c r="AW150" s="14" t="s">
        <v>32</v>
      </c>
      <c r="AX150" s="14" t="s">
        <v>85</v>
      </c>
      <c r="AY150" s="223" t="s">
        <v>292</v>
      </c>
    </row>
    <row r="151" spans="1:65" s="12" customFormat="1" ht="25.9" customHeight="1">
      <c r="B151" s="173"/>
      <c r="C151" s="174"/>
      <c r="D151" s="175" t="s">
        <v>76</v>
      </c>
      <c r="E151" s="176" t="s">
        <v>1494</v>
      </c>
      <c r="F151" s="176" t="s">
        <v>1495</v>
      </c>
      <c r="G151" s="174"/>
      <c r="H151" s="174"/>
      <c r="I151" s="177"/>
      <c r="J151" s="178">
        <f>BK151</f>
        <v>0</v>
      </c>
      <c r="K151" s="174"/>
      <c r="L151" s="179"/>
      <c r="M151" s="180"/>
      <c r="N151" s="181"/>
      <c r="O151" s="181"/>
      <c r="P151" s="182">
        <f>P152</f>
        <v>0</v>
      </c>
      <c r="Q151" s="181"/>
      <c r="R151" s="182">
        <f>R152</f>
        <v>2.4159999999999997E-3</v>
      </c>
      <c r="S151" s="181"/>
      <c r="T151" s="183">
        <f>T152</f>
        <v>0</v>
      </c>
      <c r="AR151" s="184" t="s">
        <v>120</v>
      </c>
      <c r="AT151" s="185" t="s">
        <v>76</v>
      </c>
      <c r="AU151" s="185" t="s">
        <v>77</v>
      </c>
      <c r="AY151" s="184" t="s">
        <v>292</v>
      </c>
      <c r="BK151" s="186">
        <f>BK152</f>
        <v>0</v>
      </c>
    </row>
    <row r="152" spans="1:65" s="12" customFormat="1" ht="22.9" customHeight="1">
      <c r="B152" s="173"/>
      <c r="C152" s="174"/>
      <c r="D152" s="175" t="s">
        <v>76</v>
      </c>
      <c r="E152" s="187" t="s">
        <v>6612</v>
      </c>
      <c r="F152" s="187" t="s">
        <v>6613</v>
      </c>
      <c r="G152" s="174"/>
      <c r="H152" s="174"/>
      <c r="I152" s="177"/>
      <c r="J152" s="188">
        <f>BK152</f>
        <v>0</v>
      </c>
      <c r="K152" s="174"/>
      <c r="L152" s="179"/>
      <c r="M152" s="180"/>
      <c r="N152" s="181"/>
      <c r="O152" s="181"/>
      <c r="P152" s="182">
        <f>SUM(P153:P160)</f>
        <v>0</v>
      </c>
      <c r="Q152" s="181"/>
      <c r="R152" s="182">
        <f>SUM(R153:R160)</f>
        <v>2.4159999999999997E-3</v>
      </c>
      <c r="S152" s="181"/>
      <c r="T152" s="183">
        <f>SUM(T153:T160)</f>
        <v>0</v>
      </c>
      <c r="AR152" s="184" t="s">
        <v>120</v>
      </c>
      <c r="AT152" s="185" t="s">
        <v>76</v>
      </c>
      <c r="AU152" s="185" t="s">
        <v>85</v>
      </c>
      <c r="AY152" s="184" t="s">
        <v>292</v>
      </c>
      <c r="BK152" s="186">
        <f>SUM(BK153:BK160)</f>
        <v>0</v>
      </c>
    </row>
    <row r="153" spans="1:65" s="2" customFormat="1" ht="24.2" customHeight="1">
      <c r="A153" s="35"/>
      <c r="B153" s="36"/>
      <c r="C153" s="189" t="s">
        <v>372</v>
      </c>
      <c r="D153" s="189" t="s">
        <v>294</v>
      </c>
      <c r="E153" s="190" t="s">
        <v>6614</v>
      </c>
      <c r="F153" s="191" t="s">
        <v>6615</v>
      </c>
      <c r="G153" s="192" t="s">
        <v>407</v>
      </c>
      <c r="H153" s="193">
        <v>4</v>
      </c>
      <c r="I153" s="194"/>
      <c r="J153" s="195">
        <f>ROUND(I153*H153,2)</f>
        <v>0</v>
      </c>
      <c r="K153" s="191" t="s">
        <v>298</v>
      </c>
      <c r="L153" s="40"/>
      <c r="M153" s="196" t="s">
        <v>1</v>
      </c>
      <c r="N153" s="197" t="s">
        <v>42</v>
      </c>
      <c r="O153" s="72"/>
      <c r="P153" s="198">
        <f>O153*H153</f>
        <v>0</v>
      </c>
      <c r="Q153" s="198">
        <v>0</v>
      </c>
      <c r="R153" s="198">
        <f>Q153*H153</f>
        <v>0</v>
      </c>
      <c r="S153" s="198">
        <v>0</v>
      </c>
      <c r="T153" s="199">
        <f>S153*H153</f>
        <v>0</v>
      </c>
      <c r="U153" s="35"/>
      <c r="V153" s="35"/>
      <c r="W153" s="35"/>
      <c r="X153" s="35"/>
      <c r="Y153" s="35"/>
      <c r="Z153" s="35"/>
      <c r="AA153" s="35"/>
      <c r="AB153" s="35"/>
      <c r="AC153" s="35"/>
      <c r="AD153" s="35"/>
      <c r="AE153" s="35"/>
      <c r="AR153" s="200" t="s">
        <v>438</v>
      </c>
      <c r="AT153" s="200" t="s">
        <v>294</v>
      </c>
      <c r="AU153" s="200" t="s">
        <v>120</v>
      </c>
      <c r="AY153" s="18" t="s">
        <v>292</v>
      </c>
      <c r="BE153" s="201">
        <f>IF(N153="základní",J153,0)</f>
        <v>0</v>
      </c>
      <c r="BF153" s="201">
        <f>IF(N153="snížená",J153,0)</f>
        <v>0</v>
      </c>
      <c r="BG153" s="201">
        <f>IF(N153="zákl. přenesená",J153,0)</f>
        <v>0</v>
      </c>
      <c r="BH153" s="201">
        <f>IF(N153="sníž. přenesená",J153,0)</f>
        <v>0</v>
      </c>
      <c r="BI153" s="201">
        <f>IF(N153="nulová",J153,0)</f>
        <v>0</v>
      </c>
      <c r="BJ153" s="18" t="s">
        <v>85</v>
      </c>
      <c r="BK153" s="201">
        <f>ROUND(I153*H153,2)</f>
        <v>0</v>
      </c>
      <c r="BL153" s="18" t="s">
        <v>438</v>
      </c>
      <c r="BM153" s="200" t="s">
        <v>6616</v>
      </c>
    </row>
    <row r="154" spans="1:65" s="2" customFormat="1" ht="24.2" customHeight="1">
      <c r="A154" s="35"/>
      <c r="B154" s="36"/>
      <c r="C154" s="246" t="s">
        <v>399</v>
      </c>
      <c r="D154" s="246" t="s">
        <v>626</v>
      </c>
      <c r="E154" s="247" t="s">
        <v>5784</v>
      </c>
      <c r="F154" s="248" t="s">
        <v>5785</v>
      </c>
      <c r="G154" s="249" t="s">
        <v>407</v>
      </c>
      <c r="H154" s="250">
        <v>4.8</v>
      </c>
      <c r="I154" s="251"/>
      <c r="J154" s="252">
        <f>ROUND(I154*H154,2)</f>
        <v>0</v>
      </c>
      <c r="K154" s="248" t="s">
        <v>298</v>
      </c>
      <c r="L154" s="253"/>
      <c r="M154" s="254" t="s">
        <v>1</v>
      </c>
      <c r="N154" s="255" t="s">
        <v>42</v>
      </c>
      <c r="O154" s="72"/>
      <c r="P154" s="198">
        <f>O154*H154</f>
        <v>0</v>
      </c>
      <c r="Q154" s="198">
        <v>3.5E-4</v>
      </c>
      <c r="R154" s="198">
        <f>Q154*H154</f>
        <v>1.6799999999999999E-3</v>
      </c>
      <c r="S154" s="198">
        <v>0</v>
      </c>
      <c r="T154" s="199">
        <f>S154*H154</f>
        <v>0</v>
      </c>
      <c r="U154" s="35"/>
      <c r="V154" s="35"/>
      <c r="W154" s="35"/>
      <c r="X154" s="35"/>
      <c r="Y154" s="35"/>
      <c r="Z154" s="35"/>
      <c r="AA154" s="35"/>
      <c r="AB154" s="35"/>
      <c r="AC154" s="35"/>
      <c r="AD154" s="35"/>
      <c r="AE154" s="35"/>
      <c r="AR154" s="200" t="s">
        <v>1445</v>
      </c>
      <c r="AT154" s="200" t="s">
        <v>626</v>
      </c>
      <c r="AU154" s="200" t="s">
        <v>120</v>
      </c>
      <c r="AY154" s="18" t="s">
        <v>292</v>
      </c>
      <c r="BE154" s="201">
        <f>IF(N154="základní",J154,0)</f>
        <v>0</v>
      </c>
      <c r="BF154" s="201">
        <f>IF(N154="snížená",J154,0)</f>
        <v>0</v>
      </c>
      <c r="BG154" s="201">
        <f>IF(N154="zákl. přenesená",J154,0)</f>
        <v>0</v>
      </c>
      <c r="BH154" s="201">
        <f>IF(N154="sníž. přenesená",J154,0)</f>
        <v>0</v>
      </c>
      <c r="BI154" s="201">
        <f>IF(N154="nulová",J154,0)</f>
        <v>0</v>
      </c>
      <c r="BJ154" s="18" t="s">
        <v>85</v>
      </c>
      <c r="BK154" s="201">
        <f>ROUND(I154*H154,2)</f>
        <v>0</v>
      </c>
      <c r="BL154" s="18" t="s">
        <v>1445</v>
      </c>
      <c r="BM154" s="200" t="s">
        <v>6617</v>
      </c>
    </row>
    <row r="155" spans="1:65" s="14" customFormat="1" ht="11.25">
      <c r="B155" s="213"/>
      <c r="C155" s="214"/>
      <c r="D155" s="204" t="s">
        <v>301</v>
      </c>
      <c r="E155" s="214"/>
      <c r="F155" s="216" t="s">
        <v>6618</v>
      </c>
      <c r="G155" s="214"/>
      <c r="H155" s="217">
        <v>4.8</v>
      </c>
      <c r="I155" s="218"/>
      <c r="J155" s="214"/>
      <c r="K155" s="214"/>
      <c r="L155" s="219"/>
      <c r="M155" s="220"/>
      <c r="N155" s="221"/>
      <c r="O155" s="221"/>
      <c r="P155" s="221"/>
      <c r="Q155" s="221"/>
      <c r="R155" s="221"/>
      <c r="S155" s="221"/>
      <c r="T155" s="222"/>
      <c r="AT155" s="223" t="s">
        <v>301</v>
      </c>
      <c r="AU155" s="223" t="s">
        <v>120</v>
      </c>
      <c r="AV155" s="14" t="s">
        <v>120</v>
      </c>
      <c r="AW155" s="14" t="s">
        <v>4</v>
      </c>
      <c r="AX155" s="14" t="s">
        <v>85</v>
      </c>
      <c r="AY155" s="223" t="s">
        <v>292</v>
      </c>
    </row>
    <row r="156" spans="1:65" s="2" customFormat="1" ht="21.75" customHeight="1">
      <c r="A156" s="35"/>
      <c r="B156" s="36"/>
      <c r="C156" s="189" t="s">
        <v>404</v>
      </c>
      <c r="D156" s="189" t="s">
        <v>294</v>
      </c>
      <c r="E156" s="190" t="s">
        <v>6619</v>
      </c>
      <c r="F156" s="191" t="s">
        <v>6620</v>
      </c>
      <c r="G156" s="192" t="s">
        <v>407</v>
      </c>
      <c r="H156" s="193">
        <v>4</v>
      </c>
      <c r="I156" s="194"/>
      <c r="J156" s="195">
        <f>ROUND(I156*H156,2)</f>
        <v>0</v>
      </c>
      <c r="K156" s="191" t="s">
        <v>298</v>
      </c>
      <c r="L156" s="40"/>
      <c r="M156" s="196" t="s">
        <v>1</v>
      </c>
      <c r="N156" s="197" t="s">
        <v>42</v>
      </c>
      <c r="O156" s="72"/>
      <c r="P156" s="198">
        <f>O156*H156</f>
        <v>0</v>
      </c>
      <c r="Q156" s="198">
        <v>0</v>
      </c>
      <c r="R156" s="198">
        <f>Q156*H156</f>
        <v>0</v>
      </c>
      <c r="S156" s="198">
        <v>0</v>
      </c>
      <c r="T156" s="199">
        <f>S156*H156</f>
        <v>0</v>
      </c>
      <c r="U156" s="35"/>
      <c r="V156" s="35"/>
      <c r="W156" s="35"/>
      <c r="X156" s="35"/>
      <c r="Y156" s="35"/>
      <c r="Z156" s="35"/>
      <c r="AA156" s="35"/>
      <c r="AB156" s="35"/>
      <c r="AC156" s="35"/>
      <c r="AD156" s="35"/>
      <c r="AE156" s="35"/>
      <c r="AR156" s="200" t="s">
        <v>438</v>
      </c>
      <c r="AT156" s="200" t="s">
        <v>294</v>
      </c>
      <c r="AU156" s="200" t="s">
        <v>120</v>
      </c>
      <c r="AY156" s="18" t="s">
        <v>292</v>
      </c>
      <c r="BE156" s="201">
        <f>IF(N156="základní",J156,0)</f>
        <v>0</v>
      </c>
      <c r="BF156" s="201">
        <f>IF(N156="snížená",J156,0)</f>
        <v>0</v>
      </c>
      <c r="BG156" s="201">
        <f>IF(N156="zákl. přenesená",J156,0)</f>
        <v>0</v>
      </c>
      <c r="BH156" s="201">
        <f>IF(N156="sníž. přenesená",J156,0)</f>
        <v>0</v>
      </c>
      <c r="BI156" s="201">
        <f>IF(N156="nulová",J156,0)</f>
        <v>0</v>
      </c>
      <c r="BJ156" s="18" t="s">
        <v>85</v>
      </c>
      <c r="BK156" s="201">
        <f>ROUND(I156*H156,2)</f>
        <v>0</v>
      </c>
      <c r="BL156" s="18" t="s">
        <v>438</v>
      </c>
      <c r="BM156" s="200" t="s">
        <v>6621</v>
      </c>
    </row>
    <row r="157" spans="1:65" s="2" customFormat="1" ht="44.25" customHeight="1">
      <c r="A157" s="35"/>
      <c r="B157" s="36"/>
      <c r="C157" s="246" t="s">
        <v>415</v>
      </c>
      <c r="D157" s="246" t="s">
        <v>626</v>
      </c>
      <c r="E157" s="247" t="s">
        <v>6622</v>
      </c>
      <c r="F157" s="248" t="s">
        <v>6623</v>
      </c>
      <c r="G157" s="249" t="s">
        <v>407</v>
      </c>
      <c r="H157" s="250">
        <v>4.5999999999999996</v>
      </c>
      <c r="I157" s="251"/>
      <c r="J157" s="252">
        <f>ROUND(I157*H157,2)</f>
        <v>0</v>
      </c>
      <c r="K157" s="248" t="s">
        <v>298</v>
      </c>
      <c r="L157" s="253"/>
      <c r="M157" s="254" t="s">
        <v>1</v>
      </c>
      <c r="N157" s="255" t="s">
        <v>42</v>
      </c>
      <c r="O157" s="72"/>
      <c r="P157" s="198">
        <f>O157*H157</f>
        <v>0</v>
      </c>
      <c r="Q157" s="198">
        <v>1.6000000000000001E-4</v>
      </c>
      <c r="R157" s="198">
        <f>Q157*H157</f>
        <v>7.36E-4</v>
      </c>
      <c r="S157" s="198">
        <v>0</v>
      </c>
      <c r="T157" s="199">
        <f>S157*H157</f>
        <v>0</v>
      </c>
      <c r="U157" s="35"/>
      <c r="V157" s="35"/>
      <c r="W157" s="35"/>
      <c r="X157" s="35"/>
      <c r="Y157" s="35"/>
      <c r="Z157" s="35"/>
      <c r="AA157" s="35"/>
      <c r="AB157" s="35"/>
      <c r="AC157" s="35"/>
      <c r="AD157" s="35"/>
      <c r="AE157" s="35"/>
      <c r="AR157" s="200" t="s">
        <v>1445</v>
      </c>
      <c r="AT157" s="200" t="s">
        <v>626</v>
      </c>
      <c r="AU157" s="200" t="s">
        <v>120</v>
      </c>
      <c r="AY157" s="18" t="s">
        <v>292</v>
      </c>
      <c r="BE157" s="201">
        <f>IF(N157="základní",J157,0)</f>
        <v>0</v>
      </c>
      <c r="BF157" s="201">
        <f>IF(N157="snížená",J157,0)</f>
        <v>0</v>
      </c>
      <c r="BG157" s="201">
        <f>IF(N157="zákl. přenesená",J157,0)</f>
        <v>0</v>
      </c>
      <c r="BH157" s="201">
        <f>IF(N157="sníž. přenesená",J157,0)</f>
        <v>0</v>
      </c>
      <c r="BI157" s="201">
        <f>IF(N157="nulová",J157,0)</f>
        <v>0</v>
      </c>
      <c r="BJ157" s="18" t="s">
        <v>85</v>
      </c>
      <c r="BK157" s="201">
        <f>ROUND(I157*H157,2)</f>
        <v>0</v>
      </c>
      <c r="BL157" s="18" t="s">
        <v>1445</v>
      </c>
      <c r="BM157" s="200" t="s">
        <v>6624</v>
      </c>
    </row>
    <row r="158" spans="1:65" s="14" customFormat="1" ht="11.25">
      <c r="B158" s="213"/>
      <c r="C158" s="214"/>
      <c r="D158" s="204" t="s">
        <v>301</v>
      </c>
      <c r="E158" s="214"/>
      <c r="F158" s="216" t="s">
        <v>6625</v>
      </c>
      <c r="G158" s="214"/>
      <c r="H158" s="217">
        <v>4.5999999999999996</v>
      </c>
      <c r="I158" s="218"/>
      <c r="J158" s="214"/>
      <c r="K158" s="214"/>
      <c r="L158" s="219"/>
      <c r="M158" s="220"/>
      <c r="N158" s="221"/>
      <c r="O158" s="221"/>
      <c r="P158" s="221"/>
      <c r="Q158" s="221"/>
      <c r="R158" s="221"/>
      <c r="S158" s="221"/>
      <c r="T158" s="222"/>
      <c r="AT158" s="223" t="s">
        <v>301</v>
      </c>
      <c r="AU158" s="223" t="s">
        <v>120</v>
      </c>
      <c r="AV158" s="14" t="s">
        <v>120</v>
      </c>
      <c r="AW158" s="14" t="s">
        <v>4</v>
      </c>
      <c r="AX158" s="14" t="s">
        <v>85</v>
      </c>
      <c r="AY158" s="223" t="s">
        <v>292</v>
      </c>
    </row>
    <row r="159" spans="1:65" s="2" customFormat="1" ht="16.5" customHeight="1">
      <c r="A159" s="35"/>
      <c r="B159" s="36"/>
      <c r="C159" s="189" t="s">
        <v>8</v>
      </c>
      <c r="D159" s="189" t="s">
        <v>294</v>
      </c>
      <c r="E159" s="190" t="s">
        <v>6626</v>
      </c>
      <c r="F159" s="191" t="s">
        <v>6627</v>
      </c>
      <c r="G159" s="192" t="s">
        <v>407</v>
      </c>
      <c r="H159" s="193">
        <v>4</v>
      </c>
      <c r="I159" s="194"/>
      <c r="J159" s="195">
        <f>ROUND(I159*H159,2)</f>
        <v>0</v>
      </c>
      <c r="K159" s="191" t="s">
        <v>298</v>
      </c>
      <c r="L159" s="40"/>
      <c r="M159" s="196" t="s">
        <v>1</v>
      </c>
      <c r="N159" s="197" t="s">
        <v>42</v>
      </c>
      <c r="O159" s="72"/>
      <c r="P159" s="198">
        <f>O159*H159</f>
        <v>0</v>
      </c>
      <c r="Q159" s="198">
        <v>0</v>
      </c>
      <c r="R159" s="198">
        <f>Q159*H159</f>
        <v>0</v>
      </c>
      <c r="S159" s="198">
        <v>0</v>
      </c>
      <c r="T159" s="199">
        <f>S159*H159</f>
        <v>0</v>
      </c>
      <c r="U159" s="35"/>
      <c r="V159" s="35"/>
      <c r="W159" s="35"/>
      <c r="X159" s="35"/>
      <c r="Y159" s="35"/>
      <c r="Z159" s="35"/>
      <c r="AA159" s="35"/>
      <c r="AB159" s="35"/>
      <c r="AC159" s="35"/>
      <c r="AD159" s="35"/>
      <c r="AE159" s="35"/>
      <c r="AR159" s="200" t="s">
        <v>829</v>
      </c>
      <c r="AT159" s="200" t="s">
        <v>294</v>
      </c>
      <c r="AU159" s="200" t="s">
        <v>120</v>
      </c>
      <c r="AY159" s="18" t="s">
        <v>292</v>
      </c>
      <c r="BE159" s="201">
        <f>IF(N159="základní",J159,0)</f>
        <v>0</v>
      </c>
      <c r="BF159" s="201">
        <f>IF(N159="snížená",J159,0)</f>
        <v>0</v>
      </c>
      <c r="BG159" s="201">
        <f>IF(N159="zákl. přenesená",J159,0)</f>
        <v>0</v>
      </c>
      <c r="BH159" s="201">
        <f>IF(N159="sníž. přenesená",J159,0)</f>
        <v>0</v>
      </c>
      <c r="BI159" s="201">
        <f>IF(N159="nulová",J159,0)</f>
        <v>0</v>
      </c>
      <c r="BJ159" s="18" t="s">
        <v>85</v>
      </c>
      <c r="BK159" s="201">
        <f>ROUND(I159*H159,2)</f>
        <v>0</v>
      </c>
      <c r="BL159" s="18" t="s">
        <v>829</v>
      </c>
      <c r="BM159" s="200" t="s">
        <v>6628</v>
      </c>
    </row>
    <row r="160" spans="1:65" s="2" customFormat="1" ht="24.2" customHeight="1">
      <c r="A160" s="35"/>
      <c r="B160" s="36"/>
      <c r="C160" s="189" t="s">
        <v>438</v>
      </c>
      <c r="D160" s="189" t="s">
        <v>294</v>
      </c>
      <c r="E160" s="190" t="s">
        <v>6629</v>
      </c>
      <c r="F160" s="191" t="s">
        <v>6630</v>
      </c>
      <c r="G160" s="192" t="s">
        <v>407</v>
      </c>
      <c r="H160" s="193">
        <v>4</v>
      </c>
      <c r="I160" s="194"/>
      <c r="J160" s="195">
        <f>ROUND(I160*H160,2)</f>
        <v>0</v>
      </c>
      <c r="K160" s="191" t="s">
        <v>298</v>
      </c>
      <c r="L160" s="40"/>
      <c r="M160" s="196" t="s">
        <v>1</v>
      </c>
      <c r="N160" s="197" t="s">
        <v>42</v>
      </c>
      <c r="O160" s="72"/>
      <c r="P160" s="198">
        <f>O160*H160</f>
        <v>0</v>
      </c>
      <c r="Q160" s="198">
        <v>0</v>
      </c>
      <c r="R160" s="198">
        <f>Q160*H160</f>
        <v>0</v>
      </c>
      <c r="S160" s="198">
        <v>0</v>
      </c>
      <c r="T160" s="199">
        <f>S160*H160</f>
        <v>0</v>
      </c>
      <c r="U160" s="35"/>
      <c r="V160" s="35"/>
      <c r="W160" s="35"/>
      <c r="X160" s="35"/>
      <c r="Y160" s="35"/>
      <c r="Z160" s="35"/>
      <c r="AA160" s="35"/>
      <c r="AB160" s="35"/>
      <c r="AC160" s="35"/>
      <c r="AD160" s="35"/>
      <c r="AE160" s="35"/>
      <c r="AR160" s="200" t="s">
        <v>829</v>
      </c>
      <c r="AT160" s="200" t="s">
        <v>294</v>
      </c>
      <c r="AU160" s="200" t="s">
        <v>120</v>
      </c>
      <c r="AY160" s="18" t="s">
        <v>292</v>
      </c>
      <c r="BE160" s="201">
        <f>IF(N160="základní",J160,0)</f>
        <v>0</v>
      </c>
      <c r="BF160" s="201">
        <f>IF(N160="snížená",J160,0)</f>
        <v>0</v>
      </c>
      <c r="BG160" s="201">
        <f>IF(N160="zákl. přenesená",J160,0)</f>
        <v>0</v>
      </c>
      <c r="BH160" s="201">
        <f>IF(N160="sníž. přenesená",J160,0)</f>
        <v>0</v>
      </c>
      <c r="BI160" s="201">
        <f>IF(N160="nulová",J160,0)</f>
        <v>0</v>
      </c>
      <c r="BJ160" s="18" t="s">
        <v>85</v>
      </c>
      <c r="BK160" s="201">
        <f>ROUND(I160*H160,2)</f>
        <v>0</v>
      </c>
      <c r="BL160" s="18" t="s">
        <v>829</v>
      </c>
      <c r="BM160" s="200" t="s">
        <v>6631</v>
      </c>
    </row>
    <row r="161" spans="1:65" s="12" customFormat="1" ht="25.9" customHeight="1">
      <c r="B161" s="173"/>
      <c r="C161" s="174"/>
      <c r="D161" s="175" t="s">
        <v>76</v>
      </c>
      <c r="E161" s="176" t="s">
        <v>626</v>
      </c>
      <c r="F161" s="176" t="s">
        <v>5801</v>
      </c>
      <c r="G161" s="174"/>
      <c r="H161" s="174"/>
      <c r="I161" s="177"/>
      <c r="J161" s="178">
        <f>BK161</f>
        <v>0</v>
      </c>
      <c r="K161" s="174"/>
      <c r="L161" s="179"/>
      <c r="M161" s="180"/>
      <c r="N161" s="181"/>
      <c r="O161" s="181"/>
      <c r="P161" s="182">
        <f>P162+P165</f>
        <v>0</v>
      </c>
      <c r="Q161" s="181"/>
      <c r="R161" s="182">
        <f>R162+R165</f>
        <v>2.324E-2</v>
      </c>
      <c r="S161" s="181"/>
      <c r="T161" s="183">
        <f>T162+T165</f>
        <v>0</v>
      </c>
      <c r="AR161" s="184" t="s">
        <v>317</v>
      </c>
      <c r="AT161" s="185" t="s">
        <v>76</v>
      </c>
      <c r="AU161" s="185" t="s">
        <v>77</v>
      </c>
      <c r="AY161" s="184" t="s">
        <v>292</v>
      </c>
      <c r="BK161" s="186">
        <f>BK162+BK165</f>
        <v>0</v>
      </c>
    </row>
    <row r="162" spans="1:65" s="12" customFormat="1" ht="22.9" customHeight="1">
      <c r="B162" s="173"/>
      <c r="C162" s="174"/>
      <c r="D162" s="175" t="s">
        <v>76</v>
      </c>
      <c r="E162" s="187" t="s">
        <v>5802</v>
      </c>
      <c r="F162" s="187" t="s">
        <v>5803</v>
      </c>
      <c r="G162" s="174"/>
      <c r="H162" s="174"/>
      <c r="I162" s="177"/>
      <c r="J162" s="188">
        <f>BK162</f>
        <v>0</v>
      </c>
      <c r="K162" s="174"/>
      <c r="L162" s="179"/>
      <c r="M162" s="180"/>
      <c r="N162" s="181"/>
      <c r="O162" s="181"/>
      <c r="P162" s="182">
        <f>SUM(P163:P164)</f>
        <v>0</v>
      </c>
      <c r="Q162" s="181"/>
      <c r="R162" s="182">
        <f>SUM(R163:R164)</f>
        <v>2.3E-2</v>
      </c>
      <c r="S162" s="181"/>
      <c r="T162" s="183">
        <f>SUM(T163:T164)</f>
        <v>0</v>
      </c>
      <c r="AR162" s="184" t="s">
        <v>317</v>
      </c>
      <c r="AT162" s="185" t="s">
        <v>76</v>
      </c>
      <c r="AU162" s="185" t="s">
        <v>85</v>
      </c>
      <c r="AY162" s="184" t="s">
        <v>292</v>
      </c>
      <c r="BK162" s="186">
        <f>SUM(BK163:BK164)</f>
        <v>0</v>
      </c>
    </row>
    <row r="163" spans="1:65" s="2" customFormat="1" ht="37.9" customHeight="1">
      <c r="A163" s="35"/>
      <c r="B163" s="36"/>
      <c r="C163" s="189" t="s">
        <v>445</v>
      </c>
      <c r="D163" s="189" t="s">
        <v>294</v>
      </c>
      <c r="E163" s="190" t="s">
        <v>5804</v>
      </c>
      <c r="F163" s="191" t="s">
        <v>5805</v>
      </c>
      <c r="G163" s="192" t="s">
        <v>581</v>
      </c>
      <c r="H163" s="193">
        <v>1</v>
      </c>
      <c r="I163" s="194"/>
      <c r="J163" s="195">
        <f>ROUND(I163*H163,2)</f>
        <v>0</v>
      </c>
      <c r="K163" s="191" t="s">
        <v>298</v>
      </c>
      <c r="L163" s="40"/>
      <c r="M163" s="196" t="s">
        <v>1</v>
      </c>
      <c r="N163" s="197" t="s">
        <v>42</v>
      </c>
      <c r="O163" s="72"/>
      <c r="P163" s="198">
        <f>O163*H163</f>
        <v>0</v>
      </c>
      <c r="Q163" s="198">
        <v>0</v>
      </c>
      <c r="R163" s="198">
        <f>Q163*H163</f>
        <v>0</v>
      </c>
      <c r="S163" s="198">
        <v>0</v>
      </c>
      <c r="T163" s="199">
        <f>S163*H163</f>
        <v>0</v>
      </c>
      <c r="U163" s="35"/>
      <c r="V163" s="35"/>
      <c r="W163" s="35"/>
      <c r="X163" s="35"/>
      <c r="Y163" s="35"/>
      <c r="Z163" s="35"/>
      <c r="AA163" s="35"/>
      <c r="AB163" s="35"/>
      <c r="AC163" s="35"/>
      <c r="AD163" s="35"/>
      <c r="AE163" s="35"/>
      <c r="AR163" s="200" t="s">
        <v>829</v>
      </c>
      <c r="AT163" s="200" t="s">
        <v>294</v>
      </c>
      <c r="AU163" s="200" t="s">
        <v>120</v>
      </c>
      <c r="AY163" s="18" t="s">
        <v>292</v>
      </c>
      <c r="BE163" s="201">
        <f>IF(N163="základní",J163,0)</f>
        <v>0</v>
      </c>
      <c r="BF163" s="201">
        <f>IF(N163="snížená",J163,0)</f>
        <v>0</v>
      </c>
      <c r="BG163" s="201">
        <f>IF(N163="zákl. přenesená",J163,0)</f>
        <v>0</v>
      </c>
      <c r="BH163" s="201">
        <f>IF(N163="sníž. přenesená",J163,0)</f>
        <v>0</v>
      </c>
      <c r="BI163" s="201">
        <f>IF(N163="nulová",J163,0)</f>
        <v>0</v>
      </c>
      <c r="BJ163" s="18" t="s">
        <v>85</v>
      </c>
      <c r="BK163" s="201">
        <f>ROUND(I163*H163,2)</f>
        <v>0</v>
      </c>
      <c r="BL163" s="18" t="s">
        <v>829</v>
      </c>
      <c r="BM163" s="200" t="s">
        <v>6632</v>
      </c>
    </row>
    <row r="164" spans="1:65" s="2" customFormat="1" ht="37.9" customHeight="1">
      <c r="A164" s="35"/>
      <c r="B164" s="36"/>
      <c r="C164" s="246" t="s">
        <v>449</v>
      </c>
      <c r="D164" s="246" t="s">
        <v>626</v>
      </c>
      <c r="E164" s="247" t="s">
        <v>5808</v>
      </c>
      <c r="F164" s="248" t="s">
        <v>5809</v>
      </c>
      <c r="G164" s="249" t="s">
        <v>581</v>
      </c>
      <c r="H164" s="250">
        <v>1</v>
      </c>
      <c r="I164" s="251"/>
      <c r="J164" s="252">
        <f>ROUND(I164*H164,2)</f>
        <v>0</v>
      </c>
      <c r="K164" s="248" t="s">
        <v>298</v>
      </c>
      <c r="L164" s="253"/>
      <c r="M164" s="254" t="s">
        <v>1</v>
      </c>
      <c r="N164" s="255" t="s">
        <v>42</v>
      </c>
      <c r="O164" s="72"/>
      <c r="P164" s="198">
        <f>O164*H164</f>
        <v>0</v>
      </c>
      <c r="Q164" s="198">
        <v>2.3E-2</v>
      </c>
      <c r="R164" s="198">
        <f>Q164*H164</f>
        <v>2.3E-2</v>
      </c>
      <c r="S164" s="198">
        <v>0</v>
      </c>
      <c r="T164" s="199">
        <f>S164*H164</f>
        <v>0</v>
      </c>
      <c r="U164" s="35"/>
      <c r="V164" s="35"/>
      <c r="W164" s="35"/>
      <c r="X164" s="35"/>
      <c r="Y164" s="35"/>
      <c r="Z164" s="35"/>
      <c r="AA164" s="35"/>
      <c r="AB164" s="35"/>
      <c r="AC164" s="35"/>
      <c r="AD164" s="35"/>
      <c r="AE164" s="35"/>
      <c r="AR164" s="200" t="s">
        <v>1445</v>
      </c>
      <c r="AT164" s="200" t="s">
        <v>626</v>
      </c>
      <c r="AU164" s="200" t="s">
        <v>120</v>
      </c>
      <c r="AY164" s="18" t="s">
        <v>292</v>
      </c>
      <c r="BE164" s="201">
        <f>IF(N164="základní",J164,0)</f>
        <v>0</v>
      </c>
      <c r="BF164" s="201">
        <f>IF(N164="snížená",J164,0)</f>
        <v>0</v>
      </c>
      <c r="BG164" s="201">
        <f>IF(N164="zákl. přenesená",J164,0)</f>
        <v>0</v>
      </c>
      <c r="BH164" s="201">
        <f>IF(N164="sníž. přenesená",J164,0)</f>
        <v>0</v>
      </c>
      <c r="BI164" s="201">
        <f>IF(N164="nulová",J164,0)</f>
        <v>0</v>
      </c>
      <c r="BJ164" s="18" t="s">
        <v>85</v>
      </c>
      <c r="BK164" s="201">
        <f>ROUND(I164*H164,2)</f>
        <v>0</v>
      </c>
      <c r="BL164" s="18" t="s">
        <v>1445</v>
      </c>
      <c r="BM164" s="200" t="s">
        <v>6633</v>
      </c>
    </row>
    <row r="165" spans="1:65" s="12" customFormat="1" ht="22.9" customHeight="1">
      <c r="B165" s="173"/>
      <c r="C165" s="174"/>
      <c r="D165" s="175" t="s">
        <v>76</v>
      </c>
      <c r="E165" s="187" t="s">
        <v>5814</v>
      </c>
      <c r="F165" s="187" t="s">
        <v>5815</v>
      </c>
      <c r="G165" s="174"/>
      <c r="H165" s="174"/>
      <c r="I165" s="177"/>
      <c r="J165" s="188">
        <f>BK165</f>
        <v>0</v>
      </c>
      <c r="K165" s="174"/>
      <c r="L165" s="179"/>
      <c r="M165" s="180"/>
      <c r="N165" s="181"/>
      <c r="O165" s="181"/>
      <c r="P165" s="182">
        <f>P166</f>
        <v>0</v>
      </c>
      <c r="Q165" s="181"/>
      <c r="R165" s="182">
        <f>R166</f>
        <v>2.4000000000000001E-4</v>
      </c>
      <c r="S165" s="181"/>
      <c r="T165" s="183">
        <f>T166</f>
        <v>0</v>
      </c>
      <c r="AR165" s="184" t="s">
        <v>317</v>
      </c>
      <c r="AT165" s="185" t="s">
        <v>76</v>
      </c>
      <c r="AU165" s="185" t="s">
        <v>85</v>
      </c>
      <c r="AY165" s="184" t="s">
        <v>292</v>
      </c>
      <c r="BK165" s="186">
        <f>BK166</f>
        <v>0</v>
      </c>
    </row>
    <row r="166" spans="1:65" s="2" customFormat="1" ht="16.5" customHeight="1">
      <c r="A166" s="35"/>
      <c r="B166" s="36"/>
      <c r="C166" s="189" t="s">
        <v>454</v>
      </c>
      <c r="D166" s="189" t="s">
        <v>294</v>
      </c>
      <c r="E166" s="190" t="s">
        <v>6634</v>
      </c>
      <c r="F166" s="191" t="s">
        <v>6635</v>
      </c>
      <c r="G166" s="192" t="s">
        <v>407</v>
      </c>
      <c r="H166" s="193">
        <v>4</v>
      </c>
      <c r="I166" s="194"/>
      <c r="J166" s="195">
        <f>ROUND(I166*H166,2)</f>
        <v>0</v>
      </c>
      <c r="K166" s="191" t="s">
        <v>298</v>
      </c>
      <c r="L166" s="40"/>
      <c r="M166" s="196" t="s">
        <v>1</v>
      </c>
      <c r="N166" s="197" t="s">
        <v>42</v>
      </c>
      <c r="O166" s="72"/>
      <c r="P166" s="198">
        <f>O166*H166</f>
        <v>0</v>
      </c>
      <c r="Q166" s="198">
        <v>6.0000000000000002E-5</v>
      </c>
      <c r="R166" s="198">
        <f>Q166*H166</f>
        <v>2.4000000000000001E-4</v>
      </c>
      <c r="S166" s="198">
        <v>0</v>
      </c>
      <c r="T166" s="199">
        <f>S166*H166</f>
        <v>0</v>
      </c>
      <c r="U166" s="35"/>
      <c r="V166" s="35"/>
      <c r="W166" s="35"/>
      <c r="X166" s="35"/>
      <c r="Y166" s="35"/>
      <c r="Z166" s="35"/>
      <c r="AA166" s="35"/>
      <c r="AB166" s="35"/>
      <c r="AC166" s="35"/>
      <c r="AD166" s="35"/>
      <c r="AE166" s="35"/>
      <c r="AR166" s="200" t="s">
        <v>829</v>
      </c>
      <c r="AT166" s="200" t="s">
        <v>294</v>
      </c>
      <c r="AU166" s="200" t="s">
        <v>120</v>
      </c>
      <c r="AY166" s="18" t="s">
        <v>292</v>
      </c>
      <c r="BE166" s="201">
        <f>IF(N166="základní",J166,0)</f>
        <v>0</v>
      </c>
      <c r="BF166" s="201">
        <f>IF(N166="snížená",J166,0)</f>
        <v>0</v>
      </c>
      <c r="BG166" s="201">
        <f>IF(N166="zákl. přenesená",J166,0)</f>
        <v>0</v>
      </c>
      <c r="BH166" s="201">
        <f>IF(N166="sníž. přenesená",J166,0)</f>
        <v>0</v>
      </c>
      <c r="BI166" s="201">
        <f>IF(N166="nulová",J166,0)</f>
        <v>0</v>
      </c>
      <c r="BJ166" s="18" t="s">
        <v>85</v>
      </c>
      <c r="BK166" s="201">
        <f>ROUND(I166*H166,2)</f>
        <v>0</v>
      </c>
      <c r="BL166" s="18" t="s">
        <v>829</v>
      </c>
      <c r="BM166" s="200" t="s">
        <v>6636</v>
      </c>
    </row>
    <row r="167" spans="1:65" s="12" customFormat="1" ht="25.9" customHeight="1">
      <c r="B167" s="173"/>
      <c r="C167" s="174"/>
      <c r="D167" s="175" t="s">
        <v>76</v>
      </c>
      <c r="E167" s="176" t="s">
        <v>4786</v>
      </c>
      <c r="F167" s="176" t="s">
        <v>4787</v>
      </c>
      <c r="G167" s="174"/>
      <c r="H167" s="174"/>
      <c r="I167" s="177"/>
      <c r="J167" s="178">
        <f>BK167</f>
        <v>0</v>
      </c>
      <c r="K167" s="174"/>
      <c r="L167" s="179"/>
      <c r="M167" s="180"/>
      <c r="N167" s="181"/>
      <c r="O167" s="181"/>
      <c r="P167" s="182">
        <f>SUM(P168:P174)</f>
        <v>0</v>
      </c>
      <c r="Q167" s="181"/>
      <c r="R167" s="182">
        <f>SUM(R168:R174)</f>
        <v>0</v>
      </c>
      <c r="S167" s="181"/>
      <c r="T167" s="183">
        <f>SUM(T168:T174)</f>
        <v>0</v>
      </c>
      <c r="AR167" s="184" t="s">
        <v>299</v>
      </c>
      <c r="AT167" s="185" t="s">
        <v>76</v>
      </c>
      <c r="AU167" s="185" t="s">
        <v>77</v>
      </c>
      <c r="AY167" s="184" t="s">
        <v>292</v>
      </c>
      <c r="BK167" s="186">
        <f>SUM(BK168:BK174)</f>
        <v>0</v>
      </c>
    </row>
    <row r="168" spans="1:65" s="2" customFormat="1" ht="21.75" customHeight="1">
      <c r="A168" s="35"/>
      <c r="B168" s="36"/>
      <c r="C168" s="189" t="s">
        <v>459</v>
      </c>
      <c r="D168" s="189" t="s">
        <v>294</v>
      </c>
      <c r="E168" s="190" t="s">
        <v>6637</v>
      </c>
      <c r="F168" s="191" t="s">
        <v>6638</v>
      </c>
      <c r="G168" s="192" t="s">
        <v>337</v>
      </c>
      <c r="H168" s="193">
        <v>8</v>
      </c>
      <c r="I168" s="194"/>
      <c r="J168" s="195">
        <f>ROUND(I168*H168,2)</f>
        <v>0</v>
      </c>
      <c r="K168" s="191" t="s">
        <v>298</v>
      </c>
      <c r="L168" s="40"/>
      <c r="M168" s="196" t="s">
        <v>1</v>
      </c>
      <c r="N168" s="197" t="s">
        <v>42</v>
      </c>
      <c r="O168" s="72"/>
      <c r="P168" s="198">
        <f>O168*H168</f>
        <v>0</v>
      </c>
      <c r="Q168" s="198">
        <v>0</v>
      </c>
      <c r="R168" s="198">
        <f>Q168*H168</f>
        <v>0</v>
      </c>
      <c r="S168" s="198">
        <v>0</v>
      </c>
      <c r="T168" s="199">
        <f>S168*H168</f>
        <v>0</v>
      </c>
      <c r="U168" s="35"/>
      <c r="V168" s="35"/>
      <c r="W168" s="35"/>
      <c r="X168" s="35"/>
      <c r="Y168" s="35"/>
      <c r="Z168" s="35"/>
      <c r="AA168" s="35"/>
      <c r="AB168" s="35"/>
      <c r="AC168" s="35"/>
      <c r="AD168" s="35"/>
      <c r="AE168" s="35"/>
      <c r="AR168" s="200" t="s">
        <v>338</v>
      </c>
      <c r="AT168" s="200" t="s">
        <v>294</v>
      </c>
      <c r="AU168" s="200" t="s">
        <v>85</v>
      </c>
      <c r="AY168" s="18" t="s">
        <v>292</v>
      </c>
      <c r="BE168" s="201">
        <f>IF(N168="základní",J168,0)</f>
        <v>0</v>
      </c>
      <c r="BF168" s="201">
        <f>IF(N168="snížená",J168,0)</f>
        <v>0</v>
      </c>
      <c r="BG168" s="201">
        <f>IF(N168="zákl. přenesená",J168,0)</f>
        <v>0</v>
      </c>
      <c r="BH168" s="201">
        <f>IF(N168="sníž. přenesená",J168,0)</f>
        <v>0</v>
      </c>
      <c r="BI168" s="201">
        <f>IF(N168="nulová",J168,0)</f>
        <v>0</v>
      </c>
      <c r="BJ168" s="18" t="s">
        <v>85</v>
      </c>
      <c r="BK168" s="201">
        <f>ROUND(I168*H168,2)</f>
        <v>0</v>
      </c>
      <c r="BL168" s="18" t="s">
        <v>338</v>
      </c>
      <c r="BM168" s="200" t="s">
        <v>6639</v>
      </c>
    </row>
    <row r="169" spans="1:65" s="14" customFormat="1" ht="11.25">
      <c r="B169" s="213"/>
      <c r="C169" s="214"/>
      <c r="D169" s="204" t="s">
        <v>301</v>
      </c>
      <c r="E169" s="215" t="s">
        <v>1</v>
      </c>
      <c r="F169" s="216" t="s">
        <v>6640</v>
      </c>
      <c r="G169" s="214"/>
      <c r="H169" s="217">
        <v>2</v>
      </c>
      <c r="I169" s="218"/>
      <c r="J169" s="214"/>
      <c r="K169" s="214"/>
      <c r="L169" s="219"/>
      <c r="M169" s="220"/>
      <c r="N169" s="221"/>
      <c r="O169" s="221"/>
      <c r="P169" s="221"/>
      <c r="Q169" s="221"/>
      <c r="R169" s="221"/>
      <c r="S169" s="221"/>
      <c r="T169" s="222"/>
      <c r="AT169" s="223" t="s">
        <v>301</v>
      </c>
      <c r="AU169" s="223" t="s">
        <v>85</v>
      </c>
      <c r="AV169" s="14" t="s">
        <v>120</v>
      </c>
      <c r="AW169" s="14" t="s">
        <v>32</v>
      </c>
      <c r="AX169" s="14" t="s">
        <v>77</v>
      </c>
      <c r="AY169" s="223" t="s">
        <v>292</v>
      </c>
    </row>
    <row r="170" spans="1:65" s="14" customFormat="1" ht="22.5">
      <c r="B170" s="213"/>
      <c r="C170" s="214"/>
      <c r="D170" s="204" t="s">
        <v>301</v>
      </c>
      <c r="E170" s="215" t="s">
        <v>1</v>
      </c>
      <c r="F170" s="216" t="s">
        <v>6641</v>
      </c>
      <c r="G170" s="214"/>
      <c r="H170" s="217">
        <v>6</v>
      </c>
      <c r="I170" s="218"/>
      <c r="J170" s="214"/>
      <c r="K170" s="214"/>
      <c r="L170" s="219"/>
      <c r="M170" s="220"/>
      <c r="N170" s="221"/>
      <c r="O170" s="221"/>
      <c r="P170" s="221"/>
      <c r="Q170" s="221"/>
      <c r="R170" s="221"/>
      <c r="S170" s="221"/>
      <c r="T170" s="222"/>
      <c r="AT170" s="223" t="s">
        <v>301</v>
      </c>
      <c r="AU170" s="223" t="s">
        <v>85</v>
      </c>
      <c r="AV170" s="14" t="s">
        <v>120</v>
      </c>
      <c r="AW170" s="14" t="s">
        <v>32</v>
      </c>
      <c r="AX170" s="14" t="s">
        <v>77</v>
      </c>
      <c r="AY170" s="223" t="s">
        <v>292</v>
      </c>
    </row>
    <row r="171" spans="1:65" s="15" customFormat="1" ht="11.25">
      <c r="B171" s="224"/>
      <c r="C171" s="225"/>
      <c r="D171" s="204" t="s">
        <v>301</v>
      </c>
      <c r="E171" s="226" t="s">
        <v>1</v>
      </c>
      <c r="F171" s="227" t="s">
        <v>304</v>
      </c>
      <c r="G171" s="225"/>
      <c r="H171" s="228">
        <v>8</v>
      </c>
      <c r="I171" s="229"/>
      <c r="J171" s="225"/>
      <c r="K171" s="225"/>
      <c r="L171" s="230"/>
      <c r="M171" s="231"/>
      <c r="N171" s="232"/>
      <c r="O171" s="232"/>
      <c r="P171" s="232"/>
      <c r="Q171" s="232"/>
      <c r="R171" s="232"/>
      <c r="S171" s="232"/>
      <c r="T171" s="233"/>
      <c r="AT171" s="234" t="s">
        <v>301</v>
      </c>
      <c r="AU171" s="234" t="s">
        <v>85</v>
      </c>
      <c r="AV171" s="15" t="s">
        <v>299</v>
      </c>
      <c r="AW171" s="15" t="s">
        <v>32</v>
      </c>
      <c r="AX171" s="15" t="s">
        <v>85</v>
      </c>
      <c r="AY171" s="234" t="s">
        <v>292</v>
      </c>
    </row>
    <row r="172" spans="1:65" s="2" customFormat="1" ht="21.75" customHeight="1">
      <c r="A172" s="35"/>
      <c r="B172" s="36"/>
      <c r="C172" s="189" t="s">
        <v>7</v>
      </c>
      <c r="D172" s="189" t="s">
        <v>294</v>
      </c>
      <c r="E172" s="190" t="s">
        <v>6642</v>
      </c>
      <c r="F172" s="191" t="s">
        <v>6643</v>
      </c>
      <c r="G172" s="192" t="s">
        <v>337</v>
      </c>
      <c r="H172" s="193">
        <v>4</v>
      </c>
      <c r="I172" s="194"/>
      <c r="J172" s="195">
        <f>ROUND(I172*H172,2)</f>
        <v>0</v>
      </c>
      <c r="K172" s="191" t="s">
        <v>298</v>
      </c>
      <c r="L172" s="40"/>
      <c r="M172" s="196" t="s">
        <v>1</v>
      </c>
      <c r="N172" s="197" t="s">
        <v>42</v>
      </c>
      <c r="O172" s="72"/>
      <c r="P172" s="198">
        <f>O172*H172</f>
        <v>0</v>
      </c>
      <c r="Q172" s="198">
        <v>0</v>
      </c>
      <c r="R172" s="198">
        <f>Q172*H172</f>
        <v>0</v>
      </c>
      <c r="S172" s="198">
        <v>0</v>
      </c>
      <c r="T172" s="199">
        <f>S172*H172</f>
        <v>0</v>
      </c>
      <c r="U172" s="35"/>
      <c r="V172" s="35"/>
      <c r="W172" s="35"/>
      <c r="X172" s="35"/>
      <c r="Y172" s="35"/>
      <c r="Z172" s="35"/>
      <c r="AA172" s="35"/>
      <c r="AB172" s="35"/>
      <c r="AC172" s="35"/>
      <c r="AD172" s="35"/>
      <c r="AE172" s="35"/>
      <c r="AR172" s="200" t="s">
        <v>338</v>
      </c>
      <c r="AT172" s="200" t="s">
        <v>294</v>
      </c>
      <c r="AU172" s="200" t="s">
        <v>85</v>
      </c>
      <c r="AY172" s="18" t="s">
        <v>292</v>
      </c>
      <c r="BE172" s="201">
        <f>IF(N172="základní",J172,0)</f>
        <v>0</v>
      </c>
      <c r="BF172" s="201">
        <f>IF(N172="snížená",J172,0)</f>
        <v>0</v>
      </c>
      <c r="BG172" s="201">
        <f>IF(N172="zákl. přenesená",J172,0)</f>
        <v>0</v>
      </c>
      <c r="BH172" s="201">
        <f>IF(N172="sníž. přenesená",J172,0)</f>
        <v>0</v>
      </c>
      <c r="BI172" s="201">
        <f>IF(N172="nulová",J172,0)</f>
        <v>0</v>
      </c>
      <c r="BJ172" s="18" t="s">
        <v>85</v>
      </c>
      <c r="BK172" s="201">
        <f>ROUND(I172*H172,2)</f>
        <v>0</v>
      </c>
      <c r="BL172" s="18" t="s">
        <v>338</v>
      </c>
      <c r="BM172" s="200" t="s">
        <v>6644</v>
      </c>
    </row>
    <row r="173" spans="1:65" s="2" customFormat="1" ht="16.5" customHeight="1">
      <c r="A173" s="35"/>
      <c r="B173" s="36"/>
      <c r="C173" s="189" t="s">
        <v>485</v>
      </c>
      <c r="D173" s="189" t="s">
        <v>294</v>
      </c>
      <c r="E173" s="190" t="s">
        <v>5824</v>
      </c>
      <c r="F173" s="191" t="s">
        <v>5825</v>
      </c>
      <c r="G173" s="192" t="s">
        <v>337</v>
      </c>
      <c r="H173" s="193">
        <v>10</v>
      </c>
      <c r="I173" s="194"/>
      <c r="J173" s="195">
        <f>ROUND(I173*H173,2)</f>
        <v>0</v>
      </c>
      <c r="K173" s="191" t="s">
        <v>298</v>
      </c>
      <c r="L173" s="40"/>
      <c r="M173" s="196" t="s">
        <v>1</v>
      </c>
      <c r="N173" s="197" t="s">
        <v>42</v>
      </c>
      <c r="O173" s="72"/>
      <c r="P173" s="198">
        <f>O173*H173</f>
        <v>0</v>
      </c>
      <c r="Q173" s="198">
        <v>0</v>
      </c>
      <c r="R173" s="198">
        <f>Q173*H173</f>
        <v>0</v>
      </c>
      <c r="S173" s="198">
        <v>0</v>
      </c>
      <c r="T173" s="199">
        <f>S173*H173</f>
        <v>0</v>
      </c>
      <c r="U173" s="35"/>
      <c r="V173" s="35"/>
      <c r="W173" s="35"/>
      <c r="X173" s="35"/>
      <c r="Y173" s="35"/>
      <c r="Z173" s="35"/>
      <c r="AA173" s="35"/>
      <c r="AB173" s="35"/>
      <c r="AC173" s="35"/>
      <c r="AD173" s="35"/>
      <c r="AE173" s="35"/>
      <c r="AR173" s="200" t="s">
        <v>338</v>
      </c>
      <c r="AT173" s="200" t="s">
        <v>294</v>
      </c>
      <c r="AU173" s="200" t="s">
        <v>85</v>
      </c>
      <c r="AY173" s="18" t="s">
        <v>292</v>
      </c>
      <c r="BE173" s="201">
        <f>IF(N173="základní",J173,0)</f>
        <v>0</v>
      </c>
      <c r="BF173" s="201">
        <f>IF(N173="snížená",J173,0)</f>
        <v>0</v>
      </c>
      <c r="BG173" s="201">
        <f>IF(N173="zákl. přenesená",J173,0)</f>
        <v>0</v>
      </c>
      <c r="BH173" s="201">
        <f>IF(N173="sníž. přenesená",J173,0)</f>
        <v>0</v>
      </c>
      <c r="BI173" s="201">
        <f>IF(N173="nulová",J173,0)</f>
        <v>0</v>
      </c>
      <c r="BJ173" s="18" t="s">
        <v>85</v>
      </c>
      <c r="BK173" s="201">
        <f>ROUND(I173*H173,2)</f>
        <v>0</v>
      </c>
      <c r="BL173" s="18" t="s">
        <v>338</v>
      </c>
      <c r="BM173" s="200" t="s">
        <v>6645</v>
      </c>
    </row>
    <row r="174" spans="1:65" s="14" customFormat="1" ht="11.25">
      <c r="B174" s="213"/>
      <c r="C174" s="214"/>
      <c r="D174" s="204" t="s">
        <v>301</v>
      </c>
      <c r="E174" s="215" t="s">
        <v>1</v>
      </c>
      <c r="F174" s="216" t="s">
        <v>5827</v>
      </c>
      <c r="G174" s="214"/>
      <c r="H174" s="217">
        <v>10</v>
      </c>
      <c r="I174" s="218"/>
      <c r="J174" s="214"/>
      <c r="K174" s="214"/>
      <c r="L174" s="219"/>
      <c r="M174" s="261"/>
      <c r="N174" s="262"/>
      <c r="O174" s="262"/>
      <c r="P174" s="262"/>
      <c r="Q174" s="262"/>
      <c r="R174" s="262"/>
      <c r="S174" s="262"/>
      <c r="T174" s="263"/>
      <c r="AT174" s="223" t="s">
        <v>301</v>
      </c>
      <c r="AU174" s="223" t="s">
        <v>85</v>
      </c>
      <c r="AV174" s="14" t="s">
        <v>120</v>
      </c>
      <c r="AW174" s="14" t="s">
        <v>32</v>
      </c>
      <c r="AX174" s="14" t="s">
        <v>85</v>
      </c>
      <c r="AY174" s="223" t="s">
        <v>292</v>
      </c>
    </row>
    <row r="175" spans="1:65" s="2" customFormat="1" ht="6.95" customHeight="1">
      <c r="A175" s="35"/>
      <c r="B175" s="55"/>
      <c r="C175" s="56"/>
      <c r="D175" s="56"/>
      <c r="E175" s="56"/>
      <c r="F175" s="56"/>
      <c r="G175" s="56"/>
      <c r="H175" s="56"/>
      <c r="I175" s="56"/>
      <c r="J175" s="56"/>
      <c r="K175" s="56"/>
      <c r="L175" s="40"/>
      <c r="M175" s="35"/>
      <c r="O175" s="35"/>
      <c r="P175" s="35"/>
      <c r="Q175" s="35"/>
      <c r="R175" s="35"/>
      <c r="S175" s="35"/>
      <c r="T175" s="35"/>
      <c r="U175" s="35"/>
      <c r="V175" s="35"/>
      <c r="W175" s="35"/>
      <c r="X175" s="35"/>
      <c r="Y175" s="35"/>
      <c r="Z175" s="35"/>
      <c r="AA175" s="35"/>
      <c r="AB175" s="35"/>
      <c r="AC175" s="35"/>
      <c r="AD175" s="35"/>
      <c r="AE175" s="35"/>
    </row>
  </sheetData>
  <sheetProtection algorithmName="SHA-512" hashValue="Kfmp0QZnmVTzn6slFy3ffUCol1NtY+JxVR0LofKCc6fJtrWmH3SY2+hk+j5gRUbJN66TF6XKKHR1NdkukxoQVA==" saltValue="LrQKJMw2f1OnRopFSqsb2eqreSj0+rpDvJtRPVp6oHp5dC/yuiafmGvlTzjBjOukn2JICkDu72WToLea2rvYoQ==" spinCount="100000" sheet="1" objects="1" scenarios="1" formatColumns="0" formatRows="0" autoFilter="0"/>
  <autoFilter ref="C124:K174" xr:uid="{00000000-0009-0000-0000-000010000000}"/>
  <mergeCells count="9">
    <mergeCell ref="E87:H87"/>
    <mergeCell ref="E115:H115"/>
    <mergeCell ref="E117:H117"/>
    <mergeCell ref="L2:V2"/>
    <mergeCell ref="E7:H7"/>
    <mergeCell ref="E9:H9"/>
    <mergeCell ref="E18:H18"/>
    <mergeCell ref="E27:H27"/>
    <mergeCell ref="E85:H85"/>
  </mergeCell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  <drawing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sheetPr>
    <pageSetUpPr fitToPage="1"/>
  </sheetPr>
  <dimension ref="A2:BM180"/>
  <sheetViews>
    <sheetView showGridLines="0" workbookViewId="0"/>
  </sheetViews>
  <sheetFormatPr defaultRowHeight="15"/>
  <cols>
    <col min="1" max="1" width="8.33203125" style="1" customWidth="1"/>
    <col min="2" max="2" width="1.1640625" style="1" customWidth="1"/>
    <col min="3" max="3" width="4.1640625" style="1" customWidth="1"/>
    <col min="4" max="4" width="4.33203125" style="1" customWidth="1"/>
    <col min="5" max="5" width="17.1640625" style="1" customWidth="1"/>
    <col min="6" max="6" width="50.83203125" style="1" customWidth="1"/>
    <col min="7" max="7" width="7.5" style="1" customWidth="1"/>
    <col min="8" max="8" width="14" style="1" customWidth="1"/>
    <col min="9" max="9" width="15.83203125" style="1" customWidth="1"/>
    <col min="10" max="11" width="22.33203125" style="1" customWidth="1"/>
    <col min="12" max="12" width="9.33203125" style="1" customWidth="1"/>
    <col min="13" max="13" width="10.83203125" style="1" hidden="1" customWidth="1"/>
    <col min="14" max="14" width="9.33203125" style="1" hidden="1"/>
    <col min="15" max="20" width="14.1640625" style="1" hidden="1" customWidth="1"/>
    <col min="21" max="21" width="16.33203125" style="1" hidden="1" customWidth="1"/>
    <col min="22" max="22" width="12.33203125" style="1" customWidth="1"/>
    <col min="23" max="23" width="16.33203125" style="1" customWidth="1"/>
    <col min="24" max="24" width="12.33203125" style="1" customWidth="1"/>
    <col min="25" max="25" width="15" style="1" customWidth="1"/>
    <col min="26" max="26" width="11" style="1" customWidth="1"/>
    <col min="27" max="27" width="15" style="1" customWidth="1"/>
    <col min="28" max="28" width="16.33203125" style="1" customWidth="1"/>
    <col min="29" max="29" width="11" style="1" customWidth="1"/>
    <col min="30" max="30" width="15" style="1" customWidth="1"/>
    <col min="31" max="31" width="16.33203125" style="1" customWidth="1"/>
    <col min="44" max="65" width="9.33203125" style="1" hidden="1"/>
  </cols>
  <sheetData>
    <row r="2" spans="1:46" s="1" customFormat="1" ht="36.950000000000003" customHeight="1">
      <c r="L2" s="321"/>
      <c r="M2" s="321"/>
      <c r="N2" s="321"/>
      <c r="O2" s="321"/>
      <c r="P2" s="321"/>
      <c r="Q2" s="321"/>
      <c r="R2" s="321"/>
      <c r="S2" s="321"/>
      <c r="T2" s="321"/>
      <c r="U2" s="321"/>
      <c r="V2" s="321"/>
      <c r="AT2" s="18" t="s">
        <v>135</v>
      </c>
    </row>
    <row r="3" spans="1:46" s="1" customFormat="1" ht="6.95" customHeight="1">
      <c r="B3" s="110"/>
      <c r="C3" s="111"/>
      <c r="D3" s="111"/>
      <c r="E3" s="111"/>
      <c r="F3" s="111"/>
      <c r="G3" s="111"/>
      <c r="H3" s="111"/>
      <c r="I3" s="111"/>
      <c r="J3" s="111"/>
      <c r="K3" s="111"/>
      <c r="L3" s="21"/>
      <c r="AT3" s="18" t="s">
        <v>120</v>
      </c>
    </row>
    <row r="4" spans="1:46" s="1" customFormat="1" ht="24.95" customHeight="1">
      <c r="B4" s="21"/>
      <c r="D4" s="112" t="s">
        <v>166</v>
      </c>
      <c r="L4" s="21"/>
      <c r="M4" s="113" t="s">
        <v>10</v>
      </c>
      <c r="AT4" s="18" t="s">
        <v>4</v>
      </c>
    </row>
    <row r="5" spans="1:46" s="1" customFormat="1" ht="6.95" customHeight="1">
      <c r="B5" s="21"/>
      <c r="L5" s="21"/>
    </row>
    <row r="6" spans="1:46" s="1" customFormat="1" ht="12" customHeight="1">
      <c r="B6" s="21"/>
      <c r="D6" s="114" t="s">
        <v>16</v>
      </c>
      <c r="L6" s="21"/>
    </row>
    <row r="7" spans="1:46" s="1" customFormat="1" ht="16.5" customHeight="1">
      <c r="B7" s="21"/>
      <c r="E7" s="322" t="str">
        <f>'Rekapitulace stavby'!K6</f>
        <v>Domov pro seniory, Nový Bydžov</v>
      </c>
      <c r="F7" s="323"/>
      <c r="G7" s="323"/>
      <c r="H7" s="323"/>
      <c r="L7" s="21"/>
    </row>
    <row r="8" spans="1:46" s="2" customFormat="1" ht="12" customHeight="1">
      <c r="A8" s="35"/>
      <c r="B8" s="40"/>
      <c r="C8" s="35"/>
      <c r="D8" s="114" t="s">
        <v>179</v>
      </c>
      <c r="E8" s="35"/>
      <c r="F8" s="35"/>
      <c r="G8" s="35"/>
      <c r="H8" s="35"/>
      <c r="I8" s="35"/>
      <c r="J8" s="35"/>
      <c r="K8" s="35"/>
      <c r="L8" s="52"/>
      <c r="S8" s="35"/>
      <c r="T8" s="35"/>
      <c r="U8" s="35"/>
      <c r="V8" s="35"/>
      <c r="W8" s="35"/>
      <c r="X8" s="35"/>
      <c r="Y8" s="35"/>
      <c r="Z8" s="35"/>
      <c r="AA8" s="35"/>
      <c r="AB8" s="35"/>
      <c r="AC8" s="35"/>
      <c r="AD8" s="35"/>
      <c r="AE8" s="35"/>
    </row>
    <row r="9" spans="1:46" s="2" customFormat="1" ht="16.5" customHeight="1">
      <c r="A9" s="35"/>
      <c r="B9" s="40"/>
      <c r="C9" s="35"/>
      <c r="D9" s="35"/>
      <c r="E9" s="324" t="s">
        <v>6646</v>
      </c>
      <c r="F9" s="325"/>
      <c r="G9" s="325"/>
      <c r="H9" s="325"/>
      <c r="I9" s="35"/>
      <c r="J9" s="35"/>
      <c r="K9" s="35"/>
      <c r="L9" s="52"/>
      <c r="S9" s="35"/>
      <c r="T9" s="35"/>
      <c r="U9" s="35"/>
      <c r="V9" s="35"/>
      <c r="W9" s="35"/>
      <c r="X9" s="35"/>
      <c r="Y9" s="35"/>
      <c r="Z9" s="35"/>
      <c r="AA9" s="35"/>
      <c r="AB9" s="35"/>
      <c r="AC9" s="35"/>
      <c r="AD9" s="35"/>
      <c r="AE9" s="35"/>
    </row>
    <row r="10" spans="1:46" s="2" customFormat="1" ht="11.25">
      <c r="A10" s="35"/>
      <c r="B10" s="40"/>
      <c r="C10" s="35"/>
      <c r="D10" s="35"/>
      <c r="E10" s="35"/>
      <c r="F10" s="35"/>
      <c r="G10" s="35"/>
      <c r="H10" s="35"/>
      <c r="I10" s="35"/>
      <c r="J10" s="35"/>
      <c r="K10" s="35"/>
      <c r="L10" s="52"/>
      <c r="S10" s="35"/>
      <c r="T10" s="35"/>
      <c r="U10" s="35"/>
      <c r="V10" s="35"/>
      <c r="W10" s="35"/>
      <c r="X10" s="35"/>
      <c r="Y10" s="35"/>
      <c r="Z10" s="35"/>
      <c r="AA10" s="35"/>
      <c r="AB10" s="35"/>
      <c r="AC10" s="35"/>
      <c r="AD10" s="35"/>
      <c r="AE10" s="35"/>
    </row>
    <row r="11" spans="1:46" s="2" customFormat="1" ht="12" customHeight="1">
      <c r="A11" s="35"/>
      <c r="B11" s="40"/>
      <c r="C11" s="35"/>
      <c r="D11" s="114" t="s">
        <v>18</v>
      </c>
      <c r="E11" s="35"/>
      <c r="F11" s="115" t="s">
        <v>1</v>
      </c>
      <c r="G11" s="35"/>
      <c r="H11" s="35"/>
      <c r="I11" s="114" t="s">
        <v>19</v>
      </c>
      <c r="J11" s="115" t="s">
        <v>1</v>
      </c>
      <c r="K11" s="35"/>
      <c r="L11" s="52"/>
      <c r="S11" s="35"/>
      <c r="T11" s="35"/>
      <c r="U11" s="35"/>
      <c r="V11" s="35"/>
      <c r="W11" s="35"/>
      <c r="X11" s="35"/>
      <c r="Y11" s="35"/>
      <c r="Z11" s="35"/>
      <c r="AA11" s="35"/>
      <c r="AB11" s="35"/>
      <c r="AC11" s="35"/>
      <c r="AD11" s="35"/>
      <c r="AE11" s="35"/>
    </row>
    <row r="12" spans="1:46" s="2" customFormat="1" ht="12" customHeight="1">
      <c r="A12" s="35"/>
      <c r="B12" s="40"/>
      <c r="C12" s="35"/>
      <c r="D12" s="114" t="s">
        <v>20</v>
      </c>
      <c r="E12" s="35"/>
      <c r="F12" s="115" t="s">
        <v>21</v>
      </c>
      <c r="G12" s="35"/>
      <c r="H12" s="35"/>
      <c r="I12" s="114" t="s">
        <v>22</v>
      </c>
      <c r="J12" s="116" t="str">
        <f>'Rekapitulace stavby'!AN8</f>
        <v>4. 1. 2023</v>
      </c>
      <c r="K12" s="35"/>
      <c r="L12" s="52"/>
      <c r="S12" s="35"/>
      <c r="T12" s="35"/>
      <c r="U12" s="35"/>
      <c r="V12" s="35"/>
      <c r="W12" s="35"/>
      <c r="X12" s="35"/>
      <c r="Y12" s="35"/>
      <c r="Z12" s="35"/>
      <c r="AA12" s="35"/>
      <c r="AB12" s="35"/>
      <c r="AC12" s="35"/>
      <c r="AD12" s="35"/>
      <c r="AE12" s="35"/>
    </row>
    <row r="13" spans="1:46" s="2" customFormat="1" ht="10.9" customHeight="1">
      <c r="A13" s="35"/>
      <c r="B13" s="40"/>
      <c r="C13" s="35"/>
      <c r="D13" s="35"/>
      <c r="E13" s="35"/>
      <c r="F13" s="35"/>
      <c r="G13" s="35"/>
      <c r="H13" s="35"/>
      <c r="I13" s="35"/>
      <c r="J13" s="35"/>
      <c r="K13" s="35"/>
      <c r="L13" s="52"/>
      <c r="S13" s="35"/>
      <c r="T13" s="35"/>
      <c r="U13" s="35"/>
      <c r="V13" s="35"/>
      <c r="W13" s="35"/>
      <c r="X13" s="35"/>
      <c r="Y13" s="35"/>
      <c r="Z13" s="35"/>
      <c r="AA13" s="35"/>
      <c r="AB13" s="35"/>
      <c r="AC13" s="35"/>
      <c r="AD13" s="35"/>
      <c r="AE13" s="35"/>
    </row>
    <row r="14" spans="1:46" s="2" customFormat="1" ht="12" customHeight="1">
      <c r="A14" s="35"/>
      <c r="B14" s="40"/>
      <c r="C14" s="35"/>
      <c r="D14" s="114" t="s">
        <v>24</v>
      </c>
      <c r="E14" s="35"/>
      <c r="F14" s="35"/>
      <c r="G14" s="35"/>
      <c r="H14" s="35"/>
      <c r="I14" s="114" t="s">
        <v>25</v>
      </c>
      <c r="J14" s="115" t="s">
        <v>1</v>
      </c>
      <c r="K14" s="35"/>
      <c r="L14" s="52"/>
      <c r="S14" s="35"/>
      <c r="T14" s="35"/>
      <c r="U14" s="35"/>
      <c r="V14" s="35"/>
      <c r="W14" s="35"/>
      <c r="X14" s="35"/>
      <c r="Y14" s="35"/>
      <c r="Z14" s="35"/>
      <c r="AA14" s="35"/>
      <c r="AB14" s="35"/>
      <c r="AC14" s="35"/>
      <c r="AD14" s="35"/>
      <c r="AE14" s="35"/>
    </row>
    <row r="15" spans="1:46" s="2" customFormat="1" ht="18" customHeight="1">
      <c r="A15" s="35"/>
      <c r="B15" s="40"/>
      <c r="C15" s="35"/>
      <c r="D15" s="35"/>
      <c r="E15" s="115" t="s">
        <v>26</v>
      </c>
      <c r="F15" s="35"/>
      <c r="G15" s="35"/>
      <c r="H15" s="35"/>
      <c r="I15" s="114" t="s">
        <v>27</v>
      </c>
      <c r="J15" s="115" t="s">
        <v>1</v>
      </c>
      <c r="K15" s="35"/>
      <c r="L15" s="52"/>
      <c r="S15" s="35"/>
      <c r="T15" s="35"/>
      <c r="U15" s="35"/>
      <c r="V15" s="35"/>
      <c r="W15" s="35"/>
      <c r="X15" s="35"/>
      <c r="Y15" s="35"/>
      <c r="Z15" s="35"/>
      <c r="AA15" s="35"/>
      <c r="AB15" s="35"/>
      <c r="AC15" s="35"/>
      <c r="AD15" s="35"/>
      <c r="AE15" s="35"/>
    </row>
    <row r="16" spans="1:46" s="2" customFormat="1" ht="6.95" customHeight="1">
      <c r="A16" s="35"/>
      <c r="B16" s="40"/>
      <c r="C16" s="35"/>
      <c r="D16" s="35"/>
      <c r="E16" s="35"/>
      <c r="F16" s="35"/>
      <c r="G16" s="35"/>
      <c r="H16" s="35"/>
      <c r="I16" s="35"/>
      <c r="J16" s="35"/>
      <c r="K16" s="35"/>
      <c r="L16" s="52"/>
      <c r="S16" s="35"/>
      <c r="T16" s="35"/>
      <c r="U16" s="35"/>
      <c r="V16" s="35"/>
      <c r="W16" s="35"/>
      <c r="X16" s="35"/>
      <c r="Y16" s="35"/>
      <c r="Z16" s="35"/>
      <c r="AA16" s="35"/>
      <c r="AB16" s="35"/>
      <c r="AC16" s="35"/>
      <c r="AD16" s="35"/>
      <c r="AE16" s="35"/>
    </row>
    <row r="17" spans="1:31" s="2" customFormat="1" ht="12" customHeight="1">
      <c r="A17" s="35"/>
      <c r="B17" s="40"/>
      <c r="C17" s="35"/>
      <c r="D17" s="114" t="s">
        <v>28</v>
      </c>
      <c r="E17" s="35"/>
      <c r="F17" s="35"/>
      <c r="G17" s="35"/>
      <c r="H17" s="35"/>
      <c r="I17" s="114" t="s">
        <v>25</v>
      </c>
      <c r="J17" s="31" t="str">
        <f>'Rekapitulace stavby'!AN13</f>
        <v>Vyplň údaj</v>
      </c>
      <c r="K17" s="35"/>
      <c r="L17" s="52"/>
      <c r="S17" s="35"/>
      <c r="T17" s="35"/>
      <c r="U17" s="35"/>
      <c r="V17" s="35"/>
      <c r="W17" s="35"/>
      <c r="X17" s="35"/>
      <c r="Y17" s="35"/>
      <c r="Z17" s="35"/>
      <c r="AA17" s="35"/>
      <c r="AB17" s="35"/>
      <c r="AC17" s="35"/>
      <c r="AD17" s="35"/>
      <c r="AE17" s="35"/>
    </row>
    <row r="18" spans="1:31" s="2" customFormat="1" ht="18" customHeight="1">
      <c r="A18" s="35"/>
      <c r="B18" s="40"/>
      <c r="C18" s="35"/>
      <c r="D18" s="35"/>
      <c r="E18" s="326" t="str">
        <f>'Rekapitulace stavby'!E14</f>
        <v>Vyplň údaj</v>
      </c>
      <c r="F18" s="327"/>
      <c r="G18" s="327"/>
      <c r="H18" s="327"/>
      <c r="I18" s="114" t="s">
        <v>27</v>
      </c>
      <c r="J18" s="31" t="str">
        <f>'Rekapitulace stavby'!AN14</f>
        <v>Vyplň údaj</v>
      </c>
      <c r="K18" s="35"/>
      <c r="L18" s="52"/>
      <c r="S18" s="35"/>
      <c r="T18" s="35"/>
      <c r="U18" s="35"/>
      <c r="V18" s="35"/>
      <c r="W18" s="35"/>
      <c r="X18" s="35"/>
      <c r="Y18" s="35"/>
      <c r="Z18" s="35"/>
      <c r="AA18" s="35"/>
      <c r="AB18" s="35"/>
      <c r="AC18" s="35"/>
      <c r="AD18" s="35"/>
      <c r="AE18" s="35"/>
    </row>
    <row r="19" spans="1:31" s="2" customFormat="1" ht="6.95" customHeight="1">
      <c r="A19" s="35"/>
      <c r="B19" s="40"/>
      <c r="C19" s="35"/>
      <c r="D19" s="35"/>
      <c r="E19" s="35"/>
      <c r="F19" s="35"/>
      <c r="G19" s="35"/>
      <c r="H19" s="35"/>
      <c r="I19" s="35"/>
      <c r="J19" s="35"/>
      <c r="K19" s="35"/>
      <c r="L19" s="52"/>
      <c r="S19" s="35"/>
      <c r="T19" s="35"/>
      <c r="U19" s="35"/>
      <c r="V19" s="35"/>
      <c r="W19" s="35"/>
      <c r="X19" s="35"/>
      <c r="Y19" s="35"/>
      <c r="Z19" s="35"/>
      <c r="AA19" s="35"/>
      <c r="AB19" s="35"/>
      <c r="AC19" s="35"/>
      <c r="AD19" s="35"/>
      <c r="AE19" s="35"/>
    </row>
    <row r="20" spans="1:31" s="2" customFormat="1" ht="12" customHeight="1">
      <c r="A20" s="35"/>
      <c r="B20" s="40"/>
      <c r="C20" s="35"/>
      <c r="D20" s="114" t="s">
        <v>30</v>
      </c>
      <c r="E20" s="35"/>
      <c r="F20" s="35"/>
      <c r="G20" s="35"/>
      <c r="H20" s="35"/>
      <c r="I20" s="114" t="s">
        <v>25</v>
      </c>
      <c r="J20" s="115" t="s">
        <v>1</v>
      </c>
      <c r="K20" s="35"/>
      <c r="L20" s="52"/>
      <c r="S20" s="35"/>
      <c r="T20" s="35"/>
      <c r="U20" s="35"/>
      <c r="V20" s="35"/>
      <c r="W20" s="35"/>
      <c r="X20" s="35"/>
      <c r="Y20" s="35"/>
      <c r="Z20" s="35"/>
      <c r="AA20" s="35"/>
      <c r="AB20" s="35"/>
      <c r="AC20" s="35"/>
      <c r="AD20" s="35"/>
      <c r="AE20" s="35"/>
    </row>
    <row r="21" spans="1:31" s="2" customFormat="1" ht="18" customHeight="1">
      <c r="A21" s="35"/>
      <c r="B21" s="40"/>
      <c r="C21" s="35"/>
      <c r="D21" s="35"/>
      <c r="E21" s="115" t="s">
        <v>31</v>
      </c>
      <c r="F21" s="35"/>
      <c r="G21" s="35"/>
      <c r="H21" s="35"/>
      <c r="I21" s="114" t="s">
        <v>27</v>
      </c>
      <c r="J21" s="115" t="s">
        <v>1</v>
      </c>
      <c r="K21" s="35"/>
      <c r="L21" s="52"/>
      <c r="S21" s="35"/>
      <c r="T21" s="35"/>
      <c r="U21" s="35"/>
      <c r="V21" s="35"/>
      <c r="W21" s="35"/>
      <c r="X21" s="35"/>
      <c r="Y21" s="35"/>
      <c r="Z21" s="35"/>
      <c r="AA21" s="35"/>
      <c r="AB21" s="35"/>
      <c r="AC21" s="35"/>
      <c r="AD21" s="35"/>
      <c r="AE21" s="35"/>
    </row>
    <row r="22" spans="1:31" s="2" customFormat="1" ht="6.95" customHeight="1">
      <c r="A22" s="35"/>
      <c r="B22" s="40"/>
      <c r="C22" s="35"/>
      <c r="D22" s="35"/>
      <c r="E22" s="35"/>
      <c r="F22" s="35"/>
      <c r="G22" s="35"/>
      <c r="H22" s="35"/>
      <c r="I22" s="35"/>
      <c r="J22" s="35"/>
      <c r="K22" s="35"/>
      <c r="L22" s="52"/>
      <c r="S22" s="35"/>
      <c r="T22" s="35"/>
      <c r="U22" s="35"/>
      <c r="V22" s="35"/>
      <c r="W22" s="35"/>
      <c r="X22" s="35"/>
      <c r="Y22" s="35"/>
      <c r="Z22" s="35"/>
      <c r="AA22" s="35"/>
      <c r="AB22" s="35"/>
      <c r="AC22" s="35"/>
      <c r="AD22" s="35"/>
      <c r="AE22" s="35"/>
    </row>
    <row r="23" spans="1:31" s="2" customFormat="1" ht="12" customHeight="1">
      <c r="A23" s="35"/>
      <c r="B23" s="40"/>
      <c r="C23" s="35"/>
      <c r="D23" s="114" t="s">
        <v>33</v>
      </c>
      <c r="E23" s="35"/>
      <c r="F23" s="35"/>
      <c r="G23" s="35"/>
      <c r="H23" s="35"/>
      <c r="I23" s="114" t="s">
        <v>25</v>
      </c>
      <c r="J23" s="115" t="s">
        <v>1</v>
      </c>
      <c r="K23" s="35"/>
      <c r="L23" s="52"/>
      <c r="S23" s="35"/>
      <c r="T23" s="35"/>
      <c r="U23" s="35"/>
      <c r="V23" s="35"/>
      <c r="W23" s="35"/>
      <c r="X23" s="35"/>
      <c r="Y23" s="35"/>
      <c r="Z23" s="35"/>
      <c r="AA23" s="35"/>
      <c r="AB23" s="35"/>
      <c r="AC23" s="35"/>
      <c r="AD23" s="35"/>
      <c r="AE23" s="35"/>
    </row>
    <row r="24" spans="1:31" s="2" customFormat="1" ht="18" customHeight="1">
      <c r="A24" s="35"/>
      <c r="B24" s="40"/>
      <c r="C24" s="35"/>
      <c r="D24" s="35"/>
      <c r="E24" s="115" t="s">
        <v>34</v>
      </c>
      <c r="F24" s="35"/>
      <c r="G24" s="35"/>
      <c r="H24" s="35"/>
      <c r="I24" s="114" t="s">
        <v>27</v>
      </c>
      <c r="J24" s="115" t="s">
        <v>1</v>
      </c>
      <c r="K24" s="35"/>
      <c r="L24" s="52"/>
      <c r="S24" s="35"/>
      <c r="T24" s="35"/>
      <c r="U24" s="35"/>
      <c r="V24" s="35"/>
      <c r="W24" s="35"/>
      <c r="X24" s="35"/>
      <c r="Y24" s="35"/>
      <c r="Z24" s="35"/>
      <c r="AA24" s="35"/>
      <c r="AB24" s="35"/>
      <c r="AC24" s="35"/>
      <c r="AD24" s="35"/>
      <c r="AE24" s="35"/>
    </row>
    <row r="25" spans="1:31" s="2" customFormat="1" ht="6.95" customHeight="1">
      <c r="A25" s="35"/>
      <c r="B25" s="40"/>
      <c r="C25" s="35"/>
      <c r="D25" s="35"/>
      <c r="E25" s="35"/>
      <c r="F25" s="35"/>
      <c r="G25" s="35"/>
      <c r="H25" s="35"/>
      <c r="I25" s="35"/>
      <c r="J25" s="35"/>
      <c r="K25" s="35"/>
      <c r="L25" s="52"/>
      <c r="S25" s="35"/>
      <c r="T25" s="35"/>
      <c r="U25" s="35"/>
      <c r="V25" s="35"/>
      <c r="W25" s="35"/>
      <c r="X25" s="35"/>
      <c r="Y25" s="35"/>
      <c r="Z25" s="35"/>
      <c r="AA25" s="35"/>
      <c r="AB25" s="35"/>
      <c r="AC25" s="35"/>
      <c r="AD25" s="35"/>
      <c r="AE25" s="35"/>
    </row>
    <row r="26" spans="1:31" s="2" customFormat="1" ht="12" customHeight="1">
      <c r="A26" s="35"/>
      <c r="B26" s="40"/>
      <c r="C26" s="35"/>
      <c r="D26" s="114" t="s">
        <v>35</v>
      </c>
      <c r="E26" s="35"/>
      <c r="F26" s="35"/>
      <c r="G26" s="35"/>
      <c r="H26" s="35"/>
      <c r="I26" s="35"/>
      <c r="J26" s="35"/>
      <c r="K26" s="35"/>
      <c r="L26" s="52"/>
      <c r="S26" s="35"/>
      <c r="T26" s="35"/>
      <c r="U26" s="35"/>
      <c r="V26" s="35"/>
      <c r="W26" s="35"/>
      <c r="X26" s="35"/>
      <c r="Y26" s="35"/>
      <c r="Z26" s="35"/>
      <c r="AA26" s="35"/>
      <c r="AB26" s="35"/>
      <c r="AC26" s="35"/>
      <c r="AD26" s="35"/>
      <c r="AE26" s="35"/>
    </row>
    <row r="27" spans="1:31" s="8" customFormat="1" ht="16.5" customHeight="1">
      <c r="A27" s="117"/>
      <c r="B27" s="118"/>
      <c r="C27" s="117"/>
      <c r="D27" s="117"/>
      <c r="E27" s="328" t="s">
        <v>1</v>
      </c>
      <c r="F27" s="328"/>
      <c r="G27" s="328"/>
      <c r="H27" s="328"/>
      <c r="I27" s="117"/>
      <c r="J27" s="117"/>
      <c r="K27" s="117"/>
      <c r="L27" s="119"/>
      <c r="S27" s="117"/>
      <c r="T27" s="117"/>
      <c r="U27" s="117"/>
      <c r="V27" s="117"/>
      <c r="W27" s="117"/>
      <c r="X27" s="117"/>
      <c r="Y27" s="117"/>
      <c r="Z27" s="117"/>
      <c r="AA27" s="117"/>
      <c r="AB27" s="117"/>
      <c r="AC27" s="117"/>
      <c r="AD27" s="117"/>
      <c r="AE27" s="117"/>
    </row>
    <row r="28" spans="1:31" s="2" customFormat="1" ht="6.95" customHeight="1">
      <c r="A28" s="35"/>
      <c r="B28" s="40"/>
      <c r="C28" s="35"/>
      <c r="D28" s="35"/>
      <c r="E28" s="35"/>
      <c r="F28" s="35"/>
      <c r="G28" s="35"/>
      <c r="H28" s="35"/>
      <c r="I28" s="35"/>
      <c r="J28" s="35"/>
      <c r="K28" s="35"/>
      <c r="L28" s="52"/>
      <c r="S28" s="35"/>
      <c r="T28" s="35"/>
      <c r="U28" s="35"/>
      <c r="V28" s="35"/>
      <c r="W28" s="35"/>
      <c r="X28" s="35"/>
      <c r="Y28" s="35"/>
      <c r="Z28" s="35"/>
      <c r="AA28" s="35"/>
      <c r="AB28" s="35"/>
      <c r="AC28" s="35"/>
      <c r="AD28" s="35"/>
      <c r="AE28" s="35"/>
    </row>
    <row r="29" spans="1:31" s="2" customFormat="1" ht="6.95" customHeight="1">
      <c r="A29" s="35"/>
      <c r="B29" s="40"/>
      <c r="C29" s="35"/>
      <c r="D29" s="121"/>
      <c r="E29" s="121"/>
      <c r="F29" s="121"/>
      <c r="G29" s="121"/>
      <c r="H29" s="121"/>
      <c r="I29" s="121"/>
      <c r="J29" s="121"/>
      <c r="K29" s="121"/>
      <c r="L29" s="52"/>
      <c r="S29" s="35"/>
      <c r="T29" s="35"/>
      <c r="U29" s="35"/>
      <c r="V29" s="35"/>
      <c r="W29" s="35"/>
      <c r="X29" s="35"/>
      <c r="Y29" s="35"/>
      <c r="Z29" s="35"/>
      <c r="AA29" s="35"/>
      <c r="AB29" s="35"/>
      <c r="AC29" s="35"/>
      <c r="AD29" s="35"/>
      <c r="AE29" s="35"/>
    </row>
    <row r="30" spans="1:31" s="2" customFormat="1" ht="25.35" customHeight="1">
      <c r="A30" s="35"/>
      <c r="B30" s="40"/>
      <c r="C30" s="35"/>
      <c r="D30" s="122" t="s">
        <v>37</v>
      </c>
      <c r="E30" s="35"/>
      <c r="F30" s="35"/>
      <c r="G30" s="35"/>
      <c r="H30" s="35"/>
      <c r="I30" s="35"/>
      <c r="J30" s="123">
        <f>ROUND(J122, 2)</f>
        <v>0</v>
      </c>
      <c r="K30" s="35"/>
      <c r="L30" s="52"/>
      <c r="S30" s="35"/>
      <c r="T30" s="35"/>
      <c r="U30" s="35"/>
      <c r="V30" s="35"/>
      <c r="W30" s="35"/>
      <c r="X30" s="35"/>
      <c r="Y30" s="35"/>
      <c r="Z30" s="35"/>
      <c r="AA30" s="35"/>
      <c r="AB30" s="35"/>
      <c r="AC30" s="35"/>
      <c r="AD30" s="35"/>
      <c r="AE30" s="35"/>
    </row>
    <row r="31" spans="1:31" s="2" customFormat="1" ht="6.95" customHeight="1">
      <c r="A31" s="35"/>
      <c r="B31" s="40"/>
      <c r="C31" s="35"/>
      <c r="D31" s="121"/>
      <c r="E31" s="121"/>
      <c r="F31" s="121"/>
      <c r="G31" s="121"/>
      <c r="H31" s="121"/>
      <c r="I31" s="121"/>
      <c r="J31" s="121"/>
      <c r="K31" s="121"/>
      <c r="L31" s="52"/>
      <c r="S31" s="35"/>
      <c r="T31" s="35"/>
      <c r="U31" s="35"/>
      <c r="V31" s="35"/>
      <c r="W31" s="35"/>
      <c r="X31" s="35"/>
      <c r="Y31" s="35"/>
      <c r="Z31" s="35"/>
      <c r="AA31" s="35"/>
      <c r="AB31" s="35"/>
      <c r="AC31" s="35"/>
      <c r="AD31" s="35"/>
      <c r="AE31" s="35"/>
    </row>
    <row r="32" spans="1:31" s="2" customFormat="1" ht="14.45" customHeight="1">
      <c r="A32" s="35"/>
      <c r="B32" s="40"/>
      <c r="C32" s="35"/>
      <c r="D32" s="35"/>
      <c r="E32" s="35"/>
      <c r="F32" s="124" t="s">
        <v>39</v>
      </c>
      <c r="G32" s="35"/>
      <c r="H32" s="35"/>
      <c r="I32" s="124" t="s">
        <v>38</v>
      </c>
      <c r="J32" s="124" t="s">
        <v>40</v>
      </c>
      <c r="K32" s="35"/>
      <c r="L32" s="52"/>
      <c r="S32" s="35"/>
      <c r="T32" s="35"/>
      <c r="U32" s="35"/>
      <c r="V32" s="35"/>
      <c r="W32" s="35"/>
      <c r="X32" s="35"/>
      <c r="Y32" s="35"/>
      <c r="Z32" s="35"/>
      <c r="AA32" s="35"/>
      <c r="AB32" s="35"/>
      <c r="AC32" s="35"/>
      <c r="AD32" s="35"/>
      <c r="AE32" s="35"/>
    </row>
    <row r="33" spans="1:31" s="2" customFormat="1" ht="14.45" customHeight="1">
      <c r="A33" s="35"/>
      <c r="B33" s="40"/>
      <c r="C33" s="35"/>
      <c r="D33" s="125" t="s">
        <v>41</v>
      </c>
      <c r="E33" s="114" t="s">
        <v>42</v>
      </c>
      <c r="F33" s="126">
        <f>ROUND((SUM(BE122:BE179)),  2)</f>
        <v>0</v>
      </c>
      <c r="G33" s="35"/>
      <c r="H33" s="35"/>
      <c r="I33" s="127">
        <v>0.21</v>
      </c>
      <c r="J33" s="126">
        <f>ROUND(((SUM(BE122:BE179))*I33),  2)</f>
        <v>0</v>
      </c>
      <c r="K33" s="35"/>
      <c r="L33" s="52"/>
      <c r="S33" s="35"/>
      <c r="T33" s="35"/>
      <c r="U33" s="35"/>
      <c r="V33" s="35"/>
      <c r="W33" s="35"/>
      <c r="X33" s="35"/>
      <c r="Y33" s="35"/>
      <c r="Z33" s="35"/>
      <c r="AA33" s="35"/>
      <c r="AB33" s="35"/>
      <c r="AC33" s="35"/>
      <c r="AD33" s="35"/>
      <c r="AE33" s="35"/>
    </row>
    <row r="34" spans="1:31" s="2" customFormat="1" ht="14.45" customHeight="1">
      <c r="A34" s="35"/>
      <c r="B34" s="40"/>
      <c r="C34" s="35"/>
      <c r="D34" s="35"/>
      <c r="E34" s="114" t="s">
        <v>43</v>
      </c>
      <c r="F34" s="126">
        <f>ROUND((SUM(BF122:BF179)),  2)</f>
        <v>0</v>
      </c>
      <c r="G34" s="35"/>
      <c r="H34" s="35"/>
      <c r="I34" s="127">
        <v>0.15</v>
      </c>
      <c r="J34" s="126">
        <f>ROUND(((SUM(BF122:BF179))*I34),  2)</f>
        <v>0</v>
      </c>
      <c r="K34" s="35"/>
      <c r="L34" s="52"/>
      <c r="S34" s="35"/>
      <c r="T34" s="35"/>
      <c r="U34" s="35"/>
      <c r="V34" s="35"/>
      <c r="W34" s="35"/>
      <c r="X34" s="35"/>
      <c r="Y34" s="35"/>
      <c r="Z34" s="35"/>
      <c r="AA34" s="35"/>
      <c r="AB34" s="35"/>
      <c r="AC34" s="35"/>
      <c r="AD34" s="35"/>
      <c r="AE34" s="35"/>
    </row>
    <row r="35" spans="1:31" s="2" customFormat="1" ht="14.45" hidden="1" customHeight="1">
      <c r="A35" s="35"/>
      <c r="B35" s="40"/>
      <c r="C35" s="35"/>
      <c r="D35" s="35"/>
      <c r="E35" s="114" t="s">
        <v>44</v>
      </c>
      <c r="F35" s="126">
        <f>ROUND((SUM(BG122:BG179)),  2)</f>
        <v>0</v>
      </c>
      <c r="G35" s="35"/>
      <c r="H35" s="35"/>
      <c r="I35" s="127">
        <v>0.21</v>
      </c>
      <c r="J35" s="126">
        <f>0</f>
        <v>0</v>
      </c>
      <c r="K35" s="35"/>
      <c r="L35" s="52"/>
      <c r="S35" s="35"/>
      <c r="T35" s="35"/>
      <c r="U35" s="35"/>
      <c r="V35" s="35"/>
      <c r="W35" s="35"/>
      <c r="X35" s="35"/>
      <c r="Y35" s="35"/>
      <c r="Z35" s="35"/>
      <c r="AA35" s="35"/>
      <c r="AB35" s="35"/>
      <c r="AC35" s="35"/>
      <c r="AD35" s="35"/>
      <c r="AE35" s="35"/>
    </row>
    <row r="36" spans="1:31" s="2" customFormat="1" ht="14.45" hidden="1" customHeight="1">
      <c r="A36" s="35"/>
      <c r="B36" s="40"/>
      <c r="C36" s="35"/>
      <c r="D36" s="35"/>
      <c r="E36" s="114" t="s">
        <v>45</v>
      </c>
      <c r="F36" s="126">
        <f>ROUND((SUM(BH122:BH179)),  2)</f>
        <v>0</v>
      </c>
      <c r="G36" s="35"/>
      <c r="H36" s="35"/>
      <c r="I36" s="127">
        <v>0.15</v>
      </c>
      <c r="J36" s="126">
        <f>0</f>
        <v>0</v>
      </c>
      <c r="K36" s="35"/>
      <c r="L36" s="52"/>
      <c r="S36" s="35"/>
      <c r="T36" s="35"/>
      <c r="U36" s="35"/>
      <c r="V36" s="35"/>
      <c r="W36" s="35"/>
      <c r="X36" s="35"/>
      <c r="Y36" s="35"/>
      <c r="Z36" s="35"/>
      <c r="AA36" s="35"/>
      <c r="AB36" s="35"/>
      <c r="AC36" s="35"/>
      <c r="AD36" s="35"/>
      <c r="AE36" s="35"/>
    </row>
    <row r="37" spans="1:31" s="2" customFormat="1" ht="14.45" hidden="1" customHeight="1">
      <c r="A37" s="35"/>
      <c r="B37" s="40"/>
      <c r="C37" s="35"/>
      <c r="D37" s="35"/>
      <c r="E37" s="114" t="s">
        <v>46</v>
      </c>
      <c r="F37" s="126">
        <f>ROUND((SUM(BI122:BI179)),  2)</f>
        <v>0</v>
      </c>
      <c r="G37" s="35"/>
      <c r="H37" s="35"/>
      <c r="I37" s="127">
        <v>0</v>
      </c>
      <c r="J37" s="126">
        <f>0</f>
        <v>0</v>
      </c>
      <c r="K37" s="35"/>
      <c r="L37" s="52"/>
      <c r="S37" s="35"/>
      <c r="T37" s="35"/>
      <c r="U37" s="35"/>
      <c r="V37" s="35"/>
      <c r="W37" s="35"/>
      <c r="X37" s="35"/>
      <c r="Y37" s="35"/>
      <c r="Z37" s="35"/>
      <c r="AA37" s="35"/>
      <c r="AB37" s="35"/>
      <c r="AC37" s="35"/>
      <c r="AD37" s="35"/>
      <c r="AE37" s="35"/>
    </row>
    <row r="38" spans="1:31" s="2" customFormat="1" ht="6.95" customHeight="1">
      <c r="A38" s="35"/>
      <c r="B38" s="40"/>
      <c r="C38" s="35"/>
      <c r="D38" s="35"/>
      <c r="E38" s="35"/>
      <c r="F38" s="35"/>
      <c r="G38" s="35"/>
      <c r="H38" s="35"/>
      <c r="I38" s="35"/>
      <c r="J38" s="35"/>
      <c r="K38" s="35"/>
      <c r="L38" s="52"/>
      <c r="S38" s="35"/>
      <c r="T38" s="35"/>
      <c r="U38" s="35"/>
      <c r="V38" s="35"/>
      <c r="W38" s="35"/>
      <c r="X38" s="35"/>
      <c r="Y38" s="35"/>
      <c r="Z38" s="35"/>
      <c r="AA38" s="35"/>
      <c r="AB38" s="35"/>
      <c r="AC38" s="35"/>
      <c r="AD38" s="35"/>
      <c r="AE38" s="35"/>
    </row>
    <row r="39" spans="1:31" s="2" customFormat="1" ht="25.35" customHeight="1">
      <c r="A39" s="35"/>
      <c r="B39" s="40"/>
      <c r="C39" s="128"/>
      <c r="D39" s="129" t="s">
        <v>47</v>
      </c>
      <c r="E39" s="130"/>
      <c r="F39" s="130"/>
      <c r="G39" s="131" t="s">
        <v>48</v>
      </c>
      <c r="H39" s="132" t="s">
        <v>49</v>
      </c>
      <c r="I39" s="130"/>
      <c r="J39" s="133">
        <f>SUM(J30:J37)</f>
        <v>0</v>
      </c>
      <c r="K39" s="134"/>
      <c r="L39" s="52"/>
      <c r="S39" s="35"/>
      <c r="T39" s="35"/>
      <c r="U39" s="35"/>
      <c r="V39" s="35"/>
      <c r="W39" s="35"/>
      <c r="X39" s="35"/>
      <c r="Y39" s="35"/>
      <c r="Z39" s="35"/>
      <c r="AA39" s="35"/>
      <c r="AB39" s="35"/>
      <c r="AC39" s="35"/>
      <c r="AD39" s="35"/>
      <c r="AE39" s="35"/>
    </row>
    <row r="40" spans="1:31" s="2" customFormat="1" ht="14.45" customHeight="1">
      <c r="A40" s="35"/>
      <c r="B40" s="40"/>
      <c r="C40" s="35"/>
      <c r="D40" s="35"/>
      <c r="E40" s="35"/>
      <c r="F40" s="35"/>
      <c r="G40" s="35"/>
      <c r="H40" s="35"/>
      <c r="I40" s="35"/>
      <c r="J40" s="35"/>
      <c r="K40" s="35"/>
      <c r="L40" s="52"/>
      <c r="S40" s="35"/>
      <c r="T40" s="35"/>
      <c r="U40" s="35"/>
      <c r="V40" s="35"/>
      <c r="W40" s="35"/>
      <c r="X40" s="35"/>
      <c r="Y40" s="35"/>
      <c r="Z40" s="35"/>
      <c r="AA40" s="35"/>
      <c r="AB40" s="35"/>
      <c r="AC40" s="35"/>
      <c r="AD40" s="35"/>
      <c r="AE40" s="35"/>
    </row>
    <row r="41" spans="1:31" s="1" customFormat="1" ht="14.45" customHeight="1">
      <c r="B41" s="21"/>
      <c r="L41" s="21"/>
    </row>
    <row r="42" spans="1:31" s="1" customFormat="1" ht="14.45" customHeight="1">
      <c r="B42" s="21"/>
      <c r="L42" s="21"/>
    </row>
    <row r="43" spans="1:31" s="1" customFormat="1" ht="14.45" customHeight="1">
      <c r="B43" s="21"/>
      <c r="L43" s="21"/>
    </row>
    <row r="44" spans="1:31" s="1" customFormat="1" ht="14.45" customHeight="1">
      <c r="B44" s="21"/>
      <c r="L44" s="21"/>
    </row>
    <row r="45" spans="1:31" s="1" customFormat="1" ht="14.45" customHeight="1">
      <c r="B45" s="21"/>
      <c r="L45" s="21"/>
    </row>
    <row r="46" spans="1:31" s="1" customFormat="1" ht="14.45" customHeight="1">
      <c r="B46" s="21"/>
      <c r="L46" s="21"/>
    </row>
    <row r="47" spans="1:31" s="1" customFormat="1" ht="14.45" customHeight="1">
      <c r="B47" s="21"/>
      <c r="L47" s="21"/>
    </row>
    <row r="48" spans="1:31" s="1" customFormat="1" ht="14.45" customHeight="1">
      <c r="B48" s="21"/>
      <c r="L48" s="21"/>
    </row>
    <row r="49" spans="1:31" s="1" customFormat="1" ht="14.45" customHeight="1">
      <c r="B49" s="21"/>
      <c r="L49" s="21"/>
    </row>
    <row r="50" spans="1:31" s="2" customFormat="1" ht="14.45" customHeight="1">
      <c r="B50" s="52"/>
      <c r="D50" s="135" t="s">
        <v>50</v>
      </c>
      <c r="E50" s="136"/>
      <c r="F50" s="136"/>
      <c r="G50" s="135" t="s">
        <v>51</v>
      </c>
      <c r="H50" s="136"/>
      <c r="I50" s="136"/>
      <c r="J50" s="136"/>
      <c r="K50" s="136"/>
      <c r="L50" s="52"/>
    </row>
    <row r="51" spans="1:31" ht="11.25">
      <c r="B51" s="21"/>
      <c r="L51" s="21"/>
    </row>
    <row r="52" spans="1:31" ht="11.25">
      <c r="B52" s="21"/>
      <c r="L52" s="21"/>
    </row>
    <row r="53" spans="1:31" ht="11.25">
      <c r="B53" s="21"/>
      <c r="L53" s="21"/>
    </row>
    <row r="54" spans="1:31" ht="11.25">
      <c r="B54" s="21"/>
      <c r="L54" s="21"/>
    </row>
    <row r="55" spans="1:31" ht="11.25">
      <c r="B55" s="21"/>
      <c r="L55" s="21"/>
    </row>
    <row r="56" spans="1:31" ht="11.25">
      <c r="B56" s="21"/>
      <c r="L56" s="21"/>
    </row>
    <row r="57" spans="1:31" ht="11.25">
      <c r="B57" s="21"/>
      <c r="L57" s="21"/>
    </row>
    <row r="58" spans="1:31" ht="11.25">
      <c r="B58" s="21"/>
      <c r="L58" s="21"/>
    </row>
    <row r="59" spans="1:31" ht="11.25">
      <c r="B59" s="21"/>
      <c r="L59" s="21"/>
    </row>
    <row r="60" spans="1:31" ht="11.25">
      <c r="B60" s="21"/>
      <c r="L60" s="21"/>
    </row>
    <row r="61" spans="1:31" s="2" customFormat="1" ht="12.75">
      <c r="A61" s="35"/>
      <c r="B61" s="40"/>
      <c r="C61" s="35"/>
      <c r="D61" s="137" t="s">
        <v>52</v>
      </c>
      <c r="E61" s="138"/>
      <c r="F61" s="139" t="s">
        <v>53</v>
      </c>
      <c r="G61" s="137" t="s">
        <v>52</v>
      </c>
      <c r="H61" s="138"/>
      <c r="I61" s="138"/>
      <c r="J61" s="140" t="s">
        <v>53</v>
      </c>
      <c r="K61" s="138"/>
      <c r="L61" s="52"/>
      <c r="S61" s="35"/>
      <c r="T61" s="35"/>
      <c r="U61" s="35"/>
      <c r="V61" s="35"/>
      <c r="W61" s="35"/>
      <c r="X61" s="35"/>
      <c r="Y61" s="35"/>
      <c r="Z61" s="35"/>
      <c r="AA61" s="35"/>
      <c r="AB61" s="35"/>
      <c r="AC61" s="35"/>
      <c r="AD61" s="35"/>
      <c r="AE61" s="35"/>
    </row>
    <row r="62" spans="1:31" ht="11.25">
      <c r="B62" s="21"/>
      <c r="L62" s="21"/>
    </row>
    <row r="63" spans="1:31" ht="11.25">
      <c r="B63" s="21"/>
      <c r="L63" s="21"/>
    </row>
    <row r="64" spans="1:31" ht="11.25">
      <c r="B64" s="21"/>
      <c r="L64" s="21"/>
    </row>
    <row r="65" spans="1:31" s="2" customFormat="1" ht="12.75">
      <c r="A65" s="35"/>
      <c r="B65" s="40"/>
      <c r="C65" s="35"/>
      <c r="D65" s="135" t="s">
        <v>54</v>
      </c>
      <c r="E65" s="141"/>
      <c r="F65" s="141"/>
      <c r="G65" s="135" t="s">
        <v>55</v>
      </c>
      <c r="H65" s="141"/>
      <c r="I65" s="141"/>
      <c r="J65" s="141"/>
      <c r="K65" s="141"/>
      <c r="L65" s="52"/>
      <c r="S65" s="35"/>
      <c r="T65" s="35"/>
      <c r="U65" s="35"/>
      <c r="V65" s="35"/>
      <c r="W65" s="35"/>
      <c r="X65" s="35"/>
      <c r="Y65" s="35"/>
      <c r="Z65" s="35"/>
      <c r="AA65" s="35"/>
      <c r="AB65" s="35"/>
      <c r="AC65" s="35"/>
      <c r="AD65" s="35"/>
      <c r="AE65" s="35"/>
    </row>
    <row r="66" spans="1:31" ht="11.25">
      <c r="B66" s="21"/>
      <c r="L66" s="21"/>
    </row>
    <row r="67" spans="1:31" ht="11.25">
      <c r="B67" s="21"/>
      <c r="L67" s="21"/>
    </row>
    <row r="68" spans="1:31" ht="11.25">
      <c r="B68" s="21"/>
      <c r="L68" s="21"/>
    </row>
    <row r="69" spans="1:31" ht="11.25">
      <c r="B69" s="21"/>
      <c r="L69" s="21"/>
    </row>
    <row r="70" spans="1:31" ht="11.25">
      <c r="B70" s="21"/>
      <c r="L70" s="21"/>
    </row>
    <row r="71" spans="1:31" ht="11.25">
      <c r="B71" s="21"/>
      <c r="L71" s="21"/>
    </row>
    <row r="72" spans="1:31" ht="11.25">
      <c r="B72" s="21"/>
      <c r="L72" s="21"/>
    </row>
    <row r="73" spans="1:31" ht="11.25">
      <c r="B73" s="21"/>
      <c r="L73" s="21"/>
    </row>
    <row r="74" spans="1:31" ht="11.25">
      <c r="B74" s="21"/>
      <c r="L74" s="21"/>
    </row>
    <row r="75" spans="1:31" ht="11.25">
      <c r="B75" s="21"/>
      <c r="L75" s="21"/>
    </row>
    <row r="76" spans="1:31" s="2" customFormat="1" ht="12.75">
      <c r="A76" s="35"/>
      <c r="B76" s="40"/>
      <c r="C76" s="35"/>
      <c r="D76" s="137" t="s">
        <v>52</v>
      </c>
      <c r="E76" s="138"/>
      <c r="F76" s="139" t="s">
        <v>53</v>
      </c>
      <c r="G76" s="137" t="s">
        <v>52</v>
      </c>
      <c r="H76" s="138"/>
      <c r="I76" s="138"/>
      <c r="J76" s="140" t="s">
        <v>53</v>
      </c>
      <c r="K76" s="138"/>
      <c r="L76" s="52"/>
      <c r="S76" s="35"/>
      <c r="T76" s="35"/>
      <c r="U76" s="35"/>
      <c r="V76" s="35"/>
      <c r="W76" s="35"/>
      <c r="X76" s="35"/>
      <c r="Y76" s="35"/>
      <c r="Z76" s="35"/>
      <c r="AA76" s="35"/>
      <c r="AB76" s="35"/>
      <c r="AC76" s="35"/>
      <c r="AD76" s="35"/>
      <c r="AE76" s="35"/>
    </row>
    <row r="77" spans="1:31" s="2" customFormat="1" ht="14.45" customHeight="1">
      <c r="A77" s="35"/>
      <c r="B77" s="142"/>
      <c r="C77" s="143"/>
      <c r="D77" s="143"/>
      <c r="E77" s="143"/>
      <c r="F77" s="143"/>
      <c r="G77" s="143"/>
      <c r="H77" s="143"/>
      <c r="I77" s="143"/>
      <c r="J77" s="143"/>
      <c r="K77" s="143"/>
      <c r="L77" s="52"/>
      <c r="S77" s="35"/>
      <c r="T77" s="35"/>
      <c r="U77" s="35"/>
      <c r="V77" s="35"/>
      <c r="W77" s="35"/>
      <c r="X77" s="35"/>
      <c r="Y77" s="35"/>
      <c r="Z77" s="35"/>
      <c r="AA77" s="35"/>
      <c r="AB77" s="35"/>
      <c r="AC77" s="35"/>
      <c r="AD77" s="35"/>
      <c r="AE77" s="35"/>
    </row>
    <row r="81" spans="1:47" s="2" customFormat="1" ht="6.95" customHeight="1">
      <c r="A81" s="35"/>
      <c r="B81" s="144"/>
      <c r="C81" s="145"/>
      <c r="D81" s="145"/>
      <c r="E81" s="145"/>
      <c r="F81" s="145"/>
      <c r="G81" s="145"/>
      <c r="H81" s="145"/>
      <c r="I81" s="145"/>
      <c r="J81" s="145"/>
      <c r="K81" s="145"/>
      <c r="L81" s="52"/>
      <c r="S81" s="35"/>
      <c r="T81" s="35"/>
      <c r="U81" s="35"/>
      <c r="V81" s="35"/>
      <c r="W81" s="35"/>
      <c r="X81" s="35"/>
      <c r="Y81" s="35"/>
      <c r="Z81" s="35"/>
      <c r="AA81" s="35"/>
      <c r="AB81" s="35"/>
      <c r="AC81" s="35"/>
      <c r="AD81" s="35"/>
      <c r="AE81" s="35"/>
    </row>
    <row r="82" spans="1:47" s="2" customFormat="1" ht="24.95" customHeight="1">
      <c r="A82" s="35"/>
      <c r="B82" s="36"/>
      <c r="C82" s="24" t="s">
        <v>247</v>
      </c>
      <c r="D82" s="37"/>
      <c r="E82" s="37"/>
      <c r="F82" s="37"/>
      <c r="G82" s="37"/>
      <c r="H82" s="37"/>
      <c r="I82" s="37"/>
      <c r="J82" s="37"/>
      <c r="K82" s="37"/>
      <c r="L82" s="52"/>
      <c r="S82" s="35"/>
      <c r="T82" s="35"/>
      <c r="U82" s="35"/>
      <c r="V82" s="35"/>
      <c r="W82" s="35"/>
      <c r="X82" s="35"/>
      <c r="Y82" s="35"/>
      <c r="Z82" s="35"/>
      <c r="AA82" s="35"/>
      <c r="AB82" s="35"/>
      <c r="AC82" s="35"/>
      <c r="AD82" s="35"/>
      <c r="AE82" s="35"/>
    </row>
    <row r="83" spans="1:47" s="2" customFormat="1" ht="6.95" customHeight="1">
      <c r="A83" s="35"/>
      <c r="B83" s="36"/>
      <c r="C83" s="37"/>
      <c r="D83" s="37"/>
      <c r="E83" s="37"/>
      <c r="F83" s="37"/>
      <c r="G83" s="37"/>
      <c r="H83" s="37"/>
      <c r="I83" s="37"/>
      <c r="J83" s="37"/>
      <c r="K83" s="37"/>
      <c r="L83" s="52"/>
      <c r="S83" s="35"/>
      <c r="T83" s="35"/>
      <c r="U83" s="35"/>
      <c r="V83" s="35"/>
      <c r="W83" s="35"/>
      <c r="X83" s="35"/>
      <c r="Y83" s="35"/>
      <c r="Z83" s="35"/>
      <c r="AA83" s="35"/>
      <c r="AB83" s="35"/>
      <c r="AC83" s="35"/>
      <c r="AD83" s="35"/>
      <c r="AE83" s="35"/>
    </row>
    <row r="84" spans="1:47" s="2" customFormat="1" ht="12" customHeight="1">
      <c r="A84" s="35"/>
      <c r="B84" s="36"/>
      <c r="C84" s="30" t="s">
        <v>16</v>
      </c>
      <c r="D84" s="37"/>
      <c r="E84" s="37"/>
      <c r="F84" s="37"/>
      <c r="G84" s="37"/>
      <c r="H84" s="37"/>
      <c r="I84" s="37"/>
      <c r="J84" s="37"/>
      <c r="K84" s="37"/>
      <c r="L84" s="52"/>
      <c r="S84" s="35"/>
      <c r="T84" s="35"/>
      <c r="U84" s="35"/>
      <c r="V84" s="35"/>
      <c r="W84" s="35"/>
      <c r="X84" s="35"/>
      <c r="Y84" s="35"/>
      <c r="Z84" s="35"/>
      <c r="AA84" s="35"/>
      <c r="AB84" s="35"/>
      <c r="AC84" s="35"/>
      <c r="AD84" s="35"/>
      <c r="AE84" s="35"/>
    </row>
    <row r="85" spans="1:47" s="2" customFormat="1" ht="16.5" customHeight="1">
      <c r="A85" s="35"/>
      <c r="B85" s="36"/>
      <c r="C85" s="37"/>
      <c r="D85" s="37"/>
      <c r="E85" s="329" t="str">
        <f>E7</f>
        <v>Domov pro seniory, Nový Bydžov</v>
      </c>
      <c r="F85" s="330"/>
      <c r="G85" s="330"/>
      <c r="H85" s="330"/>
      <c r="I85" s="37"/>
      <c r="J85" s="37"/>
      <c r="K85" s="37"/>
      <c r="L85" s="52"/>
      <c r="S85" s="35"/>
      <c r="T85" s="35"/>
      <c r="U85" s="35"/>
      <c r="V85" s="35"/>
      <c r="W85" s="35"/>
      <c r="X85" s="35"/>
      <c r="Y85" s="35"/>
      <c r="Z85" s="35"/>
      <c r="AA85" s="35"/>
      <c r="AB85" s="35"/>
      <c r="AC85" s="35"/>
      <c r="AD85" s="35"/>
      <c r="AE85" s="35"/>
    </row>
    <row r="86" spans="1:47" s="2" customFormat="1" ht="12" customHeight="1">
      <c r="A86" s="35"/>
      <c r="B86" s="36"/>
      <c r="C86" s="30" t="s">
        <v>179</v>
      </c>
      <c r="D86" s="37"/>
      <c r="E86" s="37"/>
      <c r="F86" s="37"/>
      <c r="G86" s="37"/>
      <c r="H86" s="37"/>
      <c r="I86" s="37"/>
      <c r="J86" s="37"/>
      <c r="K86" s="37"/>
      <c r="L86" s="52"/>
      <c r="S86" s="35"/>
      <c r="T86" s="35"/>
      <c r="U86" s="35"/>
      <c r="V86" s="35"/>
      <c r="W86" s="35"/>
      <c r="X86" s="35"/>
      <c r="Y86" s="35"/>
      <c r="Z86" s="35"/>
      <c r="AA86" s="35"/>
      <c r="AB86" s="35"/>
      <c r="AC86" s="35"/>
      <c r="AD86" s="35"/>
      <c r="AE86" s="35"/>
    </row>
    <row r="87" spans="1:47" s="2" customFormat="1" ht="16.5" customHeight="1">
      <c r="A87" s="35"/>
      <c r="B87" s="36"/>
      <c r="C87" s="37"/>
      <c r="D87" s="37"/>
      <c r="E87" s="284" t="str">
        <f>E9</f>
        <v xml:space="preserve">IO.06 - Plynová zařízení  - nezpůsobilé náklady </v>
      </c>
      <c r="F87" s="331"/>
      <c r="G87" s="331"/>
      <c r="H87" s="331"/>
      <c r="I87" s="37"/>
      <c r="J87" s="37"/>
      <c r="K87" s="37"/>
      <c r="L87" s="52"/>
      <c r="S87" s="35"/>
      <c r="T87" s="35"/>
      <c r="U87" s="35"/>
      <c r="V87" s="35"/>
      <c r="W87" s="35"/>
      <c r="X87" s="35"/>
      <c r="Y87" s="35"/>
      <c r="Z87" s="35"/>
      <c r="AA87" s="35"/>
      <c r="AB87" s="35"/>
      <c r="AC87" s="35"/>
      <c r="AD87" s="35"/>
      <c r="AE87" s="35"/>
    </row>
    <row r="88" spans="1:47" s="2" customFormat="1" ht="6.95" customHeight="1">
      <c r="A88" s="35"/>
      <c r="B88" s="36"/>
      <c r="C88" s="37"/>
      <c r="D88" s="37"/>
      <c r="E88" s="37"/>
      <c r="F88" s="37"/>
      <c r="G88" s="37"/>
      <c r="H88" s="37"/>
      <c r="I88" s="37"/>
      <c r="J88" s="37"/>
      <c r="K88" s="37"/>
      <c r="L88" s="52"/>
      <c r="S88" s="35"/>
      <c r="T88" s="35"/>
      <c r="U88" s="35"/>
      <c r="V88" s="35"/>
      <c r="W88" s="35"/>
      <c r="X88" s="35"/>
      <c r="Y88" s="35"/>
      <c r="Z88" s="35"/>
      <c r="AA88" s="35"/>
      <c r="AB88" s="35"/>
      <c r="AC88" s="35"/>
      <c r="AD88" s="35"/>
      <c r="AE88" s="35"/>
    </row>
    <row r="89" spans="1:47" s="2" customFormat="1" ht="12" customHeight="1">
      <c r="A89" s="35"/>
      <c r="B89" s="36"/>
      <c r="C89" s="30" t="s">
        <v>20</v>
      </c>
      <c r="D89" s="37"/>
      <c r="E89" s="37"/>
      <c r="F89" s="28" t="str">
        <f>F12</f>
        <v>k.ú. Nový Bydžov, 70 7163</v>
      </c>
      <c r="G89" s="37"/>
      <c r="H89" s="37"/>
      <c r="I89" s="30" t="s">
        <v>22</v>
      </c>
      <c r="J89" s="67" t="str">
        <f>IF(J12="","",J12)</f>
        <v>4. 1. 2023</v>
      </c>
      <c r="K89" s="37"/>
      <c r="L89" s="52"/>
      <c r="S89" s="35"/>
      <c r="T89" s="35"/>
      <c r="U89" s="35"/>
      <c r="V89" s="35"/>
      <c r="W89" s="35"/>
      <c r="X89" s="35"/>
      <c r="Y89" s="35"/>
      <c r="Z89" s="35"/>
      <c r="AA89" s="35"/>
      <c r="AB89" s="35"/>
      <c r="AC89" s="35"/>
      <c r="AD89" s="35"/>
      <c r="AE89" s="35"/>
    </row>
    <row r="90" spans="1:47" s="2" customFormat="1" ht="6.95" customHeight="1">
      <c r="A90" s="35"/>
      <c r="B90" s="36"/>
      <c r="C90" s="37"/>
      <c r="D90" s="37"/>
      <c r="E90" s="37"/>
      <c r="F90" s="37"/>
      <c r="G90" s="37"/>
      <c r="H90" s="37"/>
      <c r="I90" s="37"/>
      <c r="J90" s="37"/>
      <c r="K90" s="37"/>
      <c r="L90" s="52"/>
      <c r="S90" s="35"/>
      <c r="T90" s="35"/>
      <c r="U90" s="35"/>
      <c r="V90" s="35"/>
      <c r="W90" s="35"/>
      <c r="X90" s="35"/>
      <c r="Y90" s="35"/>
      <c r="Z90" s="35"/>
      <c r="AA90" s="35"/>
      <c r="AB90" s="35"/>
      <c r="AC90" s="35"/>
      <c r="AD90" s="35"/>
      <c r="AE90" s="35"/>
    </row>
    <row r="91" spans="1:47" s="2" customFormat="1" ht="40.15" customHeight="1">
      <c r="A91" s="35"/>
      <c r="B91" s="36"/>
      <c r="C91" s="30" t="s">
        <v>24</v>
      </c>
      <c r="D91" s="37"/>
      <c r="E91" s="37"/>
      <c r="F91" s="28" t="str">
        <f>E15</f>
        <v>Město Nový Bydžov, Masarykovo nám. 1, 504 01</v>
      </c>
      <c r="G91" s="37"/>
      <c r="H91" s="37"/>
      <c r="I91" s="30" t="s">
        <v>30</v>
      </c>
      <c r="J91" s="33" t="str">
        <f>E21</f>
        <v>Architektura s.r.o., Vilkova 1142/15, Praha 4-Krč</v>
      </c>
      <c r="K91" s="37"/>
      <c r="L91" s="52"/>
      <c r="S91" s="35"/>
      <c r="T91" s="35"/>
      <c r="U91" s="35"/>
      <c r="V91" s="35"/>
      <c r="W91" s="35"/>
      <c r="X91" s="35"/>
      <c r="Y91" s="35"/>
      <c r="Z91" s="35"/>
      <c r="AA91" s="35"/>
      <c r="AB91" s="35"/>
      <c r="AC91" s="35"/>
      <c r="AD91" s="35"/>
      <c r="AE91" s="35"/>
    </row>
    <row r="92" spans="1:47" s="2" customFormat="1" ht="40.15" customHeight="1">
      <c r="A92" s="35"/>
      <c r="B92" s="36"/>
      <c r="C92" s="30" t="s">
        <v>28</v>
      </c>
      <c r="D92" s="37"/>
      <c r="E92" s="37"/>
      <c r="F92" s="28" t="str">
        <f>IF(E18="","",E18)</f>
        <v>Vyplň údaj</v>
      </c>
      <c r="G92" s="37"/>
      <c r="H92" s="37"/>
      <c r="I92" s="30" t="s">
        <v>33</v>
      </c>
      <c r="J92" s="33" t="str">
        <f>E24</f>
        <v>Projecticon s.r.o., A. Kopeckého 151, Nový Hrádek</v>
      </c>
      <c r="K92" s="37"/>
      <c r="L92" s="52"/>
      <c r="S92" s="35"/>
      <c r="T92" s="35"/>
      <c r="U92" s="35"/>
      <c r="V92" s="35"/>
      <c r="W92" s="35"/>
      <c r="X92" s="35"/>
      <c r="Y92" s="35"/>
      <c r="Z92" s="35"/>
      <c r="AA92" s="35"/>
      <c r="AB92" s="35"/>
      <c r="AC92" s="35"/>
      <c r="AD92" s="35"/>
      <c r="AE92" s="35"/>
    </row>
    <row r="93" spans="1:47" s="2" customFormat="1" ht="10.35" customHeight="1">
      <c r="A93" s="35"/>
      <c r="B93" s="36"/>
      <c r="C93" s="37"/>
      <c r="D93" s="37"/>
      <c r="E93" s="37"/>
      <c r="F93" s="37"/>
      <c r="G93" s="37"/>
      <c r="H93" s="37"/>
      <c r="I93" s="37"/>
      <c r="J93" s="37"/>
      <c r="K93" s="37"/>
      <c r="L93" s="52"/>
      <c r="S93" s="35"/>
      <c r="T93" s="35"/>
      <c r="U93" s="35"/>
      <c r="V93" s="35"/>
      <c r="W93" s="35"/>
      <c r="X93" s="35"/>
      <c r="Y93" s="35"/>
      <c r="Z93" s="35"/>
      <c r="AA93" s="35"/>
      <c r="AB93" s="35"/>
      <c r="AC93" s="35"/>
      <c r="AD93" s="35"/>
      <c r="AE93" s="35"/>
    </row>
    <row r="94" spans="1:47" s="2" customFormat="1" ht="29.25" customHeight="1">
      <c r="A94" s="35"/>
      <c r="B94" s="36"/>
      <c r="C94" s="146" t="s">
        <v>248</v>
      </c>
      <c r="D94" s="147"/>
      <c r="E94" s="147"/>
      <c r="F94" s="147"/>
      <c r="G94" s="147"/>
      <c r="H94" s="147"/>
      <c r="I94" s="147"/>
      <c r="J94" s="148" t="s">
        <v>249</v>
      </c>
      <c r="K94" s="147"/>
      <c r="L94" s="52"/>
      <c r="S94" s="35"/>
      <c r="T94" s="35"/>
      <c r="U94" s="35"/>
      <c r="V94" s="35"/>
      <c r="W94" s="35"/>
      <c r="X94" s="35"/>
      <c r="Y94" s="35"/>
      <c r="Z94" s="35"/>
      <c r="AA94" s="35"/>
      <c r="AB94" s="35"/>
      <c r="AC94" s="35"/>
      <c r="AD94" s="35"/>
      <c r="AE94" s="35"/>
    </row>
    <row r="95" spans="1:47" s="2" customFormat="1" ht="10.35" customHeight="1">
      <c r="A95" s="35"/>
      <c r="B95" s="36"/>
      <c r="C95" s="37"/>
      <c r="D95" s="37"/>
      <c r="E95" s="37"/>
      <c r="F95" s="37"/>
      <c r="G95" s="37"/>
      <c r="H95" s="37"/>
      <c r="I95" s="37"/>
      <c r="J95" s="37"/>
      <c r="K95" s="37"/>
      <c r="L95" s="52"/>
      <c r="S95" s="35"/>
      <c r="T95" s="35"/>
      <c r="U95" s="35"/>
      <c r="V95" s="35"/>
      <c r="W95" s="35"/>
      <c r="X95" s="35"/>
      <c r="Y95" s="35"/>
      <c r="Z95" s="35"/>
      <c r="AA95" s="35"/>
      <c r="AB95" s="35"/>
      <c r="AC95" s="35"/>
      <c r="AD95" s="35"/>
      <c r="AE95" s="35"/>
    </row>
    <row r="96" spans="1:47" s="2" customFormat="1" ht="22.9" customHeight="1">
      <c r="A96" s="35"/>
      <c r="B96" s="36"/>
      <c r="C96" s="149" t="s">
        <v>250</v>
      </c>
      <c r="D96" s="37"/>
      <c r="E96" s="37"/>
      <c r="F96" s="37"/>
      <c r="G96" s="37"/>
      <c r="H96" s="37"/>
      <c r="I96" s="37"/>
      <c r="J96" s="85">
        <f>J122</f>
        <v>0</v>
      </c>
      <c r="K96" s="37"/>
      <c r="L96" s="52"/>
      <c r="S96" s="35"/>
      <c r="T96" s="35"/>
      <c r="U96" s="35"/>
      <c r="V96" s="35"/>
      <c r="W96" s="35"/>
      <c r="X96" s="35"/>
      <c r="Y96" s="35"/>
      <c r="Z96" s="35"/>
      <c r="AA96" s="35"/>
      <c r="AB96" s="35"/>
      <c r="AC96" s="35"/>
      <c r="AD96" s="35"/>
      <c r="AE96" s="35"/>
      <c r="AU96" s="18" t="s">
        <v>251</v>
      </c>
    </row>
    <row r="97" spans="1:31" s="9" customFormat="1" ht="24.95" customHeight="1">
      <c r="B97" s="150"/>
      <c r="C97" s="151"/>
      <c r="D97" s="152" t="s">
        <v>252</v>
      </c>
      <c r="E97" s="153"/>
      <c r="F97" s="153"/>
      <c r="G97" s="153"/>
      <c r="H97" s="153"/>
      <c r="I97" s="153"/>
      <c r="J97" s="154">
        <f>J123</f>
        <v>0</v>
      </c>
      <c r="K97" s="151"/>
      <c r="L97" s="155"/>
    </row>
    <row r="98" spans="1:31" s="10" customFormat="1" ht="19.899999999999999" customHeight="1">
      <c r="B98" s="156"/>
      <c r="C98" s="157"/>
      <c r="D98" s="158" t="s">
        <v>253</v>
      </c>
      <c r="E98" s="159"/>
      <c r="F98" s="159"/>
      <c r="G98" s="159"/>
      <c r="H98" s="159"/>
      <c r="I98" s="159"/>
      <c r="J98" s="160">
        <f>J124</f>
        <v>0</v>
      </c>
      <c r="K98" s="157"/>
      <c r="L98" s="161"/>
    </row>
    <row r="99" spans="1:31" s="9" customFormat="1" ht="24.95" customHeight="1">
      <c r="B99" s="150"/>
      <c r="C99" s="151"/>
      <c r="D99" s="152" t="s">
        <v>261</v>
      </c>
      <c r="E99" s="153"/>
      <c r="F99" s="153"/>
      <c r="G99" s="153"/>
      <c r="H99" s="153"/>
      <c r="I99" s="153"/>
      <c r="J99" s="154">
        <f>J144</f>
        <v>0</v>
      </c>
      <c r="K99" s="151"/>
      <c r="L99" s="155"/>
    </row>
    <row r="100" spans="1:31" s="10" customFormat="1" ht="19.899999999999999" customHeight="1">
      <c r="B100" s="156"/>
      <c r="C100" s="157"/>
      <c r="D100" s="158" t="s">
        <v>6536</v>
      </c>
      <c r="E100" s="159"/>
      <c r="F100" s="159"/>
      <c r="G100" s="159"/>
      <c r="H100" s="159"/>
      <c r="I100" s="159"/>
      <c r="J100" s="160">
        <f>J145</f>
        <v>0</v>
      </c>
      <c r="K100" s="157"/>
      <c r="L100" s="161"/>
    </row>
    <row r="101" spans="1:31" s="10" customFormat="1" ht="19.899999999999999" customHeight="1">
      <c r="B101" s="156"/>
      <c r="C101" s="157"/>
      <c r="D101" s="158" t="s">
        <v>275</v>
      </c>
      <c r="E101" s="159"/>
      <c r="F101" s="159"/>
      <c r="G101" s="159"/>
      <c r="H101" s="159"/>
      <c r="I101" s="159"/>
      <c r="J101" s="160">
        <f>J168</f>
        <v>0</v>
      </c>
      <c r="K101" s="157"/>
      <c r="L101" s="161"/>
    </row>
    <row r="102" spans="1:31" s="9" customFormat="1" ht="24.95" customHeight="1">
      <c r="B102" s="150"/>
      <c r="C102" s="151"/>
      <c r="D102" s="152" t="s">
        <v>4541</v>
      </c>
      <c r="E102" s="153"/>
      <c r="F102" s="153"/>
      <c r="G102" s="153"/>
      <c r="H102" s="153"/>
      <c r="I102" s="153"/>
      <c r="J102" s="154">
        <f>J175</f>
        <v>0</v>
      </c>
      <c r="K102" s="151"/>
      <c r="L102" s="155"/>
    </row>
    <row r="103" spans="1:31" s="2" customFormat="1" ht="21.75" customHeight="1">
      <c r="A103" s="35"/>
      <c r="B103" s="36"/>
      <c r="C103" s="37"/>
      <c r="D103" s="37"/>
      <c r="E103" s="37"/>
      <c r="F103" s="37"/>
      <c r="G103" s="37"/>
      <c r="H103" s="37"/>
      <c r="I103" s="37"/>
      <c r="J103" s="37"/>
      <c r="K103" s="37"/>
      <c r="L103" s="52"/>
      <c r="S103" s="35"/>
      <c r="T103" s="35"/>
      <c r="U103" s="35"/>
      <c r="V103" s="35"/>
      <c r="W103" s="35"/>
      <c r="X103" s="35"/>
      <c r="Y103" s="35"/>
      <c r="Z103" s="35"/>
      <c r="AA103" s="35"/>
      <c r="AB103" s="35"/>
      <c r="AC103" s="35"/>
      <c r="AD103" s="35"/>
      <c r="AE103" s="35"/>
    </row>
    <row r="104" spans="1:31" s="2" customFormat="1" ht="6.95" customHeight="1">
      <c r="A104" s="35"/>
      <c r="B104" s="55"/>
      <c r="C104" s="56"/>
      <c r="D104" s="56"/>
      <c r="E104" s="56"/>
      <c r="F104" s="56"/>
      <c r="G104" s="56"/>
      <c r="H104" s="56"/>
      <c r="I104" s="56"/>
      <c r="J104" s="56"/>
      <c r="K104" s="56"/>
      <c r="L104" s="52"/>
      <c r="S104" s="35"/>
      <c r="T104" s="35"/>
      <c r="U104" s="35"/>
      <c r="V104" s="35"/>
      <c r="W104" s="35"/>
      <c r="X104" s="35"/>
      <c r="Y104" s="35"/>
      <c r="Z104" s="35"/>
      <c r="AA104" s="35"/>
      <c r="AB104" s="35"/>
      <c r="AC104" s="35"/>
      <c r="AD104" s="35"/>
      <c r="AE104" s="35"/>
    </row>
    <row r="108" spans="1:31" s="2" customFormat="1" ht="6.95" customHeight="1">
      <c r="A108" s="35"/>
      <c r="B108" s="57"/>
      <c r="C108" s="58"/>
      <c r="D108" s="58"/>
      <c r="E108" s="58"/>
      <c r="F108" s="58"/>
      <c r="G108" s="58"/>
      <c r="H108" s="58"/>
      <c r="I108" s="58"/>
      <c r="J108" s="58"/>
      <c r="K108" s="58"/>
      <c r="L108" s="52"/>
      <c r="S108" s="35"/>
      <c r="T108" s="35"/>
      <c r="U108" s="35"/>
      <c r="V108" s="35"/>
      <c r="W108" s="35"/>
      <c r="X108" s="35"/>
      <c r="Y108" s="35"/>
      <c r="Z108" s="35"/>
      <c r="AA108" s="35"/>
      <c r="AB108" s="35"/>
      <c r="AC108" s="35"/>
      <c r="AD108" s="35"/>
      <c r="AE108" s="35"/>
    </row>
    <row r="109" spans="1:31" s="2" customFormat="1" ht="24.95" customHeight="1">
      <c r="A109" s="35"/>
      <c r="B109" s="36"/>
      <c r="C109" s="24" t="s">
        <v>277</v>
      </c>
      <c r="D109" s="37"/>
      <c r="E109" s="37"/>
      <c r="F109" s="37"/>
      <c r="G109" s="37"/>
      <c r="H109" s="37"/>
      <c r="I109" s="37"/>
      <c r="J109" s="37"/>
      <c r="K109" s="37"/>
      <c r="L109" s="52"/>
      <c r="S109" s="35"/>
      <c r="T109" s="35"/>
      <c r="U109" s="35"/>
      <c r="V109" s="35"/>
      <c r="W109" s="35"/>
      <c r="X109" s="35"/>
      <c r="Y109" s="35"/>
      <c r="Z109" s="35"/>
      <c r="AA109" s="35"/>
      <c r="AB109" s="35"/>
      <c r="AC109" s="35"/>
      <c r="AD109" s="35"/>
      <c r="AE109" s="35"/>
    </row>
    <row r="110" spans="1:31" s="2" customFormat="1" ht="6.95" customHeight="1">
      <c r="A110" s="35"/>
      <c r="B110" s="36"/>
      <c r="C110" s="37"/>
      <c r="D110" s="37"/>
      <c r="E110" s="37"/>
      <c r="F110" s="37"/>
      <c r="G110" s="37"/>
      <c r="H110" s="37"/>
      <c r="I110" s="37"/>
      <c r="J110" s="37"/>
      <c r="K110" s="37"/>
      <c r="L110" s="52"/>
      <c r="S110" s="35"/>
      <c r="T110" s="35"/>
      <c r="U110" s="35"/>
      <c r="V110" s="35"/>
      <c r="W110" s="35"/>
      <c r="X110" s="35"/>
      <c r="Y110" s="35"/>
      <c r="Z110" s="35"/>
      <c r="AA110" s="35"/>
      <c r="AB110" s="35"/>
      <c r="AC110" s="35"/>
      <c r="AD110" s="35"/>
      <c r="AE110" s="35"/>
    </row>
    <row r="111" spans="1:31" s="2" customFormat="1" ht="12" customHeight="1">
      <c r="A111" s="35"/>
      <c r="B111" s="36"/>
      <c r="C111" s="30" t="s">
        <v>16</v>
      </c>
      <c r="D111" s="37"/>
      <c r="E111" s="37"/>
      <c r="F111" s="37"/>
      <c r="G111" s="37"/>
      <c r="H111" s="37"/>
      <c r="I111" s="37"/>
      <c r="J111" s="37"/>
      <c r="K111" s="37"/>
      <c r="L111" s="52"/>
      <c r="S111" s="35"/>
      <c r="T111" s="35"/>
      <c r="U111" s="35"/>
      <c r="V111" s="35"/>
      <c r="W111" s="35"/>
      <c r="X111" s="35"/>
      <c r="Y111" s="35"/>
      <c r="Z111" s="35"/>
      <c r="AA111" s="35"/>
      <c r="AB111" s="35"/>
      <c r="AC111" s="35"/>
      <c r="AD111" s="35"/>
      <c r="AE111" s="35"/>
    </row>
    <row r="112" spans="1:31" s="2" customFormat="1" ht="16.5" customHeight="1">
      <c r="A112" s="35"/>
      <c r="B112" s="36"/>
      <c r="C112" s="37"/>
      <c r="D112" s="37"/>
      <c r="E112" s="329" t="str">
        <f>E7</f>
        <v>Domov pro seniory, Nový Bydžov</v>
      </c>
      <c r="F112" s="330"/>
      <c r="G112" s="330"/>
      <c r="H112" s="330"/>
      <c r="I112" s="37"/>
      <c r="J112" s="37"/>
      <c r="K112" s="37"/>
      <c r="L112" s="52"/>
      <c r="S112" s="35"/>
      <c r="T112" s="35"/>
      <c r="U112" s="35"/>
      <c r="V112" s="35"/>
      <c r="W112" s="35"/>
      <c r="X112" s="35"/>
      <c r="Y112" s="35"/>
      <c r="Z112" s="35"/>
      <c r="AA112" s="35"/>
      <c r="AB112" s="35"/>
      <c r="AC112" s="35"/>
      <c r="AD112" s="35"/>
      <c r="AE112" s="35"/>
    </row>
    <row r="113" spans="1:65" s="2" customFormat="1" ht="12" customHeight="1">
      <c r="A113" s="35"/>
      <c r="B113" s="36"/>
      <c r="C113" s="30" t="s">
        <v>179</v>
      </c>
      <c r="D113" s="37"/>
      <c r="E113" s="37"/>
      <c r="F113" s="37"/>
      <c r="G113" s="37"/>
      <c r="H113" s="37"/>
      <c r="I113" s="37"/>
      <c r="J113" s="37"/>
      <c r="K113" s="37"/>
      <c r="L113" s="52"/>
      <c r="S113" s="35"/>
      <c r="T113" s="35"/>
      <c r="U113" s="35"/>
      <c r="V113" s="35"/>
      <c r="W113" s="35"/>
      <c r="X113" s="35"/>
      <c r="Y113" s="35"/>
      <c r="Z113" s="35"/>
      <c r="AA113" s="35"/>
      <c r="AB113" s="35"/>
      <c r="AC113" s="35"/>
      <c r="AD113" s="35"/>
      <c r="AE113" s="35"/>
    </row>
    <row r="114" spans="1:65" s="2" customFormat="1" ht="16.5" customHeight="1">
      <c r="A114" s="35"/>
      <c r="B114" s="36"/>
      <c r="C114" s="37"/>
      <c r="D114" s="37"/>
      <c r="E114" s="284" t="str">
        <f>E9</f>
        <v xml:space="preserve">IO.06 - Plynová zařízení  - nezpůsobilé náklady </v>
      </c>
      <c r="F114" s="331"/>
      <c r="G114" s="331"/>
      <c r="H114" s="331"/>
      <c r="I114" s="37"/>
      <c r="J114" s="37"/>
      <c r="K114" s="37"/>
      <c r="L114" s="52"/>
      <c r="S114" s="35"/>
      <c r="T114" s="35"/>
      <c r="U114" s="35"/>
      <c r="V114" s="35"/>
      <c r="W114" s="35"/>
      <c r="X114" s="35"/>
      <c r="Y114" s="35"/>
      <c r="Z114" s="35"/>
      <c r="AA114" s="35"/>
      <c r="AB114" s="35"/>
      <c r="AC114" s="35"/>
      <c r="AD114" s="35"/>
      <c r="AE114" s="35"/>
    </row>
    <row r="115" spans="1:65" s="2" customFormat="1" ht="6.95" customHeight="1">
      <c r="A115" s="35"/>
      <c r="B115" s="36"/>
      <c r="C115" s="37"/>
      <c r="D115" s="37"/>
      <c r="E115" s="37"/>
      <c r="F115" s="37"/>
      <c r="G115" s="37"/>
      <c r="H115" s="37"/>
      <c r="I115" s="37"/>
      <c r="J115" s="37"/>
      <c r="K115" s="37"/>
      <c r="L115" s="52"/>
      <c r="S115" s="35"/>
      <c r="T115" s="35"/>
      <c r="U115" s="35"/>
      <c r="V115" s="35"/>
      <c r="W115" s="35"/>
      <c r="X115" s="35"/>
      <c r="Y115" s="35"/>
      <c r="Z115" s="35"/>
      <c r="AA115" s="35"/>
      <c r="AB115" s="35"/>
      <c r="AC115" s="35"/>
      <c r="AD115" s="35"/>
      <c r="AE115" s="35"/>
    </row>
    <row r="116" spans="1:65" s="2" customFormat="1" ht="12" customHeight="1">
      <c r="A116" s="35"/>
      <c r="B116" s="36"/>
      <c r="C116" s="30" t="s">
        <v>20</v>
      </c>
      <c r="D116" s="37"/>
      <c r="E116" s="37"/>
      <c r="F116" s="28" t="str">
        <f>F12</f>
        <v>k.ú. Nový Bydžov, 70 7163</v>
      </c>
      <c r="G116" s="37"/>
      <c r="H116" s="37"/>
      <c r="I116" s="30" t="s">
        <v>22</v>
      </c>
      <c r="J116" s="67" t="str">
        <f>IF(J12="","",J12)</f>
        <v>4. 1. 2023</v>
      </c>
      <c r="K116" s="37"/>
      <c r="L116" s="52"/>
      <c r="S116" s="35"/>
      <c r="T116" s="35"/>
      <c r="U116" s="35"/>
      <c r="V116" s="35"/>
      <c r="W116" s="35"/>
      <c r="X116" s="35"/>
      <c r="Y116" s="35"/>
      <c r="Z116" s="35"/>
      <c r="AA116" s="35"/>
      <c r="AB116" s="35"/>
      <c r="AC116" s="35"/>
      <c r="AD116" s="35"/>
      <c r="AE116" s="35"/>
    </row>
    <row r="117" spans="1:65" s="2" customFormat="1" ht="6.95" customHeight="1">
      <c r="A117" s="35"/>
      <c r="B117" s="36"/>
      <c r="C117" s="37"/>
      <c r="D117" s="37"/>
      <c r="E117" s="37"/>
      <c r="F117" s="37"/>
      <c r="G117" s="37"/>
      <c r="H117" s="37"/>
      <c r="I117" s="37"/>
      <c r="J117" s="37"/>
      <c r="K117" s="37"/>
      <c r="L117" s="52"/>
      <c r="S117" s="35"/>
      <c r="T117" s="35"/>
      <c r="U117" s="35"/>
      <c r="V117" s="35"/>
      <c r="W117" s="35"/>
      <c r="X117" s="35"/>
      <c r="Y117" s="35"/>
      <c r="Z117" s="35"/>
      <c r="AA117" s="35"/>
      <c r="AB117" s="35"/>
      <c r="AC117" s="35"/>
      <c r="AD117" s="35"/>
      <c r="AE117" s="35"/>
    </row>
    <row r="118" spans="1:65" s="2" customFormat="1" ht="40.15" customHeight="1">
      <c r="A118" s="35"/>
      <c r="B118" s="36"/>
      <c r="C118" s="30" t="s">
        <v>24</v>
      </c>
      <c r="D118" s="37"/>
      <c r="E118" s="37"/>
      <c r="F118" s="28" t="str">
        <f>E15</f>
        <v>Město Nový Bydžov, Masarykovo nám. 1, 504 01</v>
      </c>
      <c r="G118" s="37"/>
      <c r="H118" s="37"/>
      <c r="I118" s="30" t="s">
        <v>30</v>
      </c>
      <c r="J118" s="33" t="str">
        <f>E21</f>
        <v>Architektura s.r.o., Vilkova 1142/15, Praha 4-Krč</v>
      </c>
      <c r="K118" s="37"/>
      <c r="L118" s="52"/>
      <c r="S118" s="35"/>
      <c r="T118" s="35"/>
      <c r="U118" s="35"/>
      <c r="V118" s="35"/>
      <c r="W118" s="35"/>
      <c r="X118" s="35"/>
      <c r="Y118" s="35"/>
      <c r="Z118" s="35"/>
      <c r="AA118" s="35"/>
      <c r="AB118" s="35"/>
      <c r="AC118" s="35"/>
      <c r="AD118" s="35"/>
      <c r="AE118" s="35"/>
    </row>
    <row r="119" spans="1:65" s="2" customFormat="1" ht="40.15" customHeight="1">
      <c r="A119" s="35"/>
      <c r="B119" s="36"/>
      <c r="C119" s="30" t="s">
        <v>28</v>
      </c>
      <c r="D119" s="37"/>
      <c r="E119" s="37"/>
      <c r="F119" s="28" t="str">
        <f>IF(E18="","",E18)</f>
        <v>Vyplň údaj</v>
      </c>
      <c r="G119" s="37"/>
      <c r="H119" s="37"/>
      <c r="I119" s="30" t="s">
        <v>33</v>
      </c>
      <c r="J119" s="33" t="str">
        <f>E24</f>
        <v>Projecticon s.r.o., A. Kopeckého 151, Nový Hrádek</v>
      </c>
      <c r="K119" s="37"/>
      <c r="L119" s="52"/>
      <c r="S119" s="35"/>
      <c r="T119" s="35"/>
      <c r="U119" s="35"/>
      <c r="V119" s="35"/>
      <c r="W119" s="35"/>
      <c r="X119" s="35"/>
      <c r="Y119" s="35"/>
      <c r="Z119" s="35"/>
      <c r="AA119" s="35"/>
      <c r="AB119" s="35"/>
      <c r="AC119" s="35"/>
      <c r="AD119" s="35"/>
      <c r="AE119" s="35"/>
    </row>
    <row r="120" spans="1:65" s="2" customFormat="1" ht="10.35" customHeight="1">
      <c r="A120" s="35"/>
      <c r="B120" s="36"/>
      <c r="C120" s="37"/>
      <c r="D120" s="37"/>
      <c r="E120" s="37"/>
      <c r="F120" s="37"/>
      <c r="G120" s="37"/>
      <c r="H120" s="37"/>
      <c r="I120" s="37"/>
      <c r="J120" s="37"/>
      <c r="K120" s="37"/>
      <c r="L120" s="52"/>
      <c r="S120" s="35"/>
      <c r="T120" s="35"/>
      <c r="U120" s="35"/>
      <c r="V120" s="35"/>
      <c r="W120" s="35"/>
      <c r="X120" s="35"/>
      <c r="Y120" s="35"/>
      <c r="Z120" s="35"/>
      <c r="AA120" s="35"/>
      <c r="AB120" s="35"/>
      <c r="AC120" s="35"/>
      <c r="AD120" s="35"/>
      <c r="AE120" s="35"/>
    </row>
    <row r="121" spans="1:65" s="11" customFormat="1" ht="29.25" customHeight="1">
      <c r="A121" s="162"/>
      <c r="B121" s="163"/>
      <c r="C121" s="164" t="s">
        <v>278</v>
      </c>
      <c r="D121" s="165" t="s">
        <v>62</v>
      </c>
      <c r="E121" s="165" t="s">
        <v>58</v>
      </c>
      <c r="F121" s="165" t="s">
        <v>59</v>
      </c>
      <c r="G121" s="165" t="s">
        <v>279</v>
      </c>
      <c r="H121" s="165" t="s">
        <v>280</v>
      </c>
      <c r="I121" s="165" t="s">
        <v>281</v>
      </c>
      <c r="J121" s="165" t="s">
        <v>249</v>
      </c>
      <c r="K121" s="166" t="s">
        <v>282</v>
      </c>
      <c r="L121" s="167"/>
      <c r="M121" s="76" t="s">
        <v>1</v>
      </c>
      <c r="N121" s="77" t="s">
        <v>41</v>
      </c>
      <c r="O121" s="77" t="s">
        <v>283</v>
      </c>
      <c r="P121" s="77" t="s">
        <v>284</v>
      </c>
      <c r="Q121" s="77" t="s">
        <v>285</v>
      </c>
      <c r="R121" s="77" t="s">
        <v>286</v>
      </c>
      <c r="S121" s="77" t="s">
        <v>287</v>
      </c>
      <c r="T121" s="78" t="s">
        <v>288</v>
      </c>
      <c r="U121" s="162"/>
      <c r="V121" s="162"/>
      <c r="W121" s="162"/>
      <c r="X121" s="162"/>
      <c r="Y121" s="162"/>
      <c r="Z121" s="162"/>
      <c r="AA121" s="162"/>
      <c r="AB121" s="162"/>
      <c r="AC121" s="162"/>
      <c r="AD121" s="162"/>
      <c r="AE121" s="162"/>
    </row>
    <row r="122" spans="1:65" s="2" customFormat="1" ht="22.9" customHeight="1">
      <c r="A122" s="35"/>
      <c r="B122" s="36"/>
      <c r="C122" s="83" t="s">
        <v>289</v>
      </c>
      <c r="D122" s="37"/>
      <c r="E122" s="37"/>
      <c r="F122" s="37"/>
      <c r="G122" s="37"/>
      <c r="H122" s="37"/>
      <c r="I122" s="37"/>
      <c r="J122" s="168">
        <f>BK122</f>
        <v>0</v>
      </c>
      <c r="K122" s="37"/>
      <c r="L122" s="40"/>
      <c r="M122" s="79"/>
      <c r="N122" s="169"/>
      <c r="O122" s="80"/>
      <c r="P122" s="170">
        <f>P123+P144+P175</f>
        <v>0</v>
      </c>
      <c r="Q122" s="80"/>
      <c r="R122" s="170">
        <f>R123+R144+R175</f>
        <v>51.61824</v>
      </c>
      <c r="S122" s="80"/>
      <c r="T122" s="171">
        <f>T123+T144+T175</f>
        <v>0</v>
      </c>
      <c r="U122" s="35"/>
      <c r="V122" s="35"/>
      <c r="W122" s="35"/>
      <c r="X122" s="35"/>
      <c r="Y122" s="35"/>
      <c r="Z122" s="35"/>
      <c r="AA122" s="35"/>
      <c r="AB122" s="35"/>
      <c r="AC122" s="35"/>
      <c r="AD122" s="35"/>
      <c r="AE122" s="35"/>
      <c r="AT122" s="18" t="s">
        <v>76</v>
      </c>
      <c r="AU122" s="18" t="s">
        <v>251</v>
      </c>
      <c r="BK122" s="172">
        <f>BK123+BK144+BK175</f>
        <v>0</v>
      </c>
    </row>
    <row r="123" spans="1:65" s="12" customFormat="1" ht="25.9" customHeight="1">
      <c r="B123" s="173"/>
      <c r="C123" s="174"/>
      <c r="D123" s="175" t="s">
        <v>76</v>
      </c>
      <c r="E123" s="176" t="s">
        <v>290</v>
      </c>
      <c r="F123" s="176" t="s">
        <v>291</v>
      </c>
      <c r="G123" s="174"/>
      <c r="H123" s="174"/>
      <c r="I123" s="177"/>
      <c r="J123" s="178">
        <f>BK123</f>
        <v>0</v>
      </c>
      <c r="K123" s="174"/>
      <c r="L123" s="179"/>
      <c r="M123" s="180"/>
      <c r="N123" s="181"/>
      <c r="O123" s="181"/>
      <c r="P123" s="182">
        <f>P124</f>
        <v>0</v>
      </c>
      <c r="Q123" s="181"/>
      <c r="R123" s="182">
        <f>R124</f>
        <v>51.181919999999998</v>
      </c>
      <c r="S123" s="181"/>
      <c r="T123" s="183">
        <f>T124</f>
        <v>0</v>
      </c>
      <c r="AR123" s="184" t="s">
        <v>85</v>
      </c>
      <c r="AT123" s="185" t="s">
        <v>76</v>
      </c>
      <c r="AU123" s="185" t="s">
        <v>77</v>
      </c>
      <c r="AY123" s="184" t="s">
        <v>292</v>
      </c>
      <c r="BK123" s="186">
        <f>BK124</f>
        <v>0</v>
      </c>
    </row>
    <row r="124" spans="1:65" s="12" customFormat="1" ht="22.9" customHeight="1">
      <c r="B124" s="173"/>
      <c r="C124" s="174"/>
      <c r="D124" s="175" t="s">
        <v>76</v>
      </c>
      <c r="E124" s="187" t="s">
        <v>85</v>
      </c>
      <c r="F124" s="187" t="s">
        <v>293</v>
      </c>
      <c r="G124" s="174"/>
      <c r="H124" s="174"/>
      <c r="I124" s="177"/>
      <c r="J124" s="188">
        <f>BK124</f>
        <v>0</v>
      </c>
      <c r="K124" s="174"/>
      <c r="L124" s="179"/>
      <c r="M124" s="180"/>
      <c r="N124" s="181"/>
      <c r="O124" s="181"/>
      <c r="P124" s="182">
        <f>SUM(P125:P143)</f>
        <v>0</v>
      </c>
      <c r="Q124" s="181"/>
      <c r="R124" s="182">
        <f>SUM(R125:R143)</f>
        <v>51.181919999999998</v>
      </c>
      <c r="S124" s="181"/>
      <c r="T124" s="183">
        <f>SUM(T125:T143)</f>
        <v>0</v>
      </c>
      <c r="AR124" s="184" t="s">
        <v>85</v>
      </c>
      <c r="AT124" s="185" t="s">
        <v>76</v>
      </c>
      <c r="AU124" s="185" t="s">
        <v>85</v>
      </c>
      <c r="AY124" s="184" t="s">
        <v>292</v>
      </c>
      <c r="BK124" s="186">
        <f>SUM(BK125:BK143)</f>
        <v>0</v>
      </c>
    </row>
    <row r="125" spans="1:65" s="2" customFormat="1" ht="24.2" customHeight="1">
      <c r="A125" s="35"/>
      <c r="B125" s="36"/>
      <c r="C125" s="189" t="s">
        <v>85</v>
      </c>
      <c r="D125" s="189" t="s">
        <v>294</v>
      </c>
      <c r="E125" s="190" t="s">
        <v>6537</v>
      </c>
      <c r="F125" s="191" t="s">
        <v>6538</v>
      </c>
      <c r="G125" s="192" t="s">
        <v>337</v>
      </c>
      <c r="H125" s="193">
        <v>20</v>
      </c>
      <c r="I125" s="194"/>
      <c r="J125" s="195">
        <f>ROUND(I125*H125,2)</f>
        <v>0</v>
      </c>
      <c r="K125" s="191" t="s">
        <v>298</v>
      </c>
      <c r="L125" s="40"/>
      <c r="M125" s="196" t="s">
        <v>1</v>
      </c>
      <c r="N125" s="197" t="s">
        <v>42</v>
      </c>
      <c r="O125" s="72"/>
      <c r="P125" s="198">
        <f>O125*H125</f>
        <v>0</v>
      </c>
      <c r="Q125" s="198">
        <v>1E-4</v>
      </c>
      <c r="R125" s="198">
        <f>Q125*H125</f>
        <v>2E-3</v>
      </c>
      <c r="S125" s="198">
        <v>0</v>
      </c>
      <c r="T125" s="199">
        <f>S125*H125</f>
        <v>0</v>
      </c>
      <c r="U125" s="35"/>
      <c r="V125" s="35"/>
      <c r="W125" s="35"/>
      <c r="X125" s="35"/>
      <c r="Y125" s="35"/>
      <c r="Z125" s="35"/>
      <c r="AA125" s="35"/>
      <c r="AB125" s="35"/>
      <c r="AC125" s="35"/>
      <c r="AD125" s="35"/>
      <c r="AE125" s="35"/>
      <c r="AR125" s="200" t="s">
        <v>299</v>
      </c>
      <c r="AT125" s="200" t="s">
        <v>294</v>
      </c>
      <c r="AU125" s="200" t="s">
        <v>120</v>
      </c>
      <c r="AY125" s="18" t="s">
        <v>292</v>
      </c>
      <c r="BE125" s="201">
        <f>IF(N125="základní",J125,0)</f>
        <v>0</v>
      </c>
      <c r="BF125" s="201">
        <f>IF(N125="snížená",J125,0)</f>
        <v>0</v>
      </c>
      <c r="BG125" s="201">
        <f>IF(N125="zákl. přenesená",J125,0)</f>
        <v>0</v>
      </c>
      <c r="BH125" s="201">
        <f>IF(N125="sníž. přenesená",J125,0)</f>
        <v>0</v>
      </c>
      <c r="BI125" s="201">
        <f>IF(N125="nulová",J125,0)</f>
        <v>0</v>
      </c>
      <c r="BJ125" s="18" t="s">
        <v>85</v>
      </c>
      <c r="BK125" s="201">
        <f>ROUND(I125*H125,2)</f>
        <v>0</v>
      </c>
      <c r="BL125" s="18" t="s">
        <v>299</v>
      </c>
      <c r="BM125" s="200" t="s">
        <v>120</v>
      </c>
    </row>
    <row r="126" spans="1:65" s="2" customFormat="1" ht="24.2" customHeight="1">
      <c r="A126" s="35"/>
      <c r="B126" s="36"/>
      <c r="C126" s="189" t="s">
        <v>120</v>
      </c>
      <c r="D126" s="189" t="s">
        <v>294</v>
      </c>
      <c r="E126" s="190" t="s">
        <v>6539</v>
      </c>
      <c r="F126" s="191" t="s">
        <v>6540</v>
      </c>
      <c r="G126" s="192" t="s">
        <v>407</v>
      </c>
      <c r="H126" s="193">
        <v>4</v>
      </c>
      <c r="I126" s="194"/>
      <c r="J126" s="195">
        <f>ROUND(I126*H126,2)</f>
        <v>0</v>
      </c>
      <c r="K126" s="191" t="s">
        <v>298</v>
      </c>
      <c r="L126" s="40"/>
      <c r="M126" s="196" t="s">
        <v>1</v>
      </c>
      <c r="N126" s="197" t="s">
        <v>42</v>
      </c>
      <c r="O126" s="72"/>
      <c r="P126" s="198">
        <f>O126*H126</f>
        <v>0</v>
      </c>
      <c r="Q126" s="198">
        <v>1.068E-2</v>
      </c>
      <c r="R126" s="198">
        <f>Q126*H126</f>
        <v>4.2720000000000001E-2</v>
      </c>
      <c r="S126" s="198">
        <v>0</v>
      </c>
      <c r="T126" s="199">
        <f>S126*H126</f>
        <v>0</v>
      </c>
      <c r="U126" s="35"/>
      <c r="V126" s="35"/>
      <c r="W126" s="35"/>
      <c r="X126" s="35"/>
      <c r="Y126" s="35"/>
      <c r="Z126" s="35"/>
      <c r="AA126" s="35"/>
      <c r="AB126" s="35"/>
      <c r="AC126" s="35"/>
      <c r="AD126" s="35"/>
      <c r="AE126" s="35"/>
      <c r="AR126" s="200" t="s">
        <v>299</v>
      </c>
      <c r="AT126" s="200" t="s">
        <v>294</v>
      </c>
      <c r="AU126" s="200" t="s">
        <v>120</v>
      </c>
      <c r="AY126" s="18" t="s">
        <v>292</v>
      </c>
      <c r="BE126" s="201">
        <f>IF(N126="základní",J126,0)</f>
        <v>0</v>
      </c>
      <c r="BF126" s="201">
        <f>IF(N126="snížená",J126,0)</f>
        <v>0</v>
      </c>
      <c r="BG126" s="201">
        <f>IF(N126="zákl. přenesená",J126,0)</f>
        <v>0</v>
      </c>
      <c r="BH126" s="201">
        <f>IF(N126="sníž. přenesená",J126,0)</f>
        <v>0</v>
      </c>
      <c r="BI126" s="201">
        <f>IF(N126="nulová",J126,0)</f>
        <v>0</v>
      </c>
      <c r="BJ126" s="18" t="s">
        <v>85</v>
      </c>
      <c r="BK126" s="201">
        <f>ROUND(I126*H126,2)</f>
        <v>0</v>
      </c>
      <c r="BL126" s="18" t="s">
        <v>299</v>
      </c>
      <c r="BM126" s="200" t="s">
        <v>299</v>
      </c>
    </row>
    <row r="127" spans="1:65" s="2" customFormat="1" ht="24.2" customHeight="1">
      <c r="A127" s="35"/>
      <c r="B127" s="36"/>
      <c r="C127" s="189" t="s">
        <v>317</v>
      </c>
      <c r="D127" s="189" t="s">
        <v>294</v>
      </c>
      <c r="E127" s="190" t="s">
        <v>6541</v>
      </c>
      <c r="F127" s="191" t="s">
        <v>6542</v>
      </c>
      <c r="G127" s="192" t="s">
        <v>407</v>
      </c>
      <c r="H127" s="193">
        <v>10</v>
      </c>
      <c r="I127" s="194"/>
      <c r="J127" s="195">
        <f>ROUND(I127*H127,2)</f>
        <v>0</v>
      </c>
      <c r="K127" s="191" t="s">
        <v>298</v>
      </c>
      <c r="L127" s="40"/>
      <c r="M127" s="196" t="s">
        <v>1</v>
      </c>
      <c r="N127" s="197" t="s">
        <v>42</v>
      </c>
      <c r="O127" s="72"/>
      <c r="P127" s="198">
        <f>O127*H127</f>
        <v>0</v>
      </c>
      <c r="Q127" s="198">
        <v>3.6900000000000002E-2</v>
      </c>
      <c r="R127" s="198">
        <f>Q127*H127</f>
        <v>0.36899999999999999</v>
      </c>
      <c r="S127" s="198">
        <v>0</v>
      </c>
      <c r="T127" s="199">
        <f>S127*H127</f>
        <v>0</v>
      </c>
      <c r="U127" s="35"/>
      <c r="V127" s="35"/>
      <c r="W127" s="35"/>
      <c r="X127" s="35"/>
      <c r="Y127" s="35"/>
      <c r="Z127" s="35"/>
      <c r="AA127" s="35"/>
      <c r="AB127" s="35"/>
      <c r="AC127" s="35"/>
      <c r="AD127" s="35"/>
      <c r="AE127" s="35"/>
      <c r="AR127" s="200" t="s">
        <v>299</v>
      </c>
      <c r="AT127" s="200" t="s">
        <v>294</v>
      </c>
      <c r="AU127" s="200" t="s">
        <v>120</v>
      </c>
      <c r="AY127" s="18" t="s">
        <v>292</v>
      </c>
      <c r="BE127" s="201">
        <f>IF(N127="základní",J127,0)</f>
        <v>0</v>
      </c>
      <c r="BF127" s="201">
        <f>IF(N127="snížená",J127,0)</f>
        <v>0</v>
      </c>
      <c r="BG127" s="201">
        <f>IF(N127="zákl. přenesená",J127,0)</f>
        <v>0</v>
      </c>
      <c r="BH127" s="201">
        <f>IF(N127="sníž. přenesená",J127,0)</f>
        <v>0</v>
      </c>
      <c r="BI127" s="201">
        <f>IF(N127="nulová",J127,0)</f>
        <v>0</v>
      </c>
      <c r="BJ127" s="18" t="s">
        <v>85</v>
      </c>
      <c r="BK127" s="201">
        <f>ROUND(I127*H127,2)</f>
        <v>0</v>
      </c>
      <c r="BL127" s="18" t="s">
        <v>299</v>
      </c>
      <c r="BM127" s="200" t="s">
        <v>346</v>
      </c>
    </row>
    <row r="128" spans="1:65" s="2" customFormat="1" ht="33" customHeight="1">
      <c r="A128" s="35"/>
      <c r="B128" s="36"/>
      <c r="C128" s="189" t="s">
        <v>299</v>
      </c>
      <c r="D128" s="189" t="s">
        <v>294</v>
      </c>
      <c r="E128" s="190" t="s">
        <v>6548</v>
      </c>
      <c r="F128" s="191" t="s">
        <v>6549</v>
      </c>
      <c r="G128" s="192" t="s">
        <v>307</v>
      </c>
      <c r="H128" s="193">
        <v>148.5</v>
      </c>
      <c r="I128" s="194"/>
      <c r="J128" s="195">
        <f>ROUND(I128*H128,2)</f>
        <v>0</v>
      </c>
      <c r="K128" s="191" t="s">
        <v>298</v>
      </c>
      <c r="L128" s="40"/>
      <c r="M128" s="196" t="s">
        <v>1</v>
      </c>
      <c r="N128" s="197" t="s">
        <v>42</v>
      </c>
      <c r="O128" s="72"/>
      <c r="P128" s="198">
        <f>O128*H128</f>
        <v>0</v>
      </c>
      <c r="Q128" s="198">
        <v>0</v>
      </c>
      <c r="R128" s="198">
        <f>Q128*H128</f>
        <v>0</v>
      </c>
      <c r="S128" s="198">
        <v>0</v>
      </c>
      <c r="T128" s="199">
        <f>S128*H128</f>
        <v>0</v>
      </c>
      <c r="U128" s="35"/>
      <c r="V128" s="35"/>
      <c r="W128" s="35"/>
      <c r="X128" s="35"/>
      <c r="Y128" s="35"/>
      <c r="Z128" s="35"/>
      <c r="AA128" s="35"/>
      <c r="AB128" s="35"/>
      <c r="AC128" s="35"/>
      <c r="AD128" s="35"/>
      <c r="AE128" s="35"/>
      <c r="AR128" s="200" t="s">
        <v>299</v>
      </c>
      <c r="AT128" s="200" t="s">
        <v>294</v>
      </c>
      <c r="AU128" s="200" t="s">
        <v>120</v>
      </c>
      <c r="AY128" s="18" t="s">
        <v>292</v>
      </c>
      <c r="BE128" s="201">
        <f>IF(N128="základní",J128,0)</f>
        <v>0</v>
      </c>
      <c r="BF128" s="201">
        <f>IF(N128="snížená",J128,0)</f>
        <v>0</v>
      </c>
      <c r="BG128" s="201">
        <f>IF(N128="zákl. přenesená",J128,0)</f>
        <v>0</v>
      </c>
      <c r="BH128" s="201">
        <f>IF(N128="sníž. přenesená",J128,0)</f>
        <v>0</v>
      </c>
      <c r="BI128" s="201">
        <f>IF(N128="nulová",J128,0)</f>
        <v>0</v>
      </c>
      <c r="BJ128" s="18" t="s">
        <v>85</v>
      </c>
      <c r="BK128" s="201">
        <f>ROUND(I128*H128,2)</f>
        <v>0</v>
      </c>
      <c r="BL128" s="18" t="s">
        <v>299</v>
      </c>
      <c r="BM128" s="200" t="s">
        <v>357</v>
      </c>
    </row>
    <row r="129" spans="1:65" s="14" customFormat="1" ht="11.25">
      <c r="B129" s="213"/>
      <c r="C129" s="214"/>
      <c r="D129" s="204" t="s">
        <v>301</v>
      </c>
      <c r="E129" s="215" t="s">
        <v>1</v>
      </c>
      <c r="F129" s="216" t="s">
        <v>6647</v>
      </c>
      <c r="G129" s="214"/>
      <c r="H129" s="217">
        <v>148.5</v>
      </c>
      <c r="I129" s="218"/>
      <c r="J129" s="214"/>
      <c r="K129" s="214"/>
      <c r="L129" s="219"/>
      <c r="M129" s="220"/>
      <c r="N129" s="221"/>
      <c r="O129" s="221"/>
      <c r="P129" s="221"/>
      <c r="Q129" s="221"/>
      <c r="R129" s="221"/>
      <c r="S129" s="221"/>
      <c r="T129" s="222"/>
      <c r="AT129" s="223" t="s">
        <v>301</v>
      </c>
      <c r="AU129" s="223" t="s">
        <v>120</v>
      </c>
      <c r="AV129" s="14" t="s">
        <v>120</v>
      </c>
      <c r="AW129" s="14" t="s">
        <v>32</v>
      </c>
      <c r="AX129" s="14" t="s">
        <v>77</v>
      </c>
      <c r="AY129" s="223" t="s">
        <v>292</v>
      </c>
    </row>
    <row r="130" spans="1:65" s="15" customFormat="1" ht="11.25">
      <c r="B130" s="224"/>
      <c r="C130" s="225"/>
      <c r="D130" s="204" t="s">
        <v>301</v>
      </c>
      <c r="E130" s="226" t="s">
        <v>1</v>
      </c>
      <c r="F130" s="227" t="s">
        <v>304</v>
      </c>
      <c r="G130" s="225"/>
      <c r="H130" s="228">
        <v>148.5</v>
      </c>
      <c r="I130" s="229"/>
      <c r="J130" s="225"/>
      <c r="K130" s="225"/>
      <c r="L130" s="230"/>
      <c r="M130" s="231"/>
      <c r="N130" s="232"/>
      <c r="O130" s="232"/>
      <c r="P130" s="232"/>
      <c r="Q130" s="232"/>
      <c r="R130" s="232"/>
      <c r="S130" s="232"/>
      <c r="T130" s="233"/>
      <c r="AT130" s="234" t="s">
        <v>301</v>
      </c>
      <c r="AU130" s="234" t="s">
        <v>120</v>
      </c>
      <c r="AV130" s="15" t="s">
        <v>299</v>
      </c>
      <c r="AW130" s="15" t="s">
        <v>32</v>
      </c>
      <c r="AX130" s="15" t="s">
        <v>85</v>
      </c>
      <c r="AY130" s="234" t="s">
        <v>292</v>
      </c>
    </row>
    <row r="131" spans="1:65" s="2" customFormat="1" ht="21.75" customHeight="1">
      <c r="A131" s="35"/>
      <c r="B131" s="36"/>
      <c r="C131" s="189" t="s">
        <v>341</v>
      </c>
      <c r="D131" s="189" t="s">
        <v>294</v>
      </c>
      <c r="E131" s="190" t="s">
        <v>6551</v>
      </c>
      <c r="F131" s="191" t="s">
        <v>6552</v>
      </c>
      <c r="G131" s="192" t="s">
        <v>297</v>
      </c>
      <c r="H131" s="193">
        <v>330</v>
      </c>
      <c r="I131" s="194"/>
      <c r="J131" s="195">
        <f>ROUND(I131*H131,2)</f>
        <v>0</v>
      </c>
      <c r="K131" s="191" t="s">
        <v>298</v>
      </c>
      <c r="L131" s="40"/>
      <c r="M131" s="196" t="s">
        <v>1</v>
      </c>
      <c r="N131" s="197" t="s">
        <v>42</v>
      </c>
      <c r="O131" s="72"/>
      <c r="P131" s="198">
        <f>O131*H131</f>
        <v>0</v>
      </c>
      <c r="Q131" s="198">
        <v>8.4000000000000003E-4</v>
      </c>
      <c r="R131" s="198">
        <f>Q131*H131</f>
        <v>0.2772</v>
      </c>
      <c r="S131" s="198">
        <v>0</v>
      </c>
      <c r="T131" s="199">
        <f>S131*H131</f>
        <v>0</v>
      </c>
      <c r="U131" s="35"/>
      <c r="V131" s="35"/>
      <c r="W131" s="35"/>
      <c r="X131" s="35"/>
      <c r="Y131" s="35"/>
      <c r="Z131" s="35"/>
      <c r="AA131" s="35"/>
      <c r="AB131" s="35"/>
      <c r="AC131" s="35"/>
      <c r="AD131" s="35"/>
      <c r="AE131" s="35"/>
      <c r="AR131" s="200" t="s">
        <v>299</v>
      </c>
      <c r="AT131" s="200" t="s">
        <v>294</v>
      </c>
      <c r="AU131" s="200" t="s">
        <v>120</v>
      </c>
      <c r="AY131" s="18" t="s">
        <v>292</v>
      </c>
      <c r="BE131" s="201">
        <f>IF(N131="základní",J131,0)</f>
        <v>0</v>
      </c>
      <c r="BF131" s="201">
        <f>IF(N131="snížená",J131,0)</f>
        <v>0</v>
      </c>
      <c r="BG131" s="201">
        <f>IF(N131="zákl. přenesená",J131,0)</f>
        <v>0</v>
      </c>
      <c r="BH131" s="201">
        <f>IF(N131="sníž. přenesená",J131,0)</f>
        <v>0</v>
      </c>
      <c r="BI131" s="201">
        <f>IF(N131="nulová",J131,0)</f>
        <v>0</v>
      </c>
      <c r="BJ131" s="18" t="s">
        <v>85</v>
      </c>
      <c r="BK131" s="201">
        <f>ROUND(I131*H131,2)</f>
        <v>0</v>
      </c>
      <c r="BL131" s="18" t="s">
        <v>299</v>
      </c>
      <c r="BM131" s="200" t="s">
        <v>368</v>
      </c>
    </row>
    <row r="132" spans="1:65" s="14" customFormat="1" ht="11.25">
      <c r="B132" s="213"/>
      <c r="C132" s="214"/>
      <c r="D132" s="204" t="s">
        <v>301</v>
      </c>
      <c r="E132" s="215" t="s">
        <v>1</v>
      </c>
      <c r="F132" s="216" t="s">
        <v>6648</v>
      </c>
      <c r="G132" s="214"/>
      <c r="H132" s="217">
        <v>330</v>
      </c>
      <c r="I132" s="218"/>
      <c r="J132" s="214"/>
      <c r="K132" s="214"/>
      <c r="L132" s="219"/>
      <c r="M132" s="220"/>
      <c r="N132" s="221"/>
      <c r="O132" s="221"/>
      <c r="P132" s="221"/>
      <c r="Q132" s="221"/>
      <c r="R132" s="221"/>
      <c r="S132" s="221"/>
      <c r="T132" s="222"/>
      <c r="AT132" s="223" t="s">
        <v>301</v>
      </c>
      <c r="AU132" s="223" t="s">
        <v>120</v>
      </c>
      <c r="AV132" s="14" t="s">
        <v>120</v>
      </c>
      <c r="AW132" s="14" t="s">
        <v>32</v>
      </c>
      <c r="AX132" s="14" t="s">
        <v>77</v>
      </c>
      <c r="AY132" s="223" t="s">
        <v>292</v>
      </c>
    </row>
    <row r="133" spans="1:65" s="15" customFormat="1" ht="11.25">
      <c r="B133" s="224"/>
      <c r="C133" s="225"/>
      <c r="D133" s="204" t="s">
        <v>301</v>
      </c>
      <c r="E133" s="226" t="s">
        <v>1</v>
      </c>
      <c r="F133" s="227" t="s">
        <v>304</v>
      </c>
      <c r="G133" s="225"/>
      <c r="H133" s="228">
        <v>330</v>
      </c>
      <c r="I133" s="229"/>
      <c r="J133" s="225"/>
      <c r="K133" s="225"/>
      <c r="L133" s="230"/>
      <c r="M133" s="231"/>
      <c r="N133" s="232"/>
      <c r="O133" s="232"/>
      <c r="P133" s="232"/>
      <c r="Q133" s="232"/>
      <c r="R133" s="232"/>
      <c r="S133" s="232"/>
      <c r="T133" s="233"/>
      <c r="AT133" s="234" t="s">
        <v>301</v>
      </c>
      <c r="AU133" s="234" t="s">
        <v>120</v>
      </c>
      <c r="AV133" s="15" t="s">
        <v>299</v>
      </c>
      <c r="AW133" s="15" t="s">
        <v>32</v>
      </c>
      <c r="AX133" s="15" t="s">
        <v>85</v>
      </c>
      <c r="AY133" s="234" t="s">
        <v>292</v>
      </c>
    </row>
    <row r="134" spans="1:65" s="2" customFormat="1" ht="24.2" customHeight="1">
      <c r="A134" s="35"/>
      <c r="B134" s="36"/>
      <c r="C134" s="189" t="s">
        <v>346</v>
      </c>
      <c r="D134" s="189" t="s">
        <v>294</v>
      </c>
      <c r="E134" s="190" t="s">
        <v>6553</v>
      </c>
      <c r="F134" s="191" t="s">
        <v>6554</v>
      </c>
      <c r="G134" s="192" t="s">
        <v>297</v>
      </c>
      <c r="H134" s="193">
        <v>330</v>
      </c>
      <c r="I134" s="194"/>
      <c r="J134" s="195">
        <f>ROUND(I134*H134,2)</f>
        <v>0</v>
      </c>
      <c r="K134" s="191" t="s">
        <v>298</v>
      </c>
      <c r="L134" s="40"/>
      <c r="M134" s="196" t="s">
        <v>1</v>
      </c>
      <c r="N134" s="197" t="s">
        <v>42</v>
      </c>
      <c r="O134" s="72"/>
      <c r="P134" s="198">
        <f>O134*H134</f>
        <v>0</v>
      </c>
      <c r="Q134" s="198">
        <v>0</v>
      </c>
      <c r="R134" s="198">
        <f>Q134*H134</f>
        <v>0</v>
      </c>
      <c r="S134" s="198">
        <v>0</v>
      </c>
      <c r="T134" s="199">
        <f>S134*H134</f>
        <v>0</v>
      </c>
      <c r="U134" s="35"/>
      <c r="V134" s="35"/>
      <c r="W134" s="35"/>
      <c r="X134" s="35"/>
      <c r="Y134" s="35"/>
      <c r="Z134" s="35"/>
      <c r="AA134" s="35"/>
      <c r="AB134" s="35"/>
      <c r="AC134" s="35"/>
      <c r="AD134" s="35"/>
      <c r="AE134" s="35"/>
      <c r="AR134" s="200" t="s">
        <v>299</v>
      </c>
      <c r="AT134" s="200" t="s">
        <v>294</v>
      </c>
      <c r="AU134" s="200" t="s">
        <v>120</v>
      </c>
      <c r="AY134" s="18" t="s">
        <v>292</v>
      </c>
      <c r="BE134" s="201">
        <f>IF(N134="základní",J134,0)</f>
        <v>0</v>
      </c>
      <c r="BF134" s="201">
        <f>IF(N134="snížená",J134,0)</f>
        <v>0</v>
      </c>
      <c r="BG134" s="201">
        <f>IF(N134="zákl. přenesená",J134,0)</f>
        <v>0</v>
      </c>
      <c r="BH134" s="201">
        <f>IF(N134="sníž. přenesená",J134,0)</f>
        <v>0</v>
      </c>
      <c r="BI134" s="201">
        <f>IF(N134="nulová",J134,0)</f>
        <v>0</v>
      </c>
      <c r="BJ134" s="18" t="s">
        <v>85</v>
      </c>
      <c r="BK134" s="201">
        <f>ROUND(I134*H134,2)</f>
        <v>0</v>
      </c>
      <c r="BL134" s="18" t="s">
        <v>299</v>
      </c>
      <c r="BM134" s="200" t="s">
        <v>399</v>
      </c>
    </row>
    <row r="135" spans="1:65" s="2" customFormat="1" ht="37.9" customHeight="1">
      <c r="A135" s="35"/>
      <c r="B135" s="36"/>
      <c r="C135" s="189" t="s">
        <v>352</v>
      </c>
      <c r="D135" s="189" t="s">
        <v>294</v>
      </c>
      <c r="E135" s="190" t="s">
        <v>6555</v>
      </c>
      <c r="F135" s="191" t="s">
        <v>6556</v>
      </c>
      <c r="G135" s="192" t="s">
        <v>307</v>
      </c>
      <c r="H135" s="193">
        <v>29.7</v>
      </c>
      <c r="I135" s="194"/>
      <c r="J135" s="195">
        <f>ROUND(I135*H135,2)</f>
        <v>0</v>
      </c>
      <c r="K135" s="191" t="s">
        <v>298</v>
      </c>
      <c r="L135" s="40"/>
      <c r="M135" s="196" t="s">
        <v>1</v>
      </c>
      <c r="N135" s="197" t="s">
        <v>42</v>
      </c>
      <c r="O135" s="72"/>
      <c r="P135" s="198">
        <f>O135*H135</f>
        <v>0</v>
      </c>
      <c r="Q135" s="198">
        <v>0</v>
      </c>
      <c r="R135" s="198">
        <f>Q135*H135</f>
        <v>0</v>
      </c>
      <c r="S135" s="198">
        <v>0</v>
      </c>
      <c r="T135" s="199">
        <f>S135*H135</f>
        <v>0</v>
      </c>
      <c r="U135" s="35"/>
      <c r="V135" s="35"/>
      <c r="W135" s="35"/>
      <c r="X135" s="35"/>
      <c r="Y135" s="35"/>
      <c r="Z135" s="35"/>
      <c r="AA135" s="35"/>
      <c r="AB135" s="35"/>
      <c r="AC135" s="35"/>
      <c r="AD135" s="35"/>
      <c r="AE135" s="35"/>
      <c r="AR135" s="200" t="s">
        <v>299</v>
      </c>
      <c r="AT135" s="200" t="s">
        <v>294</v>
      </c>
      <c r="AU135" s="200" t="s">
        <v>120</v>
      </c>
      <c r="AY135" s="18" t="s">
        <v>292</v>
      </c>
      <c r="BE135" s="201">
        <f>IF(N135="základní",J135,0)</f>
        <v>0</v>
      </c>
      <c r="BF135" s="201">
        <f>IF(N135="snížená",J135,0)</f>
        <v>0</v>
      </c>
      <c r="BG135" s="201">
        <f>IF(N135="zákl. přenesená",J135,0)</f>
        <v>0</v>
      </c>
      <c r="BH135" s="201">
        <f>IF(N135="sníž. přenesená",J135,0)</f>
        <v>0</v>
      </c>
      <c r="BI135" s="201">
        <f>IF(N135="nulová",J135,0)</f>
        <v>0</v>
      </c>
      <c r="BJ135" s="18" t="s">
        <v>85</v>
      </c>
      <c r="BK135" s="201">
        <f>ROUND(I135*H135,2)</f>
        <v>0</v>
      </c>
      <c r="BL135" s="18" t="s">
        <v>299</v>
      </c>
      <c r="BM135" s="200" t="s">
        <v>415</v>
      </c>
    </row>
    <row r="136" spans="1:65" s="2" customFormat="1" ht="24.2" customHeight="1">
      <c r="A136" s="35"/>
      <c r="B136" s="36"/>
      <c r="C136" s="189" t="s">
        <v>357</v>
      </c>
      <c r="D136" s="189" t="s">
        <v>294</v>
      </c>
      <c r="E136" s="190" t="s">
        <v>358</v>
      </c>
      <c r="F136" s="191" t="s">
        <v>4826</v>
      </c>
      <c r="G136" s="192" t="s">
        <v>307</v>
      </c>
      <c r="H136" s="193">
        <v>29.7</v>
      </c>
      <c r="I136" s="194"/>
      <c r="J136" s="195">
        <f>ROUND(I136*H136,2)</f>
        <v>0</v>
      </c>
      <c r="K136" s="191" t="s">
        <v>298</v>
      </c>
      <c r="L136" s="40"/>
      <c r="M136" s="196" t="s">
        <v>1</v>
      </c>
      <c r="N136" s="197" t="s">
        <v>42</v>
      </c>
      <c r="O136" s="72"/>
      <c r="P136" s="198">
        <f>O136*H136</f>
        <v>0</v>
      </c>
      <c r="Q136" s="198">
        <v>0</v>
      </c>
      <c r="R136" s="198">
        <f>Q136*H136</f>
        <v>0</v>
      </c>
      <c r="S136" s="198">
        <v>0</v>
      </c>
      <c r="T136" s="199">
        <f>S136*H136</f>
        <v>0</v>
      </c>
      <c r="U136" s="35"/>
      <c r="V136" s="35"/>
      <c r="W136" s="35"/>
      <c r="X136" s="35"/>
      <c r="Y136" s="35"/>
      <c r="Z136" s="35"/>
      <c r="AA136" s="35"/>
      <c r="AB136" s="35"/>
      <c r="AC136" s="35"/>
      <c r="AD136" s="35"/>
      <c r="AE136" s="35"/>
      <c r="AR136" s="200" t="s">
        <v>299</v>
      </c>
      <c r="AT136" s="200" t="s">
        <v>294</v>
      </c>
      <c r="AU136" s="200" t="s">
        <v>120</v>
      </c>
      <c r="AY136" s="18" t="s">
        <v>292</v>
      </c>
      <c r="BE136" s="201">
        <f>IF(N136="základní",J136,0)</f>
        <v>0</v>
      </c>
      <c r="BF136" s="201">
        <f>IF(N136="snížená",J136,0)</f>
        <v>0</v>
      </c>
      <c r="BG136" s="201">
        <f>IF(N136="zákl. přenesená",J136,0)</f>
        <v>0</v>
      </c>
      <c r="BH136" s="201">
        <f>IF(N136="sníž. přenesená",J136,0)</f>
        <v>0</v>
      </c>
      <c r="BI136" s="201">
        <f>IF(N136="nulová",J136,0)</f>
        <v>0</v>
      </c>
      <c r="BJ136" s="18" t="s">
        <v>85</v>
      </c>
      <c r="BK136" s="201">
        <f>ROUND(I136*H136,2)</f>
        <v>0</v>
      </c>
      <c r="BL136" s="18" t="s">
        <v>299</v>
      </c>
      <c r="BM136" s="200" t="s">
        <v>438</v>
      </c>
    </row>
    <row r="137" spans="1:65" s="2" customFormat="1" ht="24.2" customHeight="1">
      <c r="A137" s="35"/>
      <c r="B137" s="36"/>
      <c r="C137" s="189" t="s">
        <v>362</v>
      </c>
      <c r="D137" s="189" t="s">
        <v>294</v>
      </c>
      <c r="E137" s="190" t="s">
        <v>4834</v>
      </c>
      <c r="F137" s="191" t="s">
        <v>4835</v>
      </c>
      <c r="G137" s="192" t="s">
        <v>307</v>
      </c>
      <c r="H137" s="193">
        <v>118.8</v>
      </c>
      <c r="I137" s="194"/>
      <c r="J137" s="195">
        <f>ROUND(I137*H137,2)</f>
        <v>0</v>
      </c>
      <c r="K137" s="191" t="s">
        <v>298</v>
      </c>
      <c r="L137" s="40"/>
      <c r="M137" s="196" t="s">
        <v>1</v>
      </c>
      <c r="N137" s="197" t="s">
        <v>42</v>
      </c>
      <c r="O137" s="72"/>
      <c r="P137" s="198">
        <f>O137*H137</f>
        <v>0</v>
      </c>
      <c r="Q137" s="198">
        <v>0</v>
      </c>
      <c r="R137" s="198">
        <f>Q137*H137</f>
        <v>0</v>
      </c>
      <c r="S137" s="198">
        <v>0</v>
      </c>
      <c r="T137" s="199">
        <f>S137*H137</f>
        <v>0</v>
      </c>
      <c r="U137" s="35"/>
      <c r="V137" s="35"/>
      <c r="W137" s="35"/>
      <c r="X137" s="35"/>
      <c r="Y137" s="35"/>
      <c r="Z137" s="35"/>
      <c r="AA137" s="35"/>
      <c r="AB137" s="35"/>
      <c r="AC137" s="35"/>
      <c r="AD137" s="35"/>
      <c r="AE137" s="35"/>
      <c r="AR137" s="200" t="s">
        <v>299</v>
      </c>
      <c r="AT137" s="200" t="s">
        <v>294</v>
      </c>
      <c r="AU137" s="200" t="s">
        <v>120</v>
      </c>
      <c r="AY137" s="18" t="s">
        <v>292</v>
      </c>
      <c r="BE137" s="201">
        <f>IF(N137="základní",J137,0)</f>
        <v>0</v>
      </c>
      <c r="BF137" s="201">
        <f>IF(N137="snížená",J137,0)</f>
        <v>0</v>
      </c>
      <c r="BG137" s="201">
        <f>IF(N137="zákl. přenesená",J137,0)</f>
        <v>0</v>
      </c>
      <c r="BH137" s="201">
        <f>IF(N137="sníž. přenesená",J137,0)</f>
        <v>0</v>
      </c>
      <c r="BI137" s="201">
        <f>IF(N137="nulová",J137,0)</f>
        <v>0</v>
      </c>
      <c r="BJ137" s="18" t="s">
        <v>85</v>
      </c>
      <c r="BK137" s="201">
        <f>ROUND(I137*H137,2)</f>
        <v>0</v>
      </c>
      <c r="BL137" s="18" t="s">
        <v>299</v>
      </c>
      <c r="BM137" s="200" t="s">
        <v>449</v>
      </c>
    </row>
    <row r="138" spans="1:65" s="14" customFormat="1" ht="11.25">
      <c r="B138" s="213"/>
      <c r="C138" s="214"/>
      <c r="D138" s="204" t="s">
        <v>301</v>
      </c>
      <c r="E138" s="215" t="s">
        <v>1</v>
      </c>
      <c r="F138" s="216" t="s">
        <v>6649</v>
      </c>
      <c r="G138" s="214"/>
      <c r="H138" s="217">
        <v>118.8</v>
      </c>
      <c r="I138" s="218"/>
      <c r="J138" s="214"/>
      <c r="K138" s="214"/>
      <c r="L138" s="219"/>
      <c r="M138" s="220"/>
      <c r="N138" s="221"/>
      <c r="O138" s="221"/>
      <c r="P138" s="221"/>
      <c r="Q138" s="221"/>
      <c r="R138" s="221"/>
      <c r="S138" s="221"/>
      <c r="T138" s="222"/>
      <c r="AT138" s="223" t="s">
        <v>301</v>
      </c>
      <c r="AU138" s="223" t="s">
        <v>120</v>
      </c>
      <c r="AV138" s="14" t="s">
        <v>120</v>
      </c>
      <c r="AW138" s="14" t="s">
        <v>32</v>
      </c>
      <c r="AX138" s="14" t="s">
        <v>77</v>
      </c>
      <c r="AY138" s="223" t="s">
        <v>292</v>
      </c>
    </row>
    <row r="139" spans="1:65" s="15" customFormat="1" ht="11.25">
      <c r="B139" s="224"/>
      <c r="C139" s="225"/>
      <c r="D139" s="204" t="s">
        <v>301</v>
      </c>
      <c r="E139" s="226" t="s">
        <v>1</v>
      </c>
      <c r="F139" s="227" t="s">
        <v>304</v>
      </c>
      <c r="G139" s="225"/>
      <c r="H139" s="228">
        <v>118.8</v>
      </c>
      <c r="I139" s="229"/>
      <c r="J139" s="225"/>
      <c r="K139" s="225"/>
      <c r="L139" s="230"/>
      <c r="M139" s="231"/>
      <c r="N139" s="232"/>
      <c r="O139" s="232"/>
      <c r="P139" s="232"/>
      <c r="Q139" s="232"/>
      <c r="R139" s="232"/>
      <c r="S139" s="232"/>
      <c r="T139" s="233"/>
      <c r="AT139" s="234" t="s">
        <v>301</v>
      </c>
      <c r="AU139" s="234" t="s">
        <v>120</v>
      </c>
      <c r="AV139" s="15" t="s">
        <v>299</v>
      </c>
      <c r="AW139" s="15" t="s">
        <v>32</v>
      </c>
      <c r="AX139" s="15" t="s">
        <v>85</v>
      </c>
      <c r="AY139" s="234" t="s">
        <v>292</v>
      </c>
    </row>
    <row r="140" spans="1:65" s="2" customFormat="1" ht="24.2" customHeight="1">
      <c r="A140" s="35"/>
      <c r="B140" s="36"/>
      <c r="C140" s="189" t="s">
        <v>368</v>
      </c>
      <c r="D140" s="189" t="s">
        <v>294</v>
      </c>
      <c r="E140" s="190" t="s">
        <v>5763</v>
      </c>
      <c r="F140" s="191" t="s">
        <v>5764</v>
      </c>
      <c r="G140" s="192" t="s">
        <v>307</v>
      </c>
      <c r="H140" s="193">
        <v>29.7</v>
      </c>
      <c r="I140" s="194"/>
      <c r="J140" s="195">
        <f>ROUND(I140*H140,2)</f>
        <v>0</v>
      </c>
      <c r="K140" s="191" t="s">
        <v>298</v>
      </c>
      <c r="L140" s="40"/>
      <c r="M140" s="196" t="s">
        <v>1</v>
      </c>
      <c r="N140" s="197" t="s">
        <v>42</v>
      </c>
      <c r="O140" s="72"/>
      <c r="P140" s="198">
        <f>O140*H140</f>
        <v>0</v>
      </c>
      <c r="Q140" s="198">
        <v>0</v>
      </c>
      <c r="R140" s="198">
        <f>Q140*H140</f>
        <v>0</v>
      </c>
      <c r="S140" s="198">
        <v>0</v>
      </c>
      <c r="T140" s="199">
        <f>S140*H140</f>
        <v>0</v>
      </c>
      <c r="U140" s="35"/>
      <c r="V140" s="35"/>
      <c r="W140" s="35"/>
      <c r="X140" s="35"/>
      <c r="Y140" s="35"/>
      <c r="Z140" s="35"/>
      <c r="AA140" s="35"/>
      <c r="AB140" s="35"/>
      <c r="AC140" s="35"/>
      <c r="AD140" s="35"/>
      <c r="AE140" s="35"/>
      <c r="AR140" s="200" t="s">
        <v>299</v>
      </c>
      <c r="AT140" s="200" t="s">
        <v>294</v>
      </c>
      <c r="AU140" s="200" t="s">
        <v>120</v>
      </c>
      <c r="AY140" s="18" t="s">
        <v>292</v>
      </c>
      <c r="BE140" s="201">
        <f>IF(N140="základní",J140,0)</f>
        <v>0</v>
      </c>
      <c r="BF140" s="201">
        <f>IF(N140="snížená",J140,0)</f>
        <v>0</v>
      </c>
      <c r="BG140" s="201">
        <f>IF(N140="zákl. přenesená",J140,0)</f>
        <v>0</v>
      </c>
      <c r="BH140" s="201">
        <f>IF(N140="sníž. přenesená",J140,0)</f>
        <v>0</v>
      </c>
      <c r="BI140" s="201">
        <f>IF(N140="nulová",J140,0)</f>
        <v>0</v>
      </c>
      <c r="BJ140" s="18" t="s">
        <v>85</v>
      </c>
      <c r="BK140" s="201">
        <f>ROUND(I140*H140,2)</f>
        <v>0</v>
      </c>
      <c r="BL140" s="18" t="s">
        <v>299</v>
      </c>
      <c r="BM140" s="200" t="s">
        <v>459</v>
      </c>
    </row>
    <row r="141" spans="1:65" s="14" customFormat="1" ht="11.25">
      <c r="B141" s="213"/>
      <c r="C141" s="214"/>
      <c r="D141" s="204" t="s">
        <v>301</v>
      </c>
      <c r="E141" s="215" t="s">
        <v>1</v>
      </c>
      <c r="F141" s="216" t="s">
        <v>6650</v>
      </c>
      <c r="G141" s="214"/>
      <c r="H141" s="217">
        <v>29.7</v>
      </c>
      <c r="I141" s="218"/>
      <c r="J141" s="214"/>
      <c r="K141" s="214"/>
      <c r="L141" s="219"/>
      <c r="M141" s="220"/>
      <c r="N141" s="221"/>
      <c r="O141" s="221"/>
      <c r="P141" s="221"/>
      <c r="Q141" s="221"/>
      <c r="R141" s="221"/>
      <c r="S141" s="221"/>
      <c r="T141" s="222"/>
      <c r="AT141" s="223" t="s">
        <v>301</v>
      </c>
      <c r="AU141" s="223" t="s">
        <v>120</v>
      </c>
      <c r="AV141" s="14" t="s">
        <v>120</v>
      </c>
      <c r="AW141" s="14" t="s">
        <v>32</v>
      </c>
      <c r="AX141" s="14" t="s">
        <v>77</v>
      </c>
      <c r="AY141" s="223" t="s">
        <v>292</v>
      </c>
    </row>
    <row r="142" spans="1:65" s="15" customFormat="1" ht="11.25">
      <c r="B142" s="224"/>
      <c r="C142" s="225"/>
      <c r="D142" s="204" t="s">
        <v>301</v>
      </c>
      <c r="E142" s="226" t="s">
        <v>1</v>
      </c>
      <c r="F142" s="227" t="s">
        <v>304</v>
      </c>
      <c r="G142" s="225"/>
      <c r="H142" s="228">
        <v>29.7</v>
      </c>
      <c r="I142" s="229"/>
      <c r="J142" s="225"/>
      <c r="K142" s="225"/>
      <c r="L142" s="230"/>
      <c r="M142" s="231"/>
      <c r="N142" s="232"/>
      <c r="O142" s="232"/>
      <c r="P142" s="232"/>
      <c r="Q142" s="232"/>
      <c r="R142" s="232"/>
      <c r="S142" s="232"/>
      <c r="T142" s="233"/>
      <c r="AT142" s="234" t="s">
        <v>301</v>
      </c>
      <c r="AU142" s="234" t="s">
        <v>120</v>
      </c>
      <c r="AV142" s="15" t="s">
        <v>299</v>
      </c>
      <c r="AW142" s="15" t="s">
        <v>32</v>
      </c>
      <c r="AX142" s="15" t="s">
        <v>85</v>
      </c>
      <c r="AY142" s="234" t="s">
        <v>292</v>
      </c>
    </row>
    <row r="143" spans="1:65" s="2" customFormat="1" ht="16.5" customHeight="1">
      <c r="A143" s="35"/>
      <c r="B143" s="36"/>
      <c r="C143" s="246" t="s">
        <v>372</v>
      </c>
      <c r="D143" s="246" t="s">
        <v>626</v>
      </c>
      <c r="E143" s="247" t="s">
        <v>4844</v>
      </c>
      <c r="F143" s="248" t="s">
        <v>6559</v>
      </c>
      <c r="G143" s="249" t="s">
        <v>365</v>
      </c>
      <c r="H143" s="250">
        <v>50.491</v>
      </c>
      <c r="I143" s="251"/>
      <c r="J143" s="252">
        <f>ROUND(I143*H143,2)</f>
        <v>0</v>
      </c>
      <c r="K143" s="248" t="s">
        <v>298</v>
      </c>
      <c r="L143" s="253"/>
      <c r="M143" s="254" t="s">
        <v>1</v>
      </c>
      <c r="N143" s="255" t="s">
        <v>42</v>
      </c>
      <c r="O143" s="72"/>
      <c r="P143" s="198">
        <f>O143*H143</f>
        <v>0</v>
      </c>
      <c r="Q143" s="198">
        <v>1</v>
      </c>
      <c r="R143" s="198">
        <f>Q143*H143</f>
        <v>50.491</v>
      </c>
      <c r="S143" s="198">
        <v>0</v>
      </c>
      <c r="T143" s="199">
        <f>S143*H143</f>
        <v>0</v>
      </c>
      <c r="U143" s="35"/>
      <c r="V143" s="35"/>
      <c r="W143" s="35"/>
      <c r="X143" s="35"/>
      <c r="Y143" s="35"/>
      <c r="Z143" s="35"/>
      <c r="AA143" s="35"/>
      <c r="AB143" s="35"/>
      <c r="AC143" s="35"/>
      <c r="AD143" s="35"/>
      <c r="AE143" s="35"/>
      <c r="AR143" s="200" t="s">
        <v>357</v>
      </c>
      <c r="AT143" s="200" t="s">
        <v>626</v>
      </c>
      <c r="AU143" s="200" t="s">
        <v>120</v>
      </c>
      <c r="AY143" s="18" t="s">
        <v>292</v>
      </c>
      <c r="BE143" s="201">
        <f>IF(N143="základní",J143,0)</f>
        <v>0</v>
      </c>
      <c r="BF143" s="201">
        <f>IF(N143="snížená",J143,0)</f>
        <v>0</v>
      </c>
      <c r="BG143" s="201">
        <f>IF(N143="zákl. přenesená",J143,0)</f>
        <v>0</v>
      </c>
      <c r="BH143" s="201">
        <f>IF(N143="sníž. přenesená",J143,0)</f>
        <v>0</v>
      </c>
      <c r="BI143" s="201">
        <f>IF(N143="nulová",J143,0)</f>
        <v>0</v>
      </c>
      <c r="BJ143" s="18" t="s">
        <v>85</v>
      </c>
      <c r="BK143" s="201">
        <f>ROUND(I143*H143,2)</f>
        <v>0</v>
      </c>
      <c r="BL143" s="18" t="s">
        <v>299</v>
      </c>
      <c r="BM143" s="200" t="s">
        <v>485</v>
      </c>
    </row>
    <row r="144" spans="1:65" s="12" customFormat="1" ht="25.9" customHeight="1">
      <c r="B144" s="173"/>
      <c r="C144" s="174"/>
      <c r="D144" s="175" t="s">
        <v>76</v>
      </c>
      <c r="E144" s="176" t="s">
        <v>1494</v>
      </c>
      <c r="F144" s="176" t="s">
        <v>1495</v>
      </c>
      <c r="G144" s="174"/>
      <c r="H144" s="174"/>
      <c r="I144" s="177"/>
      <c r="J144" s="178">
        <f>BK144</f>
        <v>0</v>
      </c>
      <c r="K144" s="174"/>
      <c r="L144" s="179"/>
      <c r="M144" s="180"/>
      <c r="N144" s="181"/>
      <c r="O144" s="181"/>
      <c r="P144" s="182">
        <f>P145+P168</f>
        <v>0</v>
      </c>
      <c r="Q144" s="181"/>
      <c r="R144" s="182">
        <f>R145+R168</f>
        <v>0.43631999999999993</v>
      </c>
      <c r="S144" s="181"/>
      <c r="T144" s="183">
        <f>T145+T168</f>
        <v>0</v>
      </c>
      <c r="AR144" s="184" t="s">
        <v>120</v>
      </c>
      <c r="AT144" s="185" t="s">
        <v>76</v>
      </c>
      <c r="AU144" s="185" t="s">
        <v>77</v>
      </c>
      <c r="AY144" s="184" t="s">
        <v>292</v>
      </c>
      <c r="BK144" s="186">
        <f>BK145+BK168</f>
        <v>0</v>
      </c>
    </row>
    <row r="145" spans="1:65" s="12" customFormat="1" ht="22.9" customHeight="1">
      <c r="B145" s="173"/>
      <c r="C145" s="174"/>
      <c r="D145" s="175" t="s">
        <v>76</v>
      </c>
      <c r="E145" s="187" t="s">
        <v>6563</v>
      </c>
      <c r="F145" s="187" t="s">
        <v>6564</v>
      </c>
      <c r="G145" s="174"/>
      <c r="H145" s="174"/>
      <c r="I145" s="177"/>
      <c r="J145" s="188">
        <f>BK145</f>
        <v>0</v>
      </c>
      <c r="K145" s="174"/>
      <c r="L145" s="179"/>
      <c r="M145" s="180"/>
      <c r="N145" s="181"/>
      <c r="O145" s="181"/>
      <c r="P145" s="182">
        <f>SUM(P146:P167)</f>
        <v>0</v>
      </c>
      <c r="Q145" s="181"/>
      <c r="R145" s="182">
        <f>SUM(R146:R167)</f>
        <v>0.43316999999999994</v>
      </c>
      <c r="S145" s="181"/>
      <c r="T145" s="183">
        <f>SUM(T146:T167)</f>
        <v>0</v>
      </c>
      <c r="AR145" s="184" t="s">
        <v>120</v>
      </c>
      <c r="AT145" s="185" t="s">
        <v>76</v>
      </c>
      <c r="AU145" s="185" t="s">
        <v>85</v>
      </c>
      <c r="AY145" s="184" t="s">
        <v>292</v>
      </c>
      <c r="BK145" s="186">
        <f>SUM(BK146:BK167)</f>
        <v>0</v>
      </c>
    </row>
    <row r="146" spans="1:65" s="2" customFormat="1" ht="24.2" customHeight="1">
      <c r="A146" s="35"/>
      <c r="B146" s="36"/>
      <c r="C146" s="189" t="s">
        <v>399</v>
      </c>
      <c r="D146" s="189" t="s">
        <v>294</v>
      </c>
      <c r="E146" s="190" t="s">
        <v>6651</v>
      </c>
      <c r="F146" s="191" t="s">
        <v>6652</v>
      </c>
      <c r="G146" s="192" t="s">
        <v>407</v>
      </c>
      <c r="H146" s="193">
        <v>10</v>
      </c>
      <c r="I146" s="194"/>
      <c r="J146" s="195">
        <f t="shared" ref="J146:J167" si="0">ROUND(I146*H146,2)</f>
        <v>0</v>
      </c>
      <c r="K146" s="191" t="s">
        <v>298</v>
      </c>
      <c r="L146" s="40"/>
      <c r="M146" s="196" t="s">
        <v>1</v>
      </c>
      <c r="N146" s="197" t="s">
        <v>42</v>
      </c>
      <c r="O146" s="72"/>
      <c r="P146" s="198">
        <f t="shared" ref="P146:P167" si="1">O146*H146</f>
        <v>0</v>
      </c>
      <c r="Q146" s="198">
        <v>1.47E-3</v>
      </c>
      <c r="R146" s="198">
        <f t="shared" ref="R146:R167" si="2">Q146*H146</f>
        <v>1.47E-2</v>
      </c>
      <c r="S146" s="198">
        <v>0</v>
      </c>
      <c r="T146" s="199">
        <f t="shared" ref="T146:T167" si="3">S146*H146</f>
        <v>0</v>
      </c>
      <c r="U146" s="35"/>
      <c r="V146" s="35"/>
      <c r="W146" s="35"/>
      <c r="X146" s="35"/>
      <c r="Y146" s="35"/>
      <c r="Z146" s="35"/>
      <c r="AA146" s="35"/>
      <c r="AB146" s="35"/>
      <c r="AC146" s="35"/>
      <c r="AD146" s="35"/>
      <c r="AE146" s="35"/>
      <c r="AR146" s="200" t="s">
        <v>438</v>
      </c>
      <c r="AT146" s="200" t="s">
        <v>294</v>
      </c>
      <c r="AU146" s="200" t="s">
        <v>120</v>
      </c>
      <c r="AY146" s="18" t="s">
        <v>292</v>
      </c>
      <c r="BE146" s="201">
        <f t="shared" ref="BE146:BE167" si="4">IF(N146="základní",J146,0)</f>
        <v>0</v>
      </c>
      <c r="BF146" s="201">
        <f t="shared" ref="BF146:BF167" si="5">IF(N146="snížená",J146,0)</f>
        <v>0</v>
      </c>
      <c r="BG146" s="201">
        <f t="shared" ref="BG146:BG167" si="6">IF(N146="zákl. přenesená",J146,0)</f>
        <v>0</v>
      </c>
      <c r="BH146" s="201">
        <f t="shared" ref="BH146:BH167" si="7">IF(N146="sníž. přenesená",J146,0)</f>
        <v>0</v>
      </c>
      <c r="BI146" s="201">
        <f t="shared" ref="BI146:BI167" si="8">IF(N146="nulová",J146,0)</f>
        <v>0</v>
      </c>
      <c r="BJ146" s="18" t="s">
        <v>85</v>
      </c>
      <c r="BK146" s="201">
        <f t="shared" ref="BK146:BK167" si="9">ROUND(I146*H146,2)</f>
        <v>0</v>
      </c>
      <c r="BL146" s="18" t="s">
        <v>438</v>
      </c>
      <c r="BM146" s="200" t="s">
        <v>494</v>
      </c>
    </row>
    <row r="147" spans="1:65" s="2" customFormat="1" ht="24.2" customHeight="1">
      <c r="A147" s="35"/>
      <c r="B147" s="36"/>
      <c r="C147" s="189" t="s">
        <v>404</v>
      </c>
      <c r="D147" s="189" t="s">
        <v>294</v>
      </c>
      <c r="E147" s="190" t="s">
        <v>6653</v>
      </c>
      <c r="F147" s="191" t="s">
        <v>6654</v>
      </c>
      <c r="G147" s="192" t="s">
        <v>407</v>
      </c>
      <c r="H147" s="193">
        <v>1</v>
      </c>
      <c r="I147" s="194"/>
      <c r="J147" s="195">
        <f t="shared" si="0"/>
        <v>0</v>
      </c>
      <c r="K147" s="191" t="s">
        <v>298</v>
      </c>
      <c r="L147" s="40"/>
      <c r="M147" s="196" t="s">
        <v>1</v>
      </c>
      <c r="N147" s="197" t="s">
        <v>42</v>
      </c>
      <c r="O147" s="72"/>
      <c r="P147" s="198">
        <f t="shared" si="1"/>
        <v>0</v>
      </c>
      <c r="Q147" s="198">
        <v>1.8500000000000001E-3</v>
      </c>
      <c r="R147" s="198">
        <f t="shared" si="2"/>
        <v>1.8500000000000001E-3</v>
      </c>
      <c r="S147" s="198">
        <v>0</v>
      </c>
      <c r="T147" s="199">
        <f t="shared" si="3"/>
        <v>0</v>
      </c>
      <c r="U147" s="35"/>
      <c r="V147" s="35"/>
      <c r="W147" s="35"/>
      <c r="X147" s="35"/>
      <c r="Y147" s="35"/>
      <c r="Z147" s="35"/>
      <c r="AA147" s="35"/>
      <c r="AB147" s="35"/>
      <c r="AC147" s="35"/>
      <c r="AD147" s="35"/>
      <c r="AE147" s="35"/>
      <c r="AR147" s="200" t="s">
        <v>438</v>
      </c>
      <c r="AT147" s="200" t="s">
        <v>294</v>
      </c>
      <c r="AU147" s="200" t="s">
        <v>120</v>
      </c>
      <c r="AY147" s="18" t="s">
        <v>292</v>
      </c>
      <c r="BE147" s="201">
        <f t="shared" si="4"/>
        <v>0</v>
      </c>
      <c r="BF147" s="201">
        <f t="shared" si="5"/>
        <v>0</v>
      </c>
      <c r="BG147" s="201">
        <f t="shared" si="6"/>
        <v>0</v>
      </c>
      <c r="BH147" s="201">
        <f t="shared" si="7"/>
        <v>0</v>
      </c>
      <c r="BI147" s="201">
        <f t="shared" si="8"/>
        <v>0</v>
      </c>
      <c r="BJ147" s="18" t="s">
        <v>85</v>
      </c>
      <c r="BK147" s="201">
        <f t="shared" si="9"/>
        <v>0</v>
      </c>
      <c r="BL147" s="18" t="s">
        <v>438</v>
      </c>
      <c r="BM147" s="200" t="s">
        <v>503</v>
      </c>
    </row>
    <row r="148" spans="1:65" s="2" customFormat="1" ht="24.2" customHeight="1">
      <c r="A148" s="35"/>
      <c r="B148" s="36"/>
      <c r="C148" s="189" t="s">
        <v>415</v>
      </c>
      <c r="D148" s="189" t="s">
        <v>294</v>
      </c>
      <c r="E148" s="190" t="s">
        <v>6655</v>
      </c>
      <c r="F148" s="191" t="s">
        <v>6656</v>
      </c>
      <c r="G148" s="192" t="s">
        <v>407</v>
      </c>
      <c r="H148" s="193">
        <v>4</v>
      </c>
      <c r="I148" s="194"/>
      <c r="J148" s="195">
        <f t="shared" si="0"/>
        <v>0</v>
      </c>
      <c r="K148" s="191" t="s">
        <v>298</v>
      </c>
      <c r="L148" s="40"/>
      <c r="M148" s="196" t="s">
        <v>1</v>
      </c>
      <c r="N148" s="197" t="s">
        <v>42</v>
      </c>
      <c r="O148" s="72"/>
      <c r="P148" s="198">
        <f t="shared" si="1"/>
        <v>0</v>
      </c>
      <c r="Q148" s="198">
        <v>3.96E-3</v>
      </c>
      <c r="R148" s="198">
        <f t="shared" si="2"/>
        <v>1.584E-2</v>
      </c>
      <c r="S148" s="198">
        <v>0</v>
      </c>
      <c r="T148" s="199">
        <f t="shared" si="3"/>
        <v>0</v>
      </c>
      <c r="U148" s="35"/>
      <c r="V148" s="35"/>
      <c r="W148" s="35"/>
      <c r="X148" s="35"/>
      <c r="Y148" s="35"/>
      <c r="Z148" s="35"/>
      <c r="AA148" s="35"/>
      <c r="AB148" s="35"/>
      <c r="AC148" s="35"/>
      <c r="AD148" s="35"/>
      <c r="AE148" s="35"/>
      <c r="AR148" s="200" t="s">
        <v>438</v>
      </c>
      <c r="AT148" s="200" t="s">
        <v>294</v>
      </c>
      <c r="AU148" s="200" t="s">
        <v>120</v>
      </c>
      <c r="AY148" s="18" t="s">
        <v>292</v>
      </c>
      <c r="BE148" s="201">
        <f t="shared" si="4"/>
        <v>0</v>
      </c>
      <c r="BF148" s="201">
        <f t="shared" si="5"/>
        <v>0</v>
      </c>
      <c r="BG148" s="201">
        <f t="shared" si="6"/>
        <v>0</v>
      </c>
      <c r="BH148" s="201">
        <f t="shared" si="7"/>
        <v>0</v>
      </c>
      <c r="BI148" s="201">
        <f t="shared" si="8"/>
        <v>0</v>
      </c>
      <c r="BJ148" s="18" t="s">
        <v>85</v>
      </c>
      <c r="BK148" s="201">
        <f t="shared" si="9"/>
        <v>0</v>
      </c>
      <c r="BL148" s="18" t="s">
        <v>438</v>
      </c>
      <c r="BM148" s="200" t="s">
        <v>523</v>
      </c>
    </row>
    <row r="149" spans="1:65" s="2" customFormat="1" ht="24.2" customHeight="1">
      <c r="A149" s="35"/>
      <c r="B149" s="36"/>
      <c r="C149" s="189" t="s">
        <v>8</v>
      </c>
      <c r="D149" s="189" t="s">
        <v>294</v>
      </c>
      <c r="E149" s="190" t="s">
        <v>6657</v>
      </c>
      <c r="F149" s="191" t="s">
        <v>6658</v>
      </c>
      <c r="G149" s="192" t="s">
        <v>407</v>
      </c>
      <c r="H149" s="193">
        <v>8</v>
      </c>
      <c r="I149" s="194"/>
      <c r="J149" s="195">
        <f t="shared" si="0"/>
        <v>0</v>
      </c>
      <c r="K149" s="191" t="s">
        <v>298</v>
      </c>
      <c r="L149" s="40"/>
      <c r="M149" s="196" t="s">
        <v>1</v>
      </c>
      <c r="N149" s="197" t="s">
        <v>42</v>
      </c>
      <c r="O149" s="72"/>
      <c r="P149" s="198">
        <f t="shared" si="1"/>
        <v>0</v>
      </c>
      <c r="Q149" s="198">
        <v>6.7999999999999996E-3</v>
      </c>
      <c r="R149" s="198">
        <f t="shared" si="2"/>
        <v>5.4399999999999997E-2</v>
      </c>
      <c r="S149" s="198">
        <v>0</v>
      </c>
      <c r="T149" s="199">
        <f t="shared" si="3"/>
        <v>0</v>
      </c>
      <c r="U149" s="35"/>
      <c r="V149" s="35"/>
      <c r="W149" s="35"/>
      <c r="X149" s="35"/>
      <c r="Y149" s="35"/>
      <c r="Z149" s="35"/>
      <c r="AA149" s="35"/>
      <c r="AB149" s="35"/>
      <c r="AC149" s="35"/>
      <c r="AD149" s="35"/>
      <c r="AE149" s="35"/>
      <c r="AR149" s="200" t="s">
        <v>438</v>
      </c>
      <c r="AT149" s="200" t="s">
        <v>294</v>
      </c>
      <c r="AU149" s="200" t="s">
        <v>120</v>
      </c>
      <c r="AY149" s="18" t="s">
        <v>292</v>
      </c>
      <c r="BE149" s="201">
        <f t="shared" si="4"/>
        <v>0</v>
      </c>
      <c r="BF149" s="201">
        <f t="shared" si="5"/>
        <v>0</v>
      </c>
      <c r="BG149" s="201">
        <f t="shared" si="6"/>
        <v>0</v>
      </c>
      <c r="BH149" s="201">
        <f t="shared" si="7"/>
        <v>0</v>
      </c>
      <c r="BI149" s="201">
        <f t="shared" si="8"/>
        <v>0</v>
      </c>
      <c r="BJ149" s="18" t="s">
        <v>85</v>
      </c>
      <c r="BK149" s="201">
        <f t="shared" si="9"/>
        <v>0</v>
      </c>
      <c r="BL149" s="18" t="s">
        <v>438</v>
      </c>
      <c r="BM149" s="200" t="s">
        <v>554</v>
      </c>
    </row>
    <row r="150" spans="1:65" s="2" customFormat="1" ht="16.5" customHeight="1">
      <c r="A150" s="35"/>
      <c r="B150" s="36"/>
      <c r="C150" s="189" t="s">
        <v>438</v>
      </c>
      <c r="D150" s="189" t="s">
        <v>294</v>
      </c>
      <c r="E150" s="190" t="s">
        <v>6659</v>
      </c>
      <c r="F150" s="191" t="s">
        <v>6660</v>
      </c>
      <c r="G150" s="192" t="s">
        <v>407</v>
      </c>
      <c r="H150" s="193">
        <v>1</v>
      </c>
      <c r="I150" s="194"/>
      <c r="J150" s="195">
        <f t="shared" si="0"/>
        <v>0</v>
      </c>
      <c r="K150" s="191" t="s">
        <v>298</v>
      </c>
      <c r="L150" s="40"/>
      <c r="M150" s="196" t="s">
        <v>1</v>
      </c>
      <c r="N150" s="197" t="s">
        <v>42</v>
      </c>
      <c r="O150" s="72"/>
      <c r="P150" s="198">
        <f t="shared" si="1"/>
        <v>0</v>
      </c>
      <c r="Q150" s="198">
        <v>2.5600000000000002E-3</v>
      </c>
      <c r="R150" s="198">
        <f t="shared" si="2"/>
        <v>2.5600000000000002E-3</v>
      </c>
      <c r="S150" s="198">
        <v>0</v>
      </c>
      <c r="T150" s="199">
        <f t="shared" si="3"/>
        <v>0</v>
      </c>
      <c r="U150" s="35"/>
      <c r="V150" s="35"/>
      <c r="W150" s="35"/>
      <c r="X150" s="35"/>
      <c r="Y150" s="35"/>
      <c r="Z150" s="35"/>
      <c r="AA150" s="35"/>
      <c r="AB150" s="35"/>
      <c r="AC150" s="35"/>
      <c r="AD150" s="35"/>
      <c r="AE150" s="35"/>
      <c r="AR150" s="200" t="s">
        <v>438</v>
      </c>
      <c r="AT150" s="200" t="s">
        <v>294</v>
      </c>
      <c r="AU150" s="200" t="s">
        <v>120</v>
      </c>
      <c r="AY150" s="18" t="s">
        <v>292</v>
      </c>
      <c r="BE150" s="201">
        <f t="shared" si="4"/>
        <v>0</v>
      </c>
      <c r="BF150" s="201">
        <f t="shared" si="5"/>
        <v>0</v>
      </c>
      <c r="BG150" s="201">
        <f t="shared" si="6"/>
        <v>0</v>
      </c>
      <c r="BH150" s="201">
        <f t="shared" si="7"/>
        <v>0</v>
      </c>
      <c r="BI150" s="201">
        <f t="shared" si="8"/>
        <v>0</v>
      </c>
      <c r="BJ150" s="18" t="s">
        <v>85</v>
      </c>
      <c r="BK150" s="201">
        <f t="shared" si="9"/>
        <v>0</v>
      </c>
      <c r="BL150" s="18" t="s">
        <v>438</v>
      </c>
      <c r="BM150" s="200" t="s">
        <v>573</v>
      </c>
    </row>
    <row r="151" spans="1:65" s="2" customFormat="1" ht="16.5" customHeight="1">
      <c r="A151" s="35"/>
      <c r="B151" s="36"/>
      <c r="C151" s="189" t="s">
        <v>445</v>
      </c>
      <c r="D151" s="189" t="s">
        <v>294</v>
      </c>
      <c r="E151" s="190" t="s">
        <v>6661</v>
      </c>
      <c r="F151" s="191" t="s">
        <v>6662</v>
      </c>
      <c r="G151" s="192" t="s">
        <v>407</v>
      </c>
      <c r="H151" s="193">
        <v>1</v>
      </c>
      <c r="I151" s="194"/>
      <c r="J151" s="195">
        <f t="shared" si="0"/>
        <v>0</v>
      </c>
      <c r="K151" s="191" t="s">
        <v>298</v>
      </c>
      <c r="L151" s="40"/>
      <c r="M151" s="196" t="s">
        <v>1</v>
      </c>
      <c r="N151" s="197" t="s">
        <v>42</v>
      </c>
      <c r="O151" s="72"/>
      <c r="P151" s="198">
        <f t="shared" si="1"/>
        <v>0</v>
      </c>
      <c r="Q151" s="198">
        <v>1.171E-2</v>
      </c>
      <c r="R151" s="198">
        <f t="shared" si="2"/>
        <v>1.171E-2</v>
      </c>
      <c r="S151" s="198">
        <v>0</v>
      </c>
      <c r="T151" s="199">
        <f t="shared" si="3"/>
        <v>0</v>
      </c>
      <c r="U151" s="35"/>
      <c r="V151" s="35"/>
      <c r="W151" s="35"/>
      <c r="X151" s="35"/>
      <c r="Y151" s="35"/>
      <c r="Z151" s="35"/>
      <c r="AA151" s="35"/>
      <c r="AB151" s="35"/>
      <c r="AC151" s="35"/>
      <c r="AD151" s="35"/>
      <c r="AE151" s="35"/>
      <c r="AR151" s="200" t="s">
        <v>438</v>
      </c>
      <c r="AT151" s="200" t="s">
        <v>294</v>
      </c>
      <c r="AU151" s="200" t="s">
        <v>120</v>
      </c>
      <c r="AY151" s="18" t="s">
        <v>292</v>
      </c>
      <c r="BE151" s="201">
        <f t="shared" si="4"/>
        <v>0</v>
      </c>
      <c r="BF151" s="201">
        <f t="shared" si="5"/>
        <v>0</v>
      </c>
      <c r="BG151" s="201">
        <f t="shared" si="6"/>
        <v>0</v>
      </c>
      <c r="BH151" s="201">
        <f t="shared" si="7"/>
        <v>0</v>
      </c>
      <c r="BI151" s="201">
        <f t="shared" si="8"/>
        <v>0</v>
      </c>
      <c r="BJ151" s="18" t="s">
        <v>85</v>
      </c>
      <c r="BK151" s="201">
        <f t="shared" si="9"/>
        <v>0</v>
      </c>
      <c r="BL151" s="18" t="s">
        <v>438</v>
      </c>
      <c r="BM151" s="200" t="s">
        <v>583</v>
      </c>
    </row>
    <row r="152" spans="1:65" s="2" customFormat="1" ht="24.2" customHeight="1">
      <c r="A152" s="35"/>
      <c r="B152" s="36"/>
      <c r="C152" s="189" t="s">
        <v>449</v>
      </c>
      <c r="D152" s="189" t="s">
        <v>294</v>
      </c>
      <c r="E152" s="190" t="s">
        <v>6663</v>
      </c>
      <c r="F152" s="191" t="s">
        <v>6664</v>
      </c>
      <c r="G152" s="192" t="s">
        <v>407</v>
      </c>
      <c r="H152" s="193">
        <v>165</v>
      </c>
      <c r="I152" s="194"/>
      <c r="J152" s="195">
        <f t="shared" si="0"/>
        <v>0</v>
      </c>
      <c r="K152" s="191" t="s">
        <v>298</v>
      </c>
      <c r="L152" s="40"/>
      <c r="M152" s="196" t="s">
        <v>1</v>
      </c>
      <c r="N152" s="197" t="s">
        <v>42</v>
      </c>
      <c r="O152" s="72"/>
      <c r="P152" s="198">
        <f t="shared" si="1"/>
        <v>0</v>
      </c>
      <c r="Q152" s="198">
        <v>1.91E-3</v>
      </c>
      <c r="R152" s="198">
        <f t="shared" si="2"/>
        <v>0.31514999999999999</v>
      </c>
      <c r="S152" s="198">
        <v>0</v>
      </c>
      <c r="T152" s="199">
        <f t="shared" si="3"/>
        <v>0</v>
      </c>
      <c r="U152" s="35"/>
      <c r="V152" s="35"/>
      <c r="W152" s="35"/>
      <c r="X152" s="35"/>
      <c r="Y152" s="35"/>
      <c r="Z152" s="35"/>
      <c r="AA152" s="35"/>
      <c r="AB152" s="35"/>
      <c r="AC152" s="35"/>
      <c r="AD152" s="35"/>
      <c r="AE152" s="35"/>
      <c r="AR152" s="200" t="s">
        <v>438</v>
      </c>
      <c r="AT152" s="200" t="s">
        <v>294</v>
      </c>
      <c r="AU152" s="200" t="s">
        <v>120</v>
      </c>
      <c r="AY152" s="18" t="s">
        <v>292</v>
      </c>
      <c r="BE152" s="201">
        <f t="shared" si="4"/>
        <v>0</v>
      </c>
      <c r="BF152" s="201">
        <f t="shared" si="5"/>
        <v>0</v>
      </c>
      <c r="BG152" s="201">
        <f t="shared" si="6"/>
        <v>0</v>
      </c>
      <c r="BH152" s="201">
        <f t="shared" si="7"/>
        <v>0</v>
      </c>
      <c r="BI152" s="201">
        <f t="shared" si="8"/>
        <v>0</v>
      </c>
      <c r="BJ152" s="18" t="s">
        <v>85</v>
      </c>
      <c r="BK152" s="201">
        <f t="shared" si="9"/>
        <v>0</v>
      </c>
      <c r="BL152" s="18" t="s">
        <v>438</v>
      </c>
      <c r="BM152" s="200" t="s">
        <v>591</v>
      </c>
    </row>
    <row r="153" spans="1:65" s="2" customFormat="1" ht="24.2" customHeight="1">
      <c r="A153" s="35"/>
      <c r="B153" s="36"/>
      <c r="C153" s="189" t="s">
        <v>454</v>
      </c>
      <c r="D153" s="189" t="s">
        <v>294</v>
      </c>
      <c r="E153" s="190" t="s">
        <v>6665</v>
      </c>
      <c r="F153" s="191" t="s">
        <v>6666</v>
      </c>
      <c r="G153" s="192" t="s">
        <v>407</v>
      </c>
      <c r="H153" s="193">
        <v>15</v>
      </c>
      <c r="I153" s="194"/>
      <c r="J153" s="195">
        <f t="shared" si="0"/>
        <v>0</v>
      </c>
      <c r="K153" s="191" t="s">
        <v>1</v>
      </c>
      <c r="L153" s="40"/>
      <c r="M153" s="196" t="s">
        <v>1</v>
      </c>
      <c r="N153" s="197" t="s">
        <v>42</v>
      </c>
      <c r="O153" s="72"/>
      <c r="P153" s="198">
        <f t="shared" si="1"/>
        <v>0</v>
      </c>
      <c r="Q153" s="198">
        <v>0</v>
      </c>
      <c r="R153" s="198">
        <f t="shared" si="2"/>
        <v>0</v>
      </c>
      <c r="S153" s="198">
        <v>0</v>
      </c>
      <c r="T153" s="199">
        <f t="shared" si="3"/>
        <v>0</v>
      </c>
      <c r="U153" s="35"/>
      <c r="V153" s="35"/>
      <c r="W153" s="35"/>
      <c r="X153" s="35"/>
      <c r="Y153" s="35"/>
      <c r="Z153" s="35"/>
      <c r="AA153" s="35"/>
      <c r="AB153" s="35"/>
      <c r="AC153" s="35"/>
      <c r="AD153" s="35"/>
      <c r="AE153" s="35"/>
      <c r="AR153" s="200" t="s">
        <v>438</v>
      </c>
      <c r="AT153" s="200" t="s">
        <v>294</v>
      </c>
      <c r="AU153" s="200" t="s">
        <v>120</v>
      </c>
      <c r="AY153" s="18" t="s">
        <v>292</v>
      </c>
      <c r="BE153" s="201">
        <f t="shared" si="4"/>
        <v>0</v>
      </c>
      <c r="BF153" s="201">
        <f t="shared" si="5"/>
        <v>0</v>
      </c>
      <c r="BG153" s="201">
        <f t="shared" si="6"/>
        <v>0</v>
      </c>
      <c r="BH153" s="201">
        <f t="shared" si="7"/>
        <v>0</v>
      </c>
      <c r="BI153" s="201">
        <f t="shared" si="8"/>
        <v>0</v>
      </c>
      <c r="BJ153" s="18" t="s">
        <v>85</v>
      </c>
      <c r="BK153" s="201">
        <f t="shared" si="9"/>
        <v>0</v>
      </c>
      <c r="BL153" s="18" t="s">
        <v>438</v>
      </c>
      <c r="BM153" s="200" t="s">
        <v>599</v>
      </c>
    </row>
    <row r="154" spans="1:65" s="2" customFormat="1" ht="16.5" customHeight="1">
      <c r="A154" s="35"/>
      <c r="B154" s="36"/>
      <c r="C154" s="189" t="s">
        <v>459</v>
      </c>
      <c r="D154" s="189" t="s">
        <v>294</v>
      </c>
      <c r="E154" s="190" t="s">
        <v>6569</v>
      </c>
      <c r="F154" s="191" t="s">
        <v>6570</v>
      </c>
      <c r="G154" s="192" t="s">
        <v>581</v>
      </c>
      <c r="H154" s="193">
        <v>2</v>
      </c>
      <c r="I154" s="194"/>
      <c r="J154" s="195">
        <f t="shared" si="0"/>
        <v>0</v>
      </c>
      <c r="K154" s="191" t="s">
        <v>298</v>
      </c>
      <c r="L154" s="40"/>
      <c r="M154" s="196" t="s">
        <v>1</v>
      </c>
      <c r="N154" s="197" t="s">
        <v>42</v>
      </c>
      <c r="O154" s="72"/>
      <c r="P154" s="198">
        <f t="shared" si="1"/>
        <v>0</v>
      </c>
      <c r="Q154" s="198">
        <v>0</v>
      </c>
      <c r="R154" s="198">
        <f t="shared" si="2"/>
        <v>0</v>
      </c>
      <c r="S154" s="198">
        <v>0</v>
      </c>
      <c r="T154" s="199">
        <f t="shared" si="3"/>
        <v>0</v>
      </c>
      <c r="U154" s="35"/>
      <c r="V154" s="35"/>
      <c r="W154" s="35"/>
      <c r="X154" s="35"/>
      <c r="Y154" s="35"/>
      <c r="Z154" s="35"/>
      <c r="AA154" s="35"/>
      <c r="AB154" s="35"/>
      <c r="AC154" s="35"/>
      <c r="AD154" s="35"/>
      <c r="AE154" s="35"/>
      <c r="AR154" s="200" t="s">
        <v>438</v>
      </c>
      <c r="AT154" s="200" t="s">
        <v>294</v>
      </c>
      <c r="AU154" s="200" t="s">
        <v>120</v>
      </c>
      <c r="AY154" s="18" t="s">
        <v>292</v>
      </c>
      <c r="BE154" s="201">
        <f t="shared" si="4"/>
        <v>0</v>
      </c>
      <c r="BF154" s="201">
        <f t="shared" si="5"/>
        <v>0</v>
      </c>
      <c r="BG154" s="201">
        <f t="shared" si="6"/>
        <v>0</v>
      </c>
      <c r="BH154" s="201">
        <f t="shared" si="7"/>
        <v>0</v>
      </c>
      <c r="BI154" s="201">
        <f t="shared" si="8"/>
        <v>0</v>
      </c>
      <c r="BJ154" s="18" t="s">
        <v>85</v>
      </c>
      <c r="BK154" s="201">
        <f t="shared" si="9"/>
        <v>0</v>
      </c>
      <c r="BL154" s="18" t="s">
        <v>438</v>
      </c>
      <c r="BM154" s="200" t="s">
        <v>607</v>
      </c>
    </row>
    <row r="155" spans="1:65" s="2" customFormat="1" ht="16.5" customHeight="1">
      <c r="A155" s="35"/>
      <c r="B155" s="36"/>
      <c r="C155" s="189" t="s">
        <v>7</v>
      </c>
      <c r="D155" s="189" t="s">
        <v>294</v>
      </c>
      <c r="E155" s="190" t="s">
        <v>6571</v>
      </c>
      <c r="F155" s="191" t="s">
        <v>6572</v>
      </c>
      <c r="G155" s="192" t="s">
        <v>407</v>
      </c>
      <c r="H155" s="193">
        <v>180</v>
      </c>
      <c r="I155" s="194"/>
      <c r="J155" s="195">
        <f t="shared" si="0"/>
        <v>0</v>
      </c>
      <c r="K155" s="191" t="s">
        <v>298</v>
      </c>
      <c r="L155" s="40"/>
      <c r="M155" s="196" t="s">
        <v>1</v>
      </c>
      <c r="N155" s="197" t="s">
        <v>42</v>
      </c>
      <c r="O155" s="72"/>
      <c r="P155" s="198">
        <f t="shared" si="1"/>
        <v>0</v>
      </c>
      <c r="Q155" s="198">
        <v>0</v>
      </c>
      <c r="R155" s="198">
        <f t="shared" si="2"/>
        <v>0</v>
      </c>
      <c r="S155" s="198">
        <v>0</v>
      </c>
      <c r="T155" s="199">
        <f t="shared" si="3"/>
        <v>0</v>
      </c>
      <c r="U155" s="35"/>
      <c r="V155" s="35"/>
      <c r="W155" s="35"/>
      <c r="X155" s="35"/>
      <c r="Y155" s="35"/>
      <c r="Z155" s="35"/>
      <c r="AA155" s="35"/>
      <c r="AB155" s="35"/>
      <c r="AC155" s="35"/>
      <c r="AD155" s="35"/>
      <c r="AE155" s="35"/>
      <c r="AR155" s="200" t="s">
        <v>438</v>
      </c>
      <c r="AT155" s="200" t="s">
        <v>294</v>
      </c>
      <c r="AU155" s="200" t="s">
        <v>120</v>
      </c>
      <c r="AY155" s="18" t="s">
        <v>292</v>
      </c>
      <c r="BE155" s="201">
        <f t="shared" si="4"/>
        <v>0</v>
      </c>
      <c r="BF155" s="201">
        <f t="shared" si="5"/>
        <v>0</v>
      </c>
      <c r="BG155" s="201">
        <f t="shared" si="6"/>
        <v>0</v>
      </c>
      <c r="BH155" s="201">
        <f t="shared" si="7"/>
        <v>0</v>
      </c>
      <c r="BI155" s="201">
        <f t="shared" si="8"/>
        <v>0</v>
      </c>
      <c r="BJ155" s="18" t="s">
        <v>85</v>
      </c>
      <c r="BK155" s="201">
        <f t="shared" si="9"/>
        <v>0</v>
      </c>
      <c r="BL155" s="18" t="s">
        <v>438</v>
      </c>
      <c r="BM155" s="200" t="s">
        <v>615</v>
      </c>
    </row>
    <row r="156" spans="1:65" s="2" customFormat="1" ht="16.5" customHeight="1">
      <c r="A156" s="35"/>
      <c r="B156" s="36"/>
      <c r="C156" s="189" t="s">
        <v>485</v>
      </c>
      <c r="D156" s="189" t="s">
        <v>294</v>
      </c>
      <c r="E156" s="190" t="s">
        <v>6573</v>
      </c>
      <c r="F156" s="191" t="s">
        <v>6574</v>
      </c>
      <c r="G156" s="192" t="s">
        <v>581</v>
      </c>
      <c r="H156" s="193">
        <v>1</v>
      </c>
      <c r="I156" s="194"/>
      <c r="J156" s="195">
        <f t="shared" si="0"/>
        <v>0</v>
      </c>
      <c r="K156" s="191" t="s">
        <v>298</v>
      </c>
      <c r="L156" s="40"/>
      <c r="M156" s="196" t="s">
        <v>1</v>
      </c>
      <c r="N156" s="197" t="s">
        <v>42</v>
      </c>
      <c r="O156" s="72"/>
      <c r="P156" s="198">
        <f t="shared" si="1"/>
        <v>0</v>
      </c>
      <c r="Q156" s="198">
        <v>0</v>
      </c>
      <c r="R156" s="198">
        <f t="shared" si="2"/>
        <v>0</v>
      </c>
      <c r="S156" s="198">
        <v>0</v>
      </c>
      <c r="T156" s="199">
        <f t="shared" si="3"/>
        <v>0</v>
      </c>
      <c r="U156" s="35"/>
      <c r="V156" s="35"/>
      <c r="W156" s="35"/>
      <c r="X156" s="35"/>
      <c r="Y156" s="35"/>
      <c r="Z156" s="35"/>
      <c r="AA156" s="35"/>
      <c r="AB156" s="35"/>
      <c r="AC156" s="35"/>
      <c r="AD156" s="35"/>
      <c r="AE156" s="35"/>
      <c r="AR156" s="200" t="s">
        <v>438</v>
      </c>
      <c r="AT156" s="200" t="s">
        <v>294</v>
      </c>
      <c r="AU156" s="200" t="s">
        <v>120</v>
      </c>
      <c r="AY156" s="18" t="s">
        <v>292</v>
      </c>
      <c r="BE156" s="201">
        <f t="shared" si="4"/>
        <v>0</v>
      </c>
      <c r="BF156" s="201">
        <f t="shared" si="5"/>
        <v>0</v>
      </c>
      <c r="BG156" s="201">
        <f t="shared" si="6"/>
        <v>0</v>
      </c>
      <c r="BH156" s="201">
        <f t="shared" si="7"/>
        <v>0</v>
      </c>
      <c r="BI156" s="201">
        <f t="shared" si="8"/>
        <v>0</v>
      </c>
      <c r="BJ156" s="18" t="s">
        <v>85</v>
      </c>
      <c r="BK156" s="201">
        <f t="shared" si="9"/>
        <v>0</v>
      </c>
      <c r="BL156" s="18" t="s">
        <v>438</v>
      </c>
      <c r="BM156" s="200" t="s">
        <v>625</v>
      </c>
    </row>
    <row r="157" spans="1:65" s="2" customFormat="1" ht="24.2" customHeight="1">
      <c r="A157" s="35"/>
      <c r="B157" s="36"/>
      <c r="C157" s="189" t="s">
        <v>489</v>
      </c>
      <c r="D157" s="189" t="s">
        <v>294</v>
      </c>
      <c r="E157" s="190" t="s">
        <v>6667</v>
      </c>
      <c r="F157" s="191" t="s">
        <v>6668</v>
      </c>
      <c r="G157" s="192" t="s">
        <v>581</v>
      </c>
      <c r="H157" s="193">
        <v>1</v>
      </c>
      <c r="I157" s="194"/>
      <c r="J157" s="195">
        <f t="shared" si="0"/>
        <v>0</v>
      </c>
      <c r="K157" s="191" t="s">
        <v>298</v>
      </c>
      <c r="L157" s="40"/>
      <c r="M157" s="196" t="s">
        <v>1</v>
      </c>
      <c r="N157" s="197" t="s">
        <v>42</v>
      </c>
      <c r="O157" s="72"/>
      <c r="P157" s="198">
        <f t="shared" si="1"/>
        <v>0</v>
      </c>
      <c r="Q157" s="198">
        <v>4.6800000000000001E-3</v>
      </c>
      <c r="R157" s="198">
        <f t="shared" si="2"/>
        <v>4.6800000000000001E-3</v>
      </c>
      <c r="S157" s="198">
        <v>0</v>
      </c>
      <c r="T157" s="199">
        <f t="shared" si="3"/>
        <v>0</v>
      </c>
      <c r="U157" s="35"/>
      <c r="V157" s="35"/>
      <c r="W157" s="35"/>
      <c r="X157" s="35"/>
      <c r="Y157" s="35"/>
      <c r="Z157" s="35"/>
      <c r="AA157" s="35"/>
      <c r="AB157" s="35"/>
      <c r="AC157" s="35"/>
      <c r="AD157" s="35"/>
      <c r="AE157" s="35"/>
      <c r="AR157" s="200" t="s">
        <v>438</v>
      </c>
      <c r="AT157" s="200" t="s">
        <v>294</v>
      </c>
      <c r="AU157" s="200" t="s">
        <v>120</v>
      </c>
      <c r="AY157" s="18" t="s">
        <v>292</v>
      </c>
      <c r="BE157" s="201">
        <f t="shared" si="4"/>
        <v>0</v>
      </c>
      <c r="BF157" s="201">
        <f t="shared" si="5"/>
        <v>0</v>
      </c>
      <c r="BG157" s="201">
        <f t="shared" si="6"/>
        <v>0</v>
      </c>
      <c r="BH157" s="201">
        <f t="shared" si="7"/>
        <v>0</v>
      </c>
      <c r="BI157" s="201">
        <f t="shared" si="8"/>
        <v>0</v>
      </c>
      <c r="BJ157" s="18" t="s">
        <v>85</v>
      </c>
      <c r="BK157" s="201">
        <f t="shared" si="9"/>
        <v>0</v>
      </c>
      <c r="BL157" s="18" t="s">
        <v>438</v>
      </c>
      <c r="BM157" s="200" t="s">
        <v>639</v>
      </c>
    </row>
    <row r="158" spans="1:65" s="2" customFormat="1" ht="21.75" customHeight="1">
      <c r="A158" s="35"/>
      <c r="B158" s="36"/>
      <c r="C158" s="246" t="s">
        <v>494</v>
      </c>
      <c r="D158" s="246" t="s">
        <v>626</v>
      </c>
      <c r="E158" s="247" t="s">
        <v>6669</v>
      </c>
      <c r="F158" s="248" t="s">
        <v>6670</v>
      </c>
      <c r="G158" s="249" t="s">
        <v>3216</v>
      </c>
      <c r="H158" s="250">
        <v>1</v>
      </c>
      <c r="I158" s="251"/>
      <c r="J158" s="252">
        <f t="shared" si="0"/>
        <v>0</v>
      </c>
      <c r="K158" s="248" t="s">
        <v>1</v>
      </c>
      <c r="L158" s="253"/>
      <c r="M158" s="254" t="s">
        <v>1</v>
      </c>
      <c r="N158" s="255" t="s">
        <v>42</v>
      </c>
      <c r="O158" s="72"/>
      <c r="P158" s="198">
        <f t="shared" si="1"/>
        <v>0</v>
      </c>
      <c r="Q158" s="198">
        <v>0</v>
      </c>
      <c r="R158" s="198">
        <f t="shared" si="2"/>
        <v>0</v>
      </c>
      <c r="S158" s="198">
        <v>0</v>
      </c>
      <c r="T158" s="199">
        <f t="shared" si="3"/>
        <v>0</v>
      </c>
      <c r="U158" s="35"/>
      <c r="V158" s="35"/>
      <c r="W158" s="35"/>
      <c r="X158" s="35"/>
      <c r="Y158" s="35"/>
      <c r="Z158" s="35"/>
      <c r="AA158" s="35"/>
      <c r="AB158" s="35"/>
      <c r="AC158" s="35"/>
      <c r="AD158" s="35"/>
      <c r="AE158" s="35"/>
      <c r="AR158" s="200" t="s">
        <v>573</v>
      </c>
      <c r="AT158" s="200" t="s">
        <v>626</v>
      </c>
      <c r="AU158" s="200" t="s">
        <v>120</v>
      </c>
      <c r="AY158" s="18" t="s">
        <v>292</v>
      </c>
      <c r="BE158" s="201">
        <f t="shared" si="4"/>
        <v>0</v>
      </c>
      <c r="BF158" s="201">
        <f t="shared" si="5"/>
        <v>0</v>
      </c>
      <c r="BG158" s="201">
        <f t="shared" si="6"/>
        <v>0</v>
      </c>
      <c r="BH158" s="201">
        <f t="shared" si="7"/>
        <v>0</v>
      </c>
      <c r="BI158" s="201">
        <f t="shared" si="8"/>
        <v>0</v>
      </c>
      <c r="BJ158" s="18" t="s">
        <v>85</v>
      </c>
      <c r="BK158" s="201">
        <f t="shared" si="9"/>
        <v>0</v>
      </c>
      <c r="BL158" s="18" t="s">
        <v>438</v>
      </c>
      <c r="BM158" s="200" t="s">
        <v>670</v>
      </c>
    </row>
    <row r="159" spans="1:65" s="2" customFormat="1" ht="24.2" customHeight="1">
      <c r="A159" s="35"/>
      <c r="B159" s="36"/>
      <c r="C159" s="246" t="s">
        <v>498</v>
      </c>
      <c r="D159" s="246" t="s">
        <v>626</v>
      </c>
      <c r="E159" s="247" t="s">
        <v>6671</v>
      </c>
      <c r="F159" s="248" t="s">
        <v>6672</v>
      </c>
      <c r="G159" s="249" t="s">
        <v>3216</v>
      </c>
      <c r="H159" s="250">
        <v>2</v>
      </c>
      <c r="I159" s="251"/>
      <c r="J159" s="252">
        <f t="shared" si="0"/>
        <v>0</v>
      </c>
      <c r="K159" s="248" t="s">
        <v>1</v>
      </c>
      <c r="L159" s="253"/>
      <c r="M159" s="254" t="s">
        <v>1</v>
      </c>
      <c r="N159" s="255" t="s">
        <v>42</v>
      </c>
      <c r="O159" s="72"/>
      <c r="P159" s="198">
        <f t="shared" si="1"/>
        <v>0</v>
      </c>
      <c r="Q159" s="198">
        <v>0</v>
      </c>
      <c r="R159" s="198">
        <f t="shared" si="2"/>
        <v>0</v>
      </c>
      <c r="S159" s="198">
        <v>0</v>
      </c>
      <c r="T159" s="199">
        <f t="shared" si="3"/>
        <v>0</v>
      </c>
      <c r="U159" s="35"/>
      <c r="V159" s="35"/>
      <c r="W159" s="35"/>
      <c r="X159" s="35"/>
      <c r="Y159" s="35"/>
      <c r="Z159" s="35"/>
      <c r="AA159" s="35"/>
      <c r="AB159" s="35"/>
      <c r="AC159" s="35"/>
      <c r="AD159" s="35"/>
      <c r="AE159" s="35"/>
      <c r="AR159" s="200" t="s">
        <v>573</v>
      </c>
      <c r="AT159" s="200" t="s">
        <v>626</v>
      </c>
      <c r="AU159" s="200" t="s">
        <v>120</v>
      </c>
      <c r="AY159" s="18" t="s">
        <v>292</v>
      </c>
      <c r="BE159" s="201">
        <f t="shared" si="4"/>
        <v>0</v>
      </c>
      <c r="BF159" s="201">
        <f t="shared" si="5"/>
        <v>0</v>
      </c>
      <c r="BG159" s="201">
        <f t="shared" si="6"/>
        <v>0</v>
      </c>
      <c r="BH159" s="201">
        <f t="shared" si="7"/>
        <v>0</v>
      </c>
      <c r="BI159" s="201">
        <f t="shared" si="8"/>
        <v>0</v>
      </c>
      <c r="BJ159" s="18" t="s">
        <v>85</v>
      </c>
      <c r="BK159" s="201">
        <f t="shared" si="9"/>
        <v>0</v>
      </c>
      <c r="BL159" s="18" t="s">
        <v>438</v>
      </c>
      <c r="BM159" s="200" t="s">
        <v>708</v>
      </c>
    </row>
    <row r="160" spans="1:65" s="2" customFormat="1" ht="21.75" customHeight="1">
      <c r="A160" s="35"/>
      <c r="B160" s="36"/>
      <c r="C160" s="189" t="s">
        <v>503</v>
      </c>
      <c r="D160" s="189" t="s">
        <v>294</v>
      </c>
      <c r="E160" s="190" t="s">
        <v>6673</v>
      </c>
      <c r="F160" s="191" t="s">
        <v>6674</v>
      </c>
      <c r="G160" s="192" t="s">
        <v>581</v>
      </c>
      <c r="H160" s="193">
        <v>1</v>
      </c>
      <c r="I160" s="194"/>
      <c r="J160" s="195">
        <f t="shared" si="0"/>
        <v>0</v>
      </c>
      <c r="K160" s="191" t="s">
        <v>298</v>
      </c>
      <c r="L160" s="40"/>
      <c r="M160" s="196" t="s">
        <v>1</v>
      </c>
      <c r="N160" s="197" t="s">
        <v>42</v>
      </c>
      <c r="O160" s="72"/>
      <c r="P160" s="198">
        <f t="shared" si="1"/>
        <v>0</v>
      </c>
      <c r="Q160" s="198">
        <v>1.8000000000000001E-4</v>
      </c>
      <c r="R160" s="198">
        <f t="shared" si="2"/>
        <v>1.8000000000000001E-4</v>
      </c>
      <c r="S160" s="198">
        <v>0</v>
      </c>
      <c r="T160" s="199">
        <f t="shared" si="3"/>
        <v>0</v>
      </c>
      <c r="U160" s="35"/>
      <c r="V160" s="35"/>
      <c r="W160" s="35"/>
      <c r="X160" s="35"/>
      <c r="Y160" s="35"/>
      <c r="Z160" s="35"/>
      <c r="AA160" s="35"/>
      <c r="AB160" s="35"/>
      <c r="AC160" s="35"/>
      <c r="AD160" s="35"/>
      <c r="AE160" s="35"/>
      <c r="AR160" s="200" t="s">
        <v>438</v>
      </c>
      <c r="AT160" s="200" t="s">
        <v>294</v>
      </c>
      <c r="AU160" s="200" t="s">
        <v>120</v>
      </c>
      <c r="AY160" s="18" t="s">
        <v>292</v>
      </c>
      <c r="BE160" s="201">
        <f t="shared" si="4"/>
        <v>0</v>
      </c>
      <c r="BF160" s="201">
        <f t="shared" si="5"/>
        <v>0</v>
      </c>
      <c r="BG160" s="201">
        <f t="shared" si="6"/>
        <v>0</v>
      </c>
      <c r="BH160" s="201">
        <f t="shared" si="7"/>
        <v>0</v>
      </c>
      <c r="BI160" s="201">
        <f t="shared" si="8"/>
        <v>0</v>
      </c>
      <c r="BJ160" s="18" t="s">
        <v>85</v>
      </c>
      <c r="BK160" s="201">
        <f t="shared" si="9"/>
        <v>0</v>
      </c>
      <c r="BL160" s="18" t="s">
        <v>438</v>
      </c>
      <c r="BM160" s="200" t="s">
        <v>751</v>
      </c>
    </row>
    <row r="161" spans="1:65" s="2" customFormat="1" ht="24.2" customHeight="1">
      <c r="A161" s="35"/>
      <c r="B161" s="36"/>
      <c r="C161" s="189" t="s">
        <v>517</v>
      </c>
      <c r="D161" s="189" t="s">
        <v>294</v>
      </c>
      <c r="E161" s="190" t="s">
        <v>6675</v>
      </c>
      <c r="F161" s="191" t="s">
        <v>6676</v>
      </c>
      <c r="G161" s="192" t="s">
        <v>581</v>
      </c>
      <c r="H161" s="193">
        <v>2</v>
      </c>
      <c r="I161" s="194"/>
      <c r="J161" s="195">
        <f t="shared" si="0"/>
        <v>0</v>
      </c>
      <c r="K161" s="191" t="s">
        <v>298</v>
      </c>
      <c r="L161" s="40"/>
      <c r="M161" s="196" t="s">
        <v>1</v>
      </c>
      <c r="N161" s="197" t="s">
        <v>42</v>
      </c>
      <c r="O161" s="72"/>
      <c r="P161" s="198">
        <f t="shared" si="1"/>
        <v>0</v>
      </c>
      <c r="Q161" s="198">
        <v>2.4000000000000001E-4</v>
      </c>
      <c r="R161" s="198">
        <f t="shared" si="2"/>
        <v>4.8000000000000001E-4</v>
      </c>
      <c r="S161" s="198">
        <v>0</v>
      </c>
      <c r="T161" s="199">
        <f t="shared" si="3"/>
        <v>0</v>
      </c>
      <c r="U161" s="35"/>
      <c r="V161" s="35"/>
      <c r="W161" s="35"/>
      <c r="X161" s="35"/>
      <c r="Y161" s="35"/>
      <c r="Z161" s="35"/>
      <c r="AA161" s="35"/>
      <c r="AB161" s="35"/>
      <c r="AC161" s="35"/>
      <c r="AD161" s="35"/>
      <c r="AE161" s="35"/>
      <c r="AR161" s="200" t="s">
        <v>438</v>
      </c>
      <c r="AT161" s="200" t="s">
        <v>294</v>
      </c>
      <c r="AU161" s="200" t="s">
        <v>120</v>
      </c>
      <c r="AY161" s="18" t="s">
        <v>292</v>
      </c>
      <c r="BE161" s="201">
        <f t="shared" si="4"/>
        <v>0</v>
      </c>
      <c r="BF161" s="201">
        <f t="shared" si="5"/>
        <v>0</v>
      </c>
      <c r="BG161" s="201">
        <f t="shared" si="6"/>
        <v>0</v>
      </c>
      <c r="BH161" s="201">
        <f t="shared" si="7"/>
        <v>0</v>
      </c>
      <c r="BI161" s="201">
        <f t="shared" si="8"/>
        <v>0</v>
      </c>
      <c r="BJ161" s="18" t="s">
        <v>85</v>
      </c>
      <c r="BK161" s="201">
        <f t="shared" si="9"/>
        <v>0</v>
      </c>
      <c r="BL161" s="18" t="s">
        <v>438</v>
      </c>
      <c r="BM161" s="200" t="s">
        <v>783</v>
      </c>
    </row>
    <row r="162" spans="1:65" s="2" customFormat="1" ht="24.2" customHeight="1">
      <c r="A162" s="35"/>
      <c r="B162" s="36"/>
      <c r="C162" s="189" t="s">
        <v>523</v>
      </c>
      <c r="D162" s="189" t="s">
        <v>294</v>
      </c>
      <c r="E162" s="190" t="s">
        <v>6677</v>
      </c>
      <c r="F162" s="191" t="s">
        <v>6678</v>
      </c>
      <c r="G162" s="192" t="s">
        <v>581</v>
      </c>
      <c r="H162" s="193">
        <v>2</v>
      </c>
      <c r="I162" s="194"/>
      <c r="J162" s="195">
        <f t="shared" si="0"/>
        <v>0</v>
      </c>
      <c r="K162" s="191" t="s">
        <v>298</v>
      </c>
      <c r="L162" s="40"/>
      <c r="M162" s="196" t="s">
        <v>1</v>
      </c>
      <c r="N162" s="197" t="s">
        <v>42</v>
      </c>
      <c r="O162" s="72"/>
      <c r="P162" s="198">
        <f t="shared" si="1"/>
        <v>0</v>
      </c>
      <c r="Q162" s="198">
        <v>1.2999999999999999E-3</v>
      </c>
      <c r="R162" s="198">
        <f t="shared" si="2"/>
        <v>2.5999999999999999E-3</v>
      </c>
      <c r="S162" s="198">
        <v>0</v>
      </c>
      <c r="T162" s="199">
        <f t="shared" si="3"/>
        <v>0</v>
      </c>
      <c r="U162" s="35"/>
      <c r="V162" s="35"/>
      <c r="W162" s="35"/>
      <c r="X162" s="35"/>
      <c r="Y162" s="35"/>
      <c r="Z162" s="35"/>
      <c r="AA162" s="35"/>
      <c r="AB162" s="35"/>
      <c r="AC162" s="35"/>
      <c r="AD162" s="35"/>
      <c r="AE162" s="35"/>
      <c r="AR162" s="200" t="s">
        <v>438</v>
      </c>
      <c r="AT162" s="200" t="s">
        <v>294</v>
      </c>
      <c r="AU162" s="200" t="s">
        <v>120</v>
      </c>
      <c r="AY162" s="18" t="s">
        <v>292</v>
      </c>
      <c r="BE162" s="201">
        <f t="shared" si="4"/>
        <v>0</v>
      </c>
      <c r="BF162" s="201">
        <f t="shared" si="5"/>
        <v>0</v>
      </c>
      <c r="BG162" s="201">
        <f t="shared" si="6"/>
        <v>0</v>
      </c>
      <c r="BH162" s="201">
        <f t="shared" si="7"/>
        <v>0</v>
      </c>
      <c r="BI162" s="201">
        <f t="shared" si="8"/>
        <v>0</v>
      </c>
      <c r="BJ162" s="18" t="s">
        <v>85</v>
      </c>
      <c r="BK162" s="201">
        <f t="shared" si="9"/>
        <v>0</v>
      </c>
      <c r="BL162" s="18" t="s">
        <v>438</v>
      </c>
      <c r="BM162" s="200" t="s">
        <v>804</v>
      </c>
    </row>
    <row r="163" spans="1:65" s="2" customFormat="1" ht="24.2" customHeight="1">
      <c r="A163" s="35"/>
      <c r="B163" s="36"/>
      <c r="C163" s="189" t="s">
        <v>532</v>
      </c>
      <c r="D163" s="189" t="s">
        <v>294</v>
      </c>
      <c r="E163" s="190" t="s">
        <v>6679</v>
      </c>
      <c r="F163" s="191" t="s">
        <v>6680</v>
      </c>
      <c r="G163" s="192" t="s">
        <v>1911</v>
      </c>
      <c r="H163" s="193">
        <v>1</v>
      </c>
      <c r="I163" s="194"/>
      <c r="J163" s="195">
        <f t="shared" si="0"/>
        <v>0</v>
      </c>
      <c r="K163" s="191" t="s">
        <v>298</v>
      </c>
      <c r="L163" s="40"/>
      <c r="M163" s="196" t="s">
        <v>1</v>
      </c>
      <c r="N163" s="197" t="s">
        <v>42</v>
      </c>
      <c r="O163" s="72"/>
      <c r="P163" s="198">
        <f t="shared" si="1"/>
        <v>0</v>
      </c>
      <c r="Q163" s="198">
        <v>9.0200000000000002E-3</v>
      </c>
      <c r="R163" s="198">
        <f t="shared" si="2"/>
        <v>9.0200000000000002E-3</v>
      </c>
      <c r="S163" s="198">
        <v>0</v>
      </c>
      <c r="T163" s="199">
        <f t="shared" si="3"/>
        <v>0</v>
      </c>
      <c r="U163" s="35"/>
      <c r="V163" s="35"/>
      <c r="W163" s="35"/>
      <c r="X163" s="35"/>
      <c r="Y163" s="35"/>
      <c r="Z163" s="35"/>
      <c r="AA163" s="35"/>
      <c r="AB163" s="35"/>
      <c r="AC163" s="35"/>
      <c r="AD163" s="35"/>
      <c r="AE163" s="35"/>
      <c r="AR163" s="200" t="s">
        <v>438</v>
      </c>
      <c r="AT163" s="200" t="s">
        <v>294</v>
      </c>
      <c r="AU163" s="200" t="s">
        <v>120</v>
      </c>
      <c r="AY163" s="18" t="s">
        <v>292</v>
      </c>
      <c r="BE163" s="201">
        <f t="shared" si="4"/>
        <v>0</v>
      </c>
      <c r="BF163" s="201">
        <f t="shared" si="5"/>
        <v>0</v>
      </c>
      <c r="BG163" s="201">
        <f t="shared" si="6"/>
        <v>0</v>
      </c>
      <c r="BH163" s="201">
        <f t="shared" si="7"/>
        <v>0</v>
      </c>
      <c r="BI163" s="201">
        <f t="shared" si="8"/>
        <v>0</v>
      </c>
      <c r="BJ163" s="18" t="s">
        <v>85</v>
      </c>
      <c r="BK163" s="201">
        <f t="shared" si="9"/>
        <v>0</v>
      </c>
      <c r="BL163" s="18" t="s">
        <v>438</v>
      </c>
      <c r="BM163" s="200" t="s">
        <v>821</v>
      </c>
    </row>
    <row r="164" spans="1:65" s="2" customFormat="1" ht="24.2" customHeight="1">
      <c r="A164" s="35"/>
      <c r="B164" s="36"/>
      <c r="C164" s="189" t="s">
        <v>554</v>
      </c>
      <c r="D164" s="189" t="s">
        <v>294</v>
      </c>
      <c r="E164" s="190" t="s">
        <v>6681</v>
      </c>
      <c r="F164" s="191" t="s">
        <v>6682</v>
      </c>
      <c r="G164" s="192" t="s">
        <v>581</v>
      </c>
      <c r="H164" s="193">
        <v>3</v>
      </c>
      <c r="I164" s="194"/>
      <c r="J164" s="195">
        <f t="shared" si="0"/>
        <v>0</v>
      </c>
      <c r="K164" s="191" t="s">
        <v>298</v>
      </c>
      <c r="L164" s="40"/>
      <c r="M164" s="196" t="s">
        <v>1</v>
      </c>
      <c r="N164" s="197" t="s">
        <v>42</v>
      </c>
      <c r="O164" s="72"/>
      <c r="P164" s="198">
        <f t="shared" si="1"/>
        <v>0</v>
      </c>
      <c r="Q164" s="198">
        <v>0</v>
      </c>
      <c r="R164" s="198">
        <f t="shared" si="2"/>
        <v>0</v>
      </c>
      <c r="S164" s="198">
        <v>0</v>
      </c>
      <c r="T164" s="199">
        <f t="shared" si="3"/>
        <v>0</v>
      </c>
      <c r="U164" s="35"/>
      <c r="V164" s="35"/>
      <c r="W164" s="35"/>
      <c r="X164" s="35"/>
      <c r="Y164" s="35"/>
      <c r="Z164" s="35"/>
      <c r="AA164" s="35"/>
      <c r="AB164" s="35"/>
      <c r="AC164" s="35"/>
      <c r="AD164" s="35"/>
      <c r="AE164" s="35"/>
      <c r="AR164" s="200" t="s">
        <v>438</v>
      </c>
      <c r="AT164" s="200" t="s">
        <v>294</v>
      </c>
      <c r="AU164" s="200" t="s">
        <v>120</v>
      </c>
      <c r="AY164" s="18" t="s">
        <v>292</v>
      </c>
      <c r="BE164" s="201">
        <f t="shared" si="4"/>
        <v>0</v>
      </c>
      <c r="BF164" s="201">
        <f t="shared" si="5"/>
        <v>0</v>
      </c>
      <c r="BG164" s="201">
        <f t="shared" si="6"/>
        <v>0</v>
      </c>
      <c r="BH164" s="201">
        <f t="shared" si="7"/>
        <v>0</v>
      </c>
      <c r="BI164" s="201">
        <f t="shared" si="8"/>
        <v>0</v>
      </c>
      <c r="BJ164" s="18" t="s">
        <v>85</v>
      </c>
      <c r="BK164" s="201">
        <f t="shared" si="9"/>
        <v>0</v>
      </c>
      <c r="BL164" s="18" t="s">
        <v>438</v>
      </c>
      <c r="BM164" s="200" t="s">
        <v>829</v>
      </c>
    </row>
    <row r="165" spans="1:65" s="2" customFormat="1" ht="24.2" customHeight="1">
      <c r="A165" s="35"/>
      <c r="B165" s="36"/>
      <c r="C165" s="189" t="s">
        <v>562</v>
      </c>
      <c r="D165" s="189" t="s">
        <v>294</v>
      </c>
      <c r="E165" s="190" t="s">
        <v>6683</v>
      </c>
      <c r="F165" s="191" t="s">
        <v>6684</v>
      </c>
      <c r="G165" s="192" t="s">
        <v>581</v>
      </c>
      <c r="H165" s="193">
        <v>2</v>
      </c>
      <c r="I165" s="194"/>
      <c r="J165" s="195">
        <f t="shared" si="0"/>
        <v>0</v>
      </c>
      <c r="K165" s="191" t="s">
        <v>298</v>
      </c>
      <c r="L165" s="40"/>
      <c r="M165" s="196" t="s">
        <v>1</v>
      </c>
      <c r="N165" s="197" t="s">
        <v>42</v>
      </c>
      <c r="O165" s="72"/>
      <c r="P165" s="198">
        <f t="shared" si="1"/>
        <v>0</v>
      </c>
      <c r="Q165" s="198">
        <v>0</v>
      </c>
      <c r="R165" s="198">
        <f t="shared" si="2"/>
        <v>0</v>
      </c>
      <c r="S165" s="198">
        <v>0</v>
      </c>
      <c r="T165" s="199">
        <f t="shared" si="3"/>
        <v>0</v>
      </c>
      <c r="U165" s="35"/>
      <c r="V165" s="35"/>
      <c r="W165" s="35"/>
      <c r="X165" s="35"/>
      <c r="Y165" s="35"/>
      <c r="Z165" s="35"/>
      <c r="AA165" s="35"/>
      <c r="AB165" s="35"/>
      <c r="AC165" s="35"/>
      <c r="AD165" s="35"/>
      <c r="AE165" s="35"/>
      <c r="AR165" s="200" t="s">
        <v>438</v>
      </c>
      <c r="AT165" s="200" t="s">
        <v>294</v>
      </c>
      <c r="AU165" s="200" t="s">
        <v>120</v>
      </c>
      <c r="AY165" s="18" t="s">
        <v>292</v>
      </c>
      <c r="BE165" s="201">
        <f t="shared" si="4"/>
        <v>0</v>
      </c>
      <c r="BF165" s="201">
        <f t="shared" si="5"/>
        <v>0</v>
      </c>
      <c r="BG165" s="201">
        <f t="shared" si="6"/>
        <v>0</v>
      </c>
      <c r="BH165" s="201">
        <f t="shared" si="7"/>
        <v>0</v>
      </c>
      <c r="BI165" s="201">
        <f t="shared" si="8"/>
        <v>0</v>
      </c>
      <c r="BJ165" s="18" t="s">
        <v>85</v>
      </c>
      <c r="BK165" s="201">
        <f t="shared" si="9"/>
        <v>0</v>
      </c>
      <c r="BL165" s="18" t="s">
        <v>438</v>
      </c>
      <c r="BM165" s="200" t="s">
        <v>839</v>
      </c>
    </row>
    <row r="166" spans="1:65" s="2" customFormat="1" ht="24.2" customHeight="1">
      <c r="A166" s="35"/>
      <c r="B166" s="36"/>
      <c r="C166" s="189" t="s">
        <v>573</v>
      </c>
      <c r="D166" s="189" t="s">
        <v>294</v>
      </c>
      <c r="E166" s="190" t="s">
        <v>6582</v>
      </c>
      <c r="F166" s="191" t="s">
        <v>6583</v>
      </c>
      <c r="G166" s="192" t="s">
        <v>365</v>
      </c>
      <c r="H166" s="193">
        <v>0.76200000000000001</v>
      </c>
      <c r="I166" s="194"/>
      <c r="J166" s="195">
        <f t="shared" si="0"/>
        <v>0</v>
      </c>
      <c r="K166" s="191" t="s">
        <v>298</v>
      </c>
      <c r="L166" s="40"/>
      <c r="M166" s="196" t="s">
        <v>1</v>
      </c>
      <c r="N166" s="197" t="s">
        <v>42</v>
      </c>
      <c r="O166" s="72"/>
      <c r="P166" s="198">
        <f t="shared" si="1"/>
        <v>0</v>
      </c>
      <c r="Q166" s="198">
        <v>0</v>
      </c>
      <c r="R166" s="198">
        <f t="shared" si="2"/>
        <v>0</v>
      </c>
      <c r="S166" s="198">
        <v>0</v>
      </c>
      <c r="T166" s="199">
        <f t="shared" si="3"/>
        <v>0</v>
      </c>
      <c r="U166" s="35"/>
      <c r="V166" s="35"/>
      <c r="W166" s="35"/>
      <c r="X166" s="35"/>
      <c r="Y166" s="35"/>
      <c r="Z166" s="35"/>
      <c r="AA166" s="35"/>
      <c r="AB166" s="35"/>
      <c r="AC166" s="35"/>
      <c r="AD166" s="35"/>
      <c r="AE166" s="35"/>
      <c r="AR166" s="200" t="s">
        <v>438</v>
      </c>
      <c r="AT166" s="200" t="s">
        <v>294</v>
      </c>
      <c r="AU166" s="200" t="s">
        <v>120</v>
      </c>
      <c r="AY166" s="18" t="s">
        <v>292</v>
      </c>
      <c r="BE166" s="201">
        <f t="shared" si="4"/>
        <v>0</v>
      </c>
      <c r="BF166" s="201">
        <f t="shared" si="5"/>
        <v>0</v>
      </c>
      <c r="BG166" s="201">
        <f t="shared" si="6"/>
        <v>0</v>
      </c>
      <c r="BH166" s="201">
        <f t="shared" si="7"/>
        <v>0</v>
      </c>
      <c r="BI166" s="201">
        <f t="shared" si="8"/>
        <v>0</v>
      </c>
      <c r="BJ166" s="18" t="s">
        <v>85</v>
      </c>
      <c r="BK166" s="201">
        <f t="shared" si="9"/>
        <v>0</v>
      </c>
      <c r="BL166" s="18" t="s">
        <v>438</v>
      </c>
      <c r="BM166" s="200" t="s">
        <v>852</v>
      </c>
    </row>
    <row r="167" spans="1:65" s="2" customFormat="1" ht="24.2" customHeight="1">
      <c r="A167" s="35"/>
      <c r="B167" s="36"/>
      <c r="C167" s="189" t="s">
        <v>578</v>
      </c>
      <c r="D167" s="189" t="s">
        <v>294</v>
      </c>
      <c r="E167" s="190" t="s">
        <v>6584</v>
      </c>
      <c r="F167" s="191" t="s">
        <v>6585</v>
      </c>
      <c r="G167" s="192" t="s">
        <v>365</v>
      </c>
      <c r="H167" s="193">
        <v>0.76200000000000001</v>
      </c>
      <c r="I167" s="194"/>
      <c r="J167" s="195">
        <f t="shared" si="0"/>
        <v>0</v>
      </c>
      <c r="K167" s="191" t="s">
        <v>298</v>
      </c>
      <c r="L167" s="40"/>
      <c r="M167" s="196" t="s">
        <v>1</v>
      </c>
      <c r="N167" s="197" t="s">
        <v>42</v>
      </c>
      <c r="O167" s="72"/>
      <c r="P167" s="198">
        <f t="shared" si="1"/>
        <v>0</v>
      </c>
      <c r="Q167" s="198">
        <v>0</v>
      </c>
      <c r="R167" s="198">
        <f t="shared" si="2"/>
        <v>0</v>
      </c>
      <c r="S167" s="198">
        <v>0</v>
      </c>
      <c r="T167" s="199">
        <f t="shared" si="3"/>
        <v>0</v>
      </c>
      <c r="U167" s="35"/>
      <c r="V167" s="35"/>
      <c r="W167" s="35"/>
      <c r="X167" s="35"/>
      <c r="Y167" s="35"/>
      <c r="Z167" s="35"/>
      <c r="AA167" s="35"/>
      <c r="AB167" s="35"/>
      <c r="AC167" s="35"/>
      <c r="AD167" s="35"/>
      <c r="AE167" s="35"/>
      <c r="AR167" s="200" t="s">
        <v>438</v>
      </c>
      <c r="AT167" s="200" t="s">
        <v>294</v>
      </c>
      <c r="AU167" s="200" t="s">
        <v>120</v>
      </c>
      <c r="AY167" s="18" t="s">
        <v>292</v>
      </c>
      <c r="BE167" s="201">
        <f t="shared" si="4"/>
        <v>0</v>
      </c>
      <c r="BF167" s="201">
        <f t="shared" si="5"/>
        <v>0</v>
      </c>
      <c r="BG167" s="201">
        <f t="shared" si="6"/>
        <v>0</v>
      </c>
      <c r="BH167" s="201">
        <f t="shared" si="7"/>
        <v>0</v>
      </c>
      <c r="BI167" s="201">
        <f t="shared" si="8"/>
        <v>0</v>
      </c>
      <c r="BJ167" s="18" t="s">
        <v>85</v>
      </c>
      <c r="BK167" s="201">
        <f t="shared" si="9"/>
        <v>0</v>
      </c>
      <c r="BL167" s="18" t="s">
        <v>438</v>
      </c>
      <c r="BM167" s="200" t="s">
        <v>866</v>
      </c>
    </row>
    <row r="168" spans="1:65" s="12" customFormat="1" ht="22.9" customHeight="1">
      <c r="B168" s="173"/>
      <c r="C168" s="174"/>
      <c r="D168" s="175" t="s">
        <v>76</v>
      </c>
      <c r="E168" s="187" t="s">
        <v>2925</v>
      </c>
      <c r="F168" s="187" t="s">
        <v>2926</v>
      </c>
      <c r="G168" s="174"/>
      <c r="H168" s="174"/>
      <c r="I168" s="177"/>
      <c r="J168" s="188">
        <f>BK168</f>
        <v>0</v>
      </c>
      <c r="K168" s="174"/>
      <c r="L168" s="179"/>
      <c r="M168" s="180"/>
      <c r="N168" s="181"/>
      <c r="O168" s="181"/>
      <c r="P168" s="182">
        <f>SUM(P169:P174)</f>
        <v>0</v>
      </c>
      <c r="Q168" s="181"/>
      <c r="R168" s="182">
        <f>SUM(R169:R174)</f>
        <v>3.15E-3</v>
      </c>
      <c r="S168" s="181"/>
      <c r="T168" s="183">
        <f>SUM(T169:T174)</f>
        <v>0</v>
      </c>
      <c r="AR168" s="184" t="s">
        <v>120</v>
      </c>
      <c r="AT168" s="185" t="s">
        <v>76</v>
      </c>
      <c r="AU168" s="185" t="s">
        <v>85</v>
      </c>
      <c r="AY168" s="184" t="s">
        <v>292</v>
      </c>
      <c r="BK168" s="186">
        <f>SUM(BK169:BK174)</f>
        <v>0</v>
      </c>
    </row>
    <row r="169" spans="1:65" s="2" customFormat="1" ht="24.2" customHeight="1">
      <c r="A169" s="35"/>
      <c r="B169" s="36"/>
      <c r="C169" s="189" t="s">
        <v>583</v>
      </c>
      <c r="D169" s="189" t="s">
        <v>294</v>
      </c>
      <c r="E169" s="190" t="s">
        <v>4782</v>
      </c>
      <c r="F169" s="191" t="s">
        <v>4783</v>
      </c>
      <c r="G169" s="192" t="s">
        <v>297</v>
      </c>
      <c r="H169" s="193">
        <v>1</v>
      </c>
      <c r="I169" s="194"/>
      <c r="J169" s="195">
        <f t="shared" ref="J169:J174" si="10">ROUND(I169*H169,2)</f>
        <v>0</v>
      </c>
      <c r="K169" s="191" t="s">
        <v>298</v>
      </c>
      <c r="L169" s="40"/>
      <c r="M169" s="196" t="s">
        <v>1</v>
      </c>
      <c r="N169" s="197" t="s">
        <v>42</v>
      </c>
      <c r="O169" s="72"/>
      <c r="P169" s="198">
        <f t="shared" ref="P169:P174" si="11">O169*H169</f>
        <v>0</v>
      </c>
      <c r="Q169" s="198">
        <v>1.3999999999999999E-4</v>
      </c>
      <c r="R169" s="198">
        <f t="shared" ref="R169:R174" si="12">Q169*H169</f>
        <v>1.3999999999999999E-4</v>
      </c>
      <c r="S169" s="198">
        <v>0</v>
      </c>
      <c r="T169" s="199">
        <f t="shared" ref="T169:T174" si="13">S169*H169</f>
        <v>0</v>
      </c>
      <c r="U169" s="35"/>
      <c r="V169" s="35"/>
      <c r="W169" s="35"/>
      <c r="X169" s="35"/>
      <c r="Y169" s="35"/>
      <c r="Z169" s="35"/>
      <c r="AA169" s="35"/>
      <c r="AB169" s="35"/>
      <c r="AC169" s="35"/>
      <c r="AD169" s="35"/>
      <c r="AE169" s="35"/>
      <c r="AR169" s="200" t="s">
        <v>438</v>
      </c>
      <c r="AT169" s="200" t="s">
        <v>294</v>
      </c>
      <c r="AU169" s="200" t="s">
        <v>120</v>
      </c>
      <c r="AY169" s="18" t="s">
        <v>292</v>
      </c>
      <c r="BE169" s="201">
        <f t="shared" ref="BE169:BE174" si="14">IF(N169="základní",J169,0)</f>
        <v>0</v>
      </c>
      <c r="BF169" s="201">
        <f t="shared" ref="BF169:BF174" si="15">IF(N169="snížená",J169,0)</f>
        <v>0</v>
      </c>
      <c r="BG169" s="201">
        <f t="shared" ref="BG169:BG174" si="16">IF(N169="zákl. přenesená",J169,0)</f>
        <v>0</v>
      </c>
      <c r="BH169" s="201">
        <f t="shared" ref="BH169:BH174" si="17">IF(N169="sníž. přenesená",J169,0)</f>
        <v>0</v>
      </c>
      <c r="BI169" s="201">
        <f t="shared" ref="BI169:BI174" si="18">IF(N169="nulová",J169,0)</f>
        <v>0</v>
      </c>
      <c r="BJ169" s="18" t="s">
        <v>85</v>
      </c>
      <c r="BK169" s="201">
        <f t="shared" ref="BK169:BK174" si="19">ROUND(I169*H169,2)</f>
        <v>0</v>
      </c>
      <c r="BL169" s="18" t="s">
        <v>438</v>
      </c>
      <c r="BM169" s="200" t="s">
        <v>876</v>
      </c>
    </row>
    <row r="170" spans="1:65" s="2" customFormat="1" ht="24.2" customHeight="1">
      <c r="A170" s="35"/>
      <c r="B170" s="36"/>
      <c r="C170" s="189" t="s">
        <v>587</v>
      </c>
      <c r="D170" s="189" t="s">
        <v>294</v>
      </c>
      <c r="E170" s="190" t="s">
        <v>6685</v>
      </c>
      <c r="F170" s="191" t="s">
        <v>6686</v>
      </c>
      <c r="G170" s="192" t="s">
        <v>297</v>
      </c>
      <c r="H170" s="193">
        <v>1</v>
      </c>
      <c r="I170" s="194"/>
      <c r="J170" s="195">
        <f t="shared" si="10"/>
        <v>0</v>
      </c>
      <c r="K170" s="191" t="s">
        <v>298</v>
      </c>
      <c r="L170" s="40"/>
      <c r="M170" s="196" t="s">
        <v>1</v>
      </c>
      <c r="N170" s="197" t="s">
        <v>42</v>
      </c>
      <c r="O170" s="72"/>
      <c r="P170" s="198">
        <f t="shared" si="11"/>
        <v>0</v>
      </c>
      <c r="Q170" s="198">
        <v>1.2E-4</v>
      </c>
      <c r="R170" s="198">
        <f t="shared" si="12"/>
        <v>1.2E-4</v>
      </c>
      <c r="S170" s="198">
        <v>0</v>
      </c>
      <c r="T170" s="199">
        <f t="shared" si="13"/>
        <v>0</v>
      </c>
      <c r="U170" s="35"/>
      <c r="V170" s="35"/>
      <c r="W170" s="35"/>
      <c r="X170" s="35"/>
      <c r="Y170" s="35"/>
      <c r="Z170" s="35"/>
      <c r="AA170" s="35"/>
      <c r="AB170" s="35"/>
      <c r="AC170" s="35"/>
      <c r="AD170" s="35"/>
      <c r="AE170" s="35"/>
      <c r="AR170" s="200" t="s">
        <v>438</v>
      </c>
      <c r="AT170" s="200" t="s">
        <v>294</v>
      </c>
      <c r="AU170" s="200" t="s">
        <v>120</v>
      </c>
      <c r="AY170" s="18" t="s">
        <v>292</v>
      </c>
      <c r="BE170" s="201">
        <f t="shared" si="14"/>
        <v>0</v>
      </c>
      <c r="BF170" s="201">
        <f t="shared" si="15"/>
        <v>0</v>
      </c>
      <c r="BG170" s="201">
        <f t="shared" si="16"/>
        <v>0</v>
      </c>
      <c r="BH170" s="201">
        <f t="shared" si="17"/>
        <v>0</v>
      </c>
      <c r="BI170" s="201">
        <f t="shared" si="18"/>
        <v>0</v>
      </c>
      <c r="BJ170" s="18" t="s">
        <v>85</v>
      </c>
      <c r="BK170" s="201">
        <f t="shared" si="19"/>
        <v>0</v>
      </c>
      <c r="BL170" s="18" t="s">
        <v>438</v>
      </c>
      <c r="BM170" s="200" t="s">
        <v>907</v>
      </c>
    </row>
    <row r="171" spans="1:65" s="2" customFormat="1" ht="24.2" customHeight="1">
      <c r="A171" s="35"/>
      <c r="B171" s="36"/>
      <c r="C171" s="189" t="s">
        <v>591</v>
      </c>
      <c r="D171" s="189" t="s">
        <v>294</v>
      </c>
      <c r="E171" s="190" t="s">
        <v>6687</v>
      </c>
      <c r="F171" s="191" t="s">
        <v>6688</v>
      </c>
      <c r="G171" s="192" t="s">
        <v>297</v>
      </c>
      <c r="H171" s="193">
        <v>1</v>
      </c>
      <c r="I171" s="194"/>
      <c r="J171" s="195">
        <f t="shared" si="10"/>
        <v>0</v>
      </c>
      <c r="K171" s="191" t="s">
        <v>298</v>
      </c>
      <c r="L171" s="40"/>
      <c r="M171" s="196" t="s">
        <v>1</v>
      </c>
      <c r="N171" s="197" t="s">
        <v>42</v>
      </c>
      <c r="O171" s="72"/>
      <c r="P171" s="198">
        <f t="shared" si="11"/>
        <v>0</v>
      </c>
      <c r="Q171" s="198">
        <v>1.2999999999999999E-4</v>
      </c>
      <c r="R171" s="198">
        <f t="shared" si="12"/>
        <v>1.2999999999999999E-4</v>
      </c>
      <c r="S171" s="198">
        <v>0</v>
      </c>
      <c r="T171" s="199">
        <f t="shared" si="13"/>
        <v>0</v>
      </c>
      <c r="U171" s="35"/>
      <c r="V171" s="35"/>
      <c r="W171" s="35"/>
      <c r="X171" s="35"/>
      <c r="Y171" s="35"/>
      <c r="Z171" s="35"/>
      <c r="AA171" s="35"/>
      <c r="AB171" s="35"/>
      <c r="AC171" s="35"/>
      <c r="AD171" s="35"/>
      <c r="AE171" s="35"/>
      <c r="AR171" s="200" t="s">
        <v>438</v>
      </c>
      <c r="AT171" s="200" t="s">
        <v>294</v>
      </c>
      <c r="AU171" s="200" t="s">
        <v>120</v>
      </c>
      <c r="AY171" s="18" t="s">
        <v>292</v>
      </c>
      <c r="BE171" s="201">
        <f t="shared" si="14"/>
        <v>0</v>
      </c>
      <c r="BF171" s="201">
        <f t="shared" si="15"/>
        <v>0</v>
      </c>
      <c r="BG171" s="201">
        <f t="shared" si="16"/>
        <v>0</v>
      </c>
      <c r="BH171" s="201">
        <f t="shared" si="17"/>
        <v>0</v>
      </c>
      <c r="BI171" s="201">
        <f t="shared" si="18"/>
        <v>0</v>
      </c>
      <c r="BJ171" s="18" t="s">
        <v>85</v>
      </c>
      <c r="BK171" s="201">
        <f t="shared" si="19"/>
        <v>0</v>
      </c>
      <c r="BL171" s="18" t="s">
        <v>438</v>
      </c>
      <c r="BM171" s="200" t="s">
        <v>914</v>
      </c>
    </row>
    <row r="172" spans="1:65" s="2" customFormat="1" ht="24.2" customHeight="1">
      <c r="A172" s="35"/>
      <c r="B172" s="36"/>
      <c r="C172" s="189" t="s">
        <v>595</v>
      </c>
      <c r="D172" s="189" t="s">
        <v>294</v>
      </c>
      <c r="E172" s="190" t="s">
        <v>4784</v>
      </c>
      <c r="F172" s="191" t="s">
        <v>4785</v>
      </c>
      <c r="G172" s="192" t="s">
        <v>407</v>
      </c>
      <c r="H172" s="193">
        <v>23</v>
      </c>
      <c r="I172" s="194"/>
      <c r="J172" s="195">
        <f t="shared" si="10"/>
        <v>0</v>
      </c>
      <c r="K172" s="191" t="s">
        <v>298</v>
      </c>
      <c r="L172" s="40"/>
      <c r="M172" s="196" t="s">
        <v>1</v>
      </c>
      <c r="N172" s="197" t="s">
        <v>42</v>
      </c>
      <c r="O172" s="72"/>
      <c r="P172" s="198">
        <f t="shared" si="11"/>
        <v>0</v>
      </c>
      <c r="Q172" s="198">
        <v>4.0000000000000003E-5</v>
      </c>
      <c r="R172" s="198">
        <f t="shared" si="12"/>
        <v>9.2000000000000003E-4</v>
      </c>
      <c r="S172" s="198">
        <v>0</v>
      </c>
      <c r="T172" s="199">
        <f t="shared" si="13"/>
        <v>0</v>
      </c>
      <c r="U172" s="35"/>
      <c r="V172" s="35"/>
      <c r="W172" s="35"/>
      <c r="X172" s="35"/>
      <c r="Y172" s="35"/>
      <c r="Z172" s="35"/>
      <c r="AA172" s="35"/>
      <c r="AB172" s="35"/>
      <c r="AC172" s="35"/>
      <c r="AD172" s="35"/>
      <c r="AE172" s="35"/>
      <c r="AR172" s="200" t="s">
        <v>438</v>
      </c>
      <c r="AT172" s="200" t="s">
        <v>294</v>
      </c>
      <c r="AU172" s="200" t="s">
        <v>120</v>
      </c>
      <c r="AY172" s="18" t="s">
        <v>292</v>
      </c>
      <c r="BE172" s="201">
        <f t="shared" si="14"/>
        <v>0</v>
      </c>
      <c r="BF172" s="201">
        <f t="shared" si="15"/>
        <v>0</v>
      </c>
      <c r="BG172" s="201">
        <f t="shared" si="16"/>
        <v>0</v>
      </c>
      <c r="BH172" s="201">
        <f t="shared" si="17"/>
        <v>0</v>
      </c>
      <c r="BI172" s="201">
        <f t="shared" si="18"/>
        <v>0</v>
      </c>
      <c r="BJ172" s="18" t="s">
        <v>85</v>
      </c>
      <c r="BK172" s="201">
        <f t="shared" si="19"/>
        <v>0</v>
      </c>
      <c r="BL172" s="18" t="s">
        <v>438</v>
      </c>
      <c r="BM172" s="200" t="s">
        <v>923</v>
      </c>
    </row>
    <row r="173" spans="1:65" s="2" customFormat="1" ht="24.2" customHeight="1">
      <c r="A173" s="35"/>
      <c r="B173" s="36"/>
      <c r="C173" s="189" t="s">
        <v>599</v>
      </c>
      <c r="D173" s="189" t="s">
        <v>294</v>
      </c>
      <c r="E173" s="190" t="s">
        <v>6689</v>
      </c>
      <c r="F173" s="191" t="s">
        <v>6690</v>
      </c>
      <c r="G173" s="192" t="s">
        <v>407</v>
      </c>
      <c r="H173" s="193">
        <v>23</v>
      </c>
      <c r="I173" s="194"/>
      <c r="J173" s="195">
        <f t="shared" si="10"/>
        <v>0</v>
      </c>
      <c r="K173" s="191" t="s">
        <v>298</v>
      </c>
      <c r="L173" s="40"/>
      <c r="M173" s="196" t="s">
        <v>1</v>
      </c>
      <c r="N173" s="197" t="s">
        <v>42</v>
      </c>
      <c r="O173" s="72"/>
      <c r="P173" s="198">
        <f t="shared" si="11"/>
        <v>0</v>
      </c>
      <c r="Q173" s="198">
        <v>4.0000000000000003E-5</v>
      </c>
      <c r="R173" s="198">
        <f t="shared" si="12"/>
        <v>9.2000000000000003E-4</v>
      </c>
      <c r="S173" s="198">
        <v>0</v>
      </c>
      <c r="T173" s="199">
        <f t="shared" si="13"/>
        <v>0</v>
      </c>
      <c r="U173" s="35"/>
      <c r="V173" s="35"/>
      <c r="W173" s="35"/>
      <c r="X173" s="35"/>
      <c r="Y173" s="35"/>
      <c r="Z173" s="35"/>
      <c r="AA173" s="35"/>
      <c r="AB173" s="35"/>
      <c r="AC173" s="35"/>
      <c r="AD173" s="35"/>
      <c r="AE173" s="35"/>
      <c r="AR173" s="200" t="s">
        <v>438</v>
      </c>
      <c r="AT173" s="200" t="s">
        <v>294</v>
      </c>
      <c r="AU173" s="200" t="s">
        <v>120</v>
      </c>
      <c r="AY173" s="18" t="s">
        <v>292</v>
      </c>
      <c r="BE173" s="201">
        <f t="shared" si="14"/>
        <v>0</v>
      </c>
      <c r="BF173" s="201">
        <f t="shared" si="15"/>
        <v>0</v>
      </c>
      <c r="BG173" s="201">
        <f t="shared" si="16"/>
        <v>0</v>
      </c>
      <c r="BH173" s="201">
        <f t="shared" si="17"/>
        <v>0</v>
      </c>
      <c r="BI173" s="201">
        <f t="shared" si="18"/>
        <v>0</v>
      </c>
      <c r="BJ173" s="18" t="s">
        <v>85</v>
      </c>
      <c r="BK173" s="201">
        <f t="shared" si="19"/>
        <v>0</v>
      </c>
      <c r="BL173" s="18" t="s">
        <v>438</v>
      </c>
      <c r="BM173" s="200" t="s">
        <v>947</v>
      </c>
    </row>
    <row r="174" spans="1:65" s="2" customFormat="1" ht="24.2" customHeight="1">
      <c r="A174" s="35"/>
      <c r="B174" s="36"/>
      <c r="C174" s="189" t="s">
        <v>603</v>
      </c>
      <c r="D174" s="189" t="s">
        <v>294</v>
      </c>
      <c r="E174" s="190" t="s">
        <v>6691</v>
      </c>
      <c r="F174" s="191" t="s">
        <v>6692</v>
      </c>
      <c r="G174" s="192" t="s">
        <v>407</v>
      </c>
      <c r="H174" s="193">
        <v>23</v>
      </c>
      <c r="I174" s="194"/>
      <c r="J174" s="195">
        <f t="shared" si="10"/>
        <v>0</v>
      </c>
      <c r="K174" s="191" t="s">
        <v>298</v>
      </c>
      <c r="L174" s="40"/>
      <c r="M174" s="196" t="s">
        <v>1</v>
      </c>
      <c r="N174" s="197" t="s">
        <v>42</v>
      </c>
      <c r="O174" s="72"/>
      <c r="P174" s="198">
        <f t="shared" si="11"/>
        <v>0</v>
      </c>
      <c r="Q174" s="198">
        <v>4.0000000000000003E-5</v>
      </c>
      <c r="R174" s="198">
        <f t="shared" si="12"/>
        <v>9.2000000000000003E-4</v>
      </c>
      <c r="S174" s="198">
        <v>0</v>
      </c>
      <c r="T174" s="199">
        <f t="shared" si="13"/>
        <v>0</v>
      </c>
      <c r="U174" s="35"/>
      <c r="V174" s="35"/>
      <c r="W174" s="35"/>
      <c r="X174" s="35"/>
      <c r="Y174" s="35"/>
      <c r="Z174" s="35"/>
      <c r="AA174" s="35"/>
      <c r="AB174" s="35"/>
      <c r="AC174" s="35"/>
      <c r="AD174" s="35"/>
      <c r="AE174" s="35"/>
      <c r="AR174" s="200" t="s">
        <v>438</v>
      </c>
      <c r="AT174" s="200" t="s">
        <v>294</v>
      </c>
      <c r="AU174" s="200" t="s">
        <v>120</v>
      </c>
      <c r="AY174" s="18" t="s">
        <v>292</v>
      </c>
      <c r="BE174" s="201">
        <f t="shared" si="14"/>
        <v>0</v>
      </c>
      <c r="BF174" s="201">
        <f t="shared" si="15"/>
        <v>0</v>
      </c>
      <c r="BG174" s="201">
        <f t="shared" si="16"/>
        <v>0</v>
      </c>
      <c r="BH174" s="201">
        <f t="shared" si="17"/>
        <v>0</v>
      </c>
      <c r="BI174" s="201">
        <f t="shared" si="18"/>
        <v>0</v>
      </c>
      <c r="BJ174" s="18" t="s">
        <v>85</v>
      </c>
      <c r="BK174" s="201">
        <f t="shared" si="19"/>
        <v>0</v>
      </c>
      <c r="BL174" s="18" t="s">
        <v>438</v>
      </c>
      <c r="BM174" s="200" t="s">
        <v>962</v>
      </c>
    </row>
    <row r="175" spans="1:65" s="12" customFormat="1" ht="25.9" customHeight="1">
      <c r="B175" s="173"/>
      <c r="C175" s="174"/>
      <c r="D175" s="175" t="s">
        <v>76</v>
      </c>
      <c r="E175" s="176" t="s">
        <v>4786</v>
      </c>
      <c r="F175" s="176" t="s">
        <v>4787</v>
      </c>
      <c r="G175" s="174"/>
      <c r="H175" s="174"/>
      <c r="I175" s="177"/>
      <c r="J175" s="178">
        <f>BK175</f>
        <v>0</v>
      </c>
      <c r="K175" s="174"/>
      <c r="L175" s="179"/>
      <c r="M175" s="180"/>
      <c r="N175" s="181"/>
      <c r="O175" s="181"/>
      <c r="P175" s="182">
        <f>SUM(P176:P179)</f>
        <v>0</v>
      </c>
      <c r="Q175" s="181"/>
      <c r="R175" s="182">
        <f>SUM(R176:R179)</f>
        <v>0</v>
      </c>
      <c r="S175" s="181"/>
      <c r="T175" s="183">
        <f>SUM(T176:T179)</f>
        <v>0</v>
      </c>
      <c r="AR175" s="184" t="s">
        <v>299</v>
      </c>
      <c r="AT175" s="185" t="s">
        <v>76</v>
      </c>
      <c r="AU175" s="185" t="s">
        <v>77</v>
      </c>
      <c r="AY175" s="184" t="s">
        <v>292</v>
      </c>
      <c r="BK175" s="186">
        <f>SUM(BK176:BK179)</f>
        <v>0</v>
      </c>
    </row>
    <row r="176" spans="1:65" s="2" customFormat="1" ht="21.75" customHeight="1">
      <c r="A176" s="35"/>
      <c r="B176" s="36"/>
      <c r="C176" s="189" t="s">
        <v>607</v>
      </c>
      <c r="D176" s="189" t="s">
        <v>294</v>
      </c>
      <c r="E176" s="190" t="s">
        <v>4788</v>
      </c>
      <c r="F176" s="191" t="s">
        <v>6586</v>
      </c>
      <c r="G176" s="192" t="s">
        <v>337</v>
      </c>
      <c r="H176" s="193">
        <v>25</v>
      </c>
      <c r="I176" s="194"/>
      <c r="J176" s="195">
        <f>ROUND(I176*H176,2)</f>
        <v>0</v>
      </c>
      <c r="K176" s="191" t="s">
        <v>298</v>
      </c>
      <c r="L176" s="40"/>
      <c r="M176" s="196" t="s">
        <v>1</v>
      </c>
      <c r="N176" s="197" t="s">
        <v>42</v>
      </c>
      <c r="O176" s="72"/>
      <c r="P176" s="198">
        <f>O176*H176</f>
        <v>0</v>
      </c>
      <c r="Q176" s="198">
        <v>0</v>
      </c>
      <c r="R176" s="198">
        <f>Q176*H176</f>
        <v>0</v>
      </c>
      <c r="S176" s="198">
        <v>0</v>
      </c>
      <c r="T176" s="199">
        <f>S176*H176</f>
        <v>0</v>
      </c>
      <c r="U176" s="35"/>
      <c r="V176" s="35"/>
      <c r="W176" s="35"/>
      <c r="X176" s="35"/>
      <c r="Y176" s="35"/>
      <c r="Z176" s="35"/>
      <c r="AA176" s="35"/>
      <c r="AB176" s="35"/>
      <c r="AC176" s="35"/>
      <c r="AD176" s="35"/>
      <c r="AE176" s="35"/>
      <c r="AR176" s="200" t="s">
        <v>4790</v>
      </c>
      <c r="AT176" s="200" t="s">
        <v>294</v>
      </c>
      <c r="AU176" s="200" t="s">
        <v>85</v>
      </c>
      <c r="AY176" s="18" t="s">
        <v>292</v>
      </c>
      <c r="BE176" s="201">
        <f>IF(N176="základní",J176,0)</f>
        <v>0</v>
      </c>
      <c r="BF176" s="201">
        <f>IF(N176="snížená",J176,0)</f>
        <v>0</v>
      </c>
      <c r="BG176" s="201">
        <f>IF(N176="zákl. přenesená",J176,0)</f>
        <v>0</v>
      </c>
      <c r="BH176" s="201">
        <f>IF(N176="sníž. přenesená",J176,0)</f>
        <v>0</v>
      </c>
      <c r="BI176" s="201">
        <f>IF(N176="nulová",J176,0)</f>
        <v>0</v>
      </c>
      <c r="BJ176" s="18" t="s">
        <v>85</v>
      </c>
      <c r="BK176" s="201">
        <f>ROUND(I176*H176,2)</f>
        <v>0</v>
      </c>
      <c r="BL176" s="18" t="s">
        <v>4790</v>
      </c>
      <c r="BM176" s="200" t="s">
        <v>970</v>
      </c>
    </row>
    <row r="177" spans="1:65" s="2" customFormat="1" ht="16.5" customHeight="1">
      <c r="A177" s="35"/>
      <c r="B177" s="36"/>
      <c r="C177" s="189" t="s">
        <v>611</v>
      </c>
      <c r="D177" s="189" t="s">
        <v>294</v>
      </c>
      <c r="E177" s="190" t="s">
        <v>6693</v>
      </c>
      <c r="F177" s="191" t="s">
        <v>6694</v>
      </c>
      <c r="G177" s="192" t="s">
        <v>337</v>
      </c>
      <c r="H177" s="193">
        <v>20</v>
      </c>
      <c r="I177" s="194"/>
      <c r="J177" s="195">
        <f>ROUND(I177*H177,2)</f>
        <v>0</v>
      </c>
      <c r="K177" s="191" t="s">
        <v>298</v>
      </c>
      <c r="L177" s="40"/>
      <c r="M177" s="196" t="s">
        <v>1</v>
      </c>
      <c r="N177" s="197" t="s">
        <v>42</v>
      </c>
      <c r="O177" s="72"/>
      <c r="P177" s="198">
        <f>O177*H177</f>
        <v>0</v>
      </c>
      <c r="Q177" s="198">
        <v>0</v>
      </c>
      <c r="R177" s="198">
        <f>Q177*H177</f>
        <v>0</v>
      </c>
      <c r="S177" s="198">
        <v>0</v>
      </c>
      <c r="T177" s="199">
        <f>S177*H177</f>
        <v>0</v>
      </c>
      <c r="U177" s="35"/>
      <c r="V177" s="35"/>
      <c r="W177" s="35"/>
      <c r="X177" s="35"/>
      <c r="Y177" s="35"/>
      <c r="Z177" s="35"/>
      <c r="AA177" s="35"/>
      <c r="AB177" s="35"/>
      <c r="AC177" s="35"/>
      <c r="AD177" s="35"/>
      <c r="AE177" s="35"/>
      <c r="AR177" s="200" t="s">
        <v>338</v>
      </c>
      <c r="AT177" s="200" t="s">
        <v>294</v>
      </c>
      <c r="AU177" s="200" t="s">
        <v>85</v>
      </c>
      <c r="AY177" s="18" t="s">
        <v>292</v>
      </c>
      <c r="BE177" s="201">
        <f>IF(N177="základní",J177,0)</f>
        <v>0</v>
      </c>
      <c r="BF177" s="201">
        <f>IF(N177="snížená",J177,0)</f>
        <v>0</v>
      </c>
      <c r="BG177" s="201">
        <f>IF(N177="zákl. přenesená",J177,0)</f>
        <v>0</v>
      </c>
      <c r="BH177" s="201">
        <f>IF(N177="sníž. přenesená",J177,0)</f>
        <v>0</v>
      </c>
      <c r="BI177" s="201">
        <f>IF(N177="nulová",J177,0)</f>
        <v>0</v>
      </c>
      <c r="BJ177" s="18" t="s">
        <v>85</v>
      </c>
      <c r="BK177" s="201">
        <f>ROUND(I177*H177,2)</f>
        <v>0</v>
      </c>
      <c r="BL177" s="18" t="s">
        <v>338</v>
      </c>
      <c r="BM177" s="200" t="s">
        <v>6695</v>
      </c>
    </row>
    <row r="178" spans="1:65" s="14" customFormat="1" ht="11.25">
      <c r="B178" s="213"/>
      <c r="C178" s="214"/>
      <c r="D178" s="204" t="s">
        <v>301</v>
      </c>
      <c r="E178" s="215" t="s">
        <v>1</v>
      </c>
      <c r="F178" s="216" t="s">
        <v>6696</v>
      </c>
      <c r="G178" s="214"/>
      <c r="H178" s="217">
        <v>20</v>
      </c>
      <c r="I178" s="218"/>
      <c r="J178" s="214"/>
      <c r="K178" s="214"/>
      <c r="L178" s="219"/>
      <c r="M178" s="220"/>
      <c r="N178" s="221"/>
      <c r="O178" s="221"/>
      <c r="P178" s="221"/>
      <c r="Q178" s="221"/>
      <c r="R178" s="221"/>
      <c r="S178" s="221"/>
      <c r="T178" s="222"/>
      <c r="AT178" s="223" t="s">
        <v>301</v>
      </c>
      <c r="AU178" s="223" t="s">
        <v>85</v>
      </c>
      <c r="AV178" s="14" t="s">
        <v>120</v>
      </c>
      <c r="AW178" s="14" t="s">
        <v>32</v>
      </c>
      <c r="AX178" s="14" t="s">
        <v>85</v>
      </c>
      <c r="AY178" s="223" t="s">
        <v>292</v>
      </c>
    </row>
    <row r="179" spans="1:65" s="2" customFormat="1" ht="16.5" customHeight="1">
      <c r="A179" s="35"/>
      <c r="B179" s="36"/>
      <c r="C179" s="189" t="s">
        <v>615</v>
      </c>
      <c r="D179" s="189" t="s">
        <v>294</v>
      </c>
      <c r="E179" s="190" t="s">
        <v>4793</v>
      </c>
      <c r="F179" s="191" t="s">
        <v>5293</v>
      </c>
      <c r="G179" s="192" t="s">
        <v>337</v>
      </c>
      <c r="H179" s="193">
        <v>8</v>
      </c>
      <c r="I179" s="194"/>
      <c r="J179" s="195">
        <f>ROUND(I179*H179,2)</f>
        <v>0</v>
      </c>
      <c r="K179" s="191" t="s">
        <v>298</v>
      </c>
      <c r="L179" s="40"/>
      <c r="M179" s="256" t="s">
        <v>1</v>
      </c>
      <c r="N179" s="257" t="s">
        <v>42</v>
      </c>
      <c r="O179" s="258"/>
      <c r="P179" s="259">
        <f>O179*H179</f>
        <v>0</v>
      </c>
      <c r="Q179" s="259">
        <v>0</v>
      </c>
      <c r="R179" s="259">
        <f>Q179*H179</f>
        <v>0</v>
      </c>
      <c r="S179" s="259">
        <v>0</v>
      </c>
      <c r="T179" s="260">
        <f>S179*H179</f>
        <v>0</v>
      </c>
      <c r="U179" s="35"/>
      <c r="V179" s="35"/>
      <c r="W179" s="35"/>
      <c r="X179" s="35"/>
      <c r="Y179" s="35"/>
      <c r="Z179" s="35"/>
      <c r="AA179" s="35"/>
      <c r="AB179" s="35"/>
      <c r="AC179" s="35"/>
      <c r="AD179" s="35"/>
      <c r="AE179" s="35"/>
      <c r="AR179" s="200" t="s">
        <v>338</v>
      </c>
      <c r="AT179" s="200" t="s">
        <v>294</v>
      </c>
      <c r="AU179" s="200" t="s">
        <v>85</v>
      </c>
      <c r="AY179" s="18" t="s">
        <v>292</v>
      </c>
      <c r="BE179" s="201">
        <f>IF(N179="základní",J179,0)</f>
        <v>0</v>
      </c>
      <c r="BF179" s="201">
        <f>IF(N179="snížená",J179,0)</f>
        <v>0</v>
      </c>
      <c r="BG179" s="201">
        <f>IF(N179="zákl. přenesená",J179,0)</f>
        <v>0</v>
      </c>
      <c r="BH179" s="201">
        <f>IF(N179="sníž. přenesená",J179,0)</f>
        <v>0</v>
      </c>
      <c r="BI179" s="201">
        <f>IF(N179="nulová",J179,0)</f>
        <v>0</v>
      </c>
      <c r="BJ179" s="18" t="s">
        <v>85</v>
      </c>
      <c r="BK179" s="201">
        <f>ROUND(I179*H179,2)</f>
        <v>0</v>
      </c>
      <c r="BL179" s="18" t="s">
        <v>338</v>
      </c>
      <c r="BM179" s="200" t="s">
        <v>6697</v>
      </c>
    </row>
    <row r="180" spans="1:65" s="2" customFormat="1" ht="6.95" customHeight="1">
      <c r="A180" s="35"/>
      <c r="B180" s="55"/>
      <c r="C180" s="56"/>
      <c r="D180" s="56"/>
      <c r="E180" s="56"/>
      <c r="F180" s="56"/>
      <c r="G180" s="56"/>
      <c r="H180" s="56"/>
      <c r="I180" s="56"/>
      <c r="J180" s="56"/>
      <c r="K180" s="56"/>
      <c r="L180" s="40"/>
      <c r="M180" s="35"/>
      <c r="O180" s="35"/>
      <c r="P180" s="35"/>
      <c r="Q180" s="35"/>
      <c r="R180" s="35"/>
      <c r="S180" s="35"/>
      <c r="T180" s="35"/>
      <c r="U180" s="35"/>
      <c r="V180" s="35"/>
      <c r="W180" s="35"/>
      <c r="X180" s="35"/>
      <c r="Y180" s="35"/>
      <c r="Z180" s="35"/>
      <c r="AA180" s="35"/>
      <c r="AB180" s="35"/>
      <c r="AC180" s="35"/>
      <c r="AD180" s="35"/>
      <c r="AE180" s="35"/>
    </row>
  </sheetData>
  <sheetProtection algorithmName="SHA-512" hashValue="XRK7RgfQYpzUJ8x1INew6oT7hsYxwwrFjgG3ZPZHckDJ3Cnm9uBQ5ZyrBrVXLTmdi1boTOnIFcinfUYYAya1Pw==" saltValue="oemosSEqd37r/3gsX/vNWvhNz3pwaUCoDSRbFczLsLwMZRtbHHtVHKWR1m3yNtVmJX5da+V6+sBv4HtN6FWVTQ==" spinCount="100000" sheet="1" objects="1" scenarios="1" formatColumns="0" formatRows="0" autoFilter="0"/>
  <autoFilter ref="C121:K179" xr:uid="{00000000-0009-0000-0000-000011000000}"/>
  <mergeCells count="9">
    <mergeCell ref="E87:H87"/>
    <mergeCell ref="E112:H112"/>
    <mergeCell ref="E114:H114"/>
    <mergeCell ref="L2:V2"/>
    <mergeCell ref="E7:H7"/>
    <mergeCell ref="E9:H9"/>
    <mergeCell ref="E18:H18"/>
    <mergeCell ref="E27:H27"/>
    <mergeCell ref="E85:H85"/>
  </mergeCell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  <drawing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sheetPr>
    <pageSetUpPr fitToPage="1"/>
  </sheetPr>
  <dimension ref="A2:BM225"/>
  <sheetViews>
    <sheetView showGridLines="0" workbookViewId="0"/>
  </sheetViews>
  <sheetFormatPr defaultRowHeight="15"/>
  <cols>
    <col min="1" max="1" width="8.33203125" style="1" customWidth="1"/>
    <col min="2" max="2" width="1.1640625" style="1" customWidth="1"/>
    <col min="3" max="3" width="4.1640625" style="1" customWidth="1"/>
    <col min="4" max="4" width="4.33203125" style="1" customWidth="1"/>
    <col min="5" max="5" width="17.1640625" style="1" customWidth="1"/>
    <col min="6" max="6" width="50.83203125" style="1" customWidth="1"/>
    <col min="7" max="7" width="7.5" style="1" customWidth="1"/>
    <col min="8" max="8" width="14" style="1" customWidth="1"/>
    <col min="9" max="9" width="15.83203125" style="1" customWidth="1"/>
    <col min="10" max="11" width="22.33203125" style="1" customWidth="1"/>
    <col min="12" max="12" width="9.33203125" style="1" customWidth="1"/>
    <col min="13" max="13" width="10.83203125" style="1" hidden="1" customWidth="1"/>
    <col min="14" max="14" width="9.33203125" style="1" hidden="1"/>
    <col min="15" max="20" width="14.1640625" style="1" hidden="1" customWidth="1"/>
    <col min="21" max="21" width="16.33203125" style="1" hidden="1" customWidth="1"/>
    <col min="22" max="22" width="12.33203125" style="1" customWidth="1"/>
    <col min="23" max="23" width="16.33203125" style="1" customWidth="1"/>
    <col min="24" max="24" width="12.33203125" style="1" customWidth="1"/>
    <col min="25" max="25" width="15" style="1" customWidth="1"/>
    <col min="26" max="26" width="11" style="1" customWidth="1"/>
    <col min="27" max="27" width="15" style="1" customWidth="1"/>
    <col min="28" max="28" width="16.33203125" style="1" customWidth="1"/>
    <col min="29" max="29" width="11" style="1" customWidth="1"/>
    <col min="30" max="30" width="15" style="1" customWidth="1"/>
    <col min="31" max="31" width="16.33203125" style="1" customWidth="1"/>
    <col min="44" max="65" width="9.33203125" style="1" hidden="1"/>
  </cols>
  <sheetData>
    <row r="2" spans="1:56" s="1" customFormat="1" ht="36.950000000000003" customHeight="1">
      <c r="L2" s="321"/>
      <c r="M2" s="321"/>
      <c r="N2" s="321"/>
      <c r="O2" s="321"/>
      <c r="P2" s="321"/>
      <c r="Q2" s="321"/>
      <c r="R2" s="321"/>
      <c r="S2" s="321"/>
      <c r="T2" s="321"/>
      <c r="U2" s="321"/>
      <c r="V2" s="321"/>
      <c r="AT2" s="18" t="s">
        <v>138</v>
      </c>
      <c r="AZ2" s="109" t="s">
        <v>6698</v>
      </c>
      <c r="BA2" s="109" t="s">
        <v>6699</v>
      </c>
      <c r="BB2" s="109" t="s">
        <v>1</v>
      </c>
      <c r="BC2" s="109" t="s">
        <v>767</v>
      </c>
      <c r="BD2" s="109" t="s">
        <v>120</v>
      </c>
    </row>
    <row r="3" spans="1:56" s="1" customFormat="1" ht="6.95" customHeight="1">
      <c r="B3" s="110"/>
      <c r="C3" s="111"/>
      <c r="D3" s="111"/>
      <c r="E3" s="111"/>
      <c r="F3" s="111"/>
      <c r="G3" s="111"/>
      <c r="H3" s="111"/>
      <c r="I3" s="111"/>
      <c r="J3" s="111"/>
      <c r="K3" s="111"/>
      <c r="L3" s="21"/>
      <c r="AT3" s="18" t="s">
        <v>120</v>
      </c>
      <c r="AZ3" s="109" t="s">
        <v>6700</v>
      </c>
      <c r="BA3" s="109" t="s">
        <v>6701</v>
      </c>
      <c r="BB3" s="109" t="s">
        <v>1</v>
      </c>
      <c r="BC3" s="109" t="s">
        <v>1498</v>
      </c>
      <c r="BD3" s="109" t="s">
        <v>120</v>
      </c>
    </row>
    <row r="4" spans="1:56" s="1" customFormat="1" ht="24.95" customHeight="1">
      <c r="B4" s="21"/>
      <c r="D4" s="112" t="s">
        <v>166</v>
      </c>
      <c r="L4" s="21"/>
      <c r="M4" s="113" t="s">
        <v>10</v>
      </c>
      <c r="AT4" s="18" t="s">
        <v>4</v>
      </c>
      <c r="AZ4" s="109" t="s">
        <v>6702</v>
      </c>
      <c r="BA4" s="109" t="s">
        <v>6703</v>
      </c>
      <c r="BB4" s="109" t="s">
        <v>1</v>
      </c>
      <c r="BC4" s="109" t="s">
        <v>6704</v>
      </c>
      <c r="BD4" s="109" t="s">
        <v>120</v>
      </c>
    </row>
    <row r="5" spans="1:56" s="1" customFormat="1" ht="6.95" customHeight="1">
      <c r="B5" s="21"/>
      <c r="L5" s="21"/>
    </row>
    <row r="6" spans="1:56" s="1" customFormat="1" ht="12" customHeight="1">
      <c r="B6" s="21"/>
      <c r="D6" s="114" t="s">
        <v>16</v>
      </c>
      <c r="L6" s="21"/>
    </row>
    <row r="7" spans="1:56" s="1" customFormat="1" ht="16.5" customHeight="1">
      <c r="B7" s="21"/>
      <c r="E7" s="322" t="str">
        <f>'Rekapitulace stavby'!K6</f>
        <v>Domov pro seniory, Nový Bydžov</v>
      </c>
      <c r="F7" s="323"/>
      <c r="G7" s="323"/>
      <c r="H7" s="323"/>
      <c r="L7" s="21"/>
    </row>
    <row r="8" spans="1:56" s="2" customFormat="1" ht="12" customHeight="1">
      <c r="A8" s="35"/>
      <c r="B8" s="40"/>
      <c r="C8" s="35"/>
      <c r="D8" s="114" t="s">
        <v>179</v>
      </c>
      <c r="E8" s="35"/>
      <c r="F8" s="35"/>
      <c r="G8" s="35"/>
      <c r="H8" s="35"/>
      <c r="I8" s="35"/>
      <c r="J8" s="35"/>
      <c r="K8" s="35"/>
      <c r="L8" s="52"/>
      <c r="S8" s="35"/>
      <c r="T8" s="35"/>
      <c r="U8" s="35"/>
      <c r="V8" s="35"/>
      <c r="W8" s="35"/>
      <c r="X8" s="35"/>
      <c r="Y8" s="35"/>
      <c r="Z8" s="35"/>
      <c r="AA8" s="35"/>
      <c r="AB8" s="35"/>
      <c r="AC8" s="35"/>
      <c r="AD8" s="35"/>
      <c r="AE8" s="35"/>
    </row>
    <row r="9" spans="1:56" s="2" customFormat="1" ht="16.5" customHeight="1">
      <c r="A9" s="35"/>
      <c r="B9" s="40"/>
      <c r="C9" s="35"/>
      <c r="D9" s="35"/>
      <c r="E9" s="324" t="s">
        <v>6705</v>
      </c>
      <c r="F9" s="325"/>
      <c r="G9" s="325"/>
      <c r="H9" s="325"/>
      <c r="I9" s="35"/>
      <c r="J9" s="35"/>
      <c r="K9" s="35"/>
      <c r="L9" s="52"/>
      <c r="S9" s="35"/>
      <c r="T9" s="35"/>
      <c r="U9" s="35"/>
      <c r="V9" s="35"/>
      <c r="W9" s="35"/>
      <c r="X9" s="35"/>
      <c r="Y9" s="35"/>
      <c r="Z9" s="35"/>
      <c r="AA9" s="35"/>
      <c r="AB9" s="35"/>
      <c r="AC9" s="35"/>
      <c r="AD9" s="35"/>
      <c r="AE9" s="35"/>
    </row>
    <row r="10" spans="1:56" s="2" customFormat="1" ht="11.25">
      <c r="A10" s="35"/>
      <c r="B10" s="40"/>
      <c r="C10" s="35"/>
      <c r="D10" s="35"/>
      <c r="E10" s="35"/>
      <c r="F10" s="35"/>
      <c r="G10" s="35"/>
      <c r="H10" s="35"/>
      <c r="I10" s="35"/>
      <c r="J10" s="35"/>
      <c r="K10" s="35"/>
      <c r="L10" s="52"/>
      <c r="S10" s="35"/>
      <c r="T10" s="35"/>
      <c r="U10" s="35"/>
      <c r="V10" s="35"/>
      <c r="W10" s="35"/>
      <c r="X10" s="35"/>
      <c r="Y10" s="35"/>
      <c r="Z10" s="35"/>
      <c r="AA10" s="35"/>
      <c r="AB10" s="35"/>
      <c r="AC10" s="35"/>
      <c r="AD10" s="35"/>
      <c r="AE10" s="35"/>
    </row>
    <row r="11" spans="1:56" s="2" customFormat="1" ht="12" customHeight="1">
      <c r="A11" s="35"/>
      <c r="B11" s="40"/>
      <c r="C11" s="35"/>
      <c r="D11" s="114" t="s">
        <v>18</v>
      </c>
      <c r="E11" s="35"/>
      <c r="F11" s="115" t="s">
        <v>1</v>
      </c>
      <c r="G11" s="35"/>
      <c r="H11" s="35"/>
      <c r="I11" s="114" t="s">
        <v>19</v>
      </c>
      <c r="J11" s="115" t="s">
        <v>1</v>
      </c>
      <c r="K11" s="35"/>
      <c r="L11" s="52"/>
      <c r="S11" s="35"/>
      <c r="T11" s="35"/>
      <c r="U11" s="35"/>
      <c r="V11" s="35"/>
      <c r="W11" s="35"/>
      <c r="X11" s="35"/>
      <c r="Y11" s="35"/>
      <c r="Z11" s="35"/>
      <c r="AA11" s="35"/>
      <c r="AB11" s="35"/>
      <c r="AC11" s="35"/>
      <c r="AD11" s="35"/>
      <c r="AE11" s="35"/>
    </row>
    <row r="12" spans="1:56" s="2" customFormat="1" ht="12" customHeight="1">
      <c r="A12" s="35"/>
      <c r="B12" s="40"/>
      <c r="C12" s="35"/>
      <c r="D12" s="114" t="s">
        <v>20</v>
      </c>
      <c r="E12" s="35"/>
      <c r="F12" s="115" t="s">
        <v>21</v>
      </c>
      <c r="G12" s="35"/>
      <c r="H12" s="35"/>
      <c r="I12" s="114" t="s">
        <v>22</v>
      </c>
      <c r="J12" s="116" t="str">
        <f>'Rekapitulace stavby'!AN8</f>
        <v>4. 1. 2023</v>
      </c>
      <c r="K12" s="35"/>
      <c r="L12" s="52"/>
      <c r="S12" s="35"/>
      <c r="T12" s="35"/>
      <c r="U12" s="35"/>
      <c r="V12" s="35"/>
      <c r="W12" s="35"/>
      <c r="X12" s="35"/>
      <c r="Y12" s="35"/>
      <c r="Z12" s="35"/>
      <c r="AA12" s="35"/>
      <c r="AB12" s="35"/>
      <c r="AC12" s="35"/>
      <c r="AD12" s="35"/>
      <c r="AE12" s="35"/>
    </row>
    <row r="13" spans="1:56" s="2" customFormat="1" ht="10.9" customHeight="1">
      <c r="A13" s="35"/>
      <c r="B13" s="40"/>
      <c r="C13" s="35"/>
      <c r="D13" s="35"/>
      <c r="E13" s="35"/>
      <c r="F13" s="35"/>
      <c r="G13" s="35"/>
      <c r="H13" s="35"/>
      <c r="I13" s="35"/>
      <c r="J13" s="35"/>
      <c r="K13" s="35"/>
      <c r="L13" s="52"/>
      <c r="S13" s="35"/>
      <c r="T13" s="35"/>
      <c r="U13" s="35"/>
      <c r="V13" s="35"/>
      <c r="W13" s="35"/>
      <c r="X13" s="35"/>
      <c r="Y13" s="35"/>
      <c r="Z13" s="35"/>
      <c r="AA13" s="35"/>
      <c r="AB13" s="35"/>
      <c r="AC13" s="35"/>
      <c r="AD13" s="35"/>
      <c r="AE13" s="35"/>
    </row>
    <row r="14" spans="1:56" s="2" customFormat="1" ht="12" customHeight="1">
      <c r="A14" s="35"/>
      <c r="B14" s="40"/>
      <c r="C14" s="35"/>
      <c r="D14" s="114" t="s">
        <v>24</v>
      </c>
      <c r="E14" s="35"/>
      <c r="F14" s="35"/>
      <c r="G14" s="35"/>
      <c r="H14" s="35"/>
      <c r="I14" s="114" t="s">
        <v>25</v>
      </c>
      <c r="J14" s="115" t="s">
        <v>1</v>
      </c>
      <c r="K14" s="35"/>
      <c r="L14" s="52"/>
      <c r="S14" s="35"/>
      <c r="T14" s="35"/>
      <c r="U14" s="35"/>
      <c r="V14" s="35"/>
      <c r="W14" s="35"/>
      <c r="X14" s="35"/>
      <c r="Y14" s="35"/>
      <c r="Z14" s="35"/>
      <c r="AA14" s="35"/>
      <c r="AB14" s="35"/>
      <c r="AC14" s="35"/>
      <c r="AD14" s="35"/>
      <c r="AE14" s="35"/>
    </row>
    <row r="15" spans="1:56" s="2" customFormat="1" ht="18" customHeight="1">
      <c r="A15" s="35"/>
      <c r="B15" s="40"/>
      <c r="C15" s="35"/>
      <c r="D15" s="35"/>
      <c r="E15" s="115" t="s">
        <v>26</v>
      </c>
      <c r="F15" s="35"/>
      <c r="G15" s="35"/>
      <c r="H15" s="35"/>
      <c r="I15" s="114" t="s">
        <v>27</v>
      </c>
      <c r="J15" s="115" t="s">
        <v>1</v>
      </c>
      <c r="K15" s="35"/>
      <c r="L15" s="52"/>
      <c r="S15" s="35"/>
      <c r="T15" s="35"/>
      <c r="U15" s="35"/>
      <c r="V15" s="35"/>
      <c r="W15" s="35"/>
      <c r="X15" s="35"/>
      <c r="Y15" s="35"/>
      <c r="Z15" s="35"/>
      <c r="AA15" s="35"/>
      <c r="AB15" s="35"/>
      <c r="AC15" s="35"/>
      <c r="AD15" s="35"/>
      <c r="AE15" s="35"/>
    </row>
    <row r="16" spans="1:56" s="2" customFormat="1" ht="6.95" customHeight="1">
      <c r="A16" s="35"/>
      <c r="B16" s="40"/>
      <c r="C16" s="35"/>
      <c r="D16" s="35"/>
      <c r="E16" s="35"/>
      <c r="F16" s="35"/>
      <c r="G16" s="35"/>
      <c r="H16" s="35"/>
      <c r="I16" s="35"/>
      <c r="J16" s="35"/>
      <c r="K16" s="35"/>
      <c r="L16" s="52"/>
      <c r="S16" s="35"/>
      <c r="T16" s="35"/>
      <c r="U16" s="35"/>
      <c r="V16" s="35"/>
      <c r="W16" s="35"/>
      <c r="X16" s="35"/>
      <c r="Y16" s="35"/>
      <c r="Z16" s="35"/>
      <c r="AA16" s="35"/>
      <c r="AB16" s="35"/>
      <c r="AC16" s="35"/>
      <c r="AD16" s="35"/>
      <c r="AE16" s="35"/>
    </row>
    <row r="17" spans="1:31" s="2" customFormat="1" ht="12" customHeight="1">
      <c r="A17" s="35"/>
      <c r="B17" s="40"/>
      <c r="C17" s="35"/>
      <c r="D17" s="114" t="s">
        <v>28</v>
      </c>
      <c r="E17" s="35"/>
      <c r="F17" s="35"/>
      <c r="G17" s="35"/>
      <c r="H17" s="35"/>
      <c r="I17" s="114" t="s">
        <v>25</v>
      </c>
      <c r="J17" s="31" t="str">
        <f>'Rekapitulace stavby'!AN13</f>
        <v>Vyplň údaj</v>
      </c>
      <c r="K17" s="35"/>
      <c r="L17" s="52"/>
      <c r="S17" s="35"/>
      <c r="T17" s="35"/>
      <c r="U17" s="35"/>
      <c r="V17" s="35"/>
      <c r="W17" s="35"/>
      <c r="X17" s="35"/>
      <c r="Y17" s="35"/>
      <c r="Z17" s="35"/>
      <c r="AA17" s="35"/>
      <c r="AB17" s="35"/>
      <c r="AC17" s="35"/>
      <c r="AD17" s="35"/>
      <c r="AE17" s="35"/>
    </row>
    <row r="18" spans="1:31" s="2" customFormat="1" ht="18" customHeight="1">
      <c r="A18" s="35"/>
      <c r="B18" s="40"/>
      <c r="C18" s="35"/>
      <c r="D18" s="35"/>
      <c r="E18" s="326" t="str">
        <f>'Rekapitulace stavby'!E14</f>
        <v>Vyplň údaj</v>
      </c>
      <c r="F18" s="327"/>
      <c r="G18" s="327"/>
      <c r="H18" s="327"/>
      <c r="I18" s="114" t="s">
        <v>27</v>
      </c>
      <c r="J18" s="31" t="str">
        <f>'Rekapitulace stavby'!AN14</f>
        <v>Vyplň údaj</v>
      </c>
      <c r="K18" s="35"/>
      <c r="L18" s="52"/>
      <c r="S18" s="35"/>
      <c r="T18" s="35"/>
      <c r="U18" s="35"/>
      <c r="V18" s="35"/>
      <c r="W18" s="35"/>
      <c r="X18" s="35"/>
      <c r="Y18" s="35"/>
      <c r="Z18" s="35"/>
      <c r="AA18" s="35"/>
      <c r="AB18" s="35"/>
      <c r="AC18" s="35"/>
      <c r="AD18" s="35"/>
      <c r="AE18" s="35"/>
    </row>
    <row r="19" spans="1:31" s="2" customFormat="1" ht="6.95" customHeight="1">
      <c r="A19" s="35"/>
      <c r="B19" s="40"/>
      <c r="C19" s="35"/>
      <c r="D19" s="35"/>
      <c r="E19" s="35"/>
      <c r="F19" s="35"/>
      <c r="G19" s="35"/>
      <c r="H19" s="35"/>
      <c r="I19" s="35"/>
      <c r="J19" s="35"/>
      <c r="K19" s="35"/>
      <c r="L19" s="52"/>
      <c r="S19" s="35"/>
      <c r="T19" s="35"/>
      <c r="U19" s="35"/>
      <c r="V19" s="35"/>
      <c r="W19" s="35"/>
      <c r="X19" s="35"/>
      <c r="Y19" s="35"/>
      <c r="Z19" s="35"/>
      <c r="AA19" s="35"/>
      <c r="AB19" s="35"/>
      <c r="AC19" s="35"/>
      <c r="AD19" s="35"/>
      <c r="AE19" s="35"/>
    </row>
    <row r="20" spans="1:31" s="2" customFormat="1" ht="12" customHeight="1">
      <c r="A20" s="35"/>
      <c r="B20" s="40"/>
      <c r="C20" s="35"/>
      <c r="D20" s="114" t="s">
        <v>30</v>
      </c>
      <c r="E20" s="35"/>
      <c r="F20" s="35"/>
      <c r="G20" s="35"/>
      <c r="H20" s="35"/>
      <c r="I20" s="114" t="s">
        <v>25</v>
      </c>
      <c r="J20" s="115" t="s">
        <v>1</v>
      </c>
      <c r="K20" s="35"/>
      <c r="L20" s="52"/>
      <c r="S20" s="35"/>
      <c r="T20" s="35"/>
      <c r="U20" s="35"/>
      <c r="V20" s="35"/>
      <c r="W20" s="35"/>
      <c r="X20" s="35"/>
      <c r="Y20" s="35"/>
      <c r="Z20" s="35"/>
      <c r="AA20" s="35"/>
      <c r="AB20" s="35"/>
      <c r="AC20" s="35"/>
      <c r="AD20" s="35"/>
      <c r="AE20" s="35"/>
    </row>
    <row r="21" spans="1:31" s="2" customFormat="1" ht="18" customHeight="1">
      <c r="A21" s="35"/>
      <c r="B21" s="40"/>
      <c r="C21" s="35"/>
      <c r="D21" s="35"/>
      <c r="E21" s="115" t="s">
        <v>31</v>
      </c>
      <c r="F21" s="35"/>
      <c r="G21" s="35"/>
      <c r="H21" s="35"/>
      <c r="I21" s="114" t="s">
        <v>27</v>
      </c>
      <c r="J21" s="115" t="s">
        <v>1</v>
      </c>
      <c r="K21" s="35"/>
      <c r="L21" s="52"/>
      <c r="S21" s="35"/>
      <c r="T21" s="35"/>
      <c r="U21" s="35"/>
      <c r="V21" s="35"/>
      <c r="W21" s="35"/>
      <c r="X21" s="35"/>
      <c r="Y21" s="35"/>
      <c r="Z21" s="35"/>
      <c r="AA21" s="35"/>
      <c r="AB21" s="35"/>
      <c r="AC21" s="35"/>
      <c r="AD21" s="35"/>
      <c r="AE21" s="35"/>
    </row>
    <row r="22" spans="1:31" s="2" customFormat="1" ht="6.95" customHeight="1">
      <c r="A22" s="35"/>
      <c r="B22" s="40"/>
      <c r="C22" s="35"/>
      <c r="D22" s="35"/>
      <c r="E22" s="35"/>
      <c r="F22" s="35"/>
      <c r="G22" s="35"/>
      <c r="H22" s="35"/>
      <c r="I22" s="35"/>
      <c r="J22" s="35"/>
      <c r="K22" s="35"/>
      <c r="L22" s="52"/>
      <c r="S22" s="35"/>
      <c r="T22" s="35"/>
      <c r="U22" s="35"/>
      <c r="V22" s="35"/>
      <c r="W22" s="35"/>
      <c r="X22" s="35"/>
      <c r="Y22" s="35"/>
      <c r="Z22" s="35"/>
      <c r="AA22" s="35"/>
      <c r="AB22" s="35"/>
      <c r="AC22" s="35"/>
      <c r="AD22" s="35"/>
      <c r="AE22" s="35"/>
    </row>
    <row r="23" spans="1:31" s="2" customFormat="1" ht="12" customHeight="1">
      <c r="A23" s="35"/>
      <c r="B23" s="40"/>
      <c r="C23" s="35"/>
      <c r="D23" s="114" t="s">
        <v>33</v>
      </c>
      <c r="E23" s="35"/>
      <c r="F23" s="35"/>
      <c r="G23" s="35"/>
      <c r="H23" s="35"/>
      <c r="I23" s="114" t="s">
        <v>25</v>
      </c>
      <c r="J23" s="115" t="s">
        <v>1</v>
      </c>
      <c r="K23" s="35"/>
      <c r="L23" s="52"/>
      <c r="S23" s="35"/>
      <c r="T23" s="35"/>
      <c r="U23" s="35"/>
      <c r="V23" s="35"/>
      <c r="W23" s="35"/>
      <c r="X23" s="35"/>
      <c r="Y23" s="35"/>
      <c r="Z23" s="35"/>
      <c r="AA23" s="35"/>
      <c r="AB23" s="35"/>
      <c r="AC23" s="35"/>
      <c r="AD23" s="35"/>
      <c r="AE23" s="35"/>
    </row>
    <row r="24" spans="1:31" s="2" customFormat="1" ht="18" customHeight="1">
      <c r="A24" s="35"/>
      <c r="B24" s="40"/>
      <c r="C24" s="35"/>
      <c r="D24" s="35"/>
      <c r="E24" s="115" t="s">
        <v>34</v>
      </c>
      <c r="F24" s="35"/>
      <c r="G24" s="35"/>
      <c r="H24" s="35"/>
      <c r="I24" s="114" t="s">
        <v>27</v>
      </c>
      <c r="J24" s="115" t="s">
        <v>1</v>
      </c>
      <c r="K24" s="35"/>
      <c r="L24" s="52"/>
      <c r="S24" s="35"/>
      <c r="T24" s="35"/>
      <c r="U24" s="35"/>
      <c r="V24" s="35"/>
      <c r="W24" s="35"/>
      <c r="X24" s="35"/>
      <c r="Y24" s="35"/>
      <c r="Z24" s="35"/>
      <c r="AA24" s="35"/>
      <c r="AB24" s="35"/>
      <c r="AC24" s="35"/>
      <c r="AD24" s="35"/>
      <c r="AE24" s="35"/>
    </row>
    <row r="25" spans="1:31" s="2" customFormat="1" ht="6.95" customHeight="1">
      <c r="A25" s="35"/>
      <c r="B25" s="40"/>
      <c r="C25" s="35"/>
      <c r="D25" s="35"/>
      <c r="E25" s="35"/>
      <c r="F25" s="35"/>
      <c r="G25" s="35"/>
      <c r="H25" s="35"/>
      <c r="I25" s="35"/>
      <c r="J25" s="35"/>
      <c r="K25" s="35"/>
      <c r="L25" s="52"/>
      <c r="S25" s="35"/>
      <c r="T25" s="35"/>
      <c r="U25" s="35"/>
      <c r="V25" s="35"/>
      <c r="W25" s="35"/>
      <c r="X25" s="35"/>
      <c r="Y25" s="35"/>
      <c r="Z25" s="35"/>
      <c r="AA25" s="35"/>
      <c r="AB25" s="35"/>
      <c r="AC25" s="35"/>
      <c r="AD25" s="35"/>
      <c r="AE25" s="35"/>
    </row>
    <row r="26" spans="1:31" s="2" customFormat="1" ht="12" customHeight="1">
      <c r="A26" s="35"/>
      <c r="B26" s="40"/>
      <c r="C26" s="35"/>
      <c r="D26" s="114" t="s">
        <v>35</v>
      </c>
      <c r="E26" s="35"/>
      <c r="F26" s="35"/>
      <c r="G26" s="35"/>
      <c r="H26" s="35"/>
      <c r="I26" s="35"/>
      <c r="J26" s="35"/>
      <c r="K26" s="35"/>
      <c r="L26" s="52"/>
      <c r="S26" s="35"/>
      <c r="T26" s="35"/>
      <c r="U26" s="35"/>
      <c r="V26" s="35"/>
      <c r="W26" s="35"/>
      <c r="X26" s="35"/>
      <c r="Y26" s="35"/>
      <c r="Z26" s="35"/>
      <c r="AA26" s="35"/>
      <c r="AB26" s="35"/>
      <c r="AC26" s="35"/>
      <c r="AD26" s="35"/>
      <c r="AE26" s="35"/>
    </row>
    <row r="27" spans="1:31" s="8" customFormat="1" ht="71.25" customHeight="1">
      <c r="A27" s="117"/>
      <c r="B27" s="118"/>
      <c r="C27" s="117"/>
      <c r="D27" s="117"/>
      <c r="E27" s="328" t="s">
        <v>36</v>
      </c>
      <c r="F27" s="328"/>
      <c r="G27" s="328"/>
      <c r="H27" s="328"/>
      <c r="I27" s="117"/>
      <c r="J27" s="117"/>
      <c r="K27" s="117"/>
      <c r="L27" s="119"/>
      <c r="S27" s="117"/>
      <c r="T27" s="117"/>
      <c r="U27" s="117"/>
      <c r="V27" s="117"/>
      <c r="W27" s="117"/>
      <c r="X27" s="117"/>
      <c r="Y27" s="117"/>
      <c r="Z27" s="117"/>
      <c r="AA27" s="117"/>
      <c r="AB27" s="117"/>
      <c r="AC27" s="117"/>
      <c r="AD27" s="117"/>
      <c r="AE27" s="117"/>
    </row>
    <row r="28" spans="1:31" s="2" customFormat="1" ht="6.95" customHeight="1">
      <c r="A28" s="35"/>
      <c r="B28" s="40"/>
      <c r="C28" s="35"/>
      <c r="D28" s="35"/>
      <c r="E28" s="35"/>
      <c r="F28" s="35"/>
      <c r="G28" s="35"/>
      <c r="H28" s="35"/>
      <c r="I28" s="35"/>
      <c r="J28" s="35"/>
      <c r="K28" s="35"/>
      <c r="L28" s="52"/>
      <c r="S28" s="35"/>
      <c r="T28" s="35"/>
      <c r="U28" s="35"/>
      <c r="V28" s="35"/>
      <c r="W28" s="35"/>
      <c r="X28" s="35"/>
      <c r="Y28" s="35"/>
      <c r="Z28" s="35"/>
      <c r="AA28" s="35"/>
      <c r="AB28" s="35"/>
      <c r="AC28" s="35"/>
      <c r="AD28" s="35"/>
      <c r="AE28" s="35"/>
    </row>
    <row r="29" spans="1:31" s="2" customFormat="1" ht="6.95" customHeight="1">
      <c r="A29" s="35"/>
      <c r="B29" s="40"/>
      <c r="C29" s="35"/>
      <c r="D29" s="121"/>
      <c r="E29" s="121"/>
      <c r="F29" s="121"/>
      <c r="G29" s="121"/>
      <c r="H29" s="121"/>
      <c r="I29" s="121"/>
      <c r="J29" s="121"/>
      <c r="K29" s="121"/>
      <c r="L29" s="52"/>
      <c r="S29" s="35"/>
      <c r="T29" s="35"/>
      <c r="U29" s="35"/>
      <c r="V29" s="35"/>
      <c r="W29" s="35"/>
      <c r="X29" s="35"/>
      <c r="Y29" s="35"/>
      <c r="Z29" s="35"/>
      <c r="AA29" s="35"/>
      <c r="AB29" s="35"/>
      <c r="AC29" s="35"/>
      <c r="AD29" s="35"/>
      <c r="AE29" s="35"/>
    </row>
    <row r="30" spans="1:31" s="2" customFormat="1" ht="25.35" customHeight="1">
      <c r="A30" s="35"/>
      <c r="B30" s="40"/>
      <c r="C30" s="35"/>
      <c r="D30" s="122" t="s">
        <v>37</v>
      </c>
      <c r="E30" s="35"/>
      <c r="F30" s="35"/>
      <c r="G30" s="35"/>
      <c r="H30" s="35"/>
      <c r="I30" s="35"/>
      <c r="J30" s="123">
        <f>ROUND(J122, 2)</f>
        <v>0</v>
      </c>
      <c r="K30" s="35"/>
      <c r="L30" s="52"/>
      <c r="S30" s="35"/>
      <c r="T30" s="35"/>
      <c r="U30" s="35"/>
      <c r="V30" s="35"/>
      <c r="W30" s="35"/>
      <c r="X30" s="35"/>
      <c r="Y30" s="35"/>
      <c r="Z30" s="35"/>
      <c r="AA30" s="35"/>
      <c r="AB30" s="35"/>
      <c r="AC30" s="35"/>
      <c r="AD30" s="35"/>
      <c r="AE30" s="35"/>
    </row>
    <row r="31" spans="1:31" s="2" customFormat="1" ht="6.95" customHeight="1">
      <c r="A31" s="35"/>
      <c r="B31" s="40"/>
      <c r="C31" s="35"/>
      <c r="D31" s="121"/>
      <c r="E31" s="121"/>
      <c r="F31" s="121"/>
      <c r="G31" s="121"/>
      <c r="H31" s="121"/>
      <c r="I31" s="121"/>
      <c r="J31" s="121"/>
      <c r="K31" s="121"/>
      <c r="L31" s="52"/>
      <c r="S31" s="35"/>
      <c r="T31" s="35"/>
      <c r="U31" s="35"/>
      <c r="V31" s="35"/>
      <c r="W31" s="35"/>
      <c r="X31" s="35"/>
      <c r="Y31" s="35"/>
      <c r="Z31" s="35"/>
      <c r="AA31" s="35"/>
      <c r="AB31" s="35"/>
      <c r="AC31" s="35"/>
      <c r="AD31" s="35"/>
      <c r="AE31" s="35"/>
    </row>
    <row r="32" spans="1:31" s="2" customFormat="1" ht="14.45" customHeight="1">
      <c r="A32" s="35"/>
      <c r="B32" s="40"/>
      <c r="C32" s="35"/>
      <c r="D32" s="35"/>
      <c r="E32" s="35"/>
      <c r="F32" s="124" t="s">
        <v>39</v>
      </c>
      <c r="G32" s="35"/>
      <c r="H32" s="35"/>
      <c r="I32" s="124" t="s">
        <v>38</v>
      </c>
      <c r="J32" s="124" t="s">
        <v>40</v>
      </c>
      <c r="K32" s="35"/>
      <c r="L32" s="52"/>
      <c r="S32" s="35"/>
      <c r="T32" s="35"/>
      <c r="U32" s="35"/>
      <c r="V32" s="35"/>
      <c r="W32" s="35"/>
      <c r="X32" s="35"/>
      <c r="Y32" s="35"/>
      <c r="Z32" s="35"/>
      <c r="AA32" s="35"/>
      <c r="AB32" s="35"/>
      <c r="AC32" s="35"/>
      <c r="AD32" s="35"/>
      <c r="AE32" s="35"/>
    </row>
    <row r="33" spans="1:31" s="2" customFormat="1" ht="14.45" customHeight="1">
      <c r="A33" s="35"/>
      <c r="B33" s="40"/>
      <c r="C33" s="35"/>
      <c r="D33" s="125" t="s">
        <v>41</v>
      </c>
      <c r="E33" s="114" t="s">
        <v>42</v>
      </c>
      <c r="F33" s="126">
        <f>ROUND((SUM(BE122:BE224)),  2)</f>
        <v>0</v>
      </c>
      <c r="G33" s="35"/>
      <c r="H33" s="35"/>
      <c r="I33" s="127">
        <v>0.21</v>
      </c>
      <c r="J33" s="126">
        <f>ROUND(((SUM(BE122:BE224))*I33),  2)</f>
        <v>0</v>
      </c>
      <c r="K33" s="35"/>
      <c r="L33" s="52"/>
      <c r="S33" s="35"/>
      <c r="T33" s="35"/>
      <c r="U33" s="35"/>
      <c r="V33" s="35"/>
      <c r="W33" s="35"/>
      <c r="X33" s="35"/>
      <c r="Y33" s="35"/>
      <c r="Z33" s="35"/>
      <c r="AA33" s="35"/>
      <c r="AB33" s="35"/>
      <c r="AC33" s="35"/>
      <c r="AD33" s="35"/>
      <c r="AE33" s="35"/>
    </row>
    <row r="34" spans="1:31" s="2" customFormat="1" ht="14.45" customHeight="1">
      <c r="A34" s="35"/>
      <c r="B34" s="40"/>
      <c r="C34" s="35"/>
      <c r="D34" s="35"/>
      <c r="E34" s="114" t="s">
        <v>43</v>
      </c>
      <c r="F34" s="126">
        <f>ROUND((SUM(BF122:BF224)),  2)</f>
        <v>0</v>
      </c>
      <c r="G34" s="35"/>
      <c r="H34" s="35"/>
      <c r="I34" s="127">
        <v>0.15</v>
      </c>
      <c r="J34" s="126">
        <f>ROUND(((SUM(BF122:BF224))*I34),  2)</f>
        <v>0</v>
      </c>
      <c r="K34" s="35"/>
      <c r="L34" s="52"/>
      <c r="S34" s="35"/>
      <c r="T34" s="35"/>
      <c r="U34" s="35"/>
      <c r="V34" s="35"/>
      <c r="W34" s="35"/>
      <c r="X34" s="35"/>
      <c r="Y34" s="35"/>
      <c r="Z34" s="35"/>
      <c r="AA34" s="35"/>
      <c r="AB34" s="35"/>
      <c r="AC34" s="35"/>
      <c r="AD34" s="35"/>
      <c r="AE34" s="35"/>
    </row>
    <row r="35" spans="1:31" s="2" customFormat="1" ht="14.45" hidden="1" customHeight="1">
      <c r="A35" s="35"/>
      <c r="B35" s="40"/>
      <c r="C35" s="35"/>
      <c r="D35" s="35"/>
      <c r="E35" s="114" t="s">
        <v>44</v>
      </c>
      <c r="F35" s="126">
        <f>ROUND((SUM(BG122:BG224)),  2)</f>
        <v>0</v>
      </c>
      <c r="G35" s="35"/>
      <c r="H35" s="35"/>
      <c r="I35" s="127">
        <v>0.21</v>
      </c>
      <c r="J35" s="126">
        <f>0</f>
        <v>0</v>
      </c>
      <c r="K35" s="35"/>
      <c r="L35" s="52"/>
      <c r="S35" s="35"/>
      <c r="T35" s="35"/>
      <c r="U35" s="35"/>
      <c r="V35" s="35"/>
      <c r="W35" s="35"/>
      <c r="X35" s="35"/>
      <c r="Y35" s="35"/>
      <c r="Z35" s="35"/>
      <c r="AA35" s="35"/>
      <c r="AB35" s="35"/>
      <c r="AC35" s="35"/>
      <c r="AD35" s="35"/>
      <c r="AE35" s="35"/>
    </row>
    <row r="36" spans="1:31" s="2" customFormat="1" ht="14.45" hidden="1" customHeight="1">
      <c r="A36" s="35"/>
      <c r="B36" s="40"/>
      <c r="C36" s="35"/>
      <c r="D36" s="35"/>
      <c r="E36" s="114" t="s">
        <v>45</v>
      </c>
      <c r="F36" s="126">
        <f>ROUND((SUM(BH122:BH224)),  2)</f>
        <v>0</v>
      </c>
      <c r="G36" s="35"/>
      <c r="H36" s="35"/>
      <c r="I36" s="127">
        <v>0.15</v>
      </c>
      <c r="J36" s="126">
        <f>0</f>
        <v>0</v>
      </c>
      <c r="K36" s="35"/>
      <c r="L36" s="52"/>
      <c r="S36" s="35"/>
      <c r="T36" s="35"/>
      <c r="U36" s="35"/>
      <c r="V36" s="35"/>
      <c r="W36" s="35"/>
      <c r="X36" s="35"/>
      <c r="Y36" s="35"/>
      <c r="Z36" s="35"/>
      <c r="AA36" s="35"/>
      <c r="AB36" s="35"/>
      <c r="AC36" s="35"/>
      <c r="AD36" s="35"/>
      <c r="AE36" s="35"/>
    </row>
    <row r="37" spans="1:31" s="2" customFormat="1" ht="14.45" hidden="1" customHeight="1">
      <c r="A37" s="35"/>
      <c r="B37" s="40"/>
      <c r="C37" s="35"/>
      <c r="D37" s="35"/>
      <c r="E37" s="114" t="s">
        <v>46</v>
      </c>
      <c r="F37" s="126">
        <f>ROUND((SUM(BI122:BI224)),  2)</f>
        <v>0</v>
      </c>
      <c r="G37" s="35"/>
      <c r="H37" s="35"/>
      <c r="I37" s="127">
        <v>0</v>
      </c>
      <c r="J37" s="126">
        <f>0</f>
        <v>0</v>
      </c>
      <c r="K37" s="35"/>
      <c r="L37" s="52"/>
      <c r="S37" s="35"/>
      <c r="T37" s="35"/>
      <c r="U37" s="35"/>
      <c r="V37" s="35"/>
      <c r="W37" s="35"/>
      <c r="X37" s="35"/>
      <c r="Y37" s="35"/>
      <c r="Z37" s="35"/>
      <c r="AA37" s="35"/>
      <c r="AB37" s="35"/>
      <c r="AC37" s="35"/>
      <c r="AD37" s="35"/>
      <c r="AE37" s="35"/>
    </row>
    <row r="38" spans="1:31" s="2" customFormat="1" ht="6.95" customHeight="1">
      <c r="A38" s="35"/>
      <c r="B38" s="40"/>
      <c r="C38" s="35"/>
      <c r="D38" s="35"/>
      <c r="E38" s="35"/>
      <c r="F38" s="35"/>
      <c r="G38" s="35"/>
      <c r="H38" s="35"/>
      <c r="I38" s="35"/>
      <c r="J38" s="35"/>
      <c r="K38" s="35"/>
      <c r="L38" s="52"/>
      <c r="S38" s="35"/>
      <c r="T38" s="35"/>
      <c r="U38" s="35"/>
      <c r="V38" s="35"/>
      <c r="W38" s="35"/>
      <c r="X38" s="35"/>
      <c r="Y38" s="35"/>
      <c r="Z38" s="35"/>
      <c r="AA38" s="35"/>
      <c r="AB38" s="35"/>
      <c r="AC38" s="35"/>
      <c r="AD38" s="35"/>
      <c r="AE38" s="35"/>
    </row>
    <row r="39" spans="1:31" s="2" customFormat="1" ht="25.35" customHeight="1">
      <c r="A39" s="35"/>
      <c r="B39" s="40"/>
      <c r="C39" s="128"/>
      <c r="D39" s="129" t="s">
        <v>47</v>
      </c>
      <c r="E39" s="130"/>
      <c r="F39" s="130"/>
      <c r="G39" s="131" t="s">
        <v>48</v>
      </c>
      <c r="H39" s="132" t="s">
        <v>49</v>
      </c>
      <c r="I39" s="130"/>
      <c r="J39" s="133">
        <f>SUM(J30:J37)</f>
        <v>0</v>
      </c>
      <c r="K39" s="134"/>
      <c r="L39" s="52"/>
      <c r="S39" s="35"/>
      <c r="T39" s="35"/>
      <c r="U39" s="35"/>
      <c r="V39" s="35"/>
      <c r="W39" s="35"/>
      <c r="X39" s="35"/>
      <c r="Y39" s="35"/>
      <c r="Z39" s="35"/>
      <c r="AA39" s="35"/>
      <c r="AB39" s="35"/>
      <c r="AC39" s="35"/>
      <c r="AD39" s="35"/>
      <c r="AE39" s="35"/>
    </row>
    <row r="40" spans="1:31" s="2" customFormat="1" ht="14.45" customHeight="1">
      <c r="A40" s="35"/>
      <c r="B40" s="40"/>
      <c r="C40" s="35"/>
      <c r="D40" s="35"/>
      <c r="E40" s="35"/>
      <c r="F40" s="35"/>
      <c r="G40" s="35"/>
      <c r="H40" s="35"/>
      <c r="I40" s="35"/>
      <c r="J40" s="35"/>
      <c r="K40" s="35"/>
      <c r="L40" s="52"/>
      <c r="S40" s="35"/>
      <c r="T40" s="35"/>
      <c r="U40" s="35"/>
      <c r="V40" s="35"/>
      <c r="W40" s="35"/>
      <c r="X40" s="35"/>
      <c r="Y40" s="35"/>
      <c r="Z40" s="35"/>
      <c r="AA40" s="35"/>
      <c r="AB40" s="35"/>
      <c r="AC40" s="35"/>
      <c r="AD40" s="35"/>
      <c r="AE40" s="35"/>
    </row>
    <row r="41" spans="1:31" s="1" customFormat="1" ht="14.45" customHeight="1">
      <c r="B41" s="21"/>
      <c r="L41" s="21"/>
    </row>
    <row r="42" spans="1:31" s="1" customFormat="1" ht="14.45" customHeight="1">
      <c r="B42" s="21"/>
      <c r="L42" s="21"/>
    </row>
    <row r="43" spans="1:31" s="1" customFormat="1" ht="14.45" customHeight="1">
      <c r="B43" s="21"/>
      <c r="L43" s="21"/>
    </row>
    <row r="44" spans="1:31" s="1" customFormat="1" ht="14.45" customHeight="1">
      <c r="B44" s="21"/>
      <c r="L44" s="21"/>
    </row>
    <row r="45" spans="1:31" s="1" customFormat="1" ht="14.45" customHeight="1">
      <c r="B45" s="21"/>
      <c r="L45" s="21"/>
    </row>
    <row r="46" spans="1:31" s="1" customFormat="1" ht="14.45" customHeight="1">
      <c r="B46" s="21"/>
      <c r="L46" s="21"/>
    </row>
    <row r="47" spans="1:31" s="1" customFormat="1" ht="14.45" customHeight="1">
      <c r="B47" s="21"/>
      <c r="L47" s="21"/>
    </row>
    <row r="48" spans="1:31" s="1" customFormat="1" ht="14.45" customHeight="1">
      <c r="B48" s="21"/>
      <c r="L48" s="21"/>
    </row>
    <row r="49" spans="1:31" s="1" customFormat="1" ht="14.45" customHeight="1">
      <c r="B49" s="21"/>
      <c r="L49" s="21"/>
    </row>
    <row r="50" spans="1:31" s="2" customFormat="1" ht="14.45" customHeight="1">
      <c r="B50" s="52"/>
      <c r="D50" s="135" t="s">
        <v>50</v>
      </c>
      <c r="E50" s="136"/>
      <c r="F50" s="136"/>
      <c r="G50" s="135" t="s">
        <v>51</v>
      </c>
      <c r="H50" s="136"/>
      <c r="I50" s="136"/>
      <c r="J50" s="136"/>
      <c r="K50" s="136"/>
      <c r="L50" s="52"/>
    </row>
    <row r="51" spans="1:31" ht="11.25">
      <c r="B51" s="21"/>
      <c r="L51" s="21"/>
    </row>
    <row r="52" spans="1:31" ht="11.25">
      <c r="B52" s="21"/>
      <c r="L52" s="21"/>
    </row>
    <row r="53" spans="1:31" ht="11.25">
      <c r="B53" s="21"/>
      <c r="L53" s="21"/>
    </row>
    <row r="54" spans="1:31" ht="11.25">
      <c r="B54" s="21"/>
      <c r="L54" s="21"/>
    </row>
    <row r="55" spans="1:31" ht="11.25">
      <c r="B55" s="21"/>
      <c r="L55" s="21"/>
    </row>
    <row r="56" spans="1:31" ht="11.25">
      <c r="B56" s="21"/>
      <c r="L56" s="21"/>
    </row>
    <row r="57" spans="1:31" ht="11.25">
      <c r="B57" s="21"/>
      <c r="L57" s="21"/>
    </row>
    <row r="58" spans="1:31" ht="11.25">
      <c r="B58" s="21"/>
      <c r="L58" s="21"/>
    </row>
    <row r="59" spans="1:31" ht="11.25">
      <c r="B59" s="21"/>
      <c r="L59" s="21"/>
    </row>
    <row r="60" spans="1:31" ht="11.25">
      <c r="B60" s="21"/>
      <c r="L60" s="21"/>
    </row>
    <row r="61" spans="1:31" s="2" customFormat="1" ht="12.75">
      <c r="A61" s="35"/>
      <c r="B61" s="40"/>
      <c r="C61" s="35"/>
      <c r="D61" s="137" t="s">
        <v>52</v>
      </c>
      <c r="E61" s="138"/>
      <c r="F61" s="139" t="s">
        <v>53</v>
      </c>
      <c r="G61" s="137" t="s">
        <v>52</v>
      </c>
      <c r="H61" s="138"/>
      <c r="I61" s="138"/>
      <c r="J61" s="140" t="s">
        <v>53</v>
      </c>
      <c r="K61" s="138"/>
      <c r="L61" s="52"/>
      <c r="S61" s="35"/>
      <c r="T61" s="35"/>
      <c r="U61" s="35"/>
      <c r="V61" s="35"/>
      <c r="W61" s="35"/>
      <c r="X61" s="35"/>
      <c r="Y61" s="35"/>
      <c r="Z61" s="35"/>
      <c r="AA61" s="35"/>
      <c r="AB61" s="35"/>
      <c r="AC61" s="35"/>
      <c r="AD61" s="35"/>
      <c r="AE61" s="35"/>
    </row>
    <row r="62" spans="1:31" ht="11.25">
      <c r="B62" s="21"/>
      <c r="L62" s="21"/>
    </row>
    <row r="63" spans="1:31" ht="11.25">
      <c r="B63" s="21"/>
      <c r="L63" s="21"/>
    </row>
    <row r="64" spans="1:31" ht="11.25">
      <c r="B64" s="21"/>
      <c r="L64" s="21"/>
    </row>
    <row r="65" spans="1:31" s="2" customFormat="1" ht="12.75">
      <c r="A65" s="35"/>
      <c r="B65" s="40"/>
      <c r="C65" s="35"/>
      <c r="D65" s="135" t="s">
        <v>54</v>
      </c>
      <c r="E65" s="141"/>
      <c r="F65" s="141"/>
      <c r="G65" s="135" t="s">
        <v>55</v>
      </c>
      <c r="H65" s="141"/>
      <c r="I65" s="141"/>
      <c r="J65" s="141"/>
      <c r="K65" s="141"/>
      <c r="L65" s="52"/>
      <c r="S65" s="35"/>
      <c r="T65" s="35"/>
      <c r="U65" s="35"/>
      <c r="V65" s="35"/>
      <c r="W65" s="35"/>
      <c r="X65" s="35"/>
      <c r="Y65" s="35"/>
      <c r="Z65" s="35"/>
      <c r="AA65" s="35"/>
      <c r="AB65" s="35"/>
      <c r="AC65" s="35"/>
      <c r="AD65" s="35"/>
      <c r="AE65" s="35"/>
    </row>
    <row r="66" spans="1:31" ht="11.25">
      <c r="B66" s="21"/>
      <c r="L66" s="21"/>
    </row>
    <row r="67" spans="1:31" ht="11.25">
      <c r="B67" s="21"/>
      <c r="L67" s="21"/>
    </row>
    <row r="68" spans="1:31" ht="11.25">
      <c r="B68" s="21"/>
      <c r="L68" s="21"/>
    </row>
    <row r="69" spans="1:31" ht="11.25">
      <c r="B69" s="21"/>
      <c r="L69" s="21"/>
    </row>
    <row r="70" spans="1:31" ht="11.25">
      <c r="B70" s="21"/>
      <c r="L70" s="21"/>
    </row>
    <row r="71" spans="1:31" ht="11.25">
      <c r="B71" s="21"/>
      <c r="L71" s="21"/>
    </row>
    <row r="72" spans="1:31" ht="11.25">
      <c r="B72" s="21"/>
      <c r="L72" s="21"/>
    </row>
    <row r="73" spans="1:31" ht="11.25">
      <c r="B73" s="21"/>
      <c r="L73" s="21"/>
    </row>
    <row r="74" spans="1:31" ht="11.25">
      <c r="B74" s="21"/>
      <c r="L74" s="21"/>
    </row>
    <row r="75" spans="1:31" ht="11.25">
      <c r="B75" s="21"/>
      <c r="L75" s="21"/>
    </row>
    <row r="76" spans="1:31" s="2" customFormat="1" ht="12.75">
      <c r="A76" s="35"/>
      <c r="B76" s="40"/>
      <c r="C76" s="35"/>
      <c r="D76" s="137" t="s">
        <v>52</v>
      </c>
      <c r="E76" s="138"/>
      <c r="F76" s="139" t="s">
        <v>53</v>
      </c>
      <c r="G76" s="137" t="s">
        <v>52</v>
      </c>
      <c r="H76" s="138"/>
      <c r="I76" s="138"/>
      <c r="J76" s="140" t="s">
        <v>53</v>
      </c>
      <c r="K76" s="138"/>
      <c r="L76" s="52"/>
      <c r="S76" s="35"/>
      <c r="T76" s="35"/>
      <c r="U76" s="35"/>
      <c r="V76" s="35"/>
      <c r="W76" s="35"/>
      <c r="X76" s="35"/>
      <c r="Y76" s="35"/>
      <c r="Z76" s="35"/>
      <c r="AA76" s="35"/>
      <c r="AB76" s="35"/>
      <c r="AC76" s="35"/>
      <c r="AD76" s="35"/>
      <c r="AE76" s="35"/>
    </row>
    <row r="77" spans="1:31" s="2" customFormat="1" ht="14.45" customHeight="1">
      <c r="A77" s="35"/>
      <c r="B77" s="142"/>
      <c r="C77" s="143"/>
      <c r="D77" s="143"/>
      <c r="E77" s="143"/>
      <c r="F77" s="143"/>
      <c r="G77" s="143"/>
      <c r="H77" s="143"/>
      <c r="I77" s="143"/>
      <c r="J77" s="143"/>
      <c r="K77" s="143"/>
      <c r="L77" s="52"/>
      <c r="S77" s="35"/>
      <c r="T77" s="35"/>
      <c r="U77" s="35"/>
      <c r="V77" s="35"/>
      <c r="W77" s="35"/>
      <c r="X77" s="35"/>
      <c r="Y77" s="35"/>
      <c r="Z77" s="35"/>
      <c r="AA77" s="35"/>
      <c r="AB77" s="35"/>
      <c r="AC77" s="35"/>
      <c r="AD77" s="35"/>
      <c r="AE77" s="35"/>
    </row>
    <row r="81" spans="1:47" s="2" customFormat="1" ht="6.95" customHeight="1">
      <c r="A81" s="35"/>
      <c r="B81" s="144"/>
      <c r="C81" s="145"/>
      <c r="D81" s="145"/>
      <c r="E81" s="145"/>
      <c r="F81" s="145"/>
      <c r="G81" s="145"/>
      <c r="H81" s="145"/>
      <c r="I81" s="145"/>
      <c r="J81" s="145"/>
      <c r="K81" s="145"/>
      <c r="L81" s="52"/>
      <c r="S81" s="35"/>
      <c r="T81" s="35"/>
      <c r="U81" s="35"/>
      <c r="V81" s="35"/>
      <c r="W81" s="35"/>
      <c r="X81" s="35"/>
      <c r="Y81" s="35"/>
      <c r="Z81" s="35"/>
      <c r="AA81" s="35"/>
      <c r="AB81" s="35"/>
      <c r="AC81" s="35"/>
      <c r="AD81" s="35"/>
      <c r="AE81" s="35"/>
    </row>
    <row r="82" spans="1:47" s="2" customFormat="1" ht="24.95" customHeight="1">
      <c r="A82" s="35"/>
      <c r="B82" s="36"/>
      <c r="C82" s="24" t="s">
        <v>247</v>
      </c>
      <c r="D82" s="37"/>
      <c r="E82" s="37"/>
      <c r="F82" s="37"/>
      <c r="G82" s="37"/>
      <c r="H82" s="37"/>
      <c r="I82" s="37"/>
      <c r="J82" s="37"/>
      <c r="K82" s="37"/>
      <c r="L82" s="52"/>
      <c r="S82" s="35"/>
      <c r="T82" s="35"/>
      <c r="U82" s="35"/>
      <c r="V82" s="35"/>
      <c r="W82" s="35"/>
      <c r="X82" s="35"/>
      <c r="Y82" s="35"/>
      <c r="Z82" s="35"/>
      <c r="AA82" s="35"/>
      <c r="AB82" s="35"/>
      <c r="AC82" s="35"/>
      <c r="AD82" s="35"/>
      <c r="AE82" s="35"/>
    </row>
    <row r="83" spans="1:47" s="2" customFormat="1" ht="6.95" customHeight="1">
      <c r="A83" s="35"/>
      <c r="B83" s="36"/>
      <c r="C83" s="37"/>
      <c r="D83" s="37"/>
      <c r="E83" s="37"/>
      <c r="F83" s="37"/>
      <c r="G83" s="37"/>
      <c r="H83" s="37"/>
      <c r="I83" s="37"/>
      <c r="J83" s="37"/>
      <c r="K83" s="37"/>
      <c r="L83" s="52"/>
      <c r="S83" s="35"/>
      <c r="T83" s="35"/>
      <c r="U83" s="35"/>
      <c r="V83" s="35"/>
      <c r="W83" s="35"/>
      <c r="X83" s="35"/>
      <c r="Y83" s="35"/>
      <c r="Z83" s="35"/>
      <c r="AA83" s="35"/>
      <c r="AB83" s="35"/>
      <c r="AC83" s="35"/>
      <c r="AD83" s="35"/>
      <c r="AE83" s="35"/>
    </row>
    <row r="84" spans="1:47" s="2" customFormat="1" ht="12" customHeight="1">
      <c r="A84" s="35"/>
      <c r="B84" s="36"/>
      <c r="C84" s="30" t="s">
        <v>16</v>
      </c>
      <c r="D84" s="37"/>
      <c r="E84" s="37"/>
      <c r="F84" s="37"/>
      <c r="G84" s="37"/>
      <c r="H84" s="37"/>
      <c r="I84" s="37"/>
      <c r="J84" s="37"/>
      <c r="K84" s="37"/>
      <c r="L84" s="52"/>
      <c r="S84" s="35"/>
      <c r="T84" s="35"/>
      <c r="U84" s="35"/>
      <c r="V84" s="35"/>
      <c r="W84" s="35"/>
      <c r="X84" s="35"/>
      <c r="Y84" s="35"/>
      <c r="Z84" s="35"/>
      <c r="AA84" s="35"/>
      <c r="AB84" s="35"/>
      <c r="AC84" s="35"/>
      <c r="AD84" s="35"/>
      <c r="AE84" s="35"/>
    </row>
    <row r="85" spans="1:47" s="2" customFormat="1" ht="16.5" customHeight="1">
      <c r="A85" s="35"/>
      <c r="B85" s="36"/>
      <c r="C85" s="37"/>
      <c r="D85" s="37"/>
      <c r="E85" s="329" t="str">
        <f>E7</f>
        <v>Domov pro seniory, Nový Bydžov</v>
      </c>
      <c r="F85" s="330"/>
      <c r="G85" s="330"/>
      <c r="H85" s="330"/>
      <c r="I85" s="37"/>
      <c r="J85" s="37"/>
      <c r="K85" s="37"/>
      <c r="L85" s="52"/>
      <c r="S85" s="35"/>
      <c r="T85" s="35"/>
      <c r="U85" s="35"/>
      <c r="V85" s="35"/>
      <c r="W85" s="35"/>
      <c r="X85" s="35"/>
      <c r="Y85" s="35"/>
      <c r="Z85" s="35"/>
      <c r="AA85" s="35"/>
      <c r="AB85" s="35"/>
      <c r="AC85" s="35"/>
      <c r="AD85" s="35"/>
      <c r="AE85" s="35"/>
    </row>
    <row r="86" spans="1:47" s="2" customFormat="1" ht="12" customHeight="1">
      <c r="A86" s="35"/>
      <c r="B86" s="36"/>
      <c r="C86" s="30" t="s">
        <v>179</v>
      </c>
      <c r="D86" s="37"/>
      <c r="E86" s="37"/>
      <c r="F86" s="37"/>
      <c r="G86" s="37"/>
      <c r="H86" s="37"/>
      <c r="I86" s="37"/>
      <c r="J86" s="37"/>
      <c r="K86" s="37"/>
      <c r="L86" s="52"/>
      <c r="S86" s="35"/>
      <c r="T86" s="35"/>
      <c r="U86" s="35"/>
      <c r="V86" s="35"/>
      <c r="W86" s="35"/>
      <c r="X86" s="35"/>
      <c r="Y86" s="35"/>
      <c r="Z86" s="35"/>
      <c r="AA86" s="35"/>
      <c r="AB86" s="35"/>
      <c r="AC86" s="35"/>
      <c r="AD86" s="35"/>
      <c r="AE86" s="35"/>
    </row>
    <row r="87" spans="1:47" s="2" customFormat="1" ht="16.5" customHeight="1">
      <c r="A87" s="35"/>
      <c r="B87" s="36"/>
      <c r="C87" s="37"/>
      <c r="D87" s="37"/>
      <c r="E87" s="284" t="str">
        <f>E9</f>
        <v xml:space="preserve">IO.07 - Sadové úpravy - nezpůsobilé náklady </v>
      </c>
      <c r="F87" s="331"/>
      <c r="G87" s="331"/>
      <c r="H87" s="331"/>
      <c r="I87" s="37"/>
      <c r="J87" s="37"/>
      <c r="K87" s="37"/>
      <c r="L87" s="52"/>
      <c r="S87" s="35"/>
      <c r="T87" s="35"/>
      <c r="U87" s="35"/>
      <c r="V87" s="35"/>
      <c r="W87" s="35"/>
      <c r="X87" s="35"/>
      <c r="Y87" s="35"/>
      <c r="Z87" s="35"/>
      <c r="AA87" s="35"/>
      <c r="AB87" s="35"/>
      <c r="AC87" s="35"/>
      <c r="AD87" s="35"/>
      <c r="AE87" s="35"/>
    </row>
    <row r="88" spans="1:47" s="2" customFormat="1" ht="6.95" customHeight="1">
      <c r="A88" s="35"/>
      <c r="B88" s="36"/>
      <c r="C88" s="37"/>
      <c r="D88" s="37"/>
      <c r="E88" s="37"/>
      <c r="F88" s="37"/>
      <c r="G88" s="37"/>
      <c r="H88" s="37"/>
      <c r="I88" s="37"/>
      <c r="J88" s="37"/>
      <c r="K88" s="37"/>
      <c r="L88" s="52"/>
      <c r="S88" s="35"/>
      <c r="T88" s="35"/>
      <c r="U88" s="35"/>
      <c r="V88" s="35"/>
      <c r="W88" s="35"/>
      <c r="X88" s="35"/>
      <c r="Y88" s="35"/>
      <c r="Z88" s="35"/>
      <c r="AA88" s="35"/>
      <c r="AB88" s="35"/>
      <c r="AC88" s="35"/>
      <c r="AD88" s="35"/>
      <c r="AE88" s="35"/>
    </row>
    <row r="89" spans="1:47" s="2" customFormat="1" ht="12" customHeight="1">
      <c r="A89" s="35"/>
      <c r="B89" s="36"/>
      <c r="C89" s="30" t="s">
        <v>20</v>
      </c>
      <c r="D89" s="37"/>
      <c r="E89" s="37"/>
      <c r="F89" s="28" t="str">
        <f>F12</f>
        <v>k.ú. Nový Bydžov, 70 7163</v>
      </c>
      <c r="G89" s="37"/>
      <c r="H89" s="37"/>
      <c r="I89" s="30" t="s">
        <v>22</v>
      </c>
      <c r="J89" s="67" t="str">
        <f>IF(J12="","",J12)</f>
        <v>4. 1. 2023</v>
      </c>
      <c r="K89" s="37"/>
      <c r="L89" s="52"/>
      <c r="S89" s="35"/>
      <c r="T89" s="35"/>
      <c r="U89" s="35"/>
      <c r="V89" s="35"/>
      <c r="W89" s="35"/>
      <c r="X89" s="35"/>
      <c r="Y89" s="35"/>
      <c r="Z89" s="35"/>
      <c r="AA89" s="35"/>
      <c r="AB89" s="35"/>
      <c r="AC89" s="35"/>
      <c r="AD89" s="35"/>
      <c r="AE89" s="35"/>
    </row>
    <row r="90" spans="1:47" s="2" customFormat="1" ht="6.95" customHeight="1">
      <c r="A90" s="35"/>
      <c r="B90" s="36"/>
      <c r="C90" s="37"/>
      <c r="D90" s="37"/>
      <c r="E90" s="37"/>
      <c r="F90" s="37"/>
      <c r="G90" s="37"/>
      <c r="H90" s="37"/>
      <c r="I90" s="37"/>
      <c r="J90" s="37"/>
      <c r="K90" s="37"/>
      <c r="L90" s="52"/>
      <c r="S90" s="35"/>
      <c r="T90" s="35"/>
      <c r="U90" s="35"/>
      <c r="V90" s="35"/>
      <c r="W90" s="35"/>
      <c r="X90" s="35"/>
      <c r="Y90" s="35"/>
      <c r="Z90" s="35"/>
      <c r="AA90" s="35"/>
      <c r="AB90" s="35"/>
      <c r="AC90" s="35"/>
      <c r="AD90" s="35"/>
      <c r="AE90" s="35"/>
    </row>
    <row r="91" spans="1:47" s="2" customFormat="1" ht="40.15" customHeight="1">
      <c r="A91" s="35"/>
      <c r="B91" s="36"/>
      <c r="C91" s="30" t="s">
        <v>24</v>
      </c>
      <c r="D91" s="37"/>
      <c r="E91" s="37"/>
      <c r="F91" s="28" t="str">
        <f>E15</f>
        <v>Město Nový Bydžov, Masarykovo nám. 1, 504 01</v>
      </c>
      <c r="G91" s="37"/>
      <c r="H91" s="37"/>
      <c r="I91" s="30" t="s">
        <v>30</v>
      </c>
      <c r="J91" s="33" t="str">
        <f>E21</f>
        <v>Architektura s.r.o., Vilkova 1142/15, Praha 4-Krč</v>
      </c>
      <c r="K91" s="37"/>
      <c r="L91" s="52"/>
      <c r="S91" s="35"/>
      <c r="T91" s="35"/>
      <c r="U91" s="35"/>
      <c r="V91" s="35"/>
      <c r="W91" s="35"/>
      <c r="X91" s="35"/>
      <c r="Y91" s="35"/>
      <c r="Z91" s="35"/>
      <c r="AA91" s="35"/>
      <c r="AB91" s="35"/>
      <c r="AC91" s="35"/>
      <c r="AD91" s="35"/>
      <c r="AE91" s="35"/>
    </row>
    <row r="92" spans="1:47" s="2" customFormat="1" ht="40.15" customHeight="1">
      <c r="A92" s="35"/>
      <c r="B92" s="36"/>
      <c r="C92" s="30" t="s">
        <v>28</v>
      </c>
      <c r="D92" s="37"/>
      <c r="E92" s="37"/>
      <c r="F92" s="28" t="str">
        <f>IF(E18="","",E18)</f>
        <v>Vyplň údaj</v>
      </c>
      <c r="G92" s="37"/>
      <c r="H92" s="37"/>
      <c r="I92" s="30" t="s">
        <v>33</v>
      </c>
      <c r="J92" s="33" t="str">
        <f>E24</f>
        <v>Projecticon s.r.o., A. Kopeckého 151, Nový Hrádek</v>
      </c>
      <c r="K92" s="37"/>
      <c r="L92" s="52"/>
      <c r="S92" s="35"/>
      <c r="T92" s="35"/>
      <c r="U92" s="35"/>
      <c r="V92" s="35"/>
      <c r="W92" s="35"/>
      <c r="X92" s="35"/>
      <c r="Y92" s="35"/>
      <c r="Z92" s="35"/>
      <c r="AA92" s="35"/>
      <c r="AB92" s="35"/>
      <c r="AC92" s="35"/>
      <c r="AD92" s="35"/>
      <c r="AE92" s="35"/>
    </row>
    <row r="93" spans="1:47" s="2" customFormat="1" ht="10.35" customHeight="1">
      <c r="A93" s="35"/>
      <c r="B93" s="36"/>
      <c r="C93" s="37"/>
      <c r="D93" s="37"/>
      <c r="E93" s="37"/>
      <c r="F93" s="37"/>
      <c r="G93" s="37"/>
      <c r="H93" s="37"/>
      <c r="I93" s="37"/>
      <c r="J93" s="37"/>
      <c r="K93" s="37"/>
      <c r="L93" s="52"/>
      <c r="S93" s="35"/>
      <c r="T93" s="35"/>
      <c r="U93" s="35"/>
      <c r="V93" s="35"/>
      <c r="W93" s="35"/>
      <c r="X93" s="35"/>
      <c r="Y93" s="35"/>
      <c r="Z93" s="35"/>
      <c r="AA93" s="35"/>
      <c r="AB93" s="35"/>
      <c r="AC93" s="35"/>
      <c r="AD93" s="35"/>
      <c r="AE93" s="35"/>
    </row>
    <row r="94" spans="1:47" s="2" customFormat="1" ht="29.25" customHeight="1">
      <c r="A94" s="35"/>
      <c r="B94" s="36"/>
      <c r="C94" s="146" t="s">
        <v>248</v>
      </c>
      <c r="D94" s="147"/>
      <c r="E94" s="147"/>
      <c r="F94" s="147"/>
      <c r="G94" s="147"/>
      <c r="H94" s="147"/>
      <c r="I94" s="147"/>
      <c r="J94" s="148" t="s">
        <v>249</v>
      </c>
      <c r="K94" s="147"/>
      <c r="L94" s="52"/>
      <c r="S94" s="35"/>
      <c r="T94" s="35"/>
      <c r="U94" s="35"/>
      <c r="V94" s="35"/>
      <c r="W94" s="35"/>
      <c r="X94" s="35"/>
      <c r="Y94" s="35"/>
      <c r="Z94" s="35"/>
      <c r="AA94" s="35"/>
      <c r="AB94" s="35"/>
      <c r="AC94" s="35"/>
      <c r="AD94" s="35"/>
      <c r="AE94" s="35"/>
    </row>
    <row r="95" spans="1:47" s="2" customFormat="1" ht="10.35" customHeight="1">
      <c r="A95" s="35"/>
      <c r="B95" s="36"/>
      <c r="C95" s="37"/>
      <c r="D95" s="37"/>
      <c r="E95" s="37"/>
      <c r="F95" s="37"/>
      <c r="G95" s="37"/>
      <c r="H95" s="37"/>
      <c r="I95" s="37"/>
      <c r="J95" s="37"/>
      <c r="K95" s="37"/>
      <c r="L95" s="52"/>
      <c r="S95" s="35"/>
      <c r="T95" s="35"/>
      <c r="U95" s="35"/>
      <c r="V95" s="35"/>
      <c r="W95" s="35"/>
      <c r="X95" s="35"/>
      <c r="Y95" s="35"/>
      <c r="Z95" s="35"/>
      <c r="AA95" s="35"/>
      <c r="AB95" s="35"/>
      <c r="AC95" s="35"/>
      <c r="AD95" s="35"/>
      <c r="AE95" s="35"/>
    </row>
    <row r="96" spans="1:47" s="2" customFormat="1" ht="22.9" customHeight="1">
      <c r="A96" s="35"/>
      <c r="B96" s="36"/>
      <c r="C96" s="149" t="s">
        <v>250</v>
      </c>
      <c r="D96" s="37"/>
      <c r="E96" s="37"/>
      <c r="F96" s="37"/>
      <c r="G96" s="37"/>
      <c r="H96" s="37"/>
      <c r="I96" s="37"/>
      <c r="J96" s="85">
        <f>J122</f>
        <v>0</v>
      </c>
      <c r="K96" s="37"/>
      <c r="L96" s="52"/>
      <c r="S96" s="35"/>
      <c r="T96" s="35"/>
      <c r="U96" s="35"/>
      <c r="V96" s="35"/>
      <c r="W96" s="35"/>
      <c r="X96" s="35"/>
      <c r="Y96" s="35"/>
      <c r="Z96" s="35"/>
      <c r="AA96" s="35"/>
      <c r="AB96" s="35"/>
      <c r="AC96" s="35"/>
      <c r="AD96" s="35"/>
      <c r="AE96" s="35"/>
      <c r="AU96" s="18" t="s">
        <v>251</v>
      </c>
    </row>
    <row r="97" spans="1:31" s="9" customFormat="1" ht="24.95" customHeight="1">
      <c r="B97" s="150"/>
      <c r="C97" s="151"/>
      <c r="D97" s="152" t="s">
        <v>252</v>
      </c>
      <c r="E97" s="153"/>
      <c r="F97" s="153"/>
      <c r="G97" s="153"/>
      <c r="H97" s="153"/>
      <c r="I97" s="153"/>
      <c r="J97" s="154">
        <f>J123</f>
        <v>0</v>
      </c>
      <c r="K97" s="151"/>
      <c r="L97" s="155"/>
    </row>
    <row r="98" spans="1:31" s="10" customFormat="1" ht="19.899999999999999" customHeight="1">
      <c r="B98" s="156"/>
      <c r="C98" s="157"/>
      <c r="D98" s="158" t="s">
        <v>253</v>
      </c>
      <c r="E98" s="159"/>
      <c r="F98" s="159"/>
      <c r="G98" s="159"/>
      <c r="H98" s="159"/>
      <c r="I98" s="159"/>
      <c r="J98" s="160">
        <f>J124</f>
        <v>0</v>
      </c>
      <c r="K98" s="157"/>
      <c r="L98" s="161"/>
    </row>
    <row r="99" spans="1:31" s="10" customFormat="1" ht="19.899999999999999" customHeight="1">
      <c r="B99" s="156"/>
      <c r="C99" s="157"/>
      <c r="D99" s="158" t="s">
        <v>6706</v>
      </c>
      <c r="E99" s="159"/>
      <c r="F99" s="159"/>
      <c r="G99" s="159"/>
      <c r="H99" s="159"/>
      <c r="I99" s="159"/>
      <c r="J99" s="160">
        <f>J210</f>
        <v>0</v>
      </c>
      <c r="K99" s="157"/>
      <c r="L99" s="161"/>
    </row>
    <row r="100" spans="1:31" s="10" customFormat="1" ht="19.899999999999999" customHeight="1">
      <c r="B100" s="156"/>
      <c r="C100" s="157"/>
      <c r="D100" s="158" t="s">
        <v>6707</v>
      </c>
      <c r="E100" s="159"/>
      <c r="F100" s="159"/>
      <c r="G100" s="159"/>
      <c r="H100" s="159"/>
      <c r="I100" s="159"/>
      <c r="J100" s="160">
        <f>J215</f>
        <v>0</v>
      </c>
      <c r="K100" s="157"/>
      <c r="L100" s="161"/>
    </row>
    <row r="101" spans="1:31" s="10" customFormat="1" ht="19.899999999999999" customHeight="1">
      <c r="B101" s="156"/>
      <c r="C101" s="157"/>
      <c r="D101" s="158" t="s">
        <v>260</v>
      </c>
      <c r="E101" s="159"/>
      <c r="F101" s="159"/>
      <c r="G101" s="159"/>
      <c r="H101" s="159"/>
      <c r="I101" s="159"/>
      <c r="J101" s="160">
        <f>J218</f>
        <v>0</v>
      </c>
      <c r="K101" s="157"/>
      <c r="L101" s="161"/>
    </row>
    <row r="102" spans="1:31" s="9" customFormat="1" ht="24.95" customHeight="1">
      <c r="B102" s="150"/>
      <c r="C102" s="151"/>
      <c r="D102" s="152" t="s">
        <v>4541</v>
      </c>
      <c r="E102" s="153"/>
      <c r="F102" s="153"/>
      <c r="G102" s="153"/>
      <c r="H102" s="153"/>
      <c r="I102" s="153"/>
      <c r="J102" s="154">
        <f>J220</f>
        <v>0</v>
      </c>
      <c r="K102" s="151"/>
      <c r="L102" s="155"/>
    </row>
    <row r="103" spans="1:31" s="2" customFormat="1" ht="21.75" customHeight="1">
      <c r="A103" s="35"/>
      <c r="B103" s="36"/>
      <c r="C103" s="37"/>
      <c r="D103" s="37"/>
      <c r="E103" s="37"/>
      <c r="F103" s="37"/>
      <c r="G103" s="37"/>
      <c r="H103" s="37"/>
      <c r="I103" s="37"/>
      <c r="J103" s="37"/>
      <c r="K103" s="37"/>
      <c r="L103" s="52"/>
      <c r="S103" s="35"/>
      <c r="T103" s="35"/>
      <c r="U103" s="35"/>
      <c r="V103" s="35"/>
      <c r="W103" s="35"/>
      <c r="X103" s="35"/>
      <c r="Y103" s="35"/>
      <c r="Z103" s="35"/>
      <c r="AA103" s="35"/>
      <c r="AB103" s="35"/>
      <c r="AC103" s="35"/>
      <c r="AD103" s="35"/>
      <c r="AE103" s="35"/>
    </row>
    <row r="104" spans="1:31" s="2" customFormat="1" ht="6.95" customHeight="1">
      <c r="A104" s="35"/>
      <c r="B104" s="55"/>
      <c r="C104" s="56"/>
      <c r="D104" s="56"/>
      <c r="E104" s="56"/>
      <c r="F104" s="56"/>
      <c r="G104" s="56"/>
      <c r="H104" s="56"/>
      <c r="I104" s="56"/>
      <c r="J104" s="56"/>
      <c r="K104" s="56"/>
      <c r="L104" s="52"/>
      <c r="S104" s="35"/>
      <c r="T104" s="35"/>
      <c r="U104" s="35"/>
      <c r="V104" s="35"/>
      <c r="W104" s="35"/>
      <c r="X104" s="35"/>
      <c r="Y104" s="35"/>
      <c r="Z104" s="35"/>
      <c r="AA104" s="35"/>
      <c r="AB104" s="35"/>
      <c r="AC104" s="35"/>
      <c r="AD104" s="35"/>
      <c r="AE104" s="35"/>
    </row>
    <row r="108" spans="1:31" s="2" customFormat="1" ht="6.95" customHeight="1">
      <c r="A108" s="35"/>
      <c r="B108" s="57"/>
      <c r="C108" s="58"/>
      <c r="D108" s="58"/>
      <c r="E108" s="58"/>
      <c r="F108" s="58"/>
      <c r="G108" s="58"/>
      <c r="H108" s="58"/>
      <c r="I108" s="58"/>
      <c r="J108" s="58"/>
      <c r="K108" s="58"/>
      <c r="L108" s="52"/>
      <c r="S108" s="35"/>
      <c r="T108" s="35"/>
      <c r="U108" s="35"/>
      <c r="V108" s="35"/>
      <c r="W108" s="35"/>
      <c r="X108" s="35"/>
      <c r="Y108" s="35"/>
      <c r="Z108" s="35"/>
      <c r="AA108" s="35"/>
      <c r="AB108" s="35"/>
      <c r="AC108" s="35"/>
      <c r="AD108" s="35"/>
      <c r="AE108" s="35"/>
    </row>
    <row r="109" spans="1:31" s="2" customFormat="1" ht="24.95" customHeight="1">
      <c r="A109" s="35"/>
      <c r="B109" s="36"/>
      <c r="C109" s="24" t="s">
        <v>277</v>
      </c>
      <c r="D109" s="37"/>
      <c r="E109" s="37"/>
      <c r="F109" s="37"/>
      <c r="G109" s="37"/>
      <c r="H109" s="37"/>
      <c r="I109" s="37"/>
      <c r="J109" s="37"/>
      <c r="K109" s="37"/>
      <c r="L109" s="52"/>
      <c r="S109" s="35"/>
      <c r="T109" s="35"/>
      <c r="U109" s="35"/>
      <c r="V109" s="35"/>
      <c r="W109" s="35"/>
      <c r="X109" s="35"/>
      <c r="Y109" s="35"/>
      <c r="Z109" s="35"/>
      <c r="AA109" s="35"/>
      <c r="AB109" s="35"/>
      <c r="AC109" s="35"/>
      <c r="AD109" s="35"/>
      <c r="AE109" s="35"/>
    </row>
    <row r="110" spans="1:31" s="2" customFormat="1" ht="6.95" customHeight="1">
      <c r="A110" s="35"/>
      <c r="B110" s="36"/>
      <c r="C110" s="37"/>
      <c r="D110" s="37"/>
      <c r="E110" s="37"/>
      <c r="F110" s="37"/>
      <c r="G110" s="37"/>
      <c r="H110" s="37"/>
      <c r="I110" s="37"/>
      <c r="J110" s="37"/>
      <c r="K110" s="37"/>
      <c r="L110" s="52"/>
      <c r="S110" s="35"/>
      <c r="T110" s="35"/>
      <c r="U110" s="35"/>
      <c r="V110" s="35"/>
      <c r="W110" s="35"/>
      <c r="X110" s="35"/>
      <c r="Y110" s="35"/>
      <c r="Z110" s="35"/>
      <c r="AA110" s="35"/>
      <c r="AB110" s="35"/>
      <c r="AC110" s="35"/>
      <c r="AD110" s="35"/>
      <c r="AE110" s="35"/>
    </row>
    <row r="111" spans="1:31" s="2" customFormat="1" ht="12" customHeight="1">
      <c r="A111" s="35"/>
      <c r="B111" s="36"/>
      <c r="C111" s="30" t="s">
        <v>16</v>
      </c>
      <c r="D111" s="37"/>
      <c r="E111" s="37"/>
      <c r="F111" s="37"/>
      <c r="G111" s="37"/>
      <c r="H111" s="37"/>
      <c r="I111" s="37"/>
      <c r="J111" s="37"/>
      <c r="K111" s="37"/>
      <c r="L111" s="52"/>
      <c r="S111" s="35"/>
      <c r="T111" s="35"/>
      <c r="U111" s="35"/>
      <c r="V111" s="35"/>
      <c r="W111" s="35"/>
      <c r="X111" s="35"/>
      <c r="Y111" s="35"/>
      <c r="Z111" s="35"/>
      <c r="AA111" s="35"/>
      <c r="AB111" s="35"/>
      <c r="AC111" s="35"/>
      <c r="AD111" s="35"/>
      <c r="AE111" s="35"/>
    </row>
    <row r="112" spans="1:31" s="2" customFormat="1" ht="16.5" customHeight="1">
      <c r="A112" s="35"/>
      <c r="B112" s="36"/>
      <c r="C112" s="37"/>
      <c r="D112" s="37"/>
      <c r="E112" s="329" t="str">
        <f>E7</f>
        <v>Domov pro seniory, Nový Bydžov</v>
      </c>
      <c r="F112" s="330"/>
      <c r="G112" s="330"/>
      <c r="H112" s="330"/>
      <c r="I112" s="37"/>
      <c r="J112" s="37"/>
      <c r="K112" s="37"/>
      <c r="L112" s="52"/>
      <c r="S112" s="35"/>
      <c r="T112" s="35"/>
      <c r="U112" s="35"/>
      <c r="V112" s="35"/>
      <c r="W112" s="35"/>
      <c r="X112" s="35"/>
      <c r="Y112" s="35"/>
      <c r="Z112" s="35"/>
      <c r="AA112" s="35"/>
      <c r="AB112" s="35"/>
      <c r="AC112" s="35"/>
      <c r="AD112" s="35"/>
      <c r="AE112" s="35"/>
    </row>
    <row r="113" spans="1:65" s="2" customFormat="1" ht="12" customHeight="1">
      <c r="A113" s="35"/>
      <c r="B113" s="36"/>
      <c r="C113" s="30" t="s">
        <v>179</v>
      </c>
      <c r="D113" s="37"/>
      <c r="E113" s="37"/>
      <c r="F113" s="37"/>
      <c r="G113" s="37"/>
      <c r="H113" s="37"/>
      <c r="I113" s="37"/>
      <c r="J113" s="37"/>
      <c r="K113" s="37"/>
      <c r="L113" s="52"/>
      <c r="S113" s="35"/>
      <c r="T113" s="35"/>
      <c r="U113" s="35"/>
      <c r="V113" s="35"/>
      <c r="W113" s="35"/>
      <c r="X113" s="35"/>
      <c r="Y113" s="35"/>
      <c r="Z113" s="35"/>
      <c r="AA113" s="35"/>
      <c r="AB113" s="35"/>
      <c r="AC113" s="35"/>
      <c r="AD113" s="35"/>
      <c r="AE113" s="35"/>
    </row>
    <row r="114" spans="1:65" s="2" customFormat="1" ht="16.5" customHeight="1">
      <c r="A114" s="35"/>
      <c r="B114" s="36"/>
      <c r="C114" s="37"/>
      <c r="D114" s="37"/>
      <c r="E114" s="284" t="str">
        <f>E9</f>
        <v xml:space="preserve">IO.07 - Sadové úpravy - nezpůsobilé náklady </v>
      </c>
      <c r="F114" s="331"/>
      <c r="G114" s="331"/>
      <c r="H114" s="331"/>
      <c r="I114" s="37"/>
      <c r="J114" s="37"/>
      <c r="K114" s="37"/>
      <c r="L114" s="52"/>
      <c r="S114" s="35"/>
      <c r="T114" s="35"/>
      <c r="U114" s="35"/>
      <c r="V114" s="35"/>
      <c r="W114" s="35"/>
      <c r="X114" s="35"/>
      <c r="Y114" s="35"/>
      <c r="Z114" s="35"/>
      <c r="AA114" s="35"/>
      <c r="AB114" s="35"/>
      <c r="AC114" s="35"/>
      <c r="AD114" s="35"/>
      <c r="AE114" s="35"/>
    </row>
    <row r="115" spans="1:65" s="2" customFormat="1" ht="6.95" customHeight="1">
      <c r="A115" s="35"/>
      <c r="B115" s="36"/>
      <c r="C115" s="37"/>
      <c r="D115" s="37"/>
      <c r="E115" s="37"/>
      <c r="F115" s="37"/>
      <c r="G115" s="37"/>
      <c r="H115" s="37"/>
      <c r="I115" s="37"/>
      <c r="J115" s="37"/>
      <c r="K115" s="37"/>
      <c r="L115" s="52"/>
      <c r="S115" s="35"/>
      <c r="T115" s="35"/>
      <c r="U115" s="35"/>
      <c r="V115" s="35"/>
      <c r="W115" s="35"/>
      <c r="X115" s="35"/>
      <c r="Y115" s="35"/>
      <c r="Z115" s="35"/>
      <c r="AA115" s="35"/>
      <c r="AB115" s="35"/>
      <c r="AC115" s="35"/>
      <c r="AD115" s="35"/>
      <c r="AE115" s="35"/>
    </row>
    <row r="116" spans="1:65" s="2" customFormat="1" ht="12" customHeight="1">
      <c r="A116" s="35"/>
      <c r="B116" s="36"/>
      <c r="C116" s="30" t="s">
        <v>20</v>
      </c>
      <c r="D116" s="37"/>
      <c r="E116" s="37"/>
      <c r="F116" s="28" t="str">
        <f>F12</f>
        <v>k.ú. Nový Bydžov, 70 7163</v>
      </c>
      <c r="G116" s="37"/>
      <c r="H116" s="37"/>
      <c r="I116" s="30" t="s">
        <v>22</v>
      </c>
      <c r="J116" s="67" t="str">
        <f>IF(J12="","",J12)</f>
        <v>4. 1. 2023</v>
      </c>
      <c r="K116" s="37"/>
      <c r="L116" s="52"/>
      <c r="S116" s="35"/>
      <c r="T116" s="35"/>
      <c r="U116" s="35"/>
      <c r="V116" s="35"/>
      <c r="W116" s="35"/>
      <c r="X116" s="35"/>
      <c r="Y116" s="35"/>
      <c r="Z116" s="35"/>
      <c r="AA116" s="35"/>
      <c r="AB116" s="35"/>
      <c r="AC116" s="35"/>
      <c r="AD116" s="35"/>
      <c r="AE116" s="35"/>
    </row>
    <row r="117" spans="1:65" s="2" customFormat="1" ht="6.95" customHeight="1">
      <c r="A117" s="35"/>
      <c r="B117" s="36"/>
      <c r="C117" s="37"/>
      <c r="D117" s="37"/>
      <c r="E117" s="37"/>
      <c r="F117" s="37"/>
      <c r="G117" s="37"/>
      <c r="H117" s="37"/>
      <c r="I117" s="37"/>
      <c r="J117" s="37"/>
      <c r="K117" s="37"/>
      <c r="L117" s="52"/>
      <c r="S117" s="35"/>
      <c r="T117" s="35"/>
      <c r="U117" s="35"/>
      <c r="V117" s="35"/>
      <c r="W117" s="35"/>
      <c r="X117" s="35"/>
      <c r="Y117" s="35"/>
      <c r="Z117" s="35"/>
      <c r="AA117" s="35"/>
      <c r="AB117" s="35"/>
      <c r="AC117" s="35"/>
      <c r="AD117" s="35"/>
      <c r="AE117" s="35"/>
    </row>
    <row r="118" spans="1:65" s="2" customFormat="1" ht="40.15" customHeight="1">
      <c r="A118" s="35"/>
      <c r="B118" s="36"/>
      <c r="C118" s="30" t="s">
        <v>24</v>
      </c>
      <c r="D118" s="37"/>
      <c r="E118" s="37"/>
      <c r="F118" s="28" t="str">
        <f>E15</f>
        <v>Město Nový Bydžov, Masarykovo nám. 1, 504 01</v>
      </c>
      <c r="G118" s="37"/>
      <c r="H118" s="37"/>
      <c r="I118" s="30" t="s">
        <v>30</v>
      </c>
      <c r="J118" s="33" t="str">
        <f>E21</f>
        <v>Architektura s.r.o., Vilkova 1142/15, Praha 4-Krč</v>
      </c>
      <c r="K118" s="37"/>
      <c r="L118" s="52"/>
      <c r="S118" s="35"/>
      <c r="T118" s="35"/>
      <c r="U118" s="35"/>
      <c r="V118" s="35"/>
      <c r="W118" s="35"/>
      <c r="X118" s="35"/>
      <c r="Y118" s="35"/>
      <c r="Z118" s="35"/>
      <c r="AA118" s="35"/>
      <c r="AB118" s="35"/>
      <c r="AC118" s="35"/>
      <c r="AD118" s="35"/>
      <c r="AE118" s="35"/>
    </row>
    <row r="119" spans="1:65" s="2" customFormat="1" ht="40.15" customHeight="1">
      <c r="A119" s="35"/>
      <c r="B119" s="36"/>
      <c r="C119" s="30" t="s">
        <v>28</v>
      </c>
      <c r="D119" s="37"/>
      <c r="E119" s="37"/>
      <c r="F119" s="28" t="str">
        <f>IF(E18="","",E18)</f>
        <v>Vyplň údaj</v>
      </c>
      <c r="G119" s="37"/>
      <c r="H119" s="37"/>
      <c r="I119" s="30" t="s">
        <v>33</v>
      </c>
      <c r="J119" s="33" t="str">
        <f>E24</f>
        <v>Projecticon s.r.o., A. Kopeckého 151, Nový Hrádek</v>
      </c>
      <c r="K119" s="37"/>
      <c r="L119" s="52"/>
      <c r="S119" s="35"/>
      <c r="T119" s="35"/>
      <c r="U119" s="35"/>
      <c r="V119" s="35"/>
      <c r="W119" s="35"/>
      <c r="X119" s="35"/>
      <c r="Y119" s="35"/>
      <c r="Z119" s="35"/>
      <c r="AA119" s="35"/>
      <c r="AB119" s="35"/>
      <c r="AC119" s="35"/>
      <c r="AD119" s="35"/>
      <c r="AE119" s="35"/>
    </row>
    <row r="120" spans="1:65" s="2" customFormat="1" ht="10.35" customHeight="1">
      <c r="A120" s="35"/>
      <c r="B120" s="36"/>
      <c r="C120" s="37"/>
      <c r="D120" s="37"/>
      <c r="E120" s="37"/>
      <c r="F120" s="37"/>
      <c r="G120" s="37"/>
      <c r="H120" s="37"/>
      <c r="I120" s="37"/>
      <c r="J120" s="37"/>
      <c r="K120" s="37"/>
      <c r="L120" s="52"/>
      <c r="S120" s="35"/>
      <c r="T120" s="35"/>
      <c r="U120" s="35"/>
      <c r="V120" s="35"/>
      <c r="W120" s="35"/>
      <c r="X120" s="35"/>
      <c r="Y120" s="35"/>
      <c r="Z120" s="35"/>
      <c r="AA120" s="35"/>
      <c r="AB120" s="35"/>
      <c r="AC120" s="35"/>
      <c r="AD120" s="35"/>
      <c r="AE120" s="35"/>
    </row>
    <row r="121" spans="1:65" s="11" customFormat="1" ht="29.25" customHeight="1">
      <c r="A121" s="162"/>
      <c r="B121" s="163"/>
      <c r="C121" s="164" t="s">
        <v>278</v>
      </c>
      <c r="D121" s="165" t="s">
        <v>62</v>
      </c>
      <c r="E121" s="165" t="s">
        <v>58</v>
      </c>
      <c r="F121" s="165" t="s">
        <v>59</v>
      </c>
      <c r="G121" s="165" t="s">
        <v>279</v>
      </c>
      <c r="H121" s="165" t="s">
        <v>280</v>
      </c>
      <c r="I121" s="165" t="s">
        <v>281</v>
      </c>
      <c r="J121" s="165" t="s">
        <v>249</v>
      </c>
      <c r="K121" s="166" t="s">
        <v>282</v>
      </c>
      <c r="L121" s="167"/>
      <c r="M121" s="76" t="s">
        <v>1</v>
      </c>
      <c r="N121" s="77" t="s">
        <v>41</v>
      </c>
      <c r="O121" s="77" t="s">
        <v>283</v>
      </c>
      <c r="P121" s="77" t="s">
        <v>284</v>
      </c>
      <c r="Q121" s="77" t="s">
        <v>285</v>
      </c>
      <c r="R121" s="77" t="s">
        <v>286</v>
      </c>
      <c r="S121" s="77" t="s">
        <v>287</v>
      </c>
      <c r="T121" s="78" t="s">
        <v>288</v>
      </c>
      <c r="U121" s="162"/>
      <c r="V121" s="162"/>
      <c r="W121" s="162"/>
      <c r="X121" s="162"/>
      <c r="Y121" s="162"/>
      <c r="Z121" s="162"/>
      <c r="AA121" s="162"/>
      <c r="AB121" s="162"/>
      <c r="AC121" s="162"/>
      <c r="AD121" s="162"/>
      <c r="AE121" s="162"/>
    </row>
    <row r="122" spans="1:65" s="2" customFormat="1" ht="22.9" customHeight="1">
      <c r="A122" s="35"/>
      <c r="B122" s="36"/>
      <c r="C122" s="83" t="s">
        <v>289</v>
      </c>
      <c r="D122" s="37"/>
      <c r="E122" s="37"/>
      <c r="F122" s="37"/>
      <c r="G122" s="37"/>
      <c r="H122" s="37"/>
      <c r="I122" s="37"/>
      <c r="J122" s="168">
        <f>BK122</f>
        <v>0</v>
      </c>
      <c r="K122" s="37"/>
      <c r="L122" s="40"/>
      <c r="M122" s="79"/>
      <c r="N122" s="169"/>
      <c r="O122" s="80"/>
      <c r="P122" s="170">
        <f>P123+P220</f>
        <v>0</v>
      </c>
      <c r="Q122" s="80"/>
      <c r="R122" s="170">
        <f>R123+R220</f>
        <v>19.04194</v>
      </c>
      <c r="S122" s="80"/>
      <c r="T122" s="171">
        <f>T123+T220</f>
        <v>0</v>
      </c>
      <c r="U122" s="35"/>
      <c r="V122" s="35"/>
      <c r="W122" s="35"/>
      <c r="X122" s="35"/>
      <c r="Y122" s="35"/>
      <c r="Z122" s="35"/>
      <c r="AA122" s="35"/>
      <c r="AB122" s="35"/>
      <c r="AC122" s="35"/>
      <c r="AD122" s="35"/>
      <c r="AE122" s="35"/>
      <c r="AT122" s="18" t="s">
        <v>76</v>
      </c>
      <c r="AU122" s="18" t="s">
        <v>251</v>
      </c>
      <c r="BK122" s="172">
        <f>BK123+BK220</f>
        <v>0</v>
      </c>
    </row>
    <row r="123" spans="1:65" s="12" customFormat="1" ht="25.9" customHeight="1">
      <c r="B123" s="173"/>
      <c r="C123" s="174"/>
      <c r="D123" s="175" t="s">
        <v>76</v>
      </c>
      <c r="E123" s="176" t="s">
        <v>290</v>
      </c>
      <c r="F123" s="176" t="s">
        <v>291</v>
      </c>
      <c r="G123" s="174"/>
      <c r="H123" s="174"/>
      <c r="I123" s="177"/>
      <c r="J123" s="178">
        <f>BK123</f>
        <v>0</v>
      </c>
      <c r="K123" s="174"/>
      <c r="L123" s="179"/>
      <c r="M123" s="180"/>
      <c r="N123" s="181"/>
      <c r="O123" s="181"/>
      <c r="P123" s="182">
        <f>P124+P210+P215+P218</f>
        <v>0</v>
      </c>
      <c r="Q123" s="181"/>
      <c r="R123" s="182">
        <f>R124+R210+R215+R218</f>
        <v>19.04194</v>
      </c>
      <c r="S123" s="181"/>
      <c r="T123" s="183">
        <f>T124+T210+T215+T218</f>
        <v>0</v>
      </c>
      <c r="AR123" s="184" t="s">
        <v>85</v>
      </c>
      <c r="AT123" s="185" t="s">
        <v>76</v>
      </c>
      <c r="AU123" s="185" t="s">
        <v>77</v>
      </c>
      <c r="AY123" s="184" t="s">
        <v>292</v>
      </c>
      <c r="BK123" s="186">
        <f>BK124+BK210+BK215+BK218</f>
        <v>0</v>
      </c>
    </row>
    <row r="124" spans="1:65" s="12" customFormat="1" ht="22.9" customHeight="1">
      <c r="B124" s="173"/>
      <c r="C124" s="174"/>
      <c r="D124" s="175" t="s">
        <v>76</v>
      </c>
      <c r="E124" s="187" t="s">
        <v>85</v>
      </c>
      <c r="F124" s="187" t="s">
        <v>293</v>
      </c>
      <c r="G124" s="174"/>
      <c r="H124" s="174"/>
      <c r="I124" s="177"/>
      <c r="J124" s="188">
        <f>BK124</f>
        <v>0</v>
      </c>
      <c r="K124" s="174"/>
      <c r="L124" s="179"/>
      <c r="M124" s="180"/>
      <c r="N124" s="181"/>
      <c r="O124" s="181"/>
      <c r="P124" s="182">
        <f>SUM(P125:P209)</f>
        <v>0</v>
      </c>
      <c r="Q124" s="181"/>
      <c r="R124" s="182">
        <f>SUM(R125:R209)</f>
        <v>19.021419999999999</v>
      </c>
      <c r="S124" s="181"/>
      <c r="T124" s="183">
        <f>SUM(T125:T209)</f>
        <v>0</v>
      </c>
      <c r="AR124" s="184" t="s">
        <v>85</v>
      </c>
      <c r="AT124" s="185" t="s">
        <v>76</v>
      </c>
      <c r="AU124" s="185" t="s">
        <v>85</v>
      </c>
      <c r="AY124" s="184" t="s">
        <v>292</v>
      </c>
      <c r="BK124" s="186">
        <f>SUM(BK125:BK209)</f>
        <v>0</v>
      </c>
    </row>
    <row r="125" spans="1:65" s="2" customFormat="1" ht="37.9" customHeight="1">
      <c r="A125" s="35"/>
      <c r="B125" s="36"/>
      <c r="C125" s="189" t="s">
        <v>85</v>
      </c>
      <c r="D125" s="189" t="s">
        <v>294</v>
      </c>
      <c r="E125" s="190" t="s">
        <v>6708</v>
      </c>
      <c r="F125" s="191" t="s">
        <v>6709</v>
      </c>
      <c r="G125" s="192" t="s">
        <v>297</v>
      </c>
      <c r="H125" s="193">
        <v>360.7</v>
      </c>
      <c r="I125" s="194"/>
      <c r="J125" s="195">
        <f>ROUND(I125*H125,2)</f>
        <v>0</v>
      </c>
      <c r="K125" s="191" t="s">
        <v>298</v>
      </c>
      <c r="L125" s="40"/>
      <c r="M125" s="196" t="s">
        <v>1</v>
      </c>
      <c r="N125" s="197" t="s">
        <v>42</v>
      </c>
      <c r="O125" s="72"/>
      <c r="P125" s="198">
        <f>O125*H125</f>
        <v>0</v>
      </c>
      <c r="Q125" s="198">
        <v>0</v>
      </c>
      <c r="R125" s="198">
        <f>Q125*H125</f>
        <v>0</v>
      </c>
      <c r="S125" s="198">
        <v>0</v>
      </c>
      <c r="T125" s="199">
        <f>S125*H125</f>
        <v>0</v>
      </c>
      <c r="U125" s="35"/>
      <c r="V125" s="35"/>
      <c r="W125" s="35"/>
      <c r="X125" s="35"/>
      <c r="Y125" s="35"/>
      <c r="Z125" s="35"/>
      <c r="AA125" s="35"/>
      <c r="AB125" s="35"/>
      <c r="AC125" s="35"/>
      <c r="AD125" s="35"/>
      <c r="AE125" s="35"/>
      <c r="AR125" s="200" t="s">
        <v>299</v>
      </c>
      <c r="AT125" s="200" t="s">
        <v>294</v>
      </c>
      <c r="AU125" s="200" t="s">
        <v>120</v>
      </c>
      <c r="AY125" s="18" t="s">
        <v>292</v>
      </c>
      <c r="BE125" s="201">
        <f>IF(N125="základní",J125,0)</f>
        <v>0</v>
      </c>
      <c r="BF125" s="201">
        <f>IF(N125="snížená",J125,0)</f>
        <v>0</v>
      </c>
      <c r="BG125" s="201">
        <f>IF(N125="zákl. přenesená",J125,0)</f>
        <v>0</v>
      </c>
      <c r="BH125" s="201">
        <f>IF(N125="sníž. přenesená",J125,0)</f>
        <v>0</v>
      </c>
      <c r="BI125" s="201">
        <f>IF(N125="nulová",J125,0)</f>
        <v>0</v>
      </c>
      <c r="BJ125" s="18" t="s">
        <v>85</v>
      </c>
      <c r="BK125" s="201">
        <f>ROUND(I125*H125,2)</f>
        <v>0</v>
      </c>
      <c r="BL125" s="18" t="s">
        <v>299</v>
      </c>
      <c r="BM125" s="200" t="s">
        <v>6710</v>
      </c>
    </row>
    <row r="126" spans="1:65" s="14" customFormat="1" ht="11.25">
      <c r="B126" s="213"/>
      <c r="C126" s="214"/>
      <c r="D126" s="204" t="s">
        <v>301</v>
      </c>
      <c r="E126" s="215" t="s">
        <v>1</v>
      </c>
      <c r="F126" s="216" t="s">
        <v>6711</v>
      </c>
      <c r="G126" s="214"/>
      <c r="H126" s="217">
        <v>360.7</v>
      </c>
      <c r="I126" s="218"/>
      <c r="J126" s="214"/>
      <c r="K126" s="214"/>
      <c r="L126" s="219"/>
      <c r="M126" s="220"/>
      <c r="N126" s="221"/>
      <c r="O126" s="221"/>
      <c r="P126" s="221"/>
      <c r="Q126" s="221"/>
      <c r="R126" s="221"/>
      <c r="S126" s="221"/>
      <c r="T126" s="222"/>
      <c r="AT126" s="223" t="s">
        <v>301</v>
      </c>
      <c r="AU126" s="223" t="s">
        <v>120</v>
      </c>
      <c r="AV126" s="14" t="s">
        <v>120</v>
      </c>
      <c r="AW126" s="14" t="s">
        <v>32</v>
      </c>
      <c r="AX126" s="14" t="s">
        <v>85</v>
      </c>
      <c r="AY126" s="223" t="s">
        <v>292</v>
      </c>
    </row>
    <row r="127" spans="1:65" s="2" customFormat="1" ht="24.2" customHeight="1">
      <c r="A127" s="35"/>
      <c r="B127" s="36"/>
      <c r="C127" s="189" t="s">
        <v>120</v>
      </c>
      <c r="D127" s="189" t="s">
        <v>294</v>
      </c>
      <c r="E127" s="190" t="s">
        <v>6712</v>
      </c>
      <c r="F127" s="191" t="s">
        <v>6713</v>
      </c>
      <c r="G127" s="192" t="s">
        <v>581</v>
      </c>
      <c r="H127" s="193">
        <v>29</v>
      </c>
      <c r="I127" s="194"/>
      <c r="J127" s="195">
        <f t="shared" ref="J127:J141" si="0">ROUND(I127*H127,2)</f>
        <v>0</v>
      </c>
      <c r="K127" s="191" t="s">
        <v>298</v>
      </c>
      <c r="L127" s="40"/>
      <c r="M127" s="196" t="s">
        <v>1</v>
      </c>
      <c r="N127" s="197" t="s">
        <v>42</v>
      </c>
      <c r="O127" s="72"/>
      <c r="P127" s="198">
        <f t="shared" ref="P127:P141" si="1">O127*H127</f>
        <v>0</v>
      </c>
      <c r="Q127" s="198">
        <v>0</v>
      </c>
      <c r="R127" s="198">
        <f t="shared" ref="R127:R141" si="2">Q127*H127</f>
        <v>0</v>
      </c>
      <c r="S127" s="198">
        <v>0</v>
      </c>
      <c r="T127" s="199">
        <f t="shared" ref="T127:T141" si="3">S127*H127</f>
        <v>0</v>
      </c>
      <c r="U127" s="35"/>
      <c r="V127" s="35"/>
      <c r="W127" s="35"/>
      <c r="X127" s="35"/>
      <c r="Y127" s="35"/>
      <c r="Z127" s="35"/>
      <c r="AA127" s="35"/>
      <c r="AB127" s="35"/>
      <c r="AC127" s="35"/>
      <c r="AD127" s="35"/>
      <c r="AE127" s="35"/>
      <c r="AR127" s="200" t="s">
        <v>299</v>
      </c>
      <c r="AT127" s="200" t="s">
        <v>294</v>
      </c>
      <c r="AU127" s="200" t="s">
        <v>120</v>
      </c>
      <c r="AY127" s="18" t="s">
        <v>292</v>
      </c>
      <c r="BE127" s="201">
        <f t="shared" ref="BE127:BE141" si="4">IF(N127="základní",J127,0)</f>
        <v>0</v>
      </c>
      <c r="BF127" s="201">
        <f t="shared" ref="BF127:BF141" si="5">IF(N127="snížená",J127,0)</f>
        <v>0</v>
      </c>
      <c r="BG127" s="201">
        <f t="shared" ref="BG127:BG141" si="6">IF(N127="zákl. přenesená",J127,0)</f>
        <v>0</v>
      </c>
      <c r="BH127" s="201">
        <f t="shared" ref="BH127:BH141" si="7">IF(N127="sníž. přenesená",J127,0)</f>
        <v>0</v>
      </c>
      <c r="BI127" s="201">
        <f t="shared" ref="BI127:BI141" si="8">IF(N127="nulová",J127,0)</f>
        <v>0</v>
      </c>
      <c r="BJ127" s="18" t="s">
        <v>85</v>
      </c>
      <c r="BK127" s="201">
        <f t="shared" ref="BK127:BK141" si="9">ROUND(I127*H127,2)</f>
        <v>0</v>
      </c>
      <c r="BL127" s="18" t="s">
        <v>299</v>
      </c>
      <c r="BM127" s="200" t="s">
        <v>6714</v>
      </c>
    </row>
    <row r="128" spans="1:65" s="2" customFormat="1" ht="24.2" customHeight="1">
      <c r="A128" s="35"/>
      <c r="B128" s="36"/>
      <c r="C128" s="189" t="s">
        <v>317</v>
      </c>
      <c r="D128" s="189" t="s">
        <v>294</v>
      </c>
      <c r="E128" s="190" t="s">
        <v>6715</v>
      </c>
      <c r="F128" s="191" t="s">
        <v>6716</v>
      </c>
      <c r="G128" s="192" t="s">
        <v>581</v>
      </c>
      <c r="H128" s="193">
        <v>16</v>
      </c>
      <c r="I128" s="194"/>
      <c r="J128" s="195">
        <f t="shared" si="0"/>
        <v>0</v>
      </c>
      <c r="K128" s="191" t="s">
        <v>298</v>
      </c>
      <c r="L128" s="40"/>
      <c r="M128" s="196" t="s">
        <v>1</v>
      </c>
      <c r="N128" s="197" t="s">
        <v>42</v>
      </c>
      <c r="O128" s="72"/>
      <c r="P128" s="198">
        <f t="shared" si="1"/>
        <v>0</v>
      </c>
      <c r="Q128" s="198">
        <v>0</v>
      </c>
      <c r="R128" s="198">
        <f t="shared" si="2"/>
        <v>0</v>
      </c>
      <c r="S128" s="198">
        <v>0</v>
      </c>
      <c r="T128" s="199">
        <f t="shared" si="3"/>
        <v>0</v>
      </c>
      <c r="U128" s="35"/>
      <c r="V128" s="35"/>
      <c r="W128" s="35"/>
      <c r="X128" s="35"/>
      <c r="Y128" s="35"/>
      <c r="Z128" s="35"/>
      <c r="AA128" s="35"/>
      <c r="AB128" s="35"/>
      <c r="AC128" s="35"/>
      <c r="AD128" s="35"/>
      <c r="AE128" s="35"/>
      <c r="AR128" s="200" t="s">
        <v>299</v>
      </c>
      <c r="AT128" s="200" t="s">
        <v>294</v>
      </c>
      <c r="AU128" s="200" t="s">
        <v>120</v>
      </c>
      <c r="AY128" s="18" t="s">
        <v>292</v>
      </c>
      <c r="BE128" s="201">
        <f t="shared" si="4"/>
        <v>0</v>
      </c>
      <c r="BF128" s="201">
        <f t="shared" si="5"/>
        <v>0</v>
      </c>
      <c r="BG128" s="201">
        <f t="shared" si="6"/>
        <v>0</v>
      </c>
      <c r="BH128" s="201">
        <f t="shared" si="7"/>
        <v>0</v>
      </c>
      <c r="BI128" s="201">
        <f t="shared" si="8"/>
        <v>0</v>
      </c>
      <c r="BJ128" s="18" t="s">
        <v>85</v>
      </c>
      <c r="BK128" s="201">
        <f t="shared" si="9"/>
        <v>0</v>
      </c>
      <c r="BL128" s="18" t="s">
        <v>299</v>
      </c>
      <c r="BM128" s="200" t="s">
        <v>6717</v>
      </c>
    </row>
    <row r="129" spans="1:65" s="2" customFormat="1" ht="24.2" customHeight="1">
      <c r="A129" s="35"/>
      <c r="B129" s="36"/>
      <c r="C129" s="189" t="s">
        <v>299</v>
      </c>
      <c r="D129" s="189" t="s">
        <v>294</v>
      </c>
      <c r="E129" s="190" t="s">
        <v>6718</v>
      </c>
      <c r="F129" s="191" t="s">
        <v>6719</v>
      </c>
      <c r="G129" s="192" t="s">
        <v>581</v>
      </c>
      <c r="H129" s="193">
        <v>2</v>
      </c>
      <c r="I129" s="194"/>
      <c r="J129" s="195">
        <f t="shared" si="0"/>
        <v>0</v>
      </c>
      <c r="K129" s="191" t="s">
        <v>298</v>
      </c>
      <c r="L129" s="40"/>
      <c r="M129" s="196" t="s">
        <v>1</v>
      </c>
      <c r="N129" s="197" t="s">
        <v>42</v>
      </c>
      <c r="O129" s="72"/>
      <c r="P129" s="198">
        <f t="shared" si="1"/>
        <v>0</v>
      </c>
      <c r="Q129" s="198">
        <v>0</v>
      </c>
      <c r="R129" s="198">
        <f t="shared" si="2"/>
        <v>0</v>
      </c>
      <c r="S129" s="198">
        <v>0</v>
      </c>
      <c r="T129" s="199">
        <f t="shared" si="3"/>
        <v>0</v>
      </c>
      <c r="U129" s="35"/>
      <c r="V129" s="35"/>
      <c r="W129" s="35"/>
      <c r="X129" s="35"/>
      <c r="Y129" s="35"/>
      <c r="Z129" s="35"/>
      <c r="AA129" s="35"/>
      <c r="AB129" s="35"/>
      <c r="AC129" s="35"/>
      <c r="AD129" s="35"/>
      <c r="AE129" s="35"/>
      <c r="AR129" s="200" t="s">
        <v>299</v>
      </c>
      <c r="AT129" s="200" t="s">
        <v>294</v>
      </c>
      <c r="AU129" s="200" t="s">
        <v>120</v>
      </c>
      <c r="AY129" s="18" t="s">
        <v>292</v>
      </c>
      <c r="BE129" s="201">
        <f t="shared" si="4"/>
        <v>0</v>
      </c>
      <c r="BF129" s="201">
        <f t="shared" si="5"/>
        <v>0</v>
      </c>
      <c r="BG129" s="201">
        <f t="shared" si="6"/>
        <v>0</v>
      </c>
      <c r="BH129" s="201">
        <f t="shared" si="7"/>
        <v>0</v>
      </c>
      <c r="BI129" s="201">
        <f t="shared" si="8"/>
        <v>0</v>
      </c>
      <c r="BJ129" s="18" t="s">
        <v>85</v>
      </c>
      <c r="BK129" s="201">
        <f t="shared" si="9"/>
        <v>0</v>
      </c>
      <c r="BL129" s="18" t="s">
        <v>299</v>
      </c>
      <c r="BM129" s="200" t="s">
        <v>6720</v>
      </c>
    </row>
    <row r="130" spans="1:65" s="2" customFormat="1" ht="24.2" customHeight="1">
      <c r="A130" s="35"/>
      <c r="B130" s="36"/>
      <c r="C130" s="189" t="s">
        <v>341</v>
      </c>
      <c r="D130" s="189" t="s">
        <v>294</v>
      </c>
      <c r="E130" s="190" t="s">
        <v>6721</v>
      </c>
      <c r="F130" s="191" t="s">
        <v>6722</v>
      </c>
      <c r="G130" s="192" t="s">
        <v>581</v>
      </c>
      <c r="H130" s="193">
        <v>3</v>
      </c>
      <c r="I130" s="194"/>
      <c r="J130" s="195">
        <f t="shared" si="0"/>
        <v>0</v>
      </c>
      <c r="K130" s="191" t="s">
        <v>298</v>
      </c>
      <c r="L130" s="40"/>
      <c r="M130" s="196" t="s">
        <v>1</v>
      </c>
      <c r="N130" s="197" t="s">
        <v>42</v>
      </c>
      <c r="O130" s="72"/>
      <c r="P130" s="198">
        <f t="shared" si="1"/>
        <v>0</v>
      </c>
      <c r="Q130" s="198">
        <v>0</v>
      </c>
      <c r="R130" s="198">
        <f t="shared" si="2"/>
        <v>0</v>
      </c>
      <c r="S130" s="198">
        <v>0</v>
      </c>
      <c r="T130" s="199">
        <f t="shared" si="3"/>
        <v>0</v>
      </c>
      <c r="U130" s="35"/>
      <c r="V130" s="35"/>
      <c r="W130" s="35"/>
      <c r="X130" s="35"/>
      <c r="Y130" s="35"/>
      <c r="Z130" s="35"/>
      <c r="AA130" s="35"/>
      <c r="AB130" s="35"/>
      <c r="AC130" s="35"/>
      <c r="AD130" s="35"/>
      <c r="AE130" s="35"/>
      <c r="AR130" s="200" t="s">
        <v>299</v>
      </c>
      <c r="AT130" s="200" t="s">
        <v>294</v>
      </c>
      <c r="AU130" s="200" t="s">
        <v>120</v>
      </c>
      <c r="AY130" s="18" t="s">
        <v>292</v>
      </c>
      <c r="BE130" s="201">
        <f t="shared" si="4"/>
        <v>0</v>
      </c>
      <c r="BF130" s="201">
        <f t="shared" si="5"/>
        <v>0</v>
      </c>
      <c r="BG130" s="201">
        <f t="shared" si="6"/>
        <v>0</v>
      </c>
      <c r="BH130" s="201">
        <f t="shared" si="7"/>
        <v>0</v>
      </c>
      <c r="BI130" s="201">
        <f t="shared" si="8"/>
        <v>0</v>
      </c>
      <c r="BJ130" s="18" t="s">
        <v>85</v>
      </c>
      <c r="BK130" s="201">
        <f t="shared" si="9"/>
        <v>0</v>
      </c>
      <c r="BL130" s="18" t="s">
        <v>299</v>
      </c>
      <c r="BM130" s="200" t="s">
        <v>6723</v>
      </c>
    </row>
    <row r="131" spans="1:65" s="2" customFormat="1" ht="24.2" customHeight="1">
      <c r="A131" s="35"/>
      <c r="B131" s="36"/>
      <c r="C131" s="189" t="s">
        <v>346</v>
      </c>
      <c r="D131" s="189" t="s">
        <v>294</v>
      </c>
      <c r="E131" s="190" t="s">
        <v>6724</v>
      </c>
      <c r="F131" s="191" t="s">
        <v>6725</v>
      </c>
      <c r="G131" s="192" t="s">
        <v>581</v>
      </c>
      <c r="H131" s="193">
        <v>27</v>
      </c>
      <c r="I131" s="194"/>
      <c r="J131" s="195">
        <f t="shared" si="0"/>
        <v>0</v>
      </c>
      <c r="K131" s="191" t="s">
        <v>298</v>
      </c>
      <c r="L131" s="40"/>
      <c r="M131" s="196" t="s">
        <v>1</v>
      </c>
      <c r="N131" s="197" t="s">
        <v>42</v>
      </c>
      <c r="O131" s="72"/>
      <c r="P131" s="198">
        <f t="shared" si="1"/>
        <v>0</v>
      </c>
      <c r="Q131" s="198">
        <v>0</v>
      </c>
      <c r="R131" s="198">
        <f t="shared" si="2"/>
        <v>0</v>
      </c>
      <c r="S131" s="198">
        <v>0</v>
      </c>
      <c r="T131" s="199">
        <f t="shared" si="3"/>
        <v>0</v>
      </c>
      <c r="U131" s="35"/>
      <c r="V131" s="35"/>
      <c r="W131" s="35"/>
      <c r="X131" s="35"/>
      <c r="Y131" s="35"/>
      <c r="Z131" s="35"/>
      <c r="AA131" s="35"/>
      <c r="AB131" s="35"/>
      <c r="AC131" s="35"/>
      <c r="AD131" s="35"/>
      <c r="AE131" s="35"/>
      <c r="AR131" s="200" t="s">
        <v>299</v>
      </c>
      <c r="AT131" s="200" t="s">
        <v>294</v>
      </c>
      <c r="AU131" s="200" t="s">
        <v>120</v>
      </c>
      <c r="AY131" s="18" t="s">
        <v>292</v>
      </c>
      <c r="BE131" s="201">
        <f t="shared" si="4"/>
        <v>0</v>
      </c>
      <c r="BF131" s="201">
        <f t="shared" si="5"/>
        <v>0</v>
      </c>
      <c r="BG131" s="201">
        <f t="shared" si="6"/>
        <v>0</v>
      </c>
      <c r="BH131" s="201">
        <f t="shared" si="7"/>
        <v>0</v>
      </c>
      <c r="BI131" s="201">
        <f t="shared" si="8"/>
        <v>0</v>
      </c>
      <c r="BJ131" s="18" t="s">
        <v>85</v>
      </c>
      <c r="BK131" s="201">
        <f t="shared" si="9"/>
        <v>0</v>
      </c>
      <c r="BL131" s="18" t="s">
        <v>299</v>
      </c>
      <c r="BM131" s="200" t="s">
        <v>6726</v>
      </c>
    </row>
    <row r="132" spans="1:65" s="2" customFormat="1" ht="24.2" customHeight="1">
      <c r="A132" s="35"/>
      <c r="B132" s="36"/>
      <c r="C132" s="189" t="s">
        <v>352</v>
      </c>
      <c r="D132" s="189" t="s">
        <v>294</v>
      </c>
      <c r="E132" s="190" t="s">
        <v>6727</v>
      </c>
      <c r="F132" s="191" t="s">
        <v>6728</v>
      </c>
      <c r="G132" s="192" t="s">
        <v>581</v>
      </c>
      <c r="H132" s="193">
        <v>18</v>
      </c>
      <c r="I132" s="194"/>
      <c r="J132" s="195">
        <f t="shared" si="0"/>
        <v>0</v>
      </c>
      <c r="K132" s="191" t="s">
        <v>298</v>
      </c>
      <c r="L132" s="40"/>
      <c r="M132" s="196" t="s">
        <v>1</v>
      </c>
      <c r="N132" s="197" t="s">
        <v>42</v>
      </c>
      <c r="O132" s="72"/>
      <c r="P132" s="198">
        <f t="shared" si="1"/>
        <v>0</v>
      </c>
      <c r="Q132" s="198">
        <v>0</v>
      </c>
      <c r="R132" s="198">
        <f t="shared" si="2"/>
        <v>0</v>
      </c>
      <c r="S132" s="198">
        <v>0</v>
      </c>
      <c r="T132" s="199">
        <f t="shared" si="3"/>
        <v>0</v>
      </c>
      <c r="U132" s="35"/>
      <c r="V132" s="35"/>
      <c r="W132" s="35"/>
      <c r="X132" s="35"/>
      <c r="Y132" s="35"/>
      <c r="Z132" s="35"/>
      <c r="AA132" s="35"/>
      <c r="AB132" s="35"/>
      <c r="AC132" s="35"/>
      <c r="AD132" s="35"/>
      <c r="AE132" s="35"/>
      <c r="AR132" s="200" t="s">
        <v>299</v>
      </c>
      <c r="AT132" s="200" t="s">
        <v>294</v>
      </c>
      <c r="AU132" s="200" t="s">
        <v>120</v>
      </c>
      <c r="AY132" s="18" t="s">
        <v>292</v>
      </c>
      <c r="BE132" s="201">
        <f t="shared" si="4"/>
        <v>0</v>
      </c>
      <c r="BF132" s="201">
        <f t="shared" si="5"/>
        <v>0</v>
      </c>
      <c r="BG132" s="201">
        <f t="shared" si="6"/>
        <v>0</v>
      </c>
      <c r="BH132" s="201">
        <f t="shared" si="7"/>
        <v>0</v>
      </c>
      <c r="BI132" s="201">
        <f t="shared" si="8"/>
        <v>0</v>
      </c>
      <c r="BJ132" s="18" t="s">
        <v>85</v>
      </c>
      <c r="BK132" s="201">
        <f t="shared" si="9"/>
        <v>0</v>
      </c>
      <c r="BL132" s="18" t="s">
        <v>299</v>
      </c>
      <c r="BM132" s="200" t="s">
        <v>6729</v>
      </c>
    </row>
    <row r="133" spans="1:65" s="2" customFormat="1" ht="24.2" customHeight="1">
      <c r="A133" s="35"/>
      <c r="B133" s="36"/>
      <c r="C133" s="189" t="s">
        <v>357</v>
      </c>
      <c r="D133" s="189" t="s">
        <v>294</v>
      </c>
      <c r="E133" s="190" t="s">
        <v>6730</v>
      </c>
      <c r="F133" s="191" t="s">
        <v>6731</v>
      </c>
      <c r="G133" s="192" t="s">
        <v>581</v>
      </c>
      <c r="H133" s="193">
        <v>3</v>
      </c>
      <c r="I133" s="194"/>
      <c r="J133" s="195">
        <f t="shared" si="0"/>
        <v>0</v>
      </c>
      <c r="K133" s="191" t="s">
        <v>298</v>
      </c>
      <c r="L133" s="40"/>
      <c r="M133" s="196" t="s">
        <v>1</v>
      </c>
      <c r="N133" s="197" t="s">
        <v>42</v>
      </c>
      <c r="O133" s="72"/>
      <c r="P133" s="198">
        <f t="shared" si="1"/>
        <v>0</v>
      </c>
      <c r="Q133" s="198">
        <v>0</v>
      </c>
      <c r="R133" s="198">
        <f t="shared" si="2"/>
        <v>0</v>
      </c>
      <c r="S133" s="198">
        <v>0</v>
      </c>
      <c r="T133" s="199">
        <f t="shared" si="3"/>
        <v>0</v>
      </c>
      <c r="U133" s="35"/>
      <c r="V133" s="35"/>
      <c r="W133" s="35"/>
      <c r="X133" s="35"/>
      <c r="Y133" s="35"/>
      <c r="Z133" s="35"/>
      <c r="AA133" s="35"/>
      <c r="AB133" s="35"/>
      <c r="AC133" s="35"/>
      <c r="AD133" s="35"/>
      <c r="AE133" s="35"/>
      <c r="AR133" s="200" t="s">
        <v>299</v>
      </c>
      <c r="AT133" s="200" t="s">
        <v>294</v>
      </c>
      <c r="AU133" s="200" t="s">
        <v>120</v>
      </c>
      <c r="AY133" s="18" t="s">
        <v>292</v>
      </c>
      <c r="BE133" s="201">
        <f t="shared" si="4"/>
        <v>0</v>
      </c>
      <c r="BF133" s="201">
        <f t="shared" si="5"/>
        <v>0</v>
      </c>
      <c r="BG133" s="201">
        <f t="shared" si="6"/>
        <v>0</v>
      </c>
      <c r="BH133" s="201">
        <f t="shared" si="7"/>
        <v>0</v>
      </c>
      <c r="BI133" s="201">
        <f t="shared" si="8"/>
        <v>0</v>
      </c>
      <c r="BJ133" s="18" t="s">
        <v>85</v>
      </c>
      <c r="BK133" s="201">
        <f t="shared" si="9"/>
        <v>0</v>
      </c>
      <c r="BL133" s="18" t="s">
        <v>299</v>
      </c>
      <c r="BM133" s="200" t="s">
        <v>6732</v>
      </c>
    </row>
    <row r="134" spans="1:65" s="2" customFormat="1" ht="24.2" customHeight="1">
      <c r="A134" s="35"/>
      <c r="B134" s="36"/>
      <c r="C134" s="189" t="s">
        <v>362</v>
      </c>
      <c r="D134" s="189" t="s">
        <v>294</v>
      </c>
      <c r="E134" s="190" t="s">
        <v>6733</v>
      </c>
      <c r="F134" s="191" t="s">
        <v>6734</v>
      </c>
      <c r="G134" s="192" t="s">
        <v>581</v>
      </c>
      <c r="H134" s="193">
        <v>1</v>
      </c>
      <c r="I134" s="194"/>
      <c r="J134" s="195">
        <f t="shared" si="0"/>
        <v>0</v>
      </c>
      <c r="K134" s="191" t="s">
        <v>298</v>
      </c>
      <c r="L134" s="40"/>
      <c r="M134" s="196" t="s">
        <v>1</v>
      </c>
      <c r="N134" s="197" t="s">
        <v>42</v>
      </c>
      <c r="O134" s="72"/>
      <c r="P134" s="198">
        <f t="shared" si="1"/>
        <v>0</v>
      </c>
      <c r="Q134" s="198">
        <v>0</v>
      </c>
      <c r="R134" s="198">
        <f t="shared" si="2"/>
        <v>0</v>
      </c>
      <c r="S134" s="198">
        <v>0</v>
      </c>
      <c r="T134" s="199">
        <f t="shared" si="3"/>
        <v>0</v>
      </c>
      <c r="U134" s="35"/>
      <c r="V134" s="35"/>
      <c r="W134" s="35"/>
      <c r="X134" s="35"/>
      <c r="Y134" s="35"/>
      <c r="Z134" s="35"/>
      <c r="AA134" s="35"/>
      <c r="AB134" s="35"/>
      <c r="AC134" s="35"/>
      <c r="AD134" s="35"/>
      <c r="AE134" s="35"/>
      <c r="AR134" s="200" t="s">
        <v>299</v>
      </c>
      <c r="AT134" s="200" t="s">
        <v>294</v>
      </c>
      <c r="AU134" s="200" t="s">
        <v>120</v>
      </c>
      <c r="AY134" s="18" t="s">
        <v>292</v>
      </c>
      <c r="BE134" s="201">
        <f t="shared" si="4"/>
        <v>0</v>
      </c>
      <c r="BF134" s="201">
        <f t="shared" si="5"/>
        <v>0</v>
      </c>
      <c r="BG134" s="201">
        <f t="shared" si="6"/>
        <v>0</v>
      </c>
      <c r="BH134" s="201">
        <f t="shared" si="7"/>
        <v>0</v>
      </c>
      <c r="BI134" s="201">
        <f t="shared" si="8"/>
        <v>0</v>
      </c>
      <c r="BJ134" s="18" t="s">
        <v>85</v>
      </c>
      <c r="BK134" s="201">
        <f t="shared" si="9"/>
        <v>0</v>
      </c>
      <c r="BL134" s="18" t="s">
        <v>299</v>
      </c>
      <c r="BM134" s="200" t="s">
        <v>6735</v>
      </c>
    </row>
    <row r="135" spans="1:65" s="2" customFormat="1" ht="33" customHeight="1">
      <c r="A135" s="35"/>
      <c r="B135" s="36"/>
      <c r="C135" s="189" t="s">
        <v>368</v>
      </c>
      <c r="D135" s="189" t="s">
        <v>294</v>
      </c>
      <c r="E135" s="190" t="s">
        <v>6736</v>
      </c>
      <c r="F135" s="191" t="s">
        <v>6737</v>
      </c>
      <c r="G135" s="192" t="s">
        <v>581</v>
      </c>
      <c r="H135" s="193">
        <v>56</v>
      </c>
      <c r="I135" s="194"/>
      <c r="J135" s="195">
        <f t="shared" si="0"/>
        <v>0</v>
      </c>
      <c r="K135" s="191" t="s">
        <v>298</v>
      </c>
      <c r="L135" s="40"/>
      <c r="M135" s="196" t="s">
        <v>1</v>
      </c>
      <c r="N135" s="197" t="s">
        <v>42</v>
      </c>
      <c r="O135" s="72"/>
      <c r="P135" s="198">
        <f t="shared" si="1"/>
        <v>0</v>
      </c>
      <c r="Q135" s="198">
        <v>0</v>
      </c>
      <c r="R135" s="198">
        <f t="shared" si="2"/>
        <v>0</v>
      </c>
      <c r="S135" s="198">
        <v>0</v>
      </c>
      <c r="T135" s="199">
        <f t="shared" si="3"/>
        <v>0</v>
      </c>
      <c r="U135" s="35"/>
      <c r="V135" s="35"/>
      <c r="W135" s="35"/>
      <c r="X135" s="35"/>
      <c r="Y135" s="35"/>
      <c r="Z135" s="35"/>
      <c r="AA135" s="35"/>
      <c r="AB135" s="35"/>
      <c r="AC135" s="35"/>
      <c r="AD135" s="35"/>
      <c r="AE135" s="35"/>
      <c r="AR135" s="200" t="s">
        <v>299</v>
      </c>
      <c r="AT135" s="200" t="s">
        <v>294</v>
      </c>
      <c r="AU135" s="200" t="s">
        <v>120</v>
      </c>
      <c r="AY135" s="18" t="s">
        <v>292</v>
      </c>
      <c r="BE135" s="201">
        <f t="shared" si="4"/>
        <v>0</v>
      </c>
      <c r="BF135" s="201">
        <f t="shared" si="5"/>
        <v>0</v>
      </c>
      <c r="BG135" s="201">
        <f t="shared" si="6"/>
        <v>0</v>
      </c>
      <c r="BH135" s="201">
        <f t="shared" si="7"/>
        <v>0</v>
      </c>
      <c r="BI135" s="201">
        <f t="shared" si="8"/>
        <v>0</v>
      </c>
      <c r="BJ135" s="18" t="s">
        <v>85</v>
      </c>
      <c r="BK135" s="201">
        <f t="shared" si="9"/>
        <v>0</v>
      </c>
      <c r="BL135" s="18" t="s">
        <v>299</v>
      </c>
      <c r="BM135" s="200" t="s">
        <v>6738</v>
      </c>
    </row>
    <row r="136" spans="1:65" s="2" customFormat="1" ht="33" customHeight="1">
      <c r="A136" s="35"/>
      <c r="B136" s="36"/>
      <c r="C136" s="189" t="s">
        <v>372</v>
      </c>
      <c r="D136" s="189" t="s">
        <v>294</v>
      </c>
      <c r="E136" s="190" t="s">
        <v>6739</v>
      </c>
      <c r="F136" s="191" t="s">
        <v>6740</v>
      </c>
      <c r="G136" s="192" t="s">
        <v>581</v>
      </c>
      <c r="H136" s="193">
        <v>34</v>
      </c>
      <c r="I136" s="194"/>
      <c r="J136" s="195">
        <f t="shared" si="0"/>
        <v>0</v>
      </c>
      <c r="K136" s="191" t="s">
        <v>298</v>
      </c>
      <c r="L136" s="40"/>
      <c r="M136" s="196" t="s">
        <v>1</v>
      </c>
      <c r="N136" s="197" t="s">
        <v>42</v>
      </c>
      <c r="O136" s="72"/>
      <c r="P136" s="198">
        <f t="shared" si="1"/>
        <v>0</v>
      </c>
      <c r="Q136" s="198">
        <v>0</v>
      </c>
      <c r="R136" s="198">
        <f t="shared" si="2"/>
        <v>0</v>
      </c>
      <c r="S136" s="198">
        <v>0</v>
      </c>
      <c r="T136" s="199">
        <f t="shared" si="3"/>
        <v>0</v>
      </c>
      <c r="U136" s="35"/>
      <c r="V136" s="35"/>
      <c r="W136" s="35"/>
      <c r="X136" s="35"/>
      <c r="Y136" s="35"/>
      <c r="Z136" s="35"/>
      <c r="AA136" s="35"/>
      <c r="AB136" s="35"/>
      <c r="AC136" s="35"/>
      <c r="AD136" s="35"/>
      <c r="AE136" s="35"/>
      <c r="AR136" s="200" t="s">
        <v>299</v>
      </c>
      <c r="AT136" s="200" t="s">
        <v>294</v>
      </c>
      <c r="AU136" s="200" t="s">
        <v>120</v>
      </c>
      <c r="AY136" s="18" t="s">
        <v>292</v>
      </c>
      <c r="BE136" s="201">
        <f t="shared" si="4"/>
        <v>0</v>
      </c>
      <c r="BF136" s="201">
        <f t="shared" si="5"/>
        <v>0</v>
      </c>
      <c r="BG136" s="201">
        <f t="shared" si="6"/>
        <v>0</v>
      </c>
      <c r="BH136" s="201">
        <f t="shared" si="7"/>
        <v>0</v>
      </c>
      <c r="BI136" s="201">
        <f t="shared" si="8"/>
        <v>0</v>
      </c>
      <c r="BJ136" s="18" t="s">
        <v>85</v>
      </c>
      <c r="BK136" s="201">
        <f t="shared" si="9"/>
        <v>0</v>
      </c>
      <c r="BL136" s="18" t="s">
        <v>299</v>
      </c>
      <c r="BM136" s="200" t="s">
        <v>6741</v>
      </c>
    </row>
    <row r="137" spans="1:65" s="2" customFormat="1" ht="16.5" customHeight="1">
      <c r="A137" s="35"/>
      <c r="B137" s="36"/>
      <c r="C137" s="189" t="s">
        <v>399</v>
      </c>
      <c r="D137" s="189" t="s">
        <v>294</v>
      </c>
      <c r="E137" s="190" t="s">
        <v>6742</v>
      </c>
      <c r="F137" s="191" t="s">
        <v>6743</v>
      </c>
      <c r="G137" s="192" t="s">
        <v>581</v>
      </c>
      <c r="H137" s="193">
        <v>56</v>
      </c>
      <c r="I137" s="194"/>
      <c r="J137" s="195">
        <f t="shared" si="0"/>
        <v>0</v>
      </c>
      <c r="K137" s="191" t="s">
        <v>298</v>
      </c>
      <c r="L137" s="40"/>
      <c r="M137" s="196" t="s">
        <v>1</v>
      </c>
      <c r="N137" s="197" t="s">
        <v>42</v>
      </c>
      <c r="O137" s="72"/>
      <c r="P137" s="198">
        <f t="shared" si="1"/>
        <v>0</v>
      </c>
      <c r="Q137" s="198">
        <v>0</v>
      </c>
      <c r="R137" s="198">
        <f t="shared" si="2"/>
        <v>0</v>
      </c>
      <c r="S137" s="198">
        <v>0</v>
      </c>
      <c r="T137" s="199">
        <f t="shared" si="3"/>
        <v>0</v>
      </c>
      <c r="U137" s="35"/>
      <c r="V137" s="35"/>
      <c r="W137" s="35"/>
      <c r="X137" s="35"/>
      <c r="Y137" s="35"/>
      <c r="Z137" s="35"/>
      <c r="AA137" s="35"/>
      <c r="AB137" s="35"/>
      <c r="AC137" s="35"/>
      <c r="AD137" s="35"/>
      <c r="AE137" s="35"/>
      <c r="AR137" s="200" t="s">
        <v>299</v>
      </c>
      <c r="AT137" s="200" t="s">
        <v>294</v>
      </c>
      <c r="AU137" s="200" t="s">
        <v>120</v>
      </c>
      <c r="AY137" s="18" t="s">
        <v>292</v>
      </c>
      <c r="BE137" s="201">
        <f t="shared" si="4"/>
        <v>0</v>
      </c>
      <c r="BF137" s="201">
        <f t="shared" si="5"/>
        <v>0</v>
      </c>
      <c r="BG137" s="201">
        <f t="shared" si="6"/>
        <v>0</v>
      </c>
      <c r="BH137" s="201">
        <f t="shared" si="7"/>
        <v>0</v>
      </c>
      <c r="BI137" s="201">
        <f t="shared" si="8"/>
        <v>0</v>
      </c>
      <c r="BJ137" s="18" t="s">
        <v>85</v>
      </c>
      <c r="BK137" s="201">
        <f t="shared" si="9"/>
        <v>0</v>
      </c>
      <c r="BL137" s="18" t="s">
        <v>299</v>
      </c>
      <c r="BM137" s="200" t="s">
        <v>6744</v>
      </c>
    </row>
    <row r="138" spans="1:65" s="2" customFormat="1" ht="16.5" customHeight="1">
      <c r="A138" s="35"/>
      <c r="B138" s="36"/>
      <c r="C138" s="189" t="s">
        <v>404</v>
      </c>
      <c r="D138" s="189" t="s">
        <v>294</v>
      </c>
      <c r="E138" s="190" t="s">
        <v>6745</v>
      </c>
      <c r="F138" s="191" t="s">
        <v>6746</v>
      </c>
      <c r="G138" s="192" t="s">
        <v>581</v>
      </c>
      <c r="H138" s="193">
        <v>34</v>
      </c>
      <c r="I138" s="194"/>
      <c r="J138" s="195">
        <f t="shared" si="0"/>
        <v>0</v>
      </c>
      <c r="K138" s="191" t="s">
        <v>298</v>
      </c>
      <c r="L138" s="40"/>
      <c r="M138" s="196" t="s">
        <v>1</v>
      </c>
      <c r="N138" s="197" t="s">
        <v>42</v>
      </c>
      <c r="O138" s="72"/>
      <c r="P138" s="198">
        <f t="shared" si="1"/>
        <v>0</v>
      </c>
      <c r="Q138" s="198">
        <v>0</v>
      </c>
      <c r="R138" s="198">
        <f t="shared" si="2"/>
        <v>0</v>
      </c>
      <c r="S138" s="198">
        <v>0</v>
      </c>
      <c r="T138" s="199">
        <f t="shared" si="3"/>
        <v>0</v>
      </c>
      <c r="U138" s="35"/>
      <c r="V138" s="35"/>
      <c r="W138" s="35"/>
      <c r="X138" s="35"/>
      <c r="Y138" s="35"/>
      <c r="Z138" s="35"/>
      <c r="AA138" s="35"/>
      <c r="AB138" s="35"/>
      <c r="AC138" s="35"/>
      <c r="AD138" s="35"/>
      <c r="AE138" s="35"/>
      <c r="AR138" s="200" t="s">
        <v>299</v>
      </c>
      <c r="AT138" s="200" t="s">
        <v>294</v>
      </c>
      <c r="AU138" s="200" t="s">
        <v>120</v>
      </c>
      <c r="AY138" s="18" t="s">
        <v>292</v>
      </c>
      <c r="BE138" s="201">
        <f t="shared" si="4"/>
        <v>0</v>
      </c>
      <c r="BF138" s="201">
        <f t="shared" si="5"/>
        <v>0</v>
      </c>
      <c r="BG138" s="201">
        <f t="shared" si="6"/>
        <v>0</v>
      </c>
      <c r="BH138" s="201">
        <f t="shared" si="7"/>
        <v>0</v>
      </c>
      <c r="BI138" s="201">
        <f t="shared" si="8"/>
        <v>0</v>
      </c>
      <c r="BJ138" s="18" t="s">
        <v>85</v>
      </c>
      <c r="BK138" s="201">
        <f t="shared" si="9"/>
        <v>0</v>
      </c>
      <c r="BL138" s="18" t="s">
        <v>299</v>
      </c>
      <c r="BM138" s="200" t="s">
        <v>6747</v>
      </c>
    </row>
    <row r="139" spans="1:65" s="2" customFormat="1" ht="16.5" customHeight="1">
      <c r="A139" s="35"/>
      <c r="B139" s="36"/>
      <c r="C139" s="189" t="s">
        <v>415</v>
      </c>
      <c r="D139" s="189" t="s">
        <v>294</v>
      </c>
      <c r="E139" s="190" t="s">
        <v>6748</v>
      </c>
      <c r="F139" s="191" t="s">
        <v>6749</v>
      </c>
      <c r="G139" s="192" t="s">
        <v>581</v>
      </c>
      <c r="H139" s="193">
        <v>5</v>
      </c>
      <c r="I139" s="194"/>
      <c r="J139" s="195">
        <f t="shared" si="0"/>
        <v>0</v>
      </c>
      <c r="K139" s="191" t="s">
        <v>298</v>
      </c>
      <c r="L139" s="40"/>
      <c r="M139" s="196" t="s">
        <v>1</v>
      </c>
      <c r="N139" s="197" t="s">
        <v>42</v>
      </c>
      <c r="O139" s="72"/>
      <c r="P139" s="198">
        <f t="shared" si="1"/>
        <v>0</v>
      </c>
      <c r="Q139" s="198">
        <v>0</v>
      </c>
      <c r="R139" s="198">
        <f t="shared" si="2"/>
        <v>0</v>
      </c>
      <c r="S139" s="198">
        <v>0</v>
      </c>
      <c r="T139" s="199">
        <f t="shared" si="3"/>
        <v>0</v>
      </c>
      <c r="U139" s="35"/>
      <c r="V139" s="35"/>
      <c r="W139" s="35"/>
      <c r="X139" s="35"/>
      <c r="Y139" s="35"/>
      <c r="Z139" s="35"/>
      <c r="AA139" s="35"/>
      <c r="AB139" s="35"/>
      <c r="AC139" s="35"/>
      <c r="AD139" s="35"/>
      <c r="AE139" s="35"/>
      <c r="AR139" s="200" t="s">
        <v>299</v>
      </c>
      <c r="AT139" s="200" t="s">
        <v>294</v>
      </c>
      <c r="AU139" s="200" t="s">
        <v>120</v>
      </c>
      <c r="AY139" s="18" t="s">
        <v>292</v>
      </c>
      <c r="BE139" s="201">
        <f t="shared" si="4"/>
        <v>0</v>
      </c>
      <c r="BF139" s="201">
        <f t="shared" si="5"/>
        <v>0</v>
      </c>
      <c r="BG139" s="201">
        <f t="shared" si="6"/>
        <v>0</v>
      </c>
      <c r="BH139" s="201">
        <f t="shared" si="7"/>
        <v>0</v>
      </c>
      <c r="BI139" s="201">
        <f t="shared" si="8"/>
        <v>0</v>
      </c>
      <c r="BJ139" s="18" t="s">
        <v>85</v>
      </c>
      <c r="BK139" s="201">
        <f t="shared" si="9"/>
        <v>0</v>
      </c>
      <c r="BL139" s="18" t="s">
        <v>299</v>
      </c>
      <c r="BM139" s="200" t="s">
        <v>6750</v>
      </c>
    </row>
    <row r="140" spans="1:65" s="2" customFormat="1" ht="16.5" customHeight="1">
      <c r="A140" s="35"/>
      <c r="B140" s="36"/>
      <c r="C140" s="189" t="s">
        <v>8</v>
      </c>
      <c r="D140" s="189" t="s">
        <v>294</v>
      </c>
      <c r="E140" s="190" t="s">
        <v>6751</v>
      </c>
      <c r="F140" s="191" t="s">
        <v>6752</v>
      </c>
      <c r="G140" s="192" t="s">
        <v>581</v>
      </c>
      <c r="H140" s="193">
        <v>4</v>
      </c>
      <c r="I140" s="194"/>
      <c r="J140" s="195">
        <f t="shared" si="0"/>
        <v>0</v>
      </c>
      <c r="K140" s="191" t="s">
        <v>298</v>
      </c>
      <c r="L140" s="40"/>
      <c r="M140" s="196" t="s">
        <v>1</v>
      </c>
      <c r="N140" s="197" t="s">
        <v>42</v>
      </c>
      <c r="O140" s="72"/>
      <c r="P140" s="198">
        <f t="shared" si="1"/>
        <v>0</v>
      </c>
      <c r="Q140" s="198">
        <v>0</v>
      </c>
      <c r="R140" s="198">
        <f t="shared" si="2"/>
        <v>0</v>
      </c>
      <c r="S140" s="198">
        <v>0</v>
      </c>
      <c r="T140" s="199">
        <f t="shared" si="3"/>
        <v>0</v>
      </c>
      <c r="U140" s="35"/>
      <c r="V140" s="35"/>
      <c r="W140" s="35"/>
      <c r="X140" s="35"/>
      <c r="Y140" s="35"/>
      <c r="Z140" s="35"/>
      <c r="AA140" s="35"/>
      <c r="AB140" s="35"/>
      <c r="AC140" s="35"/>
      <c r="AD140" s="35"/>
      <c r="AE140" s="35"/>
      <c r="AR140" s="200" t="s">
        <v>299</v>
      </c>
      <c r="AT140" s="200" t="s">
        <v>294</v>
      </c>
      <c r="AU140" s="200" t="s">
        <v>120</v>
      </c>
      <c r="AY140" s="18" t="s">
        <v>292</v>
      </c>
      <c r="BE140" s="201">
        <f t="shared" si="4"/>
        <v>0</v>
      </c>
      <c r="BF140" s="201">
        <f t="shared" si="5"/>
        <v>0</v>
      </c>
      <c r="BG140" s="201">
        <f t="shared" si="6"/>
        <v>0</v>
      </c>
      <c r="BH140" s="201">
        <f t="shared" si="7"/>
        <v>0</v>
      </c>
      <c r="BI140" s="201">
        <f t="shared" si="8"/>
        <v>0</v>
      </c>
      <c r="BJ140" s="18" t="s">
        <v>85</v>
      </c>
      <c r="BK140" s="201">
        <f t="shared" si="9"/>
        <v>0</v>
      </c>
      <c r="BL140" s="18" t="s">
        <v>299</v>
      </c>
      <c r="BM140" s="200" t="s">
        <v>6753</v>
      </c>
    </row>
    <row r="141" spans="1:65" s="2" customFormat="1" ht="24.2" customHeight="1">
      <c r="A141" s="35"/>
      <c r="B141" s="36"/>
      <c r="C141" s="189" t="s">
        <v>438</v>
      </c>
      <c r="D141" s="189" t="s">
        <v>294</v>
      </c>
      <c r="E141" s="190" t="s">
        <v>295</v>
      </c>
      <c r="F141" s="191" t="s">
        <v>296</v>
      </c>
      <c r="G141" s="192" t="s">
        <v>297</v>
      </c>
      <c r="H141" s="193">
        <v>2976</v>
      </c>
      <c r="I141" s="194"/>
      <c r="J141" s="195">
        <f t="shared" si="0"/>
        <v>0</v>
      </c>
      <c r="K141" s="191" t="s">
        <v>298</v>
      </c>
      <c r="L141" s="40"/>
      <c r="M141" s="196" t="s">
        <v>1</v>
      </c>
      <c r="N141" s="197" t="s">
        <v>42</v>
      </c>
      <c r="O141" s="72"/>
      <c r="P141" s="198">
        <f t="shared" si="1"/>
        <v>0</v>
      </c>
      <c r="Q141" s="198">
        <v>0</v>
      </c>
      <c r="R141" s="198">
        <f t="shared" si="2"/>
        <v>0</v>
      </c>
      <c r="S141" s="198">
        <v>0</v>
      </c>
      <c r="T141" s="199">
        <f t="shared" si="3"/>
        <v>0</v>
      </c>
      <c r="U141" s="35"/>
      <c r="V141" s="35"/>
      <c r="W141" s="35"/>
      <c r="X141" s="35"/>
      <c r="Y141" s="35"/>
      <c r="Z141" s="35"/>
      <c r="AA141" s="35"/>
      <c r="AB141" s="35"/>
      <c r="AC141" s="35"/>
      <c r="AD141" s="35"/>
      <c r="AE141" s="35"/>
      <c r="AR141" s="200" t="s">
        <v>299</v>
      </c>
      <c r="AT141" s="200" t="s">
        <v>294</v>
      </c>
      <c r="AU141" s="200" t="s">
        <v>120</v>
      </c>
      <c r="AY141" s="18" t="s">
        <v>292</v>
      </c>
      <c r="BE141" s="201">
        <f t="shared" si="4"/>
        <v>0</v>
      </c>
      <c r="BF141" s="201">
        <f t="shared" si="5"/>
        <v>0</v>
      </c>
      <c r="BG141" s="201">
        <f t="shared" si="6"/>
        <v>0</v>
      </c>
      <c r="BH141" s="201">
        <f t="shared" si="7"/>
        <v>0</v>
      </c>
      <c r="BI141" s="201">
        <f t="shared" si="8"/>
        <v>0</v>
      </c>
      <c r="BJ141" s="18" t="s">
        <v>85</v>
      </c>
      <c r="BK141" s="201">
        <f t="shared" si="9"/>
        <v>0</v>
      </c>
      <c r="BL141" s="18" t="s">
        <v>299</v>
      </c>
      <c r="BM141" s="200" t="s">
        <v>6754</v>
      </c>
    </row>
    <row r="142" spans="1:65" s="14" customFormat="1" ht="11.25">
      <c r="B142" s="213"/>
      <c r="C142" s="214"/>
      <c r="D142" s="204" t="s">
        <v>301</v>
      </c>
      <c r="E142" s="215" t="s">
        <v>1</v>
      </c>
      <c r="F142" s="216" t="s">
        <v>6755</v>
      </c>
      <c r="G142" s="214"/>
      <c r="H142" s="217">
        <v>2976</v>
      </c>
      <c r="I142" s="218"/>
      <c r="J142" s="214"/>
      <c r="K142" s="214"/>
      <c r="L142" s="219"/>
      <c r="M142" s="220"/>
      <c r="N142" s="221"/>
      <c r="O142" s="221"/>
      <c r="P142" s="221"/>
      <c r="Q142" s="221"/>
      <c r="R142" s="221"/>
      <c r="S142" s="221"/>
      <c r="T142" s="222"/>
      <c r="AT142" s="223" t="s">
        <v>301</v>
      </c>
      <c r="AU142" s="223" t="s">
        <v>120</v>
      </c>
      <c r="AV142" s="14" t="s">
        <v>120</v>
      </c>
      <c r="AW142" s="14" t="s">
        <v>32</v>
      </c>
      <c r="AX142" s="14" t="s">
        <v>85</v>
      </c>
      <c r="AY142" s="223" t="s">
        <v>292</v>
      </c>
    </row>
    <row r="143" spans="1:65" s="2" customFormat="1" ht="33" customHeight="1">
      <c r="A143" s="35"/>
      <c r="B143" s="36"/>
      <c r="C143" s="189" t="s">
        <v>445</v>
      </c>
      <c r="D143" s="189" t="s">
        <v>294</v>
      </c>
      <c r="E143" s="190" t="s">
        <v>6756</v>
      </c>
      <c r="F143" s="191" t="s">
        <v>6757</v>
      </c>
      <c r="G143" s="192" t="s">
        <v>297</v>
      </c>
      <c r="H143" s="193">
        <v>2976</v>
      </c>
      <c r="I143" s="194"/>
      <c r="J143" s="195">
        <f>ROUND(I143*H143,2)</f>
        <v>0</v>
      </c>
      <c r="K143" s="191" t="s">
        <v>298</v>
      </c>
      <c r="L143" s="40"/>
      <c r="M143" s="196" t="s">
        <v>1</v>
      </c>
      <c r="N143" s="197" t="s">
        <v>42</v>
      </c>
      <c r="O143" s="72"/>
      <c r="P143" s="198">
        <f>O143*H143</f>
        <v>0</v>
      </c>
      <c r="Q143" s="198">
        <v>0</v>
      </c>
      <c r="R143" s="198">
        <f>Q143*H143</f>
        <v>0</v>
      </c>
      <c r="S143" s="198">
        <v>0</v>
      </c>
      <c r="T143" s="199">
        <f>S143*H143</f>
        <v>0</v>
      </c>
      <c r="U143" s="35"/>
      <c r="V143" s="35"/>
      <c r="W143" s="35"/>
      <c r="X143" s="35"/>
      <c r="Y143" s="35"/>
      <c r="Z143" s="35"/>
      <c r="AA143" s="35"/>
      <c r="AB143" s="35"/>
      <c r="AC143" s="35"/>
      <c r="AD143" s="35"/>
      <c r="AE143" s="35"/>
      <c r="AR143" s="200" t="s">
        <v>299</v>
      </c>
      <c r="AT143" s="200" t="s">
        <v>294</v>
      </c>
      <c r="AU143" s="200" t="s">
        <v>120</v>
      </c>
      <c r="AY143" s="18" t="s">
        <v>292</v>
      </c>
      <c r="BE143" s="201">
        <f>IF(N143="základní",J143,0)</f>
        <v>0</v>
      </c>
      <c r="BF143" s="201">
        <f>IF(N143="snížená",J143,0)</f>
        <v>0</v>
      </c>
      <c r="BG143" s="201">
        <f>IF(N143="zákl. přenesená",J143,0)</f>
        <v>0</v>
      </c>
      <c r="BH143" s="201">
        <f>IF(N143="sníž. přenesená",J143,0)</f>
        <v>0</v>
      </c>
      <c r="BI143" s="201">
        <f>IF(N143="nulová",J143,0)</f>
        <v>0</v>
      </c>
      <c r="BJ143" s="18" t="s">
        <v>85</v>
      </c>
      <c r="BK143" s="201">
        <f>ROUND(I143*H143,2)</f>
        <v>0</v>
      </c>
      <c r="BL143" s="18" t="s">
        <v>299</v>
      </c>
      <c r="BM143" s="200" t="s">
        <v>6758</v>
      </c>
    </row>
    <row r="144" spans="1:65" s="14" customFormat="1" ht="11.25">
      <c r="B144" s="213"/>
      <c r="C144" s="214"/>
      <c r="D144" s="204" t="s">
        <v>301</v>
      </c>
      <c r="E144" s="215" t="s">
        <v>1</v>
      </c>
      <c r="F144" s="216" t="s">
        <v>6755</v>
      </c>
      <c r="G144" s="214"/>
      <c r="H144" s="217">
        <v>2976</v>
      </c>
      <c r="I144" s="218"/>
      <c r="J144" s="214"/>
      <c r="K144" s="214"/>
      <c r="L144" s="219"/>
      <c r="M144" s="220"/>
      <c r="N144" s="221"/>
      <c r="O144" s="221"/>
      <c r="P144" s="221"/>
      <c r="Q144" s="221"/>
      <c r="R144" s="221"/>
      <c r="S144" s="221"/>
      <c r="T144" s="222"/>
      <c r="AT144" s="223" t="s">
        <v>301</v>
      </c>
      <c r="AU144" s="223" t="s">
        <v>120</v>
      </c>
      <c r="AV144" s="14" t="s">
        <v>120</v>
      </c>
      <c r="AW144" s="14" t="s">
        <v>32</v>
      </c>
      <c r="AX144" s="14" t="s">
        <v>85</v>
      </c>
      <c r="AY144" s="223" t="s">
        <v>292</v>
      </c>
    </row>
    <row r="145" spans="1:65" s="2" customFormat="1" ht="33" customHeight="1">
      <c r="A145" s="35"/>
      <c r="B145" s="36"/>
      <c r="C145" s="189" t="s">
        <v>449</v>
      </c>
      <c r="D145" s="189" t="s">
        <v>294</v>
      </c>
      <c r="E145" s="190" t="s">
        <v>6759</v>
      </c>
      <c r="F145" s="191" t="s">
        <v>6760</v>
      </c>
      <c r="G145" s="192" t="s">
        <v>297</v>
      </c>
      <c r="H145" s="193">
        <v>2976</v>
      </c>
      <c r="I145" s="194"/>
      <c r="J145" s="195">
        <f>ROUND(I145*H145,2)</f>
        <v>0</v>
      </c>
      <c r="K145" s="191" t="s">
        <v>298</v>
      </c>
      <c r="L145" s="40"/>
      <c r="M145" s="196" t="s">
        <v>1</v>
      </c>
      <c r="N145" s="197" t="s">
        <v>42</v>
      </c>
      <c r="O145" s="72"/>
      <c r="P145" s="198">
        <f>O145*H145</f>
        <v>0</v>
      </c>
      <c r="Q145" s="198">
        <v>0</v>
      </c>
      <c r="R145" s="198">
        <f>Q145*H145</f>
        <v>0</v>
      </c>
      <c r="S145" s="198">
        <v>0</v>
      </c>
      <c r="T145" s="199">
        <f>S145*H145</f>
        <v>0</v>
      </c>
      <c r="U145" s="35"/>
      <c r="V145" s="35"/>
      <c r="W145" s="35"/>
      <c r="X145" s="35"/>
      <c r="Y145" s="35"/>
      <c r="Z145" s="35"/>
      <c r="AA145" s="35"/>
      <c r="AB145" s="35"/>
      <c r="AC145" s="35"/>
      <c r="AD145" s="35"/>
      <c r="AE145" s="35"/>
      <c r="AR145" s="200" t="s">
        <v>299</v>
      </c>
      <c r="AT145" s="200" t="s">
        <v>294</v>
      </c>
      <c r="AU145" s="200" t="s">
        <v>120</v>
      </c>
      <c r="AY145" s="18" t="s">
        <v>292</v>
      </c>
      <c r="BE145" s="201">
        <f>IF(N145="základní",J145,0)</f>
        <v>0</v>
      </c>
      <c r="BF145" s="201">
        <f>IF(N145="snížená",J145,0)</f>
        <v>0</v>
      </c>
      <c r="BG145" s="201">
        <f>IF(N145="zákl. přenesená",J145,0)</f>
        <v>0</v>
      </c>
      <c r="BH145" s="201">
        <f>IF(N145="sníž. přenesená",J145,0)</f>
        <v>0</v>
      </c>
      <c r="BI145" s="201">
        <f>IF(N145="nulová",J145,0)</f>
        <v>0</v>
      </c>
      <c r="BJ145" s="18" t="s">
        <v>85</v>
      </c>
      <c r="BK145" s="201">
        <f>ROUND(I145*H145,2)</f>
        <v>0</v>
      </c>
      <c r="BL145" s="18" t="s">
        <v>299</v>
      </c>
      <c r="BM145" s="200" t="s">
        <v>6761</v>
      </c>
    </row>
    <row r="146" spans="1:65" s="13" customFormat="1" ht="11.25">
      <c r="B146" s="202"/>
      <c r="C146" s="203"/>
      <c r="D146" s="204" t="s">
        <v>301</v>
      </c>
      <c r="E146" s="205" t="s">
        <v>1</v>
      </c>
      <c r="F146" s="206" t="s">
        <v>6762</v>
      </c>
      <c r="G146" s="203"/>
      <c r="H146" s="205" t="s">
        <v>1</v>
      </c>
      <c r="I146" s="207"/>
      <c r="J146" s="203"/>
      <c r="K146" s="203"/>
      <c r="L146" s="208"/>
      <c r="M146" s="209"/>
      <c r="N146" s="210"/>
      <c r="O146" s="210"/>
      <c r="P146" s="210"/>
      <c r="Q146" s="210"/>
      <c r="R146" s="210"/>
      <c r="S146" s="210"/>
      <c r="T146" s="211"/>
      <c r="AT146" s="212" t="s">
        <v>301</v>
      </c>
      <c r="AU146" s="212" t="s">
        <v>120</v>
      </c>
      <c r="AV146" s="13" t="s">
        <v>85</v>
      </c>
      <c r="AW146" s="13" t="s">
        <v>32</v>
      </c>
      <c r="AX146" s="13" t="s">
        <v>77</v>
      </c>
      <c r="AY146" s="212" t="s">
        <v>292</v>
      </c>
    </row>
    <row r="147" spans="1:65" s="14" customFormat="1" ht="11.25">
      <c r="B147" s="213"/>
      <c r="C147" s="214"/>
      <c r="D147" s="204" t="s">
        <v>301</v>
      </c>
      <c r="E147" s="215" t="s">
        <v>1</v>
      </c>
      <c r="F147" s="216" t="s">
        <v>6755</v>
      </c>
      <c r="G147" s="214"/>
      <c r="H147" s="217">
        <v>2976</v>
      </c>
      <c r="I147" s="218"/>
      <c r="J147" s="214"/>
      <c r="K147" s="214"/>
      <c r="L147" s="219"/>
      <c r="M147" s="220"/>
      <c r="N147" s="221"/>
      <c r="O147" s="221"/>
      <c r="P147" s="221"/>
      <c r="Q147" s="221"/>
      <c r="R147" s="221"/>
      <c r="S147" s="221"/>
      <c r="T147" s="222"/>
      <c r="AT147" s="223" t="s">
        <v>301</v>
      </c>
      <c r="AU147" s="223" t="s">
        <v>120</v>
      </c>
      <c r="AV147" s="14" t="s">
        <v>120</v>
      </c>
      <c r="AW147" s="14" t="s">
        <v>32</v>
      </c>
      <c r="AX147" s="14" t="s">
        <v>77</v>
      </c>
      <c r="AY147" s="223" t="s">
        <v>292</v>
      </c>
    </row>
    <row r="148" spans="1:65" s="15" customFormat="1" ht="11.25">
      <c r="B148" s="224"/>
      <c r="C148" s="225"/>
      <c r="D148" s="204" t="s">
        <v>301</v>
      </c>
      <c r="E148" s="226" t="s">
        <v>1</v>
      </c>
      <c r="F148" s="227" t="s">
        <v>304</v>
      </c>
      <c r="G148" s="225"/>
      <c r="H148" s="228">
        <v>2976</v>
      </c>
      <c r="I148" s="229"/>
      <c r="J148" s="225"/>
      <c r="K148" s="225"/>
      <c r="L148" s="230"/>
      <c r="M148" s="231"/>
      <c r="N148" s="232"/>
      <c r="O148" s="232"/>
      <c r="P148" s="232"/>
      <c r="Q148" s="232"/>
      <c r="R148" s="232"/>
      <c r="S148" s="232"/>
      <c r="T148" s="233"/>
      <c r="AT148" s="234" t="s">
        <v>301</v>
      </c>
      <c r="AU148" s="234" t="s">
        <v>120</v>
      </c>
      <c r="AV148" s="15" t="s">
        <v>299</v>
      </c>
      <c r="AW148" s="15" t="s">
        <v>32</v>
      </c>
      <c r="AX148" s="15" t="s">
        <v>85</v>
      </c>
      <c r="AY148" s="234" t="s">
        <v>292</v>
      </c>
    </row>
    <row r="149" spans="1:65" s="2" customFormat="1" ht="16.5" customHeight="1">
      <c r="A149" s="35"/>
      <c r="B149" s="36"/>
      <c r="C149" s="246" t="s">
        <v>454</v>
      </c>
      <c r="D149" s="246" t="s">
        <v>626</v>
      </c>
      <c r="E149" s="247" t="s">
        <v>6763</v>
      </c>
      <c r="F149" s="248" t="s">
        <v>6764</v>
      </c>
      <c r="G149" s="249" t="s">
        <v>365</v>
      </c>
      <c r="H149" s="250">
        <v>5.952</v>
      </c>
      <c r="I149" s="251"/>
      <c r="J149" s="252">
        <f>ROUND(I149*H149,2)</f>
        <v>0</v>
      </c>
      <c r="K149" s="248" t="s">
        <v>298</v>
      </c>
      <c r="L149" s="253"/>
      <c r="M149" s="254" t="s">
        <v>1</v>
      </c>
      <c r="N149" s="255" t="s">
        <v>42</v>
      </c>
      <c r="O149" s="72"/>
      <c r="P149" s="198">
        <f>O149*H149</f>
        <v>0</v>
      </c>
      <c r="Q149" s="198">
        <v>1</v>
      </c>
      <c r="R149" s="198">
        <f>Q149*H149</f>
        <v>5.952</v>
      </c>
      <c r="S149" s="198">
        <v>0</v>
      </c>
      <c r="T149" s="199">
        <f>S149*H149</f>
        <v>0</v>
      </c>
      <c r="U149" s="35"/>
      <c r="V149" s="35"/>
      <c r="W149" s="35"/>
      <c r="X149" s="35"/>
      <c r="Y149" s="35"/>
      <c r="Z149" s="35"/>
      <c r="AA149" s="35"/>
      <c r="AB149" s="35"/>
      <c r="AC149" s="35"/>
      <c r="AD149" s="35"/>
      <c r="AE149" s="35"/>
      <c r="AR149" s="200" t="s">
        <v>357</v>
      </c>
      <c r="AT149" s="200" t="s">
        <v>626</v>
      </c>
      <c r="AU149" s="200" t="s">
        <v>120</v>
      </c>
      <c r="AY149" s="18" t="s">
        <v>292</v>
      </c>
      <c r="BE149" s="201">
        <f>IF(N149="základní",J149,0)</f>
        <v>0</v>
      </c>
      <c r="BF149" s="201">
        <f>IF(N149="snížená",J149,0)</f>
        <v>0</v>
      </c>
      <c r="BG149" s="201">
        <f>IF(N149="zákl. přenesená",J149,0)</f>
        <v>0</v>
      </c>
      <c r="BH149" s="201">
        <f>IF(N149="sníž. přenesená",J149,0)</f>
        <v>0</v>
      </c>
      <c r="BI149" s="201">
        <f>IF(N149="nulová",J149,0)</f>
        <v>0</v>
      </c>
      <c r="BJ149" s="18" t="s">
        <v>85</v>
      </c>
      <c r="BK149" s="201">
        <f>ROUND(I149*H149,2)</f>
        <v>0</v>
      </c>
      <c r="BL149" s="18" t="s">
        <v>299</v>
      </c>
      <c r="BM149" s="200" t="s">
        <v>6765</v>
      </c>
    </row>
    <row r="150" spans="1:65" s="14" customFormat="1" ht="11.25">
      <c r="B150" s="213"/>
      <c r="C150" s="214"/>
      <c r="D150" s="204" t="s">
        <v>301</v>
      </c>
      <c r="E150" s="214"/>
      <c r="F150" s="216" t="s">
        <v>6766</v>
      </c>
      <c r="G150" s="214"/>
      <c r="H150" s="217">
        <v>5.952</v>
      </c>
      <c r="I150" s="218"/>
      <c r="J150" s="214"/>
      <c r="K150" s="214"/>
      <c r="L150" s="219"/>
      <c r="M150" s="220"/>
      <c r="N150" s="221"/>
      <c r="O150" s="221"/>
      <c r="P150" s="221"/>
      <c r="Q150" s="221"/>
      <c r="R150" s="221"/>
      <c r="S150" s="221"/>
      <c r="T150" s="222"/>
      <c r="AT150" s="223" t="s">
        <v>301</v>
      </c>
      <c r="AU150" s="223" t="s">
        <v>120</v>
      </c>
      <c r="AV150" s="14" t="s">
        <v>120</v>
      </c>
      <c r="AW150" s="14" t="s">
        <v>4</v>
      </c>
      <c r="AX150" s="14" t="s">
        <v>85</v>
      </c>
      <c r="AY150" s="223" t="s">
        <v>292</v>
      </c>
    </row>
    <row r="151" spans="1:65" s="2" customFormat="1" ht="21.75" customHeight="1">
      <c r="A151" s="35"/>
      <c r="B151" s="36"/>
      <c r="C151" s="189" t="s">
        <v>459</v>
      </c>
      <c r="D151" s="189" t="s">
        <v>294</v>
      </c>
      <c r="E151" s="190" t="s">
        <v>6767</v>
      </c>
      <c r="F151" s="191" t="s">
        <v>6768</v>
      </c>
      <c r="G151" s="192" t="s">
        <v>297</v>
      </c>
      <c r="H151" s="193">
        <v>2976</v>
      </c>
      <c r="I151" s="194"/>
      <c r="J151" s="195">
        <f>ROUND(I151*H151,2)</f>
        <v>0</v>
      </c>
      <c r="K151" s="191" t="s">
        <v>298</v>
      </c>
      <c r="L151" s="40"/>
      <c r="M151" s="196" t="s">
        <v>1</v>
      </c>
      <c r="N151" s="197" t="s">
        <v>42</v>
      </c>
      <c r="O151" s="72"/>
      <c r="P151" s="198">
        <f>O151*H151</f>
        <v>0</v>
      </c>
      <c r="Q151" s="198">
        <v>0</v>
      </c>
      <c r="R151" s="198">
        <f>Q151*H151</f>
        <v>0</v>
      </c>
      <c r="S151" s="198">
        <v>0</v>
      </c>
      <c r="T151" s="199">
        <f>S151*H151</f>
        <v>0</v>
      </c>
      <c r="U151" s="35"/>
      <c r="V151" s="35"/>
      <c r="W151" s="35"/>
      <c r="X151" s="35"/>
      <c r="Y151" s="35"/>
      <c r="Z151" s="35"/>
      <c r="AA151" s="35"/>
      <c r="AB151" s="35"/>
      <c r="AC151" s="35"/>
      <c r="AD151" s="35"/>
      <c r="AE151" s="35"/>
      <c r="AR151" s="200" t="s">
        <v>299</v>
      </c>
      <c r="AT151" s="200" t="s">
        <v>294</v>
      </c>
      <c r="AU151" s="200" t="s">
        <v>120</v>
      </c>
      <c r="AY151" s="18" t="s">
        <v>292</v>
      </c>
      <c r="BE151" s="201">
        <f>IF(N151="základní",J151,0)</f>
        <v>0</v>
      </c>
      <c r="BF151" s="201">
        <f>IF(N151="snížená",J151,0)</f>
        <v>0</v>
      </c>
      <c r="BG151" s="201">
        <f>IF(N151="zákl. přenesená",J151,0)</f>
        <v>0</v>
      </c>
      <c r="BH151" s="201">
        <f>IF(N151="sníž. přenesená",J151,0)</f>
        <v>0</v>
      </c>
      <c r="BI151" s="201">
        <f>IF(N151="nulová",J151,0)</f>
        <v>0</v>
      </c>
      <c r="BJ151" s="18" t="s">
        <v>85</v>
      </c>
      <c r="BK151" s="201">
        <f>ROUND(I151*H151,2)</f>
        <v>0</v>
      </c>
      <c r="BL151" s="18" t="s">
        <v>299</v>
      </c>
      <c r="BM151" s="200" t="s">
        <v>6769</v>
      </c>
    </row>
    <row r="152" spans="1:65" s="14" customFormat="1" ht="11.25">
      <c r="B152" s="213"/>
      <c r="C152" s="214"/>
      <c r="D152" s="204" t="s">
        <v>301</v>
      </c>
      <c r="E152" s="215" t="s">
        <v>1</v>
      </c>
      <c r="F152" s="216" t="s">
        <v>6755</v>
      </c>
      <c r="G152" s="214"/>
      <c r="H152" s="217">
        <v>2976</v>
      </c>
      <c r="I152" s="218"/>
      <c r="J152" s="214"/>
      <c r="K152" s="214"/>
      <c r="L152" s="219"/>
      <c r="M152" s="220"/>
      <c r="N152" s="221"/>
      <c r="O152" s="221"/>
      <c r="P152" s="221"/>
      <c r="Q152" s="221"/>
      <c r="R152" s="221"/>
      <c r="S152" s="221"/>
      <c r="T152" s="222"/>
      <c r="AT152" s="223" t="s">
        <v>301</v>
      </c>
      <c r="AU152" s="223" t="s">
        <v>120</v>
      </c>
      <c r="AV152" s="14" t="s">
        <v>120</v>
      </c>
      <c r="AW152" s="14" t="s">
        <v>32</v>
      </c>
      <c r="AX152" s="14" t="s">
        <v>85</v>
      </c>
      <c r="AY152" s="223" t="s">
        <v>292</v>
      </c>
    </row>
    <row r="153" spans="1:65" s="2" customFormat="1" ht="21.75" customHeight="1">
      <c r="A153" s="35"/>
      <c r="B153" s="36"/>
      <c r="C153" s="189" t="s">
        <v>7</v>
      </c>
      <c r="D153" s="189" t="s">
        <v>294</v>
      </c>
      <c r="E153" s="190" t="s">
        <v>6770</v>
      </c>
      <c r="F153" s="191" t="s">
        <v>6771</v>
      </c>
      <c r="G153" s="192" t="s">
        <v>297</v>
      </c>
      <c r="H153" s="193">
        <v>2976</v>
      </c>
      <c r="I153" s="194"/>
      <c r="J153" s="195">
        <f>ROUND(I153*H153,2)</f>
        <v>0</v>
      </c>
      <c r="K153" s="191" t="s">
        <v>298</v>
      </c>
      <c r="L153" s="40"/>
      <c r="M153" s="196" t="s">
        <v>1</v>
      </c>
      <c r="N153" s="197" t="s">
        <v>42</v>
      </c>
      <c r="O153" s="72"/>
      <c r="P153" s="198">
        <f>O153*H153</f>
        <v>0</v>
      </c>
      <c r="Q153" s="198">
        <v>0</v>
      </c>
      <c r="R153" s="198">
        <f>Q153*H153</f>
        <v>0</v>
      </c>
      <c r="S153" s="198">
        <v>0</v>
      </c>
      <c r="T153" s="199">
        <f>S153*H153</f>
        <v>0</v>
      </c>
      <c r="U153" s="35"/>
      <c r="V153" s="35"/>
      <c r="W153" s="35"/>
      <c r="X153" s="35"/>
      <c r="Y153" s="35"/>
      <c r="Z153" s="35"/>
      <c r="AA153" s="35"/>
      <c r="AB153" s="35"/>
      <c r="AC153" s="35"/>
      <c r="AD153" s="35"/>
      <c r="AE153" s="35"/>
      <c r="AR153" s="200" t="s">
        <v>299</v>
      </c>
      <c r="AT153" s="200" t="s">
        <v>294</v>
      </c>
      <c r="AU153" s="200" t="s">
        <v>120</v>
      </c>
      <c r="AY153" s="18" t="s">
        <v>292</v>
      </c>
      <c r="BE153" s="201">
        <f>IF(N153="základní",J153,0)</f>
        <v>0</v>
      </c>
      <c r="BF153" s="201">
        <f>IF(N153="snížená",J153,0)</f>
        <v>0</v>
      </c>
      <c r="BG153" s="201">
        <f>IF(N153="zákl. přenesená",J153,0)</f>
        <v>0</v>
      </c>
      <c r="BH153" s="201">
        <f>IF(N153="sníž. přenesená",J153,0)</f>
        <v>0</v>
      </c>
      <c r="BI153" s="201">
        <f>IF(N153="nulová",J153,0)</f>
        <v>0</v>
      </c>
      <c r="BJ153" s="18" t="s">
        <v>85</v>
      </c>
      <c r="BK153" s="201">
        <f>ROUND(I153*H153,2)</f>
        <v>0</v>
      </c>
      <c r="BL153" s="18" t="s">
        <v>299</v>
      </c>
      <c r="BM153" s="200" t="s">
        <v>6772</v>
      </c>
    </row>
    <row r="154" spans="1:65" s="14" customFormat="1" ht="11.25">
      <c r="B154" s="213"/>
      <c r="C154" s="214"/>
      <c r="D154" s="204" t="s">
        <v>301</v>
      </c>
      <c r="E154" s="215" t="s">
        <v>1</v>
      </c>
      <c r="F154" s="216" t="s">
        <v>6755</v>
      </c>
      <c r="G154" s="214"/>
      <c r="H154" s="217">
        <v>2976</v>
      </c>
      <c r="I154" s="218"/>
      <c r="J154" s="214"/>
      <c r="K154" s="214"/>
      <c r="L154" s="219"/>
      <c r="M154" s="220"/>
      <c r="N154" s="221"/>
      <c r="O154" s="221"/>
      <c r="P154" s="221"/>
      <c r="Q154" s="221"/>
      <c r="R154" s="221"/>
      <c r="S154" s="221"/>
      <c r="T154" s="222"/>
      <c r="AT154" s="223" t="s">
        <v>301</v>
      </c>
      <c r="AU154" s="223" t="s">
        <v>120</v>
      </c>
      <c r="AV154" s="14" t="s">
        <v>120</v>
      </c>
      <c r="AW154" s="14" t="s">
        <v>32</v>
      </c>
      <c r="AX154" s="14" t="s">
        <v>85</v>
      </c>
      <c r="AY154" s="223" t="s">
        <v>292</v>
      </c>
    </row>
    <row r="155" spans="1:65" s="2" customFormat="1" ht="16.5" customHeight="1">
      <c r="A155" s="35"/>
      <c r="B155" s="36"/>
      <c r="C155" s="189" t="s">
        <v>485</v>
      </c>
      <c r="D155" s="189" t="s">
        <v>294</v>
      </c>
      <c r="E155" s="190" t="s">
        <v>6773</v>
      </c>
      <c r="F155" s="191" t="s">
        <v>6774</v>
      </c>
      <c r="G155" s="192" t="s">
        <v>297</v>
      </c>
      <c r="H155" s="193">
        <v>2976</v>
      </c>
      <c r="I155" s="194"/>
      <c r="J155" s="195">
        <f>ROUND(I155*H155,2)</f>
        <v>0</v>
      </c>
      <c r="K155" s="191" t="s">
        <v>298</v>
      </c>
      <c r="L155" s="40"/>
      <c r="M155" s="196" t="s">
        <v>1</v>
      </c>
      <c r="N155" s="197" t="s">
        <v>42</v>
      </c>
      <c r="O155" s="72"/>
      <c r="P155" s="198">
        <f>O155*H155</f>
        <v>0</v>
      </c>
      <c r="Q155" s="198">
        <v>0</v>
      </c>
      <c r="R155" s="198">
        <f>Q155*H155</f>
        <v>0</v>
      </c>
      <c r="S155" s="198">
        <v>0</v>
      </c>
      <c r="T155" s="199">
        <f>S155*H155</f>
        <v>0</v>
      </c>
      <c r="U155" s="35"/>
      <c r="V155" s="35"/>
      <c r="W155" s="35"/>
      <c r="X155" s="35"/>
      <c r="Y155" s="35"/>
      <c r="Z155" s="35"/>
      <c r="AA155" s="35"/>
      <c r="AB155" s="35"/>
      <c r="AC155" s="35"/>
      <c r="AD155" s="35"/>
      <c r="AE155" s="35"/>
      <c r="AR155" s="200" t="s">
        <v>299</v>
      </c>
      <c r="AT155" s="200" t="s">
        <v>294</v>
      </c>
      <c r="AU155" s="200" t="s">
        <v>120</v>
      </c>
      <c r="AY155" s="18" t="s">
        <v>292</v>
      </c>
      <c r="BE155" s="201">
        <f>IF(N155="základní",J155,0)</f>
        <v>0</v>
      </c>
      <c r="BF155" s="201">
        <f>IF(N155="snížená",J155,0)</f>
        <v>0</v>
      </c>
      <c r="BG155" s="201">
        <f>IF(N155="zákl. přenesená",J155,0)</f>
        <v>0</v>
      </c>
      <c r="BH155" s="201">
        <f>IF(N155="sníž. přenesená",J155,0)</f>
        <v>0</v>
      </c>
      <c r="BI155" s="201">
        <f>IF(N155="nulová",J155,0)</f>
        <v>0</v>
      </c>
      <c r="BJ155" s="18" t="s">
        <v>85</v>
      </c>
      <c r="BK155" s="201">
        <f>ROUND(I155*H155,2)</f>
        <v>0</v>
      </c>
      <c r="BL155" s="18" t="s">
        <v>299</v>
      </c>
      <c r="BM155" s="200" t="s">
        <v>6775</v>
      </c>
    </row>
    <row r="156" spans="1:65" s="14" customFormat="1" ht="11.25">
      <c r="B156" s="213"/>
      <c r="C156" s="214"/>
      <c r="D156" s="204" t="s">
        <v>301</v>
      </c>
      <c r="E156" s="215" t="s">
        <v>1</v>
      </c>
      <c r="F156" s="216" t="s">
        <v>6755</v>
      </c>
      <c r="G156" s="214"/>
      <c r="H156" s="217">
        <v>2976</v>
      </c>
      <c r="I156" s="218"/>
      <c r="J156" s="214"/>
      <c r="K156" s="214"/>
      <c r="L156" s="219"/>
      <c r="M156" s="220"/>
      <c r="N156" s="221"/>
      <c r="O156" s="221"/>
      <c r="P156" s="221"/>
      <c r="Q156" s="221"/>
      <c r="R156" s="221"/>
      <c r="S156" s="221"/>
      <c r="T156" s="222"/>
      <c r="AT156" s="223" t="s">
        <v>301</v>
      </c>
      <c r="AU156" s="223" t="s">
        <v>120</v>
      </c>
      <c r="AV156" s="14" t="s">
        <v>120</v>
      </c>
      <c r="AW156" s="14" t="s">
        <v>32</v>
      </c>
      <c r="AX156" s="14" t="s">
        <v>85</v>
      </c>
      <c r="AY156" s="223" t="s">
        <v>292</v>
      </c>
    </row>
    <row r="157" spans="1:65" s="2" customFormat="1" ht="24.2" customHeight="1">
      <c r="A157" s="35"/>
      <c r="B157" s="36"/>
      <c r="C157" s="189" t="s">
        <v>489</v>
      </c>
      <c r="D157" s="189" t="s">
        <v>294</v>
      </c>
      <c r="E157" s="190" t="s">
        <v>6776</v>
      </c>
      <c r="F157" s="191" t="s">
        <v>6777</v>
      </c>
      <c r="G157" s="192" t="s">
        <v>297</v>
      </c>
      <c r="H157" s="193">
        <v>2780</v>
      </c>
      <c r="I157" s="194"/>
      <c r="J157" s="195">
        <f>ROUND(I157*H157,2)</f>
        <v>0</v>
      </c>
      <c r="K157" s="191" t="s">
        <v>298</v>
      </c>
      <c r="L157" s="40"/>
      <c r="M157" s="196" t="s">
        <v>1</v>
      </c>
      <c r="N157" s="197" t="s">
        <v>42</v>
      </c>
      <c r="O157" s="72"/>
      <c r="P157" s="198">
        <f>O157*H157</f>
        <v>0</v>
      </c>
      <c r="Q157" s="198">
        <v>0</v>
      </c>
      <c r="R157" s="198">
        <f>Q157*H157</f>
        <v>0</v>
      </c>
      <c r="S157" s="198">
        <v>0</v>
      </c>
      <c r="T157" s="199">
        <f>S157*H157</f>
        <v>0</v>
      </c>
      <c r="U157" s="35"/>
      <c r="V157" s="35"/>
      <c r="W157" s="35"/>
      <c r="X157" s="35"/>
      <c r="Y157" s="35"/>
      <c r="Z157" s="35"/>
      <c r="AA157" s="35"/>
      <c r="AB157" s="35"/>
      <c r="AC157" s="35"/>
      <c r="AD157" s="35"/>
      <c r="AE157" s="35"/>
      <c r="AR157" s="200" t="s">
        <v>299</v>
      </c>
      <c r="AT157" s="200" t="s">
        <v>294</v>
      </c>
      <c r="AU157" s="200" t="s">
        <v>120</v>
      </c>
      <c r="AY157" s="18" t="s">
        <v>292</v>
      </c>
      <c r="BE157" s="201">
        <f>IF(N157="základní",J157,0)</f>
        <v>0</v>
      </c>
      <c r="BF157" s="201">
        <f>IF(N157="snížená",J157,0)</f>
        <v>0</v>
      </c>
      <c r="BG157" s="201">
        <f>IF(N157="zákl. přenesená",J157,0)</f>
        <v>0</v>
      </c>
      <c r="BH157" s="201">
        <f>IF(N157="sníž. přenesená",J157,0)</f>
        <v>0</v>
      </c>
      <c r="BI157" s="201">
        <f>IF(N157="nulová",J157,0)</f>
        <v>0</v>
      </c>
      <c r="BJ157" s="18" t="s">
        <v>85</v>
      </c>
      <c r="BK157" s="201">
        <f>ROUND(I157*H157,2)</f>
        <v>0</v>
      </c>
      <c r="BL157" s="18" t="s">
        <v>299</v>
      </c>
      <c r="BM157" s="200" t="s">
        <v>6778</v>
      </c>
    </row>
    <row r="158" spans="1:65" s="13" customFormat="1" ht="11.25">
      <c r="B158" s="202"/>
      <c r="C158" s="203"/>
      <c r="D158" s="204" t="s">
        <v>301</v>
      </c>
      <c r="E158" s="205" t="s">
        <v>1</v>
      </c>
      <c r="F158" s="206" t="s">
        <v>6762</v>
      </c>
      <c r="G158" s="203"/>
      <c r="H158" s="205" t="s">
        <v>1</v>
      </c>
      <c r="I158" s="207"/>
      <c r="J158" s="203"/>
      <c r="K158" s="203"/>
      <c r="L158" s="208"/>
      <c r="M158" s="209"/>
      <c r="N158" s="210"/>
      <c r="O158" s="210"/>
      <c r="P158" s="210"/>
      <c r="Q158" s="210"/>
      <c r="R158" s="210"/>
      <c r="S158" s="210"/>
      <c r="T158" s="211"/>
      <c r="AT158" s="212" t="s">
        <v>301</v>
      </c>
      <c r="AU158" s="212" t="s">
        <v>120</v>
      </c>
      <c r="AV158" s="13" t="s">
        <v>85</v>
      </c>
      <c r="AW158" s="13" t="s">
        <v>32</v>
      </c>
      <c r="AX158" s="13" t="s">
        <v>77</v>
      </c>
      <c r="AY158" s="212" t="s">
        <v>292</v>
      </c>
    </row>
    <row r="159" spans="1:65" s="14" customFormat="1" ht="11.25">
      <c r="B159" s="213"/>
      <c r="C159" s="214"/>
      <c r="D159" s="204" t="s">
        <v>301</v>
      </c>
      <c r="E159" s="215" t="s">
        <v>1</v>
      </c>
      <c r="F159" s="216" t="s">
        <v>6779</v>
      </c>
      <c r="G159" s="214"/>
      <c r="H159" s="217">
        <v>2780</v>
      </c>
      <c r="I159" s="218"/>
      <c r="J159" s="214"/>
      <c r="K159" s="214"/>
      <c r="L159" s="219"/>
      <c r="M159" s="220"/>
      <c r="N159" s="221"/>
      <c r="O159" s="221"/>
      <c r="P159" s="221"/>
      <c r="Q159" s="221"/>
      <c r="R159" s="221"/>
      <c r="S159" s="221"/>
      <c r="T159" s="222"/>
      <c r="AT159" s="223" t="s">
        <v>301</v>
      </c>
      <c r="AU159" s="223" t="s">
        <v>120</v>
      </c>
      <c r="AV159" s="14" t="s">
        <v>120</v>
      </c>
      <c r="AW159" s="14" t="s">
        <v>32</v>
      </c>
      <c r="AX159" s="14" t="s">
        <v>77</v>
      </c>
      <c r="AY159" s="223" t="s">
        <v>292</v>
      </c>
    </row>
    <row r="160" spans="1:65" s="15" customFormat="1" ht="11.25">
      <c r="B160" s="224"/>
      <c r="C160" s="225"/>
      <c r="D160" s="204" t="s">
        <v>301</v>
      </c>
      <c r="E160" s="226" t="s">
        <v>6702</v>
      </c>
      <c r="F160" s="227" t="s">
        <v>304</v>
      </c>
      <c r="G160" s="225"/>
      <c r="H160" s="228">
        <v>2780</v>
      </c>
      <c r="I160" s="229"/>
      <c r="J160" s="225"/>
      <c r="K160" s="225"/>
      <c r="L160" s="230"/>
      <c r="M160" s="231"/>
      <c r="N160" s="232"/>
      <c r="O160" s="232"/>
      <c r="P160" s="232"/>
      <c r="Q160" s="232"/>
      <c r="R160" s="232"/>
      <c r="S160" s="232"/>
      <c r="T160" s="233"/>
      <c r="AT160" s="234" t="s">
        <v>301</v>
      </c>
      <c r="AU160" s="234" t="s">
        <v>120</v>
      </c>
      <c r="AV160" s="15" t="s">
        <v>299</v>
      </c>
      <c r="AW160" s="15" t="s">
        <v>32</v>
      </c>
      <c r="AX160" s="15" t="s">
        <v>85</v>
      </c>
      <c r="AY160" s="234" t="s">
        <v>292</v>
      </c>
    </row>
    <row r="161" spans="1:65" s="2" customFormat="1" ht="16.5" customHeight="1">
      <c r="A161" s="35"/>
      <c r="B161" s="36"/>
      <c r="C161" s="246" t="s">
        <v>494</v>
      </c>
      <c r="D161" s="246" t="s">
        <v>626</v>
      </c>
      <c r="E161" s="247" t="s">
        <v>6780</v>
      </c>
      <c r="F161" s="248" t="s">
        <v>6781</v>
      </c>
      <c r="G161" s="249" t="s">
        <v>1738</v>
      </c>
      <c r="H161" s="250">
        <v>83.4</v>
      </c>
      <c r="I161" s="251"/>
      <c r="J161" s="252">
        <f>ROUND(I161*H161,2)</f>
        <v>0</v>
      </c>
      <c r="K161" s="248" t="s">
        <v>298</v>
      </c>
      <c r="L161" s="253"/>
      <c r="M161" s="254" t="s">
        <v>1</v>
      </c>
      <c r="N161" s="255" t="s">
        <v>42</v>
      </c>
      <c r="O161" s="72"/>
      <c r="P161" s="198">
        <f>O161*H161</f>
        <v>0</v>
      </c>
      <c r="Q161" s="198">
        <v>1E-3</v>
      </c>
      <c r="R161" s="198">
        <f>Q161*H161</f>
        <v>8.3400000000000002E-2</v>
      </c>
      <c r="S161" s="198">
        <v>0</v>
      </c>
      <c r="T161" s="199">
        <f>S161*H161</f>
        <v>0</v>
      </c>
      <c r="U161" s="35"/>
      <c r="V161" s="35"/>
      <c r="W161" s="35"/>
      <c r="X161" s="35"/>
      <c r="Y161" s="35"/>
      <c r="Z161" s="35"/>
      <c r="AA161" s="35"/>
      <c r="AB161" s="35"/>
      <c r="AC161" s="35"/>
      <c r="AD161" s="35"/>
      <c r="AE161" s="35"/>
      <c r="AR161" s="200" t="s">
        <v>357</v>
      </c>
      <c r="AT161" s="200" t="s">
        <v>626</v>
      </c>
      <c r="AU161" s="200" t="s">
        <v>120</v>
      </c>
      <c r="AY161" s="18" t="s">
        <v>292</v>
      </c>
      <c r="BE161" s="201">
        <f>IF(N161="základní",J161,0)</f>
        <v>0</v>
      </c>
      <c r="BF161" s="201">
        <f>IF(N161="snížená",J161,0)</f>
        <v>0</v>
      </c>
      <c r="BG161" s="201">
        <f>IF(N161="zákl. přenesená",J161,0)</f>
        <v>0</v>
      </c>
      <c r="BH161" s="201">
        <f>IF(N161="sníž. přenesená",J161,0)</f>
        <v>0</v>
      </c>
      <c r="BI161" s="201">
        <f>IF(N161="nulová",J161,0)</f>
        <v>0</v>
      </c>
      <c r="BJ161" s="18" t="s">
        <v>85</v>
      </c>
      <c r="BK161" s="201">
        <f>ROUND(I161*H161,2)</f>
        <v>0</v>
      </c>
      <c r="BL161" s="18" t="s">
        <v>299</v>
      </c>
      <c r="BM161" s="200" t="s">
        <v>6782</v>
      </c>
    </row>
    <row r="162" spans="1:65" s="14" customFormat="1" ht="11.25">
      <c r="B162" s="213"/>
      <c r="C162" s="214"/>
      <c r="D162" s="204" t="s">
        <v>301</v>
      </c>
      <c r="E162" s="215" t="s">
        <v>1</v>
      </c>
      <c r="F162" s="216" t="s">
        <v>6783</v>
      </c>
      <c r="G162" s="214"/>
      <c r="H162" s="217">
        <v>83.4</v>
      </c>
      <c r="I162" s="218"/>
      <c r="J162" s="214"/>
      <c r="K162" s="214"/>
      <c r="L162" s="219"/>
      <c r="M162" s="220"/>
      <c r="N162" s="221"/>
      <c r="O162" s="221"/>
      <c r="P162" s="221"/>
      <c r="Q162" s="221"/>
      <c r="R162" s="221"/>
      <c r="S162" s="221"/>
      <c r="T162" s="222"/>
      <c r="AT162" s="223" t="s">
        <v>301</v>
      </c>
      <c r="AU162" s="223" t="s">
        <v>120</v>
      </c>
      <c r="AV162" s="14" t="s">
        <v>120</v>
      </c>
      <c r="AW162" s="14" t="s">
        <v>32</v>
      </c>
      <c r="AX162" s="14" t="s">
        <v>85</v>
      </c>
      <c r="AY162" s="223" t="s">
        <v>292</v>
      </c>
    </row>
    <row r="163" spans="1:65" s="2" customFormat="1" ht="21.75" customHeight="1">
      <c r="A163" s="35"/>
      <c r="B163" s="36"/>
      <c r="C163" s="189" t="s">
        <v>498</v>
      </c>
      <c r="D163" s="189" t="s">
        <v>294</v>
      </c>
      <c r="E163" s="190" t="s">
        <v>6784</v>
      </c>
      <c r="F163" s="191" t="s">
        <v>6785</v>
      </c>
      <c r="G163" s="192" t="s">
        <v>581</v>
      </c>
      <c r="H163" s="193">
        <v>98</v>
      </c>
      <c r="I163" s="194"/>
      <c r="J163" s="195">
        <f>ROUND(I163*H163,2)</f>
        <v>0</v>
      </c>
      <c r="K163" s="191" t="s">
        <v>298</v>
      </c>
      <c r="L163" s="40"/>
      <c r="M163" s="196" t="s">
        <v>1</v>
      </c>
      <c r="N163" s="197" t="s">
        <v>42</v>
      </c>
      <c r="O163" s="72"/>
      <c r="P163" s="198">
        <f>O163*H163</f>
        <v>0</v>
      </c>
      <c r="Q163" s="198">
        <v>0</v>
      </c>
      <c r="R163" s="198">
        <f>Q163*H163</f>
        <v>0</v>
      </c>
      <c r="S163" s="198">
        <v>0</v>
      </c>
      <c r="T163" s="199">
        <f>S163*H163</f>
        <v>0</v>
      </c>
      <c r="U163" s="35"/>
      <c r="V163" s="35"/>
      <c r="W163" s="35"/>
      <c r="X163" s="35"/>
      <c r="Y163" s="35"/>
      <c r="Z163" s="35"/>
      <c r="AA163" s="35"/>
      <c r="AB163" s="35"/>
      <c r="AC163" s="35"/>
      <c r="AD163" s="35"/>
      <c r="AE163" s="35"/>
      <c r="AR163" s="200" t="s">
        <v>299</v>
      </c>
      <c r="AT163" s="200" t="s">
        <v>294</v>
      </c>
      <c r="AU163" s="200" t="s">
        <v>120</v>
      </c>
      <c r="AY163" s="18" t="s">
        <v>292</v>
      </c>
      <c r="BE163" s="201">
        <f>IF(N163="základní",J163,0)</f>
        <v>0</v>
      </c>
      <c r="BF163" s="201">
        <f>IF(N163="snížená",J163,0)</f>
        <v>0</v>
      </c>
      <c r="BG163" s="201">
        <f>IF(N163="zákl. přenesená",J163,0)</f>
        <v>0</v>
      </c>
      <c r="BH163" s="201">
        <f>IF(N163="sníž. přenesená",J163,0)</f>
        <v>0</v>
      </c>
      <c r="BI163" s="201">
        <f>IF(N163="nulová",J163,0)</f>
        <v>0</v>
      </c>
      <c r="BJ163" s="18" t="s">
        <v>85</v>
      </c>
      <c r="BK163" s="201">
        <f>ROUND(I163*H163,2)</f>
        <v>0</v>
      </c>
      <c r="BL163" s="18" t="s">
        <v>299</v>
      </c>
      <c r="BM163" s="200" t="s">
        <v>6786</v>
      </c>
    </row>
    <row r="164" spans="1:65" s="14" customFormat="1" ht="11.25">
      <c r="B164" s="213"/>
      <c r="C164" s="214"/>
      <c r="D164" s="204" t="s">
        <v>301</v>
      </c>
      <c r="E164" s="215" t="s">
        <v>1</v>
      </c>
      <c r="F164" s="216" t="s">
        <v>6787</v>
      </c>
      <c r="G164" s="214"/>
      <c r="H164" s="217">
        <v>98</v>
      </c>
      <c r="I164" s="218"/>
      <c r="J164" s="214"/>
      <c r="K164" s="214"/>
      <c r="L164" s="219"/>
      <c r="M164" s="220"/>
      <c r="N164" s="221"/>
      <c r="O164" s="221"/>
      <c r="P164" s="221"/>
      <c r="Q164" s="221"/>
      <c r="R164" s="221"/>
      <c r="S164" s="221"/>
      <c r="T164" s="222"/>
      <c r="AT164" s="223" t="s">
        <v>301</v>
      </c>
      <c r="AU164" s="223" t="s">
        <v>120</v>
      </c>
      <c r="AV164" s="14" t="s">
        <v>120</v>
      </c>
      <c r="AW164" s="14" t="s">
        <v>32</v>
      </c>
      <c r="AX164" s="14" t="s">
        <v>85</v>
      </c>
      <c r="AY164" s="223" t="s">
        <v>292</v>
      </c>
    </row>
    <row r="165" spans="1:65" s="2" customFormat="1" ht="24.2" customHeight="1">
      <c r="A165" s="35"/>
      <c r="B165" s="36"/>
      <c r="C165" s="189" t="s">
        <v>503</v>
      </c>
      <c r="D165" s="189" t="s">
        <v>294</v>
      </c>
      <c r="E165" s="190" t="s">
        <v>6788</v>
      </c>
      <c r="F165" s="191" t="s">
        <v>6789</v>
      </c>
      <c r="G165" s="192" t="s">
        <v>581</v>
      </c>
      <c r="H165" s="193">
        <v>120</v>
      </c>
      <c r="I165" s="194"/>
      <c r="J165" s="195">
        <f>ROUND(I165*H165,2)</f>
        <v>0</v>
      </c>
      <c r="K165" s="191" t="s">
        <v>298</v>
      </c>
      <c r="L165" s="40"/>
      <c r="M165" s="196" t="s">
        <v>1</v>
      </c>
      <c r="N165" s="197" t="s">
        <v>42</v>
      </c>
      <c r="O165" s="72"/>
      <c r="P165" s="198">
        <f>O165*H165</f>
        <v>0</v>
      </c>
      <c r="Q165" s="198">
        <v>0</v>
      </c>
      <c r="R165" s="198">
        <f>Q165*H165</f>
        <v>0</v>
      </c>
      <c r="S165" s="198">
        <v>0</v>
      </c>
      <c r="T165" s="199">
        <f>S165*H165</f>
        <v>0</v>
      </c>
      <c r="U165" s="35"/>
      <c r="V165" s="35"/>
      <c r="W165" s="35"/>
      <c r="X165" s="35"/>
      <c r="Y165" s="35"/>
      <c r="Z165" s="35"/>
      <c r="AA165" s="35"/>
      <c r="AB165" s="35"/>
      <c r="AC165" s="35"/>
      <c r="AD165" s="35"/>
      <c r="AE165" s="35"/>
      <c r="AR165" s="200" t="s">
        <v>299</v>
      </c>
      <c r="AT165" s="200" t="s">
        <v>294</v>
      </c>
      <c r="AU165" s="200" t="s">
        <v>120</v>
      </c>
      <c r="AY165" s="18" t="s">
        <v>292</v>
      </c>
      <c r="BE165" s="201">
        <f>IF(N165="základní",J165,0)</f>
        <v>0</v>
      </c>
      <c r="BF165" s="201">
        <f>IF(N165="snížená",J165,0)</f>
        <v>0</v>
      </c>
      <c r="BG165" s="201">
        <f>IF(N165="zákl. přenesená",J165,0)</f>
        <v>0</v>
      </c>
      <c r="BH165" s="201">
        <f>IF(N165="sníž. přenesená",J165,0)</f>
        <v>0</v>
      </c>
      <c r="BI165" s="201">
        <f>IF(N165="nulová",J165,0)</f>
        <v>0</v>
      </c>
      <c r="BJ165" s="18" t="s">
        <v>85</v>
      </c>
      <c r="BK165" s="201">
        <f>ROUND(I165*H165,2)</f>
        <v>0</v>
      </c>
      <c r="BL165" s="18" t="s">
        <v>299</v>
      </c>
      <c r="BM165" s="200" t="s">
        <v>6790</v>
      </c>
    </row>
    <row r="166" spans="1:65" s="14" customFormat="1" ht="22.5">
      <c r="B166" s="213"/>
      <c r="C166" s="214"/>
      <c r="D166" s="204" t="s">
        <v>301</v>
      </c>
      <c r="E166" s="215" t="s">
        <v>1</v>
      </c>
      <c r="F166" s="216" t="s">
        <v>6791</v>
      </c>
      <c r="G166" s="214"/>
      <c r="H166" s="217">
        <v>120</v>
      </c>
      <c r="I166" s="218"/>
      <c r="J166" s="214"/>
      <c r="K166" s="214"/>
      <c r="L166" s="219"/>
      <c r="M166" s="220"/>
      <c r="N166" s="221"/>
      <c r="O166" s="221"/>
      <c r="P166" s="221"/>
      <c r="Q166" s="221"/>
      <c r="R166" s="221"/>
      <c r="S166" s="221"/>
      <c r="T166" s="222"/>
      <c r="AT166" s="223" t="s">
        <v>301</v>
      </c>
      <c r="AU166" s="223" t="s">
        <v>120</v>
      </c>
      <c r="AV166" s="14" t="s">
        <v>120</v>
      </c>
      <c r="AW166" s="14" t="s">
        <v>32</v>
      </c>
      <c r="AX166" s="14" t="s">
        <v>85</v>
      </c>
      <c r="AY166" s="223" t="s">
        <v>292</v>
      </c>
    </row>
    <row r="167" spans="1:65" s="2" customFormat="1" ht="24.2" customHeight="1">
      <c r="A167" s="35"/>
      <c r="B167" s="36"/>
      <c r="C167" s="189" t="s">
        <v>517</v>
      </c>
      <c r="D167" s="189" t="s">
        <v>294</v>
      </c>
      <c r="E167" s="190" t="s">
        <v>6792</v>
      </c>
      <c r="F167" s="191" t="s">
        <v>6793</v>
      </c>
      <c r="G167" s="192" t="s">
        <v>581</v>
      </c>
      <c r="H167" s="193">
        <v>68</v>
      </c>
      <c r="I167" s="194"/>
      <c r="J167" s="195">
        <f>ROUND(I167*H167,2)</f>
        <v>0</v>
      </c>
      <c r="K167" s="191" t="s">
        <v>298</v>
      </c>
      <c r="L167" s="40"/>
      <c r="M167" s="196" t="s">
        <v>1</v>
      </c>
      <c r="N167" s="197" t="s">
        <v>42</v>
      </c>
      <c r="O167" s="72"/>
      <c r="P167" s="198">
        <f>O167*H167</f>
        <v>0</v>
      </c>
      <c r="Q167" s="198">
        <v>0</v>
      </c>
      <c r="R167" s="198">
        <f>Q167*H167</f>
        <v>0</v>
      </c>
      <c r="S167" s="198">
        <v>0</v>
      </c>
      <c r="T167" s="199">
        <f>S167*H167</f>
        <v>0</v>
      </c>
      <c r="U167" s="35"/>
      <c r="V167" s="35"/>
      <c r="W167" s="35"/>
      <c r="X167" s="35"/>
      <c r="Y167" s="35"/>
      <c r="Z167" s="35"/>
      <c r="AA167" s="35"/>
      <c r="AB167" s="35"/>
      <c r="AC167" s="35"/>
      <c r="AD167" s="35"/>
      <c r="AE167" s="35"/>
      <c r="AR167" s="200" t="s">
        <v>299</v>
      </c>
      <c r="AT167" s="200" t="s">
        <v>294</v>
      </c>
      <c r="AU167" s="200" t="s">
        <v>120</v>
      </c>
      <c r="AY167" s="18" t="s">
        <v>292</v>
      </c>
      <c r="BE167" s="201">
        <f>IF(N167="základní",J167,0)</f>
        <v>0</v>
      </c>
      <c r="BF167" s="201">
        <f>IF(N167="snížená",J167,0)</f>
        <v>0</v>
      </c>
      <c r="BG167" s="201">
        <f>IF(N167="zákl. přenesená",J167,0)</f>
        <v>0</v>
      </c>
      <c r="BH167" s="201">
        <f>IF(N167="sníž. přenesená",J167,0)</f>
        <v>0</v>
      </c>
      <c r="BI167" s="201">
        <f>IF(N167="nulová",J167,0)</f>
        <v>0</v>
      </c>
      <c r="BJ167" s="18" t="s">
        <v>85</v>
      </c>
      <c r="BK167" s="201">
        <f>ROUND(I167*H167,2)</f>
        <v>0</v>
      </c>
      <c r="BL167" s="18" t="s">
        <v>299</v>
      </c>
      <c r="BM167" s="200" t="s">
        <v>6794</v>
      </c>
    </row>
    <row r="168" spans="1:65" s="2" customFormat="1" ht="33" customHeight="1">
      <c r="A168" s="35"/>
      <c r="B168" s="36"/>
      <c r="C168" s="189" t="s">
        <v>523</v>
      </c>
      <c r="D168" s="189" t="s">
        <v>294</v>
      </c>
      <c r="E168" s="190" t="s">
        <v>6795</v>
      </c>
      <c r="F168" s="191" t="s">
        <v>6796</v>
      </c>
      <c r="G168" s="192" t="s">
        <v>297</v>
      </c>
      <c r="H168" s="193">
        <v>2976</v>
      </c>
      <c r="I168" s="194"/>
      <c r="J168" s="195">
        <f>ROUND(I168*H168,2)</f>
        <v>0</v>
      </c>
      <c r="K168" s="191" t="s">
        <v>298</v>
      </c>
      <c r="L168" s="40"/>
      <c r="M168" s="196" t="s">
        <v>1</v>
      </c>
      <c r="N168" s="197" t="s">
        <v>42</v>
      </c>
      <c r="O168" s="72"/>
      <c r="P168" s="198">
        <f>O168*H168</f>
        <v>0</v>
      </c>
      <c r="Q168" s="198">
        <v>0</v>
      </c>
      <c r="R168" s="198">
        <f>Q168*H168</f>
        <v>0</v>
      </c>
      <c r="S168" s="198">
        <v>0</v>
      </c>
      <c r="T168" s="199">
        <f>S168*H168</f>
        <v>0</v>
      </c>
      <c r="U168" s="35"/>
      <c r="V168" s="35"/>
      <c r="W168" s="35"/>
      <c r="X168" s="35"/>
      <c r="Y168" s="35"/>
      <c r="Z168" s="35"/>
      <c r="AA168" s="35"/>
      <c r="AB168" s="35"/>
      <c r="AC168" s="35"/>
      <c r="AD168" s="35"/>
      <c r="AE168" s="35"/>
      <c r="AR168" s="200" t="s">
        <v>299</v>
      </c>
      <c r="AT168" s="200" t="s">
        <v>294</v>
      </c>
      <c r="AU168" s="200" t="s">
        <v>120</v>
      </c>
      <c r="AY168" s="18" t="s">
        <v>292</v>
      </c>
      <c r="BE168" s="201">
        <f>IF(N168="základní",J168,0)</f>
        <v>0</v>
      </c>
      <c r="BF168" s="201">
        <f>IF(N168="snížená",J168,0)</f>
        <v>0</v>
      </c>
      <c r="BG168" s="201">
        <f>IF(N168="zákl. přenesená",J168,0)</f>
        <v>0</v>
      </c>
      <c r="BH168" s="201">
        <f>IF(N168="sníž. přenesená",J168,0)</f>
        <v>0</v>
      </c>
      <c r="BI168" s="201">
        <f>IF(N168="nulová",J168,0)</f>
        <v>0</v>
      </c>
      <c r="BJ168" s="18" t="s">
        <v>85</v>
      </c>
      <c r="BK168" s="201">
        <f>ROUND(I168*H168,2)</f>
        <v>0</v>
      </c>
      <c r="BL168" s="18" t="s">
        <v>299</v>
      </c>
      <c r="BM168" s="200" t="s">
        <v>6797</v>
      </c>
    </row>
    <row r="169" spans="1:65" s="14" customFormat="1" ht="11.25">
      <c r="B169" s="213"/>
      <c r="C169" s="214"/>
      <c r="D169" s="204" t="s">
        <v>301</v>
      </c>
      <c r="E169" s="215" t="s">
        <v>1</v>
      </c>
      <c r="F169" s="216" t="s">
        <v>6755</v>
      </c>
      <c r="G169" s="214"/>
      <c r="H169" s="217">
        <v>2976</v>
      </c>
      <c r="I169" s="218"/>
      <c r="J169" s="214"/>
      <c r="K169" s="214"/>
      <c r="L169" s="219"/>
      <c r="M169" s="220"/>
      <c r="N169" s="221"/>
      <c r="O169" s="221"/>
      <c r="P169" s="221"/>
      <c r="Q169" s="221"/>
      <c r="R169" s="221"/>
      <c r="S169" s="221"/>
      <c r="T169" s="222"/>
      <c r="AT169" s="223" t="s">
        <v>301</v>
      </c>
      <c r="AU169" s="223" t="s">
        <v>120</v>
      </c>
      <c r="AV169" s="14" t="s">
        <v>120</v>
      </c>
      <c r="AW169" s="14" t="s">
        <v>32</v>
      </c>
      <c r="AX169" s="14" t="s">
        <v>85</v>
      </c>
      <c r="AY169" s="223" t="s">
        <v>292</v>
      </c>
    </row>
    <row r="170" spans="1:65" s="2" customFormat="1" ht="21.75" customHeight="1">
      <c r="A170" s="35"/>
      <c r="B170" s="36"/>
      <c r="C170" s="189" t="s">
        <v>532</v>
      </c>
      <c r="D170" s="189" t="s">
        <v>294</v>
      </c>
      <c r="E170" s="190" t="s">
        <v>6798</v>
      </c>
      <c r="F170" s="191" t="s">
        <v>6799</v>
      </c>
      <c r="G170" s="192" t="s">
        <v>297</v>
      </c>
      <c r="H170" s="193">
        <v>2780</v>
      </c>
      <c r="I170" s="194"/>
      <c r="J170" s="195">
        <f>ROUND(I170*H170,2)</f>
        <v>0</v>
      </c>
      <c r="K170" s="191" t="s">
        <v>298</v>
      </c>
      <c r="L170" s="40"/>
      <c r="M170" s="196" t="s">
        <v>1</v>
      </c>
      <c r="N170" s="197" t="s">
        <v>42</v>
      </c>
      <c r="O170" s="72"/>
      <c r="P170" s="198">
        <f>O170*H170</f>
        <v>0</v>
      </c>
      <c r="Q170" s="198">
        <v>0</v>
      </c>
      <c r="R170" s="198">
        <f>Q170*H170</f>
        <v>0</v>
      </c>
      <c r="S170" s="198">
        <v>0</v>
      </c>
      <c r="T170" s="199">
        <f>S170*H170</f>
        <v>0</v>
      </c>
      <c r="U170" s="35"/>
      <c r="V170" s="35"/>
      <c r="W170" s="35"/>
      <c r="X170" s="35"/>
      <c r="Y170" s="35"/>
      <c r="Z170" s="35"/>
      <c r="AA170" s="35"/>
      <c r="AB170" s="35"/>
      <c r="AC170" s="35"/>
      <c r="AD170" s="35"/>
      <c r="AE170" s="35"/>
      <c r="AR170" s="200" t="s">
        <v>299</v>
      </c>
      <c r="AT170" s="200" t="s">
        <v>294</v>
      </c>
      <c r="AU170" s="200" t="s">
        <v>120</v>
      </c>
      <c r="AY170" s="18" t="s">
        <v>292</v>
      </c>
      <c r="BE170" s="201">
        <f>IF(N170="základní",J170,0)</f>
        <v>0</v>
      </c>
      <c r="BF170" s="201">
        <f>IF(N170="snížená",J170,0)</f>
        <v>0</v>
      </c>
      <c r="BG170" s="201">
        <f>IF(N170="zákl. přenesená",J170,0)</f>
        <v>0</v>
      </c>
      <c r="BH170" s="201">
        <f>IF(N170="sníž. přenesená",J170,0)</f>
        <v>0</v>
      </c>
      <c r="BI170" s="201">
        <f>IF(N170="nulová",J170,0)</f>
        <v>0</v>
      </c>
      <c r="BJ170" s="18" t="s">
        <v>85</v>
      </c>
      <c r="BK170" s="201">
        <f>ROUND(I170*H170,2)</f>
        <v>0</v>
      </c>
      <c r="BL170" s="18" t="s">
        <v>299</v>
      </c>
      <c r="BM170" s="200" t="s">
        <v>6800</v>
      </c>
    </row>
    <row r="171" spans="1:65" s="14" customFormat="1" ht="11.25">
      <c r="B171" s="213"/>
      <c r="C171" s="214"/>
      <c r="D171" s="204" t="s">
        <v>301</v>
      </c>
      <c r="E171" s="215" t="s">
        <v>1</v>
      </c>
      <c r="F171" s="216" t="s">
        <v>6702</v>
      </c>
      <c r="G171" s="214"/>
      <c r="H171" s="217">
        <v>2780</v>
      </c>
      <c r="I171" s="218"/>
      <c r="J171" s="214"/>
      <c r="K171" s="214"/>
      <c r="L171" s="219"/>
      <c r="M171" s="220"/>
      <c r="N171" s="221"/>
      <c r="O171" s="221"/>
      <c r="P171" s="221"/>
      <c r="Q171" s="221"/>
      <c r="R171" s="221"/>
      <c r="S171" s="221"/>
      <c r="T171" s="222"/>
      <c r="AT171" s="223" t="s">
        <v>301</v>
      </c>
      <c r="AU171" s="223" t="s">
        <v>120</v>
      </c>
      <c r="AV171" s="14" t="s">
        <v>120</v>
      </c>
      <c r="AW171" s="14" t="s">
        <v>32</v>
      </c>
      <c r="AX171" s="14" t="s">
        <v>85</v>
      </c>
      <c r="AY171" s="223" t="s">
        <v>292</v>
      </c>
    </row>
    <row r="172" spans="1:65" s="2" customFormat="1" ht="16.5" customHeight="1">
      <c r="A172" s="35"/>
      <c r="B172" s="36"/>
      <c r="C172" s="189" t="s">
        <v>554</v>
      </c>
      <c r="D172" s="189" t="s">
        <v>294</v>
      </c>
      <c r="E172" s="190" t="s">
        <v>6801</v>
      </c>
      <c r="F172" s="191" t="s">
        <v>6802</v>
      </c>
      <c r="G172" s="192" t="s">
        <v>297</v>
      </c>
      <c r="H172" s="193">
        <v>2780</v>
      </c>
      <c r="I172" s="194"/>
      <c r="J172" s="195">
        <f>ROUND(I172*H172,2)</f>
        <v>0</v>
      </c>
      <c r="K172" s="191" t="s">
        <v>298</v>
      </c>
      <c r="L172" s="40"/>
      <c r="M172" s="196" t="s">
        <v>1</v>
      </c>
      <c r="N172" s="197" t="s">
        <v>42</v>
      </c>
      <c r="O172" s="72"/>
      <c r="P172" s="198">
        <f>O172*H172</f>
        <v>0</v>
      </c>
      <c r="Q172" s="198">
        <v>0</v>
      </c>
      <c r="R172" s="198">
        <f>Q172*H172</f>
        <v>0</v>
      </c>
      <c r="S172" s="198">
        <v>0</v>
      </c>
      <c r="T172" s="199">
        <f>S172*H172</f>
        <v>0</v>
      </c>
      <c r="U172" s="35"/>
      <c r="V172" s="35"/>
      <c r="W172" s="35"/>
      <c r="X172" s="35"/>
      <c r="Y172" s="35"/>
      <c r="Z172" s="35"/>
      <c r="AA172" s="35"/>
      <c r="AB172" s="35"/>
      <c r="AC172" s="35"/>
      <c r="AD172" s="35"/>
      <c r="AE172" s="35"/>
      <c r="AR172" s="200" t="s">
        <v>299</v>
      </c>
      <c r="AT172" s="200" t="s">
        <v>294</v>
      </c>
      <c r="AU172" s="200" t="s">
        <v>120</v>
      </c>
      <c r="AY172" s="18" t="s">
        <v>292</v>
      </c>
      <c r="BE172" s="201">
        <f>IF(N172="základní",J172,0)</f>
        <v>0</v>
      </c>
      <c r="BF172" s="201">
        <f>IF(N172="snížená",J172,0)</f>
        <v>0</v>
      </c>
      <c r="BG172" s="201">
        <f>IF(N172="zákl. přenesená",J172,0)</f>
        <v>0</v>
      </c>
      <c r="BH172" s="201">
        <f>IF(N172="sníž. přenesená",J172,0)</f>
        <v>0</v>
      </c>
      <c r="BI172" s="201">
        <f>IF(N172="nulová",J172,0)</f>
        <v>0</v>
      </c>
      <c r="BJ172" s="18" t="s">
        <v>85</v>
      </c>
      <c r="BK172" s="201">
        <f>ROUND(I172*H172,2)</f>
        <v>0</v>
      </c>
      <c r="BL172" s="18" t="s">
        <v>299</v>
      </c>
      <c r="BM172" s="200" t="s">
        <v>6803</v>
      </c>
    </row>
    <row r="173" spans="1:65" s="14" customFormat="1" ht="11.25">
      <c r="B173" s="213"/>
      <c r="C173" s="214"/>
      <c r="D173" s="204" t="s">
        <v>301</v>
      </c>
      <c r="E173" s="215" t="s">
        <v>1</v>
      </c>
      <c r="F173" s="216" t="s">
        <v>6702</v>
      </c>
      <c r="G173" s="214"/>
      <c r="H173" s="217">
        <v>2780</v>
      </c>
      <c r="I173" s="218"/>
      <c r="J173" s="214"/>
      <c r="K173" s="214"/>
      <c r="L173" s="219"/>
      <c r="M173" s="220"/>
      <c r="N173" s="221"/>
      <c r="O173" s="221"/>
      <c r="P173" s="221"/>
      <c r="Q173" s="221"/>
      <c r="R173" s="221"/>
      <c r="S173" s="221"/>
      <c r="T173" s="222"/>
      <c r="AT173" s="223" t="s">
        <v>301</v>
      </c>
      <c r="AU173" s="223" t="s">
        <v>120</v>
      </c>
      <c r="AV173" s="14" t="s">
        <v>120</v>
      </c>
      <c r="AW173" s="14" t="s">
        <v>32</v>
      </c>
      <c r="AX173" s="14" t="s">
        <v>85</v>
      </c>
      <c r="AY173" s="223" t="s">
        <v>292</v>
      </c>
    </row>
    <row r="174" spans="1:65" s="2" customFormat="1" ht="21.75" customHeight="1">
      <c r="A174" s="35"/>
      <c r="B174" s="36"/>
      <c r="C174" s="189" t="s">
        <v>562</v>
      </c>
      <c r="D174" s="189" t="s">
        <v>294</v>
      </c>
      <c r="E174" s="190" t="s">
        <v>6804</v>
      </c>
      <c r="F174" s="191" t="s">
        <v>6805</v>
      </c>
      <c r="G174" s="192" t="s">
        <v>297</v>
      </c>
      <c r="H174" s="193">
        <v>57</v>
      </c>
      <c r="I174" s="194"/>
      <c r="J174" s="195">
        <f>ROUND(I174*H174,2)</f>
        <v>0</v>
      </c>
      <c r="K174" s="191" t="s">
        <v>298</v>
      </c>
      <c r="L174" s="40"/>
      <c r="M174" s="196" t="s">
        <v>1</v>
      </c>
      <c r="N174" s="197" t="s">
        <v>42</v>
      </c>
      <c r="O174" s="72"/>
      <c r="P174" s="198">
        <f>O174*H174</f>
        <v>0</v>
      </c>
      <c r="Q174" s="198">
        <v>0</v>
      </c>
      <c r="R174" s="198">
        <f>Q174*H174</f>
        <v>0</v>
      </c>
      <c r="S174" s="198">
        <v>0</v>
      </c>
      <c r="T174" s="199">
        <f>S174*H174</f>
        <v>0</v>
      </c>
      <c r="U174" s="35"/>
      <c r="V174" s="35"/>
      <c r="W174" s="35"/>
      <c r="X174" s="35"/>
      <c r="Y174" s="35"/>
      <c r="Z174" s="35"/>
      <c r="AA174" s="35"/>
      <c r="AB174" s="35"/>
      <c r="AC174" s="35"/>
      <c r="AD174" s="35"/>
      <c r="AE174" s="35"/>
      <c r="AR174" s="200" t="s">
        <v>299</v>
      </c>
      <c r="AT174" s="200" t="s">
        <v>294</v>
      </c>
      <c r="AU174" s="200" t="s">
        <v>120</v>
      </c>
      <c r="AY174" s="18" t="s">
        <v>292</v>
      </c>
      <c r="BE174" s="201">
        <f>IF(N174="základní",J174,0)</f>
        <v>0</v>
      </c>
      <c r="BF174" s="201">
        <f>IF(N174="snížená",J174,0)</f>
        <v>0</v>
      </c>
      <c r="BG174" s="201">
        <f>IF(N174="zákl. přenesená",J174,0)</f>
        <v>0</v>
      </c>
      <c r="BH174" s="201">
        <f>IF(N174="sníž. přenesená",J174,0)</f>
        <v>0</v>
      </c>
      <c r="BI174" s="201">
        <f>IF(N174="nulová",J174,0)</f>
        <v>0</v>
      </c>
      <c r="BJ174" s="18" t="s">
        <v>85</v>
      </c>
      <c r="BK174" s="201">
        <f>ROUND(I174*H174,2)</f>
        <v>0</v>
      </c>
      <c r="BL174" s="18" t="s">
        <v>299</v>
      </c>
      <c r="BM174" s="200" t="s">
        <v>6806</v>
      </c>
    </row>
    <row r="175" spans="1:65" s="13" customFormat="1" ht="11.25">
      <c r="B175" s="202"/>
      <c r="C175" s="203"/>
      <c r="D175" s="204" t="s">
        <v>301</v>
      </c>
      <c r="E175" s="205" t="s">
        <v>1</v>
      </c>
      <c r="F175" s="206" t="s">
        <v>6807</v>
      </c>
      <c r="G175" s="203"/>
      <c r="H175" s="205" t="s">
        <v>1</v>
      </c>
      <c r="I175" s="207"/>
      <c r="J175" s="203"/>
      <c r="K175" s="203"/>
      <c r="L175" s="208"/>
      <c r="M175" s="209"/>
      <c r="N175" s="210"/>
      <c r="O175" s="210"/>
      <c r="P175" s="210"/>
      <c r="Q175" s="210"/>
      <c r="R175" s="210"/>
      <c r="S175" s="210"/>
      <c r="T175" s="211"/>
      <c r="AT175" s="212" t="s">
        <v>301</v>
      </c>
      <c r="AU175" s="212" t="s">
        <v>120</v>
      </c>
      <c r="AV175" s="13" t="s">
        <v>85</v>
      </c>
      <c r="AW175" s="13" t="s">
        <v>32</v>
      </c>
      <c r="AX175" s="13" t="s">
        <v>77</v>
      </c>
      <c r="AY175" s="212" t="s">
        <v>292</v>
      </c>
    </row>
    <row r="176" spans="1:65" s="14" customFormat="1" ht="11.25">
      <c r="B176" s="213"/>
      <c r="C176" s="214"/>
      <c r="D176" s="204" t="s">
        <v>301</v>
      </c>
      <c r="E176" s="215" t="s">
        <v>1</v>
      </c>
      <c r="F176" s="216" t="s">
        <v>767</v>
      </c>
      <c r="G176" s="214"/>
      <c r="H176" s="217">
        <v>57</v>
      </c>
      <c r="I176" s="218"/>
      <c r="J176" s="214"/>
      <c r="K176" s="214"/>
      <c r="L176" s="219"/>
      <c r="M176" s="220"/>
      <c r="N176" s="221"/>
      <c r="O176" s="221"/>
      <c r="P176" s="221"/>
      <c r="Q176" s="221"/>
      <c r="R176" s="221"/>
      <c r="S176" s="221"/>
      <c r="T176" s="222"/>
      <c r="AT176" s="223" t="s">
        <v>301</v>
      </c>
      <c r="AU176" s="223" t="s">
        <v>120</v>
      </c>
      <c r="AV176" s="14" t="s">
        <v>120</v>
      </c>
      <c r="AW176" s="14" t="s">
        <v>32</v>
      </c>
      <c r="AX176" s="14" t="s">
        <v>77</v>
      </c>
      <c r="AY176" s="223" t="s">
        <v>292</v>
      </c>
    </row>
    <row r="177" spans="1:65" s="15" customFormat="1" ht="11.25">
      <c r="B177" s="224"/>
      <c r="C177" s="225"/>
      <c r="D177" s="204" t="s">
        <v>301</v>
      </c>
      <c r="E177" s="226" t="s">
        <v>6698</v>
      </c>
      <c r="F177" s="227" t="s">
        <v>304</v>
      </c>
      <c r="G177" s="225"/>
      <c r="H177" s="228">
        <v>57</v>
      </c>
      <c r="I177" s="229"/>
      <c r="J177" s="225"/>
      <c r="K177" s="225"/>
      <c r="L177" s="230"/>
      <c r="M177" s="231"/>
      <c r="N177" s="232"/>
      <c r="O177" s="232"/>
      <c r="P177" s="232"/>
      <c r="Q177" s="232"/>
      <c r="R177" s="232"/>
      <c r="S177" s="232"/>
      <c r="T177" s="233"/>
      <c r="AT177" s="234" t="s">
        <v>301</v>
      </c>
      <c r="AU177" s="234" t="s">
        <v>120</v>
      </c>
      <c r="AV177" s="15" t="s">
        <v>299</v>
      </c>
      <c r="AW177" s="15" t="s">
        <v>32</v>
      </c>
      <c r="AX177" s="15" t="s">
        <v>85</v>
      </c>
      <c r="AY177" s="234" t="s">
        <v>292</v>
      </c>
    </row>
    <row r="178" spans="1:65" s="2" customFormat="1" ht="24.2" customHeight="1">
      <c r="A178" s="35"/>
      <c r="B178" s="36"/>
      <c r="C178" s="189" t="s">
        <v>573</v>
      </c>
      <c r="D178" s="189" t="s">
        <v>294</v>
      </c>
      <c r="E178" s="190" t="s">
        <v>6808</v>
      </c>
      <c r="F178" s="191" t="s">
        <v>6809</v>
      </c>
      <c r="G178" s="192" t="s">
        <v>297</v>
      </c>
      <c r="H178" s="193">
        <v>57</v>
      </c>
      <c r="I178" s="194"/>
      <c r="J178" s="195">
        <f>ROUND(I178*H178,2)</f>
        <v>0</v>
      </c>
      <c r="K178" s="191" t="s">
        <v>298</v>
      </c>
      <c r="L178" s="40"/>
      <c r="M178" s="196" t="s">
        <v>1</v>
      </c>
      <c r="N178" s="197" t="s">
        <v>42</v>
      </c>
      <c r="O178" s="72"/>
      <c r="P178" s="198">
        <f>O178*H178</f>
        <v>0</v>
      </c>
      <c r="Q178" s="198">
        <v>0</v>
      </c>
      <c r="R178" s="198">
        <f>Q178*H178</f>
        <v>0</v>
      </c>
      <c r="S178" s="198">
        <v>0</v>
      </c>
      <c r="T178" s="199">
        <f>S178*H178</f>
        <v>0</v>
      </c>
      <c r="U178" s="35"/>
      <c r="V178" s="35"/>
      <c r="W178" s="35"/>
      <c r="X178" s="35"/>
      <c r="Y178" s="35"/>
      <c r="Z178" s="35"/>
      <c r="AA178" s="35"/>
      <c r="AB178" s="35"/>
      <c r="AC178" s="35"/>
      <c r="AD178" s="35"/>
      <c r="AE178" s="35"/>
      <c r="AR178" s="200" t="s">
        <v>299</v>
      </c>
      <c r="AT178" s="200" t="s">
        <v>294</v>
      </c>
      <c r="AU178" s="200" t="s">
        <v>120</v>
      </c>
      <c r="AY178" s="18" t="s">
        <v>292</v>
      </c>
      <c r="BE178" s="201">
        <f>IF(N178="základní",J178,0)</f>
        <v>0</v>
      </c>
      <c r="BF178" s="201">
        <f>IF(N178="snížená",J178,0)</f>
        <v>0</v>
      </c>
      <c r="BG178" s="201">
        <f>IF(N178="zákl. přenesená",J178,0)</f>
        <v>0</v>
      </c>
      <c r="BH178" s="201">
        <f>IF(N178="sníž. přenesená",J178,0)</f>
        <v>0</v>
      </c>
      <c r="BI178" s="201">
        <f>IF(N178="nulová",J178,0)</f>
        <v>0</v>
      </c>
      <c r="BJ178" s="18" t="s">
        <v>85</v>
      </c>
      <c r="BK178" s="201">
        <f>ROUND(I178*H178,2)</f>
        <v>0</v>
      </c>
      <c r="BL178" s="18" t="s">
        <v>299</v>
      </c>
      <c r="BM178" s="200" t="s">
        <v>6810</v>
      </c>
    </row>
    <row r="179" spans="1:65" s="2" customFormat="1" ht="33" customHeight="1">
      <c r="A179" s="35"/>
      <c r="B179" s="36"/>
      <c r="C179" s="189" t="s">
        <v>578</v>
      </c>
      <c r="D179" s="189" t="s">
        <v>294</v>
      </c>
      <c r="E179" s="190" t="s">
        <v>6811</v>
      </c>
      <c r="F179" s="191" t="s">
        <v>6812</v>
      </c>
      <c r="G179" s="192" t="s">
        <v>581</v>
      </c>
      <c r="H179" s="193">
        <v>24</v>
      </c>
      <c r="I179" s="194"/>
      <c r="J179" s="195">
        <f>ROUND(I179*H179,2)</f>
        <v>0</v>
      </c>
      <c r="K179" s="191" t="s">
        <v>298</v>
      </c>
      <c r="L179" s="40"/>
      <c r="M179" s="196" t="s">
        <v>1</v>
      </c>
      <c r="N179" s="197" t="s">
        <v>42</v>
      </c>
      <c r="O179" s="72"/>
      <c r="P179" s="198">
        <f>O179*H179</f>
        <v>0</v>
      </c>
      <c r="Q179" s="198">
        <v>0</v>
      </c>
      <c r="R179" s="198">
        <f>Q179*H179</f>
        <v>0</v>
      </c>
      <c r="S179" s="198">
        <v>0</v>
      </c>
      <c r="T179" s="199">
        <f>S179*H179</f>
        <v>0</v>
      </c>
      <c r="U179" s="35"/>
      <c r="V179" s="35"/>
      <c r="W179" s="35"/>
      <c r="X179" s="35"/>
      <c r="Y179" s="35"/>
      <c r="Z179" s="35"/>
      <c r="AA179" s="35"/>
      <c r="AB179" s="35"/>
      <c r="AC179" s="35"/>
      <c r="AD179" s="35"/>
      <c r="AE179" s="35"/>
      <c r="AR179" s="200" t="s">
        <v>299</v>
      </c>
      <c r="AT179" s="200" t="s">
        <v>294</v>
      </c>
      <c r="AU179" s="200" t="s">
        <v>120</v>
      </c>
      <c r="AY179" s="18" t="s">
        <v>292</v>
      </c>
      <c r="BE179" s="201">
        <f>IF(N179="základní",J179,0)</f>
        <v>0</v>
      </c>
      <c r="BF179" s="201">
        <f>IF(N179="snížená",J179,0)</f>
        <v>0</v>
      </c>
      <c r="BG179" s="201">
        <f>IF(N179="zákl. přenesená",J179,0)</f>
        <v>0</v>
      </c>
      <c r="BH179" s="201">
        <f>IF(N179="sníž. přenesená",J179,0)</f>
        <v>0</v>
      </c>
      <c r="BI179" s="201">
        <f>IF(N179="nulová",J179,0)</f>
        <v>0</v>
      </c>
      <c r="BJ179" s="18" t="s">
        <v>85</v>
      </c>
      <c r="BK179" s="201">
        <f>ROUND(I179*H179,2)</f>
        <v>0</v>
      </c>
      <c r="BL179" s="18" t="s">
        <v>299</v>
      </c>
      <c r="BM179" s="200" t="s">
        <v>6813</v>
      </c>
    </row>
    <row r="180" spans="1:65" s="2" customFormat="1" ht="33" customHeight="1">
      <c r="A180" s="35"/>
      <c r="B180" s="36"/>
      <c r="C180" s="189" t="s">
        <v>583</v>
      </c>
      <c r="D180" s="189" t="s">
        <v>294</v>
      </c>
      <c r="E180" s="190" t="s">
        <v>6814</v>
      </c>
      <c r="F180" s="191" t="s">
        <v>6815</v>
      </c>
      <c r="G180" s="192" t="s">
        <v>581</v>
      </c>
      <c r="H180" s="193">
        <v>98</v>
      </c>
      <c r="I180" s="194"/>
      <c r="J180" s="195">
        <f>ROUND(I180*H180,2)</f>
        <v>0</v>
      </c>
      <c r="K180" s="191" t="s">
        <v>298</v>
      </c>
      <c r="L180" s="40"/>
      <c r="M180" s="196" t="s">
        <v>1</v>
      </c>
      <c r="N180" s="197" t="s">
        <v>42</v>
      </c>
      <c r="O180" s="72"/>
      <c r="P180" s="198">
        <f>O180*H180</f>
        <v>0</v>
      </c>
      <c r="Q180" s="198">
        <v>0</v>
      </c>
      <c r="R180" s="198">
        <f>Q180*H180</f>
        <v>0</v>
      </c>
      <c r="S180" s="198">
        <v>0</v>
      </c>
      <c r="T180" s="199">
        <f>S180*H180</f>
        <v>0</v>
      </c>
      <c r="U180" s="35"/>
      <c r="V180" s="35"/>
      <c r="W180" s="35"/>
      <c r="X180" s="35"/>
      <c r="Y180" s="35"/>
      <c r="Z180" s="35"/>
      <c r="AA180" s="35"/>
      <c r="AB180" s="35"/>
      <c r="AC180" s="35"/>
      <c r="AD180" s="35"/>
      <c r="AE180" s="35"/>
      <c r="AR180" s="200" t="s">
        <v>299</v>
      </c>
      <c r="AT180" s="200" t="s">
        <v>294</v>
      </c>
      <c r="AU180" s="200" t="s">
        <v>120</v>
      </c>
      <c r="AY180" s="18" t="s">
        <v>292</v>
      </c>
      <c r="BE180" s="201">
        <f>IF(N180="základní",J180,0)</f>
        <v>0</v>
      </c>
      <c r="BF180" s="201">
        <f>IF(N180="snížená",J180,0)</f>
        <v>0</v>
      </c>
      <c r="BG180" s="201">
        <f>IF(N180="zákl. přenesená",J180,0)</f>
        <v>0</v>
      </c>
      <c r="BH180" s="201">
        <f>IF(N180="sníž. přenesená",J180,0)</f>
        <v>0</v>
      </c>
      <c r="BI180" s="201">
        <f>IF(N180="nulová",J180,0)</f>
        <v>0</v>
      </c>
      <c r="BJ180" s="18" t="s">
        <v>85</v>
      </c>
      <c r="BK180" s="201">
        <f>ROUND(I180*H180,2)</f>
        <v>0</v>
      </c>
      <c r="BL180" s="18" t="s">
        <v>299</v>
      </c>
      <c r="BM180" s="200" t="s">
        <v>6816</v>
      </c>
    </row>
    <row r="181" spans="1:65" s="2" customFormat="1" ht="37.9" customHeight="1">
      <c r="A181" s="35"/>
      <c r="B181" s="36"/>
      <c r="C181" s="189" t="s">
        <v>587</v>
      </c>
      <c r="D181" s="189" t="s">
        <v>294</v>
      </c>
      <c r="E181" s="190" t="s">
        <v>6817</v>
      </c>
      <c r="F181" s="191" t="s">
        <v>6818</v>
      </c>
      <c r="G181" s="192" t="s">
        <v>581</v>
      </c>
      <c r="H181" s="193">
        <v>68</v>
      </c>
      <c r="I181" s="194"/>
      <c r="J181" s="195">
        <f>ROUND(I181*H181,2)</f>
        <v>0</v>
      </c>
      <c r="K181" s="191" t="s">
        <v>298</v>
      </c>
      <c r="L181" s="40"/>
      <c r="M181" s="196" t="s">
        <v>1</v>
      </c>
      <c r="N181" s="197" t="s">
        <v>42</v>
      </c>
      <c r="O181" s="72"/>
      <c r="P181" s="198">
        <f>O181*H181</f>
        <v>0</v>
      </c>
      <c r="Q181" s="198">
        <v>0</v>
      </c>
      <c r="R181" s="198">
        <f>Q181*H181</f>
        <v>0</v>
      </c>
      <c r="S181" s="198">
        <v>0</v>
      </c>
      <c r="T181" s="199">
        <f>S181*H181</f>
        <v>0</v>
      </c>
      <c r="U181" s="35"/>
      <c r="V181" s="35"/>
      <c r="W181" s="35"/>
      <c r="X181" s="35"/>
      <c r="Y181" s="35"/>
      <c r="Z181" s="35"/>
      <c r="AA181" s="35"/>
      <c r="AB181" s="35"/>
      <c r="AC181" s="35"/>
      <c r="AD181" s="35"/>
      <c r="AE181" s="35"/>
      <c r="AR181" s="200" t="s">
        <v>299</v>
      </c>
      <c r="AT181" s="200" t="s">
        <v>294</v>
      </c>
      <c r="AU181" s="200" t="s">
        <v>120</v>
      </c>
      <c r="AY181" s="18" t="s">
        <v>292</v>
      </c>
      <c r="BE181" s="201">
        <f>IF(N181="základní",J181,0)</f>
        <v>0</v>
      </c>
      <c r="BF181" s="201">
        <f>IF(N181="snížená",J181,0)</f>
        <v>0</v>
      </c>
      <c r="BG181" s="201">
        <f>IF(N181="zákl. přenesená",J181,0)</f>
        <v>0</v>
      </c>
      <c r="BH181" s="201">
        <f>IF(N181="sníž. přenesená",J181,0)</f>
        <v>0</v>
      </c>
      <c r="BI181" s="201">
        <f>IF(N181="nulová",J181,0)</f>
        <v>0</v>
      </c>
      <c r="BJ181" s="18" t="s">
        <v>85</v>
      </c>
      <c r="BK181" s="201">
        <f>ROUND(I181*H181,2)</f>
        <v>0</v>
      </c>
      <c r="BL181" s="18" t="s">
        <v>299</v>
      </c>
      <c r="BM181" s="200" t="s">
        <v>6819</v>
      </c>
    </row>
    <row r="182" spans="1:65" s="2" customFormat="1" ht="16.5" customHeight="1">
      <c r="A182" s="35"/>
      <c r="B182" s="36"/>
      <c r="C182" s="246" t="s">
        <v>591</v>
      </c>
      <c r="D182" s="246" t="s">
        <v>626</v>
      </c>
      <c r="E182" s="247" t="s">
        <v>6820</v>
      </c>
      <c r="F182" s="248" t="s">
        <v>6821</v>
      </c>
      <c r="G182" s="249" t="s">
        <v>307</v>
      </c>
      <c r="H182" s="250">
        <v>22</v>
      </c>
      <c r="I182" s="251"/>
      <c r="J182" s="252">
        <f>ROUND(I182*H182,2)</f>
        <v>0</v>
      </c>
      <c r="K182" s="248" t="s">
        <v>298</v>
      </c>
      <c r="L182" s="253"/>
      <c r="M182" s="254" t="s">
        <v>1</v>
      </c>
      <c r="N182" s="255" t="s">
        <v>42</v>
      </c>
      <c r="O182" s="72"/>
      <c r="P182" s="198">
        <f>O182*H182</f>
        <v>0</v>
      </c>
      <c r="Q182" s="198">
        <v>0.22</v>
      </c>
      <c r="R182" s="198">
        <f>Q182*H182</f>
        <v>4.84</v>
      </c>
      <c r="S182" s="198">
        <v>0</v>
      </c>
      <c r="T182" s="199">
        <f>S182*H182</f>
        <v>0</v>
      </c>
      <c r="U182" s="35"/>
      <c r="V182" s="35"/>
      <c r="W182" s="35"/>
      <c r="X182" s="35"/>
      <c r="Y182" s="35"/>
      <c r="Z182" s="35"/>
      <c r="AA182" s="35"/>
      <c r="AB182" s="35"/>
      <c r="AC182" s="35"/>
      <c r="AD182" s="35"/>
      <c r="AE182" s="35"/>
      <c r="AR182" s="200" t="s">
        <v>357</v>
      </c>
      <c r="AT182" s="200" t="s">
        <v>626</v>
      </c>
      <c r="AU182" s="200" t="s">
        <v>120</v>
      </c>
      <c r="AY182" s="18" t="s">
        <v>292</v>
      </c>
      <c r="BE182" s="201">
        <f>IF(N182="základní",J182,0)</f>
        <v>0</v>
      </c>
      <c r="BF182" s="201">
        <f>IF(N182="snížená",J182,0)</f>
        <v>0</v>
      </c>
      <c r="BG182" s="201">
        <f>IF(N182="zákl. přenesená",J182,0)</f>
        <v>0</v>
      </c>
      <c r="BH182" s="201">
        <f>IF(N182="sníž. přenesená",J182,0)</f>
        <v>0</v>
      </c>
      <c r="BI182" s="201">
        <f>IF(N182="nulová",J182,0)</f>
        <v>0</v>
      </c>
      <c r="BJ182" s="18" t="s">
        <v>85</v>
      </c>
      <c r="BK182" s="201">
        <f>ROUND(I182*H182,2)</f>
        <v>0</v>
      </c>
      <c r="BL182" s="18" t="s">
        <v>299</v>
      </c>
      <c r="BM182" s="200" t="s">
        <v>6822</v>
      </c>
    </row>
    <row r="183" spans="1:65" s="14" customFormat="1" ht="11.25">
      <c r="B183" s="213"/>
      <c r="C183" s="214"/>
      <c r="D183" s="204" t="s">
        <v>301</v>
      </c>
      <c r="E183" s="214"/>
      <c r="F183" s="216" t="s">
        <v>6823</v>
      </c>
      <c r="G183" s="214"/>
      <c r="H183" s="217">
        <v>22</v>
      </c>
      <c r="I183" s="218"/>
      <c r="J183" s="214"/>
      <c r="K183" s="214"/>
      <c r="L183" s="219"/>
      <c r="M183" s="220"/>
      <c r="N183" s="221"/>
      <c r="O183" s="221"/>
      <c r="P183" s="221"/>
      <c r="Q183" s="221"/>
      <c r="R183" s="221"/>
      <c r="S183" s="221"/>
      <c r="T183" s="222"/>
      <c r="AT183" s="223" t="s">
        <v>301</v>
      </c>
      <c r="AU183" s="223" t="s">
        <v>120</v>
      </c>
      <c r="AV183" s="14" t="s">
        <v>120</v>
      </c>
      <c r="AW183" s="14" t="s">
        <v>4</v>
      </c>
      <c r="AX183" s="14" t="s">
        <v>85</v>
      </c>
      <c r="AY183" s="223" t="s">
        <v>292</v>
      </c>
    </row>
    <row r="184" spans="1:65" s="2" customFormat="1" ht="24.2" customHeight="1">
      <c r="A184" s="35"/>
      <c r="B184" s="36"/>
      <c r="C184" s="189" t="s">
        <v>595</v>
      </c>
      <c r="D184" s="189" t="s">
        <v>294</v>
      </c>
      <c r="E184" s="190" t="s">
        <v>6824</v>
      </c>
      <c r="F184" s="191" t="s">
        <v>6825</v>
      </c>
      <c r="G184" s="192" t="s">
        <v>581</v>
      </c>
      <c r="H184" s="193">
        <v>24</v>
      </c>
      <c r="I184" s="194"/>
      <c r="J184" s="195">
        <f t="shared" ref="J184:J200" si="10">ROUND(I184*H184,2)</f>
        <v>0</v>
      </c>
      <c r="K184" s="191" t="s">
        <v>298</v>
      </c>
      <c r="L184" s="40"/>
      <c r="M184" s="196" t="s">
        <v>1</v>
      </c>
      <c r="N184" s="197" t="s">
        <v>42</v>
      </c>
      <c r="O184" s="72"/>
      <c r="P184" s="198">
        <f t="shared" ref="P184:P200" si="11">O184*H184</f>
        <v>0</v>
      </c>
      <c r="Q184" s="198">
        <v>0</v>
      </c>
      <c r="R184" s="198">
        <f t="shared" ref="R184:R200" si="12">Q184*H184</f>
        <v>0</v>
      </c>
      <c r="S184" s="198">
        <v>0</v>
      </c>
      <c r="T184" s="199">
        <f t="shared" ref="T184:T200" si="13">S184*H184</f>
        <v>0</v>
      </c>
      <c r="U184" s="35"/>
      <c r="V184" s="35"/>
      <c r="W184" s="35"/>
      <c r="X184" s="35"/>
      <c r="Y184" s="35"/>
      <c r="Z184" s="35"/>
      <c r="AA184" s="35"/>
      <c r="AB184" s="35"/>
      <c r="AC184" s="35"/>
      <c r="AD184" s="35"/>
      <c r="AE184" s="35"/>
      <c r="AR184" s="200" t="s">
        <v>299</v>
      </c>
      <c r="AT184" s="200" t="s">
        <v>294</v>
      </c>
      <c r="AU184" s="200" t="s">
        <v>120</v>
      </c>
      <c r="AY184" s="18" t="s">
        <v>292</v>
      </c>
      <c r="BE184" s="201">
        <f t="shared" ref="BE184:BE200" si="14">IF(N184="základní",J184,0)</f>
        <v>0</v>
      </c>
      <c r="BF184" s="201">
        <f t="shared" ref="BF184:BF200" si="15">IF(N184="snížená",J184,0)</f>
        <v>0</v>
      </c>
      <c r="BG184" s="201">
        <f t="shared" ref="BG184:BG200" si="16">IF(N184="zákl. přenesená",J184,0)</f>
        <v>0</v>
      </c>
      <c r="BH184" s="201">
        <f t="shared" ref="BH184:BH200" si="17">IF(N184="sníž. přenesená",J184,0)</f>
        <v>0</v>
      </c>
      <c r="BI184" s="201">
        <f t="shared" ref="BI184:BI200" si="18">IF(N184="nulová",J184,0)</f>
        <v>0</v>
      </c>
      <c r="BJ184" s="18" t="s">
        <v>85</v>
      </c>
      <c r="BK184" s="201">
        <f t="shared" ref="BK184:BK200" si="19">ROUND(I184*H184,2)</f>
        <v>0</v>
      </c>
      <c r="BL184" s="18" t="s">
        <v>299</v>
      </c>
      <c r="BM184" s="200" t="s">
        <v>6826</v>
      </c>
    </row>
    <row r="185" spans="1:65" s="2" customFormat="1" ht="16.5" customHeight="1">
      <c r="A185" s="35"/>
      <c r="B185" s="36"/>
      <c r="C185" s="246" t="s">
        <v>599</v>
      </c>
      <c r="D185" s="246" t="s">
        <v>626</v>
      </c>
      <c r="E185" s="247" t="s">
        <v>6827</v>
      </c>
      <c r="F185" s="248" t="s">
        <v>6828</v>
      </c>
      <c r="G185" s="249" t="s">
        <v>581</v>
      </c>
      <c r="H185" s="250">
        <v>4</v>
      </c>
      <c r="I185" s="251"/>
      <c r="J185" s="252">
        <f t="shared" si="10"/>
        <v>0</v>
      </c>
      <c r="K185" s="248" t="s">
        <v>1</v>
      </c>
      <c r="L185" s="253"/>
      <c r="M185" s="254" t="s">
        <v>1</v>
      </c>
      <c r="N185" s="255" t="s">
        <v>42</v>
      </c>
      <c r="O185" s="72"/>
      <c r="P185" s="198">
        <f t="shared" si="11"/>
        <v>0</v>
      </c>
      <c r="Q185" s="198">
        <v>0.04</v>
      </c>
      <c r="R185" s="198">
        <f t="shared" si="12"/>
        <v>0.16</v>
      </c>
      <c r="S185" s="198">
        <v>0</v>
      </c>
      <c r="T185" s="199">
        <f t="shared" si="13"/>
        <v>0</v>
      </c>
      <c r="U185" s="35"/>
      <c r="V185" s="35"/>
      <c r="W185" s="35"/>
      <c r="X185" s="35"/>
      <c r="Y185" s="35"/>
      <c r="Z185" s="35"/>
      <c r="AA185" s="35"/>
      <c r="AB185" s="35"/>
      <c r="AC185" s="35"/>
      <c r="AD185" s="35"/>
      <c r="AE185" s="35"/>
      <c r="AR185" s="200" t="s">
        <v>357</v>
      </c>
      <c r="AT185" s="200" t="s">
        <v>626</v>
      </c>
      <c r="AU185" s="200" t="s">
        <v>120</v>
      </c>
      <c r="AY185" s="18" t="s">
        <v>292</v>
      </c>
      <c r="BE185" s="201">
        <f t="shared" si="14"/>
        <v>0</v>
      </c>
      <c r="BF185" s="201">
        <f t="shared" si="15"/>
        <v>0</v>
      </c>
      <c r="BG185" s="201">
        <f t="shared" si="16"/>
        <v>0</v>
      </c>
      <c r="BH185" s="201">
        <f t="shared" si="17"/>
        <v>0</v>
      </c>
      <c r="BI185" s="201">
        <f t="shared" si="18"/>
        <v>0</v>
      </c>
      <c r="BJ185" s="18" t="s">
        <v>85</v>
      </c>
      <c r="BK185" s="201">
        <f t="shared" si="19"/>
        <v>0</v>
      </c>
      <c r="BL185" s="18" t="s">
        <v>299</v>
      </c>
      <c r="BM185" s="200" t="s">
        <v>6829</v>
      </c>
    </row>
    <row r="186" spans="1:65" s="2" customFormat="1" ht="16.5" customHeight="1">
      <c r="A186" s="35"/>
      <c r="B186" s="36"/>
      <c r="C186" s="246" t="s">
        <v>603</v>
      </c>
      <c r="D186" s="246" t="s">
        <v>626</v>
      </c>
      <c r="E186" s="247" t="s">
        <v>6830</v>
      </c>
      <c r="F186" s="248" t="s">
        <v>6831</v>
      </c>
      <c r="G186" s="249" t="s">
        <v>581</v>
      </c>
      <c r="H186" s="250">
        <v>2</v>
      </c>
      <c r="I186" s="251"/>
      <c r="J186" s="252">
        <f t="shared" si="10"/>
        <v>0</v>
      </c>
      <c r="K186" s="248" t="s">
        <v>1</v>
      </c>
      <c r="L186" s="253"/>
      <c r="M186" s="254" t="s">
        <v>1</v>
      </c>
      <c r="N186" s="255" t="s">
        <v>42</v>
      </c>
      <c r="O186" s="72"/>
      <c r="P186" s="198">
        <f t="shared" si="11"/>
        <v>0</v>
      </c>
      <c r="Q186" s="198">
        <v>0.04</v>
      </c>
      <c r="R186" s="198">
        <f t="shared" si="12"/>
        <v>0.08</v>
      </c>
      <c r="S186" s="198">
        <v>0</v>
      </c>
      <c r="T186" s="199">
        <f t="shared" si="13"/>
        <v>0</v>
      </c>
      <c r="U186" s="35"/>
      <c r="V186" s="35"/>
      <c r="W186" s="35"/>
      <c r="X186" s="35"/>
      <c r="Y186" s="35"/>
      <c r="Z186" s="35"/>
      <c r="AA186" s="35"/>
      <c r="AB186" s="35"/>
      <c r="AC186" s="35"/>
      <c r="AD186" s="35"/>
      <c r="AE186" s="35"/>
      <c r="AR186" s="200" t="s">
        <v>357</v>
      </c>
      <c r="AT186" s="200" t="s">
        <v>626</v>
      </c>
      <c r="AU186" s="200" t="s">
        <v>120</v>
      </c>
      <c r="AY186" s="18" t="s">
        <v>292</v>
      </c>
      <c r="BE186" s="201">
        <f t="shared" si="14"/>
        <v>0</v>
      </c>
      <c r="BF186" s="201">
        <f t="shared" si="15"/>
        <v>0</v>
      </c>
      <c r="BG186" s="201">
        <f t="shared" si="16"/>
        <v>0</v>
      </c>
      <c r="BH186" s="201">
        <f t="shared" si="17"/>
        <v>0</v>
      </c>
      <c r="BI186" s="201">
        <f t="shared" si="18"/>
        <v>0</v>
      </c>
      <c r="BJ186" s="18" t="s">
        <v>85</v>
      </c>
      <c r="BK186" s="201">
        <f t="shared" si="19"/>
        <v>0</v>
      </c>
      <c r="BL186" s="18" t="s">
        <v>299</v>
      </c>
      <c r="BM186" s="200" t="s">
        <v>6832</v>
      </c>
    </row>
    <row r="187" spans="1:65" s="2" customFormat="1" ht="24.2" customHeight="1">
      <c r="A187" s="35"/>
      <c r="B187" s="36"/>
      <c r="C187" s="246" t="s">
        <v>607</v>
      </c>
      <c r="D187" s="246" t="s">
        <v>626</v>
      </c>
      <c r="E187" s="247" t="s">
        <v>6833</v>
      </c>
      <c r="F187" s="248" t="s">
        <v>6834</v>
      </c>
      <c r="G187" s="249" t="s">
        <v>581</v>
      </c>
      <c r="H187" s="250">
        <v>14</v>
      </c>
      <c r="I187" s="251"/>
      <c r="J187" s="252">
        <f t="shared" si="10"/>
        <v>0</v>
      </c>
      <c r="K187" s="248" t="s">
        <v>1</v>
      </c>
      <c r="L187" s="253"/>
      <c r="M187" s="254" t="s">
        <v>1</v>
      </c>
      <c r="N187" s="255" t="s">
        <v>42</v>
      </c>
      <c r="O187" s="72"/>
      <c r="P187" s="198">
        <f t="shared" si="11"/>
        <v>0</v>
      </c>
      <c r="Q187" s="198">
        <v>0.04</v>
      </c>
      <c r="R187" s="198">
        <f t="shared" si="12"/>
        <v>0.56000000000000005</v>
      </c>
      <c r="S187" s="198">
        <v>0</v>
      </c>
      <c r="T187" s="199">
        <f t="shared" si="13"/>
        <v>0</v>
      </c>
      <c r="U187" s="35"/>
      <c r="V187" s="35"/>
      <c r="W187" s="35"/>
      <c r="X187" s="35"/>
      <c r="Y187" s="35"/>
      <c r="Z187" s="35"/>
      <c r="AA187" s="35"/>
      <c r="AB187" s="35"/>
      <c r="AC187" s="35"/>
      <c r="AD187" s="35"/>
      <c r="AE187" s="35"/>
      <c r="AR187" s="200" t="s">
        <v>357</v>
      </c>
      <c r="AT187" s="200" t="s">
        <v>626</v>
      </c>
      <c r="AU187" s="200" t="s">
        <v>120</v>
      </c>
      <c r="AY187" s="18" t="s">
        <v>292</v>
      </c>
      <c r="BE187" s="201">
        <f t="shared" si="14"/>
        <v>0</v>
      </c>
      <c r="BF187" s="201">
        <f t="shared" si="15"/>
        <v>0</v>
      </c>
      <c r="BG187" s="201">
        <f t="shared" si="16"/>
        <v>0</v>
      </c>
      <c r="BH187" s="201">
        <f t="shared" si="17"/>
        <v>0</v>
      </c>
      <c r="BI187" s="201">
        <f t="shared" si="18"/>
        <v>0</v>
      </c>
      <c r="BJ187" s="18" t="s">
        <v>85</v>
      </c>
      <c r="BK187" s="201">
        <f t="shared" si="19"/>
        <v>0</v>
      </c>
      <c r="BL187" s="18" t="s">
        <v>299</v>
      </c>
      <c r="BM187" s="200" t="s">
        <v>6835</v>
      </c>
    </row>
    <row r="188" spans="1:65" s="2" customFormat="1" ht="16.5" customHeight="1">
      <c r="A188" s="35"/>
      <c r="B188" s="36"/>
      <c r="C188" s="246" t="s">
        <v>611</v>
      </c>
      <c r="D188" s="246" t="s">
        <v>626</v>
      </c>
      <c r="E188" s="247" t="s">
        <v>6836</v>
      </c>
      <c r="F188" s="248" t="s">
        <v>6837</v>
      </c>
      <c r="G188" s="249" t="s">
        <v>581</v>
      </c>
      <c r="H188" s="250">
        <v>4</v>
      </c>
      <c r="I188" s="251"/>
      <c r="J188" s="252">
        <f t="shared" si="10"/>
        <v>0</v>
      </c>
      <c r="K188" s="248" t="s">
        <v>1</v>
      </c>
      <c r="L188" s="253"/>
      <c r="M188" s="254" t="s">
        <v>1</v>
      </c>
      <c r="N188" s="255" t="s">
        <v>42</v>
      </c>
      <c r="O188" s="72"/>
      <c r="P188" s="198">
        <f t="shared" si="11"/>
        <v>0</v>
      </c>
      <c r="Q188" s="198">
        <v>0.01</v>
      </c>
      <c r="R188" s="198">
        <f t="shared" si="12"/>
        <v>0.04</v>
      </c>
      <c r="S188" s="198">
        <v>0</v>
      </c>
      <c r="T188" s="199">
        <f t="shared" si="13"/>
        <v>0</v>
      </c>
      <c r="U188" s="35"/>
      <c r="V188" s="35"/>
      <c r="W188" s="35"/>
      <c r="X188" s="35"/>
      <c r="Y188" s="35"/>
      <c r="Z188" s="35"/>
      <c r="AA188" s="35"/>
      <c r="AB188" s="35"/>
      <c r="AC188" s="35"/>
      <c r="AD188" s="35"/>
      <c r="AE188" s="35"/>
      <c r="AR188" s="200" t="s">
        <v>357</v>
      </c>
      <c r="AT188" s="200" t="s">
        <v>626</v>
      </c>
      <c r="AU188" s="200" t="s">
        <v>120</v>
      </c>
      <c r="AY188" s="18" t="s">
        <v>292</v>
      </c>
      <c r="BE188" s="201">
        <f t="shared" si="14"/>
        <v>0</v>
      </c>
      <c r="BF188" s="201">
        <f t="shared" si="15"/>
        <v>0</v>
      </c>
      <c r="BG188" s="201">
        <f t="shared" si="16"/>
        <v>0</v>
      </c>
      <c r="BH188" s="201">
        <f t="shared" si="17"/>
        <v>0</v>
      </c>
      <c r="BI188" s="201">
        <f t="shared" si="18"/>
        <v>0</v>
      </c>
      <c r="BJ188" s="18" t="s">
        <v>85</v>
      </c>
      <c r="BK188" s="201">
        <f t="shared" si="19"/>
        <v>0</v>
      </c>
      <c r="BL188" s="18" t="s">
        <v>299</v>
      </c>
      <c r="BM188" s="200" t="s">
        <v>6838</v>
      </c>
    </row>
    <row r="189" spans="1:65" s="2" customFormat="1" ht="24.2" customHeight="1">
      <c r="A189" s="35"/>
      <c r="B189" s="36"/>
      <c r="C189" s="189" t="s">
        <v>615</v>
      </c>
      <c r="D189" s="189" t="s">
        <v>294</v>
      </c>
      <c r="E189" s="190" t="s">
        <v>6839</v>
      </c>
      <c r="F189" s="191" t="s">
        <v>6840</v>
      </c>
      <c r="G189" s="192" t="s">
        <v>581</v>
      </c>
      <c r="H189" s="193">
        <v>98</v>
      </c>
      <c r="I189" s="194"/>
      <c r="J189" s="195">
        <f t="shared" si="10"/>
        <v>0</v>
      </c>
      <c r="K189" s="191" t="s">
        <v>298</v>
      </c>
      <c r="L189" s="40"/>
      <c r="M189" s="196" t="s">
        <v>1</v>
      </c>
      <c r="N189" s="197" t="s">
        <v>42</v>
      </c>
      <c r="O189" s="72"/>
      <c r="P189" s="198">
        <f t="shared" si="11"/>
        <v>0</v>
      </c>
      <c r="Q189" s="198">
        <v>0</v>
      </c>
      <c r="R189" s="198">
        <f t="shared" si="12"/>
        <v>0</v>
      </c>
      <c r="S189" s="198">
        <v>0</v>
      </c>
      <c r="T189" s="199">
        <f t="shared" si="13"/>
        <v>0</v>
      </c>
      <c r="U189" s="35"/>
      <c r="V189" s="35"/>
      <c r="W189" s="35"/>
      <c r="X189" s="35"/>
      <c r="Y189" s="35"/>
      <c r="Z189" s="35"/>
      <c r="AA189" s="35"/>
      <c r="AB189" s="35"/>
      <c r="AC189" s="35"/>
      <c r="AD189" s="35"/>
      <c r="AE189" s="35"/>
      <c r="AR189" s="200" t="s">
        <v>299</v>
      </c>
      <c r="AT189" s="200" t="s">
        <v>294</v>
      </c>
      <c r="AU189" s="200" t="s">
        <v>120</v>
      </c>
      <c r="AY189" s="18" t="s">
        <v>292</v>
      </c>
      <c r="BE189" s="201">
        <f t="shared" si="14"/>
        <v>0</v>
      </c>
      <c r="BF189" s="201">
        <f t="shared" si="15"/>
        <v>0</v>
      </c>
      <c r="BG189" s="201">
        <f t="shared" si="16"/>
        <v>0</v>
      </c>
      <c r="BH189" s="201">
        <f t="shared" si="17"/>
        <v>0</v>
      </c>
      <c r="BI189" s="201">
        <f t="shared" si="18"/>
        <v>0</v>
      </c>
      <c r="BJ189" s="18" t="s">
        <v>85</v>
      </c>
      <c r="BK189" s="201">
        <f t="shared" si="19"/>
        <v>0</v>
      </c>
      <c r="BL189" s="18" t="s">
        <v>299</v>
      </c>
      <c r="BM189" s="200" t="s">
        <v>6841</v>
      </c>
    </row>
    <row r="190" spans="1:65" s="2" customFormat="1" ht="21.75" customHeight="1">
      <c r="A190" s="35"/>
      <c r="B190" s="36"/>
      <c r="C190" s="246" t="s">
        <v>619</v>
      </c>
      <c r="D190" s="246" t="s">
        <v>626</v>
      </c>
      <c r="E190" s="247" t="s">
        <v>6842</v>
      </c>
      <c r="F190" s="248" t="s">
        <v>6843</v>
      </c>
      <c r="G190" s="249" t="s">
        <v>581</v>
      </c>
      <c r="H190" s="250">
        <v>98</v>
      </c>
      <c r="I190" s="251"/>
      <c r="J190" s="252">
        <f t="shared" si="10"/>
        <v>0</v>
      </c>
      <c r="K190" s="248" t="s">
        <v>1</v>
      </c>
      <c r="L190" s="253"/>
      <c r="M190" s="254" t="s">
        <v>1</v>
      </c>
      <c r="N190" s="255" t="s">
        <v>42</v>
      </c>
      <c r="O190" s="72"/>
      <c r="P190" s="198">
        <f t="shared" si="11"/>
        <v>0</v>
      </c>
      <c r="Q190" s="198">
        <v>3.0000000000000001E-5</v>
      </c>
      <c r="R190" s="198">
        <f t="shared" si="12"/>
        <v>2.9399999999999999E-3</v>
      </c>
      <c r="S190" s="198">
        <v>0</v>
      </c>
      <c r="T190" s="199">
        <f t="shared" si="13"/>
        <v>0</v>
      </c>
      <c r="U190" s="35"/>
      <c r="V190" s="35"/>
      <c r="W190" s="35"/>
      <c r="X190" s="35"/>
      <c r="Y190" s="35"/>
      <c r="Z190" s="35"/>
      <c r="AA190" s="35"/>
      <c r="AB190" s="35"/>
      <c r="AC190" s="35"/>
      <c r="AD190" s="35"/>
      <c r="AE190" s="35"/>
      <c r="AR190" s="200" t="s">
        <v>357</v>
      </c>
      <c r="AT190" s="200" t="s">
        <v>626</v>
      </c>
      <c r="AU190" s="200" t="s">
        <v>120</v>
      </c>
      <c r="AY190" s="18" t="s">
        <v>292</v>
      </c>
      <c r="BE190" s="201">
        <f t="shared" si="14"/>
        <v>0</v>
      </c>
      <c r="BF190" s="201">
        <f t="shared" si="15"/>
        <v>0</v>
      </c>
      <c r="BG190" s="201">
        <f t="shared" si="16"/>
        <v>0</v>
      </c>
      <c r="BH190" s="201">
        <f t="shared" si="17"/>
        <v>0</v>
      </c>
      <c r="BI190" s="201">
        <f t="shared" si="18"/>
        <v>0</v>
      </c>
      <c r="BJ190" s="18" t="s">
        <v>85</v>
      </c>
      <c r="BK190" s="201">
        <f t="shared" si="19"/>
        <v>0</v>
      </c>
      <c r="BL190" s="18" t="s">
        <v>299</v>
      </c>
      <c r="BM190" s="200" t="s">
        <v>6844</v>
      </c>
    </row>
    <row r="191" spans="1:65" s="2" customFormat="1" ht="16.5" customHeight="1">
      <c r="A191" s="35"/>
      <c r="B191" s="36"/>
      <c r="C191" s="189" t="s">
        <v>625</v>
      </c>
      <c r="D191" s="189" t="s">
        <v>294</v>
      </c>
      <c r="E191" s="190" t="s">
        <v>6845</v>
      </c>
      <c r="F191" s="191" t="s">
        <v>6846</v>
      </c>
      <c r="G191" s="192" t="s">
        <v>581</v>
      </c>
      <c r="H191" s="193">
        <v>68</v>
      </c>
      <c r="I191" s="194"/>
      <c r="J191" s="195">
        <f t="shared" si="10"/>
        <v>0</v>
      </c>
      <c r="K191" s="191" t="s">
        <v>298</v>
      </c>
      <c r="L191" s="40"/>
      <c r="M191" s="196" t="s">
        <v>1</v>
      </c>
      <c r="N191" s="197" t="s">
        <v>42</v>
      </c>
      <c r="O191" s="72"/>
      <c r="P191" s="198">
        <f t="shared" si="11"/>
        <v>0</v>
      </c>
      <c r="Q191" s="198">
        <v>0</v>
      </c>
      <c r="R191" s="198">
        <f t="shared" si="12"/>
        <v>0</v>
      </c>
      <c r="S191" s="198">
        <v>0</v>
      </c>
      <c r="T191" s="199">
        <f t="shared" si="13"/>
        <v>0</v>
      </c>
      <c r="U191" s="35"/>
      <c r="V191" s="35"/>
      <c r="W191" s="35"/>
      <c r="X191" s="35"/>
      <c r="Y191" s="35"/>
      <c r="Z191" s="35"/>
      <c r="AA191" s="35"/>
      <c r="AB191" s="35"/>
      <c r="AC191" s="35"/>
      <c r="AD191" s="35"/>
      <c r="AE191" s="35"/>
      <c r="AR191" s="200" t="s">
        <v>299</v>
      </c>
      <c r="AT191" s="200" t="s">
        <v>294</v>
      </c>
      <c r="AU191" s="200" t="s">
        <v>120</v>
      </c>
      <c r="AY191" s="18" t="s">
        <v>292</v>
      </c>
      <c r="BE191" s="201">
        <f t="shared" si="14"/>
        <v>0</v>
      </c>
      <c r="BF191" s="201">
        <f t="shared" si="15"/>
        <v>0</v>
      </c>
      <c r="BG191" s="201">
        <f t="shared" si="16"/>
        <v>0</v>
      </c>
      <c r="BH191" s="201">
        <f t="shared" si="17"/>
        <v>0</v>
      </c>
      <c r="BI191" s="201">
        <f t="shared" si="18"/>
        <v>0</v>
      </c>
      <c r="BJ191" s="18" t="s">
        <v>85</v>
      </c>
      <c r="BK191" s="201">
        <f t="shared" si="19"/>
        <v>0</v>
      </c>
      <c r="BL191" s="18" t="s">
        <v>299</v>
      </c>
      <c r="BM191" s="200" t="s">
        <v>6847</v>
      </c>
    </row>
    <row r="192" spans="1:65" s="2" customFormat="1" ht="16.5" customHeight="1">
      <c r="A192" s="35"/>
      <c r="B192" s="36"/>
      <c r="C192" s="246" t="s">
        <v>631</v>
      </c>
      <c r="D192" s="246" t="s">
        <v>626</v>
      </c>
      <c r="E192" s="247" t="s">
        <v>6848</v>
      </c>
      <c r="F192" s="248" t="s">
        <v>6849</v>
      </c>
      <c r="G192" s="249" t="s">
        <v>581</v>
      </c>
      <c r="H192" s="250">
        <v>7</v>
      </c>
      <c r="I192" s="251"/>
      <c r="J192" s="252">
        <f t="shared" si="10"/>
        <v>0</v>
      </c>
      <c r="K192" s="248" t="s">
        <v>1</v>
      </c>
      <c r="L192" s="253"/>
      <c r="M192" s="254" t="s">
        <v>1</v>
      </c>
      <c r="N192" s="255" t="s">
        <v>42</v>
      </c>
      <c r="O192" s="72"/>
      <c r="P192" s="198">
        <f t="shared" si="11"/>
        <v>0</v>
      </c>
      <c r="Q192" s="198">
        <v>8.9999999999999993E-3</v>
      </c>
      <c r="R192" s="198">
        <f t="shared" si="12"/>
        <v>6.3E-2</v>
      </c>
      <c r="S192" s="198">
        <v>0</v>
      </c>
      <c r="T192" s="199">
        <f t="shared" si="13"/>
        <v>0</v>
      </c>
      <c r="U192" s="35"/>
      <c r="V192" s="35"/>
      <c r="W192" s="35"/>
      <c r="X192" s="35"/>
      <c r="Y192" s="35"/>
      <c r="Z192" s="35"/>
      <c r="AA192" s="35"/>
      <c r="AB192" s="35"/>
      <c r="AC192" s="35"/>
      <c r="AD192" s="35"/>
      <c r="AE192" s="35"/>
      <c r="AR192" s="200" t="s">
        <v>357</v>
      </c>
      <c r="AT192" s="200" t="s">
        <v>626</v>
      </c>
      <c r="AU192" s="200" t="s">
        <v>120</v>
      </c>
      <c r="AY192" s="18" t="s">
        <v>292</v>
      </c>
      <c r="BE192" s="201">
        <f t="shared" si="14"/>
        <v>0</v>
      </c>
      <c r="BF192" s="201">
        <f t="shared" si="15"/>
        <v>0</v>
      </c>
      <c r="BG192" s="201">
        <f t="shared" si="16"/>
        <v>0</v>
      </c>
      <c r="BH192" s="201">
        <f t="shared" si="17"/>
        <v>0</v>
      </c>
      <c r="BI192" s="201">
        <f t="shared" si="18"/>
        <v>0</v>
      </c>
      <c r="BJ192" s="18" t="s">
        <v>85</v>
      </c>
      <c r="BK192" s="201">
        <f t="shared" si="19"/>
        <v>0</v>
      </c>
      <c r="BL192" s="18" t="s">
        <v>299</v>
      </c>
      <c r="BM192" s="200" t="s">
        <v>6850</v>
      </c>
    </row>
    <row r="193" spans="1:65" s="2" customFormat="1" ht="16.5" customHeight="1">
      <c r="A193" s="35"/>
      <c r="B193" s="36"/>
      <c r="C193" s="246" t="s">
        <v>639</v>
      </c>
      <c r="D193" s="246" t="s">
        <v>626</v>
      </c>
      <c r="E193" s="247" t="s">
        <v>6851</v>
      </c>
      <c r="F193" s="248" t="s">
        <v>6852</v>
      </c>
      <c r="G193" s="249" t="s">
        <v>581</v>
      </c>
      <c r="H193" s="250">
        <v>6</v>
      </c>
      <c r="I193" s="251"/>
      <c r="J193" s="252">
        <f t="shared" si="10"/>
        <v>0</v>
      </c>
      <c r="K193" s="248" t="s">
        <v>1</v>
      </c>
      <c r="L193" s="253"/>
      <c r="M193" s="254" t="s">
        <v>1</v>
      </c>
      <c r="N193" s="255" t="s">
        <v>42</v>
      </c>
      <c r="O193" s="72"/>
      <c r="P193" s="198">
        <f t="shared" si="11"/>
        <v>0</v>
      </c>
      <c r="Q193" s="198">
        <v>8.9999999999999993E-3</v>
      </c>
      <c r="R193" s="198">
        <f t="shared" si="12"/>
        <v>5.3999999999999992E-2</v>
      </c>
      <c r="S193" s="198">
        <v>0</v>
      </c>
      <c r="T193" s="199">
        <f t="shared" si="13"/>
        <v>0</v>
      </c>
      <c r="U193" s="35"/>
      <c r="V193" s="35"/>
      <c r="W193" s="35"/>
      <c r="X193" s="35"/>
      <c r="Y193" s="35"/>
      <c r="Z193" s="35"/>
      <c r="AA193" s="35"/>
      <c r="AB193" s="35"/>
      <c r="AC193" s="35"/>
      <c r="AD193" s="35"/>
      <c r="AE193" s="35"/>
      <c r="AR193" s="200" t="s">
        <v>357</v>
      </c>
      <c r="AT193" s="200" t="s">
        <v>626</v>
      </c>
      <c r="AU193" s="200" t="s">
        <v>120</v>
      </c>
      <c r="AY193" s="18" t="s">
        <v>292</v>
      </c>
      <c r="BE193" s="201">
        <f t="shared" si="14"/>
        <v>0</v>
      </c>
      <c r="BF193" s="201">
        <f t="shared" si="15"/>
        <v>0</v>
      </c>
      <c r="BG193" s="201">
        <f t="shared" si="16"/>
        <v>0</v>
      </c>
      <c r="BH193" s="201">
        <f t="shared" si="17"/>
        <v>0</v>
      </c>
      <c r="BI193" s="201">
        <f t="shared" si="18"/>
        <v>0</v>
      </c>
      <c r="BJ193" s="18" t="s">
        <v>85</v>
      </c>
      <c r="BK193" s="201">
        <f t="shared" si="19"/>
        <v>0</v>
      </c>
      <c r="BL193" s="18" t="s">
        <v>299</v>
      </c>
      <c r="BM193" s="200" t="s">
        <v>6853</v>
      </c>
    </row>
    <row r="194" spans="1:65" s="2" customFormat="1" ht="21.75" customHeight="1">
      <c r="A194" s="35"/>
      <c r="B194" s="36"/>
      <c r="C194" s="246" t="s">
        <v>648</v>
      </c>
      <c r="D194" s="246" t="s">
        <v>626</v>
      </c>
      <c r="E194" s="247" t="s">
        <v>6854</v>
      </c>
      <c r="F194" s="248" t="s">
        <v>6855</v>
      </c>
      <c r="G194" s="249" t="s">
        <v>581</v>
      </c>
      <c r="H194" s="250">
        <v>6</v>
      </c>
      <c r="I194" s="251"/>
      <c r="J194" s="252">
        <f t="shared" si="10"/>
        <v>0</v>
      </c>
      <c r="K194" s="248" t="s">
        <v>1</v>
      </c>
      <c r="L194" s="253"/>
      <c r="M194" s="254" t="s">
        <v>1</v>
      </c>
      <c r="N194" s="255" t="s">
        <v>42</v>
      </c>
      <c r="O194" s="72"/>
      <c r="P194" s="198">
        <f t="shared" si="11"/>
        <v>0</v>
      </c>
      <c r="Q194" s="198">
        <v>8.9999999999999993E-3</v>
      </c>
      <c r="R194" s="198">
        <f t="shared" si="12"/>
        <v>5.3999999999999992E-2</v>
      </c>
      <c r="S194" s="198">
        <v>0</v>
      </c>
      <c r="T194" s="199">
        <f t="shared" si="13"/>
        <v>0</v>
      </c>
      <c r="U194" s="35"/>
      <c r="V194" s="35"/>
      <c r="W194" s="35"/>
      <c r="X194" s="35"/>
      <c r="Y194" s="35"/>
      <c r="Z194" s="35"/>
      <c r="AA194" s="35"/>
      <c r="AB194" s="35"/>
      <c r="AC194" s="35"/>
      <c r="AD194" s="35"/>
      <c r="AE194" s="35"/>
      <c r="AR194" s="200" t="s">
        <v>357</v>
      </c>
      <c r="AT194" s="200" t="s">
        <v>626</v>
      </c>
      <c r="AU194" s="200" t="s">
        <v>120</v>
      </c>
      <c r="AY194" s="18" t="s">
        <v>292</v>
      </c>
      <c r="BE194" s="201">
        <f t="shared" si="14"/>
        <v>0</v>
      </c>
      <c r="BF194" s="201">
        <f t="shared" si="15"/>
        <v>0</v>
      </c>
      <c r="BG194" s="201">
        <f t="shared" si="16"/>
        <v>0</v>
      </c>
      <c r="BH194" s="201">
        <f t="shared" si="17"/>
        <v>0</v>
      </c>
      <c r="BI194" s="201">
        <f t="shared" si="18"/>
        <v>0</v>
      </c>
      <c r="BJ194" s="18" t="s">
        <v>85</v>
      </c>
      <c r="BK194" s="201">
        <f t="shared" si="19"/>
        <v>0</v>
      </c>
      <c r="BL194" s="18" t="s">
        <v>299</v>
      </c>
      <c r="BM194" s="200" t="s">
        <v>6856</v>
      </c>
    </row>
    <row r="195" spans="1:65" s="2" customFormat="1" ht="16.5" customHeight="1">
      <c r="A195" s="35"/>
      <c r="B195" s="36"/>
      <c r="C195" s="246" t="s">
        <v>670</v>
      </c>
      <c r="D195" s="246" t="s">
        <v>626</v>
      </c>
      <c r="E195" s="247" t="s">
        <v>6857</v>
      </c>
      <c r="F195" s="248" t="s">
        <v>6858</v>
      </c>
      <c r="G195" s="249" t="s">
        <v>581</v>
      </c>
      <c r="H195" s="250">
        <v>10</v>
      </c>
      <c r="I195" s="251"/>
      <c r="J195" s="252">
        <f t="shared" si="10"/>
        <v>0</v>
      </c>
      <c r="K195" s="248" t="s">
        <v>1</v>
      </c>
      <c r="L195" s="253"/>
      <c r="M195" s="254" t="s">
        <v>1</v>
      </c>
      <c r="N195" s="255" t="s">
        <v>42</v>
      </c>
      <c r="O195" s="72"/>
      <c r="P195" s="198">
        <f t="shared" si="11"/>
        <v>0</v>
      </c>
      <c r="Q195" s="198">
        <v>8.9999999999999993E-3</v>
      </c>
      <c r="R195" s="198">
        <f t="shared" si="12"/>
        <v>0.09</v>
      </c>
      <c r="S195" s="198">
        <v>0</v>
      </c>
      <c r="T195" s="199">
        <f t="shared" si="13"/>
        <v>0</v>
      </c>
      <c r="U195" s="35"/>
      <c r="V195" s="35"/>
      <c r="W195" s="35"/>
      <c r="X195" s="35"/>
      <c r="Y195" s="35"/>
      <c r="Z195" s="35"/>
      <c r="AA195" s="35"/>
      <c r="AB195" s="35"/>
      <c r="AC195" s="35"/>
      <c r="AD195" s="35"/>
      <c r="AE195" s="35"/>
      <c r="AR195" s="200" t="s">
        <v>357</v>
      </c>
      <c r="AT195" s="200" t="s">
        <v>626</v>
      </c>
      <c r="AU195" s="200" t="s">
        <v>120</v>
      </c>
      <c r="AY195" s="18" t="s">
        <v>292</v>
      </c>
      <c r="BE195" s="201">
        <f t="shared" si="14"/>
        <v>0</v>
      </c>
      <c r="BF195" s="201">
        <f t="shared" si="15"/>
        <v>0</v>
      </c>
      <c r="BG195" s="201">
        <f t="shared" si="16"/>
        <v>0</v>
      </c>
      <c r="BH195" s="201">
        <f t="shared" si="17"/>
        <v>0</v>
      </c>
      <c r="BI195" s="201">
        <f t="shared" si="18"/>
        <v>0</v>
      </c>
      <c r="BJ195" s="18" t="s">
        <v>85</v>
      </c>
      <c r="BK195" s="201">
        <f t="shared" si="19"/>
        <v>0</v>
      </c>
      <c r="BL195" s="18" t="s">
        <v>299</v>
      </c>
      <c r="BM195" s="200" t="s">
        <v>6859</v>
      </c>
    </row>
    <row r="196" spans="1:65" s="2" customFormat="1" ht="16.5" customHeight="1">
      <c r="A196" s="35"/>
      <c r="B196" s="36"/>
      <c r="C196" s="246" t="s">
        <v>676</v>
      </c>
      <c r="D196" s="246" t="s">
        <v>626</v>
      </c>
      <c r="E196" s="247" t="s">
        <v>6860</v>
      </c>
      <c r="F196" s="248" t="s">
        <v>6861</v>
      </c>
      <c r="G196" s="249" t="s">
        <v>581</v>
      </c>
      <c r="H196" s="250">
        <v>15</v>
      </c>
      <c r="I196" s="251"/>
      <c r="J196" s="252">
        <f t="shared" si="10"/>
        <v>0</v>
      </c>
      <c r="K196" s="248" t="s">
        <v>1</v>
      </c>
      <c r="L196" s="253"/>
      <c r="M196" s="254" t="s">
        <v>1</v>
      </c>
      <c r="N196" s="255" t="s">
        <v>42</v>
      </c>
      <c r="O196" s="72"/>
      <c r="P196" s="198">
        <f t="shared" si="11"/>
        <v>0</v>
      </c>
      <c r="Q196" s="198">
        <v>8.9999999999999993E-3</v>
      </c>
      <c r="R196" s="198">
        <f t="shared" si="12"/>
        <v>0.13499999999999998</v>
      </c>
      <c r="S196" s="198">
        <v>0</v>
      </c>
      <c r="T196" s="199">
        <f t="shared" si="13"/>
        <v>0</v>
      </c>
      <c r="U196" s="35"/>
      <c r="V196" s="35"/>
      <c r="W196" s="35"/>
      <c r="X196" s="35"/>
      <c r="Y196" s="35"/>
      <c r="Z196" s="35"/>
      <c r="AA196" s="35"/>
      <c r="AB196" s="35"/>
      <c r="AC196" s="35"/>
      <c r="AD196" s="35"/>
      <c r="AE196" s="35"/>
      <c r="AR196" s="200" t="s">
        <v>357</v>
      </c>
      <c r="AT196" s="200" t="s">
        <v>626</v>
      </c>
      <c r="AU196" s="200" t="s">
        <v>120</v>
      </c>
      <c r="AY196" s="18" t="s">
        <v>292</v>
      </c>
      <c r="BE196" s="201">
        <f t="shared" si="14"/>
        <v>0</v>
      </c>
      <c r="BF196" s="201">
        <f t="shared" si="15"/>
        <v>0</v>
      </c>
      <c r="BG196" s="201">
        <f t="shared" si="16"/>
        <v>0</v>
      </c>
      <c r="BH196" s="201">
        <f t="shared" si="17"/>
        <v>0</v>
      </c>
      <c r="BI196" s="201">
        <f t="shared" si="18"/>
        <v>0</v>
      </c>
      <c r="BJ196" s="18" t="s">
        <v>85</v>
      </c>
      <c r="BK196" s="201">
        <f t="shared" si="19"/>
        <v>0</v>
      </c>
      <c r="BL196" s="18" t="s">
        <v>299</v>
      </c>
      <c r="BM196" s="200" t="s">
        <v>6862</v>
      </c>
    </row>
    <row r="197" spans="1:65" s="2" customFormat="1" ht="16.5" customHeight="1">
      <c r="A197" s="35"/>
      <c r="B197" s="36"/>
      <c r="C197" s="246" t="s">
        <v>693</v>
      </c>
      <c r="D197" s="246" t="s">
        <v>626</v>
      </c>
      <c r="E197" s="247" t="s">
        <v>6863</v>
      </c>
      <c r="F197" s="248" t="s">
        <v>6864</v>
      </c>
      <c r="G197" s="249" t="s">
        <v>581</v>
      </c>
      <c r="H197" s="250">
        <v>5</v>
      </c>
      <c r="I197" s="251"/>
      <c r="J197" s="252">
        <f t="shared" si="10"/>
        <v>0</v>
      </c>
      <c r="K197" s="248" t="s">
        <v>1</v>
      </c>
      <c r="L197" s="253"/>
      <c r="M197" s="254" t="s">
        <v>1</v>
      </c>
      <c r="N197" s="255" t="s">
        <v>42</v>
      </c>
      <c r="O197" s="72"/>
      <c r="P197" s="198">
        <f t="shared" si="11"/>
        <v>0</v>
      </c>
      <c r="Q197" s="198">
        <v>8.9999999999999993E-3</v>
      </c>
      <c r="R197" s="198">
        <f t="shared" si="12"/>
        <v>4.4999999999999998E-2</v>
      </c>
      <c r="S197" s="198">
        <v>0</v>
      </c>
      <c r="T197" s="199">
        <f t="shared" si="13"/>
        <v>0</v>
      </c>
      <c r="U197" s="35"/>
      <c r="V197" s="35"/>
      <c r="W197" s="35"/>
      <c r="X197" s="35"/>
      <c r="Y197" s="35"/>
      <c r="Z197" s="35"/>
      <c r="AA197" s="35"/>
      <c r="AB197" s="35"/>
      <c r="AC197" s="35"/>
      <c r="AD197" s="35"/>
      <c r="AE197" s="35"/>
      <c r="AR197" s="200" t="s">
        <v>357</v>
      </c>
      <c r="AT197" s="200" t="s">
        <v>626</v>
      </c>
      <c r="AU197" s="200" t="s">
        <v>120</v>
      </c>
      <c r="AY197" s="18" t="s">
        <v>292</v>
      </c>
      <c r="BE197" s="201">
        <f t="shared" si="14"/>
        <v>0</v>
      </c>
      <c r="BF197" s="201">
        <f t="shared" si="15"/>
        <v>0</v>
      </c>
      <c r="BG197" s="201">
        <f t="shared" si="16"/>
        <v>0</v>
      </c>
      <c r="BH197" s="201">
        <f t="shared" si="17"/>
        <v>0</v>
      </c>
      <c r="BI197" s="201">
        <f t="shared" si="18"/>
        <v>0</v>
      </c>
      <c r="BJ197" s="18" t="s">
        <v>85</v>
      </c>
      <c r="BK197" s="201">
        <f t="shared" si="19"/>
        <v>0</v>
      </c>
      <c r="BL197" s="18" t="s">
        <v>299</v>
      </c>
      <c r="BM197" s="200" t="s">
        <v>6865</v>
      </c>
    </row>
    <row r="198" spans="1:65" s="2" customFormat="1" ht="24.2" customHeight="1">
      <c r="A198" s="35"/>
      <c r="B198" s="36"/>
      <c r="C198" s="246" t="s">
        <v>697</v>
      </c>
      <c r="D198" s="246" t="s">
        <v>626</v>
      </c>
      <c r="E198" s="247" t="s">
        <v>6866</v>
      </c>
      <c r="F198" s="248" t="s">
        <v>6867</v>
      </c>
      <c r="G198" s="249" t="s">
        <v>581</v>
      </c>
      <c r="H198" s="250">
        <v>8</v>
      </c>
      <c r="I198" s="251"/>
      <c r="J198" s="252">
        <f t="shared" si="10"/>
        <v>0</v>
      </c>
      <c r="K198" s="248" t="s">
        <v>1</v>
      </c>
      <c r="L198" s="253"/>
      <c r="M198" s="254" t="s">
        <v>1</v>
      </c>
      <c r="N198" s="255" t="s">
        <v>42</v>
      </c>
      <c r="O198" s="72"/>
      <c r="P198" s="198">
        <f t="shared" si="11"/>
        <v>0</v>
      </c>
      <c r="Q198" s="198">
        <v>8.9999999999999993E-3</v>
      </c>
      <c r="R198" s="198">
        <f t="shared" si="12"/>
        <v>7.1999999999999995E-2</v>
      </c>
      <c r="S198" s="198">
        <v>0</v>
      </c>
      <c r="T198" s="199">
        <f t="shared" si="13"/>
        <v>0</v>
      </c>
      <c r="U198" s="35"/>
      <c r="V198" s="35"/>
      <c r="W198" s="35"/>
      <c r="X198" s="35"/>
      <c r="Y198" s="35"/>
      <c r="Z198" s="35"/>
      <c r="AA198" s="35"/>
      <c r="AB198" s="35"/>
      <c r="AC198" s="35"/>
      <c r="AD198" s="35"/>
      <c r="AE198" s="35"/>
      <c r="AR198" s="200" t="s">
        <v>357</v>
      </c>
      <c r="AT198" s="200" t="s">
        <v>626</v>
      </c>
      <c r="AU198" s="200" t="s">
        <v>120</v>
      </c>
      <c r="AY198" s="18" t="s">
        <v>292</v>
      </c>
      <c r="BE198" s="201">
        <f t="shared" si="14"/>
        <v>0</v>
      </c>
      <c r="BF198" s="201">
        <f t="shared" si="15"/>
        <v>0</v>
      </c>
      <c r="BG198" s="201">
        <f t="shared" si="16"/>
        <v>0</v>
      </c>
      <c r="BH198" s="201">
        <f t="shared" si="17"/>
        <v>0</v>
      </c>
      <c r="BI198" s="201">
        <f t="shared" si="18"/>
        <v>0</v>
      </c>
      <c r="BJ198" s="18" t="s">
        <v>85</v>
      </c>
      <c r="BK198" s="201">
        <f t="shared" si="19"/>
        <v>0</v>
      </c>
      <c r="BL198" s="18" t="s">
        <v>299</v>
      </c>
      <c r="BM198" s="200" t="s">
        <v>6868</v>
      </c>
    </row>
    <row r="199" spans="1:65" s="2" customFormat="1" ht="16.5" customHeight="1">
      <c r="A199" s="35"/>
      <c r="B199" s="36"/>
      <c r="C199" s="246" t="s">
        <v>708</v>
      </c>
      <c r="D199" s="246" t="s">
        <v>626</v>
      </c>
      <c r="E199" s="247" t="s">
        <v>6869</v>
      </c>
      <c r="F199" s="248" t="s">
        <v>6870</v>
      </c>
      <c r="G199" s="249" t="s">
        <v>581</v>
      </c>
      <c r="H199" s="250">
        <v>6</v>
      </c>
      <c r="I199" s="251"/>
      <c r="J199" s="252">
        <f t="shared" si="10"/>
        <v>0</v>
      </c>
      <c r="K199" s="248" t="s">
        <v>1</v>
      </c>
      <c r="L199" s="253"/>
      <c r="M199" s="254" t="s">
        <v>1</v>
      </c>
      <c r="N199" s="255" t="s">
        <v>42</v>
      </c>
      <c r="O199" s="72"/>
      <c r="P199" s="198">
        <f t="shared" si="11"/>
        <v>0</v>
      </c>
      <c r="Q199" s="198">
        <v>8.9999999999999993E-3</v>
      </c>
      <c r="R199" s="198">
        <f t="shared" si="12"/>
        <v>5.3999999999999992E-2</v>
      </c>
      <c r="S199" s="198">
        <v>0</v>
      </c>
      <c r="T199" s="199">
        <f t="shared" si="13"/>
        <v>0</v>
      </c>
      <c r="U199" s="35"/>
      <c r="V199" s="35"/>
      <c r="W199" s="35"/>
      <c r="X199" s="35"/>
      <c r="Y199" s="35"/>
      <c r="Z199" s="35"/>
      <c r="AA199" s="35"/>
      <c r="AB199" s="35"/>
      <c r="AC199" s="35"/>
      <c r="AD199" s="35"/>
      <c r="AE199" s="35"/>
      <c r="AR199" s="200" t="s">
        <v>357</v>
      </c>
      <c r="AT199" s="200" t="s">
        <v>626</v>
      </c>
      <c r="AU199" s="200" t="s">
        <v>120</v>
      </c>
      <c r="AY199" s="18" t="s">
        <v>292</v>
      </c>
      <c r="BE199" s="201">
        <f t="shared" si="14"/>
        <v>0</v>
      </c>
      <c r="BF199" s="201">
        <f t="shared" si="15"/>
        <v>0</v>
      </c>
      <c r="BG199" s="201">
        <f t="shared" si="16"/>
        <v>0</v>
      </c>
      <c r="BH199" s="201">
        <f t="shared" si="17"/>
        <v>0</v>
      </c>
      <c r="BI199" s="201">
        <f t="shared" si="18"/>
        <v>0</v>
      </c>
      <c r="BJ199" s="18" t="s">
        <v>85</v>
      </c>
      <c r="BK199" s="201">
        <f t="shared" si="19"/>
        <v>0</v>
      </c>
      <c r="BL199" s="18" t="s">
        <v>299</v>
      </c>
      <c r="BM199" s="200" t="s">
        <v>6871</v>
      </c>
    </row>
    <row r="200" spans="1:65" s="2" customFormat="1" ht="24.2" customHeight="1">
      <c r="A200" s="35"/>
      <c r="B200" s="36"/>
      <c r="C200" s="189" t="s">
        <v>719</v>
      </c>
      <c r="D200" s="189" t="s">
        <v>294</v>
      </c>
      <c r="E200" s="190" t="s">
        <v>6872</v>
      </c>
      <c r="F200" s="191" t="s">
        <v>6873</v>
      </c>
      <c r="G200" s="192" t="s">
        <v>581</v>
      </c>
      <c r="H200" s="193">
        <v>72</v>
      </c>
      <c r="I200" s="194"/>
      <c r="J200" s="195">
        <f t="shared" si="10"/>
        <v>0</v>
      </c>
      <c r="K200" s="191" t="s">
        <v>298</v>
      </c>
      <c r="L200" s="40"/>
      <c r="M200" s="196" t="s">
        <v>1</v>
      </c>
      <c r="N200" s="197" t="s">
        <v>42</v>
      </c>
      <c r="O200" s="72"/>
      <c r="P200" s="198">
        <f t="shared" si="11"/>
        <v>0</v>
      </c>
      <c r="Q200" s="198">
        <v>5.0000000000000002E-5</v>
      </c>
      <c r="R200" s="198">
        <f t="shared" si="12"/>
        <v>3.6000000000000003E-3</v>
      </c>
      <c r="S200" s="198">
        <v>0</v>
      </c>
      <c r="T200" s="199">
        <f t="shared" si="13"/>
        <v>0</v>
      </c>
      <c r="U200" s="35"/>
      <c r="V200" s="35"/>
      <c r="W200" s="35"/>
      <c r="X200" s="35"/>
      <c r="Y200" s="35"/>
      <c r="Z200" s="35"/>
      <c r="AA200" s="35"/>
      <c r="AB200" s="35"/>
      <c r="AC200" s="35"/>
      <c r="AD200" s="35"/>
      <c r="AE200" s="35"/>
      <c r="AR200" s="200" t="s">
        <v>299</v>
      </c>
      <c r="AT200" s="200" t="s">
        <v>294</v>
      </c>
      <c r="AU200" s="200" t="s">
        <v>120</v>
      </c>
      <c r="AY200" s="18" t="s">
        <v>292</v>
      </c>
      <c r="BE200" s="201">
        <f t="shared" si="14"/>
        <v>0</v>
      </c>
      <c r="BF200" s="201">
        <f t="shared" si="15"/>
        <v>0</v>
      </c>
      <c r="BG200" s="201">
        <f t="shared" si="16"/>
        <v>0</v>
      </c>
      <c r="BH200" s="201">
        <f t="shared" si="17"/>
        <v>0</v>
      </c>
      <c r="BI200" s="201">
        <f t="shared" si="18"/>
        <v>0</v>
      </c>
      <c r="BJ200" s="18" t="s">
        <v>85</v>
      </c>
      <c r="BK200" s="201">
        <f t="shared" si="19"/>
        <v>0</v>
      </c>
      <c r="BL200" s="18" t="s">
        <v>299</v>
      </c>
      <c r="BM200" s="200" t="s">
        <v>6874</v>
      </c>
    </row>
    <row r="201" spans="1:65" s="14" customFormat="1" ht="11.25">
      <c r="B201" s="213"/>
      <c r="C201" s="214"/>
      <c r="D201" s="204" t="s">
        <v>301</v>
      </c>
      <c r="E201" s="215" t="s">
        <v>1</v>
      </c>
      <c r="F201" s="216" t="s">
        <v>6875</v>
      </c>
      <c r="G201" s="214"/>
      <c r="H201" s="217">
        <v>72</v>
      </c>
      <c r="I201" s="218"/>
      <c r="J201" s="214"/>
      <c r="K201" s="214"/>
      <c r="L201" s="219"/>
      <c r="M201" s="220"/>
      <c r="N201" s="221"/>
      <c r="O201" s="221"/>
      <c r="P201" s="221"/>
      <c r="Q201" s="221"/>
      <c r="R201" s="221"/>
      <c r="S201" s="221"/>
      <c r="T201" s="222"/>
      <c r="AT201" s="223" t="s">
        <v>301</v>
      </c>
      <c r="AU201" s="223" t="s">
        <v>120</v>
      </c>
      <c r="AV201" s="14" t="s">
        <v>120</v>
      </c>
      <c r="AW201" s="14" t="s">
        <v>32</v>
      </c>
      <c r="AX201" s="14" t="s">
        <v>85</v>
      </c>
      <c r="AY201" s="223" t="s">
        <v>292</v>
      </c>
    </row>
    <row r="202" spans="1:65" s="2" customFormat="1" ht="21.75" customHeight="1">
      <c r="A202" s="35"/>
      <c r="B202" s="36"/>
      <c r="C202" s="246" t="s">
        <v>731</v>
      </c>
      <c r="D202" s="246" t="s">
        <v>626</v>
      </c>
      <c r="E202" s="247" t="s">
        <v>6876</v>
      </c>
      <c r="F202" s="248" t="s">
        <v>6877</v>
      </c>
      <c r="G202" s="249" t="s">
        <v>581</v>
      </c>
      <c r="H202" s="250">
        <v>72</v>
      </c>
      <c r="I202" s="251"/>
      <c r="J202" s="252">
        <f>ROUND(I202*H202,2)</f>
        <v>0</v>
      </c>
      <c r="K202" s="248" t="s">
        <v>298</v>
      </c>
      <c r="L202" s="253"/>
      <c r="M202" s="254" t="s">
        <v>1</v>
      </c>
      <c r="N202" s="255" t="s">
        <v>42</v>
      </c>
      <c r="O202" s="72"/>
      <c r="P202" s="198">
        <f>O202*H202</f>
        <v>0</v>
      </c>
      <c r="Q202" s="198">
        <v>4.7200000000000002E-3</v>
      </c>
      <c r="R202" s="198">
        <f>Q202*H202</f>
        <v>0.33984000000000003</v>
      </c>
      <c r="S202" s="198">
        <v>0</v>
      </c>
      <c r="T202" s="199">
        <f>S202*H202</f>
        <v>0</v>
      </c>
      <c r="U202" s="35"/>
      <c r="V202" s="35"/>
      <c r="W202" s="35"/>
      <c r="X202" s="35"/>
      <c r="Y202" s="35"/>
      <c r="Z202" s="35"/>
      <c r="AA202" s="35"/>
      <c r="AB202" s="35"/>
      <c r="AC202" s="35"/>
      <c r="AD202" s="35"/>
      <c r="AE202" s="35"/>
      <c r="AR202" s="200" t="s">
        <v>357</v>
      </c>
      <c r="AT202" s="200" t="s">
        <v>626</v>
      </c>
      <c r="AU202" s="200" t="s">
        <v>120</v>
      </c>
      <c r="AY202" s="18" t="s">
        <v>292</v>
      </c>
      <c r="BE202" s="201">
        <f>IF(N202="základní",J202,0)</f>
        <v>0</v>
      </c>
      <c r="BF202" s="201">
        <f>IF(N202="snížená",J202,0)</f>
        <v>0</v>
      </c>
      <c r="BG202" s="201">
        <f>IF(N202="zákl. přenesená",J202,0)</f>
        <v>0</v>
      </c>
      <c r="BH202" s="201">
        <f>IF(N202="sníž. přenesená",J202,0)</f>
        <v>0</v>
      </c>
      <c r="BI202" s="201">
        <f>IF(N202="nulová",J202,0)</f>
        <v>0</v>
      </c>
      <c r="BJ202" s="18" t="s">
        <v>85</v>
      </c>
      <c r="BK202" s="201">
        <f>ROUND(I202*H202,2)</f>
        <v>0</v>
      </c>
      <c r="BL202" s="18" t="s">
        <v>299</v>
      </c>
      <c r="BM202" s="200" t="s">
        <v>6878</v>
      </c>
    </row>
    <row r="203" spans="1:65" s="2" customFormat="1" ht="24.2" customHeight="1">
      <c r="A203" s="35"/>
      <c r="B203" s="36"/>
      <c r="C203" s="189" t="s">
        <v>741</v>
      </c>
      <c r="D203" s="189" t="s">
        <v>294</v>
      </c>
      <c r="E203" s="190" t="s">
        <v>6879</v>
      </c>
      <c r="F203" s="191" t="s">
        <v>6880</v>
      </c>
      <c r="G203" s="192" t="s">
        <v>297</v>
      </c>
      <c r="H203" s="193">
        <v>24</v>
      </c>
      <c r="I203" s="194"/>
      <c r="J203" s="195">
        <f>ROUND(I203*H203,2)</f>
        <v>0</v>
      </c>
      <c r="K203" s="191" t="s">
        <v>298</v>
      </c>
      <c r="L203" s="40"/>
      <c r="M203" s="196" t="s">
        <v>1</v>
      </c>
      <c r="N203" s="197" t="s">
        <v>42</v>
      </c>
      <c r="O203" s="72"/>
      <c r="P203" s="198">
        <f>O203*H203</f>
        <v>0</v>
      </c>
      <c r="Q203" s="198">
        <v>3.6000000000000002E-4</v>
      </c>
      <c r="R203" s="198">
        <f>Q203*H203</f>
        <v>8.6400000000000001E-3</v>
      </c>
      <c r="S203" s="198">
        <v>0</v>
      </c>
      <c r="T203" s="199">
        <f>S203*H203</f>
        <v>0</v>
      </c>
      <c r="U203" s="35"/>
      <c r="V203" s="35"/>
      <c r="W203" s="35"/>
      <c r="X203" s="35"/>
      <c r="Y203" s="35"/>
      <c r="Z203" s="35"/>
      <c r="AA203" s="35"/>
      <c r="AB203" s="35"/>
      <c r="AC203" s="35"/>
      <c r="AD203" s="35"/>
      <c r="AE203" s="35"/>
      <c r="AR203" s="200" t="s">
        <v>299</v>
      </c>
      <c r="AT203" s="200" t="s">
        <v>294</v>
      </c>
      <c r="AU203" s="200" t="s">
        <v>120</v>
      </c>
      <c r="AY203" s="18" t="s">
        <v>292</v>
      </c>
      <c r="BE203" s="201">
        <f>IF(N203="základní",J203,0)</f>
        <v>0</v>
      </c>
      <c r="BF203" s="201">
        <f>IF(N203="snížená",J203,0)</f>
        <v>0</v>
      </c>
      <c r="BG203" s="201">
        <f>IF(N203="zákl. přenesená",J203,0)</f>
        <v>0</v>
      </c>
      <c r="BH203" s="201">
        <f>IF(N203="sníž. přenesená",J203,0)</f>
        <v>0</v>
      </c>
      <c r="BI203" s="201">
        <f>IF(N203="nulová",J203,0)</f>
        <v>0</v>
      </c>
      <c r="BJ203" s="18" t="s">
        <v>85</v>
      </c>
      <c r="BK203" s="201">
        <f>ROUND(I203*H203,2)</f>
        <v>0</v>
      </c>
      <c r="BL203" s="18" t="s">
        <v>299</v>
      </c>
      <c r="BM203" s="200" t="s">
        <v>6881</v>
      </c>
    </row>
    <row r="204" spans="1:65" s="2" customFormat="1" ht="24.2" customHeight="1">
      <c r="A204" s="35"/>
      <c r="B204" s="36"/>
      <c r="C204" s="189" t="s">
        <v>751</v>
      </c>
      <c r="D204" s="189" t="s">
        <v>294</v>
      </c>
      <c r="E204" s="190" t="s">
        <v>6882</v>
      </c>
      <c r="F204" s="191" t="s">
        <v>6883</v>
      </c>
      <c r="G204" s="192" t="s">
        <v>297</v>
      </c>
      <c r="H204" s="193">
        <v>57</v>
      </c>
      <c r="I204" s="194"/>
      <c r="J204" s="195">
        <f>ROUND(I204*H204,2)</f>
        <v>0</v>
      </c>
      <c r="K204" s="191" t="s">
        <v>298</v>
      </c>
      <c r="L204" s="40"/>
      <c r="M204" s="196" t="s">
        <v>1</v>
      </c>
      <c r="N204" s="197" t="s">
        <v>42</v>
      </c>
      <c r="O204" s="72"/>
      <c r="P204" s="198">
        <f>O204*H204</f>
        <v>0</v>
      </c>
      <c r="Q204" s="198">
        <v>0</v>
      </c>
      <c r="R204" s="198">
        <f>Q204*H204</f>
        <v>0</v>
      </c>
      <c r="S204" s="198">
        <v>0</v>
      </c>
      <c r="T204" s="199">
        <f>S204*H204</f>
        <v>0</v>
      </c>
      <c r="U204" s="35"/>
      <c r="V204" s="35"/>
      <c r="W204" s="35"/>
      <c r="X204" s="35"/>
      <c r="Y204" s="35"/>
      <c r="Z204" s="35"/>
      <c r="AA204" s="35"/>
      <c r="AB204" s="35"/>
      <c r="AC204" s="35"/>
      <c r="AD204" s="35"/>
      <c r="AE204" s="35"/>
      <c r="AR204" s="200" t="s">
        <v>299</v>
      </c>
      <c r="AT204" s="200" t="s">
        <v>294</v>
      </c>
      <c r="AU204" s="200" t="s">
        <v>120</v>
      </c>
      <c r="AY204" s="18" t="s">
        <v>292</v>
      </c>
      <c r="BE204" s="201">
        <f>IF(N204="základní",J204,0)</f>
        <v>0</v>
      </c>
      <c r="BF204" s="201">
        <f>IF(N204="snížená",J204,0)</f>
        <v>0</v>
      </c>
      <c r="BG204" s="201">
        <f>IF(N204="zákl. přenesená",J204,0)</f>
        <v>0</v>
      </c>
      <c r="BH204" s="201">
        <f>IF(N204="sníž. přenesená",J204,0)</f>
        <v>0</v>
      </c>
      <c r="BI204" s="201">
        <f>IF(N204="nulová",J204,0)</f>
        <v>0</v>
      </c>
      <c r="BJ204" s="18" t="s">
        <v>85</v>
      </c>
      <c r="BK204" s="201">
        <f>ROUND(I204*H204,2)</f>
        <v>0</v>
      </c>
      <c r="BL204" s="18" t="s">
        <v>299</v>
      </c>
      <c r="BM204" s="200" t="s">
        <v>6884</v>
      </c>
    </row>
    <row r="205" spans="1:65" s="14" customFormat="1" ht="11.25">
      <c r="B205" s="213"/>
      <c r="C205" s="214"/>
      <c r="D205" s="204" t="s">
        <v>301</v>
      </c>
      <c r="E205" s="215" t="s">
        <v>1</v>
      </c>
      <c r="F205" s="216" t="s">
        <v>6698</v>
      </c>
      <c r="G205" s="214"/>
      <c r="H205" s="217">
        <v>57</v>
      </c>
      <c r="I205" s="218"/>
      <c r="J205" s="214"/>
      <c r="K205" s="214"/>
      <c r="L205" s="219"/>
      <c r="M205" s="220"/>
      <c r="N205" s="221"/>
      <c r="O205" s="221"/>
      <c r="P205" s="221"/>
      <c r="Q205" s="221"/>
      <c r="R205" s="221"/>
      <c r="S205" s="221"/>
      <c r="T205" s="222"/>
      <c r="AT205" s="223" t="s">
        <v>301</v>
      </c>
      <c r="AU205" s="223" t="s">
        <v>120</v>
      </c>
      <c r="AV205" s="14" t="s">
        <v>120</v>
      </c>
      <c r="AW205" s="14" t="s">
        <v>32</v>
      </c>
      <c r="AX205" s="14" t="s">
        <v>85</v>
      </c>
      <c r="AY205" s="223" t="s">
        <v>292</v>
      </c>
    </row>
    <row r="206" spans="1:65" s="2" customFormat="1" ht="16.5" customHeight="1">
      <c r="A206" s="35"/>
      <c r="B206" s="36"/>
      <c r="C206" s="246" t="s">
        <v>767</v>
      </c>
      <c r="D206" s="246" t="s">
        <v>626</v>
      </c>
      <c r="E206" s="247" t="s">
        <v>6885</v>
      </c>
      <c r="F206" s="248" t="s">
        <v>6886</v>
      </c>
      <c r="G206" s="249" t="s">
        <v>365</v>
      </c>
      <c r="H206" s="250">
        <v>6.3840000000000003</v>
      </c>
      <c r="I206" s="251"/>
      <c r="J206" s="252">
        <f>ROUND(I206*H206,2)</f>
        <v>0</v>
      </c>
      <c r="K206" s="248" t="s">
        <v>298</v>
      </c>
      <c r="L206" s="253"/>
      <c r="M206" s="254" t="s">
        <v>1</v>
      </c>
      <c r="N206" s="255" t="s">
        <v>42</v>
      </c>
      <c r="O206" s="72"/>
      <c r="P206" s="198">
        <f>O206*H206</f>
        <v>0</v>
      </c>
      <c r="Q206" s="198">
        <v>1</v>
      </c>
      <c r="R206" s="198">
        <f>Q206*H206</f>
        <v>6.3840000000000003</v>
      </c>
      <c r="S206" s="198">
        <v>0</v>
      </c>
      <c r="T206" s="199">
        <f>S206*H206</f>
        <v>0</v>
      </c>
      <c r="U206" s="35"/>
      <c r="V206" s="35"/>
      <c r="W206" s="35"/>
      <c r="X206" s="35"/>
      <c r="Y206" s="35"/>
      <c r="Z206" s="35"/>
      <c r="AA206" s="35"/>
      <c r="AB206" s="35"/>
      <c r="AC206" s="35"/>
      <c r="AD206" s="35"/>
      <c r="AE206" s="35"/>
      <c r="AR206" s="200" t="s">
        <v>357</v>
      </c>
      <c r="AT206" s="200" t="s">
        <v>626</v>
      </c>
      <c r="AU206" s="200" t="s">
        <v>120</v>
      </c>
      <c r="AY206" s="18" t="s">
        <v>292</v>
      </c>
      <c r="BE206" s="201">
        <f>IF(N206="základní",J206,0)</f>
        <v>0</v>
      </c>
      <c r="BF206" s="201">
        <f>IF(N206="snížená",J206,0)</f>
        <v>0</v>
      </c>
      <c r="BG206" s="201">
        <f>IF(N206="zákl. přenesená",J206,0)</f>
        <v>0</v>
      </c>
      <c r="BH206" s="201">
        <f>IF(N206="sníž. přenesená",J206,0)</f>
        <v>0</v>
      </c>
      <c r="BI206" s="201">
        <f>IF(N206="nulová",J206,0)</f>
        <v>0</v>
      </c>
      <c r="BJ206" s="18" t="s">
        <v>85</v>
      </c>
      <c r="BK206" s="201">
        <f>ROUND(I206*H206,2)</f>
        <v>0</v>
      </c>
      <c r="BL206" s="18" t="s">
        <v>299</v>
      </c>
      <c r="BM206" s="200" t="s">
        <v>6887</v>
      </c>
    </row>
    <row r="207" spans="1:65" s="14" customFormat="1" ht="11.25">
      <c r="B207" s="213"/>
      <c r="C207" s="214"/>
      <c r="D207" s="204" t="s">
        <v>301</v>
      </c>
      <c r="E207" s="215" t="s">
        <v>1</v>
      </c>
      <c r="F207" s="216" t="s">
        <v>6888</v>
      </c>
      <c r="G207" s="214"/>
      <c r="H207" s="217">
        <v>6.3840000000000003</v>
      </c>
      <c r="I207" s="218"/>
      <c r="J207" s="214"/>
      <c r="K207" s="214"/>
      <c r="L207" s="219"/>
      <c r="M207" s="220"/>
      <c r="N207" s="221"/>
      <c r="O207" s="221"/>
      <c r="P207" s="221"/>
      <c r="Q207" s="221"/>
      <c r="R207" s="221"/>
      <c r="S207" s="221"/>
      <c r="T207" s="222"/>
      <c r="AT207" s="223" t="s">
        <v>301</v>
      </c>
      <c r="AU207" s="223" t="s">
        <v>120</v>
      </c>
      <c r="AV207" s="14" t="s">
        <v>120</v>
      </c>
      <c r="AW207" s="14" t="s">
        <v>32</v>
      </c>
      <c r="AX207" s="14" t="s">
        <v>85</v>
      </c>
      <c r="AY207" s="223" t="s">
        <v>292</v>
      </c>
    </row>
    <row r="208" spans="1:65" s="2" customFormat="1" ht="16.5" customHeight="1">
      <c r="A208" s="35"/>
      <c r="B208" s="36"/>
      <c r="C208" s="189" t="s">
        <v>783</v>
      </c>
      <c r="D208" s="189" t="s">
        <v>294</v>
      </c>
      <c r="E208" s="190" t="s">
        <v>6889</v>
      </c>
      <c r="F208" s="191" t="s">
        <v>6890</v>
      </c>
      <c r="G208" s="192" t="s">
        <v>307</v>
      </c>
      <c r="H208" s="193">
        <v>68</v>
      </c>
      <c r="I208" s="194"/>
      <c r="J208" s="195">
        <f>ROUND(I208*H208,2)</f>
        <v>0</v>
      </c>
      <c r="K208" s="191" t="s">
        <v>298</v>
      </c>
      <c r="L208" s="40"/>
      <c r="M208" s="196" t="s">
        <v>1</v>
      </c>
      <c r="N208" s="197" t="s">
        <v>42</v>
      </c>
      <c r="O208" s="72"/>
      <c r="P208" s="198">
        <f>O208*H208</f>
        <v>0</v>
      </c>
      <c r="Q208" s="198">
        <v>0</v>
      </c>
      <c r="R208" s="198">
        <f>Q208*H208</f>
        <v>0</v>
      </c>
      <c r="S208" s="198">
        <v>0</v>
      </c>
      <c r="T208" s="199">
        <f>S208*H208</f>
        <v>0</v>
      </c>
      <c r="U208" s="35"/>
      <c r="V208" s="35"/>
      <c r="W208" s="35"/>
      <c r="X208" s="35"/>
      <c r="Y208" s="35"/>
      <c r="Z208" s="35"/>
      <c r="AA208" s="35"/>
      <c r="AB208" s="35"/>
      <c r="AC208" s="35"/>
      <c r="AD208" s="35"/>
      <c r="AE208" s="35"/>
      <c r="AR208" s="200" t="s">
        <v>299</v>
      </c>
      <c r="AT208" s="200" t="s">
        <v>294</v>
      </c>
      <c r="AU208" s="200" t="s">
        <v>120</v>
      </c>
      <c r="AY208" s="18" t="s">
        <v>292</v>
      </c>
      <c r="BE208" s="201">
        <f>IF(N208="základní",J208,0)</f>
        <v>0</v>
      </c>
      <c r="BF208" s="201">
        <f>IF(N208="snížená",J208,0)</f>
        <v>0</v>
      </c>
      <c r="BG208" s="201">
        <f>IF(N208="zákl. přenesená",J208,0)</f>
        <v>0</v>
      </c>
      <c r="BH208" s="201">
        <f>IF(N208="sníž. přenesená",J208,0)</f>
        <v>0</v>
      </c>
      <c r="BI208" s="201">
        <f>IF(N208="nulová",J208,0)</f>
        <v>0</v>
      </c>
      <c r="BJ208" s="18" t="s">
        <v>85</v>
      </c>
      <c r="BK208" s="201">
        <f>ROUND(I208*H208,2)</f>
        <v>0</v>
      </c>
      <c r="BL208" s="18" t="s">
        <v>299</v>
      </c>
      <c r="BM208" s="200" t="s">
        <v>6891</v>
      </c>
    </row>
    <row r="209" spans="1:65" s="2" customFormat="1" ht="21.75" customHeight="1">
      <c r="A209" s="35"/>
      <c r="B209" s="36"/>
      <c r="C209" s="189" t="s">
        <v>792</v>
      </c>
      <c r="D209" s="189" t="s">
        <v>294</v>
      </c>
      <c r="E209" s="190" t="s">
        <v>6892</v>
      </c>
      <c r="F209" s="191" t="s">
        <v>6893</v>
      </c>
      <c r="G209" s="192" t="s">
        <v>307</v>
      </c>
      <c r="H209" s="193">
        <v>68</v>
      </c>
      <c r="I209" s="194"/>
      <c r="J209" s="195">
        <f>ROUND(I209*H209,2)</f>
        <v>0</v>
      </c>
      <c r="K209" s="191" t="s">
        <v>298</v>
      </c>
      <c r="L209" s="40"/>
      <c r="M209" s="196" t="s">
        <v>1</v>
      </c>
      <c r="N209" s="197" t="s">
        <v>42</v>
      </c>
      <c r="O209" s="72"/>
      <c r="P209" s="198">
        <f>O209*H209</f>
        <v>0</v>
      </c>
      <c r="Q209" s="198">
        <v>0</v>
      </c>
      <c r="R209" s="198">
        <f>Q209*H209</f>
        <v>0</v>
      </c>
      <c r="S209" s="198">
        <v>0</v>
      </c>
      <c r="T209" s="199">
        <f>S209*H209</f>
        <v>0</v>
      </c>
      <c r="U209" s="35"/>
      <c r="V209" s="35"/>
      <c r="W209" s="35"/>
      <c r="X209" s="35"/>
      <c r="Y209" s="35"/>
      <c r="Z209" s="35"/>
      <c r="AA209" s="35"/>
      <c r="AB209" s="35"/>
      <c r="AC209" s="35"/>
      <c r="AD209" s="35"/>
      <c r="AE209" s="35"/>
      <c r="AR209" s="200" t="s">
        <v>299</v>
      </c>
      <c r="AT209" s="200" t="s">
        <v>294</v>
      </c>
      <c r="AU209" s="200" t="s">
        <v>120</v>
      </c>
      <c r="AY209" s="18" t="s">
        <v>292</v>
      </c>
      <c r="BE209" s="201">
        <f>IF(N209="základní",J209,0)</f>
        <v>0</v>
      </c>
      <c r="BF209" s="201">
        <f>IF(N209="snížená",J209,0)</f>
        <v>0</v>
      </c>
      <c r="BG209" s="201">
        <f>IF(N209="zákl. přenesená",J209,0)</f>
        <v>0</v>
      </c>
      <c r="BH209" s="201">
        <f>IF(N209="sníž. přenesená",J209,0)</f>
        <v>0</v>
      </c>
      <c r="BI209" s="201">
        <f>IF(N209="nulová",J209,0)</f>
        <v>0</v>
      </c>
      <c r="BJ209" s="18" t="s">
        <v>85</v>
      </c>
      <c r="BK209" s="201">
        <f>ROUND(I209*H209,2)</f>
        <v>0</v>
      </c>
      <c r="BL209" s="18" t="s">
        <v>299</v>
      </c>
      <c r="BM209" s="200" t="s">
        <v>6894</v>
      </c>
    </row>
    <row r="210" spans="1:65" s="12" customFormat="1" ht="22.9" customHeight="1">
      <c r="B210" s="173"/>
      <c r="C210" s="174"/>
      <c r="D210" s="175" t="s">
        <v>76</v>
      </c>
      <c r="E210" s="187" t="s">
        <v>341</v>
      </c>
      <c r="F210" s="187" t="s">
        <v>6895</v>
      </c>
      <c r="G210" s="174"/>
      <c r="H210" s="174"/>
      <c r="I210" s="177"/>
      <c r="J210" s="188">
        <f>BK210</f>
        <v>0</v>
      </c>
      <c r="K210" s="174"/>
      <c r="L210" s="179"/>
      <c r="M210" s="180"/>
      <c r="N210" s="181"/>
      <c r="O210" s="181"/>
      <c r="P210" s="182">
        <f>SUM(P211:P214)</f>
        <v>0</v>
      </c>
      <c r="Q210" s="181"/>
      <c r="R210" s="182">
        <f>SUM(R211:R214)</f>
        <v>0</v>
      </c>
      <c r="S210" s="181"/>
      <c r="T210" s="183">
        <f>SUM(T211:T214)</f>
        <v>0</v>
      </c>
      <c r="AR210" s="184" t="s">
        <v>85</v>
      </c>
      <c r="AT210" s="185" t="s">
        <v>76</v>
      </c>
      <c r="AU210" s="185" t="s">
        <v>85</v>
      </c>
      <c r="AY210" s="184" t="s">
        <v>292</v>
      </c>
      <c r="BK210" s="186">
        <f>SUM(BK211:BK214)</f>
        <v>0</v>
      </c>
    </row>
    <row r="211" spans="1:65" s="2" customFormat="1" ht="24.2" customHeight="1">
      <c r="A211" s="35"/>
      <c r="B211" s="36"/>
      <c r="C211" s="189" t="s">
        <v>804</v>
      </c>
      <c r="D211" s="189" t="s">
        <v>294</v>
      </c>
      <c r="E211" s="190" t="s">
        <v>6896</v>
      </c>
      <c r="F211" s="191" t="s">
        <v>6897</v>
      </c>
      <c r="G211" s="192" t="s">
        <v>297</v>
      </c>
      <c r="H211" s="193">
        <v>139</v>
      </c>
      <c r="I211" s="194"/>
      <c r="J211" s="195">
        <f>ROUND(I211*H211,2)</f>
        <v>0</v>
      </c>
      <c r="K211" s="191" t="s">
        <v>298</v>
      </c>
      <c r="L211" s="40"/>
      <c r="M211" s="196" t="s">
        <v>1</v>
      </c>
      <c r="N211" s="197" t="s">
        <v>42</v>
      </c>
      <c r="O211" s="72"/>
      <c r="P211" s="198">
        <f>O211*H211</f>
        <v>0</v>
      </c>
      <c r="Q211" s="198">
        <v>0</v>
      </c>
      <c r="R211" s="198">
        <f>Q211*H211</f>
        <v>0</v>
      </c>
      <c r="S211" s="198">
        <v>0</v>
      </c>
      <c r="T211" s="199">
        <f>S211*H211</f>
        <v>0</v>
      </c>
      <c r="U211" s="35"/>
      <c r="V211" s="35"/>
      <c r="W211" s="35"/>
      <c r="X211" s="35"/>
      <c r="Y211" s="35"/>
      <c r="Z211" s="35"/>
      <c r="AA211" s="35"/>
      <c r="AB211" s="35"/>
      <c r="AC211" s="35"/>
      <c r="AD211" s="35"/>
      <c r="AE211" s="35"/>
      <c r="AR211" s="200" t="s">
        <v>299</v>
      </c>
      <c r="AT211" s="200" t="s">
        <v>294</v>
      </c>
      <c r="AU211" s="200" t="s">
        <v>120</v>
      </c>
      <c r="AY211" s="18" t="s">
        <v>292</v>
      </c>
      <c r="BE211" s="201">
        <f>IF(N211="základní",J211,0)</f>
        <v>0</v>
      </c>
      <c r="BF211" s="201">
        <f>IF(N211="snížená",J211,0)</f>
        <v>0</v>
      </c>
      <c r="BG211" s="201">
        <f>IF(N211="zákl. přenesená",J211,0)</f>
        <v>0</v>
      </c>
      <c r="BH211" s="201">
        <f>IF(N211="sníž. přenesená",J211,0)</f>
        <v>0</v>
      </c>
      <c r="BI211" s="201">
        <f>IF(N211="nulová",J211,0)</f>
        <v>0</v>
      </c>
      <c r="BJ211" s="18" t="s">
        <v>85</v>
      </c>
      <c r="BK211" s="201">
        <f>ROUND(I211*H211,2)</f>
        <v>0</v>
      </c>
      <c r="BL211" s="18" t="s">
        <v>299</v>
      </c>
      <c r="BM211" s="200" t="s">
        <v>6898</v>
      </c>
    </row>
    <row r="212" spans="1:65" s="13" customFormat="1" ht="11.25">
      <c r="B212" s="202"/>
      <c r="C212" s="203"/>
      <c r="D212" s="204" t="s">
        <v>301</v>
      </c>
      <c r="E212" s="205" t="s">
        <v>1</v>
      </c>
      <c r="F212" s="206" t="s">
        <v>6899</v>
      </c>
      <c r="G212" s="203"/>
      <c r="H212" s="205" t="s">
        <v>1</v>
      </c>
      <c r="I212" s="207"/>
      <c r="J212" s="203"/>
      <c r="K212" s="203"/>
      <c r="L212" s="208"/>
      <c r="M212" s="209"/>
      <c r="N212" s="210"/>
      <c r="O212" s="210"/>
      <c r="P212" s="210"/>
      <c r="Q212" s="210"/>
      <c r="R212" s="210"/>
      <c r="S212" s="210"/>
      <c r="T212" s="211"/>
      <c r="AT212" s="212" t="s">
        <v>301</v>
      </c>
      <c r="AU212" s="212" t="s">
        <v>120</v>
      </c>
      <c r="AV212" s="13" t="s">
        <v>85</v>
      </c>
      <c r="AW212" s="13" t="s">
        <v>32</v>
      </c>
      <c r="AX212" s="13" t="s">
        <v>77</v>
      </c>
      <c r="AY212" s="212" t="s">
        <v>292</v>
      </c>
    </row>
    <row r="213" spans="1:65" s="14" customFormat="1" ht="11.25">
      <c r="B213" s="213"/>
      <c r="C213" s="214"/>
      <c r="D213" s="204" t="s">
        <v>301</v>
      </c>
      <c r="E213" s="215" t="s">
        <v>1</v>
      </c>
      <c r="F213" s="216" t="s">
        <v>6900</v>
      </c>
      <c r="G213" s="214"/>
      <c r="H213" s="217">
        <v>139</v>
      </c>
      <c r="I213" s="218"/>
      <c r="J213" s="214"/>
      <c r="K213" s="214"/>
      <c r="L213" s="219"/>
      <c r="M213" s="220"/>
      <c r="N213" s="221"/>
      <c r="O213" s="221"/>
      <c r="P213" s="221"/>
      <c r="Q213" s="221"/>
      <c r="R213" s="221"/>
      <c r="S213" s="221"/>
      <c r="T213" s="222"/>
      <c r="AT213" s="223" t="s">
        <v>301</v>
      </c>
      <c r="AU213" s="223" t="s">
        <v>120</v>
      </c>
      <c r="AV213" s="14" t="s">
        <v>120</v>
      </c>
      <c r="AW213" s="14" t="s">
        <v>32</v>
      </c>
      <c r="AX213" s="14" t="s">
        <v>77</v>
      </c>
      <c r="AY213" s="223" t="s">
        <v>292</v>
      </c>
    </row>
    <row r="214" spans="1:65" s="15" customFormat="1" ht="11.25">
      <c r="B214" s="224"/>
      <c r="C214" s="225"/>
      <c r="D214" s="204" t="s">
        <v>301</v>
      </c>
      <c r="E214" s="226" t="s">
        <v>6700</v>
      </c>
      <c r="F214" s="227" t="s">
        <v>304</v>
      </c>
      <c r="G214" s="225"/>
      <c r="H214" s="228">
        <v>139</v>
      </c>
      <c r="I214" s="229"/>
      <c r="J214" s="225"/>
      <c r="K214" s="225"/>
      <c r="L214" s="230"/>
      <c r="M214" s="231"/>
      <c r="N214" s="232"/>
      <c r="O214" s="232"/>
      <c r="P214" s="232"/>
      <c r="Q214" s="232"/>
      <c r="R214" s="232"/>
      <c r="S214" s="232"/>
      <c r="T214" s="233"/>
      <c r="AT214" s="234" t="s">
        <v>301</v>
      </c>
      <c r="AU214" s="234" t="s">
        <v>120</v>
      </c>
      <c r="AV214" s="15" t="s">
        <v>299</v>
      </c>
      <c r="AW214" s="15" t="s">
        <v>32</v>
      </c>
      <c r="AX214" s="15" t="s">
        <v>85</v>
      </c>
      <c r="AY214" s="234" t="s">
        <v>292</v>
      </c>
    </row>
    <row r="215" spans="1:65" s="12" customFormat="1" ht="22.9" customHeight="1">
      <c r="B215" s="173"/>
      <c r="C215" s="174"/>
      <c r="D215" s="175" t="s">
        <v>76</v>
      </c>
      <c r="E215" s="187" t="s">
        <v>362</v>
      </c>
      <c r="F215" s="187" t="s">
        <v>6901</v>
      </c>
      <c r="G215" s="174"/>
      <c r="H215" s="174"/>
      <c r="I215" s="177"/>
      <c r="J215" s="188">
        <f>BK215</f>
        <v>0</v>
      </c>
      <c r="K215" s="174"/>
      <c r="L215" s="179"/>
      <c r="M215" s="180"/>
      <c r="N215" s="181"/>
      <c r="O215" s="181"/>
      <c r="P215" s="182">
        <f>SUM(P216:P217)</f>
        <v>0</v>
      </c>
      <c r="Q215" s="181"/>
      <c r="R215" s="182">
        <f>SUM(R216:R217)</f>
        <v>2.052E-2</v>
      </c>
      <c r="S215" s="181"/>
      <c r="T215" s="183">
        <f>SUM(T216:T217)</f>
        <v>0</v>
      </c>
      <c r="AR215" s="184" t="s">
        <v>85</v>
      </c>
      <c r="AT215" s="185" t="s">
        <v>76</v>
      </c>
      <c r="AU215" s="185" t="s">
        <v>85</v>
      </c>
      <c r="AY215" s="184" t="s">
        <v>292</v>
      </c>
      <c r="BK215" s="186">
        <f>SUM(BK216:BK217)</f>
        <v>0</v>
      </c>
    </row>
    <row r="216" spans="1:65" s="2" customFormat="1" ht="24.2" customHeight="1">
      <c r="A216" s="35"/>
      <c r="B216" s="36"/>
      <c r="C216" s="189" t="s">
        <v>812</v>
      </c>
      <c r="D216" s="189" t="s">
        <v>294</v>
      </c>
      <c r="E216" s="190" t="s">
        <v>6902</v>
      </c>
      <c r="F216" s="191" t="s">
        <v>6903</v>
      </c>
      <c r="G216" s="192" t="s">
        <v>297</v>
      </c>
      <c r="H216" s="193">
        <v>57</v>
      </c>
      <c r="I216" s="194"/>
      <c r="J216" s="195">
        <f>ROUND(I216*H216,2)</f>
        <v>0</v>
      </c>
      <c r="K216" s="191" t="s">
        <v>298</v>
      </c>
      <c r="L216" s="40"/>
      <c r="M216" s="196" t="s">
        <v>1</v>
      </c>
      <c r="N216" s="197" t="s">
        <v>42</v>
      </c>
      <c r="O216" s="72"/>
      <c r="P216" s="198">
        <f>O216*H216</f>
        <v>0</v>
      </c>
      <c r="Q216" s="198">
        <v>3.6000000000000002E-4</v>
      </c>
      <c r="R216" s="198">
        <f>Q216*H216</f>
        <v>2.052E-2</v>
      </c>
      <c r="S216" s="198">
        <v>0</v>
      </c>
      <c r="T216" s="199">
        <f>S216*H216</f>
        <v>0</v>
      </c>
      <c r="U216" s="35"/>
      <c r="V216" s="35"/>
      <c r="W216" s="35"/>
      <c r="X216" s="35"/>
      <c r="Y216" s="35"/>
      <c r="Z216" s="35"/>
      <c r="AA216" s="35"/>
      <c r="AB216" s="35"/>
      <c r="AC216" s="35"/>
      <c r="AD216" s="35"/>
      <c r="AE216" s="35"/>
      <c r="AR216" s="200" t="s">
        <v>299</v>
      </c>
      <c r="AT216" s="200" t="s">
        <v>294</v>
      </c>
      <c r="AU216" s="200" t="s">
        <v>120</v>
      </c>
      <c r="AY216" s="18" t="s">
        <v>292</v>
      </c>
      <c r="BE216" s="201">
        <f>IF(N216="základní",J216,0)</f>
        <v>0</v>
      </c>
      <c r="BF216" s="201">
        <f>IF(N216="snížená",J216,0)</f>
        <v>0</v>
      </c>
      <c r="BG216" s="201">
        <f>IF(N216="zákl. přenesená",J216,0)</f>
        <v>0</v>
      </c>
      <c r="BH216" s="201">
        <f>IF(N216="sníž. přenesená",J216,0)</f>
        <v>0</v>
      </c>
      <c r="BI216" s="201">
        <f>IF(N216="nulová",J216,0)</f>
        <v>0</v>
      </c>
      <c r="BJ216" s="18" t="s">
        <v>85</v>
      </c>
      <c r="BK216" s="201">
        <f>ROUND(I216*H216,2)</f>
        <v>0</v>
      </c>
      <c r="BL216" s="18" t="s">
        <v>299</v>
      </c>
      <c r="BM216" s="200" t="s">
        <v>6904</v>
      </c>
    </row>
    <row r="217" spans="1:65" s="14" customFormat="1" ht="11.25">
      <c r="B217" s="213"/>
      <c r="C217" s="214"/>
      <c r="D217" s="204" t="s">
        <v>301</v>
      </c>
      <c r="E217" s="215" t="s">
        <v>1</v>
      </c>
      <c r="F217" s="216" t="s">
        <v>6698</v>
      </c>
      <c r="G217" s="214"/>
      <c r="H217" s="217">
        <v>57</v>
      </c>
      <c r="I217" s="218"/>
      <c r="J217" s="214"/>
      <c r="K217" s="214"/>
      <c r="L217" s="219"/>
      <c r="M217" s="220"/>
      <c r="N217" s="221"/>
      <c r="O217" s="221"/>
      <c r="P217" s="221"/>
      <c r="Q217" s="221"/>
      <c r="R217" s="221"/>
      <c r="S217" s="221"/>
      <c r="T217" s="222"/>
      <c r="AT217" s="223" t="s">
        <v>301</v>
      </c>
      <c r="AU217" s="223" t="s">
        <v>120</v>
      </c>
      <c r="AV217" s="14" t="s">
        <v>120</v>
      </c>
      <c r="AW217" s="14" t="s">
        <v>32</v>
      </c>
      <c r="AX217" s="14" t="s">
        <v>85</v>
      </c>
      <c r="AY217" s="223" t="s">
        <v>292</v>
      </c>
    </row>
    <row r="218" spans="1:65" s="12" customFormat="1" ht="22.9" customHeight="1">
      <c r="B218" s="173"/>
      <c r="C218" s="174"/>
      <c r="D218" s="175" t="s">
        <v>76</v>
      </c>
      <c r="E218" s="187" t="s">
        <v>1488</v>
      </c>
      <c r="F218" s="187" t="s">
        <v>1489</v>
      </c>
      <c r="G218" s="174"/>
      <c r="H218" s="174"/>
      <c r="I218" s="177"/>
      <c r="J218" s="188">
        <f>BK218</f>
        <v>0</v>
      </c>
      <c r="K218" s="174"/>
      <c r="L218" s="179"/>
      <c r="M218" s="180"/>
      <c r="N218" s="181"/>
      <c r="O218" s="181"/>
      <c r="P218" s="182">
        <f>P219</f>
        <v>0</v>
      </c>
      <c r="Q218" s="181"/>
      <c r="R218" s="182">
        <f>R219</f>
        <v>0</v>
      </c>
      <c r="S218" s="181"/>
      <c r="T218" s="183">
        <f>T219</f>
        <v>0</v>
      </c>
      <c r="AR218" s="184" t="s">
        <v>85</v>
      </c>
      <c r="AT218" s="185" t="s">
        <v>76</v>
      </c>
      <c r="AU218" s="185" t="s">
        <v>85</v>
      </c>
      <c r="AY218" s="184" t="s">
        <v>292</v>
      </c>
      <c r="BK218" s="186">
        <f>BK219</f>
        <v>0</v>
      </c>
    </row>
    <row r="219" spans="1:65" s="2" customFormat="1" ht="24.2" customHeight="1">
      <c r="A219" s="35"/>
      <c r="B219" s="36"/>
      <c r="C219" s="189" t="s">
        <v>821</v>
      </c>
      <c r="D219" s="189" t="s">
        <v>294</v>
      </c>
      <c r="E219" s="190" t="s">
        <v>6905</v>
      </c>
      <c r="F219" s="191" t="s">
        <v>6906</v>
      </c>
      <c r="G219" s="192" t="s">
        <v>365</v>
      </c>
      <c r="H219" s="193">
        <v>19.042000000000002</v>
      </c>
      <c r="I219" s="194"/>
      <c r="J219" s="195">
        <f>ROUND(I219*H219,2)</f>
        <v>0</v>
      </c>
      <c r="K219" s="191" t="s">
        <v>298</v>
      </c>
      <c r="L219" s="40"/>
      <c r="M219" s="196" t="s">
        <v>1</v>
      </c>
      <c r="N219" s="197" t="s">
        <v>42</v>
      </c>
      <c r="O219" s="72"/>
      <c r="P219" s="198">
        <f>O219*H219</f>
        <v>0</v>
      </c>
      <c r="Q219" s="198">
        <v>0</v>
      </c>
      <c r="R219" s="198">
        <f>Q219*H219</f>
        <v>0</v>
      </c>
      <c r="S219" s="198">
        <v>0</v>
      </c>
      <c r="T219" s="199">
        <f>S219*H219</f>
        <v>0</v>
      </c>
      <c r="U219" s="35"/>
      <c r="V219" s="35"/>
      <c r="W219" s="35"/>
      <c r="X219" s="35"/>
      <c r="Y219" s="35"/>
      <c r="Z219" s="35"/>
      <c r="AA219" s="35"/>
      <c r="AB219" s="35"/>
      <c r="AC219" s="35"/>
      <c r="AD219" s="35"/>
      <c r="AE219" s="35"/>
      <c r="AR219" s="200" t="s">
        <v>299</v>
      </c>
      <c r="AT219" s="200" t="s">
        <v>294</v>
      </c>
      <c r="AU219" s="200" t="s">
        <v>120</v>
      </c>
      <c r="AY219" s="18" t="s">
        <v>292</v>
      </c>
      <c r="BE219" s="201">
        <f>IF(N219="základní",J219,0)</f>
        <v>0</v>
      </c>
      <c r="BF219" s="201">
        <f>IF(N219="snížená",J219,0)</f>
        <v>0</v>
      </c>
      <c r="BG219" s="201">
        <f>IF(N219="zákl. přenesená",J219,0)</f>
        <v>0</v>
      </c>
      <c r="BH219" s="201">
        <f>IF(N219="sníž. přenesená",J219,0)</f>
        <v>0</v>
      </c>
      <c r="BI219" s="201">
        <f>IF(N219="nulová",J219,0)</f>
        <v>0</v>
      </c>
      <c r="BJ219" s="18" t="s">
        <v>85</v>
      </c>
      <c r="BK219" s="201">
        <f>ROUND(I219*H219,2)</f>
        <v>0</v>
      </c>
      <c r="BL219" s="18" t="s">
        <v>299</v>
      </c>
      <c r="BM219" s="200" t="s">
        <v>6907</v>
      </c>
    </row>
    <row r="220" spans="1:65" s="12" customFormat="1" ht="25.9" customHeight="1">
      <c r="B220" s="173"/>
      <c r="C220" s="174"/>
      <c r="D220" s="175" t="s">
        <v>76</v>
      </c>
      <c r="E220" s="176" t="s">
        <v>4786</v>
      </c>
      <c r="F220" s="176" t="s">
        <v>4787</v>
      </c>
      <c r="G220" s="174"/>
      <c r="H220" s="174"/>
      <c r="I220" s="177"/>
      <c r="J220" s="178">
        <f>BK220</f>
        <v>0</v>
      </c>
      <c r="K220" s="174"/>
      <c r="L220" s="179"/>
      <c r="M220" s="180"/>
      <c r="N220" s="181"/>
      <c r="O220" s="181"/>
      <c r="P220" s="182">
        <f>SUM(P221:P224)</f>
        <v>0</v>
      </c>
      <c r="Q220" s="181"/>
      <c r="R220" s="182">
        <f>SUM(R221:R224)</f>
        <v>0</v>
      </c>
      <c r="S220" s="181"/>
      <c r="T220" s="183">
        <f>SUM(T221:T224)</f>
        <v>0</v>
      </c>
      <c r="AR220" s="184" t="s">
        <v>299</v>
      </c>
      <c r="AT220" s="185" t="s">
        <v>76</v>
      </c>
      <c r="AU220" s="185" t="s">
        <v>77</v>
      </c>
      <c r="AY220" s="184" t="s">
        <v>292</v>
      </c>
      <c r="BK220" s="186">
        <f>SUM(BK221:BK224)</f>
        <v>0</v>
      </c>
    </row>
    <row r="221" spans="1:65" s="2" customFormat="1" ht="16.5" customHeight="1">
      <c r="A221" s="35"/>
      <c r="B221" s="36"/>
      <c r="C221" s="189" t="s">
        <v>825</v>
      </c>
      <c r="D221" s="189" t="s">
        <v>294</v>
      </c>
      <c r="E221" s="190" t="s">
        <v>5289</v>
      </c>
      <c r="F221" s="191" t="s">
        <v>5290</v>
      </c>
      <c r="G221" s="192" t="s">
        <v>337</v>
      </c>
      <c r="H221" s="193">
        <v>40</v>
      </c>
      <c r="I221" s="194"/>
      <c r="J221" s="195">
        <f>ROUND(I221*H221,2)</f>
        <v>0</v>
      </c>
      <c r="K221" s="191" t="s">
        <v>298</v>
      </c>
      <c r="L221" s="40"/>
      <c r="M221" s="196" t="s">
        <v>1</v>
      </c>
      <c r="N221" s="197" t="s">
        <v>42</v>
      </c>
      <c r="O221" s="72"/>
      <c r="P221" s="198">
        <f>O221*H221</f>
        <v>0</v>
      </c>
      <c r="Q221" s="198">
        <v>0</v>
      </c>
      <c r="R221" s="198">
        <f>Q221*H221</f>
        <v>0</v>
      </c>
      <c r="S221" s="198">
        <v>0</v>
      </c>
      <c r="T221" s="199">
        <f>S221*H221</f>
        <v>0</v>
      </c>
      <c r="U221" s="35"/>
      <c r="V221" s="35"/>
      <c r="W221" s="35"/>
      <c r="X221" s="35"/>
      <c r="Y221" s="35"/>
      <c r="Z221" s="35"/>
      <c r="AA221" s="35"/>
      <c r="AB221" s="35"/>
      <c r="AC221" s="35"/>
      <c r="AD221" s="35"/>
      <c r="AE221" s="35"/>
      <c r="AR221" s="200" t="s">
        <v>338</v>
      </c>
      <c r="AT221" s="200" t="s">
        <v>294</v>
      </c>
      <c r="AU221" s="200" t="s">
        <v>85</v>
      </c>
      <c r="AY221" s="18" t="s">
        <v>292</v>
      </c>
      <c r="BE221" s="201">
        <f>IF(N221="základní",J221,0)</f>
        <v>0</v>
      </c>
      <c r="BF221" s="201">
        <f>IF(N221="snížená",J221,0)</f>
        <v>0</v>
      </c>
      <c r="BG221" s="201">
        <f>IF(N221="zákl. přenesená",J221,0)</f>
        <v>0</v>
      </c>
      <c r="BH221" s="201">
        <f>IF(N221="sníž. přenesená",J221,0)</f>
        <v>0</v>
      </c>
      <c r="BI221" s="201">
        <f>IF(N221="nulová",J221,0)</f>
        <v>0</v>
      </c>
      <c r="BJ221" s="18" t="s">
        <v>85</v>
      </c>
      <c r="BK221" s="201">
        <f>ROUND(I221*H221,2)</f>
        <v>0</v>
      </c>
      <c r="BL221" s="18" t="s">
        <v>338</v>
      </c>
      <c r="BM221" s="200" t="s">
        <v>6908</v>
      </c>
    </row>
    <row r="222" spans="1:65" s="14" customFormat="1" ht="11.25">
      <c r="B222" s="213"/>
      <c r="C222" s="214"/>
      <c r="D222" s="204" t="s">
        <v>301</v>
      </c>
      <c r="E222" s="215" t="s">
        <v>1</v>
      </c>
      <c r="F222" s="216" t="s">
        <v>6909</v>
      </c>
      <c r="G222" s="214"/>
      <c r="H222" s="217">
        <v>40</v>
      </c>
      <c r="I222" s="218"/>
      <c r="J222" s="214"/>
      <c r="K222" s="214"/>
      <c r="L222" s="219"/>
      <c r="M222" s="220"/>
      <c r="N222" s="221"/>
      <c r="O222" s="221"/>
      <c r="P222" s="221"/>
      <c r="Q222" s="221"/>
      <c r="R222" s="221"/>
      <c r="S222" s="221"/>
      <c r="T222" s="222"/>
      <c r="AT222" s="223" t="s">
        <v>301</v>
      </c>
      <c r="AU222" s="223" t="s">
        <v>85</v>
      </c>
      <c r="AV222" s="14" t="s">
        <v>120</v>
      </c>
      <c r="AW222" s="14" t="s">
        <v>32</v>
      </c>
      <c r="AX222" s="14" t="s">
        <v>85</v>
      </c>
      <c r="AY222" s="223" t="s">
        <v>292</v>
      </c>
    </row>
    <row r="223" spans="1:65" s="2" customFormat="1" ht="16.5" customHeight="1">
      <c r="A223" s="35"/>
      <c r="B223" s="36"/>
      <c r="C223" s="189" t="s">
        <v>829</v>
      </c>
      <c r="D223" s="189" t="s">
        <v>294</v>
      </c>
      <c r="E223" s="190" t="s">
        <v>6910</v>
      </c>
      <c r="F223" s="191" t="s">
        <v>6911</v>
      </c>
      <c r="G223" s="192" t="s">
        <v>337</v>
      </c>
      <c r="H223" s="193">
        <v>6</v>
      </c>
      <c r="I223" s="194"/>
      <c r="J223" s="195">
        <f>ROUND(I223*H223,2)</f>
        <v>0</v>
      </c>
      <c r="K223" s="191" t="s">
        <v>298</v>
      </c>
      <c r="L223" s="40"/>
      <c r="M223" s="196" t="s">
        <v>1</v>
      </c>
      <c r="N223" s="197" t="s">
        <v>42</v>
      </c>
      <c r="O223" s="72"/>
      <c r="P223" s="198">
        <f>O223*H223</f>
        <v>0</v>
      </c>
      <c r="Q223" s="198">
        <v>0</v>
      </c>
      <c r="R223" s="198">
        <f>Q223*H223</f>
        <v>0</v>
      </c>
      <c r="S223" s="198">
        <v>0</v>
      </c>
      <c r="T223" s="199">
        <f>S223*H223</f>
        <v>0</v>
      </c>
      <c r="U223" s="35"/>
      <c r="V223" s="35"/>
      <c r="W223" s="35"/>
      <c r="X223" s="35"/>
      <c r="Y223" s="35"/>
      <c r="Z223" s="35"/>
      <c r="AA223" s="35"/>
      <c r="AB223" s="35"/>
      <c r="AC223" s="35"/>
      <c r="AD223" s="35"/>
      <c r="AE223" s="35"/>
      <c r="AR223" s="200" t="s">
        <v>338</v>
      </c>
      <c r="AT223" s="200" t="s">
        <v>294</v>
      </c>
      <c r="AU223" s="200" t="s">
        <v>85</v>
      </c>
      <c r="AY223" s="18" t="s">
        <v>292</v>
      </c>
      <c r="BE223" s="201">
        <f>IF(N223="základní",J223,0)</f>
        <v>0</v>
      </c>
      <c r="BF223" s="201">
        <f>IF(N223="snížená",J223,0)</f>
        <v>0</v>
      </c>
      <c r="BG223" s="201">
        <f>IF(N223="zákl. přenesená",J223,0)</f>
        <v>0</v>
      </c>
      <c r="BH223" s="201">
        <f>IF(N223="sníž. přenesená",J223,0)</f>
        <v>0</v>
      </c>
      <c r="BI223" s="201">
        <f>IF(N223="nulová",J223,0)</f>
        <v>0</v>
      </c>
      <c r="BJ223" s="18" t="s">
        <v>85</v>
      </c>
      <c r="BK223" s="201">
        <f>ROUND(I223*H223,2)</f>
        <v>0</v>
      </c>
      <c r="BL223" s="18" t="s">
        <v>338</v>
      </c>
      <c r="BM223" s="200" t="s">
        <v>6912</v>
      </c>
    </row>
    <row r="224" spans="1:65" s="14" customFormat="1" ht="11.25">
      <c r="B224" s="213"/>
      <c r="C224" s="214"/>
      <c r="D224" s="204" t="s">
        <v>301</v>
      </c>
      <c r="E224" s="215" t="s">
        <v>1</v>
      </c>
      <c r="F224" s="216" t="s">
        <v>6913</v>
      </c>
      <c r="G224" s="214"/>
      <c r="H224" s="217">
        <v>6</v>
      </c>
      <c r="I224" s="218"/>
      <c r="J224" s="214"/>
      <c r="K224" s="214"/>
      <c r="L224" s="219"/>
      <c r="M224" s="261"/>
      <c r="N224" s="262"/>
      <c r="O224" s="262"/>
      <c r="P224" s="262"/>
      <c r="Q224" s="262"/>
      <c r="R224" s="262"/>
      <c r="S224" s="262"/>
      <c r="T224" s="263"/>
      <c r="AT224" s="223" t="s">
        <v>301</v>
      </c>
      <c r="AU224" s="223" t="s">
        <v>85</v>
      </c>
      <c r="AV224" s="14" t="s">
        <v>120</v>
      </c>
      <c r="AW224" s="14" t="s">
        <v>32</v>
      </c>
      <c r="AX224" s="14" t="s">
        <v>85</v>
      </c>
      <c r="AY224" s="223" t="s">
        <v>292</v>
      </c>
    </row>
    <row r="225" spans="1:31" s="2" customFormat="1" ht="6.95" customHeight="1">
      <c r="A225" s="35"/>
      <c r="B225" s="55"/>
      <c r="C225" s="56"/>
      <c r="D225" s="56"/>
      <c r="E225" s="56"/>
      <c r="F225" s="56"/>
      <c r="G225" s="56"/>
      <c r="H225" s="56"/>
      <c r="I225" s="56"/>
      <c r="J225" s="56"/>
      <c r="K225" s="56"/>
      <c r="L225" s="40"/>
      <c r="M225" s="35"/>
      <c r="O225" s="35"/>
      <c r="P225" s="35"/>
      <c r="Q225" s="35"/>
      <c r="R225" s="35"/>
      <c r="S225" s="35"/>
      <c r="T225" s="35"/>
      <c r="U225" s="35"/>
      <c r="V225" s="35"/>
      <c r="W225" s="35"/>
      <c r="X225" s="35"/>
      <c r="Y225" s="35"/>
      <c r="Z225" s="35"/>
      <c r="AA225" s="35"/>
      <c r="AB225" s="35"/>
      <c r="AC225" s="35"/>
      <c r="AD225" s="35"/>
      <c r="AE225" s="35"/>
    </row>
  </sheetData>
  <sheetProtection algorithmName="SHA-512" hashValue="3fSBJQWvFZz9xJnCe0fGYLwnzauOWkO6P9L0AqytCqqRuRVElkAbw2lHmgAwOq5rChXgnAXN50DksH7JvCt33g==" saltValue="7b3H2YZeQhZ0rqWRnNdEpf/lChf4BPg9OsOcPLxBFP2f8kqnzh81mtqyTI1WzffMzcKI35YNyfTx8yGVUoq0UQ==" spinCount="100000" sheet="1" objects="1" scenarios="1" formatColumns="0" formatRows="0" autoFilter="0"/>
  <autoFilter ref="C121:K224" xr:uid="{00000000-0009-0000-0000-000012000000}"/>
  <mergeCells count="9">
    <mergeCell ref="E87:H87"/>
    <mergeCell ref="E112:H112"/>
    <mergeCell ref="E114:H114"/>
    <mergeCell ref="L2:V2"/>
    <mergeCell ref="E7:H7"/>
    <mergeCell ref="E9:H9"/>
    <mergeCell ref="E18:H18"/>
    <mergeCell ref="E27:H27"/>
    <mergeCell ref="E85:H85"/>
  </mergeCell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2:BM2674"/>
  <sheetViews>
    <sheetView showGridLines="0" workbookViewId="0"/>
  </sheetViews>
  <sheetFormatPr defaultRowHeight="15"/>
  <cols>
    <col min="1" max="1" width="8.33203125" style="1" customWidth="1"/>
    <col min="2" max="2" width="1.1640625" style="1" customWidth="1"/>
    <col min="3" max="3" width="4.1640625" style="1" customWidth="1"/>
    <col min="4" max="4" width="4.33203125" style="1" customWidth="1"/>
    <col min="5" max="5" width="17.1640625" style="1" customWidth="1"/>
    <col min="6" max="6" width="50.83203125" style="1" customWidth="1"/>
    <col min="7" max="7" width="7.5" style="1" customWidth="1"/>
    <col min="8" max="8" width="14" style="1" customWidth="1"/>
    <col min="9" max="9" width="15.83203125" style="1" customWidth="1"/>
    <col min="10" max="11" width="22.33203125" style="1" customWidth="1"/>
    <col min="12" max="12" width="9.33203125" style="1" customWidth="1"/>
    <col min="13" max="13" width="10.83203125" style="1" hidden="1" customWidth="1"/>
    <col min="14" max="14" width="9.33203125" style="1" hidden="1"/>
    <col min="15" max="20" width="14.1640625" style="1" hidden="1" customWidth="1"/>
    <col min="21" max="21" width="16.33203125" style="1" hidden="1" customWidth="1"/>
    <col min="22" max="22" width="12.33203125" style="1" customWidth="1"/>
    <col min="23" max="23" width="16.33203125" style="1" customWidth="1"/>
    <col min="24" max="24" width="12.33203125" style="1" customWidth="1"/>
    <col min="25" max="25" width="15" style="1" customWidth="1"/>
    <col min="26" max="26" width="11" style="1" customWidth="1"/>
    <col min="27" max="27" width="15" style="1" customWidth="1"/>
    <col min="28" max="28" width="16.33203125" style="1" customWidth="1"/>
    <col min="29" max="29" width="11" style="1" customWidth="1"/>
    <col min="30" max="30" width="15" style="1" customWidth="1"/>
    <col min="31" max="31" width="16.33203125" style="1" customWidth="1"/>
    <col min="44" max="65" width="9.33203125" style="1" hidden="1"/>
  </cols>
  <sheetData>
    <row r="2" spans="1:56" s="1" customFormat="1" ht="36.950000000000003" customHeight="1">
      <c r="L2" s="321"/>
      <c r="M2" s="321"/>
      <c r="N2" s="321"/>
      <c r="O2" s="321"/>
      <c r="P2" s="321"/>
      <c r="Q2" s="321"/>
      <c r="R2" s="321"/>
      <c r="S2" s="321"/>
      <c r="T2" s="321"/>
      <c r="U2" s="321"/>
      <c r="V2" s="321"/>
      <c r="AT2" s="18" t="s">
        <v>86</v>
      </c>
      <c r="AZ2" s="109" t="s">
        <v>160</v>
      </c>
      <c r="BA2" s="109" t="s">
        <v>161</v>
      </c>
      <c r="BB2" s="109" t="s">
        <v>1</v>
      </c>
      <c r="BC2" s="109" t="s">
        <v>162</v>
      </c>
      <c r="BD2" s="109" t="s">
        <v>120</v>
      </c>
    </row>
    <row r="3" spans="1:56" s="1" customFormat="1" ht="6.95" customHeight="1">
      <c r="B3" s="110"/>
      <c r="C3" s="111"/>
      <c r="D3" s="111"/>
      <c r="E3" s="111"/>
      <c r="F3" s="111"/>
      <c r="G3" s="111"/>
      <c r="H3" s="111"/>
      <c r="I3" s="111"/>
      <c r="J3" s="111"/>
      <c r="K3" s="111"/>
      <c r="L3" s="21"/>
      <c r="AT3" s="18" t="s">
        <v>85</v>
      </c>
      <c r="AZ3" s="109" t="s">
        <v>163</v>
      </c>
      <c r="BA3" s="109" t="s">
        <v>164</v>
      </c>
      <c r="BB3" s="109" t="s">
        <v>1</v>
      </c>
      <c r="BC3" s="109" t="s">
        <v>165</v>
      </c>
      <c r="BD3" s="109" t="s">
        <v>120</v>
      </c>
    </row>
    <row r="4" spans="1:56" s="1" customFormat="1" ht="24.95" customHeight="1">
      <c r="B4" s="21"/>
      <c r="D4" s="112" t="s">
        <v>166</v>
      </c>
      <c r="L4" s="21"/>
      <c r="M4" s="113" t="s">
        <v>10</v>
      </c>
      <c r="AT4" s="18" t="s">
        <v>4</v>
      </c>
      <c r="AZ4" s="109" t="s">
        <v>167</v>
      </c>
      <c r="BA4" s="109" t="s">
        <v>168</v>
      </c>
      <c r="BB4" s="109" t="s">
        <v>1</v>
      </c>
      <c r="BC4" s="109" t="s">
        <v>169</v>
      </c>
      <c r="BD4" s="109" t="s">
        <v>120</v>
      </c>
    </row>
    <row r="5" spans="1:56" s="1" customFormat="1" ht="6.95" customHeight="1">
      <c r="B5" s="21"/>
      <c r="L5" s="21"/>
      <c r="AZ5" s="109" t="s">
        <v>170</v>
      </c>
      <c r="BA5" s="109" t="s">
        <v>171</v>
      </c>
      <c r="BB5" s="109" t="s">
        <v>1</v>
      </c>
      <c r="BC5" s="109" t="s">
        <v>172</v>
      </c>
      <c r="BD5" s="109" t="s">
        <v>120</v>
      </c>
    </row>
    <row r="6" spans="1:56" s="1" customFormat="1" ht="12" customHeight="1">
      <c r="B6" s="21"/>
      <c r="D6" s="114" t="s">
        <v>16</v>
      </c>
      <c r="L6" s="21"/>
      <c r="AZ6" s="109" t="s">
        <v>173</v>
      </c>
      <c r="BA6" s="109" t="s">
        <v>174</v>
      </c>
      <c r="BB6" s="109" t="s">
        <v>1</v>
      </c>
      <c r="BC6" s="109" t="s">
        <v>175</v>
      </c>
      <c r="BD6" s="109" t="s">
        <v>120</v>
      </c>
    </row>
    <row r="7" spans="1:56" s="1" customFormat="1" ht="16.5" customHeight="1">
      <c r="B7" s="21"/>
      <c r="E7" s="322" t="str">
        <f>'Rekapitulace stavby'!K6</f>
        <v>Domov pro seniory, Nový Bydžov</v>
      </c>
      <c r="F7" s="323"/>
      <c r="G7" s="323"/>
      <c r="H7" s="323"/>
      <c r="L7" s="21"/>
      <c r="AZ7" s="109" t="s">
        <v>176</v>
      </c>
      <c r="BA7" s="109" t="s">
        <v>177</v>
      </c>
      <c r="BB7" s="109" t="s">
        <v>1</v>
      </c>
      <c r="BC7" s="109" t="s">
        <v>178</v>
      </c>
      <c r="BD7" s="109" t="s">
        <v>120</v>
      </c>
    </row>
    <row r="8" spans="1:56" s="2" customFormat="1" ht="12" customHeight="1">
      <c r="A8" s="35"/>
      <c r="B8" s="40"/>
      <c r="C8" s="35"/>
      <c r="D8" s="114" t="s">
        <v>179</v>
      </c>
      <c r="E8" s="35"/>
      <c r="F8" s="35"/>
      <c r="G8" s="35"/>
      <c r="H8" s="35"/>
      <c r="I8" s="35"/>
      <c r="J8" s="35"/>
      <c r="K8" s="35"/>
      <c r="L8" s="52"/>
      <c r="S8" s="35"/>
      <c r="T8" s="35"/>
      <c r="U8" s="35"/>
      <c r="V8" s="35"/>
      <c r="W8" s="35"/>
      <c r="X8" s="35"/>
      <c r="Y8" s="35"/>
      <c r="Z8" s="35"/>
      <c r="AA8" s="35"/>
      <c r="AB8" s="35"/>
      <c r="AC8" s="35"/>
      <c r="AD8" s="35"/>
      <c r="AE8" s="35"/>
      <c r="AZ8" s="109" t="s">
        <v>180</v>
      </c>
      <c r="BA8" s="109" t="s">
        <v>181</v>
      </c>
      <c r="BB8" s="109" t="s">
        <v>1</v>
      </c>
      <c r="BC8" s="109" t="s">
        <v>182</v>
      </c>
      <c r="BD8" s="109" t="s">
        <v>120</v>
      </c>
    </row>
    <row r="9" spans="1:56" s="2" customFormat="1" ht="30" customHeight="1">
      <c r="A9" s="35"/>
      <c r="B9" s="40"/>
      <c r="C9" s="35"/>
      <c r="D9" s="35"/>
      <c r="E9" s="324" t="s">
        <v>183</v>
      </c>
      <c r="F9" s="325"/>
      <c r="G9" s="325"/>
      <c r="H9" s="325"/>
      <c r="I9" s="35"/>
      <c r="J9" s="35"/>
      <c r="K9" s="35"/>
      <c r="L9" s="52"/>
      <c r="S9" s="35"/>
      <c r="T9" s="35"/>
      <c r="U9" s="35"/>
      <c r="V9" s="35"/>
      <c r="W9" s="35"/>
      <c r="X9" s="35"/>
      <c r="Y9" s="35"/>
      <c r="Z9" s="35"/>
      <c r="AA9" s="35"/>
      <c r="AB9" s="35"/>
      <c r="AC9" s="35"/>
      <c r="AD9" s="35"/>
      <c r="AE9" s="35"/>
      <c r="AZ9" s="109" t="s">
        <v>184</v>
      </c>
      <c r="BA9" s="109" t="s">
        <v>185</v>
      </c>
      <c r="BB9" s="109" t="s">
        <v>1</v>
      </c>
      <c r="BC9" s="109" t="s">
        <v>186</v>
      </c>
      <c r="BD9" s="109" t="s">
        <v>120</v>
      </c>
    </row>
    <row r="10" spans="1:56" s="2" customFormat="1" ht="11.25">
      <c r="A10" s="35"/>
      <c r="B10" s="40"/>
      <c r="C10" s="35"/>
      <c r="D10" s="35"/>
      <c r="E10" s="35"/>
      <c r="F10" s="35"/>
      <c r="G10" s="35"/>
      <c r="H10" s="35"/>
      <c r="I10" s="35"/>
      <c r="J10" s="35"/>
      <c r="K10" s="35"/>
      <c r="L10" s="52"/>
      <c r="S10" s="35"/>
      <c r="T10" s="35"/>
      <c r="U10" s="35"/>
      <c r="V10" s="35"/>
      <c r="W10" s="35"/>
      <c r="X10" s="35"/>
      <c r="Y10" s="35"/>
      <c r="Z10" s="35"/>
      <c r="AA10" s="35"/>
      <c r="AB10" s="35"/>
      <c r="AC10" s="35"/>
      <c r="AD10" s="35"/>
      <c r="AE10" s="35"/>
      <c r="AZ10" s="109" t="s">
        <v>187</v>
      </c>
      <c r="BA10" s="109" t="s">
        <v>188</v>
      </c>
      <c r="BB10" s="109" t="s">
        <v>1</v>
      </c>
      <c r="BC10" s="109" t="s">
        <v>189</v>
      </c>
      <c r="BD10" s="109" t="s">
        <v>120</v>
      </c>
    </row>
    <row r="11" spans="1:56" s="2" customFormat="1" ht="12" customHeight="1">
      <c r="A11" s="35"/>
      <c r="B11" s="40"/>
      <c r="C11" s="35"/>
      <c r="D11" s="114" t="s">
        <v>18</v>
      </c>
      <c r="E11" s="35"/>
      <c r="F11" s="115" t="s">
        <v>1</v>
      </c>
      <c r="G11" s="35"/>
      <c r="H11" s="35"/>
      <c r="I11" s="114" t="s">
        <v>19</v>
      </c>
      <c r="J11" s="115" t="s">
        <v>1</v>
      </c>
      <c r="K11" s="35"/>
      <c r="L11" s="52"/>
      <c r="S11" s="35"/>
      <c r="T11" s="35"/>
      <c r="U11" s="35"/>
      <c r="V11" s="35"/>
      <c r="W11" s="35"/>
      <c r="X11" s="35"/>
      <c r="Y11" s="35"/>
      <c r="Z11" s="35"/>
      <c r="AA11" s="35"/>
      <c r="AB11" s="35"/>
      <c r="AC11" s="35"/>
      <c r="AD11" s="35"/>
      <c r="AE11" s="35"/>
      <c r="AZ11" s="109" t="s">
        <v>190</v>
      </c>
      <c r="BA11" s="109" t="s">
        <v>191</v>
      </c>
      <c r="BB11" s="109" t="s">
        <v>1</v>
      </c>
      <c r="BC11" s="109" t="s">
        <v>192</v>
      </c>
      <c r="BD11" s="109" t="s">
        <v>120</v>
      </c>
    </row>
    <row r="12" spans="1:56" s="2" customFormat="1" ht="12" customHeight="1">
      <c r="A12" s="35"/>
      <c r="B12" s="40"/>
      <c r="C12" s="35"/>
      <c r="D12" s="114" t="s">
        <v>20</v>
      </c>
      <c r="E12" s="35"/>
      <c r="F12" s="115" t="s">
        <v>21</v>
      </c>
      <c r="G12" s="35"/>
      <c r="H12" s="35"/>
      <c r="I12" s="114" t="s">
        <v>22</v>
      </c>
      <c r="J12" s="116" t="str">
        <f>'Rekapitulace stavby'!AN8</f>
        <v>4. 1. 2023</v>
      </c>
      <c r="K12" s="35"/>
      <c r="L12" s="52"/>
      <c r="S12" s="35"/>
      <c r="T12" s="35"/>
      <c r="U12" s="35"/>
      <c r="V12" s="35"/>
      <c r="W12" s="35"/>
      <c r="X12" s="35"/>
      <c r="Y12" s="35"/>
      <c r="Z12" s="35"/>
      <c r="AA12" s="35"/>
      <c r="AB12" s="35"/>
      <c r="AC12" s="35"/>
      <c r="AD12" s="35"/>
      <c r="AE12" s="35"/>
      <c r="AZ12" s="109" t="s">
        <v>193</v>
      </c>
      <c r="BA12" s="109" t="s">
        <v>194</v>
      </c>
      <c r="BB12" s="109" t="s">
        <v>1</v>
      </c>
      <c r="BC12" s="109" t="s">
        <v>195</v>
      </c>
      <c r="BD12" s="109" t="s">
        <v>120</v>
      </c>
    </row>
    <row r="13" spans="1:56" s="2" customFormat="1" ht="10.9" customHeight="1">
      <c r="A13" s="35"/>
      <c r="B13" s="40"/>
      <c r="C13" s="35"/>
      <c r="D13" s="35"/>
      <c r="E13" s="35"/>
      <c r="F13" s="35"/>
      <c r="G13" s="35"/>
      <c r="H13" s="35"/>
      <c r="I13" s="35"/>
      <c r="J13" s="35"/>
      <c r="K13" s="35"/>
      <c r="L13" s="52"/>
      <c r="S13" s="35"/>
      <c r="T13" s="35"/>
      <c r="U13" s="35"/>
      <c r="V13" s="35"/>
      <c r="W13" s="35"/>
      <c r="X13" s="35"/>
      <c r="Y13" s="35"/>
      <c r="Z13" s="35"/>
      <c r="AA13" s="35"/>
      <c r="AB13" s="35"/>
      <c r="AC13" s="35"/>
      <c r="AD13" s="35"/>
      <c r="AE13" s="35"/>
      <c r="AZ13" s="109" t="s">
        <v>196</v>
      </c>
      <c r="BA13" s="109" t="s">
        <v>197</v>
      </c>
      <c r="BB13" s="109" t="s">
        <v>1</v>
      </c>
      <c r="BC13" s="109" t="s">
        <v>198</v>
      </c>
      <c r="BD13" s="109" t="s">
        <v>120</v>
      </c>
    </row>
    <row r="14" spans="1:56" s="2" customFormat="1" ht="12" customHeight="1">
      <c r="A14" s="35"/>
      <c r="B14" s="40"/>
      <c r="C14" s="35"/>
      <c r="D14" s="114" t="s">
        <v>24</v>
      </c>
      <c r="E14" s="35"/>
      <c r="F14" s="35"/>
      <c r="G14" s="35"/>
      <c r="H14" s="35"/>
      <c r="I14" s="114" t="s">
        <v>25</v>
      </c>
      <c r="J14" s="115" t="s">
        <v>1</v>
      </c>
      <c r="K14" s="35"/>
      <c r="L14" s="52"/>
      <c r="S14" s="35"/>
      <c r="T14" s="35"/>
      <c r="U14" s="35"/>
      <c r="V14" s="35"/>
      <c r="W14" s="35"/>
      <c r="X14" s="35"/>
      <c r="Y14" s="35"/>
      <c r="Z14" s="35"/>
      <c r="AA14" s="35"/>
      <c r="AB14" s="35"/>
      <c r="AC14" s="35"/>
      <c r="AD14" s="35"/>
      <c r="AE14" s="35"/>
      <c r="AZ14" s="109" t="s">
        <v>199</v>
      </c>
      <c r="BA14" s="109" t="s">
        <v>200</v>
      </c>
      <c r="BB14" s="109" t="s">
        <v>1</v>
      </c>
      <c r="BC14" s="109" t="s">
        <v>201</v>
      </c>
      <c r="BD14" s="109" t="s">
        <v>120</v>
      </c>
    </row>
    <row r="15" spans="1:56" s="2" customFormat="1" ht="18" customHeight="1">
      <c r="A15" s="35"/>
      <c r="B15" s="40"/>
      <c r="C15" s="35"/>
      <c r="D15" s="35"/>
      <c r="E15" s="115" t="s">
        <v>26</v>
      </c>
      <c r="F15" s="35"/>
      <c r="G15" s="35"/>
      <c r="H15" s="35"/>
      <c r="I15" s="114" t="s">
        <v>27</v>
      </c>
      <c r="J15" s="115" t="s">
        <v>1</v>
      </c>
      <c r="K15" s="35"/>
      <c r="L15" s="52"/>
      <c r="S15" s="35"/>
      <c r="T15" s="35"/>
      <c r="U15" s="35"/>
      <c r="V15" s="35"/>
      <c r="W15" s="35"/>
      <c r="X15" s="35"/>
      <c r="Y15" s="35"/>
      <c r="Z15" s="35"/>
      <c r="AA15" s="35"/>
      <c r="AB15" s="35"/>
      <c r="AC15" s="35"/>
      <c r="AD15" s="35"/>
      <c r="AE15" s="35"/>
      <c r="AZ15" s="109" t="s">
        <v>202</v>
      </c>
      <c r="BA15" s="109" t="s">
        <v>203</v>
      </c>
      <c r="BB15" s="109" t="s">
        <v>1</v>
      </c>
      <c r="BC15" s="109" t="s">
        <v>204</v>
      </c>
      <c r="BD15" s="109" t="s">
        <v>120</v>
      </c>
    </row>
    <row r="16" spans="1:56" s="2" customFormat="1" ht="6.95" customHeight="1">
      <c r="A16" s="35"/>
      <c r="B16" s="40"/>
      <c r="C16" s="35"/>
      <c r="D16" s="35"/>
      <c r="E16" s="35"/>
      <c r="F16" s="35"/>
      <c r="G16" s="35"/>
      <c r="H16" s="35"/>
      <c r="I16" s="35"/>
      <c r="J16" s="35"/>
      <c r="K16" s="35"/>
      <c r="L16" s="52"/>
      <c r="S16" s="35"/>
      <c r="T16" s="35"/>
      <c r="U16" s="35"/>
      <c r="V16" s="35"/>
      <c r="W16" s="35"/>
      <c r="X16" s="35"/>
      <c r="Y16" s="35"/>
      <c r="Z16" s="35"/>
      <c r="AA16" s="35"/>
      <c r="AB16" s="35"/>
      <c r="AC16" s="35"/>
      <c r="AD16" s="35"/>
      <c r="AE16" s="35"/>
      <c r="AZ16" s="109" t="s">
        <v>205</v>
      </c>
      <c r="BA16" s="109" t="s">
        <v>206</v>
      </c>
      <c r="BB16" s="109" t="s">
        <v>1</v>
      </c>
      <c r="BC16" s="109" t="s">
        <v>207</v>
      </c>
      <c r="BD16" s="109" t="s">
        <v>120</v>
      </c>
    </row>
    <row r="17" spans="1:56" s="2" customFormat="1" ht="12" customHeight="1">
      <c r="A17" s="35"/>
      <c r="B17" s="40"/>
      <c r="C17" s="35"/>
      <c r="D17" s="114" t="s">
        <v>28</v>
      </c>
      <c r="E17" s="35"/>
      <c r="F17" s="35"/>
      <c r="G17" s="35"/>
      <c r="H17" s="35"/>
      <c r="I17" s="114" t="s">
        <v>25</v>
      </c>
      <c r="J17" s="31" t="str">
        <f>'Rekapitulace stavby'!AN13</f>
        <v>Vyplň údaj</v>
      </c>
      <c r="K17" s="35"/>
      <c r="L17" s="52"/>
      <c r="S17" s="35"/>
      <c r="T17" s="35"/>
      <c r="U17" s="35"/>
      <c r="V17" s="35"/>
      <c r="W17" s="35"/>
      <c r="X17" s="35"/>
      <c r="Y17" s="35"/>
      <c r="Z17" s="35"/>
      <c r="AA17" s="35"/>
      <c r="AB17" s="35"/>
      <c r="AC17" s="35"/>
      <c r="AD17" s="35"/>
      <c r="AE17" s="35"/>
      <c r="AZ17" s="109" t="s">
        <v>208</v>
      </c>
      <c r="BA17" s="109" t="s">
        <v>209</v>
      </c>
      <c r="BB17" s="109" t="s">
        <v>1</v>
      </c>
      <c r="BC17" s="109" t="s">
        <v>210</v>
      </c>
      <c r="BD17" s="109" t="s">
        <v>120</v>
      </c>
    </row>
    <row r="18" spans="1:56" s="2" customFormat="1" ht="18" customHeight="1">
      <c r="A18" s="35"/>
      <c r="B18" s="40"/>
      <c r="C18" s="35"/>
      <c r="D18" s="35"/>
      <c r="E18" s="326" t="str">
        <f>'Rekapitulace stavby'!E14</f>
        <v>Vyplň údaj</v>
      </c>
      <c r="F18" s="327"/>
      <c r="G18" s="327"/>
      <c r="H18" s="327"/>
      <c r="I18" s="114" t="s">
        <v>27</v>
      </c>
      <c r="J18" s="31" t="str">
        <f>'Rekapitulace stavby'!AN14</f>
        <v>Vyplň údaj</v>
      </c>
      <c r="K18" s="35"/>
      <c r="L18" s="52"/>
      <c r="S18" s="35"/>
      <c r="T18" s="35"/>
      <c r="U18" s="35"/>
      <c r="V18" s="35"/>
      <c r="W18" s="35"/>
      <c r="X18" s="35"/>
      <c r="Y18" s="35"/>
      <c r="Z18" s="35"/>
      <c r="AA18" s="35"/>
      <c r="AB18" s="35"/>
      <c r="AC18" s="35"/>
      <c r="AD18" s="35"/>
      <c r="AE18" s="35"/>
      <c r="AZ18" s="109" t="s">
        <v>211</v>
      </c>
      <c r="BA18" s="109" t="s">
        <v>212</v>
      </c>
      <c r="BB18" s="109" t="s">
        <v>1</v>
      </c>
      <c r="BC18" s="109" t="s">
        <v>213</v>
      </c>
      <c r="BD18" s="109" t="s">
        <v>120</v>
      </c>
    </row>
    <row r="19" spans="1:56" s="2" customFormat="1" ht="6.95" customHeight="1">
      <c r="A19" s="35"/>
      <c r="B19" s="40"/>
      <c r="C19" s="35"/>
      <c r="D19" s="35"/>
      <c r="E19" s="35"/>
      <c r="F19" s="35"/>
      <c r="G19" s="35"/>
      <c r="H19" s="35"/>
      <c r="I19" s="35"/>
      <c r="J19" s="35"/>
      <c r="K19" s="35"/>
      <c r="L19" s="52"/>
      <c r="S19" s="35"/>
      <c r="T19" s="35"/>
      <c r="U19" s="35"/>
      <c r="V19" s="35"/>
      <c r="W19" s="35"/>
      <c r="X19" s="35"/>
      <c r="Y19" s="35"/>
      <c r="Z19" s="35"/>
      <c r="AA19" s="35"/>
      <c r="AB19" s="35"/>
      <c r="AC19" s="35"/>
      <c r="AD19" s="35"/>
      <c r="AE19" s="35"/>
      <c r="AZ19" s="109" t="s">
        <v>214</v>
      </c>
      <c r="BA19" s="109" t="s">
        <v>215</v>
      </c>
      <c r="BB19" s="109" t="s">
        <v>1</v>
      </c>
      <c r="BC19" s="109" t="s">
        <v>216</v>
      </c>
      <c r="BD19" s="109" t="s">
        <v>120</v>
      </c>
    </row>
    <row r="20" spans="1:56" s="2" customFormat="1" ht="12" customHeight="1">
      <c r="A20" s="35"/>
      <c r="B20" s="40"/>
      <c r="C20" s="35"/>
      <c r="D20" s="114" t="s">
        <v>30</v>
      </c>
      <c r="E20" s="35"/>
      <c r="F20" s="35"/>
      <c r="G20" s="35"/>
      <c r="H20" s="35"/>
      <c r="I20" s="114" t="s">
        <v>25</v>
      </c>
      <c r="J20" s="115" t="s">
        <v>1</v>
      </c>
      <c r="K20" s="35"/>
      <c r="L20" s="52"/>
      <c r="S20" s="35"/>
      <c r="T20" s="35"/>
      <c r="U20" s="35"/>
      <c r="V20" s="35"/>
      <c r="W20" s="35"/>
      <c r="X20" s="35"/>
      <c r="Y20" s="35"/>
      <c r="Z20" s="35"/>
      <c r="AA20" s="35"/>
      <c r="AB20" s="35"/>
      <c r="AC20" s="35"/>
      <c r="AD20" s="35"/>
      <c r="AE20" s="35"/>
      <c r="AZ20" s="109" t="s">
        <v>217</v>
      </c>
      <c r="BA20" s="109" t="s">
        <v>218</v>
      </c>
      <c r="BB20" s="109" t="s">
        <v>1</v>
      </c>
      <c r="BC20" s="109" t="s">
        <v>219</v>
      </c>
      <c r="BD20" s="109" t="s">
        <v>120</v>
      </c>
    </row>
    <row r="21" spans="1:56" s="2" customFormat="1" ht="18" customHeight="1">
      <c r="A21" s="35"/>
      <c r="B21" s="40"/>
      <c r="C21" s="35"/>
      <c r="D21" s="35"/>
      <c r="E21" s="115" t="s">
        <v>31</v>
      </c>
      <c r="F21" s="35"/>
      <c r="G21" s="35"/>
      <c r="H21" s="35"/>
      <c r="I21" s="114" t="s">
        <v>27</v>
      </c>
      <c r="J21" s="115" t="s">
        <v>1</v>
      </c>
      <c r="K21" s="35"/>
      <c r="L21" s="52"/>
      <c r="S21" s="35"/>
      <c r="T21" s="35"/>
      <c r="U21" s="35"/>
      <c r="V21" s="35"/>
      <c r="W21" s="35"/>
      <c r="X21" s="35"/>
      <c r="Y21" s="35"/>
      <c r="Z21" s="35"/>
      <c r="AA21" s="35"/>
      <c r="AB21" s="35"/>
      <c r="AC21" s="35"/>
      <c r="AD21" s="35"/>
      <c r="AE21" s="35"/>
      <c r="AZ21" s="109" t="s">
        <v>220</v>
      </c>
      <c r="BA21" s="109" t="s">
        <v>221</v>
      </c>
      <c r="BB21" s="109" t="s">
        <v>1</v>
      </c>
      <c r="BC21" s="109" t="s">
        <v>222</v>
      </c>
      <c r="BD21" s="109" t="s">
        <v>120</v>
      </c>
    </row>
    <row r="22" spans="1:56" s="2" customFormat="1" ht="6.95" customHeight="1">
      <c r="A22" s="35"/>
      <c r="B22" s="40"/>
      <c r="C22" s="35"/>
      <c r="D22" s="35"/>
      <c r="E22" s="35"/>
      <c r="F22" s="35"/>
      <c r="G22" s="35"/>
      <c r="H22" s="35"/>
      <c r="I22" s="35"/>
      <c r="J22" s="35"/>
      <c r="K22" s="35"/>
      <c r="L22" s="52"/>
      <c r="S22" s="35"/>
      <c r="T22" s="35"/>
      <c r="U22" s="35"/>
      <c r="V22" s="35"/>
      <c r="W22" s="35"/>
      <c r="X22" s="35"/>
      <c r="Y22" s="35"/>
      <c r="Z22" s="35"/>
      <c r="AA22" s="35"/>
      <c r="AB22" s="35"/>
      <c r="AC22" s="35"/>
      <c r="AD22" s="35"/>
      <c r="AE22" s="35"/>
      <c r="AZ22" s="109" t="s">
        <v>223</v>
      </c>
      <c r="BA22" s="109" t="s">
        <v>224</v>
      </c>
      <c r="BB22" s="109" t="s">
        <v>1</v>
      </c>
      <c r="BC22" s="109" t="s">
        <v>225</v>
      </c>
      <c r="BD22" s="109" t="s">
        <v>120</v>
      </c>
    </row>
    <row r="23" spans="1:56" s="2" customFormat="1" ht="12" customHeight="1">
      <c r="A23" s="35"/>
      <c r="B23" s="40"/>
      <c r="C23" s="35"/>
      <c r="D23" s="114" t="s">
        <v>33</v>
      </c>
      <c r="E23" s="35"/>
      <c r="F23" s="35"/>
      <c r="G23" s="35"/>
      <c r="H23" s="35"/>
      <c r="I23" s="114" t="s">
        <v>25</v>
      </c>
      <c r="J23" s="115" t="s">
        <v>1</v>
      </c>
      <c r="K23" s="35"/>
      <c r="L23" s="52"/>
      <c r="S23" s="35"/>
      <c r="T23" s="35"/>
      <c r="U23" s="35"/>
      <c r="V23" s="35"/>
      <c r="W23" s="35"/>
      <c r="X23" s="35"/>
      <c r="Y23" s="35"/>
      <c r="Z23" s="35"/>
      <c r="AA23" s="35"/>
      <c r="AB23" s="35"/>
      <c r="AC23" s="35"/>
      <c r="AD23" s="35"/>
      <c r="AE23" s="35"/>
      <c r="AZ23" s="109" t="s">
        <v>226</v>
      </c>
      <c r="BA23" s="109" t="s">
        <v>227</v>
      </c>
      <c r="BB23" s="109" t="s">
        <v>1</v>
      </c>
      <c r="BC23" s="109" t="s">
        <v>228</v>
      </c>
      <c r="BD23" s="109" t="s">
        <v>120</v>
      </c>
    </row>
    <row r="24" spans="1:56" s="2" customFormat="1" ht="18" customHeight="1">
      <c r="A24" s="35"/>
      <c r="B24" s="40"/>
      <c r="C24" s="35"/>
      <c r="D24" s="35"/>
      <c r="E24" s="115" t="s">
        <v>34</v>
      </c>
      <c r="F24" s="35"/>
      <c r="G24" s="35"/>
      <c r="H24" s="35"/>
      <c r="I24" s="114" t="s">
        <v>27</v>
      </c>
      <c r="J24" s="115" t="s">
        <v>1</v>
      </c>
      <c r="K24" s="35"/>
      <c r="L24" s="52"/>
      <c r="S24" s="35"/>
      <c r="T24" s="35"/>
      <c r="U24" s="35"/>
      <c r="V24" s="35"/>
      <c r="W24" s="35"/>
      <c r="X24" s="35"/>
      <c r="Y24" s="35"/>
      <c r="Z24" s="35"/>
      <c r="AA24" s="35"/>
      <c r="AB24" s="35"/>
      <c r="AC24" s="35"/>
      <c r="AD24" s="35"/>
      <c r="AE24" s="35"/>
      <c r="AZ24" s="109" t="s">
        <v>229</v>
      </c>
      <c r="BA24" s="109" t="s">
        <v>230</v>
      </c>
      <c r="BB24" s="109" t="s">
        <v>1</v>
      </c>
      <c r="BC24" s="109" t="s">
        <v>231</v>
      </c>
      <c r="BD24" s="109" t="s">
        <v>120</v>
      </c>
    </row>
    <row r="25" spans="1:56" s="2" customFormat="1" ht="6.95" customHeight="1">
      <c r="A25" s="35"/>
      <c r="B25" s="40"/>
      <c r="C25" s="35"/>
      <c r="D25" s="35"/>
      <c r="E25" s="35"/>
      <c r="F25" s="35"/>
      <c r="G25" s="35"/>
      <c r="H25" s="35"/>
      <c r="I25" s="35"/>
      <c r="J25" s="35"/>
      <c r="K25" s="35"/>
      <c r="L25" s="52"/>
      <c r="S25" s="35"/>
      <c r="T25" s="35"/>
      <c r="U25" s="35"/>
      <c r="V25" s="35"/>
      <c r="W25" s="35"/>
      <c r="X25" s="35"/>
      <c r="Y25" s="35"/>
      <c r="Z25" s="35"/>
      <c r="AA25" s="35"/>
      <c r="AB25" s="35"/>
      <c r="AC25" s="35"/>
      <c r="AD25" s="35"/>
      <c r="AE25" s="35"/>
      <c r="AZ25" s="109" t="s">
        <v>232</v>
      </c>
      <c r="BA25" s="109" t="s">
        <v>233</v>
      </c>
      <c r="BB25" s="109" t="s">
        <v>1</v>
      </c>
      <c r="BC25" s="109" t="s">
        <v>234</v>
      </c>
      <c r="BD25" s="109" t="s">
        <v>120</v>
      </c>
    </row>
    <row r="26" spans="1:56" s="2" customFormat="1" ht="12" customHeight="1">
      <c r="A26" s="35"/>
      <c r="B26" s="40"/>
      <c r="C26" s="35"/>
      <c r="D26" s="114" t="s">
        <v>35</v>
      </c>
      <c r="E26" s="35"/>
      <c r="F26" s="35"/>
      <c r="G26" s="35"/>
      <c r="H26" s="35"/>
      <c r="I26" s="35"/>
      <c r="J26" s="35"/>
      <c r="K26" s="35"/>
      <c r="L26" s="52"/>
      <c r="S26" s="35"/>
      <c r="T26" s="35"/>
      <c r="U26" s="35"/>
      <c r="V26" s="35"/>
      <c r="W26" s="35"/>
      <c r="X26" s="35"/>
      <c r="Y26" s="35"/>
      <c r="Z26" s="35"/>
      <c r="AA26" s="35"/>
      <c r="AB26" s="35"/>
      <c r="AC26" s="35"/>
      <c r="AD26" s="35"/>
      <c r="AE26" s="35"/>
      <c r="AZ26" s="109" t="s">
        <v>235</v>
      </c>
      <c r="BA26" s="109" t="s">
        <v>236</v>
      </c>
      <c r="BB26" s="109" t="s">
        <v>1</v>
      </c>
      <c r="BC26" s="109" t="s">
        <v>237</v>
      </c>
      <c r="BD26" s="109" t="s">
        <v>120</v>
      </c>
    </row>
    <row r="27" spans="1:56" s="8" customFormat="1" ht="71.25" customHeight="1">
      <c r="A27" s="117"/>
      <c r="B27" s="118"/>
      <c r="C27" s="117"/>
      <c r="D27" s="117"/>
      <c r="E27" s="328" t="s">
        <v>36</v>
      </c>
      <c r="F27" s="328"/>
      <c r="G27" s="328"/>
      <c r="H27" s="328"/>
      <c r="I27" s="117"/>
      <c r="J27" s="117"/>
      <c r="K27" s="117"/>
      <c r="L27" s="119"/>
      <c r="S27" s="117"/>
      <c r="T27" s="117"/>
      <c r="U27" s="117"/>
      <c r="V27" s="117"/>
      <c r="W27" s="117"/>
      <c r="X27" s="117"/>
      <c r="Y27" s="117"/>
      <c r="Z27" s="117"/>
      <c r="AA27" s="117"/>
      <c r="AB27" s="117"/>
      <c r="AC27" s="117"/>
      <c r="AD27" s="117"/>
      <c r="AE27" s="117"/>
      <c r="AZ27" s="120" t="s">
        <v>238</v>
      </c>
      <c r="BA27" s="120" t="s">
        <v>239</v>
      </c>
      <c r="BB27" s="120" t="s">
        <v>1</v>
      </c>
      <c r="BC27" s="120" t="s">
        <v>240</v>
      </c>
      <c r="BD27" s="120" t="s">
        <v>120</v>
      </c>
    </row>
    <row r="28" spans="1:56" s="2" customFormat="1" ht="6.95" customHeight="1">
      <c r="A28" s="35"/>
      <c r="B28" s="40"/>
      <c r="C28" s="35"/>
      <c r="D28" s="35"/>
      <c r="E28" s="35"/>
      <c r="F28" s="35"/>
      <c r="G28" s="35"/>
      <c r="H28" s="35"/>
      <c r="I28" s="35"/>
      <c r="J28" s="35"/>
      <c r="K28" s="35"/>
      <c r="L28" s="52"/>
      <c r="S28" s="35"/>
      <c r="T28" s="35"/>
      <c r="U28" s="35"/>
      <c r="V28" s="35"/>
      <c r="W28" s="35"/>
      <c r="X28" s="35"/>
      <c r="Y28" s="35"/>
      <c r="Z28" s="35"/>
      <c r="AA28" s="35"/>
      <c r="AB28" s="35"/>
      <c r="AC28" s="35"/>
      <c r="AD28" s="35"/>
      <c r="AE28" s="35"/>
      <c r="AZ28" s="109" t="s">
        <v>241</v>
      </c>
      <c r="BA28" s="109" t="s">
        <v>242</v>
      </c>
      <c r="BB28" s="109" t="s">
        <v>1</v>
      </c>
      <c r="BC28" s="109" t="s">
        <v>243</v>
      </c>
      <c r="BD28" s="109" t="s">
        <v>120</v>
      </c>
    </row>
    <row r="29" spans="1:56" s="2" customFormat="1" ht="6.95" customHeight="1">
      <c r="A29" s="35"/>
      <c r="B29" s="40"/>
      <c r="C29" s="35"/>
      <c r="D29" s="121"/>
      <c r="E29" s="121"/>
      <c r="F29" s="121"/>
      <c r="G29" s="121"/>
      <c r="H29" s="121"/>
      <c r="I29" s="121"/>
      <c r="J29" s="121"/>
      <c r="K29" s="121"/>
      <c r="L29" s="52"/>
      <c r="S29" s="35"/>
      <c r="T29" s="35"/>
      <c r="U29" s="35"/>
      <c r="V29" s="35"/>
      <c r="W29" s="35"/>
      <c r="X29" s="35"/>
      <c r="Y29" s="35"/>
      <c r="Z29" s="35"/>
      <c r="AA29" s="35"/>
      <c r="AB29" s="35"/>
      <c r="AC29" s="35"/>
      <c r="AD29" s="35"/>
      <c r="AE29" s="35"/>
      <c r="AZ29" s="109" t="s">
        <v>244</v>
      </c>
      <c r="BA29" s="109" t="s">
        <v>245</v>
      </c>
      <c r="BB29" s="109" t="s">
        <v>1</v>
      </c>
      <c r="BC29" s="109" t="s">
        <v>246</v>
      </c>
      <c r="BD29" s="109" t="s">
        <v>120</v>
      </c>
    </row>
    <row r="30" spans="1:56" s="2" customFormat="1" ht="25.35" customHeight="1">
      <c r="A30" s="35"/>
      <c r="B30" s="40"/>
      <c r="C30" s="35"/>
      <c r="D30" s="122" t="s">
        <v>37</v>
      </c>
      <c r="E30" s="35"/>
      <c r="F30" s="35"/>
      <c r="G30" s="35"/>
      <c r="H30" s="35"/>
      <c r="I30" s="35"/>
      <c r="J30" s="123">
        <f>ROUND(J141, 2)</f>
        <v>0</v>
      </c>
      <c r="K30" s="35"/>
      <c r="L30" s="52"/>
      <c r="S30" s="35"/>
      <c r="T30" s="35"/>
      <c r="U30" s="35"/>
      <c r="V30" s="35"/>
      <c r="W30" s="35"/>
      <c r="X30" s="35"/>
      <c r="Y30" s="35"/>
      <c r="Z30" s="35"/>
      <c r="AA30" s="35"/>
      <c r="AB30" s="35"/>
      <c r="AC30" s="35"/>
      <c r="AD30" s="35"/>
      <c r="AE30" s="35"/>
    </row>
    <row r="31" spans="1:56" s="2" customFormat="1" ht="6.95" customHeight="1">
      <c r="A31" s="35"/>
      <c r="B31" s="40"/>
      <c r="C31" s="35"/>
      <c r="D31" s="121"/>
      <c r="E31" s="121"/>
      <c r="F31" s="121"/>
      <c r="G31" s="121"/>
      <c r="H31" s="121"/>
      <c r="I31" s="121"/>
      <c r="J31" s="121"/>
      <c r="K31" s="121"/>
      <c r="L31" s="52"/>
      <c r="S31" s="35"/>
      <c r="T31" s="35"/>
      <c r="U31" s="35"/>
      <c r="V31" s="35"/>
      <c r="W31" s="35"/>
      <c r="X31" s="35"/>
      <c r="Y31" s="35"/>
      <c r="Z31" s="35"/>
      <c r="AA31" s="35"/>
      <c r="AB31" s="35"/>
      <c r="AC31" s="35"/>
      <c r="AD31" s="35"/>
      <c r="AE31" s="35"/>
    </row>
    <row r="32" spans="1:56" s="2" customFormat="1" ht="14.45" customHeight="1">
      <c r="A32" s="35"/>
      <c r="B32" s="40"/>
      <c r="C32" s="35"/>
      <c r="D32" s="35"/>
      <c r="E32" s="35"/>
      <c r="F32" s="124" t="s">
        <v>39</v>
      </c>
      <c r="G32" s="35"/>
      <c r="H32" s="35"/>
      <c r="I32" s="124" t="s">
        <v>38</v>
      </c>
      <c r="J32" s="124" t="s">
        <v>40</v>
      </c>
      <c r="K32" s="35"/>
      <c r="L32" s="52"/>
      <c r="S32" s="35"/>
      <c r="T32" s="35"/>
      <c r="U32" s="35"/>
      <c r="V32" s="35"/>
      <c r="W32" s="35"/>
      <c r="X32" s="35"/>
      <c r="Y32" s="35"/>
      <c r="Z32" s="35"/>
      <c r="AA32" s="35"/>
      <c r="AB32" s="35"/>
      <c r="AC32" s="35"/>
      <c r="AD32" s="35"/>
      <c r="AE32" s="35"/>
    </row>
    <row r="33" spans="1:31" s="2" customFormat="1" ht="14.45" customHeight="1">
      <c r="A33" s="35"/>
      <c r="B33" s="40"/>
      <c r="C33" s="35"/>
      <c r="D33" s="125" t="s">
        <v>41</v>
      </c>
      <c r="E33" s="114" t="s">
        <v>42</v>
      </c>
      <c r="F33" s="126">
        <f>ROUND((SUM(BE141:BE2673)),  2)</f>
        <v>0</v>
      </c>
      <c r="G33" s="35"/>
      <c r="H33" s="35"/>
      <c r="I33" s="127">
        <v>0.21</v>
      </c>
      <c r="J33" s="126">
        <f>ROUND(((SUM(BE141:BE2673))*I33),  2)</f>
        <v>0</v>
      </c>
      <c r="K33" s="35"/>
      <c r="L33" s="52"/>
      <c r="S33" s="35"/>
      <c r="T33" s="35"/>
      <c r="U33" s="35"/>
      <c r="V33" s="35"/>
      <c r="W33" s="35"/>
      <c r="X33" s="35"/>
      <c r="Y33" s="35"/>
      <c r="Z33" s="35"/>
      <c r="AA33" s="35"/>
      <c r="AB33" s="35"/>
      <c r="AC33" s="35"/>
      <c r="AD33" s="35"/>
      <c r="AE33" s="35"/>
    </row>
    <row r="34" spans="1:31" s="2" customFormat="1" ht="14.45" customHeight="1">
      <c r="A34" s="35"/>
      <c r="B34" s="40"/>
      <c r="C34" s="35"/>
      <c r="D34" s="35"/>
      <c r="E34" s="114" t="s">
        <v>43</v>
      </c>
      <c r="F34" s="126">
        <f>ROUND((SUM(BF141:BF2673)),  2)</f>
        <v>0</v>
      </c>
      <c r="G34" s="35"/>
      <c r="H34" s="35"/>
      <c r="I34" s="127">
        <v>0.15</v>
      </c>
      <c r="J34" s="126">
        <f>ROUND(((SUM(BF141:BF2673))*I34),  2)</f>
        <v>0</v>
      </c>
      <c r="K34" s="35"/>
      <c r="L34" s="52"/>
      <c r="S34" s="35"/>
      <c r="T34" s="35"/>
      <c r="U34" s="35"/>
      <c r="V34" s="35"/>
      <c r="W34" s="35"/>
      <c r="X34" s="35"/>
      <c r="Y34" s="35"/>
      <c r="Z34" s="35"/>
      <c r="AA34" s="35"/>
      <c r="AB34" s="35"/>
      <c r="AC34" s="35"/>
      <c r="AD34" s="35"/>
      <c r="AE34" s="35"/>
    </row>
    <row r="35" spans="1:31" s="2" customFormat="1" ht="14.45" hidden="1" customHeight="1">
      <c r="A35" s="35"/>
      <c r="B35" s="40"/>
      <c r="C35" s="35"/>
      <c r="D35" s="35"/>
      <c r="E35" s="114" t="s">
        <v>44</v>
      </c>
      <c r="F35" s="126">
        <f>ROUND((SUM(BG141:BG2673)),  2)</f>
        <v>0</v>
      </c>
      <c r="G35" s="35"/>
      <c r="H35" s="35"/>
      <c r="I35" s="127">
        <v>0.21</v>
      </c>
      <c r="J35" s="126">
        <f>0</f>
        <v>0</v>
      </c>
      <c r="K35" s="35"/>
      <c r="L35" s="52"/>
      <c r="S35" s="35"/>
      <c r="T35" s="35"/>
      <c r="U35" s="35"/>
      <c r="V35" s="35"/>
      <c r="W35" s="35"/>
      <c r="X35" s="35"/>
      <c r="Y35" s="35"/>
      <c r="Z35" s="35"/>
      <c r="AA35" s="35"/>
      <c r="AB35" s="35"/>
      <c r="AC35" s="35"/>
      <c r="AD35" s="35"/>
      <c r="AE35" s="35"/>
    </row>
    <row r="36" spans="1:31" s="2" customFormat="1" ht="14.45" hidden="1" customHeight="1">
      <c r="A36" s="35"/>
      <c r="B36" s="40"/>
      <c r="C36" s="35"/>
      <c r="D36" s="35"/>
      <c r="E36" s="114" t="s">
        <v>45</v>
      </c>
      <c r="F36" s="126">
        <f>ROUND((SUM(BH141:BH2673)),  2)</f>
        <v>0</v>
      </c>
      <c r="G36" s="35"/>
      <c r="H36" s="35"/>
      <c r="I36" s="127">
        <v>0.15</v>
      </c>
      <c r="J36" s="126">
        <f>0</f>
        <v>0</v>
      </c>
      <c r="K36" s="35"/>
      <c r="L36" s="52"/>
      <c r="S36" s="35"/>
      <c r="T36" s="35"/>
      <c r="U36" s="35"/>
      <c r="V36" s="35"/>
      <c r="W36" s="35"/>
      <c r="X36" s="35"/>
      <c r="Y36" s="35"/>
      <c r="Z36" s="35"/>
      <c r="AA36" s="35"/>
      <c r="AB36" s="35"/>
      <c r="AC36" s="35"/>
      <c r="AD36" s="35"/>
      <c r="AE36" s="35"/>
    </row>
    <row r="37" spans="1:31" s="2" customFormat="1" ht="14.45" hidden="1" customHeight="1">
      <c r="A37" s="35"/>
      <c r="B37" s="40"/>
      <c r="C37" s="35"/>
      <c r="D37" s="35"/>
      <c r="E37" s="114" t="s">
        <v>46</v>
      </c>
      <c r="F37" s="126">
        <f>ROUND((SUM(BI141:BI2673)),  2)</f>
        <v>0</v>
      </c>
      <c r="G37" s="35"/>
      <c r="H37" s="35"/>
      <c r="I37" s="127">
        <v>0</v>
      </c>
      <c r="J37" s="126">
        <f>0</f>
        <v>0</v>
      </c>
      <c r="K37" s="35"/>
      <c r="L37" s="52"/>
      <c r="S37" s="35"/>
      <c r="T37" s="35"/>
      <c r="U37" s="35"/>
      <c r="V37" s="35"/>
      <c r="W37" s="35"/>
      <c r="X37" s="35"/>
      <c r="Y37" s="35"/>
      <c r="Z37" s="35"/>
      <c r="AA37" s="35"/>
      <c r="AB37" s="35"/>
      <c r="AC37" s="35"/>
      <c r="AD37" s="35"/>
      <c r="AE37" s="35"/>
    </row>
    <row r="38" spans="1:31" s="2" customFormat="1" ht="6.95" customHeight="1">
      <c r="A38" s="35"/>
      <c r="B38" s="40"/>
      <c r="C38" s="35"/>
      <c r="D38" s="35"/>
      <c r="E38" s="35"/>
      <c r="F38" s="35"/>
      <c r="G38" s="35"/>
      <c r="H38" s="35"/>
      <c r="I38" s="35"/>
      <c r="J38" s="35"/>
      <c r="K38" s="35"/>
      <c r="L38" s="52"/>
      <c r="S38" s="35"/>
      <c r="T38" s="35"/>
      <c r="U38" s="35"/>
      <c r="V38" s="35"/>
      <c r="W38" s="35"/>
      <c r="X38" s="35"/>
      <c r="Y38" s="35"/>
      <c r="Z38" s="35"/>
      <c r="AA38" s="35"/>
      <c r="AB38" s="35"/>
      <c r="AC38" s="35"/>
      <c r="AD38" s="35"/>
      <c r="AE38" s="35"/>
    </row>
    <row r="39" spans="1:31" s="2" customFormat="1" ht="25.35" customHeight="1">
      <c r="A39" s="35"/>
      <c r="B39" s="40"/>
      <c r="C39" s="128"/>
      <c r="D39" s="129" t="s">
        <v>47</v>
      </c>
      <c r="E39" s="130"/>
      <c r="F39" s="130"/>
      <c r="G39" s="131" t="s">
        <v>48</v>
      </c>
      <c r="H39" s="132" t="s">
        <v>49</v>
      </c>
      <c r="I39" s="130"/>
      <c r="J39" s="133">
        <f>SUM(J30:J37)</f>
        <v>0</v>
      </c>
      <c r="K39" s="134"/>
      <c r="L39" s="52"/>
      <c r="S39" s="35"/>
      <c r="T39" s="35"/>
      <c r="U39" s="35"/>
      <c r="V39" s="35"/>
      <c r="W39" s="35"/>
      <c r="X39" s="35"/>
      <c r="Y39" s="35"/>
      <c r="Z39" s="35"/>
      <c r="AA39" s="35"/>
      <c r="AB39" s="35"/>
      <c r="AC39" s="35"/>
      <c r="AD39" s="35"/>
      <c r="AE39" s="35"/>
    </row>
    <row r="40" spans="1:31" s="2" customFormat="1" ht="14.45" customHeight="1">
      <c r="A40" s="35"/>
      <c r="B40" s="40"/>
      <c r="C40" s="35"/>
      <c r="D40" s="35"/>
      <c r="E40" s="35"/>
      <c r="F40" s="35"/>
      <c r="G40" s="35"/>
      <c r="H40" s="35"/>
      <c r="I40" s="35"/>
      <c r="J40" s="35"/>
      <c r="K40" s="35"/>
      <c r="L40" s="52"/>
      <c r="S40" s="35"/>
      <c r="T40" s="35"/>
      <c r="U40" s="35"/>
      <c r="V40" s="35"/>
      <c r="W40" s="35"/>
      <c r="X40" s="35"/>
      <c r="Y40" s="35"/>
      <c r="Z40" s="35"/>
      <c r="AA40" s="35"/>
      <c r="AB40" s="35"/>
      <c r="AC40" s="35"/>
      <c r="AD40" s="35"/>
      <c r="AE40" s="35"/>
    </row>
    <row r="41" spans="1:31" s="1" customFormat="1" ht="14.45" customHeight="1">
      <c r="B41" s="21"/>
      <c r="L41" s="21"/>
    </row>
    <row r="42" spans="1:31" s="1" customFormat="1" ht="14.45" customHeight="1">
      <c r="B42" s="21"/>
      <c r="L42" s="21"/>
    </row>
    <row r="43" spans="1:31" s="1" customFormat="1" ht="14.45" customHeight="1">
      <c r="B43" s="21"/>
      <c r="L43" s="21"/>
    </row>
    <row r="44" spans="1:31" s="1" customFormat="1" ht="14.45" customHeight="1">
      <c r="B44" s="21"/>
      <c r="L44" s="21"/>
    </row>
    <row r="45" spans="1:31" s="1" customFormat="1" ht="14.45" customHeight="1">
      <c r="B45" s="21"/>
      <c r="L45" s="21"/>
    </row>
    <row r="46" spans="1:31" s="1" customFormat="1" ht="14.45" customHeight="1">
      <c r="B46" s="21"/>
      <c r="L46" s="21"/>
    </row>
    <row r="47" spans="1:31" s="1" customFormat="1" ht="14.45" customHeight="1">
      <c r="B47" s="21"/>
      <c r="L47" s="21"/>
    </row>
    <row r="48" spans="1:31" s="1" customFormat="1" ht="14.45" customHeight="1">
      <c r="B48" s="21"/>
      <c r="L48" s="21"/>
    </row>
    <row r="49" spans="1:31" s="1" customFormat="1" ht="14.45" customHeight="1">
      <c r="B49" s="21"/>
      <c r="L49" s="21"/>
    </row>
    <row r="50" spans="1:31" s="2" customFormat="1" ht="14.45" customHeight="1">
      <c r="B50" s="52"/>
      <c r="D50" s="135" t="s">
        <v>50</v>
      </c>
      <c r="E50" s="136"/>
      <c r="F50" s="136"/>
      <c r="G50" s="135" t="s">
        <v>51</v>
      </c>
      <c r="H50" s="136"/>
      <c r="I50" s="136"/>
      <c r="J50" s="136"/>
      <c r="K50" s="136"/>
      <c r="L50" s="52"/>
    </row>
    <row r="51" spans="1:31" ht="11.25">
      <c r="B51" s="21"/>
      <c r="L51" s="21"/>
    </row>
    <row r="52" spans="1:31" ht="11.25">
      <c r="B52" s="21"/>
      <c r="L52" s="21"/>
    </row>
    <row r="53" spans="1:31" ht="11.25">
      <c r="B53" s="21"/>
      <c r="L53" s="21"/>
    </row>
    <row r="54" spans="1:31" ht="11.25">
      <c r="B54" s="21"/>
      <c r="L54" s="21"/>
    </row>
    <row r="55" spans="1:31" ht="11.25">
      <c r="B55" s="21"/>
      <c r="L55" s="21"/>
    </row>
    <row r="56" spans="1:31" ht="11.25">
      <c r="B56" s="21"/>
      <c r="L56" s="21"/>
    </row>
    <row r="57" spans="1:31" ht="11.25">
      <c r="B57" s="21"/>
      <c r="L57" s="21"/>
    </row>
    <row r="58" spans="1:31" ht="11.25">
      <c r="B58" s="21"/>
      <c r="L58" s="21"/>
    </row>
    <row r="59" spans="1:31" ht="11.25">
      <c r="B59" s="21"/>
      <c r="L59" s="21"/>
    </row>
    <row r="60" spans="1:31" ht="11.25">
      <c r="B60" s="21"/>
      <c r="L60" s="21"/>
    </row>
    <row r="61" spans="1:31" s="2" customFormat="1" ht="12.75">
      <c r="A61" s="35"/>
      <c r="B61" s="40"/>
      <c r="C61" s="35"/>
      <c r="D61" s="137" t="s">
        <v>52</v>
      </c>
      <c r="E61" s="138"/>
      <c r="F61" s="139" t="s">
        <v>53</v>
      </c>
      <c r="G61" s="137" t="s">
        <v>52</v>
      </c>
      <c r="H61" s="138"/>
      <c r="I61" s="138"/>
      <c r="J61" s="140" t="s">
        <v>53</v>
      </c>
      <c r="K61" s="138"/>
      <c r="L61" s="52"/>
      <c r="S61" s="35"/>
      <c r="T61" s="35"/>
      <c r="U61" s="35"/>
      <c r="V61" s="35"/>
      <c r="W61" s="35"/>
      <c r="X61" s="35"/>
      <c r="Y61" s="35"/>
      <c r="Z61" s="35"/>
      <c r="AA61" s="35"/>
      <c r="AB61" s="35"/>
      <c r="AC61" s="35"/>
      <c r="AD61" s="35"/>
      <c r="AE61" s="35"/>
    </row>
    <row r="62" spans="1:31" ht="11.25">
      <c r="B62" s="21"/>
      <c r="L62" s="21"/>
    </row>
    <row r="63" spans="1:31" ht="11.25">
      <c r="B63" s="21"/>
      <c r="L63" s="21"/>
    </row>
    <row r="64" spans="1:31" ht="11.25">
      <c r="B64" s="21"/>
      <c r="L64" s="21"/>
    </row>
    <row r="65" spans="1:31" s="2" customFormat="1" ht="12.75">
      <c r="A65" s="35"/>
      <c r="B65" s="40"/>
      <c r="C65" s="35"/>
      <c r="D65" s="135" t="s">
        <v>54</v>
      </c>
      <c r="E65" s="141"/>
      <c r="F65" s="141"/>
      <c r="G65" s="135" t="s">
        <v>55</v>
      </c>
      <c r="H65" s="141"/>
      <c r="I65" s="141"/>
      <c r="J65" s="141"/>
      <c r="K65" s="141"/>
      <c r="L65" s="52"/>
      <c r="S65" s="35"/>
      <c r="T65" s="35"/>
      <c r="U65" s="35"/>
      <c r="V65" s="35"/>
      <c r="W65" s="35"/>
      <c r="X65" s="35"/>
      <c r="Y65" s="35"/>
      <c r="Z65" s="35"/>
      <c r="AA65" s="35"/>
      <c r="AB65" s="35"/>
      <c r="AC65" s="35"/>
      <c r="AD65" s="35"/>
      <c r="AE65" s="35"/>
    </row>
    <row r="66" spans="1:31" ht="11.25">
      <c r="B66" s="21"/>
      <c r="L66" s="21"/>
    </row>
    <row r="67" spans="1:31" ht="11.25">
      <c r="B67" s="21"/>
      <c r="L67" s="21"/>
    </row>
    <row r="68" spans="1:31" ht="11.25">
      <c r="B68" s="21"/>
      <c r="L68" s="21"/>
    </row>
    <row r="69" spans="1:31" ht="11.25">
      <c r="B69" s="21"/>
      <c r="L69" s="21"/>
    </row>
    <row r="70" spans="1:31" ht="11.25">
      <c r="B70" s="21"/>
      <c r="L70" s="21"/>
    </row>
    <row r="71" spans="1:31" ht="11.25">
      <c r="B71" s="21"/>
      <c r="L71" s="21"/>
    </row>
    <row r="72" spans="1:31" ht="11.25">
      <c r="B72" s="21"/>
      <c r="L72" s="21"/>
    </row>
    <row r="73" spans="1:31" ht="11.25">
      <c r="B73" s="21"/>
      <c r="L73" s="21"/>
    </row>
    <row r="74" spans="1:31" ht="11.25">
      <c r="B74" s="21"/>
      <c r="L74" s="21"/>
    </row>
    <row r="75" spans="1:31" ht="11.25">
      <c r="B75" s="21"/>
      <c r="L75" s="21"/>
    </row>
    <row r="76" spans="1:31" s="2" customFormat="1" ht="12.75">
      <c r="A76" s="35"/>
      <c r="B76" s="40"/>
      <c r="C76" s="35"/>
      <c r="D76" s="137" t="s">
        <v>52</v>
      </c>
      <c r="E76" s="138"/>
      <c r="F76" s="139" t="s">
        <v>53</v>
      </c>
      <c r="G76" s="137" t="s">
        <v>52</v>
      </c>
      <c r="H76" s="138"/>
      <c r="I76" s="138"/>
      <c r="J76" s="140" t="s">
        <v>53</v>
      </c>
      <c r="K76" s="138"/>
      <c r="L76" s="52"/>
      <c r="S76" s="35"/>
      <c r="T76" s="35"/>
      <c r="U76" s="35"/>
      <c r="V76" s="35"/>
      <c r="W76" s="35"/>
      <c r="X76" s="35"/>
      <c r="Y76" s="35"/>
      <c r="Z76" s="35"/>
      <c r="AA76" s="35"/>
      <c r="AB76" s="35"/>
      <c r="AC76" s="35"/>
      <c r="AD76" s="35"/>
      <c r="AE76" s="35"/>
    </row>
    <row r="77" spans="1:31" s="2" customFormat="1" ht="14.45" customHeight="1">
      <c r="A77" s="35"/>
      <c r="B77" s="142"/>
      <c r="C77" s="143"/>
      <c r="D77" s="143"/>
      <c r="E77" s="143"/>
      <c r="F77" s="143"/>
      <c r="G77" s="143"/>
      <c r="H77" s="143"/>
      <c r="I77" s="143"/>
      <c r="J77" s="143"/>
      <c r="K77" s="143"/>
      <c r="L77" s="52"/>
      <c r="S77" s="35"/>
      <c r="T77" s="35"/>
      <c r="U77" s="35"/>
      <c r="V77" s="35"/>
      <c r="W77" s="35"/>
      <c r="X77" s="35"/>
      <c r="Y77" s="35"/>
      <c r="Z77" s="35"/>
      <c r="AA77" s="35"/>
      <c r="AB77" s="35"/>
      <c r="AC77" s="35"/>
      <c r="AD77" s="35"/>
      <c r="AE77" s="35"/>
    </row>
    <row r="81" spans="1:47" s="2" customFormat="1" ht="6.95" customHeight="1">
      <c r="A81" s="35"/>
      <c r="B81" s="144"/>
      <c r="C81" s="145"/>
      <c r="D81" s="145"/>
      <c r="E81" s="145"/>
      <c r="F81" s="145"/>
      <c r="G81" s="145"/>
      <c r="H81" s="145"/>
      <c r="I81" s="145"/>
      <c r="J81" s="145"/>
      <c r="K81" s="145"/>
      <c r="L81" s="52"/>
      <c r="S81" s="35"/>
      <c r="T81" s="35"/>
      <c r="U81" s="35"/>
      <c r="V81" s="35"/>
      <c r="W81" s="35"/>
      <c r="X81" s="35"/>
      <c r="Y81" s="35"/>
      <c r="Z81" s="35"/>
      <c r="AA81" s="35"/>
      <c r="AB81" s="35"/>
      <c r="AC81" s="35"/>
      <c r="AD81" s="35"/>
      <c r="AE81" s="35"/>
    </row>
    <row r="82" spans="1:47" s="2" customFormat="1" ht="24.95" customHeight="1">
      <c r="A82" s="35"/>
      <c r="B82" s="36"/>
      <c r="C82" s="24" t="s">
        <v>247</v>
      </c>
      <c r="D82" s="37"/>
      <c r="E82" s="37"/>
      <c r="F82" s="37"/>
      <c r="G82" s="37"/>
      <c r="H82" s="37"/>
      <c r="I82" s="37"/>
      <c r="J82" s="37"/>
      <c r="K82" s="37"/>
      <c r="L82" s="52"/>
      <c r="S82" s="35"/>
      <c r="T82" s="35"/>
      <c r="U82" s="35"/>
      <c r="V82" s="35"/>
      <c r="W82" s="35"/>
      <c r="X82" s="35"/>
      <c r="Y82" s="35"/>
      <c r="Z82" s="35"/>
      <c r="AA82" s="35"/>
      <c r="AB82" s="35"/>
      <c r="AC82" s="35"/>
      <c r="AD82" s="35"/>
      <c r="AE82" s="35"/>
    </row>
    <row r="83" spans="1:47" s="2" customFormat="1" ht="6.95" customHeight="1">
      <c r="A83" s="35"/>
      <c r="B83" s="36"/>
      <c r="C83" s="37"/>
      <c r="D83" s="37"/>
      <c r="E83" s="37"/>
      <c r="F83" s="37"/>
      <c r="G83" s="37"/>
      <c r="H83" s="37"/>
      <c r="I83" s="37"/>
      <c r="J83" s="37"/>
      <c r="K83" s="37"/>
      <c r="L83" s="52"/>
      <c r="S83" s="35"/>
      <c r="T83" s="35"/>
      <c r="U83" s="35"/>
      <c r="V83" s="35"/>
      <c r="W83" s="35"/>
      <c r="X83" s="35"/>
      <c r="Y83" s="35"/>
      <c r="Z83" s="35"/>
      <c r="AA83" s="35"/>
      <c r="AB83" s="35"/>
      <c r="AC83" s="35"/>
      <c r="AD83" s="35"/>
      <c r="AE83" s="35"/>
    </row>
    <row r="84" spans="1:47" s="2" customFormat="1" ht="12" customHeight="1">
      <c r="A84" s="35"/>
      <c r="B84" s="36"/>
      <c r="C84" s="30" t="s">
        <v>16</v>
      </c>
      <c r="D84" s="37"/>
      <c r="E84" s="37"/>
      <c r="F84" s="37"/>
      <c r="G84" s="37"/>
      <c r="H84" s="37"/>
      <c r="I84" s="37"/>
      <c r="J84" s="37"/>
      <c r="K84" s="37"/>
      <c r="L84" s="52"/>
      <c r="S84" s="35"/>
      <c r="T84" s="35"/>
      <c r="U84" s="35"/>
      <c r="V84" s="35"/>
      <c r="W84" s="35"/>
      <c r="X84" s="35"/>
      <c r="Y84" s="35"/>
      <c r="Z84" s="35"/>
      <c r="AA84" s="35"/>
      <c r="AB84" s="35"/>
      <c r="AC84" s="35"/>
      <c r="AD84" s="35"/>
      <c r="AE84" s="35"/>
    </row>
    <row r="85" spans="1:47" s="2" customFormat="1" ht="16.5" customHeight="1">
      <c r="A85" s="35"/>
      <c r="B85" s="36"/>
      <c r="C85" s="37"/>
      <c r="D85" s="37"/>
      <c r="E85" s="329" t="str">
        <f>E7</f>
        <v>Domov pro seniory, Nový Bydžov</v>
      </c>
      <c r="F85" s="330"/>
      <c r="G85" s="330"/>
      <c r="H85" s="330"/>
      <c r="I85" s="37"/>
      <c r="J85" s="37"/>
      <c r="K85" s="37"/>
      <c r="L85" s="52"/>
      <c r="S85" s="35"/>
      <c r="T85" s="35"/>
      <c r="U85" s="35"/>
      <c r="V85" s="35"/>
      <c r="W85" s="35"/>
      <c r="X85" s="35"/>
      <c r="Y85" s="35"/>
      <c r="Z85" s="35"/>
      <c r="AA85" s="35"/>
      <c r="AB85" s="35"/>
      <c r="AC85" s="35"/>
      <c r="AD85" s="35"/>
      <c r="AE85" s="35"/>
    </row>
    <row r="86" spans="1:47" s="2" customFormat="1" ht="12" customHeight="1">
      <c r="A86" s="35"/>
      <c r="B86" s="36"/>
      <c r="C86" s="30" t="s">
        <v>179</v>
      </c>
      <c r="D86" s="37"/>
      <c r="E86" s="37"/>
      <c r="F86" s="37"/>
      <c r="G86" s="37"/>
      <c r="H86" s="37"/>
      <c r="I86" s="37"/>
      <c r="J86" s="37"/>
      <c r="K86" s="37"/>
      <c r="L86" s="52"/>
      <c r="S86" s="35"/>
      <c r="T86" s="35"/>
      <c r="U86" s="35"/>
      <c r="V86" s="35"/>
      <c r="W86" s="35"/>
      <c r="X86" s="35"/>
      <c r="Y86" s="35"/>
      <c r="Z86" s="35"/>
      <c r="AA86" s="35"/>
      <c r="AB86" s="35"/>
      <c r="AC86" s="35"/>
      <c r="AD86" s="35"/>
      <c r="AE86" s="35"/>
    </row>
    <row r="87" spans="1:47" s="2" customFormat="1" ht="30" customHeight="1">
      <c r="A87" s="35"/>
      <c r="B87" s="36"/>
      <c r="C87" s="37"/>
      <c r="D87" s="37"/>
      <c r="E87" s="284" t="str">
        <f>E9</f>
        <v>SO 01.1.1.R01 - Domov pro seniory - stavební řešení - způsobilé náklady</v>
      </c>
      <c r="F87" s="331"/>
      <c r="G87" s="331"/>
      <c r="H87" s="331"/>
      <c r="I87" s="37"/>
      <c r="J87" s="37"/>
      <c r="K87" s="37"/>
      <c r="L87" s="52"/>
      <c r="S87" s="35"/>
      <c r="T87" s="35"/>
      <c r="U87" s="35"/>
      <c r="V87" s="35"/>
      <c r="W87" s="35"/>
      <c r="X87" s="35"/>
      <c r="Y87" s="35"/>
      <c r="Z87" s="35"/>
      <c r="AA87" s="35"/>
      <c r="AB87" s="35"/>
      <c r="AC87" s="35"/>
      <c r="AD87" s="35"/>
      <c r="AE87" s="35"/>
    </row>
    <row r="88" spans="1:47" s="2" customFormat="1" ht="6.95" customHeight="1">
      <c r="A88" s="35"/>
      <c r="B88" s="36"/>
      <c r="C88" s="37"/>
      <c r="D88" s="37"/>
      <c r="E88" s="37"/>
      <c r="F88" s="37"/>
      <c r="G88" s="37"/>
      <c r="H88" s="37"/>
      <c r="I88" s="37"/>
      <c r="J88" s="37"/>
      <c r="K88" s="37"/>
      <c r="L88" s="52"/>
      <c r="S88" s="35"/>
      <c r="T88" s="35"/>
      <c r="U88" s="35"/>
      <c r="V88" s="35"/>
      <c r="W88" s="35"/>
      <c r="X88" s="35"/>
      <c r="Y88" s="35"/>
      <c r="Z88" s="35"/>
      <c r="AA88" s="35"/>
      <c r="AB88" s="35"/>
      <c r="AC88" s="35"/>
      <c r="AD88" s="35"/>
      <c r="AE88" s="35"/>
    </row>
    <row r="89" spans="1:47" s="2" customFormat="1" ht="12" customHeight="1">
      <c r="A89" s="35"/>
      <c r="B89" s="36"/>
      <c r="C89" s="30" t="s">
        <v>20</v>
      </c>
      <c r="D89" s="37"/>
      <c r="E89" s="37"/>
      <c r="F89" s="28" t="str">
        <f>F12</f>
        <v>k.ú. Nový Bydžov, 70 7163</v>
      </c>
      <c r="G89" s="37"/>
      <c r="H89" s="37"/>
      <c r="I89" s="30" t="s">
        <v>22</v>
      </c>
      <c r="J89" s="67" t="str">
        <f>IF(J12="","",J12)</f>
        <v>4. 1. 2023</v>
      </c>
      <c r="K89" s="37"/>
      <c r="L89" s="52"/>
      <c r="S89" s="35"/>
      <c r="T89" s="35"/>
      <c r="U89" s="35"/>
      <c r="V89" s="35"/>
      <c r="W89" s="35"/>
      <c r="X89" s="35"/>
      <c r="Y89" s="35"/>
      <c r="Z89" s="35"/>
      <c r="AA89" s="35"/>
      <c r="AB89" s="35"/>
      <c r="AC89" s="35"/>
      <c r="AD89" s="35"/>
      <c r="AE89" s="35"/>
    </row>
    <row r="90" spans="1:47" s="2" customFormat="1" ht="6.95" customHeight="1">
      <c r="A90" s="35"/>
      <c r="B90" s="36"/>
      <c r="C90" s="37"/>
      <c r="D90" s="37"/>
      <c r="E90" s="37"/>
      <c r="F90" s="37"/>
      <c r="G90" s="37"/>
      <c r="H90" s="37"/>
      <c r="I90" s="37"/>
      <c r="J90" s="37"/>
      <c r="K90" s="37"/>
      <c r="L90" s="52"/>
      <c r="S90" s="35"/>
      <c r="T90" s="35"/>
      <c r="U90" s="35"/>
      <c r="V90" s="35"/>
      <c r="W90" s="35"/>
      <c r="X90" s="35"/>
      <c r="Y90" s="35"/>
      <c r="Z90" s="35"/>
      <c r="AA90" s="35"/>
      <c r="AB90" s="35"/>
      <c r="AC90" s="35"/>
      <c r="AD90" s="35"/>
      <c r="AE90" s="35"/>
    </row>
    <row r="91" spans="1:47" s="2" customFormat="1" ht="40.15" customHeight="1">
      <c r="A91" s="35"/>
      <c r="B91" s="36"/>
      <c r="C91" s="30" t="s">
        <v>24</v>
      </c>
      <c r="D91" s="37"/>
      <c r="E91" s="37"/>
      <c r="F91" s="28" t="str">
        <f>E15</f>
        <v>Město Nový Bydžov, Masarykovo nám. 1, 504 01</v>
      </c>
      <c r="G91" s="37"/>
      <c r="H91" s="37"/>
      <c r="I91" s="30" t="s">
        <v>30</v>
      </c>
      <c r="J91" s="33" t="str">
        <f>E21</f>
        <v>Architektura s.r.o., Vilkova 1142/15, Praha 4-Krč</v>
      </c>
      <c r="K91" s="37"/>
      <c r="L91" s="52"/>
      <c r="S91" s="35"/>
      <c r="T91" s="35"/>
      <c r="U91" s="35"/>
      <c r="V91" s="35"/>
      <c r="W91" s="35"/>
      <c r="X91" s="35"/>
      <c r="Y91" s="35"/>
      <c r="Z91" s="35"/>
      <c r="AA91" s="35"/>
      <c r="AB91" s="35"/>
      <c r="AC91" s="35"/>
      <c r="AD91" s="35"/>
      <c r="AE91" s="35"/>
    </row>
    <row r="92" spans="1:47" s="2" customFormat="1" ht="40.15" customHeight="1">
      <c r="A92" s="35"/>
      <c r="B92" s="36"/>
      <c r="C92" s="30" t="s">
        <v>28</v>
      </c>
      <c r="D92" s="37"/>
      <c r="E92" s="37"/>
      <c r="F92" s="28" t="str">
        <f>IF(E18="","",E18)</f>
        <v>Vyplň údaj</v>
      </c>
      <c r="G92" s="37"/>
      <c r="H92" s="37"/>
      <c r="I92" s="30" t="s">
        <v>33</v>
      </c>
      <c r="J92" s="33" t="str">
        <f>E24</f>
        <v>Projecticon s.r.o., A. Kopeckého 151, Nový Hrádek</v>
      </c>
      <c r="K92" s="37"/>
      <c r="L92" s="52"/>
      <c r="S92" s="35"/>
      <c r="T92" s="35"/>
      <c r="U92" s="35"/>
      <c r="V92" s="35"/>
      <c r="W92" s="35"/>
      <c r="X92" s="35"/>
      <c r="Y92" s="35"/>
      <c r="Z92" s="35"/>
      <c r="AA92" s="35"/>
      <c r="AB92" s="35"/>
      <c r="AC92" s="35"/>
      <c r="AD92" s="35"/>
      <c r="AE92" s="35"/>
    </row>
    <row r="93" spans="1:47" s="2" customFormat="1" ht="10.35" customHeight="1">
      <c r="A93" s="35"/>
      <c r="B93" s="36"/>
      <c r="C93" s="37"/>
      <c r="D93" s="37"/>
      <c r="E93" s="37"/>
      <c r="F93" s="37"/>
      <c r="G93" s="37"/>
      <c r="H93" s="37"/>
      <c r="I93" s="37"/>
      <c r="J93" s="37"/>
      <c r="K93" s="37"/>
      <c r="L93" s="52"/>
      <c r="S93" s="35"/>
      <c r="T93" s="35"/>
      <c r="U93" s="35"/>
      <c r="V93" s="35"/>
      <c r="W93" s="35"/>
      <c r="X93" s="35"/>
      <c r="Y93" s="35"/>
      <c r="Z93" s="35"/>
      <c r="AA93" s="35"/>
      <c r="AB93" s="35"/>
      <c r="AC93" s="35"/>
      <c r="AD93" s="35"/>
      <c r="AE93" s="35"/>
    </row>
    <row r="94" spans="1:47" s="2" customFormat="1" ht="29.25" customHeight="1">
      <c r="A94" s="35"/>
      <c r="B94" s="36"/>
      <c r="C94" s="146" t="s">
        <v>248</v>
      </c>
      <c r="D94" s="147"/>
      <c r="E94" s="147"/>
      <c r="F94" s="147"/>
      <c r="G94" s="147"/>
      <c r="H94" s="147"/>
      <c r="I94" s="147"/>
      <c r="J94" s="148" t="s">
        <v>249</v>
      </c>
      <c r="K94" s="147"/>
      <c r="L94" s="52"/>
      <c r="S94" s="35"/>
      <c r="T94" s="35"/>
      <c r="U94" s="35"/>
      <c r="V94" s="35"/>
      <c r="W94" s="35"/>
      <c r="X94" s="35"/>
      <c r="Y94" s="35"/>
      <c r="Z94" s="35"/>
      <c r="AA94" s="35"/>
      <c r="AB94" s="35"/>
      <c r="AC94" s="35"/>
      <c r="AD94" s="35"/>
      <c r="AE94" s="35"/>
    </row>
    <row r="95" spans="1:47" s="2" customFormat="1" ht="10.35" customHeight="1">
      <c r="A95" s="35"/>
      <c r="B95" s="36"/>
      <c r="C95" s="37"/>
      <c r="D95" s="37"/>
      <c r="E95" s="37"/>
      <c r="F95" s="37"/>
      <c r="G95" s="37"/>
      <c r="H95" s="37"/>
      <c r="I95" s="37"/>
      <c r="J95" s="37"/>
      <c r="K95" s="37"/>
      <c r="L95" s="52"/>
      <c r="S95" s="35"/>
      <c r="T95" s="35"/>
      <c r="U95" s="35"/>
      <c r="V95" s="35"/>
      <c r="W95" s="35"/>
      <c r="X95" s="35"/>
      <c r="Y95" s="35"/>
      <c r="Z95" s="35"/>
      <c r="AA95" s="35"/>
      <c r="AB95" s="35"/>
      <c r="AC95" s="35"/>
      <c r="AD95" s="35"/>
      <c r="AE95" s="35"/>
    </row>
    <row r="96" spans="1:47" s="2" customFormat="1" ht="22.9" customHeight="1">
      <c r="A96" s="35"/>
      <c r="B96" s="36"/>
      <c r="C96" s="149" t="s">
        <v>250</v>
      </c>
      <c r="D96" s="37"/>
      <c r="E96" s="37"/>
      <c r="F96" s="37"/>
      <c r="G96" s="37"/>
      <c r="H96" s="37"/>
      <c r="I96" s="37"/>
      <c r="J96" s="85">
        <f>J141</f>
        <v>0</v>
      </c>
      <c r="K96" s="37"/>
      <c r="L96" s="52"/>
      <c r="S96" s="35"/>
      <c r="T96" s="35"/>
      <c r="U96" s="35"/>
      <c r="V96" s="35"/>
      <c r="W96" s="35"/>
      <c r="X96" s="35"/>
      <c r="Y96" s="35"/>
      <c r="Z96" s="35"/>
      <c r="AA96" s="35"/>
      <c r="AB96" s="35"/>
      <c r="AC96" s="35"/>
      <c r="AD96" s="35"/>
      <c r="AE96" s="35"/>
      <c r="AU96" s="18" t="s">
        <v>251</v>
      </c>
    </row>
    <row r="97" spans="2:12" s="9" customFormat="1" ht="24.95" customHeight="1">
      <c r="B97" s="150"/>
      <c r="C97" s="151"/>
      <c r="D97" s="152" t="s">
        <v>252</v>
      </c>
      <c r="E97" s="153"/>
      <c r="F97" s="153"/>
      <c r="G97" s="153"/>
      <c r="H97" s="153"/>
      <c r="I97" s="153"/>
      <c r="J97" s="154">
        <f>J142</f>
        <v>0</v>
      </c>
      <c r="K97" s="151"/>
      <c r="L97" s="155"/>
    </row>
    <row r="98" spans="2:12" s="10" customFormat="1" ht="19.899999999999999" customHeight="1">
      <c r="B98" s="156"/>
      <c r="C98" s="157"/>
      <c r="D98" s="158" t="s">
        <v>253</v>
      </c>
      <c r="E98" s="159"/>
      <c r="F98" s="159"/>
      <c r="G98" s="159"/>
      <c r="H98" s="159"/>
      <c r="I98" s="159"/>
      <c r="J98" s="160">
        <f>J143</f>
        <v>0</v>
      </c>
      <c r="K98" s="157"/>
      <c r="L98" s="161"/>
    </row>
    <row r="99" spans="2:12" s="10" customFormat="1" ht="19.899999999999999" customHeight="1">
      <c r="B99" s="156"/>
      <c r="C99" s="157"/>
      <c r="D99" s="158" t="s">
        <v>254</v>
      </c>
      <c r="E99" s="159"/>
      <c r="F99" s="159"/>
      <c r="G99" s="159"/>
      <c r="H99" s="159"/>
      <c r="I99" s="159"/>
      <c r="J99" s="160">
        <f>J230</f>
        <v>0</v>
      </c>
      <c r="K99" s="157"/>
      <c r="L99" s="161"/>
    </row>
    <row r="100" spans="2:12" s="10" customFormat="1" ht="19.899999999999999" customHeight="1">
      <c r="B100" s="156"/>
      <c r="C100" s="157"/>
      <c r="D100" s="158" t="s">
        <v>255</v>
      </c>
      <c r="E100" s="159"/>
      <c r="F100" s="159"/>
      <c r="G100" s="159"/>
      <c r="H100" s="159"/>
      <c r="I100" s="159"/>
      <c r="J100" s="160">
        <f>J344</f>
        <v>0</v>
      </c>
      <c r="K100" s="157"/>
      <c r="L100" s="161"/>
    </row>
    <row r="101" spans="2:12" s="10" customFormat="1" ht="19.899999999999999" customHeight="1">
      <c r="B101" s="156"/>
      <c r="C101" s="157"/>
      <c r="D101" s="158" t="s">
        <v>256</v>
      </c>
      <c r="E101" s="159"/>
      <c r="F101" s="159"/>
      <c r="G101" s="159"/>
      <c r="H101" s="159"/>
      <c r="I101" s="159"/>
      <c r="J101" s="160">
        <f>J598</f>
        <v>0</v>
      </c>
      <c r="K101" s="157"/>
      <c r="L101" s="161"/>
    </row>
    <row r="102" spans="2:12" s="10" customFormat="1" ht="19.899999999999999" customHeight="1">
      <c r="B102" s="156"/>
      <c r="C102" s="157"/>
      <c r="D102" s="158" t="s">
        <v>257</v>
      </c>
      <c r="E102" s="159"/>
      <c r="F102" s="159"/>
      <c r="G102" s="159"/>
      <c r="H102" s="159"/>
      <c r="I102" s="159"/>
      <c r="J102" s="160">
        <f>J748</f>
        <v>0</v>
      </c>
      <c r="K102" s="157"/>
      <c r="L102" s="161"/>
    </row>
    <row r="103" spans="2:12" s="10" customFormat="1" ht="19.899999999999999" customHeight="1">
      <c r="B103" s="156"/>
      <c r="C103" s="157"/>
      <c r="D103" s="158" t="s">
        <v>258</v>
      </c>
      <c r="E103" s="159"/>
      <c r="F103" s="159"/>
      <c r="G103" s="159"/>
      <c r="H103" s="159"/>
      <c r="I103" s="159"/>
      <c r="J103" s="160">
        <f>J787</f>
        <v>0</v>
      </c>
      <c r="K103" s="157"/>
      <c r="L103" s="161"/>
    </row>
    <row r="104" spans="2:12" s="10" customFormat="1" ht="19.899999999999999" customHeight="1">
      <c r="B104" s="156"/>
      <c r="C104" s="157"/>
      <c r="D104" s="158" t="s">
        <v>259</v>
      </c>
      <c r="E104" s="159"/>
      <c r="F104" s="159"/>
      <c r="G104" s="159"/>
      <c r="H104" s="159"/>
      <c r="I104" s="159"/>
      <c r="J104" s="160">
        <f>J1213</f>
        <v>0</v>
      </c>
      <c r="K104" s="157"/>
      <c r="L104" s="161"/>
    </row>
    <row r="105" spans="2:12" s="10" customFormat="1" ht="19.899999999999999" customHeight="1">
      <c r="B105" s="156"/>
      <c r="C105" s="157"/>
      <c r="D105" s="158" t="s">
        <v>260</v>
      </c>
      <c r="E105" s="159"/>
      <c r="F105" s="159"/>
      <c r="G105" s="159"/>
      <c r="H105" s="159"/>
      <c r="I105" s="159"/>
      <c r="J105" s="160">
        <f>J1239</f>
        <v>0</v>
      </c>
      <c r="K105" s="157"/>
      <c r="L105" s="161"/>
    </row>
    <row r="106" spans="2:12" s="9" customFormat="1" ht="24.95" customHeight="1">
      <c r="B106" s="150"/>
      <c r="C106" s="151"/>
      <c r="D106" s="152" t="s">
        <v>261</v>
      </c>
      <c r="E106" s="153"/>
      <c r="F106" s="153"/>
      <c r="G106" s="153"/>
      <c r="H106" s="153"/>
      <c r="I106" s="153"/>
      <c r="J106" s="154">
        <f>J1241</f>
        <v>0</v>
      </c>
      <c r="K106" s="151"/>
      <c r="L106" s="155"/>
    </row>
    <row r="107" spans="2:12" s="10" customFormat="1" ht="19.899999999999999" customHeight="1">
      <c r="B107" s="156"/>
      <c r="C107" s="157"/>
      <c r="D107" s="158" t="s">
        <v>262</v>
      </c>
      <c r="E107" s="159"/>
      <c r="F107" s="159"/>
      <c r="G107" s="159"/>
      <c r="H107" s="159"/>
      <c r="I107" s="159"/>
      <c r="J107" s="160">
        <f>J1242</f>
        <v>0</v>
      </c>
      <c r="K107" s="157"/>
      <c r="L107" s="161"/>
    </row>
    <row r="108" spans="2:12" s="10" customFormat="1" ht="19.899999999999999" customHeight="1">
      <c r="B108" s="156"/>
      <c r="C108" s="157"/>
      <c r="D108" s="158" t="s">
        <v>263</v>
      </c>
      <c r="E108" s="159"/>
      <c r="F108" s="159"/>
      <c r="G108" s="159"/>
      <c r="H108" s="159"/>
      <c r="I108" s="159"/>
      <c r="J108" s="160">
        <f>J1292</f>
        <v>0</v>
      </c>
      <c r="K108" s="157"/>
      <c r="L108" s="161"/>
    </row>
    <row r="109" spans="2:12" s="10" customFormat="1" ht="19.899999999999999" customHeight="1">
      <c r="B109" s="156"/>
      <c r="C109" s="157"/>
      <c r="D109" s="158" t="s">
        <v>264</v>
      </c>
      <c r="E109" s="159"/>
      <c r="F109" s="159"/>
      <c r="G109" s="159"/>
      <c r="H109" s="159"/>
      <c r="I109" s="159"/>
      <c r="J109" s="160">
        <f>J1419</f>
        <v>0</v>
      </c>
      <c r="K109" s="157"/>
      <c r="L109" s="161"/>
    </row>
    <row r="110" spans="2:12" s="10" customFormat="1" ht="19.899999999999999" customHeight="1">
      <c r="B110" s="156"/>
      <c r="C110" s="157"/>
      <c r="D110" s="158" t="s">
        <v>265</v>
      </c>
      <c r="E110" s="159"/>
      <c r="F110" s="159"/>
      <c r="G110" s="159"/>
      <c r="H110" s="159"/>
      <c r="I110" s="159"/>
      <c r="J110" s="160">
        <f>J1554</f>
        <v>0</v>
      </c>
      <c r="K110" s="157"/>
      <c r="L110" s="161"/>
    </row>
    <row r="111" spans="2:12" s="10" customFormat="1" ht="19.899999999999999" customHeight="1">
      <c r="B111" s="156"/>
      <c r="C111" s="157"/>
      <c r="D111" s="158" t="s">
        <v>266</v>
      </c>
      <c r="E111" s="159"/>
      <c r="F111" s="159"/>
      <c r="G111" s="159"/>
      <c r="H111" s="159"/>
      <c r="I111" s="159"/>
      <c r="J111" s="160">
        <f>J1557</f>
        <v>0</v>
      </c>
      <c r="K111" s="157"/>
      <c r="L111" s="161"/>
    </row>
    <row r="112" spans="2:12" s="10" customFormat="1" ht="19.899999999999999" customHeight="1">
      <c r="B112" s="156"/>
      <c r="C112" s="157"/>
      <c r="D112" s="158" t="s">
        <v>267</v>
      </c>
      <c r="E112" s="159"/>
      <c r="F112" s="159"/>
      <c r="G112" s="159"/>
      <c r="H112" s="159"/>
      <c r="I112" s="159"/>
      <c r="J112" s="160">
        <f>J1561</f>
        <v>0</v>
      </c>
      <c r="K112" s="157"/>
      <c r="L112" s="161"/>
    </row>
    <row r="113" spans="1:31" s="10" customFormat="1" ht="19.899999999999999" customHeight="1">
      <c r="B113" s="156"/>
      <c r="C113" s="157"/>
      <c r="D113" s="158" t="s">
        <v>268</v>
      </c>
      <c r="E113" s="159"/>
      <c r="F113" s="159"/>
      <c r="G113" s="159"/>
      <c r="H113" s="159"/>
      <c r="I113" s="159"/>
      <c r="J113" s="160">
        <f>J1595</f>
        <v>0</v>
      </c>
      <c r="K113" s="157"/>
      <c r="L113" s="161"/>
    </row>
    <row r="114" spans="1:31" s="10" customFormat="1" ht="19.899999999999999" customHeight="1">
      <c r="B114" s="156"/>
      <c r="C114" s="157"/>
      <c r="D114" s="158" t="s">
        <v>269</v>
      </c>
      <c r="E114" s="159"/>
      <c r="F114" s="159"/>
      <c r="G114" s="159"/>
      <c r="H114" s="159"/>
      <c r="I114" s="159"/>
      <c r="J114" s="160">
        <f>J1811</f>
        <v>0</v>
      </c>
      <c r="K114" s="157"/>
      <c r="L114" s="161"/>
    </row>
    <row r="115" spans="1:31" s="10" customFormat="1" ht="19.899999999999999" customHeight="1">
      <c r="B115" s="156"/>
      <c r="C115" s="157"/>
      <c r="D115" s="158" t="s">
        <v>270</v>
      </c>
      <c r="E115" s="159"/>
      <c r="F115" s="159"/>
      <c r="G115" s="159"/>
      <c r="H115" s="159"/>
      <c r="I115" s="159"/>
      <c r="J115" s="160">
        <f>J1838</f>
        <v>0</v>
      </c>
      <c r="K115" s="157"/>
      <c r="L115" s="161"/>
    </row>
    <row r="116" spans="1:31" s="10" customFormat="1" ht="19.899999999999999" customHeight="1">
      <c r="B116" s="156"/>
      <c r="C116" s="157"/>
      <c r="D116" s="158" t="s">
        <v>271</v>
      </c>
      <c r="E116" s="159"/>
      <c r="F116" s="159"/>
      <c r="G116" s="159"/>
      <c r="H116" s="159"/>
      <c r="I116" s="159"/>
      <c r="J116" s="160">
        <f>J2068</f>
        <v>0</v>
      </c>
      <c r="K116" s="157"/>
      <c r="L116" s="161"/>
    </row>
    <row r="117" spans="1:31" s="10" customFormat="1" ht="19.899999999999999" customHeight="1">
      <c r="B117" s="156"/>
      <c r="C117" s="157"/>
      <c r="D117" s="158" t="s">
        <v>272</v>
      </c>
      <c r="E117" s="159"/>
      <c r="F117" s="159"/>
      <c r="G117" s="159"/>
      <c r="H117" s="159"/>
      <c r="I117" s="159"/>
      <c r="J117" s="160">
        <f>J2190</f>
        <v>0</v>
      </c>
      <c r="K117" s="157"/>
      <c r="L117" s="161"/>
    </row>
    <row r="118" spans="1:31" s="10" customFormat="1" ht="19.899999999999999" customHeight="1">
      <c r="B118" s="156"/>
      <c r="C118" s="157"/>
      <c r="D118" s="158" t="s">
        <v>273</v>
      </c>
      <c r="E118" s="159"/>
      <c r="F118" s="159"/>
      <c r="G118" s="159"/>
      <c r="H118" s="159"/>
      <c r="I118" s="159"/>
      <c r="J118" s="160">
        <f>J2340</f>
        <v>0</v>
      </c>
      <c r="K118" s="157"/>
      <c r="L118" s="161"/>
    </row>
    <row r="119" spans="1:31" s="10" customFormat="1" ht="19.899999999999999" customHeight="1">
      <c r="B119" s="156"/>
      <c r="C119" s="157"/>
      <c r="D119" s="158" t="s">
        <v>274</v>
      </c>
      <c r="E119" s="159"/>
      <c r="F119" s="159"/>
      <c r="G119" s="159"/>
      <c r="H119" s="159"/>
      <c r="I119" s="159"/>
      <c r="J119" s="160">
        <f>J2542</f>
        <v>0</v>
      </c>
      <c r="K119" s="157"/>
      <c r="L119" s="161"/>
    </row>
    <row r="120" spans="1:31" s="10" customFormat="1" ht="19.899999999999999" customHeight="1">
      <c r="B120" s="156"/>
      <c r="C120" s="157"/>
      <c r="D120" s="158" t="s">
        <v>275</v>
      </c>
      <c r="E120" s="159"/>
      <c r="F120" s="159"/>
      <c r="G120" s="159"/>
      <c r="H120" s="159"/>
      <c r="I120" s="159"/>
      <c r="J120" s="160">
        <f>J2664</f>
        <v>0</v>
      </c>
      <c r="K120" s="157"/>
      <c r="L120" s="161"/>
    </row>
    <row r="121" spans="1:31" s="10" customFormat="1" ht="19.899999999999999" customHeight="1">
      <c r="B121" s="156"/>
      <c r="C121" s="157"/>
      <c r="D121" s="158" t="s">
        <v>276</v>
      </c>
      <c r="E121" s="159"/>
      <c r="F121" s="159"/>
      <c r="G121" s="159"/>
      <c r="H121" s="159"/>
      <c r="I121" s="159"/>
      <c r="J121" s="160">
        <f>J2669</f>
        <v>0</v>
      </c>
      <c r="K121" s="157"/>
      <c r="L121" s="161"/>
    </row>
    <row r="122" spans="1:31" s="2" customFormat="1" ht="21.75" customHeight="1">
      <c r="A122" s="35"/>
      <c r="B122" s="36"/>
      <c r="C122" s="37"/>
      <c r="D122" s="37"/>
      <c r="E122" s="37"/>
      <c r="F122" s="37"/>
      <c r="G122" s="37"/>
      <c r="H122" s="37"/>
      <c r="I122" s="37"/>
      <c r="J122" s="37"/>
      <c r="K122" s="37"/>
      <c r="L122" s="52"/>
      <c r="S122" s="35"/>
      <c r="T122" s="35"/>
      <c r="U122" s="35"/>
      <c r="V122" s="35"/>
      <c r="W122" s="35"/>
      <c r="X122" s="35"/>
      <c r="Y122" s="35"/>
      <c r="Z122" s="35"/>
      <c r="AA122" s="35"/>
      <c r="AB122" s="35"/>
      <c r="AC122" s="35"/>
      <c r="AD122" s="35"/>
      <c r="AE122" s="35"/>
    </row>
    <row r="123" spans="1:31" s="2" customFormat="1" ht="6.95" customHeight="1">
      <c r="A123" s="35"/>
      <c r="B123" s="55"/>
      <c r="C123" s="56"/>
      <c r="D123" s="56"/>
      <c r="E123" s="56"/>
      <c r="F123" s="56"/>
      <c r="G123" s="56"/>
      <c r="H123" s="56"/>
      <c r="I123" s="56"/>
      <c r="J123" s="56"/>
      <c r="K123" s="56"/>
      <c r="L123" s="52"/>
      <c r="S123" s="35"/>
      <c r="T123" s="35"/>
      <c r="U123" s="35"/>
      <c r="V123" s="35"/>
      <c r="W123" s="35"/>
      <c r="X123" s="35"/>
      <c r="Y123" s="35"/>
      <c r="Z123" s="35"/>
      <c r="AA123" s="35"/>
      <c r="AB123" s="35"/>
      <c r="AC123" s="35"/>
      <c r="AD123" s="35"/>
      <c r="AE123" s="35"/>
    </row>
    <row r="127" spans="1:31" s="2" customFormat="1" ht="6.95" customHeight="1">
      <c r="A127" s="35"/>
      <c r="B127" s="57"/>
      <c r="C127" s="58"/>
      <c r="D127" s="58"/>
      <c r="E127" s="58"/>
      <c r="F127" s="58"/>
      <c r="G127" s="58"/>
      <c r="H127" s="58"/>
      <c r="I127" s="58"/>
      <c r="J127" s="58"/>
      <c r="K127" s="58"/>
      <c r="L127" s="52"/>
      <c r="S127" s="35"/>
      <c r="T127" s="35"/>
      <c r="U127" s="35"/>
      <c r="V127" s="35"/>
      <c r="W127" s="35"/>
      <c r="X127" s="35"/>
      <c r="Y127" s="35"/>
      <c r="Z127" s="35"/>
      <c r="AA127" s="35"/>
      <c r="AB127" s="35"/>
      <c r="AC127" s="35"/>
      <c r="AD127" s="35"/>
      <c r="AE127" s="35"/>
    </row>
    <row r="128" spans="1:31" s="2" customFormat="1" ht="24.95" customHeight="1">
      <c r="A128" s="35"/>
      <c r="B128" s="36"/>
      <c r="C128" s="24" t="s">
        <v>277</v>
      </c>
      <c r="D128" s="37"/>
      <c r="E128" s="37"/>
      <c r="F128" s="37"/>
      <c r="G128" s="37"/>
      <c r="H128" s="37"/>
      <c r="I128" s="37"/>
      <c r="J128" s="37"/>
      <c r="K128" s="37"/>
      <c r="L128" s="52"/>
      <c r="S128" s="35"/>
      <c r="T128" s="35"/>
      <c r="U128" s="35"/>
      <c r="V128" s="35"/>
      <c r="W128" s="35"/>
      <c r="X128" s="35"/>
      <c r="Y128" s="35"/>
      <c r="Z128" s="35"/>
      <c r="AA128" s="35"/>
      <c r="AB128" s="35"/>
      <c r="AC128" s="35"/>
      <c r="AD128" s="35"/>
      <c r="AE128" s="35"/>
    </row>
    <row r="129" spans="1:65" s="2" customFormat="1" ht="6.95" customHeight="1">
      <c r="A129" s="35"/>
      <c r="B129" s="36"/>
      <c r="C129" s="37"/>
      <c r="D129" s="37"/>
      <c r="E129" s="37"/>
      <c r="F129" s="37"/>
      <c r="G129" s="37"/>
      <c r="H129" s="37"/>
      <c r="I129" s="37"/>
      <c r="J129" s="37"/>
      <c r="K129" s="37"/>
      <c r="L129" s="52"/>
      <c r="S129" s="35"/>
      <c r="T129" s="35"/>
      <c r="U129" s="35"/>
      <c r="V129" s="35"/>
      <c r="W129" s="35"/>
      <c r="X129" s="35"/>
      <c r="Y129" s="35"/>
      <c r="Z129" s="35"/>
      <c r="AA129" s="35"/>
      <c r="AB129" s="35"/>
      <c r="AC129" s="35"/>
      <c r="AD129" s="35"/>
      <c r="AE129" s="35"/>
    </row>
    <row r="130" spans="1:65" s="2" customFormat="1" ht="12" customHeight="1">
      <c r="A130" s="35"/>
      <c r="B130" s="36"/>
      <c r="C130" s="30" t="s">
        <v>16</v>
      </c>
      <c r="D130" s="37"/>
      <c r="E130" s="37"/>
      <c r="F130" s="37"/>
      <c r="G130" s="37"/>
      <c r="H130" s="37"/>
      <c r="I130" s="37"/>
      <c r="J130" s="37"/>
      <c r="K130" s="37"/>
      <c r="L130" s="52"/>
      <c r="S130" s="35"/>
      <c r="T130" s="35"/>
      <c r="U130" s="35"/>
      <c r="V130" s="35"/>
      <c r="W130" s="35"/>
      <c r="X130" s="35"/>
      <c r="Y130" s="35"/>
      <c r="Z130" s="35"/>
      <c r="AA130" s="35"/>
      <c r="AB130" s="35"/>
      <c r="AC130" s="35"/>
      <c r="AD130" s="35"/>
      <c r="AE130" s="35"/>
    </row>
    <row r="131" spans="1:65" s="2" customFormat="1" ht="16.5" customHeight="1">
      <c r="A131" s="35"/>
      <c r="B131" s="36"/>
      <c r="C131" s="37"/>
      <c r="D131" s="37"/>
      <c r="E131" s="329" t="str">
        <f>E7</f>
        <v>Domov pro seniory, Nový Bydžov</v>
      </c>
      <c r="F131" s="330"/>
      <c r="G131" s="330"/>
      <c r="H131" s="330"/>
      <c r="I131" s="37"/>
      <c r="J131" s="37"/>
      <c r="K131" s="37"/>
      <c r="L131" s="52"/>
      <c r="S131" s="35"/>
      <c r="T131" s="35"/>
      <c r="U131" s="35"/>
      <c r="V131" s="35"/>
      <c r="W131" s="35"/>
      <c r="X131" s="35"/>
      <c r="Y131" s="35"/>
      <c r="Z131" s="35"/>
      <c r="AA131" s="35"/>
      <c r="AB131" s="35"/>
      <c r="AC131" s="35"/>
      <c r="AD131" s="35"/>
      <c r="AE131" s="35"/>
    </row>
    <row r="132" spans="1:65" s="2" customFormat="1" ht="12" customHeight="1">
      <c r="A132" s="35"/>
      <c r="B132" s="36"/>
      <c r="C132" s="30" t="s">
        <v>179</v>
      </c>
      <c r="D132" s="37"/>
      <c r="E132" s="37"/>
      <c r="F132" s="37"/>
      <c r="G132" s="37"/>
      <c r="H132" s="37"/>
      <c r="I132" s="37"/>
      <c r="J132" s="37"/>
      <c r="K132" s="37"/>
      <c r="L132" s="52"/>
      <c r="S132" s="35"/>
      <c r="T132" s="35"/>
      <c r="U132" s="35"/>
      <c r="V132" s="35"/>
      <c r="W132" s="35"/>
      <c r="X132" s="35"/>
      <c r="Y132" s="35"/>
      <c r="Z132" s="35"/>
      <c r="AA132" s="35"/>
      <c r="AB132" s="35"/>
      <c r="AC132" s="35"/>
      <c r="AD132" s="35"/>
      <c r="AE132" s="35"/>
    </row>
    <row r="133" spans="1:65" s="2" customFormat="1" ht="30" customHeight="1">
      <c r="A133" s="35"/>
      <c r="B133" s="36"/>
      <c r="C133" s="37"/>
      <c r="D133" s="37"/>
      <c r="E133" s="284" t="str">
        <f>E9</f>
        <v>SO 01.1.1.R01 - Domov pro seniory - stavební řešení - způsobilé náklady</v>
      </c>
      <c r="F133" s="331"/>
      <c r="G133" s="331"/>
      <c r="H133" s="331"/>
      <c r="I133" s="37"/>
      <c r="J133" s="37"/>
      <c r="K133" s="37"/>
      <c r="L133" s="52"/>
      <c r="S133" s="35"/>
      <c r="T133" s="35"/>
      <c r="U133" s="35"/>
      <c r="V133" s="35"/>
      <c r="W133" s="35"/>
      <c r="X133" s="35"/>
      <c r="Y133" s="35"/>
      <c r="Z133" s="35"/>
      <c r="AA133" s="35"/>
      <c r="AB133" s="35"/>
      <c r="AC133" s="35"/>
      <c r="AD133" s="35"/>
      <c r="AE133" s="35"/>
    </row>
    <row r="134" spans="1:65" s="2" customFormat="1" ht="6.95" customHeight="1">
      <c r="A134" s="35"/>
      <c r="B134" s="36"/>
      <c r="C134" s="37"/>
      <c r="D134" s="37"/>
      <c r="E134" s="37"/>
      <c r="F134" s="37"/>
      <c r="G134" s="37"/>
      <c r="H134" s="37"/>
      <c r="I134" s="37"/>
      <c r="J134" s="37"/>
      <c r="K134" s="37"/>
      <c r="L134" s="52"/>
      <c r="S134" s="35"/>
      <c r="T134" s="35"/>
      <c r="U134" s="35"/>
      <c r="V134" s="35"/>
      <c r="W134" s="35"/>
      <c r="X134" s="35"/>
      <c r="Y134" s="35"/>
      <c r="Z134" s="35"/>
      <c r="AA134" s="35"/>
      <c r="AB134" s="35"/>
      <c r="AC134" s="35"/>
      <c r="AD134" s="35"/>
      <c r="AE134" s="35"/>
    </row>
    <row r="135" spans="1:65" s="2" customFormat="1" ht="12" customHeight="1">
      <c r="A135" s="35"/>
      <c r="B135" s="36"/>
      <c r="C135" s="30" t="s">
        <v>20</v>
      </c>
      <c r="D135" s="37"/>
      <c r="E135" s="37"/>
      <c r="F135" s="28" t="str">
        <f>F12</f>
        <v>k.ú. Nový Bydžov, 70 7163</v>
      </c>
      <c r="G135" s="37"/>
      <c r="H135" s="37"/>
      <c r="I135" s="30" t="s">
        <v>22</v>
      </c>
      <c r="J135" s="67" t="str">
        <f>IF(J12="","",J12)</f>
        <v>4. 1. 2023</v>
      </c>
      <c r="K135" s="37"/>
      <c r="L135" s="52"/>
      <c r="S135" s="35"/>
      <c r="T135" s="35"/>
      <c r="U135" s="35"/>
      <c r="V135" s="35"/>
      <c r="W135" s="35"/>
      <c r="X135" s="35"/>
      <c r="Y135" s="35"/>
      <c r="Z135" s="35"/>
      <c r="AA135" s="35"/>
      <c r="AB135" s="35"/>
      <c r="AC135" s="35"/>
      <c r="AD135" s="35"/>
      <c r="AE135" s="35"/>
    </row>
    <row r="136" spans="1:65" s="2" customFormat="1" ht="6.95" customHeight="1">
      <c r="A136" s="35"/>
      <c r="B136" s="36"/>
      <c r="C136" s="37"/>
      <c r="D136" s="37"/>
      <c r="E136" s="37"/>
      <c r="F136" s="37"/>
      <c r="G136" s="37"/>
      <c r="H136" s="37"/>
      <c r="I136" s="37"/>
      <c r="J136" s="37"/>
      <c r="K136" s="37"/>
      <c r="L136" s="52"/>
      <c r="S136" s="35"/>
      <c r="T136" s="35"/>
      <c r="U136" s="35"/>
      <c r="V136" s="35"/>
      <c r="W136" s="35"/>
      <c r="X136" s="35"/>
      <c r="Y136" s="35"/>
      <c r="Z136" s="35"/>
      <c r="AA136" s="35"/>
      <c r="AB136" s="35"/>
      <c r="AC136" s="35"/>
      <c r="AD136" s="35"/>
      <c r="AE136" s="35"/>
    </row>
    <row r="137" spans="1:65" s="2" customFormat="1" ht="40.15" customHeight="1">
      <c r="A137" s="35"/>
      <c r="B137" s="36"/>
      <c r="C137" s="30" t="s">
        <v>24</v>
      </c>
      <c r="D137" s="37"/>
      <c r="E137" s="37"/>
      <c r="F137" s="28" t="str">
        <f>E15</f>
        <v>Město Nový Bydžov, Masarykovo nám. 1, 504 01</v>
      </c>
      <c r="G137" s="37"/>
      <c r="H137" s="37"/>
      <c r="I137" s="30" t="s">
        <v>30</v>
      </c>
      <c r="J137" s="33" t="str">
        <f>E21</f>
        <v>Architektura s.r.o., Vilkova 1142/15, Praha 4-Krč</v>
      </c>
      <c r="K137" s="37"/>
      <c r="L137" s="52"/>
      <c r="S137" s="35"/>
      <c r="T137" s="35"/>
      <c r="U137" s="35"/>
      <c r="V137" s="35"/>
      <c r="W137" s="35"/>
      <c r="X137" s="35"/>
      <c r="Y137" s="35"/>
      <c r="Z137" s="35"/>
      <c r="AA137" s="35"/>
      <c r="AB137" s="35"/>
      <c r="AC137" s="35"/>
      <c r="AD137" s="35"/>
      <c r="AE137" s="35"/>
    </row>
    <row r="138" spans="1:65" s="2" customFormat="1" ht="40.15" customHeight="1">
      <c r="A138" s="35"/>
      <c r="B138" s="36"/>
      <c r="C138" s="30" t="s">
        <v>28</v>
      </c>
      <c r="D138" s="37"/>
      <c r="E138" s="37"/>
      <c r="F138" s="28" t="str">
        <f>IF(E18="","",E18)</f>
        <v>Vyplň údaj</v>
      </c>
      <c r="G138" s="37"/>
      <c r="H138" s="37"/>
      <c r="I138" s="30" t="s">
        <v>33</v>
      </c>
      <c r="J138" s="33" t="str">
        <f>E24</f>
        <v>Projecticon s.r.o., A. Kopeckého 151, Nový Hrádek</v>
      </c>
      <c r="K138" s="37"/>
      <c r="L138" s="52"/>
      <c r="S138" s="35"/>
      <c r="T138" s="35"/>
      <c r="U138" s="35"/>
      <c r="V138" s="35"/>
      <c r="W138" s="35"/>
      <c r="X138" s="35"/>
      <c r="Y138" s="35"/>
      <c r="Z138" s="35"/>
      <c r="AA138" s="35"/>
      <c r="AB138" s="35"/>
      <c r="AC138" s="35"/>
      <c r="AD138" s="35"/>
      <c r="AE138" s="35"/>
    </row>
    <row r="139" spans="1:65" s="2" customFormat="1" ht="10.35" customHeight="1">
      <c r="A139" s="35"/>
      <c r="B139" s="36"/>
      <c r="C139" s="37"/>
      <c r="D139" s="37"/>
      <c r="E139" s="37"/>
      <c r="F139" s="37"/>
      <c r="G139" s="37"/>
      <c r="H139" s="37"/>
      <c r="I139" s="37"/>
      <c r="J139" s="37"/>
      <c r="K139" s="37"/>
      <c r="L139" s="52"/>
      <c r="S139" s="35"/>
      <c r="T139" s="35"/>
      <c r="U139" s="35"/>
      <c r="V139" s="35"/>
      <c r="W139" s="35"/>
      <c r="X139" s="35"/>
      <c r="Y139" s="35"/>
      <c r="Z139" s="35"/>
      <c r="AA139" s="35"/>
      <c r="AB139" s="35"/>
      <c r="AC139" s="35"/>
      <c r="AD139" s="35"/>
      <c r="AE139" s="35"/>
    </row>
    <row r="140" spans="1:65" s="11" customFormat="1" ht="29.25" customHeight="1">
      <c r="A140" s="162"/>
      <c r="B140" s="163"/>
      <c r="C140" s="164" t="s">
        <v>278</v>
      </c>
      <c r="D140" s="165" t="s">
        <v>62</v>
      </c>
      <c r="E140" s="165" t="s">
        <v>58</v>
      </c>
      <c r="F140" s="165" t="s">
        <v>59</v>
      </c>
      <c r="G140" s="165" t="s">
        <v>279</v>
      </c>
      <c r="H140" s="165" t="s">
        <v>280</v>
      </c>
      <c r="I140" s="165" t="s">
        <v>281</v>
      </c>
      <c r="J140" s="165" t="s">
        <v>249</v>
      </c>
      <c r="K140" s="166" t="s">
        <v>282</v>
      </c>
      <c r="L140" s="167"/>
      <c r="M140" s="76" t="s">
        <v>1</v>
      </c>
      <c r="N140" s="77" t="s">
        <v>41</v>
      </c>
      <c r="O140" s="77" t="s">
        <v>283</v>
      </c>
      <c r="P140" s="77" t="s">
        <v>284</v>
      </c>
      <c r="Q140" s="77" t="s">
        <v>285</v>
      </c>
      <c r="R140" s="77" t="s">
        <v>286</v>
      </c>
      <c r="S140" s="77" t="s">
        <v>287</v>
      </c>
      <c r="T140" s="78" t="s">
        <v>288</v>
      </c>
      <c r="U140" s="162"/>
      <c r="V140" s="162"/>
      <c r="W140" s="162"/>
      <c r="X140" s="162"/>
      <c r="Y140" s="162"/>
      <c r="Z140" s="162"/>
      <c r="AA140" s="162"/>
      <c r="AB140" s="162"/>
      <c r="AC140" s="162"/>
      <c r="AD140" s="162"/>
      <c r="AE140" s="162"/>
    </row>
    <row r="141" spans="1:65" s="2" customFormat="1" ht="22.9" customHeight="1">
      <c r="A141" s="35"/>
      <c r="B141" s="36"/>
      <c r="C141" s="83" t="s">
        <v>289</v>
      </c>
      <c r="D141" s="37"/>
      <c r="E141" s="37"/>
      <c r="F141" s="37"/>
      <c r="G141" s="37"/>
      <c r="H141" s="37"/>
      <c r="I141" s="37"/>
      <c r="J141" s="168">
        <f>BK141</f>
        <v>0</v>
      </c>
      <c r="K141" s="37"/>
      <c r="L141" s="40"/>
      <c r="M141" s="79"/>
      <c r="N141" s="169"/>
      <c r="O141" s="80"/>
      <c r="P141" s="170">
        <f>P142+P1241</f>
        <v>0</v>
      </c>
      <c r="Q141" s="80"/>
      <c r="R141" s="170">
        <f>R142+R1241</f>
        <v>8587.2926824100014</v>
      </c>
      <c r="S141" s="80"/>
      <c r="T141" s="171">
        <f>T142+T1241</f>
        <v>0</v>
      </c>
      <c r="U141" s="35"/>
      <c r="V141" s="35"/>
      <c r="W141" s="35"/>
      <c r="X141" s="35"/>
      <c r="Y141" s="35"/>
      <c r="Z141" s="35"/>
      <c r="AA141" s="35"/>
      <c r="AB141" s="35"/>
      <c r="AC141" s="35"/>
      <c r="AD141" s="35"/>
      <c r="AE141" s="35"/>
      <c r="AT141" s="18" t="s">
        <v>76</v>
      </c>
      <c r="AU141" s="18" t="s">
        <v>251</v>
      </c>
      <c r="BK141" s="172">
        <f>BK142+BK1241</f>
        <v>0</v>
      </c>
    </row>
    <row r="142" spans="1:65" s="12" customFormat="1" ht="25.9" customHeight="1">
      <c r="B142" s="173"/>
      <c r="C142" s="174"/>
      <c r="D142" s="175" t="s">
        <v>76</v>
      </c>
      <c r="E142" s="176" t="s">
        <v>290</v>
      </c>
      <c r="F142" s="176" t="s">
        <v>291</v>
      </c>
      <c r="G142" s="174"/>
      <c r="H142" s="174"/>
      <c r="I142" s="177"/>
      <c r="J142" s="178">
        <f>BK142</f>
        <v>0</v>
      </c>
      <c r="K142" s="174"/>
      <c r="L142" s="179"/>
      <c r="M142" s="180"/>
      <c r="N142" s="181"/>
      <c r="O142" s="181"/>
      <c r="P142" s="182">
        <f>P143+P230+P344+P598+P748+P787+P1213+P1239</f>
        <v>0</v>
      </c>
      <c r="Q142" s="181"/>
      <c r="R142" s="182">
        <f>R143+R230+R344+R598+R748+R787+R1213+R1239</f>
        <v>8056.9563311600004</v>
      </c>
      <c r="S142" s="181"/>
      <c r="T142" s="183">
        <f>T143+T230+T344+T598+T748+T787+T1213+T1239</f>
        <v>0</v>
      </c>
      <c r="AR142" s="184" t="s">
        <v>85</v>
      </c>
      <c r="AT142" s="185" t="s">
        <v>76</v>
      </c>
      <c r="AU142" s="185" t="s">
        <v>77</v>
      </c>
      <c r="AY142" s="184" t="s">
        <v>292</v>
      </c>
      <c r="BK142" s="186">
        <f>BK143+BK230+BK344+BK598+BK748+BK787+BK1213+BK1239</f>
        <v>0</v>
      </c>
    </row>
    <row r="143" spans="1:65" s="12" customFormat="1" ht="22.9" customHeight="1">
      <c r="B143" s="173"/>
      <c r="C143" s="174"/>
      <c r="D143" s="175" t="s">
        <v>76</v>
      </c>
      <c r="E143" s="187" t="s">
        <v>85</v>
      </c>
      <c r="F143" s="187" t="s">
        <v>293</v>
      </c>
      <c r="G143" s="174"/>
      <c r="H143" s="174"/>
      <c r="I143" s="177"/>
      <c r="J143" s="188">
        <f>BK143</f>
        <v>0</v>
      </c>
      <c r="K143" s="174"/>
      <c r="L143" s="179"/>
      <c r="M143" s="180"/>
      <c r="N143" s="181"/>
      <c r="O143" s="181"/>
      <c r="P143" s="182">
        <f>SUM(P144:P229)</f>
        <v>0</v>
      </c>
      <c r="Q143" s="181"/>
      <c r="R143" s="182">
        <f>SUM(R144:R229)</f>
        <v>0</v>
      </c>
      <c r="S143" s="181"/>
      <c r="T143" s="183">
        <f>SUM(T144:T229)</f>
        <v>0</v>
      </c>
      <c r="AR143" s="184" t="s">
        <v>85</v>
      </c>
      <c r="AT143" s="185" t="s">
        <v>76</v>
      </c>
      <c r="AU143" s="185" t="s">
        <v>85</v>
      </c>
      <c r="AY143" s="184" t="s">
        <v>292</v>
      </c>
      <c r="BK143" s="186">
        <f>SUM(BK144:BK229)</f>
        <v>0</v>
      </c>
    </row>
    <row r="144" spans="1:65" s="2" customFormat="1" ht="24.2" customHeight="1">
      <c r="A144" s="35"/>
      <c r="B144" s="36"/>
      <c r="C144" s="189" t="s">
        <v>85</v>
      </c>
      <c r="D144" s="189" t="s">
        <v>294</v>
      </c>
      <c r="E144" s="190" t="s">
        <v>295</v>
      </c>
      <c r="F144" s="191" t="s">
        <v>296</v>
      </c>
      <c r="G144" s="192" t="s">
        <v>297</v>
      </c>
      <c r="H144" s="193">
        <v>4496</v>
      </c>
      <c r="I144" s="194"/>
      <c r="J144" s="195">
        <f>ROUND(I144*H144,2)</f>
        <v>0</v>
      </c>
      <c r="K144" s="191" t="s">
        <v>298</v>
      </c>
      <c r="L144" s="40"/>
      <c r="M144" s="196" t="s">
        <v>1</v>
      </c>
      <c r="N144" s="197" t="s">
        <v>43</v>
      </c>
      <c r="O144" s="72"/>
      <c r="P144" s="198">
        <f>O144*H144</f>
        <v>0</v>
      </c>
      <c r="Q144" s="198">
        <v>0</v>
      </c>
      <c r="R144" s="198">
        <f>Q144*H144</f>
        <v>0</v>
      </c>
      <c r="S144" s="198">
        <v>0</v>
      </c>
      <c r="T144" s="199">
        <f>S144*H144</f>
        <v>0</v>
      </c>
      <c r="U144" s="35"/>
      <c r="V144" s="35"/>
      <c r="W144" s="35"/>
      <c r="X144" s="35"/>
      <c r="Y144" s="35"/>
      <c r="Z144" s="35"/>
      <c r="AA144" s="35"/>
      <c r="AB144" s="35"/>
      <c r="AC144" s="35"/>
      <c r="AD144" s="35"/>
      <c r="AE144" s="35"/>
      <c r="AR144" s="200" t="s">
        <v>299</v>
      </c>
      <c r="AT144" s="200" t="s">
        <v>294</v>
      </c>
      <c r="AU144" s="200" t="s">
        <v>120</v>
      </c>
      <c r="AY144" s="18" t="s">
        <v>292</v>
      </c>
      <c r="BE144" s="201">
        <f>IF(N144="základní",J144,0)</f>
        <v>0</v>
      </c>
      <c r="BF144" s="201">
        <f>IF(N144="snížená",J144,0)</f>
        <v>0</v>
      </c>
      <c r="BG144" s="201">
        <f>IF(N144="zákl. přenesená",J144,0)</f>
        <v>0</v>
      </c>
      <c r="BH144" s="201">
        <f>IF(N144="sníž. přenesená",J144,0)</f>
        <v>0</v>
      </c>
      <c r="BI144" s="201">
        <f>IF(N144="nulová",J144,0)</f>
        <v>0</v>
      </c>
      <c r="BJ144" s="18" t="s">
        <v>120</v>
      </c>
      <c r="BK144" s="201">
        <f>ROUND(I144*H144,2)</f>
        <v>0</v>
      </c>
      <c r="BL144" s="18" t="s">
        <v>299</v>
      </c>
      <c r="BM144" s="200" t="s">
        <v>300</v>
      </c>
    </row>
    <row r="145" spans="1:65" s="13" customFormat="1" ht="11.25">
      <c r="B145" s="202"/>
      <c r="C145" s="203"/>
      <c r="D145" s="204" t="s">
        <v>301</v>
      </c>
      <c r="E145" s="205" t="s">
        <v>1</v>
      </c>
      <c r="F145" s="206" t="s">
        <v>302</v>
      </c>
      <c r="G145" s="203"/>
      <c r="H145" s="205" t="s">
        <v>1</v>
      </c>
      <c r="I145" s="207"/>
      <c r="J145" s="203"/>
      <c r="K145" s="203"/>
      <c r="L145" s="208"/>
      <c r="M145" s="209"/>
      <c r="N145" s="210"/>
      <c r="O145" s="210"/>
      <c r="P145" s="210"/>
      <c r="Q145" s="210"/>
      <c r="R145" s="210"/>
      <c r="S145" s="210"/>
      <c r="T145" s="211"/>
      <c r="AT145" s="212" t="s">
        <v>301</v>
      </c>
      <c r="AU145" s="212" t="s">
        <v>120</v>
      </c>
      <c r="AV145" s="13" t="s">
        <v>85</v>
      </c>
      <c r="AW145" s="13" t="s">
        <v>32</v>
      </c>
      <c r="AX145" s="13" t="s">
        <v>77</v>
      </c>
      <c r="AY145" s="212" t="s">
        <v>292</v>
      </c>
    </row>
    <row r="146" spans="1:65" s="14" customFormat="1" ht="11.25">
      <c r="B146" s="213"/>
      <c r="C146" s="214"/>
      <c r="D146" s="204" t="s">
        <v>301</v>
      </c>
      <c r="E146" s="215" t="s">
        <v>1</v>
      </c>
      <c r="F146" s="216" t="s">
        <v>303</v>
      </c>
      <c r="G146" s="214"/>
      <c r="H146" s="217">
        <v>4496</v>
      </c>
      <c r="I146" s="218"/>
      <c r="J146" s="214"/>
      <c r="K146" s="214"/>
      <c r="L146" s="219"/>
      <c r="M146" s="220"/>
      <c r="N146" s="221"/>
      <c r="O146" s="221"/>
      <c r="P146" s="221"/>
      <c r="Q146" s="221"/>
      <c r="R146" s="221"/>
      <c r="S146" s="221"/>
      <c r="T146" s="222"/>
      <c r="AT146" s="223" t="s">
        <v>301</v>
      </c>
      <c r="AU146" s="223" t="s">
        <v>120</v>
      </c>
      <c r="AV146" s="14" t="s">
        <v>120</v>
      </c>
      <c r="AW146" s="14" t="s">
        <v>32</v>
      </c>
      <c r="AX146" s="14" t="s">
        <v>77</v>
      </c>
      <c r="AY146" s="223" t="s">
        <v>292</v>
      </c>
    </row>
    <row r="147" spans="1:65" s="15" customFormat="1" ht="11.25">
      <c r="B147" s="224"/>
      <c r="C147" s="225"/>
      <c r="D147" s="204" t="s">
        <v>301</v>
      </c>
      <c r="E147" s="226" t="s">
        <v>196</v>
      </c>
      <c r="F147" s="227" t="s">
        <v>304</v>
      </c>
      <c r="G147" s="225"/>
      <c r="H147" s="228">
        <v>4496</v>
      </c>
      <c r="I147" s="229"/>
      <c r="J147" s="225"/>
      <c r="K147" s="225"/>
      <c r="L147" s="230"/>
      <c r="M147" s="231"/>
      <c r="N147" s="232"/>
      <c r="O147" s="232"/>
      <c r="P147" s="232"/>
      <c r="Q147" s="232"/>
      <c r="R147" s="232"/>
      <c r="S147" s="232"/>
      <c r="T147" s="233"/>
      <c r="AT147" s="234" t="s">
        <v>301</v>
      </c>
      <c r="AU147" s="234" t="s">
        <v>120</v>
      </c>
      <c r="AV147" s="15" t="s">
        <v>299</v>
      </c>
      <c r="AW147" s="15" t="s">
        <v>32</v>
      </c>
      <c r="AX147" s="15" t="s">
        <v>85</v>
      </c>
      <c r="AY147" s="234" t="s">
        <v>292</v>
      </c>
    </row>
    <row r="148" spans="1:65" s="2" customFormat="1" ht="33" customHeight="1">
      <c r="A148" s="35"/>
      <c r="B148" s="36"/>
      <c r="C148" s="189" t="s">
        <v>120</v>
      </c>
      <c r="D148" s="189" t="s">
        <v>294</v>
      </c>
      <c r="E148" s="190" t="s">
        <v>305</v>
      </c>
      <c r="F148" s="191" t="s">
        <v>306</v>
      </c>
      <c r="G148" s="192" t="s">
        <v>307</v>
      </c>
      <c r="H148" s="193">
        <v>4210.9359999999997</v>
      </c>
      <c r="I148" s="194"/>
      <c r="J148" s="195">
        <f>ROUND(I148*H148,2)</f>
        <v>0</v>
      </c>
      <c r="K148" s="191" t="s">
        <v>298</v>
      </c>
      <c r="L148" s="40"/>
      <c r="M148" s="196" t="s">
        <v>1</v>
      </c>
      <c r="N148" s="197" t="s">
        <v>43</v>
      </c>
      <c r="O148" s="72"/>
      <c r="P148" s="198">
        <f>O148*H148</f>
        <v>0</v>
      </c>
      <c r="Q148" s="198">
        <v>0</v>
      </c>
      <c r="R148" s="198">
        <f>Q148*H148</f>
        <v>0</v>
      </c>
      <c r="S148" s="198">
        <v>0</v>
      </c>
      <c r="T148" s="199">
        <f>S148*H148</f>
        <v>0</v>
      </c>
      <c r="U148" s="35"/>
      <c r="V148" s="35"/>
      <c r="W148" s="35"/>
      <c r="X148" s="35"/>
      <c r="Y148" s="35"/>
      <c r="Z148" s="35"/>
      <c r="AA148" s="35"/>
      <c r="AB148" s="35"/>
      <c r="AC148" s="35"/>
      <c r="AD148" s="35"/>
      <c r="AE148" s="35"/>
      <c r="AR148" s="200" t="s">
        <v>299</v>
      </c>
      <c r="AT148" s="200" t="s">
        <v>294</v>
      </c>
      <c r="AU148" s="200" t="s">
        <v>120</v>
      </c>
      <c r="AY148" s="18" t="s">
        <v>292</v>
      </c>
      <c r="BE148" s="201">
        <f>IF(N148="základní",J148,0)</f>
        <v>0</v>
      </c>
      <c r="BF148" s="201">
        <f>IF(N148="snížená",J148,0)</f>
        <v>0</v>
      </c>
      <c r="BG148" s="201">
        <f>IF(N148="zákl. přenesená",J148,0)</f>
        <v>0</v>
      </c>
      <c r="BH148" s="201">
        <f>IF(N148="sníž. přenesená",J148,0)</f>
        <v>0</v>
      </c>
      <c r="BI148" s="201">
        <f>IF(N148="nulová",J148,0)</f>
        <v>0</v>
      </c>
      <c r="BJ148" s="18" t="s">
        <v>120</v>
      </c>
      <c r="BK148" s="201">
        <f>ROUND(I148*H148,2)</f>
        <v>0</v>
      </c>
      <c r="BL148" s="18" t="s">
        <v>299</v>
      </c>
      <c r="BM148" s="200" t="s">
        <v>308</v>
      </c>
    </row>
    <row r="149" spans="1:65" s="13" customFormat="1" ht="11.25">
      <c r="B149" s="202"/>
      <c r="C149" s="203"/>
      <c r="D149" s="204" t="s">
        <v>301</v>
      </c>
      <c r="E149" s="205" t="s">
        <v>1</v>
      </c>
      <c r="F149" s="206" t="s">
        <v>309</v>
      </c>
      <c r="G149" s="203"/>
      <c r="H149" s="205" t="s">
        <v>1</v>
      </c>
      <c r="I149" s="207"/>
      <c r="J149" s="203"/>
      <c r="K149" s="203"/>
      <c r="L149" s="208"/>
      <c r="M149" s="209"/>
      <c r="N149" s="210"/>
      <c r="O149" s="210"/>
      <c r="P149" s="210"/>
      <c r="Q149" s="210"/>
      <c r="R149" s="210"/>
      <c r="S149" s="210"/>
      <c r="T149" s="211"/>
      <c r="AT149" s="212" t="s">
        <v>301</v>
      </c>
      <c r="AU149" s="212" t="s">
        <v>120</v>
      </c>
      <c r="AV149" s="13" t="s">
        <v>85</v>
      </c>
      <c r="AW149" s="13" t="s">
        <v>32</v>
      </c>
      <c r="AX149" s="13" t="s">
        <v>77</v>
      </c>
      <c r="AY149" s="212" t="s">
        <v>292</v>
      </c>
    </row>
    <row r="150" spans="1:65" s="14" customFormat="1" ht="22.5">
      <c r="B150" s="213"/>
      <c r="C150" s="214"/>
      <c r="D150" s="204" t="s">
        <v>301</v>
      </c>
      <c r="E150" s="215" t="s">
        <v>1</v>
      </c>
      <c r="F150" s="216" t="s">
        <v>310</v>
      </c>
      <c r="G150" s="214"/>
      <c r="H150" s="217">
        <v>2483.788</v>
      </c>
      <c r="I150" s="218"/>
      <c r="J150" s="214"/>
      <c r="K150" s="214"/>
      <c r="L150" s="219"/>
      <c r="M150" s="220"/>
      <c r="N150" s="221"/>
      <c r="O150" s="221"/>
      <c r="P150" s="221"/>
      <c r="Q150" s="221"/>
      <c r="R150" s="221"/>
      <c r="S150" s="221"/>
      <c r="T150" s="222"/>
      <c r="AT150" s="223" t="s">
        <v>301</v>
      </c>
      <c r="AU150" s="223" t="s">
        <v>120</v>
      </c>
      <c r="AV150" s="14" t="s">
        <v>120</v>
      </c>
      <c r="AW150" s="14" t="s">
        <v>32</v>
      </c>
      <c r="AX150" s="14" t="s">
        <v>77</v>
      </c>
      <c r="AY150" s="223" t="s">
        <v>292</v>
      </c>
    </row>
    <row r="151" spans="1:65" s="14" customFormat="1" ht="22.5">
      <c r="B151" s="213"/>
      <c r="C151" s="214"/>
      <c r="D151" s="204" t="s">
        <v>301</v>
      </c>
      <c r="E151" s="215" t="s">
        <v>1</v>
      </c>
      <c r="F151" s="216" t="s">
        <v>311</v>
      </c>
      <c r="G151" s="214"/>
      <c r="H151" s="217">
        <v>454.226</v>
      </c>
      <c r="I151" s="218"/>
      <c r="J151" s="214"/>
      <c r="K151" s="214"/>
      <c r="L151" s="219"/>
      <c r="M151" s="220"/>
      <c r="N151" s="221"/>
      <c r="O151" s="221"/>
      <c r="P151" s="221"/>
      <c r="Q151" s="221"/>
      <c r="R151" s="221"/>
      <c r="S151" s="221"/>
      <c r="T151" s="222"/>
      <c r="AT151" s="223" t="s">
        <v>301</v>
      </c>
      <c r="AU151" s="223" t="s">
        <v>120</v>
      </c>
      <c r="AV151" s="14" t="s">
        <v>120</v>
      </c>
      <c r="AW151" s="14" t="s">
        <v>32</v>
      </c>
      <c r="AX151" s="14" t="s">
        <v>77</v>
      </c>
      <c r="AY151" s="223" t="s">
        <v>292</v>
      </c>
    </row>
    <row r="152" spans="1:65" s="14" customFormat="1" ht="11.25">
      <c r="B152" s="213"/>
      <c r="C152" s="214"/>
      <c r="D152" s="204" t="s">
        <v>301</v>
      </c>
      <c r="E152" s="215" t="s">
        <v>1</v>
      </c>
      <c r="F152" s="216" t="s">
        <v>312</v>
      </c>
      <c r="G152" s="214"/>
      <c r="H152" s="217">
        <v>82.253</v>
      </c>
      <c r="I152" s="218"/>
      <c r="J152" s="214"/>
      <c r="K152" s="214"/>
      <c r="L152" s="219"/>
      <c r="M152" s="220"/>
      <c r="N152" s="221"/>
      <c r="O152" s="221"/>
      <c r="P152" s="221"/>
      <c r="Q152" s="221"/>
      <c r="R152" s="221"/>
      <c r="S152" s="221"/>
      <c r="T152" s="222"/>
      <c r="AT152" s="223" t="s">
        <v>301</v>
      </c>
      <c r="AU152" s="223" t="s">
        <v>120</v>
      </c>
      <c r="AV152" s="14" t="s">
        <v>120</v>
      </c>
      <c r="AW152" s="14" t="s">
        <v>32</v>
      </c>
      <c r="AX152" s="14" t="s">
        <v>77</v>
      </c>
      <c r="AY152" s="223" t="s">
        <v>292</v>
      </c>
    </row>
    <row r="153" spans="1:65" s="14" customFormat="1" ht="11.25">
      <c r="B153" s="213"/>
      <c r="C153" s="214"/>
      <c r="D153" s="204" t="s">
        <v>301</v>
      </c>
      <c r="E153" s="215" t="s">
        <v>1</v>
      </c>
      <c r="F153" s="216" t="s">
        <v>313</v>
      </c>
      <c r="G153" s="214"/>
      <c r="H153" s="217">
        <v>4.7329999999999997</v>
      </c>
      <c r="I153" s="218"/>
      <c r="J153" s="214"/>
      <c r="K153" s="214"/>
      <c r="L153" s="219"/>
      <c r="M153" s="220"/>
      <c r="N153" s="221"/>
      <c r="O153" s="221"/>
      <c r="P153" s="221"/>
      <c r="Q153" s="221"/>
      <c r="R153" s="221"/>
      <c r="S153" s="221"/>
      <c r="T153" s="222"/>
      <c r="AT153" s="223" t="s">
        <v>301</v>
      </c>
      <c r="AU153" s="223" t="s">
        <v>120</v>
      </c>
      <c r="AV153" s="14" t="s">
        <v>120</v>
      </c>
      <c r="AW153" s="14" t="s">
        <v>32</v>
      </c>
      <c r="AX153" s="14" t="s">
        <v>77</v>
      </c>
      <c r="AY153" s="223" t="s">
        <v>292</v>
      </c>
    </row>
    <row r="154" spans="1:65" s="14" customFormat="1" ht="22.5">
      <c r="B154" s="213"/>
      <c r="C154" s="214"/>
      <c r="D154" s="204" t="s">
        <v>301</v>
      </c>
      <c r="E154" s="215" t="s">
        <v>1</v>
      </c>
      <c r="F154" s="216" t="s">
        <v>314</v>
      </c>
      <c r="G154" s="214"/>
      <c r="H154" s="217">
        <v>878.76599999999996</v>
      </c>
      <c r="I154" s="218"/>
      <c r="J154" s="214"/>
      <c r="K154" s="214"/>
      <c r="L154" s="219"/>
      <c r="M154" s="220"/>
      <c r="N154" s="221"/>
      <c r="O154" s="221"/>
      <c r="P154" s="221"/>
      <c r="Q154" s="221"/>
      <c r="R154" s="221"/>
      <c r="S154" s="221"/>
      <c r="T154" s="222"/>
      <c r="AT154" s="223" t="s">
        <v>301</v>
      </c>
      <c r="AU154" s="223" t="s">
        <v>120</v>
      </c>
      <c r="AV154" s="14" t="s">
        <v>120</v>
      </c>
      <c r="AW154" s="14" t="s">
        <v>32</v>
      </c>
      <c r="AX154" s="14" t="s">
        <v>77</v>
      </c>
      <c r="AY154" s="223" t="s">
        <v>292</v>
      </c>
    </row>
    <row r="155" spans="1:65" s="14" customFormat="1" ht="22.5">
      <c r="B155" s="213"/>
      <c r="C155" s="214"/>
      <c r="D155" s="204" t="s">
        <v>301</v>
      </c>
      <c r="E155" s="215" t="s">
        <v>1</v>
      </c>
      <c r="F155" s="216" t="s">
        <v>315</v>
      </c>
      <c r="G155" s="214"/>
      <c r="H155" s="217">
        <v>307.17</v>
      </c>
      <c r="I155" s="218"/>
      <c r="J155" s="214"/>
      <c r="K155" s="214"/>
      <c r="L155" s="219"/>
      <c r="M155" s="220"/>
      <c r="N155" s="221"/>
      <c r="O155" s="221"/>
      <c r="P155" s="221"/>
      <c r="Q155" s="221"/>
      <c r="R155" s="221"/>
      <c r="S155" s="221"/>
      <c r="T155" s="222"/>
      <c r="AT155" s="223" t="s">
        <v>301</v>
      </c>
      <c r="AU155" s="223" t="s">
        <v>120</v>
      </c>
      <c r="AV155" s="14" t="s">
        <v>120</v>
      </c>
      <c r="AW155" s="14" t="s">
        <v>32</v>
      </c>
      <c r="AX155" s="14" t="s">
        <v>77</v>
      </c>
      <c r="AY155" s="223" t="s">
        <v>292</v>
      </c>
    </row>
    <row r="156" spans="1:65" s="16" customFormat="1" ht="11.25">
      <c r="B156" s="235"/>
      <c r="C156" s="236"/>
      <c r="D156" s="204" t="s">
        <v>301</v>
      </c>
      <c r="E156" s="237" t="s">
        <v>1</v>
      </c>
      <c r="F156" s="238" t="s">
        <v>316</v>
      </c>
      <c r="G156" s="236"/>
      <c r="H156" s="239">
        <v>4210.9359999999997</v>
      </c>
      <c r="I156" s="240"/>
      <c r="J156" s="236"/>
      <c r="K156" s="236"/>
      <c r="L156" s="241"/>
      <c r="M156" s="242"/>
      <c r="N156" s="243"/>
      <c r="O156" s="243"/>
      <c r="P156" s="243"/>
      <c r="Q156" s="243"/>
      <c r="R156" s="243"/>
      <c r="S156" s="243"/>
      <c r="T156" s="244"/>
      <c r="AT156" s="245" t="s">
        <v>301</v>
      </c>
      <c r="AU156" s="245" t="s">
        <v>120</v>
      </c>
      <c r="AV156" s="16" t="s">
        <v>317</v>
      </c>
      <c r="AW156" s="16" t="s">
        <v>32</v>
      </c>
      <c r="AX156" s="16" t="s">
        <v>77</v>
      </c>
      <c r="AY156" s="245" t="s">
        <v>292</v>
      </c>
    </row>
    <row r="157" spans="1:65" s="15" customFormat="1" ht="11.25">
      <c r="B157" s="224"/>
      <c r="C157" s="225"/>
      <c r="D157" s="204" t="s">
        <v>301</v>
      </c>
      <c r="E157" s="226" t="s">
        <v>160</v>
      </c>
      <c r="F157" s="227" t="s">
        <v>304</v>
      </c>
      <c r="G157" s="225"/>
      <c r="H157" s="228">
        <v>4210.9359999999997</v>
      </c>
      <c r="I157" s="229"/>
      <c r="J157" s="225"/>
      <c r="K157" s="225"/>
      <c r="L157" s="230"/>
      <c r="M157" s="231"/>
      <c r="N157" s="232"/>
      <c r="O157" s="232"/>
      <c r="P157" s="232"/>
      <c r="Q157" s="232"/>
      <c r="R157" s="232"/>
      <c r="S157" s="232"/>
      <c r="T157" s="233"/>
      <c r="AT157" s="234" t="s">
        <v>301</v>
      </c>
      <c r="AU157" s="234" t="s">
        <v>120</v>
      </c>
      <c r="AV157" s="15" t="s">
        <v>299</v>
      </c>
      <c r="AW157" s="15" t="s">
        <v>32</v>
      </c>
      <c r="AX157" s="15" t="s">
        <v>85</v>
      </c>
      <c r="AY157" s="234" t="s">
        <v>292</v>
      </c>
    </row>
    <row r="158" spans="1:65" s="2" customFormat="1" ht="33" customHeight="1">
      <c r="A158" s="35"/>
      <c r="B158" s="36"/>
      <c r="C158" s="189" t="s">
        <v>317</v>
      </c>
      <c r="D158" s="189" t="s">
        <v>294</v>
      </c>
      <c r="E158" s="190" t="s">
        <v>318</v>
      </c>
      <c r="F158" s="191" t="s">
        <v>319</v>
      </c>
      <c r="G158" s="192" t="s">
        <v>307</v>
      </c>
      <c r="H158" s="193">
        <v>1122.068</v>
      </c>
      <c r="I158" s="194"/>
      <c r="J158" s="195">
        <f>ROUND(I158*H158,2)</f>
        <v>0</v>
      </c>
      <c r="K158" s="191" t="s">
        <v>298</v>
      </c>
      <c r="L158" s="40"/>
      <c r="M158" s="196" t="s">
        <v>1</v>
      </c>
      <c r="N158" s="197" t="s">
        <v>43</v>
      </c>
      <c r="O158" s="72"/>
      <c r="P158" s="198">
        <f>O158*H158</f>
        <v>0</v>
      </c>
      <c r="Q158" s="198">
        <v>0</v>
      </c>
      <c r="R158" s="198">
        <f>Q158*H158</f>
        <v>0</v>
      </c>
      <c r="S158" s="198">
        <v>0</v>
      </c>
      <c r="T158" s="199">
        <f>S158*H158</f>
        <v>0</v>
      </c>
      <c r="U158" s="35"/>
      <c r="V158" s="35"/>
      <c r="W158" s="35"/>
      <c r="X158" s="35"/>
      <c r="Y158" s="35"/>
      <c r="Z158" s="35"/>
      <c r="AA158" s="35"/>
      <c r="AB158" s="35"/>
      <c r="AC158" s="35"/>
      <c r="AD158" s="35"/>
      <c r="AE158" s="35"/>
      <c r="AR158" s="200" t="s">
        <v>299</v>
      </c>
      <c r="AT158" s="200" t="s">
        <v>294</v>
      </c>
      <c r="AU158" s="200" t="s">
        <v>120</v>
      </c>
      <c r="AY158" s="18" t="s">
        <v>292</v>
      </c>
      <c r="BE158" s="201">
        <f>IF(N158="základní",J158,0)</f>
        <v>0</v>
      </c>
      <c r="BF158" s="201">
        <f>IF(N158="snížená",J158,0)</f>
        <v>0</v>
      </c>
      <c r="BG158" s="201">
        <f>IF(N158="zákl. přenesená",J158,0)</f>
        <v>0</v>
      </c>
      <c r="BH158" s="201">
        <f>IF(N158="sníž. přenesená",J158,0)</f>
        <v>0</v>
      </c>
      <c r="BI158" s="201">
        <f>IF(N158="nulová",J158,0)</f>
        <v>0</v>
      </c>
      <c r="BJ158" s="18" t="s">
        <v>120</v>
      </c>
      <c r="BK158" s="201">
        <f>ROUND(I158*H158,2)</f>
        <v>0</v>
      </c>
      <c r="BL158" s="18" t="s">
        <v>299</v>
      </c>
      <c r="BM158" s="200" t="s">
        <v>320</v>
      </c>
    </row>
    <row r="159" spans="1:65" s="13" customFormat="1" ht="11.25">
      <c r="B159" s="202"/>
      <c r="C159" s="203"/>
      <c r="D159" s="204" t="s">
        <v>301</v>
      </c>
      <c r="E159" s="205" t="s">
        <v>1</v>
      </c>
      <c r="F159" s="206" t="s">
        <v>321</v>
      </c>
      <c r="G159" s="203"/>
      <c r="H159" s="205" t="s">
        <v>1</v>
      </c>
      <c r="I159" s="207"/>
      <c r="J159" s="203"/>
      <c r="K159" s="203"/>
      <c r="L159" s="208"/>
      <c r="M159" s="209"/>
      <c r="N159" s="210"/>
      <c r="O159" s="210"/>
      <c r="P159" s="210"/>
      <c r="Q159" s="210"/>
      <c r="R159" s="210"/>
      <c r="S159" s="210"/>
      <c r="T159" s="211"/>
      <c r="AT159" s="212" t="s">
        <v>301</v>
      </c>
      <c r="AU159" s="212" t="s">
        <v>120</v>
      </c>
      <c r="AV159" s="13" t="s">
        <v>85</v>
      </c>
      <c r="AW159" s="13" t="s">
        <v>32</v>
      </c>
      <c r="AX159" s="13" t="s">
        <v>77</v>
      </c>
      <c r="AY159" s="212" t="s">
        <v>292</v>
      </c>
    </row>
    <row r="160" spans="1:65" s="14" customFormat="1" ht="11.25">
      <c r="B160" s="213"/>
      <c r="C160" s="214"/>
      <c r="D160" s="204" t="s">
        <v>301</v>
      </c>
      <c r="E160" s="215" t="s">
        <v>1</v>
      </c>
      <c r="F160" s="216" t="s">
        <v>322</v>
      </c>
      <c r="G160" s="214"/>
      <c r="H160" s="217">
        <v>321.98399999999998</v>
      </c>
      <c r="I160" s="218"/>
      <c r="J160" s="214"/>
      <c r="K160" s="214"/>
      <c r="L160" s="219"/>
      <c r="M160" s="220"/>
      <c r="N160" s="221"/>
      <c r="O160" s="221"/>
      <c r="P160" s="221"/>
      <c r="Q160" s="221"/>
      <c r="R160" s="221"/>
      <c r="S160" s="221"/>
      <c r="T160" s="222"/>
      <c r="AT160" s="223" t="s">
        <v>301</v>
      </c>
      <c r="AU160" s="223" t="s">
        <v>120</v>
      </c>
      <c r="AV160" s="14" t="s">
        <v>120</v>
      </c>
      <c r="AW160" s="14" t="s">
        <v>32</v>
      </c>
      <c r="AX160" s="14" t="s">
        <v>77</v>
      </c>
      <c r="AY160" s="223" t="s">
        <v>292</v>
      </c>
    </row>
    <row r="161" spans="2:51" s="14" customFormat="1" ht="11.25">
      <c r="B161" s="213"/>
      <c r="C161" s="214"/>
      <c r="D161" s="204" t="s">
        <v>301</v>
      </c>
      <c r="E161" s="215" t="s">
        <v>1</v>
      </c>
      <c r="F161" s="216" t="s">
        <v>323</v>
      </c>
      <c r="G161" s="214"/>
      <c r="H161" s="217">
        <v>85.137</v>
      </c>
      <c r="I161" s="218"/>
      <c r="J161" s="214"/>
      <c r="K161" s="214"/>
      <c r="L161" s="219"/>
      <c r="M161" s="220"/>
      <c r="N161" s="221"/>
      <c r="O161" s="221"/>
      <c r="P161" s="221"/>
      <c r="Q161" s="221"/>
      <c r="R161" s="221"/>
      <c r="S161" s="221"/>
      <c r="T161" s="222"/>
      <c r="AT161" s="223" t="s">
        <v>301</v>
      </c>
      <c r="AU161" s="223" t="s">
        <v>120</v>
      </c>
      <c r="AV161" s="14" t="s">
        <v>120</v>
      </c>
      <c r="AW161" s="14" t="s">
        <v>32</v>
      </c>
      <c r="AX161" s="14" t="s">
        <v>77</v>
      </c>
      <c r="AY161" s="223" t="s">
        <v>292</v>
      </c>
    </row>
    <row r="162" spans="2:51" s="14" customFormat="1" ht="33.75">
      <c r="B162" s="213"/>
      <c r="C162" s="214"/>
      <c r="D162" s="204" t="s">
        <v>301</v>
      </c>
      <c r="E162" s="215" t="s">
        <v>1</v>
      </c>
      <c r="F162" s="216" t="s">
        <v>324</v>
      </c>
      <c r="G162" s="214"/>
      <c r="H162" s="217">
        <v>121.76600000000001</v>
      </c>
      <c r="I162" s="218"/>
      <c r="J162" s="214"/>
      <c r="K162" s="214"/>
      <c r="L162" s="219"/>
      <c r="M162" s="220"/>
      <c r="N162" s="221"/>
      <c r="O162" s="221"/>
      <c r="P162" s="221"/>
      <c r="Q162" s="221"/>
      <c r="R162" s="221"/>
      <c r="S162" s="221"/>
      <c r="T162" s="222"/>
      <c r="AT162" s="223" t="s">
        <v>301</v>
      </c>
      <c r="AU162" s="223" t="s">
        <v>120</v>
      </c>
      <c r="AV162" s="14" t="s">
        <v>120</v>
      </c>
      <c r="AW162" s="14" t="s">
        <v>32</v>
      </c>
      <c r="AX162" s="14" t="s">
        <v>77</v>
      </c>
      <c r="AY162" s="223" t="s">
        <v>292</v>
      </c>
    </row>
    <row r="163" spans="2:51" s="14" customFormat="1" ht="11.25">
      <c r="B163" s="213"/>
      <c r="C163" s="214"/>
      <c r="D163" s="204" t="s">
        <v>301</v>
      </c>
      <c r="E163" s="215" t="s">
        <v>1</v>
      </c>
      <c r="F163" s="216" t="s">
        <v>325</v>
      </c>
      <c r="G163" s="214"/>
      <c r="H163" s="217">
        <v>42.493000000000002</v>
      </c>
      <c r="I163" s="218"/>
      <c r="J163" s="214"/>
      <c r="K163" s="214"/>
      <c r="L163" s="219"/>
      <c r="M163" s="220"/>
      <c r="N163" s="221"/>
      <c r="O163" s="221"/>
      <c r="P163" s="221"/>
      <c r="Q163" s="221"/>
      <c r="R163" s="221"/>
      <c r="S163" s="221"/>
      <c r="T163" s="222"/>
      <c r="AT163" s="223" t="s">
        <v>301</v>
      </c>
      <c r="AU163" s="223" t="s">
        <v>120</v>
      </c>
      <c r="AV163" s="14" t="s">
        <v>120</v>
      </c>
      <c r="AW163" s="14" t="s">
        <v>32</v>
      </c>
      <c r="AX163" s="14" t="s">
        <v>77</v>
      </c>
      <c r="AY163" s="223" t="s">
        <v>292</v>
      </c>
    </row>
    <row r="164" spans="2:51" s="14" customFormat="1" ht="33.75">
      <c r="B164" s="213"/>
      <c r="C164" s="214"/>
      <c r="D164" s="204" t="s">
        <v>301</v>
      </c>
      <c r="E164" s="215" t="s">
        <v>1</v>
      </c>
      <c r="F164" s="216" t="s">
        <v>326</v>
      </c>
      <c r="G164" s="214"/>
      <c r="H164" s="217">
        <v>63.481999999999999</v>
      </c>
      <c r="I164" s="218"/>
      <c r="J164" s="214"/>
      <c r="K164" s="214"/>
      <c r="L164" s="219"/>
      <c r="M164" s="220"/>
      <c r="N164" s="221"/>
      <c r="O164" s="221"/>
      <c r="P164" s="221"/>
      <c r="Q164" s="221"/>
      <c r="R164" s="221"/>
      <c r="S164" s="221"/>
      <c r="T164" s="222"/>
      <c r="AT164" s="223" t="s">
        <v>301</v>
      </c>
      <c r="AU164" s="223" t="s">
        <v>120</v>
      </c>
      <c r="AV164" s="14" t="s">
        <v>120</v>
      </c>
      <c r="AW164" s="14" t="s">
        <v>32</v>
      </c>
      <c r="AX164" s="14" t="s">
        <v>77</v>
      </c>
      <c r="AY164" s="223" t="s">
        <v>292</v>
      </c>
    </row>
    <row r="165" spans="2:51" s="14" customFormat="1" ht="11.25">
      <c r="B165" s="213"/>
      <c r="C165" s="214"/>
      <c r="D165" s="204" t="s">
        <v>301</v>
      </c>
      <c r="E165" s="215" t="s">
        <v>1</v>
      </c>
      <c r="F165" s="216" t="s">
        <v>327</v>
      </c>
      <c r="G165" s="214"/>
      <c r="H165" s="217">
        <v>42.569000000000003</v>
      </c>
      <c r="I165" s="218"/>
      <c r="J165" s="214"/>
      <c r="K165" s="214"/>
      <c r="L165" s="219"/>
      <c r="M165" s="220"/>
      <c r="N165" s="221"/>
      <c r="O165" s="221"/>
      <c r="P165" s="221"/>
      <c r="Q165" s="221"/>
      <c r="R165" s="221"/>
      <c r="S165" s="221"/>
      <c r="T165" s="222"/>
      <c r="AT165" s="223" t="s">
        <v>301</v>
      </c>
      <c r="AU165" s="223" t="s">
        <v>120</v>
      </c>
      <c r="AV165" s="14" t="s">
        <v>120</v>
      </c>
      <c r="AW165" s="14" t="s">
        <v>32</v>
      </c>
      <c r="AX165" s="14" t="s">
        <v>77</v>
      </c>
      <c r="AY165" s="223" t="s">
        <v>292</v>
      </c>
    </row>
    <row r="166" spans="2:51" s="14" customFormat="1" ht="33.75">
      <c r="B166" s="213"/>
      <c r="C166" s="214"/>
      <c r="D166" s="204" t="s">
        <v>301</v>
      </c>
      <c r="E166" s="215" t="s">
        <v>1</v>
      </c>
      <c r="F166" s="216" t="s">
        <v>328</v>
      </c>
      <c r="G166" s="214"/>
      <c r="H166" s="217">
        <v>59.716999999999999</v>
      </c>
      <c r="I166" s="218"/>
      <c r="J166" s="214"/>
      <c r="K166" s="214"/>
      <c r="L166" s="219"/>
      <c r="M166" s="220"/>
      <c r="N166" s="221"/>
      <c r="O166" s="221"/>
      <c r="P166" s="221"/>
      <c r="Q166" s="221"/>
      <c r="R166" s="221"/>
      <c r="S166" s="221"/>
      <c r="T166" s="222"/>
      <c r="AT166" s="223" t="s">
        <v>301</v>
      </c>
      <c r="AU166" s="223" t="s">
        <v>120</v>
      </c>
      <c r="AV166" s="14" t="s">
        <v>120</v>
      </c>
      <c r="AW166" s="14" t="s">
        <v>32</v>
      </c>
      <c r="AX166" s="14" t="s">
        <v>77</v>
      </c>
      <c r="AY166" s="223" t="s">
        <v>292</v>
      </c>
    </row>
    <row r="167" spans="2:51" s="14" customFormat="1" ht="22.5">
      <c r="B167" s="213"/>
      <c r="C167" s="214"/>
      <c r="D167" s="204" t="s">
        <v>301</v>
      </c>
      <c r="E167" s="215" t="s">
        <v>1</v>
      </c>
      <c r="F167" s="216" t="s">
        <v>329</v>
      </c>
      <c r="G167" s="214"/>
      <c r="H167" s="217">
        <v>178.63200000000001</v>
      </c>
      <c r="I167" s="218"/>
      <c r="J167" s="214"/>
      <c r="K167" s="214"/>
      <c r="L167" s="219"/>
      <c r="M167" s="220"/>
      <c r="N167" s="221"/>
      <c r="O167" s="221"/>
      <c r="P167" s="221"/>
      <c r="Q167" s="221"/>
      <c r="R167" s="221"/>
      <c r="S167" s="221"/>
      <c r="T167" s="222"/>
      <c r="AT167" s="223" t="s">
        <v>301</v>
      </c>
      <c r="AU167" s="223" t="s">
        <v>120</v>
      </c>
      <c r="AV167" s="14" t="s">
        <v>120</v>
      </c>
      <c r="AW167" s="14" t="s">
        <v>32</v>
      </c>
      <c r="AX167" s="14" t="s">
        <v>77</v>
      </c>
      <c r="AY167" s="223" t="s">
        <v>292</v>
      </c>
    </row>
    <row r="168" spans="2:51" s="14" customFormat="1" ht="11.25">
      <c r="B168" s="213"/>
      <c r="C168" s="214"/>
      <c r="D168" s="204" t="s">
        <v>301</v>
      </c>
      <c r="E168" s="215" t="s">
        <v>1</v>
      </c>
      <c r="F168" s="216" t="s">
        <v>330</v>
      </c>
      <c r="G168" s="214"/>
      <c r="H168" s="217">
        <v>13.752000000000001</v>
      </c>
      <c r="I168" s="218"/>
      <c r="J168" s="214"/>
      <c r="K168" s="214"/>
      <c r="L168" s="219"/>
      <c r="M168" s="220"/>
      <c r="N168" s="221"/>
      <c r="O168" s="221"/>
      <c r="P168" s="221"/>
      <c r="Q168" s="221"/>
      <c r="R168" s="221"/>
      <c r="S168" s="221"/>
      <c r="T168" s="222"/>
      <c r="AT168" s="223" t="s">
        <v>301</v>
      </c>
      <c r="AU168" s="223" t="s">
        <v>120</v>
      </c>
      <c r="AV168" s="14" t="s">
        <v>120</v>
      </c>
      <c r="AW168" s="14" t="s">
        <v>32</v>
      </c>
      <c r="AX168" s="14" t="s">
        <v>77</v>
      </c>
      <c r="AY168" s="223" t="s">
        <v>292</v>
      </c>
    </row>
    <row r="169" spans="2:51" s="16" customFormat="1" ht="11.25">
      <c r="B169" s="235"/>
      <c r="C169" s="236"/>
      <c r="D169" s="204" t="s">
        <v>301</v>
      </c>
      <c r="E169" s="237" t="s">
        <v>1</v>
      </c>
      <c r="F169" s="238" t="s">
        <v>316</v>
      </c>
      <c r="G169" s="236"/>
      <c r="H169" s="239">
        <v>929.53200000000004</v>
      </c>
      <c r="I169" s="240"/>
      <c r="J169" s="236"/>
      <c r="K169" s="236"/>
      <c r="L169" s="241"/>
      <c r="M169" s="242"/>
      <c r="N169" s="243"/>
      <c r="O169" s="243"/>
      <c r="P169" s="243"/>
      <c r="Q169" s="243"/>
      <c r="R169" s="243"/>
      <c r="S169" s="243"/>
      <c r="T169" s="244"/>
      <c r="AT169" s="245" t="s">
        <v>301</v>
      </c>
      <c r="AU169" s="245" t="s">
        <v>120</v>
      </c>
      <c r="AV169" s="16" t="s">
        <v>317</v>
      </c>
      <c r="AW169" s="16" t="s">
        <v>32</v>
      </c>
      <c r="AX169" s="16" t="s">
        <v>77</v>
      </c>
      <c r="AY169" s="245" t="s">
        <v>292</v>
      </c>
    </row>
    <row r="170" spans="2:51" s="13" customFormat="1" ht="11.25">
      <c r="B170" s="202"/>
      <c r="C170" s="203"/>
      <c r="D170" s="204" t="s">
        <v>301</v>
      </c>
      <c r="E170" s="205" t="s">
        <v>1</v>
      </c>
      <c r="F170" s="206" t="s">
        <v>331</v>
      </c>
      <c r="G170" s="203"/>
      <c r="H170" s="205" t="s">
        <v>1</v>
      </c>
      <c r="I170" s="207"/>
      <c r="J170" s="203"/>
      <c r="K170" s="203"/>
      <c r="L170" s="208"/>
      <c r="M170" s="209"/>
      <c r="N170" s="210"/>
      <c r="O170" s="210"/>
      <c r="P170" s="210"/>
      <c r="Q170" s="210"/>
      <c r="R170" s="210"/>
      <c r="S170" s="210"/>
      <c r="T170" s="211"/>
      <c r="AT170" s="212" t="s">
        <v>301</v>
      </c>
      <c r="AU170" s="212" t="s">
        <v>120</v>
      </c>
      <c r="AV170" s="13" t="s">
        <v>85</v>
      </c>
      <c r="AW170" s="13" t="s">
        <v>32</v>
      </c>
      <c r="AX170" s="13" t="s">
        <v>77</v>
      </c>
      <c r="AY170" s="212" t="s">
        <v>292</v>
      </c>
    </row>
    <row r="171" spans="2:51" s="14" customFormat="1" ht="11.25">
      <c r="B171" s="213"/>
      <c r="C171" s="214"/>
      <c r="D171" s="204" t="s">
        <v>301</v>
      </c>
      <c r="E171" s="215" t="s">
        <v>1</v>
      </c>
      <c r="F171" s="216" t="s">
        <v>332</v>
      </c>
      <c r="G171" s="214"/>
      <c r="H171" s="217">
        <v>187.01599999999999</v>
      </c>
      <c r="I171" s="218"/>
      <c r="J171" s="214"/>
      <c r="K171" s="214"/>
      <c r="L171" s="219"/>
      <c r="M171" s="220"/>
      <c r="N171" s="221"/>
      <c r="O171" s="221"/>
      <c r="P171" s="221"/>
      <c r="Q171" s="221"/>
      <c r="R171" s="221"/>
      <c r="S171" s="221"/>
      <c r="T171" s="222"/>
      <c r="AT171" s="223" t="s">
        <v>301</v>
      </c>
      <c r="AU171" s="223" t="s">
        <v>120</v>
      </c>
      <c r="AV171" s="14" t="s">
        <v>120</v>
      </c>
      <c r="AW171" s="14" t="s">
        <v>32</v>
      </c>
      <c r="AX171" s="14" t="s">
        <v>77</v>
      </c>
      <c r="AY171" s="223" t="s">
        <v>292</v>
      </c>
    </row>
    <row r="172" spans="2:51" s="16" customFormat="1" ht="11.25">
      <c r="B172" s="235"/>
      <c r="C172" s="236"/>
      <c r="D172" s="204" t="s">
        <v>301</v>
      </c>
      <c r="E172" s="237" t="s">
        <v>1</v>
      </c>
      <c r="F172" s="238" t="s">
        <v>316</v>
      </c>
      <c r="G172" s="236"/>
      <c r="H172" s="239">
        <v>187.01599999999999</v>
      </c>
      <c r="I172" s="240"/>
      <c r="J172" s="236"/>
      <c r="K172" s="236"/>
      <c r="L172" s="241"/>
      <c r="M172" s="242"/>
      <c r="N172" s="243"/>
      <c r="O172" s="243"/>
      <c r="P172" s="243"/>
      <c r="Q172" s="243"/>
      <c r="R172" s="243"/>
      <c r="S172" s="243"/>
      <c r="T172" s="244"/>
      <c r="AT172" s="245" t="s">
        <v>301</v>
      </c>
      <c r="AU172" s="245" t="s">
        <v>120</v>
      </c>
      <c r="AV172" s="16" t="s">
        <v>317</v>
      </c>
      <c r="AW172" s="16" t="s">
        <v>32</v>
      </c>
      <c r="AX172" s="16" t="s">
        <v>77</v>
      </c>
      <c r="AY172" s="245" t="s">
        <v>292</v>
      </c>
    </row>
    <row r="173" spans="2:51" s="13" customFormat="1" ht="22.5">
      <c r="B173" s="202"/>
      <c r="C173" s="203"/>
      <c r="D173" s="204" t="s">
        <v>301</v>
      </c>
      <c r="E173" s="205" t="s">
        <v>1</v>
      </c>
      <c r="F173" s="206" t="s">
        <v>333</v>
      </c>
      <c r="G173" s="203"/>
      <c r="H173" s="205" t="s">
        <v>1</v>
      </c>
      <c r="I173" s="207"/>
      <c r="J173" s="203"/>
      <c r="K173" s="203"/>
      <c r="L173" s="208"/>
      <c r="M173" s="209"/>
      <c r="N173" s="210"/>
      <c r="O173" s="210"/>
      <c r="P173" s="210"/>
      <c r="Q173" s="210"/>
      <c r="R173" s="210"/>
      <c r="S173" s="210"/>
      <c r="T173" s="211"/>
      <c r="AT173" s="212" t="s">
        <v>301</v>
      </c>
      <c r="AU173" s="212" t="s">
        <v>120</v>
      </c>
      <c r="AV173" s="13" t="s">
        <v>85</v>
      </c>
      <c r="AW173" s="13" t="s">
        <v>32</v>
      </c>
      <c r="AX173" s="13" t="s">
        <v>77</v>
      </c>
      <c r="AY173" s="212" t="s">
        <v>292</v>
      </c>
    </row>
    <row r="174" spans="2:51" s="14" customFormat="1" ht="11.25">
      <c r="B174" s="213"/>
      <c r="C174" s="214"/>
      <c r="D174" s="204" t="s">
        <v>301</v>
      </c>
      <c r="E174" s="215" t="s">
        <v>1</v>
      </c>
      <c r="F174" s="216" t="s">
        <v>334</v>
      </c>
      <c r="G174" s="214"/>
      <c r="H174" s="217">
        <v>5.52</v>
      </c>
      <c r="I174" s="218"/>
      <c r="J174" s="214"/>
      <c r="K174" s="214"/>
      <c r="L174" s="219"/>
      <c r="M174" s="220"/>
      <c r="N174" s="221"/>
      <c r="O174" s="221"/>
      <c r="P174" s="221"/>
      <c r="Q174" s="221"/>
      <c r="R174" s="221"/>
      <c r="S174" s="221"/>
      <c r="T174" s="222"/>
      <c r="AT174" s="223" t="s">
        <v>301</v>
      </c>
      <c r="AU174" s="223" t="s">
        <v>120</v>
      </c>
      <c r="AV174" s="14" t="s">
        <v>120</v>
      </c>
      <c r="AW174" s="14" t="s">
        <v>32</v>
      </c>
      <c r="AX174" s="14" t="s">
        <v>77</v>
      </c>
      <c r="AY174" s="223" t="s">
        <v>292</v>
      </c>
    </row>
    <row r="175" spans="2:51" s="16" customFormat="1" ht="11.25">
      <c r="B175" s="235"/>
      <c r="C175" s="236"/>
      <c r="D175" s="204" t="s">
        <v>301</v>
      </c>
      <c r="E175" s="237" t="s">
        <v>1</v>
      </c>
      <c r="F175" s="238" t="s">
        <v>316</v>
      </c>
      <c r="G175" s="236"/>
      <c r="H175" s="239">
        <v>5.52</v>
      </c>
      <c r="I175" s="240"/>
      <c r="J175" s="236"/>
      <c r="K175" s="236"/>
      <c r="L175" s="241"/>
      <c r="M175" s="242"/>
      <c r="N175" s="243"/>
      <c r="O175" s="243"/>
      <c r="P175" s="243"/>
      <c r="Q175" s="243"/>
      <c r="R175" s="243"/>
      <c r="S175" s="243"/>
      <c r="T175" s="244"/>
      <c r="AT175" s="245" t="s">
        <v>301</v>
      </c>
      <c r="AU175" s="245" t="s">
        <v>120</v>
      </c>
      <c r="AV175" s="16" t="s">
        <v>317</v>
      </c>
      <c r="AW175" s="16" t="s">
        <v>32</v>
      </c>
      <c r="AX175" s="16" t="s">
        <v>77</v>
      </c>
      <c r="AY175" s="245" t="s">
        <v>292</v>
      </c>
    </row>
    <row r="176" spans="2:51" s="15" customFormat="1" ht="11.25">
      <c r="B176" s="224"/>
      <c r="C176" s="225"/>
      <c r="D176" s="204" t="s">
        <v>301</v>
      </c>
      <c r="E176" s="226" t="s">
        <v>163</v>
      </c>
      <c r="F176" s="227" t="s">
        <v>304</v>
      </c>
      <c r="G176" s="225"/>
      <c r="H176" s="228">
        <v>1122.068</v>
      </c>
      <c r="I176" s="229"/>
      <c r="J176" s="225"/>
      <c r="K176" s="225"/>
      <c r="L176" s="230"/>
      <c r="M176" s="231"/>
      <c r="N176" s="232"/>
      <c r="O176" s="232"/>
      <c r="P176" s="232"/>
      <c r="Q176" s="232"/>
      <c r="R176" s="232"/>
      <c r="S176" s="232"/>
      <c r="T176" s="233"/>
      <c r="AT176" s="234" t="s">
        <v>301</v>
      </c>
      <c r="AU176" s="234" t="s">
        <v>120</v>
      </c>
      <c r="AV176" s="15" t="s">
        <v>299</v>
      </c>
      <c r="AW176" s="15" t="s">
        <v>32</v>
      </c>
      <c r="AX176" s="15" t="s">
        <v>85</v>
      </c>
      <c r="AY176" s="234" t="s">
        <v>292</v>
      </c>
    </row>
    <row r="177" spans="1:65" s="2" customFormat="1" ht="16.5" customHeight="1">
      <c r="A177" s="35"/>
      <c r="B177" s="36"/>
      <c r="C177" s="189" t="s">
        <v>299</v>
      </c>
      <c r="D177" s="189" t="s">
        <v>294</v>
      </c>
      <c r="E177" s="190" t="s">
        <v>335</v>
      </c>
      <c r="F177" s="191" t="s">
        <v>336</v>
      </c>
      <c r="G177" s="192" t="s">
        <v>337</v>
      </c>
      <c r="H177" s="193">
        <v>250</v>
      </c>
      <c r="I177" s="194"/>
      <c r="J177" s="195">
        <f>ROUND(I177*H177,2)</f>
        <v>0</v>
      </c>
      <c r="K177" s="191" t="s">
        <v>298</v>
      </c>
      <c r="L177" s="40"/>
      <c r="M177" s="196" t="s">
        <v>1</v>
      </c>
      <c r="N177" s="197" t="s">
        <v>43</v>
      </c>
      <c r="O177" s="72"/>
      <c r="P177" s="198">
        <f>O177*H177</f>
        <v>0</v>
      </c>
      <c r="Q177" s="198">
        <v>0</v>
      </c>
      <c r="R177" s="198">
        <f>Q177*H177</f>
        <v>0</v>
      </c>
      <c r="S177" s="198">
        <v>0</v>
      </c>
      <c r="T177" s="199">
        <f>S177*H177</f>
        <v>0</v>
      </c>
      <c r="U177" s="35"/>
      <c r="V177" s="35"/>
      <c r="W177" s="35"/>
      <c r="X177" s="35"/>
      <c r="Y177" s="35"/>
      <c r="Z177" s="35"/>
      <c r="AA177" s="35"/>
      <c r="AB177" s="35"/>
      <c r="AC177" s="35"/>
      <c r="AD177" s="35"/>
      <c r="AE177" s="35"/>
      <c r="AR177" s="200" t="s">
        <v>338</v>
      </c>
      <c r="AT177" s="200" t="s">
        <v>294</v>
      </c>
      <c r="AU177" s="200" t="s">
        <v>120</v>
      </c>
      <c r="AY177" s="18" t="s">
        <v>292</v>
      </c>
      <c r="BE177" s="201">
        <f>IF(N177="základní",J177,0)</f>
        <v>0</v>
      </c>
      <c r="BF177" s="201">
        <f>IF(N177="snížená",J177,0)</f>
        <v>0</v>
      </c>
      <c r="BG177" s="201">
        <f>IF(N177="zákl. přenesená",J177,0)</f>
        <v>0</v>
      </c>
      <c r="BH177" s="201">
        <f>IF(N177="sníž. přenesená",J177,0)</f>
        <v>0</v>
      </c>
      <c r="BI177" s="201">
        <f>IF(N177="nulová",J177,0)</f>
        <v>0</v>
      </c>
      <c r="BJ177" s="18" t="s">
        <v>120</v>
      </c>
      <c r="BK177" s="201">
        <f>ROUND(I177*H177,2)</f>
        <v>0</v>
      </c>
      <c r="BL177" s="18" t="s">
        <v>338</v>
      </c>
      <c r="BM177" s="200" t="s">
        <v>339</v>
      </c>
    </row>
    <row r="178" spans="1:65" s="14" customFormat="1" ht="11.25">
      <c r="B178" s="213"/>
      <c r="C178" s="214"/>
      <c r="D178" s="204" t="s">
        <v>301</v>
      </c>
      <c r="E178" s="215" t="s">
        <v>1</v>
      </c>
      <c r="F178" s="216" t="s">
        <v>340</v>
      </c>
      <c r="G178" s="214"/>
      <c r="H178" s="217">
        <v>250</v>
      </c>
      <c r="I178" s="218"/>
      <c r="J178" s="214"/>
      <c r="K178" s="214"/>
      <c r="L178" s="219"/>
      <c r="M178" s="220"/>
      <c r="N178" s="221"/>
      <c r="O178" s="221"/>
      <c r="P178" s="221"/>
      <c r="Q178" s="221"/>
      <c r="R178" s="221"/>
      <c r="S178" s="221"/>
      <c r="T178" s="222"/>
      <c r="AT178" s="223" t="s">
        <v>301</v>
      </c>
      <c r="AU178" s="223" t="s">
        <v>120</v>
      </c>
      <c r="AV178" s="14" t="s">
        <v>120</v>
      </c>
      <c r="AW178" s="14" t="s">
        <v>32</v>
      </c>
      <c r="AX178" s="14" t="s">
        <v>85</v>
      </c>
      <c r="AY178" s="223" t="s">
        <v>292</v>
      </c>
    </row>
    <row r="179" spans="1:65" s="2" customFormat="1" ht="37.9" customHeight="1">
      <c r="A179" s="35"/>
      <c r="B179" s="36"/>
      <c r="C179" s="189" t="s">
        <v>341</v>
      </c>
      <c r="D179" s="189" t="s">
        <v>294</v>
      </c>
      <c r="E179" s="190" t="s">
        <v>342</v>
      </c>
      <c r="F179" s="191" t="s">
        <v>343</v>
      </c>
      <c r="G179" s="192" t="s">
        <v>307</v>
      </c>
      <c r="H179" s="193">
        <v>2705.9279999999999</v>
      </c>
      <c r="I179" s="194"/>
      <c r="J179" s="195">
        <f>ROUND(I179*H179,2)</f>
        <v>0</v>
      </c>
      <c r="K179" s="191" t="s">
        <v>298</v>
      </c>
      <c r="L179" s="40"/>
      <c r="M179" s="196" t="s">
        <v>1</v>
      </c>
      <c r="N179" s="197" t="s">
        <v>43</v>
      </c>
      <c r="O179" s="72"/>
      <c r="P179" s="198">
        <f>O179*H179</f>
        <v>0</v>
      </c>
      <c r="Q179" s="198">
        <v>0</v>
      </c>
      <c r="R179" s="198">
        <f>Q179*H179</f>
        <v>0</v>
      </c>
      <c r="S179" s="198">
        <v>0</v>
      </c>
      <c r="T179" s="199">
        <f>S179*H179</f>
        <v>0</v>
      </c>
      <c r="U179" s="35"/>
      <c r="V179" s="35"/>
      <c r="W179" s="35"/>
      <c r="X179" s="35"/>
      <c r="Y179" s="35"/>
      <c r="Z179" s="35"/>
      <c r="AA179" s="35"/>
      <c r="AB179" s="35"/>
      <c r="AC179" s="35"/>
      <c r="AD179" s="35"/>
      <c r="AE179" s="35"/>
      <c r="AR179" s="200" t="s">
        <v>299</v>
      </c>
      <c r="AT179" s="200" t="s">
        <v>294</v>
      </c>
      <c r="AU179" s="200" t="s">
        <v>120</v>
      </c>
      <c r="AY179" s="18" t="s">
        <v>292</v>
      </c>
      <c r="BE179" s="201">
        <f>IF(N179="základní",J179,0)</f>
        <v>0</v>
      </c>
      <c r="BF179" s="201">
        <f>IF(N179="snížená",J179,0)</f>
        <v>0</v>
      </c>
      <c r="BG179" s="201">
        <f>IF(N179="zákl. přenesená",J179,0)</f>
        <v>0</v>
      </c>
      <c r="BH179" s="201">
        <f>IF(N179="sníž. přenesená",J179,0)</f>
        <v>0</v>
      </c>
      <c r="BI179" s="201">
        <f>IF(N179="nulová",J179,0)</f>
        <v>0</v>
      </c>
      <c r="BJ179" s="18" t="s">
        <v>120</v>
      </c>
      <c r="BK179" s="201">
        <f>ROUND(I179*H179,2)</f>
        <v>0</v>
      </c>
      <c r="BL179" s="18" t="s">
        <v>299</v>
      </c>
      <c r="BM179" s="200" t="s">
        <v>344</v>
      </c>
    </row>
    <row r="180" spans="1:65" s="14" customFormat="1" ht="22.5">
      <c r="B180" s="213"/>
      <c r="C180" s="214"/>
      <c r="D180" s="204" t="s">
        <v>301</v>
      </c>
      <c r="E180" s="215" t="s">
        <v>1</v>
      </c>
      <c r="F180" s="216" t="s">
        <v>345</v>
      </c>
      <c r="G180" s="214"/>
      <c r="H180" s="217">
        <v>2705.9279999999999</v>
      </c>
      <c r="I180" s="218"/>
      <c r="J180" s="214"/>
      <c r="K180" s="214"/>
      <c r="L180" s="219"/>
      <c r="M180" s="220"/>
      <c r="N180" s="221"/>
      <c r="O180" s="221"/>
      <c r="P180" s="221"/>
      <c r="Q180" s="221"/>
      <c r="R180" s="221"/>
      <c r="S180" s="221"/>
      <c r="T180" s="222"/>
      <c r="AT180" s="223" t="s">
        <v>301</v>
      </c>
      <c r="AU180" s="223" t="s">
        <v>120</v>
      </c>
      <c r="AV180" s="14" t="s">
        <v>120</v>
      </c>
      <c r="AW180" s="14" t="s">
        <v>32</v>
      </c>
      <c r="AX180" s="14" t="s">
        <v>85</v>
      </c>
      <c r="AY180" s="223" t="s">
        <v>292</v>
      </c>
    </row>
    <row r="181" spans="1:65" s="2" customFormat="1" ht="37.9" customHeight="1">
      <c r="A181" s="35"/>
      <c r="B181" s="36"/>
      <c r="C181" s="189" t="s">
        <v>346</v>
      </c>
      <c r="D181" s="189" t="s">
        <v>294</v>
      </c>
      <c r="E181" s="190" t="s">
        <v>347</v>
      </c>
      <c r="F181" s="191" t="s">
        <v>348</v>
      </c>
      <c r="G181" s="192" t="s">
        <v>307</v>
      </c>
      <c r="H181" s="193">
        <v>4879.24</v>
      </c>
      <c r="I181" s="194"/>
      <c r="J181" s="195">
        <f>ROUND(I181*H181,2)</f>
        <v>0</v>
      </c>
      <c r="K181" s="191" t="s">
        <v>298</v>
      </c>
      <c r="L181" s="40"/>
      <c r="M181" s="196" t="s">
        <v>1</v>
      </c>
      <c r="N181" s="197" t="s">
        <v>43</v>
      </c>
      <c r="O181" s="72"/>
      <c r="P181" s="198">
        <f>O181*H181</f>
        <v>0</v>
      </c>
      <c r="Q181" s="198">
        <v>0</v>
      </c>
      <c r="R181" s="198">
        <f>Q181*H181</f>
        <v>0</v>
      </c>
      <c r="S181" s="198">
        <v>0</v>
      </c>
      <c r="T181" s="199">
        <f>S181*H181</f>
        <v>0</v>
      </c>
      <c r="U181" s="35"/>
      <c r="V181" s="35"/>
      <c r="W181" s="35"/>
      <c r="X181" s="35"/>
      <c r="Y181" s="35"/>
      <c r="Z181" s="35"/>
      <c r="AA181" s="35"/>
      <c r="AB181" s="35"/>
      <c r="AC181" s="35"/>
      <c r="AD181" s="35"/>
      <c r="AE181" s="35"/>
      <c r="AR181" s="200" t="s">
        <v>299</v>
      </c>
      <c r="AT181" s="200" t="s">
        <v>294</v>
      </c>
      <c r="AU181" s="200" t="s">
        <v>120</v>
      </c>
      <c r="AY181" s="18" t="s">
        <v>292</v>
      </c>
      <c r="BE181" s="201">
        <f>IF(N181="základní",J181,0)</f>
        <v>0</v>
      </c>
      <c r="BF181" s="201">
        <f>IF(N181="snížená",J181,0)</f>
        <v>0</v>
      </c>
      <c r="BG181" s="201">
        <f>IF(N181="zákl. přenesená",J181,0)</f>
        <v>0</v>
      </c>
      <c r="BH181" s="201">
        <f>IF(N181="sníž. přenesená",J181,0)</f>
        <v>0</v>
      </c>
      <c r="BI181" s="201">
        <f>IF(N181="nulová",J181,0)</f>
        <v>0</v>
      </c>
      <c r="BJ181" s="18" t="s">
        <v>120</v>
      </c>
      <c r="BK181" s="201">
        <f>ROUND(I181*H181,2)</f>
        <v>0</v>
      </c>
      <c r="BL181" s="18" t="s">
        <v>299</v>
      </c>
      <c r="BM181" s="200" t="s">
        <v>349</v>
      </c>
    </row>
    <row r="182" spans="1:65" s="14" customFormat="1" ht="11.25">
      <c r="B182" s="213"/>
      <c r="C182" s="214"/>
      <c r="D182" s="204" t="s">
        <v>301</v>
      </c>
      <c r="E182" s="215" t="s">
        <v>1</v>
      </c>
      <c r="F182" s="216" t="s">
        <v>350</v>
      </c>
      <c r="G182" s="214"/>
      <c r="H182" s="217">
        <v>6232.2039999999997</v>
      </c>
      <c r="I182" s="218"/>
      <c r="J182" s="214"/>
      <c r="K182" s="214"/>
      <c r="L182" s="219"/>
      <c r="M182" s="220"/>
      <c r="N182" s="221"/>
      <c r="O182" s="221"/>
      <c r="P182" s="221"/>
      <c r="Q182" s="221"/>
      <c r="R182" s="221"/>
      <c r="S182" s="221"/>
      <c r="T182" s="222"/>
      <c r="AT182" s="223" t="s">
        <v>301</v>
      </c>
      <c r="AU182" s="223" t="s">
        <v>120</v>
      </c>
      <c r="AV182" s="14" t="s">
        <v>120</v>
      </c>
      <c r="AW182" s="14" t="s">
        <v>32</v>
      </c>
      <c r="AX182" s="14" t="s">
        <v>77</v>
      </c>
      <c r="AY182" s="223" t="s">
        <v>292</v>
      </c>
    </row>
    <row r="183" spans="1:65" s="14" customFormat="1" ht="11.25">
      <c r="B183" s="213"/>
      <c r="C183" s="214"/>
      <c r="D183" s="204" t="s">
        <v>301</v>
      </c>
      <c r="E183" s="215" t="s">
        <v>1</v>
      </c>
      <c r="F183" s="216" t="s">
        <v>351</v>
      </c>
      <c r="G183" s="214"/>
      <c r="H183" s="217">
        <v>-1352.9639999999999</v>
      </c>
      <c r="I183" s="218"/>
      <c r="J183" s="214"/>
      <c r="K183" s="214"/>
      <c r="L183" s="219"/>
      <c r="M183" s="220"/>
      <c r="N183" s="221"/>
      <c r="O183" s="221"/>
      <c r="P183" s="221"/>
      <c r="Q183" s="221"/>
      <c r="R183" s="221"/>
      <c r="S183" s="221"/>
      <c r="T183" s="222"/>
      <c r="AT183" s="223" t="s">
        <v>301</v>
      </c>
      <c r="AU183" s="223" t="s">
        <v>120</v>
      </c>
      <c r="AV183" s="14" t="s">
        <v>120</v>
      </c>
      <c r="AW183" s="14" t="s">
        <v>32</v>
      </c>
      <c r="AX183" s="14" t="s">
        <v>77</v>
      </c>
      <c r="AY183" s="223" t="s">
        <v>292</v>
      </c>
    </row>
    <row r="184" spans="1:65" s="15" customFormat="1" ht="11.25">
      <c r="B184" s="224"/>
      <c r="C184" s="225"/>
      <c r="D184" s="204" t="s">
        <v>301</v>
      </c>
      <c r="E184" s="226" t="s">
        <v>205</v>
      </c>
      <c r="F184" s="227" t="s">
        <v>304</v>
      </c>
      <c r="G184" s="225"/>
      <c r="H184" s="228">
        <v>4879.24</v>
      </c>
      <c r="I184" s="229"/>
      <c r="J184" s="225"/>
      <c r="K184" s="225"/>
      <c r="L184" s="230"/>
      <c r="M184" s="231"/>
      <c r="N184" s="232"/>
      <c r="O184" s="232"/>
      <c r="P184" s="232"/>
      <c r="Q184" s="232"/>
      <c r="R184" s="232"/>
      <c r="S184" s="232"/>
      <c r="T184" s="233"/>
      <c r="AT184" s="234" t="s">
        <v>301</v>
      </c>
      <c r="AU184" s="234" t="s">
        <v>120</v>
      </c>
      <c r="AV184" s="15" t="s">
        <v>299</v>
      </c>
      <c r="AW184" s="15" t="s">
        <v>32</v>
      </c>
      <c r="AX184" s="15" t="s">
        <v>85</v>
      </c>
      <c r="AY184" s="234" t="s">
        <v>292</v>
      </c>
    </row>
    <row r="185" spans="1:65" s="2" customFormat="1" ht="37.9" customHeight="1">
      <c r="A185" s="35"/>
      <c r="B185" s="36"/>
      <c r="C185" s="189" t="s">
        <v>352</v>
      </c>
      <c r="D185" s="189" t="s">
        <v>294</v>
      </c>
      <c r="E185" s="190" t="s">
        <v>353</v>
      </c>
      <c r="F185" s="191" t="s">
        <v>354</v>
      </c>
      <c r="G185" s="192" t="s">
        <v>307</v>
      </c>
      <c r="H185" s="193">
        <v>73188.600000000006</v>
      </c>
      <c r="I185" s="194"/>
      <c r="J185" s="195">
        <f>ROUND(I185*H185,2)</f>
        <v>0</v>
      </c>
      <c r="K185" s="191" t="s">
        <v>298</v>
      </c>
      <c r="L185" s="40"/>
      <c r="M185" s="196" t="s">
        <v>1</v>
      </c>
      <c r="N185" s="197" t="s">
        <v>43</v>
      </c>
      <c r="O185" s="72"/>
      <c r="P185" s="198">
        <f>O185*H185</f>
        <v>0</v>
      </c>
      <c r="Q185" s="198">
        <v>0</v>
      </c>
      <c r="R185" s="198">
        <f>Q185*H185</f>
        <v>0</v>
      </c>
      <c r="S185" s="198">
        <v>0</v>
      </c>
      <c r="T185" s="199">
        <f>S185*H185</f>
        <v>0</v>
      </c>
      <c r="U185" s="35"/>
      <c r="V185" s="35"/>
      <c r="W185" s="35"/>
      <c r="X185" s="35"/>
      <c r="Y185" s="35"/>
      <c r="Z185" s="35"/>
      <c r="AA185" s="35"/>
      <c r="AB185" s="35"/>
      <c r="AC185" s="35"/>
      <c r="AD185" s="35"/>
      <c r="AE185" s="35"/>
      <c r="AR185" s="200" t="s">
        <v>299</v>
      </c>
      <c r="AT185" s="200" t="s">
        <v>294</v>
      </c>
      <c r="AU185" s="200" t="s">
        <v>120</v>
      </c>
      <c r="AY185" s="18" t="s">
        <v>292</v>
      </c>
      <c r="BE185" s="201">
        <f>IF(N185="základní",J185,0)</f>
        <v>0</v>
      </c>
      <c r="BF185" s="201">
        <f>IF(N185="snížená",J185,0)</f>
        <v>0</v>
      </c>
      <c r="BG185" s="201">
        <f>IF(N185="zákl. přenesená",J185,0)</f>
        <v>0</v>
      </c>
      <c r="BH185" s="201">
        <f>IF(N185="sníž. přenesená",J185,0)</f>
        <v>0</v>
      </c>
      <c r="BI185" s="201">
        <f>IF(N185="nulová",J185,0)</f>
        <v>0</v>
      </c>
      <c r="BJ185" s="18" t="s">
        <v>120</v>
      </c>
      <c r="BK185" s="201">
        <f>ROUND(I185*H185,2)</f>
        <v>0</v>
      </c>
      <c r="BL185" s="18" t="s">
        <v>299</v>
      </c>
      <c r="BM185" s="200" t="s">
        <v>355</v>
      </c>
    </row>
    <row r="186" spans="1:65" s="14" customFormat="1" ht="11.25">
      <c r="B186" s="213"/>
      <c r="C186" s="214"/>
      <c r="D186" s="204" t="s">
        <v>301</v>
      </c>
      <c r="E186" s="215" t="s">
        <v>1</v>
      </c>
      <c r="F186" s="216" t="s">
        <v>356</v>
      </c>
      <c r="G186" s="214"/>
      <c r="H186" s="217">
        <v>73188.600000000006</v>
      </c>
      <c r="I186" s="218"/>
      <c r="J186" s="214"/>
      <c r="K186" s="214"/>
      <c r="L186" s="219"/>
      <c r="M186" s="220"/>
      <c r="N186" s="221"/>
      <c r="O186" s="221"/>
      <c r="P186" s="221"/>
      <c r="Q186" s="221"/>
      <c r="R186" s="221"/>
      <c r="S186" s="221"/>
      <c r="T186" s="222"/>
      <c r="AT186" s="223" t="s">
        <v>301</v>
      </c>
      <c r="AU186" s="223" t="s">
        <v>120</v>
      </c>
      <c r="AV186" s="14" t="s">
        <v>120</v>
      </c>
      <c r="AW186" s="14" t="s">
        <v>32</v>
      </c>
      <c r="AX186" s="14" t="s">
        <v>85</v>
      </c>
      <c r="AY186" s="223" t="s">
        <v>292</v>
      </c>
    </row>
    <row r="187" spans="1:65" s="2" customFormat="1" ht="24.2" customHeight="1">
      <c r="A187" s="35"/>
      <c r="B187" s="36"/>
      <c r="C187" s="189" t="s">
        <v>357</v>
      </c>
      <c r="D187" s="189" t="s">
        <v>294</v>
      </c>
      <c r="E187" s="190" t="s">
        <v>358</v>
      </c>
      <c r="F187" s="191" t="s">
        <v>359</v>
      </c>
      <c r="G187" s="192" t="s">
        <v>307</v>
      </c>
      <c r="H187" s="193">
        <v>7585.1679999999997</v>
      </c>
      <c r="I187" s="194"/>
      <c r="J187" s="195">
        <f>ROUND(I187*H187,2)</f>
        <v>0</v>
      </c>
      <c r="K187" s="191" t="s">
        <v>298</v>
      </c>
      <c r="L187" s="40"/>
      <c r="M187" s="196" t="s">
        <v>1</v>
      </c>
      <c r="N187" s="197" t="s">
        <v>43</v>
      </c>
      <c r="O187" s="72"/>
      <c r="P187" s="198">
        <f>O187*H187</f>
        <v>0</v>
      </c>
      <c r="Q187" s="198">
        <v>0</v>
      </c>
      <c r="R187" s="198">
        <f>Q187*H187</f>
        <v>0</v>
      </c>
      <c r="S187" s="198">
        <v>0</v>
      </c>
      <c r="T187" s="199">
        <f>S187*H187</f>
        <v>0</v>
      </c>
      <c r="U187" s="35"/>
      <c r="V187" s="35"/>
      <c r="W187" s="35"/>
      <c r="X187" s="35"/>
      <c r="Y187" s="35"/>
      <c r="Z187" s="35"/>
      <c r="AA187" s="35"/>
      <c r="AB187" s="35"/>
      <c r="AC187" s="35"/>
      <c r="AD187" s="35"/>
      <c r="AE187" s="35"/>
      <c r="AR187" s="200" t="s">
        <v>299</v>
      </c>
      <c r="AT187" s="200" t="s">
        <v>294</v>
      </c>
      <c r="AU187" s="200" t="s">
        <v>120</v>
      </c>
      <c r="AY187" s="18" t="s">
        <v>292</v>
      </c>
      <c r="BE187" s="201">
        <f>IF(N187="základní",J187,0)</f>
        <v>0</v>
      </c>
      <c r="BF187" s="201">
        <f>IF(N187="snížená",J187,0)</f>
        <v>0</v>
      </c>
      <c r="BG187" s="201">
        <f>IF(N187="zákl. přenesená",J187,0)</f>
        <v>0</v>
      </c>
      <c r="BH187" s="201">
        <f>IF(N187="sníž. přenesená",J187,0)</f>
        <v>0</v>
      </c>
      <c r="BI187" s="201">
        <f>IF(N187="nulová",J187,0)</f>
        <v>0</v>
      </c>
      <c r="BJ187" s="18" t="s">
        <v>120</v>
      </c>
      <c r="BK187" s="201">
        <f>ROUND(I187*H187,2)</f>
        <v>0</v>
      </c>
      <c r="BL187" s="18" t="s">
        <v>299</v>
      </c>
      <c r="BM187" s="200" t="s">
        <v>360</v>
      </c>
    </row>
    <row r="188" spans="1:65" s="14" customFormat="1" ht="11.25">
      <c r="B188" s="213"/>
      <c r="C188" s="214"/>
      <c r="D188" s="204" t="s">
        <v>301</v>
      </c>
      <c r="E188" s="215" t="s">
        <v>1</v>
      </c>
      <c r="F188" s="216" t="s">
        <v>361</v>
      </c>
      <c r="G188" s="214"/>
      <c r="H188" s="217">
        <v>7585.1679999999997</v>
      </c>
      <c r="I188" s="218"/>
      <c r="J188" s="214"/>
      <c r="K188" s="214"/>
      <c r="L188" s="219"/>
      <c r="M188" s="220"/>
      <c r="N188" s="221"/>
      <c r="O188" s="221"/>
      <c r="P188" s="221"/>
      <c r="Q188" s="221"/>
      <c r="R188" s="221"/>
      <c r="S188" s="221"/>
      <c r="T188" s="222"/>
      <c r="AT188" s="223" t="s">
        <v>301</v>
      </c>
      <c r="AU188" s="223" t="s">
        <v>120</v>
      </c>
      <c r="AV188" s="14" t="s">
        <v>120</v>
      </c>
      <c r="AW188" s="14" t="s">
        <v>32</v>
      </c>
      <c r="AX188" s="14" t="s">
        <v>85</v>
      </c>
      <c r="AY188" s="223" t="s">
        <v>292</v>
      </c>
    </row>
    <row r="189" spans="1:65" s="2" customFormat="1" ht="33" customHeight="1">
      <c r="A189" s="35"/>
      <c r="B189" s="36"/>
      <c r="C189" s="189" t="s">
        <v>362</v>
      </c>
      <c r="D189" s="189" t="s">
        <v>294</v>
      </c>
      <c r="E189" s="190" t="s">
        <v>363</v>
      </c>
      <c r="F189" s="191" t="s">
        <v>364</v>
      </c>
      <c r="G189" s="192" t="s">
        <v>365</v>
      </c>
      <c r="H189" s="193">
        <v>8782.6319999999996</v>
      </c>
      <c r="I189" s="194"/>
      <c r="J189" s="195">
        <f>ROUND(I189*H189,2)</f>
        <v>0</v>
      </c>
      <c r="K189" s="191" t="s">
        <v>298</v>
      </c>
      <c r="L189" s="40"/>
      <c r="M189" s="196" t="s">
        <v>1</v>
      </c>
      <c r="N189" s="197" t="s">
        <v>43</v>
      </c>
      <c r="O189" s="72"/>
      <c r="P189" s="198">
        <f>O189*H189</f>
        <v>0</v>
      </c>
      <c r="Q189" s="198">
        <v>0</v>
      </c>
      <c r="R189" s="198">
        <f>Q189*H189</f>
        <v>0</v>
      </c>
      <c r="S189" s="198">
        <v>0</v>
      </c>
      <c r="T189" s="199">
        <f>S189*H189</f>
        <v>0</v>
      </c>
      <c r="U189" s="35"/>
      <c r="V189" s="35"/>
      <c r="W189" s="35"/>
      <c r="X189" s="35"/>
      <c r="Y189" s="35"/>
      <c r="Z189" s="35"/>
      <c r="AA189" s="35"/>
      <c r="AB189" s="35"/>
      <c r="AC189" s="35"/>
      <c r="AD189" s="35"/>
      <c r="AE189" s="35"/>
      <c r="AR189" s="200" t="s">
        <v>299</v>
      </c>
      <c r="AT189" s="200" t="s">
        <v>294</v>
      </c>
      <c r="AU189" s="200" t="s">
        <v>120</v>
      </c>
      <c r="AY189" s="18" t="s">
        <v>292</v>
      </c>
      <c r="BE189" s="201">
        <f>IF(N189="základní",J189,0)</f>
        <v>0</v>
      </c>
      <c r="BF189" s="201">
        <f>IF(N189="snížená",J189,0)</f>
        <v>0</v>
      </c>
      <c r="BG189" s="201">
        <f>IF(N189="zákl. přenesená",J189,0)</f>
        <v>0</v>
      </c>
      <c r="BH189" s="201">
        <f>IF(N189="sníž. přenesená",J189,0)</f>
        <v>0</v>
      </c>
      <c r="BI189" s="201">
        <f>IF(N189="nulová",J189,0)</f>
        <v>0</v>
      </c>
      <c r="BJ189" s="18" t="s">
        <v>120</v>
      </c>
      <c r="BK189" s="201">
        <f>ROUND(I189*H189,2)</f>
        <v>0</v>
      </c>
      <c r="BL189" s="18" t="s">
        <v>299</v>
      </c>
      <c r="BM189" s="200" t="s">
        <v>366</v>
      </c>
    </row>
    <row r="190" spans="1:65" s="14" customFormat="1" ht="11.25">
      <c r="B190" s="213"/>
      <c r="C190" s="214"/>
      <c r="D190" s="204" t="s">
        <v>301</v>
      </c>
      <c r="E190" s="215" t="s">
        <v>1</v>
      </c>
      <c r="F190" s="216" t="s">
        <v>367</v>
      </c>
      <c r="G190" s="214"/>
      <c r="H190" s="217">
        <v>8782.6319999999996</v>
      </c>
      <c r="I190" s="218"/>
      <c r="J190" s="214"/>
      <c r="K190" s="214"/>
      <c r="L190" s="219"/>
      <c r="M190" s="220"/>
      <c r="N190" s="221"/>
      <c r="O190" s="221"/>
      <c r="P190" s="221"/>
      <c r="Q190" s="221"/>
      <c r="R190" s="221"/>
      <c r="S190" s="221"/>
      <c r="T190" s="222"/>
      <c r="AT190" s="223" t="s">
        <v>301</v>
      </c>
      <c r="AU190" s="223" t="s">
        <v>120</v>
      </c>
      <c r="AV190" s="14" t="s">
        <v>120</v>
      </c>
      <c r="AW190" s="14" t="s">
        <v>32</v>
      </c>
      <c r="AX190" s="14" t="s">
        <v>85</v>
      </c>
      <c r="AY190" s="223" t="s">
        <v>292</v>
      </c>
    </row>
    <row r="191" spans="1:65" s="2" customFormat="1" ht="16.5" customHeight="1">
      <c r="A191" s="35"/>
      <c r="B191" s="36"/>
      <c r="C191" s="189" t="s">
        <v>368</v>
      </c>
      <c r="D191" s="189" t="s">
        <v>294</v>
      </c>
      <c r="E191" s="190" t="s">
        <v>369</v>
      </c>
      <c r="F191" s="191" t="s">
        <v>370</v>
      </c>
      <c r="G191" s="192" t="s">
        <v>307</v>
      </c>
      <c r="H191" s="193">
        <v>1352.9639999999999</v>
      </c>
      <c r="I191" s="194"/>
      <c r="J191" s="195">
        <f>ROUND(I191*H191,2)</f>
        <v>0</v>
      </c>
      <c r="K191" s="191" t="s">
        <v>298</v>
      </c>
      <c r="L191" s="40"/>
      <c r="M191" s="196" t="s">
        <v>1</v>
      </c>
      <c r="N191" s="197" t="s">
        <v>43</v>
      </c>
      <c r="O191" s="72"/>
      <c r="P191" s="198">
        <f>O191*H191</f>
        <v>0</v>
      </c>
      <c r="Q191" s="198">
        <v>0</v>
      </c>
      <c r="R191" s="198">
        <f>Q191*H191</f>
        <v>0</v>
      </c>
      <c r="S191" s="198">
        <v>0</v>
      </c>
      <c r="T191" s="199">
        <f>S191*H191</f>
        <v>0</v>
      </c>
      <c r="U191" s="35"/>
      <c r="V191" s="35"/>
      <c r="W191" s="35"/>
      <c r="X191" s="35"/>
      <c r="Y191" s="35"/>
      <c r="Z191" s="35"/>
      <c r="AA191" s="35"/>
      <c r="AB191" s="35"/>
      <c r="AC191" s="35"/>
      <c r="AD191" s="35"/>
      <c r="AE191" s="35"/>
      <c r="AR191" s="200" t="s">
        <v>299</v>
      </c>
      <c r="AT191" s="200" t="s">
        <v>294</v>
      </c>
      <c r="AU191" s="200" t="s">
        <v>120</v>
      </c>
      <c r="AY191" s="18" t="s">
        <v>292</v>
      </c>
      <c r="BE191" s="201">
        <f>IF(N191="základní",J191,0)</f>
        <v>0</v>
      </c>
      <c r="BF191" s="201">
        <f>IF(N191="snížená",J191,0)</f>
        <v>0</v>
      </c>
      <c r="BG191" s="201">
        <f>IF(N191="zákl. přenesená",J191,0)</f>
        <v>0</v>
      </c>
      <c r="BH191" s="201">
        <f>IF(N191="sníž. přenesená",J191,0)</f>
        <v>0</v>
      </c>
      <c r="BI191" s="201">
        <f>IF(N191="nulová",J191,0)</f>
        <v>0</v>
      </c>
      <c r="BJ191" s="18" t="s">
        <v>120</v>
      </c>
      <c r="BK191" s="201">
        <f>ROUND(I191*H191,2)</f>
        <v>0</v>
      </c>
      <c r="BL191" s="18" t="s">
        <v>299</v>
      </c>
      <c r="BM191" s="200" t="s">
        <v>371</v>
      </c>
    </row>
    <row r="192" spans="1:65" s="14" customFormat="1" ht="11.25">
      <c r="B192" s="213"/>
      <c r="C192" s="214"/>
      <c r="D192" s="204" t="s">
        <v>301</v>
      </c>
      <c r="E192" s="215" t="s">
        <v>1</v>
      </c>
      <c r="F192" s="216" t="s">
        <v>238</v>
      </c>
      <c r="G192" s="214"/>
      <c r="H192" s="217">
        <v>1352.9639999999999</v>
      </c>
      <c r="I192" s="218"/>
      <c r="J192" s="214"/>
      <c r="K192" s="214"/>
      <c r="L192" s="219"/>
      <c r="M192" s="220"/>
      <c r="N192" s="221"/>
      <c r="O192" s="221"/>
      <c r="P192" s="221"/>
      <c r="Q192" s="221"/>
      <c r="R192" s="221"/>
      <c r="S192" s="221"/>
      <c r="T192" s="222"/>
      <c r="AT192" s="223" t="s">
        <v>301</v>
      </c>
      <c r="AU192" s="223" t="s">
        <v>120</v>
      </c>
      <c r="AV192" s="14" t="s">
        <v>120</v>
      </c>
      <c r="AW192" s="14" t="s">
        <v>32</v>
      </c>
      <c r="AX192" s="14" t="s">
        <v>85</v>
      </c>
      <c r="AY192" s="223" t="s">
        <v>292</v>
      </c>
    </row>
    <row r="193" spans="1:65" s="2" customFormat="1" ht="24.2" customHeight="1">
      <c r="A193" s="35"/>
      <c r="B193" s="36"/>
      <c r="C193" s="189" t="s">
        <v>372</v>
      </c>
      <c r="D193" s="189" t="s">
        <v>294</v>
      </c>
      <c r="E193" s="190" t="s">
        <v>373</v>
      </c>
      <c r="F193" s="191" t="s">
        <v>374</v>
      </c>
      <c r="G193" s="192" t="s">
        <v>307</v>
      </c>
      <c r="H193" s="193">
        <v>1352.9639999999999</v>
      </c>
      <c r="I193" s="194"/>
      <c r="J193" s="195">
        <f>ROUND(I193*H193,2)</f>
        <v>0</v>
      </c>
      <c r="K193" s="191" t="s">
        <v>298</v>
      </c>
      <c r="L193" s="40"/>
      <c r="M193" s="196" t="s">
        <v>1</v>
      </c>
      <c r="N193" s="197" t="s">
        <v>43</v>
      </c>
      <c r="O193" s="72"/>
      <c r="P193" s="198">
        <f>O193*H193</f>
        <v>0</v>
      </c>
      <c r="Q193" s="198">
        <v>0</v>
      </c>
      <c r="R193" s="198">
        <f>Q193*H193</f>
        <v>0</v>
      </c>
      <c r="S193" s="198">
        <v>0</v>
      </c>
      <c r="T193" s="199">
        <f>S193*H193</f>
        <v>0</v>
      </c>
      <c r="U193" s="35"/>
      <c r="V193" s="35"/>
      <c r="W193" s="35"/>
      <c r="X193" s="35"/>
      <c r="Y193" s="35"/>
      <c r="Z193" s="35"/>
      <c r="AA193" s="35"/>
      <c r="AB193" s="35"/>
      <c r="AC193" s="35"/>
      <c r="AD193" s="35"/>
      <c r="AE193" s="35"/>
      <c r="AR193" s="200" t="s">
        <v>299</v>
      </c>
      <c r="AT193" s="200" t="s">
        <v>294</v>
      </c>
      <c r="AU193" s="200" t="s">
        <v>120</v>
      </c>
      <c r="AY193" s="18" t="s">
        <v>292</v>
      </c>
      <c r="BE193" s="201">
        <f>IF(N193="základní",J193,0)</f>
        <v>0</v>
      </c>
      <c r="BF193" s="201">
        <f>IF(N193="snížená",J193,0)</f>
        <v>0</v>
      </c>
      <c r="BG193" s="201">
        <f>IF(N193="zákl. přenesená",J193,0)</f>
        <v>0</v>
      </c>
      <c r="BH193" s="201">
        <f>IF(N193="sníž. přenesená",J193,0)</f>
        <v>0</v>
      </c>
      <c r="BI193" s="201">
        <f>IF(N193="nulová",J193,0)</f>
        <v>0</v>
      </c>
      <c r="BJ193" s="18" t="s">
        <v>120</v>
      </c>
      <c r="BK193" s="201">
        <f>ROUND(I193*H193,2)</f>
        <v>0</v>
      </c>
      <c r="BL193" s="18" t="s">
        <v>299</v>
      </c>
      <c r="BM193" s="200" t="s">
        <v>375</v>
      </c>
    </row>
    <row r="194" spans="1:65" s="13" customFormat="1" ht="11.25">
      <c r="B194" s="202"/>
      <c r="C194" s="203"/>
      <c r="D194" s="204" t="s">
        <v>301</v>
      </c>
      <c r="E194" s="205" t="s">
        <v>1</v>
      </c>
      <c r="F194" s="206" t="s">
        <v>309</v>
      </c>
      <c r="G194" s="203"/>
      <c r="H194" s="205" t="s">
        <v>1</v>
      </c>
      <c r="I194" s="207"/>
      <c r="J194" s="203"/>
      <c r="K194" s="203"/>
      <c r="L194" s="208"/>
      <c r="M194" s="209"/>
      <c r="N194" s="210"/>
      <c r="O194" s="210"/>
      <c r="P194" s="210"/>
      <c r="Q194" s="210"/>
      <c r="R194" s="210"/>
      <c r="S194" s="210"/>
      <c r="T194" s="211"/>
      <c r="AT194" s="212" t="s">
        <v>301</v>
      </c>
      <c r="AU194" s="212" t="s">
        <v>120</v>
      </c>
      <c r="AV194" s="13" t="s">
        <v>85</v>
      </c>
      <c r="AW194" s="13" t="s">
        <v>32</v>
      </c>
      <c r="AX194" s="13" t="s">
        <v>77</v>
      </c>
      <c r="AY194" s="212" t="s">
        <v>292</v>
      </c>
    </row>
    <row r="195" spans="1:65" s="14" customFormat="1" ht="11.25">
      <c r="B195" s="213"/>
      <c r="C195" s="214"/>
      <c r="D195" s="204" t="s">
        <v>301</v>
      </c>
      <c r="E195" s="215" t="s">
        <v>1</v>
      </c>
      <c r="F195" s="216" t="s">
        <v>376</v>
      </c>
      <c r="G195" s="214"/>
      <c r="H195" s="217">
        <v>730.8</v>
      </c>
      <c r="I195" s="218"/>
      <c r="J195" s="214"/>
      <c r="K195" s="214"/>
      <c r="L195" s="219"/>
      <c r="M195" s="220"/>
      <c r="N195" s="221"/>
      <c r="O195" s="221"/>
      <c r="P195" s="221"/>
      <c r="Q195" s="221"/>
      <c r="R195" s="221"/>
      <c r="S195" s="221"/>
      <c r="T195" s="222"/>
      <c r="AT195" s="223" t="s">
        <v>301</v>
      </c>
      <c r="AU195" s="223" t="s">
        <v>120</v>
      </c>
      <c r="AV195" s="14" t="s">
        <v>120</v>
      </c>
      <c r="AW195" s="14" t="s">
        <v>32</v>
      </c>
      <c r="AX195" s="14" t="s">
        <v>77</v>
      </c>
      <c r="AY195" s="223" t="s">
        <v>292</v>
      </c>
    </row>
    <row r="196" spans="1:65" s="14" customFormat="1" ht="22.5">
      <c r="B196" s="213"/>
      <c r="C196" s="214"/>
      <c r="D196" s="204" t="s">
        <v>301</v>
      </c>
      <c r="E196" s="215" t="s">
        <v>1</v>
      </c>
      <c r="F196" s="216" t="s">
        <v>377</v>
      </c>
      <c r="G196" s="214"/>
      <c r="H196" s="217">
        <v>138.88999999999999</v>
      </c>
      <c r="I196" s="218"/>
      <c r="J196" s="214"/>
      <c r="K196" s="214"/>
      <c r="L196" s="219"/>
      <c r="M196" s="220"/>
      <c r="N196" s="221"/>
      <c r="O196" s="221"/>
      <c r="P196" s="221"/>
      <c r="Q196" s="221"/>
      <c r="R196" s="221"/>
      <c r="S196" s="221"/>
      <c r="T196" s="222"/>
      <c r="AT196" s="223" t="s">
        <v>301</v>
      </c>
      <c r="AU196" s="223" t="s">
        <v>120</v>
      </c>
      <c r="AV196" s="14" t="s">
        <v>120</v>
      </c>
      <c r="AW196" s="14" t="s">
        <v>32</v>
      </c>
      <c r="AX196" s="14" t="s">
        <v>77</v>
      </c>
      <c r="AY196" s="223" t="s">
        <v>292</v>
      </c>
    </row>
    <row r="197" spans="1:65" s="14" customFormat="1" ht="11.25">
      <c r="B197" s="213"/>
      <c r="C197" s="214"/>
      <c r="D197" s="204" t="s">
        <v>301</v>
      </c>
      <c r="E197" s="215" t="s">
        <v>1</v>
      </c>
      <c r="F197" s="216" t="s">
        <v>312</v>
      </c>
      <c r="G197" s="214"/>
      <c r="H197" s="217">
        <v>82.253</v>
      </c>
      <c r="I197" s="218"/>
      <c r="J197" s="214"/>
      <c r="K197" s="214"/>
      <c r="L197" s="219"/>
      <c r="M197" s="220"/>
      <c r="N197" s="221"/>
      <c r="O197" s="221"/>
      <c r="P197" s="221"/>
      <c r="Q197" s="221"/>
      <c r="R197" s="221"/>
      <c r="S197" s="221"/>
      <c r="T197" s="222"/>
      <c r="AT197" s="223" t="s">
        <v>301</v>
      </c>
      <c r="AU197" s="223" t="s">
        <v>120</v>
      </c>
      <c r="AV197" s="14" t="s">
        <v>120</v>
      </c>
      <c r="AW197" s="14" t="s">
        <v>32</v>
      </c>
      <c r="AX197" s="14" t="s">
        <v>77</v>
      </c>
      <c r="AY197" s="223" t="s">
        <v>292</v>
      </c>
    </row>
    <row r="198" spans="1:65" s="14" customFormat="1" ht="11.25">
      <c r="B198" s="213"/>
      <c r="C198" s="214"/>
      <c r="D198" s="204" t="s">
        <v>301</v>
      </c>
      <c r="E198" s="215" t="s">
        <v>1</v>
      </c>
      <c r="F198" s="216" t="s">
        <v>313</v>
      </c>
      <c r="G198" s="214"/>
      <c r="H198" s="217">
        <v>4.7329999999999997</v>
      </c>
      <c r="I198" s="218"/>
      <c r="J198" s="214"/>
      <c r="K198" s="214"/>
      <c r="L198" s="219"/>
      <c r="M198" s="220"/>
      <c r="N198" s="221"/>
      <c r="O198" s="221"/>
      <c r="P198" s="221"/>
      <c r="Q198" s="221"/>
      <c r="R198" s="221"/>
      <c r="S198" s="221"/>
      <c r="T198" s="222"/>
      <c r="AT198" s="223" t="s">
        <v>301</v>
      </c>
      <c r="AU198" s="223" t="s">
        <v>120</v>
      </c>
      <c r="AV198" s="14" t="s">
        <v>120</v>
      </c>
      <c r="AW198" s="14" t="s">
        <v>32</v>
      </c>
      <c r="AX198" s="14" t="s">
        <v>77</v>
      </c>
      <c r="AY198" s="223" t="s">
        <v>292</v>
      </c>
    </row>
    <row r="199" spans="1:65" s="16" customFormat="1" ht="11.25">
      <c r="B199" s="235"/>
      <c r="C199" s="236"/>
      <c r="D199" s="204" t="s">
        <v>301</v>
      </c>
      <c r="E199" s="237" t="s">
        <v>1</v>
      </c>
      <c r="F199" s="238" t="s">
        <v>316</v>
      </c>
      <c r="G199" s="236"/>
      <c r="H199" s="239">
        <v>956.67600000000004</v>
      </c>
      <c r="I199" s="240"/>
      <c r="J199" s="236"/>
      <c r="K199" s="236"/>
      <c r="L199" s="241"/>
      <c r="M199" s="242"/>
      <c r="N199" s="243"/>
      <c r="O199" s="243"/>
      <c r="P199" s="243"/>
      <c r="Q199" s="243"/>
      <c r="R199" s="243"/>
      <c r="S199" s="243"/>
      <c r="T199" s="244"/>
      <c r="AT199" s="245" t="s">
        <v>301</v>
      </c>
      <c r="AU199" s="245" t="s">
        <v>120</v>
      </c>
      <c r="AV199" s="16" t="s">
        <v>317</v>
      </c>
      <c r="AW199" s="16" t="s">
        <v>32</v>
      </c>
      <c r="AX199" s="16" t="s">
        <v>77</v>
      </c>
      <c r="AY199" s="245" t="s">
        <v>292</v>
      </c>
    </row>
    <row r="200" spans="1:65" s="13" customFormat="1" ht="11.25">
      <c r="B200" s="202"/>
      <c r="C200" s="203"/>
      <c r="D200" s="204" t="s">
        <v>301</v>
      </c>
      <c r="E200" s="205" t="s">
        <v>1</v>
      </c>
      <c r="F200" s="206" t="s">
        <v>321</v>
      </c>
      <c r="G200" s="203"/>
      <c r="H200" s="205" t="s">
        <v>1</v>
      </c>
      <c r="I200" s="207"/>
      <c r="J200" s="203"/>
      <c r="K200" s="203"/>
      <c r="L200" s="208"/>
      <c r="M200" s="209"/>
      <c r="N200" s="210"/>
      <c r="O200" s="210"/>
      <c r="P200" s="210"/>
      <c r="Q200" s="210"/>
      <c r="R200" s="210"/>
      <c r="S200" s="210"/>
      <c r="T200" s="211"/>
      <c r="AT200" s="212" t="s">
        <v>301</v>
      </c>
      <c r="AU200" s="212" t="s">
        <v>120</v>
      </c>
      <c r="AV200" s="13" t="s">
        <v>85</v>
      </c>
      <c r="AW200" s="13" t="s">
        <v>32</v>
      </c>
      <c r="AX200" s="13" t="s">
        <v>77</v>
      </c>
      <c r="AY200" s="212" t="s">
        <v>292</v>
      </c>
    </row>
    <row r="201" spans="1:65" s="14" customFormat="1" ht="11.25">
      <c r="B201" s="213"/>
      <c r="C201" s="214"/>
      <c r="D201" s="204" t="s">
        <v>301</v>
      </c>
      <c r="E201" s="215" t="s">
        <v>1</v>
      </c>
      <c r="F201" s="216" t="s">
        <v>378</v>
      </c>
      <c r="G201" s="214"/>
      <c r="H201" s="217">
        <v>160.99199999999999</v>
      </c>
      <c r="I201" s="218"/>
      <c r="J201" s="214"/>
      <c r="K201" s="214"/>
      <c r="L201" s="219"/>
      <c r="M201" s="220"/>
      <c r="N201" s="221"/>
      <c r="O201" s="221"/>
      <c r="P201" s="221"/>
      <c r="Q201" s="221"/>
      <c r="R201" s="221"/>
      <c r="S201" s="221"/>
      <c r="T201" s="222"/>
      <c r="AT201" s="223" t="s">
        <v>301</v>
      </c>
      <c r="AU201" s="223" t="s">
        <v>120</v>
      </c>
      <c r="AV201" s="14" t="s">
        <v>120</v>
      </c>
      <c r="AW201" s="14" t="s">
        <v>32</v>
      </c>
      <c r="AX201" s="14" t="s">
        <v>77</v>
      </c>
      <c r="AY201" s="223" t="s">
        <v>292</v>
      </c>
    </row>
    <row r="202" spans="1:65" s="14" customFormat="1" ht="11.25">
      <c r="B202" s="213"/>
      <c r="C202" s="214"/>
      <c r="D202" s="204" t="s">
        <v>301</v>
      </c>
      <c r="E202" s="215" t="s">
        <v>1</v>
      </c>
      <c r="F202" s="216" t="s">
        <v>379</v>
      </c>
      <c r="G202" s="214"/>
      <c r="H202" s="217">
        <v>42.569000000000003</v>
      </c>
      <c r="I202" s="218"/>
      <c r="J202" s="214"/>
      <c r="K202" s="214"/>
      <c r="L202" s="219"/>
      <c r="M202" s="220"/>
      <c r="N202" s="221"/>
      <c r="O202" s="221"/>
      <c r="P202" s="221"/>
      <c r="Q202" s="221"/>
      <c r="R202" s="221"/>
      <c r="S202" s="221"/>
      <c r="T202" s="222"/>
      <c r="AT202" s="223" t="s">
        <v>301</v>
      </c>
      <c r="AU202" s="223" t="s">
        <v>120</v>
      </c>
      <c r="AV202" s="14" t="s">
        <v>120</v>
      </c>
      <c r="AW202" s="14" t="s">
        <v>32</v>
      </c>
      <c r="AX202" s="14" t="s">
        <v>77</v>
      </c>
      <c r="AY202" s="223" t="s">
        <v>292</v>
      </c>
    </row>
    <row r="203" spans="1:65" s="14" customFormat="1" ht="33.75">
      <c r="B203" s="213"/>
      <c r="C203" s="214"/>
      <c r="D203" s="204" t="s">
        <v>301</v>
      </c>
      <c r="E203" s="215" t="s">
        <v>1</v>
      </c>
      <c r="F203" s="216" t="s">
        <v>380</v>
      </c>
      <c r="G203" s="214"/>
      <c r="H203" s="217">
        <v>60.883000000000003</v>
      </c>
      <c r="I203" s="218"/>
      <c r="J203" s="214"/>
      <c r="K203" s="214"/>
      <c r="L203" s="219"/>
      <c r="M203" s="220"/>
      <c r="N203" s="221"/>
      <c r="O203" s="221"/>
      <c r="P203" s="221"/>
      <c r="Q203" s="221"/>
      <c r="R203" s="221"/>
      <c r="S203" s="221"/>
      <c r="T203" s="222"/>
      <c r="AT203" s="223" t="s">
        <v>301</v>
      </c>
      <c r="AU203" s="223" t="s">
        <v>120</v>
      </c>
      <c r="AV203" s="14" t="s">
        <v>120</v>
      </c>
      <c r="AW203" s="14" t="s">
        <v>32</v>
      </c>
      <c r="AX203" s="14" t="s">
        <v>77</v>
      </c>
      <c r="AY203" s="223" t="s">
        <v>292</v>
      </c>
    </row>
    <row r="204" spans="1:65" s="14" customFormat="1" ht="11.25">
      <c r="B204" s="213"/>
      <c r="C204" s="214"/>
      <c r="D204" s="204" t="s">
        <v>301</v>
      </c>
      <c r="E204" s="215" t="s">
        <v>1</v>
      </c>
      <c r="F204" s="216" t="s">
        <v>381</v>
      </c>
      <c r="G204" s="214"/>
      <c r="H204" s="217">
        <v>21.245999999999999</v>
      </c>
      <c r="I204" s="218"/>
      <c r="J204" s="214"/>
      <c r="K204" s="214"/>
      <c r="L204" s="219"/>
      <c r="M204" s="220"/>
      <c r="N204" s="221"/>
      <c r="O204" s="221"/>
      <c r="P204" s="221"/>
      <c r="Q204" s="221"/>
      <c r="R204" s="221"/>
      <c r="S204" s="221"/>
      <c r="T204" s="222"/>
      <c r="AT204" s="223" t="s">
        <v>301</v>
      </c>
      <c r="AU204" s="223" t="s">
        <v>120</v>
      </c>
      <c r="AV204" s="14" t="s">
        <v>120</v>
      </c>
      <c r="AW204" s="14" t="s">
        <v>32</v>
      </c>
      <c r="AX204" s="14" t="s">
        <v>77</v>
      </c>
      <c r="AY204" s="223" t="s">
        <v>292</v>
      </c>
    </row>
    <row r="205" spans="1:65" s="14" customFormat="1" ht="33.75">
      <c r="B205" s="213"/>
      <c r="C205" s="214"/>
      <c r="D205" s="204" t="s">
        <v>301</v>
      </c>
      <c r="E205" s="215" t="s">
        <v>1</v>
      </c>
      <c r="F205" s="216" t="s">
        <v>382</v>
      </c>
      <c r="G205" s="214"/>
      <c r="H205" s="217">
        <v>31.741</v>
      </c>
      <c r="I205" s="218"/>
      <c r="J205" s="214"/>
      <c r="K205" s="214"/>
      <c r="L205" s="219"/>
      <c r="M205" s="220"/>
      <c r="N205" s="221"/>
      <c r="O205" s="221"/>
      <c r="P205" s="221"/>
      <c r="Q205" s="221"/>
      <c r="R205" s="221"/>
      <c r="S205" s="221"/>
      <c r="T205" s="222"/>
      <c r="AT205" s="223" t="s">
        <v>301</v>
      </c>
      <c r="AU205" s="223" t="s">
        <v>120</v>
      </c>
      <c r="AV205" s="14" t="s">
        <v>120</v>
      </c>
      <c r="AW205" s="14" t="s">
        <v>32</v>
      </c>
      <c r="AX205" s="14" t="s">
        <v>77</v>
      </c>
      <c r="AY205" s="223" t="s">
        <v>292</v>
      </c>
    </row>
    <row r="206" spans="1:65" s="14" customFormat="1" ht="11.25">
      <c r="B206" s="213"/>
      <c r="C206" s="214"/>
      <c r="D206" s="204" t="s">
        <v>301</v>
      </c>
      <c r="E206" s="215" t="s">
        <v>1</v>
      </c>
      <c r="F206" s="216" t="s">
        <v>383</v>
      </c>
      <c r="G206" s="214"/>
      <c r="H206" s="217">
        <v>21.283999999999999</v>
      </c>
      <c r="I206" s="218"/>
      <c r="J206" s="214"/>
      <c r="K206" s="214"/>
      <c r="L206" s="219"/>
      <c r="M206" s="220"/>
      <c r="N206" s="221"/>
      <c r="O206" s="221"/>
      <c r="P206" s="221"/>
      <c r="Q206" s="221"/>
      <c r="R206" s="221"/>
      <c r="S206" s="221"/>
      <c r="T206" s="222"/>
      <c r="AT206" s="223" t="s">
        <v>301</v>
      </c>
      <c r="AU206" s="223" t="s">
        <v>120</v>
      </c>
      <c r="AV206" s="14" t="s">
        <v>120</v>
      </c>
      <c r="AW206" s="14" t="s">
        <v>32</v>
      </c>
      <c r="AX206" s="14" t="s">
        <v>77</v>
      </c>
      <c r="AY206" s="223" t="s">
        <v>292</v>
      </c>
    </row>
    <row r="207" spans="1:65" s="14" customFormat="1" ht="33.75">
      <c r="B207" s="213"/>
      <c r="C207" s="214"/>
      <c r="D207" s="204" t="s">
        <v>301</v>
      </c>
      <c r="E207" s="215" t="s">
        <v>1</v>
      </c>
      <c r="F207" s="216" t="s">
        <v>384</v>
      </c>
      <c r="G207" s="214"/>
      <c r="H207" s="217">
        <v>29.858000000000001</v>
      </c>
      <c r="I207" s="218"/>
      <c r="J207" s="214"/>
      <c r="K207" s="214"/>
      <c r="L207" s="219"/>
      <c r="M207" s="220"/>
      <c r="N207" s="221"/>
      <c r="O207" s="221"/>
      <c r="P207" s="221"/>
      <c r="Q207" s="221"/>
      <c r="R207" s="221"/>
      <c r="S207" s="221"/>
      <c r="T207" s="222"/>
      <c r="AT207" s="223" t="s">
        <v>301</v>
      </c>
      <c r="AU207" s="223" t="s">
        <v>120</v>
      </c>
      <c r="AV207" s="14" t="s">
        <v>120</v>
      </c>
      <c r="AW207" s="14" t="s">
        <v>32</v>
      </c>
      <c r="AX207" s="14" t="s">
        <v>77</v>
      </c>
      <c r="AY207" s="223" t="s">
        <v>292</v>
      </c>
    </row>
    <row r="208" spans="1:65" s="14" customFormat="1" ht="22.5">
      <c r="B208" s="213"/>
      <c r="C208" s="214"/>
      <c r="D208" s="204" t="s">
        <v>301</v>
      </c>
      <c r="E208" s="215" t="s">
        <v>1</v>
      </c>
      <c r="F208" s="216" t="s">
        <v>385</v>
      </c>
      <c r="G208" s="214"/>
      <c r="H208" s="217">
        <v>53.59</v>
      </c>
      <c r="I208" s="218"/>
      <c r="J208" s="214"/>
      <c r="K208" s="214"/>
      <c r="L208" s="219"/>
      <c r="M208" s="220"/>
      <c r="N208" s="221"/>
      <c r="O208" s="221"/>
      <c r="P208" s="221"/>
      <c r="Q208" s="221"/>
      <c r="R208" s="221"/>
      <c r="S208" s="221"/>
      <c r="T208" s="222"/>
      <c r="AT208" s="223" t="s">
        <v>301</v>
      </c>
      <c r="AU208" s="223" t="s">
        <v>120</v>
      </c>
      <c r="AV208" s="14" t="s">
        <v>120</v>
      </c>
      <c r="AW208" s="14" t="s">
        <v>32</v>
      </c>
      <c r="AX208" s="14" t="s">
        <v>77</v>
      </c>
      <c r="AY208" s="223" t="s">
        <v>292</v>
      </c>
    </row>
    <row r="209" spans="2:51" s="16" customFormat="1" ht="11.25">
      <c r="B209" s="235"/>
      <c r="C209" s="236"/>
      <c r="D209" s="204" t="s">
        <v>301</v>
      </c>
      <c r="E209" s="237" t="s">
        <v>1</v>
      </c>
      <c r="F209" s="238" t="s">
        <v>316</v>
      </c>
      <c r="G209" s="236"/>
      <c r="H209" s="239">
        <v>422.16300000000001</v>
      </c>
      <c r="I209" s="240"/>
      <c r="J209" s="236"/>
      <c r="K209" s="236"/>
      <c r="L209" s="241"/>
      <c r="M209" s="242"/>
      <c r="N209" s="243"/>
      <c r="O209" s="243"/>
      <c r="P209" s="243"/>
      <c r="Q209" s="243"/>
      <c r="R209" s="243"/>
      <c r="S209" s="243"/>
      <c r="T209" s="244"/>
      <c r="AT209" s="245" t="s">
        <v>301</v>
      </c>
      <c r="AU209" s="245" t="s">
        <v>120</v>
      </c>
      <c r="AV209" s="16" t="s">
        <v>317</v>
      </c>
      <c r="AW209" s="16" t="s">
        <v>32</v>
      </c>
      <c r="AX209" s="16" t="s">
        <v>77</v>
      </c>
      <c r="AY209" s="245" t="s">
        <v>292</v>
      </c>
    </row>
    <row r="210" spans="2:51" s="13" customFormat="1" ht="11.25">
      <c r="B210" s="202"/>
      <c r="C210" s="203"/>
      <c r="D210" s="204" t="s">
        <v>301</v>
      </c>
      <c r="E210" s="205" t="s">
        <v>1</v>
      </c>
      <c r="F210" s="206" t="s">
        <v>331</v>
      </c>
      <c r="G210" s="203"/>
      <c r="H210" s="205" t="s">
        <v>1</v>
      </c>
      <c r="I210" s="207"/>
      <c r="J210" s="203"/>
      <c r="K210" s="203"/>
      <c r="L210" s="208"/>
      <c r="M210" s="209"/>
      <c r="N210" s="210"/>
      <c r="O210" s="210"/>
      <c r="P210" s="210"/>
      <c r="Q210" s="210"/>
      <c r="R210" s="210"/>
      <c r="S210" s="210"/>
      <c r="T210" s="211"/>
      <c r="AT210" s="212" t="s">
        <v>301</v>
      </c>
      <c r="AU210" s="212" t="s">
        <v>120</v>
      </c>
      <c r="AV210" s="13" t="s">
        <v>85</v>
      </c>
      <c r="AW210" s="13" t="s">
        <v>32</v>
      </c>
      <c r="AX210" s="13" t="s">
        <v>77</v>
      </c>
      <c r="AY210" s="212" t="s">
        <v>292</v>
      </c>
    </row>
    <row r="211" spans="2:51" s="14" customFormat="1" ht="11.25">
      <c r="B211" s="213"/>
      <c r="C211" s="214"/>
      <c r="D211" s="204" t="s">
        <v>301</v>
      </c>
      <c r="E211" s="215" t="s">
        <v>1</v>
      </c>
      <c r="F211" s="216" t="s">
        <v>386</v>
      </c>
      <c r="G211" s="214"/>
      <c r="H211" s="217">
        <v>66.006</v>
      </c>
      <c r="I211" s="218"/>
      <c r="J211" s="214"/>
      <c r="K211" s="214"/>
      <c r="L211" s="219"/>
      <c r="M211" s="220"/>
      <c r="N211" s="221"/>
      <c r="O211" s="221"/>
      <c r="P211" s="221"/>
      <c r="Q211" s="221"/>
      <c r="R211" s="221"/>
      <c r="S211" s="221"/>
      <c r="T211" s="222"/>
      <c r="AT211" s="223" t="s">
        <v>301</v>
      </c>
      <c r="AU211" s="223" t="s">
        <v>120</v>
      </c>
      <c r="AV211" s="14" t="s">
        <v>120</v>
      </c>
      <c r="AW211" s="14" t="s">
        <v>32</v>
      </c>
      <c r="AX211" s="14" t="s">
        <v>77</v>
      </c>
      <c r="AY211" s="223" t="s">
        <v>292</v>
      </c>
    </row>
    <row r="212" spans="2:51" s="16" customFormat="1" ht="11.25">
      <c r="B212" s="235"/>
      <c r="C212" s="236"/>
      <c r="D212" s="204" t="s">
        <v>301</v>
      </c>
      <c r="E212" s="237" t="s">
        <v>1</v>
      </c>
      <c r="F212" s="238" t="s">
        <v>316</v>
      </c>
      <c r="G212" s="236"/>
      <c r="H212" s="239">
        <v>66.006</v>
      </c>
      <c r="I212" s="240"/>
      <c r="J212" s="236"/>
      <c r="K212" s="236"/>
      <c r="L212" s="241"/>
      <c r="M212" s="242"/>
      <c r="N212" s="243"/>
      <c r="O212" s="243"/>
      <c r="P212" s="243"/>
      <c r="Q212" s="243"/>
      <c r="R212" s="243"/>
      <c r="S212" s="243"/>
      <c r="T212" s="244"/>
      <c r="AT212" s="245" t="s">
        <v>301</v>
      </c>
      <c r="AU212" s="245" t="s">
        <v>120</v>
      </c>
      <c r="AV212" s="16" t="s">
        <v>317</v>
      </c>
      <c r="AW212" s="16" t="s">
        <v>32</v>
      </c>
      <c r="AX212" s="16" t="s">
        <v>77</v>
      </c>
      <c r="AY212" s="245" t="s">
        <v>292</v>
      </c>
    </row>
    <row r="213" spans="2:51" s="13" customFormat="1" ht="22.5">
      <c r="B213" s="202"/>
      <c r="C213" s="203"/>
      <c r="D213" s="204" t="s">
        <v>301</v>
      </c>
      <c r="E213" s="205" t="s">
        <v>1</v>
      </c>
      <c r="F213" s="206" t="s">
        <v>333</v>
      </c>
      <c r="G213" s="203"/>
      <c r="H213" s="205" t="s">
        <v>1</v>
      </c>
      <c r="I213" s="207"/>
      <c r="J213" s="203"/>
      <c r="K213" s="203"/>
      <c r="L213" s="208"/>
      <c r="M213" s="209"/>
      <c r="N213" s="210"/>
      <c r="O213" s="210"/>
      <c r="P213" s="210"/>
      <c r="Q213" s="210"/>
      <c r="R213" s="210"/>
      <c r="S213" s="210"/>
      <c r="T213" s="211"/>
      <c r="AT213" s="212" t="s">
        <v>301</v>
      </c>
      <c r="AU213" s="212" t="s">
        <v>120</v>
      </c>
      <c r="AV213" s="13" t="s">
        <v>85</v>
      </c>
      <c r="AW213" s="13" t="s">
        <v>32</v>
      </c>
      <c r="AX213" s="13" t="s">
        <v>77</v>
      </c>
      <c r="AY213" s="212" t="s">
        <v>292</v>
      </c>
    </row>
    <row r="214" spans="2:51" s="14" customFormat="1" ht="11.25">
      <c r="B214" s="213"/>
      <c r="C214" s="214"/>
      <c r="D214" s="204" t="s">
        <v>301</v>
      </c>
      <c r="E214" s="215" t="s">
        <v>1</v>
      </c>
      <c r="F214" s="216" t="s">
        <v>387</v>
      </c>
      <c r="G214" s="214"/>
      <c r="H214" s="217">
        <v>3.3119999999999998</v>
      </c>
      <c r="I214" s="218"/>
      <c r="J214" s="214"/>
      <c r="K214" s="214"/>
      <c r="L214" s="219"/>
      <c r="M214" s="220"/>
      <c r="N214" s="221"/>
      <c r="O214" s="221"/>
      <c r="P214" s="221"/>
      <c r="Q214" s="221"/>
      <c r="R214" s="221"/>
      <c r="S214" s="221"/>
      <c r="T214" s="222"/>
      <c r="AT214" s="223" t="s">
        <v>301</v>
      </c>
      <c r="AU214" s="223" t="s">
        <v>120</v>
      </c>
      <c r="AV214" s="14" t="s">
        <v>120</v>
      </c>
      <c r="AW214" s="14" t="s">
        <v>32</v>
      </c>
      <c r="AX214" s="14" t="s">
        <v>77</v>
      </c>
      <c r="AY214" s="223" t="s">
        <v>292</v>
      </c>
    </row>
    <row r="215" spans="2:51" s="16" customFormat="1" ht="11.25">
      <c r="B215" s="235"/>
      <c r="C215" s="236"/>
      <c r="D215" s="204" t="s">
        <v>301</v>
      </c>
      <c r="E215" s="237" t="s">
        <v>1</v>
      </c>
      <c r="F215" s="238" t="s">
        <v>316</v>
      </c>
      <c r="G215" s="236"/>
      <c r="H215" s="239">
        <v>3.3119999999999998</v>
      </c>
      <c r="I215" s="240"/>
      <c r="J215" s="236"/>
      <c r="K215" s="236"/>
      <c r="L215" s="241"/>
      <c r="M215" s="242"/>
      <c r="N215" s="243"/>
      <c r="O215" s="243"/>
      <c r="P215" s="243"/>
      <c r="Q215" s="243"/>
      <c r="R215" s="243"/>
      <c r="S215" s="243"/>
      <c r="T215" s="244"/>
      <c r="AT215" s="245" t="s">
        <v>301</v>
      </c>
      <c r="AU215" s="245" t="s">
        <v>120</v>
      </c>
      <c r="AV215" s="16" t="s">
        <v>317</v>
      </c>
      <c r="AW215" s="16" t="s">
        <v>32</v>
      </c>
      <c r="AX215" s="16" t="s">
        <v>77</v>
      </c>
      <c r="AY215" s="245" t="s">
        <v>292</v>
      </c>
    </row>
    <row r="216" spans="2:51" s="13" customFormat="1" ht="11.25">
      <c r="B216" s="202"/>
      <c r="C216" s="203"/>
      <c r="D216" s="204" t="s">
        <v>301</v>
      </c>
      <c r="E216" s="205" t="s">
        <v>1</v>
      </c>
      <c r="F216" s="206" t="s">
        <v>388</v>
      </c>
      <c r="G216" s="203"/>
      <c r="H216" s="205" t="s">
        <v>1</v>
      </c>
      <c r="I216" s="207"/>
      <c r="J216" s="203"/>
      <c r="K216" s="203"/>
      <c r="L216" s="208"/>
      <c r="M216" s="209"/>
      <c r="N216" s="210"/>
      <c r="O216" s="210"/>
      <c r="P216" s="210"/>
      <c r="Q216" s="210"/>
      <c r="R216" s="210"/>
      <c r="S216" s="210"/>
      <c r="T216" s="211"/>
      <c r="AT216" s="212" t="s">
        <v>301</v>
      </c>
      <c r="AU216" s="212" t="s">
        <v>120</v>
      </c>
      <c r="AV216" s="13" t="s">
        <v>85</v>
      </c>
      <c r="AW216" s="13" t="s">
        <v>32</v>
      </c>
      <c r="AX216" s="13" t="s">
        <v>77</v>
      </c>
      <c r="AY216" s="212" t="s">
        <v>292</v>
      </c>
    </row>
    <row r="217" spans="2:51" s="14" customFormat="1" ht="11.25">
      <c r="B217" s="213"/>
      <c r="C217" s="214"/>
      <c r="D217" s="204" t="s">
        <v>301</v>
      </c>
      <c r="E217" s="215" t="s">
        <v>1</v>
      </c>
      <c r="F217" s="216" t="s">
        <v>389</v>
      </c>
      <c r="G217" s="214"/>
      <c r="H217" s="217">
        <v>-26.832000000000001</v>
      </c>
      <c r="I217" s="218"/>
      <c r="J217" s="214"/>
      <c r="K217" s="214"/>
      <c r="L217" s="219"/>
      <c r="M217" s="220"/>
      <c r="N217" s="221"/>
      <c r="O217" s="221"/>
      <c r="P217" s="221"/>
      <c r="Q217" s="221"/>
      <c r="R217" s="221"/>
      <c r="S217" s="221"/>
      <c r="T217" s="222"/>
      <c r="AT217" s="223" t="s">
        <v>301</v>
      </c>
      <c r="AU217" s="223" t="s">
        <v>120</v>
      </c>
      <c r="AV217" s="14" t="s">
        <v>120</v>
      </c>
      <c r="AW217" s="14" t="s">
        <v>32</v>
      </c>
      <c r="AX217" s="14" t="s">
        <v>77</v>
      </c>
      <c r="AY217" s="223" t="s">
        <v>292</v>
      </c>
    </row>
    <row r="218" spans="2:51" s="14" customFormat="1" ht="11.25">
      <c r="B218" s="213"/>
      <c r="C218" s="214"/>
      <c r="D218" s="204" t="s">
        <v>301</v>
      </c>
      <c r="E218" s="215" t="s">
        <v>1</v>
      </c>
      <c r="F218" s="216" t="s">
        <v>390</v>
      </c>
      <c r="G218" s="214"/>
      <c r="H218" s="217">
        <v>-7.4909999999999997</v>
      </c>
      <c r="I218" s="218"/>
      <c r="J218" s="214"/>
      <c r="K218" s="214"/>
      <c r="L218" s="219"/>
      <c r="M218" s="220"/>
      <c r="N218" s="221"/>
      <c r="O218" s="221"/>
      <c r="P218" s="221"/>
      <c r="Q218" s="221"/>
      <c r="R218" s="221"/>
      <c r="S218" s="221"/>
      <c r="T218" s="222"/>
      <c r="AT218" s="223" t="s">
        <v>301</v>
      </c>
      <c r="AU218" s="223" t="s">
        <v>120</v>
      </c>
      <c r="AV218" s="14" t="s">
        <v>120</v>
      </c>
      <c r="AW218" s="14" t="s">
        <v>32</v>
      </c>
      <c r="AX218" s="14" t="s">
        <v>77</v>
      </c>
      <c r="AY218" s="223" t="s">
        <v>292</v>
      </c>
    </row>
    <row r="219" spans="2:51" s="14" customFormat="1" ht="33.75">
      <c r="B219" s="213"/>
      <c r="C219" s="214"/>
      <c r="D219" s="204" t="s">
        <v>301</v>
      </c>
      <c r="E219" s="215" t="s">
        <v>1</v>
      </c>
      <c r="F219" s="216" t="s">
        <v>391</v>
      </c>
      <c r="G219" s="214"/>
      <c r="H219" s="217">
        <v>-10.212</v>
      </c>
      <c r="I219" s="218"/>
      <c r="J219" s="214"/>
      <c r="K219" s="214"/>
      <c r="L219" s="219"/>
      <c r="M219" s="220"/>
      <c r="N219" s="221"/>
      <c r="O219" s="221"/>
      <c r="P219" s="221"/>
      <c r="Q219" s="221"/>
      <c r="R219" s="221"/>
      <c r="S219" s="221"/>
      <c r="T219" s="222"/>
      <c r="AT219" s="223" t="s">
        <v>301</v>
      </c>
      <c r="AU219" s="223" t="s">
        <v>120</v>
      </c>
      <c r="AV219" s="14" t="s">
        <v>120</v>
      </c>
      <c r="AW219" s="14" t="s">
        <v>32</v>
      </c>
      <c r="AX219" s="14" t="s">
        <v>77</v>
      </c>
      <c r="AY219" s="223" t="s">
        <v>292</v>
      </c>
    </row>
    <row r="220" spans="2:51" s="14" customFormat="1" ht="22.5">
      <c r="B220" s="213"/>
      <c r="C220" s="214"/>
      <c r="D220" s="204" t="s">
        <v>301</v>
      </c>
      <c r="E220" s="215" t="s">
        <v>1</v>
      </c>
      <c r="F220" s="216" t="s">
        <v>392</v>
      </c>
      <c r="G220" s="214"/>
      <c r="H220" s="217">
        <v>-3.7389999999999999</v>
      </c>
      <c r="I220" s="218"/>
      <c r="J220" s="214"/>
      <c r="K220" s="214"/>
      <c r="L220" s="219"/>
      <c r="M220" s="220"/>
      <c r="N220" s="221"/>
      <c r="O220" s="221"/>
      <c r="P220" s="221"/>
      <c r="Q220" s="221"/>
      <c r="R220" s="221"/>
      <c r="S220" s="221"/>
      <c r="T220" s="222"/>
      <c r="AT220" s="223" t="s">
        <v>301</v>
      </c>
      <c r="AU220" s="223" t="s">
        <v>120</v>
      </c>
      <c r="AV220" s="14" t="s">
        <v>120</v>
      </c>
      <c r="AW220" s="14" t="s">
        <v>32</v>
      </c>
      <c r="AX220" s="14" t="s">
        <v>77</v>
      </c>
      <c r="AY220" s="223" t="s">
        <v>292</v>
      </c>
    </row>
    <row r="221" spans="2:51" s="14" customFormat="1" ht="33.75">
      <c r="B221" s="213"/>
      <c r="C221" s="214"/>
      <c r="D221" s="204" t="s">
        <v>301</v>
      </c>
      <c r="E221" s="215" t="s">
        <v>1</v>
      </c>
      <c r="F221" s="216" t="s">
        <v>393</v>
      </c>
      <c r="G221" s="214"/>
      <c r="H221" s="217">
        <v>-5.3410000000000002</v>
      </c>
      <c r="I221" s="218"/>
      <c r="J221" s="214"/>
      <c r="K221" s="214"/>
      <c r="L221" s="219"/>
      <c r="M221" s="220"/>
      <c r="N221" s="221"/>
      <c r="O221" s="221"/>
      <c r="P221" s="221"/>
      <c r="Q221" s="221"/>
      <c r="R221" s="221"/>
      <c r="S221" s="221"/>
      <c r="T221" s="222"/>
      <c r="AT221" s="223" t="s">
        <v>301</v>
      </c>
      <c r="AU221" s="223" t="s">
        <v>120</v>
      </c>
      <c r="AV221" s="14" t="s">
        <v>120</v>
      </c>
      <c r="AW221" s="14" t="s">
        <v>32</v>
      </c>
      <c r="AX221" s="14" t="s">
        <v>77</v>
      </c>
      <c r="AY221" s="223" t="s">
        <v>292</v>
      </c>
    </row>
    <row r="222" spans="2:51" s="14" customFormat="1" ht="11.25">
      <c r="B222" s="213"/>
      <c r="C222" s="214"/>
      <c r="D222" s="204" t="s">
        <v>301</v>
      </c>
      <c r="E222" s="215" t="s">
        <v>1</v>
      </c>
      <c r="F222" s="216" t="s">
        <v>394</v>
      </c>
      <c r="G222" s="214"/>
      <c r="H222" s="217">
        <v>-3.7450000000000001</v>
      </c>
      <c r="I222" s="218"/>
      <c r="J222" s="214"/>
      <c r="K222" s="214"/>
      <c r="L222" s="219"/>
      <c r="M222" s="220"/>
      <c r="N222" s="221"/>
      <c r="O222" s="221"/>
      <c r="P222" s="221"/>
      <c r="Q222" s="221"/>
      <c r="R222" s="221"/>
      <c r="S222" s="221"/>
      <c r="T222" s="222"/>
      <c r="AT222" s="223" t="s">
        <v>301</v>
      </c>
      <c r="AU222" s="223" t="s">
        <v>120</v>
      </c>
      <c r="AV222" s="14" t="s">
        <v>120</v>
      </c>
      <c r="AW222" s="14" t="s">
        <v>32</v>
      </c>
      <c r="AX222" s="14" t="s">
        <v>77</v>
      </c>
      <c r="AY222" s="223" t="s">
        <v>292</v>
      </c>
    </row>
    <row r="223" spans="2:51" s="14" customFormat="1" ht="33.75">
      <c r="B223" s="213"/>
      <c r="C223" s="214"/>
      <c r="D223" s="204" t="s">
        <v>301</v>
      </c>
      <c r="E223" s="215" t="s">
        <v>1</v>
      </c>
      <c r="F223" s="216" t="s">
        <v>395</v>
      </c>
      <c r="G223" s="214"/>
      <c r="H223" s="217">
        <v>-5</v>
      </c>
      <c r="I223" s="218"/>
      <c r="J223" s="214"/>
      <c r="K223" s="214"/>
      <c r="L223" s="219"/>
      <c r="M223" s="220"/>
      <c r="N223" s="221"/>
      <c r="O223" s="221"/>
      <c r="P223" s="221"/>
      <c r="Q223" s="221"/>
      <c r="R223" s="221"/>
      <c r="S223" s="221"/>
      <c r="T223" s="222"/>
      <c r="AT223" s="223" t="s">
        <v>301</v>
      </c>
      <c r="AU223" s="223" t="s">
        <v>120</v>
      </c>
      <c r="AV223" s="14" t="s">
        <v>120</v>
      </c>
      <c r="AW223" s="14" t="s">
        <v>32</v>
      </c>
      <c r="AX223" s="14" t="s">
        <v>77</v>
      </c>
      <c r="AY223" s="223" t="s">
        <v>292</v>
      </c>
    </row>
    <row r="224" spans="2:51" s="14" customFormat="1" ht="22.5">
      <c r="B224" s="213"/>
      <c r="C224" s="214"/>
      <c r="D224" s="204" t="s">
        <v>301</v>
      </c>
      <c r="E224" s="215" t="s">
        <v>1</v>
      </c>
      <c r="F224" s="216" t="s">
        <v>396</v>
      </c>
      <c r="G224" s="214"/>
      <c r="H224" s="217">
        <v>-24.545999999999999</v>
      </c>
      <c r="I224" s="218"/>
      <c r="J224" s="214"/>
      <c r="K224" s="214"/>
      <c r="L224" s="219"/>
      <c r="M224" s="220"/>
      <c r="N224" s="221"/>
      <c r="O224" s="221"/>
      <c r="P224" s="221"/>
      <c r="Q224" s="221"/>
      <c r="R224" s="221"/>
      <c r="S224" s="221"/>
      <c r="T224" s="222"/>
      <c r="AT224" s="223" t="s">
        <v>301</v>
      </c>
      <c r="AU224" s="223" t="s">
        <v>120</v>
      </c>
      <c r="AV224" s="14" t="s">
        <v>120</v>
      </c>
      <c r="AW224" s="14" t="s">
        <v>32</v>
      </c>
      <c r="AX224" s="14" t="s">
        <v>77</v>
      </c>
      <c r="AY224" s="223" t="s">
        <v>292</v>
      </c>
    </row>
    <row r="225" spans="1:65" s="14" customFormat="1" ht="11.25">
      <c r="B225" s="213"/>
      <c r="C225" s="214"/>
      <c r="D225" s="204" t="s">
        <v>301</v>
      </c>
      <c r="E225" s="215" t="s">
        <v>1</v>
      </c>
      <c r="F225" s="216" t="s">
        <v>397</v>
      </c>
      <c r="G225" s="214"/>
      <c r="H225" s="217">
        <v>-7.327</v>
      </c>
      <c r="I225" s="218"/>
      <c r="J225" s="214"/>
      <c r="K225" s="214"/>
      <c r="L225" s="219"/>
      <c r="M225" s="220"/>
      <c r="N225" s="221"/>
      <c r="O225" s="221"/>
      <c r="P225" s="221"/>
      <c r="Q225" s="221"/>
      <c r="R225" s="221"/>
      <c r="S225" s="221"/>
      <c r="T225" s="222"/>
      <c r="AT225" s="223" t="s">
        <v>301</v>
      </c>
      <c r="AU225" s="223" t="s">
        <v>120</v>
      </c>
      <c r="AV225" s="14" t="s">
        <v>120</v>
      </c>
      <c r="AW225" s="14" t="s">
        <v>32</v>
      </c>
      <c r="AX225" s="14" t="s">
        <v>77</v>
      </c>
      <c r="AY225" s="223" t="s">
        <v>292</v>
      </c>
    </row>
    <row r="226" spans="1:65" s="14" customFormat="1" ht="11.25">
      <c r="B226" s="213"/>
      <c r="C226" s="214"/>
      <c r="D226" s="204" t="s">
        <v>301</v>
      </c>
      <c r="E226" s="215" t="s">
        <v>1</v>
      </c>
      <c r="F226" s="216" t="s">
        <v>398</v>
      </c>
      <c r="G226" s="214"/>
      <c r="H226" s="217">
        <v>-0.96</v>
      </c>
      <c r="I226" s="218"/>
      <c r="J226" s="214"/>
      <c r="K226" s="214"/>
      <c r="L226" s="219"/>
      <c r="M226" s="220"/>
      <c r="N226" s="221"/>
      <c r="O226" s="221"/>
      <c r="P226" s="221"/>
      <c r="Q226" s="221"/>
      <c r="R226" s="221"/>
      <c r="S226" s="221"/>
      <c r="T226" s="222"/>
      <c r="AT226" s="223" t="s">
        <v>301</v>
      </c>
      <c r="AU226" s="223" t="s">
        <v>120</v>
      </c>
      <c r="AV226" s="14" t="s">
        <v>120</v>
      </c>
      <c r="AW226" s="14" t="s">
        <v>32</v>
      </c>
      <c r="AX226" s="14" t="s">
        <v>77</v>
      </c>
      <c r="AY226" s="223" t="s">
        <v>292</v>
      </c>
    </row>
    <row r="227" spans="1:65" s="16" customFormat="1" ht="11.25">
      <c r="B227" s="235"/>
      <c r="C227" s="236"/>
      <c r="D227" s="204" t="s">
        <v>301</v>
      </c>
      <c r="E227" s="237" t="s">
        <v>1</v>
      </c>
      <c r="F227" s="238" t="s">
        <v>316</v>
      </c>
      <c r="G227" s="236"/>
      <c r="H227" s="239">
        <v>-95.192999999999998</v>
      </c>
      <c r="I227" s="240"/>
      <c r="J227" s="236"/>
      <c r="K227" s="236"/>
      <c r="L227" s="241"/>
      <c r="M227" s="242"/>
      <c r="N227" s="243"/>
      <c r="O227" s="243"/>
      <c r="P227" s="243"/>
      <c r="Q227" s="243"/>
      <c r="R227" s="243"/>
      <c r="S227" s="243"/>
      <c r="T227" s="244"/>
      <c r="AT227" s="245" t="s">
        <v>301</v>
      </c>
      <c r="AU227" s="245" t="s">
        <v>120</v>
      </c>
      <c r="AV227" s="16" t="s">
        <v>317</v>
      </c>
      <c r="AW227" s="16" t="s">
        <v>32</v>
      </c>
      <c r="AX227" s="16" t="s">
        <v>77</v>
      </c>
      <c r="AY227" s="245" t="s">
        <v>292</v>
      </c>
    </row>
    <row r="228" spans="1:65" s="15" customFormat="1" ht="11.25">
      <c r="B228" s="224"/>
      <c r="C228" s="225"/>
      <c r="D228" s="204" t="s">
        <v>301</v>
      </c>
      <c r="E228" s="226" t="s">
        <v>238</v>
      </c>
      <c r="F228" s="227" t="s">
        <v>304</v>
      </c>
      <c r="G228" s="225"/>
      <c r="H228" s="228">
        <v>1352.9639999999999</v>
      </c>
      <c r="I228" s="229"/>
      <c r="J228" s="225"/>
      <c r="K228" s="225"/>
      <c r="L228" s="230"/>
      <c r="M228" s="231"/>
      <c r="N228" s="232"/>
      <c r="O228" s="232"/>
      <c r="P228" s="232"/>
      <c r="Q228" s="232"/>
      <c r="R228" s="232"/>
      <c r="S228" s="232"/>
      <c r="T228" s="233"/>
      <c r="AT228" s="234" t="s">
        <v>301</v>
      </c>
      <c r="AU228" s="234" t="s">
        <v>120</v>
      </c>
      <c r="AV228" s="15" t="s">
        <v>299</v>
      </c>
      <c r="AW228" s="15" t="s">
        <v>32</v>
      </c>
      <c r="AX228" s="15" t="s">
        <v>85</v>
      </c>
      <c r="AY228" s="234" t="s">
        <v>292</v>
      </c>
    </row>
    <row r="229" spans="1:65" s="2" customFormat="1" ht="24.2" customHeight="1">
      <c r="A229" s="35"/>
      <c r="B229" s="36"/>
      <c r="C229" s="189" t="s">
        <v>399</v>
      </c>
      <c r="D229" s="189" t="s">
        <v>294</v>
      </c>
      <c r="E229" s="190" t="s">
        <v>400</v>
      </c>
      <c r="F229" s="191" t="s">
        <v>401</v>
      </c>
      <c r="G229" s="192" t="s">
        <v>297</v>
      </c>
      <c r="H229" s="193">
        <v>3100</v>
      </c>
      <c r="I229" s="194"/>
      <c r="J229" s="195">
        <f>ROUND(I229*H229,2)</f>
        <v>0</v>
      </c>
      <c r="K229" s="191" t="s">
        <v>298</v>
      </c>
      <c r="L229" s="40"/>
      <c r="M229" s="196" t="s">
        <v>1</v>
      </c>
      <c r="N229" s="197" t="s">
        <v>43</v>
      </c>
      <c r="O229" s="72"/>
      <c r="P229" s="198">
        <f>O229*H229</f>
        <v>0</v>
      </c>
      <c r="Q229" s="198">
        <v>0</v>
      </c>
      <c r="R229" s="198">
        <f>Q229*H229</f>
        <v>0</v>
      </c>
      <c r="S229" s="198">
        <v>0</v>
      </c>
      <c r="T229" s="199">
        <f>S229*H229</f>
        <v>0</v>
      </c>
      <c r="U229" s="35"/>
      <c r="V229" s="35"/>
      <c r="W229" s="35"/>
      <c r="X229" s="35"/>
      <c r="Y229" s="35"/>
      <c r="Z229" s="35"/>
      <c r="AA229" s="35"/>
      <c r="AB229" s="35"/>
      <c r="AC229" s="35"/>
      <c r="AD229" s="35"/>
      <c r="AE229" s="35"/>
      <c r="AR229" s="200" t="s">
        <v>299</v>
      </c>
      <c r="AT229" s="200" t="s">
        <v>294</v>
      </c>
      <c r="AU229" s="200" t="s">
        <v>120</v>
      </c>
      <c r="AY229" s="18" t="s">
        <v>292</v>
      </c>
      <c r="BE229" s="201">
        <f>IF(N229="základní",J229,0)</f>
        <v>0</v>
      </c>
      <c r="BF229" s="201">
        <f>IF(N229="snížená",J229,0)</f>
        <v>0</v>
      </c>
      <c r="BG229" s="201">
        <f>IF(N229="zákl. přenesená",J229,0)</f>
        <v>0</v>
      </c>
      <c r="BH229" s="201">
        <f>IF(N229="sníž. přenesená",J229,0)</f>
        <v>0</v>
      </c>
      <c r="BI229" s="201">
        <f>IF(N229="nulová",J229,0)</f>
        <v>0</v>
      </c>
      <c r="BJ229" s="18" t="s">
        <v>120</v>
      </c>
      <c r="BK229" s="201">
        <f>ROUND(I229*H229,2)</f>
        <v>0</v>
      </c>
      <c r="BL229" s="18" t="s">
        <v>299</v>
      </c>
      <c r="BM229" s="200" t="s">
        <v>402</v>
      </c>
    </row>
    <row r="230" spans="1:65" s="12" customFormat="1" ht="22.9" customHeight="1">
      <c r="B230" s="173"/>
      <c r="C230" s="174"/>
      <c r="D230" s="175" t="s">
        <v>76</v>
      </c>
      <c r="E230" s="187" t="s">
        <v>120</v>
      </c>
      <c r="F230" s="187" t="s">
        <v>403</v>
      </c>
      <c r="G230" s="174"/>
      <c r="H230" s="174"/>
      <c r="I230" s="177"/>
      <c r="J230" s="188">
        <f>BK230</f>
        <v>0</v>
      </c>
      <c r="K230" s="174"/>
      <c r="L230" s="179"/>
      <c r="M230" s="180"/>
      <c r="N230" s="181"/>
      <c r="O230" s="181"/>
      <c r="P230" s="182">
        <f>SUM(P231:P343)</f>
        <v>0</v>
      </c>
      <c r="Q230" s="181"/>
      <c r="R230" s="182">
        <f>SUM(R231:R343)</f>
        <v>4285.4034025999999</v>
      </c>
      <c r="S230" s="181"/>
      <c r="T230" s="183">
        <f>SUM(T231:T343)</f>
        <v>0</v>
      </c>
      <c r="AR230" s="184" t="s">
        <v>85</v>
      </c>
      <c r="AT230" s="185" t="s">
        <v>76</v>
      </c>
      <c r="AU230" s="185" t="s">
        <v>85</v>
      </c>
      <c r="AY230" s="184" t="s">
        <v>292</v>
      </c>
      <c r="BK230" s="186">
        <f>SUM(BK231:BK343)</f>
        <v>0</v>
      </c>
    </row>
    <row r="231" spans="1:65" s="2" customFormat="1" ht="44.25" customHeight="1">
      <c r="A231" s="35"/>
      <c r="B231" s="36"/>
      <c r="C231" s="189" t="s">
        <v>404</v>
      </c>
      <c r="D231" s="189" t="s">
        <v>294</v>
      </c>
      <c r="E231" s="190" t="s">
        <v>405</v>
      </c>
      <c r="F231" s="191" t="s">
        <v>406</v>
      </c>
      <c r="G231" s="192" t="s">
        <v>407</v>
      </c>
      <c r="H231" s="193">
        <v>1159.3800000000001</v>
      </c>
      <c r="I231" s="194"/>
      <c r="J231" s="195">
        <f>ROUND(I231*H231,2)</f>
        <v>0</v>
      </c>
      <c r="K231" s="191" t="s">
        <v>298</v>
      </c>
      <c r="L231" s="40"/>
      <c r="M231" s="196" t="s">
        <v>1</v>
      </c>
      <c r="N231" s="197" t="s">
        <v>43</v>
      </c>
      <c r="O231" s="72"/>
      <c r="P231" s="198">
        <f>O231*H231</f>
        <v>0</v>
      </c>
      <c r="Q231" s="198">
        <v>0.23777999999999999</v>
      </c>
      <c r="R231" s="198">
        <f>Q231*H231</f>
        <v>275.67737640000001</v>
      </c>
      <c r="S231" s="198">
        <v>0</v>
      </c>
      <c r="T231" s="199">
        <f>S231*H231</f>
        <v>0</v>
      </c>
      <c r="U231" s="35"/>
      <c r="V231" s="35"/>
      <c r="W231" s="35"/>
      <c r="X231" s="35"/>
      <c r="Y231" s="35"/>
      <c r="Z231" s="35"/>
      <c r="AA231" s="35"/>
      <c r="AB231" s="35"/>
      <c r="AC231" s="35"/>
      <c r="AD231" s="35"/>
      <c r="AE231" s="35"/>
      <c r="AR231" s="200" t="s">
        <v>299</v>
      </c>
      <c r="AT231" s="200" t="s">
        <v>294</v>
      </c>
      <c r="AU231" s="200" t="s">
        <v>120</v>
      </c>
      <c r="AY231" s="18" t="s">
        <v>292</v>
      </c>
      <c r="BE231" s="201">
        <f>IF(N231="základní",J231,0)</f>
        <v>0</v>
      </c>
      <c r="BF231" s="201">
        <f>IF(N231="snížená",J231,0)</f>
        <v>0</v>
      </c>
      <c r="BG231" s="201">
        <f>IF(N231="zákl. přenesená",J231,0)</f>
        <v>0</v>
      </c>
      <c r="BH231" s="201">
        <f>IF(N231="sníž. přenesená",J231,0)</f>
        <v>0</v>
      </c>
      <c r="BI231" s="201">
        <f>IF(N231="nulová",J231,0)</f>
        <v>0</v>
      </c>
      <c r="BJ231" s="18" t="s">
        <v>120</v>
      </c>
      <c r="BK231" s="201">
        <f>ROUND(I231*H231,2)</f>
        <v>0</v>
      </c>
      <c r="BL231" s="18" t="s">
        <v>299</v>
      </c>
      <c r="BM231" s="200" t="s">
        <v>408</v>
      </c>
    </row>
    <row r="232" spans="1:65" s="13" customFormat="1" ht="11.25">
      <c r="B232" s="202"/>
      <c r="C232" s="203"/>
      <c r="D232" s="204" t="s">
        <v>301</v>
      </c>
      <c r="E232" s="205" t="s">
        <v>1</v>
      </c>
      <c r="F232" s="206" t="s">
        <v>409</v>
      </c>
      <c r="G232" s="203"/>
      <c r="H232" s="205" t="s">
        <v>1</v>
      </c>
      <c r="I232" s="207"/>
      <c r="J232" s="203"/>
      <c r="K232" s="203"/>
      <c r="L232" s="208"/>
      <c r="M232" s="209"/>
      <c r="N232" s="210"/>
      <c r="O232" s="210"/>
      <c r="P232" s="210"/>
      <c r="Q232" s="210"/>
      <c r="R232" s="210"/>
      <c r="S232" s="210"/>
      <c r="T232" s="211"/>
      <c r="AT232" s="212" t="s">
        <v>301</v>
      </c>
      <c r="AU232" s="212" t="s">
        <v>120</v>
      </c>
      <c r="AV232" s="13" t="s">
        <v>85</v>
      </c>
      <c r="AW232" s="13" t="s">
        <v>32</v>
      </c>
      <c r="AX232" s="13" t="s">
        <v>77</v>
      </c>
      <c r="AY232" s="212" t="s">
        <v>292</v>
      </c>
    </row>
    <row r="233" spans="1:65" s="14" customFormat="1" ht="33.75">
      <c r="B233" s="213"/>
      <c r="C233" s="214"/>
      <c r="D233" s="204" t="s">
        <v>301</v>
      </c>
      <c r="E233" s="215" t="s">
        <v>1</v>
      </c>
      <c r="F233" s="216" t="s">
        <v>410</v>
      </c>
      <c r="G233" s="214"/>
      <c r="H233" s="217">
        <v>234.14500000000001</v>
      </c>
      <c r="I233" s="218"/>
      <c r="J233" s="214"/>
      <c r="K233" s="214"/>
      <c r="L233" s="219"/>
      <c r="M233" s="220"/>
      <c r="N233" s="221"/>
      <c r="O233" s="221"/>
      <c r="P233" s="221"/>
      <c r="Q233" s="221"/>
      <c r="R233" s="221"/>
      <c r="S233" s="221"/>
      <c r="T233" s="222"/>
      <c r="AT233" s="223" t="s">
        <v>301</v>
      </c>
      <c r="AU233" s="223" t="s">
        <v>120</v>
      </c>
      <c r="AV233" s="14" t="s">
        <v>120</v>
      </c>
      <c r="AW233" s="14" t="s">
        <v>32</v>
      </c>
      <c r="AX233" s="14" t="s">
        <v>77</v>
      </c>
      <c r="AY233" s="223" t="s">
        <v>292</v>
      </c>
    </row>
    <row r="234" spans="1:65" s="14" customFormat="1" ht="33.75">
      <c r="B234" s="213"/>
      <c r="C234" s="214"/>
      <c r="D234" s="204" t="s">
        <v>301</v>
      </c>
      <c r="E234" s="215" t="s">
        <v>1</v>
      </c>
      <c r="F234" s="216" t="s">
        <v>411</v>
      </c>
      <c r="G234" s="214"/>
      <c r="H234" s="217">
        <v>234.14500000000001</v>
      </c>
      <c r="I234" s="218"/>
      <c r="J234" s="214"/>
      <c r="K234" s="214"/>
      <c r="L234" s="219"/>
      <c r="M234" s="220"/>
      <c r="N234" s="221"/>
      <c r="O234" s="221"/>
      <c r="P234" s="221"/>
      <c r="Q234" s="221"/>
      <c r="R234" s="221"/>
      <c r="S234" s="221"/>
      <c r="T234" s="222"/>
      <c r="AT234" s="223" t="s">
        <v>301</v>
      </c>
      <c r="AU234" s="223" t="s">
        <v>120</v>
      </c>
      <c r="AV234" s="14" t="s">
        <v>120</v>
      </c>
      <c r="AW234" s="14" t="s">
        <v>32</v>
      </c>
      <c r="AX234" s="14" t="s">
        <v>77</v>
      </c>
      <c r="AY234" s="223" t="s">
        <v>292</v>
      </c>
    </row>
    <row r="235" spans="1:65" s="14" customFormat="1" ht="33.75">
      <c r="B235" s="213"/>
      <c r="C235" s="214"/>
      <c r="D235" s="204" t="s">
        <v>301</v>
      </c>
      <c r="E235" s="215" t="s">
        <v>1</v>
      </c>
      <c r="F235" s="216" t="s">
        <v>412</v>
      </c>
      <c r="G235" s="214"/>
      <c r="H235" s="217">
        <v>234.54499999999999</v>
      </c>
      <c r="I235" s="218"/>
      <c r="J235" s="214"/>
      <c r="K235" s="214"/>
      <c r="L235" s="219"/>
      <c r="M235" s="220"/>
      <c r="N235" s="221"/>
      <c r="O235" s="221"/>
      <c r="P235" s="221"/>
      <c r="Q235" s="221"/>
      <c r="R235" s="221"/>
      <c r="S235" s="221"/>
      <c r="T235" s="222"/>
      <c r="AT235" s="223" t="s">
        <v>301</v>
      </c>
      <c r="AU235" s="223" t="s">
        <v>120</v>
      </c>
      <c r="AV235" s="14" t="s">
        <v>120</v>
      </c>
      <c r="AW235" s="14" t="s">
        <v>32</v>
      </c>
      <c r="AX235" s="14" t="s">
        <v>77</v>
      </c>
      <c r="AY235" s="223" t="s">
        <v>292</v>
      </c>
    </row>
    <row r="236" spans="1:65" s="14" customFormat="1" ht="33.75">
      <c r="B236" s="213"/>
      <c r="C236" s="214"/>
      <c r="D236" s="204" t="s">
        <v>301</v>
      </c>
      <c r="E236" s="215" t="s">
        <v>1</v>
      </c>
      <c r="F236" s="216" t="s">
        <v>413</v>
      </c>
      <c r="G236" s="214"/>
      <c r="H236" s="217">
        <v>234.14500000000001</v>
      </c>
      <c r="I236" s="218"/>
      <c r="J236" s="214"/>
      <c r="K236" s="214"/>
      <c r="L236" s="219"/>
      <c r="M236" s="220"/>
      <c r="N236" s="221"/>
      <c r="O236" s="221"/>
      <c r="P236" s="221"/>
      <c r="Q236" s="221"/>
      <c r="R236" s="221"/>
      <c r="S236" s="221"/>
      <c r="T236" s="222"/>
      <c r="AT236" s="223" t="s">
        <v>301</v>
      </c>
      <c r="AU236" s="223" t="s">
        <v>120</v>
      </c>
      <c r="AV236" s="14" t="s">
        <v>120</v>
      </c>
      <c r="AW236" s="14" t="s">
        <v>32</v>
      </c>
      <c r="AX236" s="14" t="s">
        <v>77</v>
      </c>
      <c r="AY236" s="223" t="s">
        <v>292</v>
      </c>
    </row>
    <row r="237" spans="1:65" s="14" customFormat="1" ht="33.75">
      <c r="B237" s="213"/>
      <c r="C237" s="214"/>
      <c r="D237" s="204" t="s">
        <v>301</v>
      </c>
      <c r="E237" s="215" t="s">
        <v>1</v>
      </c>
      <c r="F237" s="216" t="s">
        <v>414</v>
      </c>
      <c r="G237" s="214"/>
      <c r="H237" s="217">
        <v>222.4</v>
      </c>
      <c r="I237" s="218"/>
      <c r="J237" s="214"/>
      <c r="K237" s="214"/>
      <c r="L237" s="219"/>
      <c r="M237" s="220"/>
      <c r="N237" s="221"/>
      <c r="O237" s="221"/>
      <c r="P237" s="221"/>
      <c r="Q237" s="221"/>
      <c r="R237" s="221"/>
      <c r="S237" s="221"/>
      <c r="T237" s="222"/>
      <c r="AT237" s="223" t="s">
        <v>301</v>
      </c>
      <c r="AU237" s="223" t="s">
        <v>120</v>
      </c>
      <c r="AV237" s="14" t="s">
        <v>120</v>
      </c>
      <c r="AW237" s="14" t="s">
        <v>32</v>
      </c>
      <c r="AX237" s="14" t="s">
        <v>77</v>
      </c>
      <c r="AY237" s="223" t="s">
        <v>292</v>
      </c>
    </row>
    <row r="238" spans="1:65" s="15" customFormat="1" ht="11.25">
      <c r="B238" s="224"/>
      <c r="C238" s="225"/>
      <c r="D238" s="204" t="s">
        <v>301</v>
      </c>
      <c r="E238" s="226" t="s">
        <v>1</v>
      </c>
      <c r="F238" s="227" t="s">
        <v>304</v>
      </c>
      <c r="G238" s="225"/>
      <c r="H238" s="228">
        <v>1159.3800000000001</v>
      </c>
      <c r="I238" s="229"/>
      <c r="J238" s="225"/>
      <c r="K238" s="225"/>
      <c r="L238" s="230"/>
      <c r="M238" s="231"/>
      <c r="N238" s="232"/>
      <c r="O238" s="232"/>
      <c r="P238" s="232"/>
      <c r="Q238" s="232"/>
      <c r="R238" s="232"/>
      <c r="S238" s="232"/>
      <c r="T238" s="233"/>
      <c r="AT238" s="234" t="s">
        <v>301</v>
      </c>
      <c r="AU238" s="234" t="s">
        <v>120</v>
      </c>
      <c r="AV238" s="15" t="s">
        <v>299</v>
      </c>
      <c r="AW238" s="15" t="s">
        <v>32</v>
      </c>
      <c r="AX238" s="15" t="s">
        <v>85</v>
      </c>
      <c r="AY238" s="234" t="s">
        <v>292</v>
      </c>
    </row>
    <row r="239" spans="1:65" s="2" customFormat="1" ht="24.2" customHeight="1">
      <c r="A239" s="35"/>
      <c r="B239" s="36"/>
      <c r="C239" s="189" t="s">
        <v>415</v>
      </c>
      <c r="D239" s="189" t="s">
        <v>294</v>
      </c>
      <c r="E239" s="190" t="s">
        <v>416</v>
      </c>
      <c r="F239" s="191" t="s">
        <v>417</v>
      </c>
      <c r="G239" s="192" t="s">
        <v>307</v>
      </c>
      <c r="H239" s="193">
        <v>294.64699999999999</v>
      </c>
      <c r="I239" s="194"/>
      <c r="J239" s="195">
        <f>ROUND(I239*H239,2)</f>
        <v>0</v>
      </c>
      <c r="K239" s="191" t="s">
        <v>298</v>
      </c>
      <c r="L239" s="40"/>
      <c r="M239" s="196" t="s">
        <v>1</v>
      </c>
      <c r="N239" s="197" t="s">
        <v>43</v>
      </c>
      <c r="O239" s="72"/>
      <c r="P239" s="198">
        <f>O239*H239</f>
        <v>0</v>
      </c>
      <c r="Q239" s="198">
        <v>2.47214</v>
      </c>
      <c r="R239" s="198">
        <f>Q239*H239</f>
        <v>728.40863458000001</v>
      </c>
      <c r="S239" s="198">
        <v>0</v>
      </c>
      <c r="T239" s="199">
        <f>S239*H239</f>
        <v>0</v>
      </c>
      <c r="U239" s="35"/>
      <c r="V239" s="35"/>
      <c r="W239" s="35"/>
      <c r="X239" s="35"/>
      <c r="Y239" s="35"/>
      <c r="Z239" s="35"/>
      <c r="AA239" s="35"/>
      <c r="AB239" s="35"/>
      <c r="AC239" s="35"/>
      <c r="AD239" s="35"/>
      <c r="AE239" s="35"/>
      <c r="AR239" s="200" t="s">
        <v>299</v>
      </c>
      <c r="AT239" s="200" t="s">
        <v>294</v>
      </c>
      <c r="AU239" s="200" t="s">
        <v>120</v>
      </c>
      <c r="AY239" s="18" t="s">
        <v>292</v>
      </c>
      <c r="BE239" s="201">
        <f>IF(N239="základní",J239,0)</f>
        <v>0</v>
      </c>
      <c r="BF239" s="201">
        <f>IF(N239="snížená",J239,0)</f>
        <v>0</v>
      </c>
      <c r="BG239" s="201">
        <f>IF(N239="zákl. přenesená",J239,0)</f>
        <v>0</v>
      </c>
      <c r="BH239" s="201">
        <f>IF(N239="sníž. přenesená",J239,0)</f>
        <v>0</v>
      </c>
      <c r="BI239" s="201">
        <f>IF(N239="nulová",J239,0)</f>
        <v>0</v>
      </c>
      <c r="BJ239" s="18" t="s">
        <v>120</v>
      </c>
      <c r="BK239" s="201">
        <f>ROUND(I239*H239,2)</f>
        <v>0</v>
      </c>
      <c r="BL239" s="18" t="s">
        <v>299</v>
      </c>
      <c r="BM239" s="200" t="s">
        <v>418</v>
      </c>
    </row>
    <row r="240" spans="1:65" s="13" customFormat="1" ht="11.25">
      <c r="B240" s="202"/>
      <c r="C240" s="203"/>
      <c r="D240" s="204" t="s">
        <v>301</v>
      </c>
      <c r="E240" s="205" t="s">
        <v>1</v>
      </c>
      <c r="F240" s="206" t="s">
        <v>419</v>
      </c>
      <c r="G240" s="203"/>
      <c r="H240" s="205" t="s">
        <v>1</v>
      </c>
      <c r="I240" s="207"/>
      <c r="J240" s="203"/>
      <c r="K240" s="203"/>
      <c r="L240" s="208"/>
      <c r="M240" s="209"/>
      <c r="N240" s="210"/>
      <c r="O240" s="210"/>
      <c r="P240" s="210"/>
      <c r="Q240" s="210"/>
      <c r="R240" s="210"/>
      <c r="S240" s="210"/>
      <c r="T240" s="211"/>
      <c r="AT240" s="212" t="s">
        <v>301</v>
      </c>
      <c r="AU240" s="212" t="s">
        <v>120</v>
      </c>
      <c r="AV240" s="13" t="s">
        <v>85</v>
      </c>
      <c r="AW240" s="13" t="s">
        <v>32</v>
      </c>
      <c r="AX240" s="13" t="s">
        <v>77</v>
      </c>
      <c r="AY240" s="212" t="s">
        <v>292</v>
      </c>
    </row>
    <row r="241" spans="2:51" s="14" customFormat="1" ht="11.25">
      <c r="B241" s="213"/>
      <c r="C241" s="214"/>
      <c r="D241" s="204" t="s">
        <v>301</v>
      </c>
      <c r="E241" s="215" t="s">
        <v>1</v>
      </c>
      <c r="F241" s="216" t="s">
        <v>420</v>
      </c>
      <c r="G241" s="214"/>
      <c r="H241" s="217">
        <v>287.625</v>
      </c>
      <c r="I241" s="218"/>
      <c r="J241" s="214"/>
      <c r="K241" s="214"/>
      <c r="L241" s="219"/>
      <c r="M241" s="220"/>
      <c r="N241" s="221"/>
      <c r="O241" s="221"/>
      <c r="P241" s="221"/>
      <c r="Q241" s="221"/>
      <c r="R241" s="221"/>
      <c r="S241" s="221"/>
      <c r="T241" s="222"/>
      <c r="AT241" s="223" t="s">
        <v>301</v>
      </c>
      <c r="AU241" s="223" t="s">
        <v>120</v>
      </c>
      <c r="AV241" s="14" t="s">
        <v>120</v>
      </c>
      <c r="AW241" s="14" t="s">
        <v>32</v>
      </c>
      <c r="AX241" s="14" t="s">
        <v>77</v>
      </c>
      <c r="AY241" s="223" t="s">
        <v>292</v>
      </c>
    </row>
    <row r="242" spans="2:51" s="14" customFormat="1" ht="11.25">
      <c r="B242" s="213"/>
      <c r="C242" s="214"/>
      <c r="D242" s="204" t="s">
        <v>301</v>
      </c>
      <c r="E242" s="215" t="s">
        <v>1</v>
      </c>
      <c r="F242" s="216" t="s">
        <v>421</v>
      </c>
      <c r="G242" s="214"/>
      <c r="H242" s="217">
        <v>54.618000000000002</v>
      </c>
      <c r="I242" s="218"/>
      <c r="J242" s="214"/>
      <c r="K242" s="214"/>
      <c r="L242" s="219"/>
      <c r="M242" s="220"/>
      <c r="N242" s="221"/>
      <c r="O242" s="221"/>
      <c r="P242" s="221"/>
      <c r="Q242" s="221"/>
      <c r="R242" s="221"/>
      <c r="S242" s="221"/>
      <c r="T242" s="222"/>
      <c r="AT242" s="223" t="s">
        <v>301</v>
      </c>
      <c r="AU242" s="223" t="s">
        <v>120</v>
      </c>
      <c r="AV242" s="14" t="s">
        <v>120</v>
      </c>
      <c r="AW242" s="14" t="s">
        <v>32</v>
      </c>
      <c r="AX242" s="14" t="s">
        <v>77</v>
      </c>
      <c r="AY242" s="223" t="s">
        <v>292</v>
      </c>
    </row>
    <row r="243" spans="2:51" s="16" customFormat="1" ht="11.25">
      <c r="B243" s="235"/>
      <c r="C243" s="236"/>
      <c r="D243" s="204" t="s">
        <v>301</v>
      </c>
      <c r="E243" s="237" t="s">
        <v>1</v>
      </c>
      <c r="F243" s="238" t="s">
        <v>316</v>
      </c>
      <c r="G243" s="236"/>
      <c r="H243" s="239">
        <v>342.24299999999999</v>
      </c>
      <c r="I243" s="240"/>
      <c r="J243" s="236"/>
      <c r="K243" s="236"/>
      <c r="L243" s="241"/>
      <c r="M243" s="242"/>
      <c r="N243" s="243"/>
      <c r="O243" s="243"/>
      <c r="P243" s="243"/>
      <c r="Q243" s="243"/>
      <c r="R243" s="243"/>
      <c r="S243" s="243"/>
      <c r="T243" s="244"/>
      <c r="AT243" s="245" t="s">
        <v>301</v>
      </c>
      <c r="AU243" s="245" t="s">
        <v>120</v>
      </c>
      <c r="AV243" s="16" t="s">
        <v>317</v>
      </c>
      <c r="AW243" s="16" t="s">
        <v>32</v>
      </c>
      <c r="AX243" s="16" t="s">
        <v>77</v>
      </c>
      <c r="AY243" s="245" t="s">
        <v>292</v>
      </c>
    </row>
    <row r="244" spans="2:51" s="13" customFormat="1" ht="11.25">
      <c r="B244" s="202"/>
      <c r="C244" s="203"/>
      <c r="D244" s="204" t="s">
        <v>301</v>
      </c>
      <c r="E244" s="205" t="s">
        <v>1</v>
      </c>
      <c r="F244" s="206" t="s">
        <v>388</v>
      </c>
      <c r="G244" s="203"/>
      <c r="H244" s="205" t="s">
        <v>1</v>
      </c>
      <c r="I244" s="207"/>
      <c r="J244" s="203"/>
      <c r="K244" s="203"/>
      <c r="L244" s="208"/>
      <c r="M244" s="209"/>
      <c r="N244" s="210"/>
      <c r="O244" s="210"/>
      <c r="P244" s="210"/>
      <c r="Q244" s="210"/>
      <c r="R244" s="210"/>
      <c r="S244" s="210"/>
      <c r="T244" s="211"/>
      <c r="AT244" s="212" t="s">
        <v>301</v>
      </c>
      <c r="AU244" s="212" t="s">
        <v>120</v>
      </c>
      <c r="AV244" s="13" t="s">
        <v>85</v>
      </c>
      <c r="AW244" s="13" t="s">
        <v>32</v>
      </c>
      <c r="AX244" s="13" t="s">
        <v>77</v>
      </c>
      <c r="AY244" s="212" t="s">
        <v>292</v>
      </c>
    </row>
    <row r="245" spans="2:51" s="14" customFormat="1" ht="11.25">
      <c r="B245" s="213"/>
      <c r="C245" s="214"/>
      <c r="D245" s="204" t="s">
        <v>301</v>
      </c>
      <c r="E245" s="215" t="s">
        <v>1</v>
      </c>
      <c r="F245" s="216" t="s">
        <v>422</v>
      </c>
      <c r="G245" s="214"/>
      <c r="H245" s="217">
        <v>-13.416</v>
      </c>
      <c r="I245" s="218"/>
      <c r="J245" s="214"/>
      <c r="K245" s="214"/>
      <c r="L245" s="219"/>
      <c r="M245" s="220"/>
      <c r="N245" s="221"/>
      <c r="O245" s="221"/>
      <c r="P245" s="221"/>
      <c r="Q245" s="221"/>
      <c r="R245" s="221"/>
      <c r="S245" s="221"/>
      <c r="T245" s="222"/>
      <c r="AT245" s="223" t="s">
        <v>301</v>
      </c>
      <c r="AU245" s="223" t="s">
        <v>120</v>
      </c>
      <c r="AV245" s="14" t="s">
        <v>120</v>
      </c>
      <c r="AW245" s="14" t="s">
        <v>32</v>
      </c>
      <c r="AX245" s="14" t="s">
        <v>77</v>
      </c>
      <c r="AY245" s="223" t="s">
        <v>292</v>
      </c>
    </row>
    <row r="246" spans="2:51" s="14" customFormat="1" ht="11.25">
      <c r="B246" s="213"/>
      <c r="C246" s="214"/>
      <c r="D246" s="204" t="s">
        <v>301</v>
      </c>
      <c r="E246" s="215" t="s">
        <v>1</v>
      </c>
      <c r="F246" s="216" t="s">
        <v>423</v>
      </c>
      <c r="G246" s="214"/>
      <c r="H246" s="217">
        <v>-3.7450000000000001</v>
      </c>
      <c r="I246" s="218"/>
      <c r="J246" s="214"/>
      <c r="K246" s="214"/>
      <c r="L246" s="219"/>
      <c r="M246" s="220"/>
      <c r="N246" s="221"/>
      <c r="O246" s="221"/>
      <c r="P246" s="221"/>
      <c r="Q246" s="221"/>
      <c r="R246" s="221"/>
      <c r="S246" s="221"/>
      <c r="T246" s="222"/>
      <c r="AT246" s="223" t="s">
        <v>301</v>
      </c>
      <c r="AU246" s="223" t="s">
        <v>120</v>
      </c>
      <c r="AV246" s="14" t="s">
        <v>120</v>
      </c>
      <c r="AW246" s="14" t="s">
        <v>32</v>
      </c>
      <c r="AX246" s="14" t="s">
        <v>77</v>
      </c>
      <c r="AY246" s="223" t="s">
        <v>292</v>
      </c>
    </row>
    <row r="247" spans="2:51" s="14" customFormat="1" ht="33.75">
      <c r="B247" s="213"/>
      <c r="C247" s="214"/>
      <c r="D247" s="204" t="s">
        <v>301</v>
      </c>
      <c r="E247" s="215" t="s">
        <v>1</v>
      </c>
      <c r="F247" s="216" t="s">
        <v>424</v>
      </c>
      <c r="G247" s="214"/>
      <c r="H247" s="217">
        <v>-5.1059999999999999</v>
      </c>
      <c r="I247" s="218"/>
      <c r="J247" s="214"/>
      <c r="K247" s="214"/>
      <c r="L247" s="219"/>
      <c r="M247" s="220"/>
      <c r="N247" s="221"/>
      <c r="O247" s="221"/>
      <c r="P247" s="221"/>
      <c r="Q247" s="221"/>
      <c r="R247" s="221"/>
      <c r="S247" s="221"/>
      <c r="T247" s="222"/>
      <c r="AT247" s="223" t="s">
        <v>301</v>
      </c>
      <c r="AU247" s="223" t="s">
        <v>120</v>
      </c>
      <c r="AV247" s="14" t="s">
        <v>120</v>
      </c>
      <c r="AW247" s="14" t="s">
        <v>32</v>
      </c>
      <c r="AX247" s="14" t="s">
        <v>77</v>
      </c>
      <c r="AY247" s="223" t="s">
        <v>292</v>
      </c>
    </row>
    <row r="248" spans="2:51" s="14" customFormat="1" ht="22.5">
      <c r="B248" s="213"/>
      <c r="C248" s="214"/>
      <c r="D248" s="204" t="s">
        <v>301</v>
      </c>
      <c r="E248" s="215" t="s">
        <v>1</v>
      </c>
      <c r="F248" s="216" t="s">
        <v>425</v>
      </c>
      <c r="G248" s="214"/>
      <c r="H248" s="217">
        <v>-1.869</v>
      </c>
      <c r="I248" s="218"/>
      <c r="J248" s="214"/>
      <c r="K248" s="214"/>
      <c r="L248" s="219"/>
      <c r="M248" s="220"/>
      <c r="N248" s="221"/>
      <c r="O248" s="221"/>
      <c r="P248" s="221"/>
      <c r="Q248" s="221"/>
      <c r="R248" s="221"/>
      <c r="S248" s="221"/>
      <c r="T248" s="222"/>
      <c r="AT248" s="223" t="s">
        <v>301</v>
      </c>
      <c r="AU248" s="223" t="s">
        <v>120</v>
      </c>
      <c r="AV248" s="14" t="s">
        <v>120</v>
      </c>
      <c r="AW248" s="14" t="s">
        <v>32</v>
      </c>
      <c r="AX248" s="14" t="s">
        <v>77</v>
      </c>
      <c r="AY248" s="223" t="s">
        <v>292</v>
      </c>
    </row>
    <row r="249" spans="2:51" s="14" customFormat="1" ht="33.75">
      <c r="B249" s="213"/>
      <c r="C249" s="214"/>
      <c r="D249" s="204" t="s">
        <v>301</v>
      </c>
      <c r="E249" s="215" t="s">
        <v>1</v>
      </c>
      <c r="F249" s="216" t="s">
        <v>426</v>
      </c>
      <c r="G249" s="214"/>
      <c r="H249" s="217">
        <v>-2.6709999999999998</v>
      </c>
      <c r="I249" s="218"/>
      <c r="J249" s="214"/>
      <c r="K249" s="214"/>
      <c r="L249" s="219"/>
      <c r="M249" s="220"/>
      <c r="N249" s="221"/>
      <c r="O249" s="221"/>
      <c r="P249" s="221"/>
      <c r="Q249" s="221"/>
      <c r="R249" s="221"/>
      <c r="S249" s="221"/>
      <c r="T249" s="222"/>
      <c r="AT249" s="223" t="s">
        <v>301</v>
      </c>
      <c r="AU249" s="223" t="s">
        <v>120</v>
      </c>
      <c r="AV249" s="14" t="s">
        <v>120</v>
      </c>
      <c r="AW249" s="14" t="s">
        <v>32</v>
      </c>
      <c r="AX249" s="14" t="s">
        <v>77</v>
      </c>
      <c r="AY249" s="223" t="s">
        <v>292</v>
      </c>
    </row>
    <row r="250" spans="2:51" s="14" customFormat="1" ht="11.25">
      <c r="B250" s="213"/>
      <c r="C250" s="214"/>
      <c r="D250" s="204" t="s">
        <v>301</v>
      </c>
      <c r="E250" s="215" t="s">
        <v>1</v>
      </c>
      <c r="F250" s="216" t="s">
        <v>427</v>
      </c>
      <c r="G250" s="214"/>
      <c r="H250" s="217">
        <v>-1.873</v>
      </c>
      <c r="I250" s="218"/>
      <c r="J250" s="214"/>
      <c r="K250" s="214"/>
      <c r="L250" s="219"/>
      <c r="M250" s="220"/>
      <c r="N250" s="221"/>
      <c r="O250" s="221"/>
      <c r="P250" s="221"/>
      <c r="Q250" s="221"/>
      <c r="R250" s="221"/>
      <c r="S250" s="221"/>
      <c r="T250" s="222"/>
      <c r="AT250" s="223" t="s">
        <v>301</v>
      </c>
      <c r="AU250" s="223" t="s">
        <v>120</v>
      </c>
      <c r="AV250" s="14" t="s">
        <v>120</v>
      </c>
      <c r="AW250" s="14" t="s">
        <v>32</v>
      </c>
      <c r="AX250" s="14" t="s">
        <v>77</v>
      </c>
      <c r="AY250" s="223" t="s">
        <v>292</v>
      </c>
    </row>
    <row r="251" spans="2:51" s="14" customFormat="1" ht="33.75">
      <c r="B251" s="213"/>
      <c r="C251" s="214"/>
      <c r="D251" s="204" t="s">
        <v>301</v>
      </c>
      <c r="E251" s="215" t="s">
        <v>1</v>
      </c>
      <c r="F251" s="216" t="s">
        <v>428</v>
      </c>
      <c r="G251" s="214"/>
      <c r="H251" s="217">
        <v>-2.5</v>
      </c>
      <c r="I251" s="218"/>
      <c r="J251" s="214"/>
      <c r="K251" s="214"/>
      <c r="L251" s="219"/>
      <c r="M251" s="220"/>
      <c r="N251" s="221"/>
      <c r="O251" s="221"/>
      <c r="P251" s="221"/>
      <c r="Q251" s="221"/>
      <c r="R251" s="221"/>
      <c r="S251" s="221"/>
      <c r="T251" s="222"/>
      <c r="AT251" s="223" t="s">
        <v>301</v>
      </c>
      <c r="AU251" s="223" t="s">
        <v>120</v>
      </c>
      <c r="AV251" s="14" t="s">
        <v>120</v>
      </c>
      <c r="AW251" s="14" t="s">
        <v>32</v>
      </c>
      <c r="AX251" s="14" t="s">
        <v>77</v>
      </c>
      <c r="AY251" s="223" t="s">
        <v>292</v>
      </c>
    </row>
    <row r="252" spans="2:51" s="14" customFormat="1" ht="22.5">
      <c r="B252" s="213"/>
      <c r="C252" s="214"/>
      <c r="D252" s="204" t="s">
        <v>301</v>
      </c>
      <c r="E252" s="215" t="s">
        <v>1</v>
      </c>
      <c r="F252" s="216" t="s">
        <v>429</v>
      </c>
      <c r="G252" s="214"/>
      <c r="H252" s="217">
        <v>-12.273</v>
      </c>
      <c r="I252" s="218"/>
      <c r="J252" s="214"/>
      <c r="K252" s="214"/>
      <c r="L252" s="219"/>
      <c r="M252" s="220"/>
      <c r="N252" s="221"/>
      <c r="O252" s="221"/>
      <c r="P252" s="221"/>
      <c r="Q252" s="221"/>
      <c r="R252" s="221"/>
      <c r="S252" s="221"/>
      <c r="T252" s="222"/>
      <c r="AT252" s="223" t="s">
        <v>301</v>
      </c>
      <c r="AU252" s="223" t="s">
        <v>120</v>
      </c>
      <c r="AV252" s="14" t="s">
        <v>120</v>
      </c>
      <c r="AW252" s="14" t="s">
        <v>32</v>
      </c>
      <c r="AX252" s="14" t="s">
        <v>77</v>
      </c>
      <c r="AY252" s="223" t="s">
        <v>292</v>
      </c>
    </row>
    <row r="253" spans="2:51" s="14" customFormat="1" ht="11.25">
      <c r="B253" s="213"/>
      <c r="C253" s="214"/>
      <c r="D253" s="204" t="s">
        <v>301</v>
      </c>
      <c r="E253" s="215" t="s">
        <v>1</v>
      </c>
      <c r="F253" s="216" t="s">
        <v>430</v>
      </c>
      <c r="G253" s="214"/>
      <c r="H253" s="217">
        <v>-3.6629999999999998</v>
      </c>
      <c r="I253" s="218"/>
      <c r="J253" s="214"/>
      <c r="K253" s="214"/>
      <c r="L253" s="219"/>
      <c r="M253" s="220"/>
      <c r="N253" s="221"/>
      <c r="O253" s="221"/>
      <c r="P253" s="221"/>
      <c r="Q253" s="221"/>
      <c r="R253" s="221"/>
      <c r="S253" s="221"/>
      <c r="T253" s="222"/>
      <c r="AT253" s="223" t="s">
        <v>301</v>
      </c>
      <c r="AU253" s="223" t="s">
        <v>120</v>
      </c>
      <c r="AV253" s="14" t="s">
        <v>120</v>
      </c>
      <c r="AW253" s="14" t="s">
        <v>32</v>
      </c>
      <c r="AX253" s="14" t="s">
        <v>77</v>
      </c>
      <c r="AY253" s="223" t="s">
        <v>292</v>
      </c>
    </row>
    <row r="254" spans="2:51" s="14" customFormat="1" ht="11.25">
      <c r="B254" s="213"/>
      <c r="C254" s="214"/>
      <c r="D254" s="204" t="s">
        <v>301</v>
      </c>
      <c r="E254" s="215" t="s">
        <v>1</v>
      </c>
      <c r="F254" s="216" t="s">
        <v>431</v>
      </c>
      <c r="G254" s="214"/>
      <c r="H254" s="217">
        <v>-0.48</v>
      </c>
      <c r="I254" s="218"/>
      <c r="J254" s="214"/>
      <c r="K254" s="214"/>
      <c r="L254" s="219"/>
      <c r="M254" s="220"/>
      <c r="N254" s="221"/>
      <c r="O254" s="221"/>
      <c r="P254" s="221"/>
      <c r="Q254" s="221"/>
      <c r="R254" s="221"/>
      <c r="S254" s="221"/>
      <c r="T254" s="222"/>
      <c r="AT254" s="223" t="s">
        <v>301</v>
      </c>
      <c r="AU254" s="223" t="s">
        <v>120</v>
      </c>
      <c r="AV254" s="14" t="s">
        <v>120</v>
      </c>
      <c r="AW254" s="14" t="s">
        <v>32</v>
      </c>
      <c r="AX254" s="14" t="s">
        <v>77</v>
      </c>
      <c r="AY254" s="223" t="s">
        <v>292</v>
      </c>
    </row>
    <row r="255" spans="2:51" s="16" customFormat="1" ht="11.25">
      <c r="B255" s="235"/>
      <c r="C255" s="236"/>
      <c r="D255" s="204" t="s">
        <v>301</v>
      </c>
      <c r="E255" s="237" t="s">
        <v>1</v>
      </c>
      <c r="F255" s="238" t="s">
        <v>316</v>
      </c>
      <c r="G255" s="236"/>
      <c r="H255" s="239">
        <v>-47.595999999999997</v>
      </c>
      <c r="I255" s="240"/>
      <c r="J255" s="236"/>
      <c r="K255" s="236"/>
      <c r="L255" s="241"/>
      <c r="M255" s="242"/>
      <c r="N255" s="243"/>
      <c r="O255" s="243"/>
      <c r="P255" s="243"/>
      <c r="Q255" s="243"/>
      <c r="R255" s="243"/>
      <c r="S255" s="243"/>
      <c r="T255" s="244"/>
      <c r="AT255" s="245" t="s">
        <v>301</v>
      </c>
      <c r="AU255" s="245" t="s">
        <v>120</v>
      </c>
      <c r="AV255" s="16" t="s">
        <v>317</v>
      </c>
      <c r="AW255" s="16" t="s">
        <v>32</v>
      </c>
      <c r="AX255" s="16" t="s">
        <v>77</v>
      </c>
      <c r="AY255" s="245" t="s">
        <v>292</v>
      </c>
    </row>
    <row r="256" spans="2:51" s="15" customFormat="1" ht="11.25">
      <c r="B256" s="224"/>
      <c r="C256" s="225"/>
      <c r="D256" s="204" t="s">
        <v>301</v>
      </c>
      <c r="E256" s="226" t="s">
        <v>1</v>
      </c>
      <c r="F256" s="227" t="s">
        <v>304</v>
      </c>
      <c r="G256" s="225"/>
      <c r="H256" s="228">
        <v>294.64699999999993</v>
      </c>
      <c r="I256" s="229"/>
      <c r="J256" s="225"/>
      <c r="K256" s="225"/>
      <c r="L256" s="230"/>
      <c r="M256" s="231"/>
      <c r="N256" s="232"/>
      <c r="O256" s="232"/>
      <c r="P256" s="232"/>
      <c r="Q256" s="232"/>
      <c r="R256" s="232"/>
      <c r="S256" s="232"/>
      <c r="T256" s="233"/>
      <c r="AT256" s="234" t="s">
        <v>301</v>
      </c>
      <c r="AU256" s="234" t="s">
        <v>120</v>
      </c>
      <c r="AV256" s="15" t="s">
        <v>299</v>
      </c>
      <c r="AW256" s="15" t="s">
        <v>32</v>
      </c>
      <c r="AX256" s="15" t="s">
        <v>85</v>
      </c>
      <c r="AY256" s="234" t="s">
        <v>292</v>
      </c>
    </row>
    <row r="257" spans="1:65" s="2" customFormat="1" ht="24.2" customHeight="1">
      <c r="A257" s="35"/>
      <c r="B257" s="36"/>
      <c r="C257" s="189" t="s">
        <v>8</v>
      </c>
      <c r="D257" s="189" t="s">
        <v>294</v>
      </c>
      <c r="E257" s="190" t="s">
        <v>432</v>
      </c>
      <c r="F257" s="191" t="s">
        <v>433</v>
      </c>
      <c r="G257" s="192" t="s">
        <v>307</v>
      </c>
      <c r="H257" s="193">
        <v>523.572</v>
      </c>
      <c r="I257" s="194"/>
      <c r="J257" s="195">
        <f>ROUND(I257*H257,2)</f>
        <v>0</v>
      </c>
      <c r="K257" s="191" t="s">
        <v>298</v>
      </c>
      <c r="L257" s="40"/>
      <c r="M257" s="196" t="s">
        <v>1</v>
      </c>
      <c r="N257" s="197" t="s">
        <v>43</v>
      </c>
      <c r="O257" s="72"/>
      <c r="P257" s="198">
        <f>O257*H257</f>
        <v>0</v>
      </c>
      <c r="Q257" s="198">
        <v>2.5018699999999998</v>
      </c>
      <c r="R257" s="198">
        <f>Q257*H257</f>
        <v>1309.9090796399998</v>
      </c>
      <c r="S257" s="198">
        <v>0</v>
      </c>
      <c r="T257" s="199">
        <f>S257*H257</f>
        <v>0</v>
      </c>
      <c r="U257" s="35"/>
      <c r="V257" s="35"/>
      <c r="W257" s="35"/>
      <c r="X257" s="35"/>
      <c r="Y257" s="35"/>
      <c r="Z257" s="35"/>
      <c r="AA257" s="35"/>
      <c r="AB257" s="35"/>
      <c r="AC257" s="35"/>
      <c r="AD257" s="35"/>
      <c r="AE257" s="35"/>
      <c r="AR257" s="200" t="s">
        <v>299</v>
      </c>
      <c r="AT257" s="200" t="s">
        <v>294</v>
      </c>
      <c r="AU257" s="200" t="s">
        <v>120</v>
      </c>
      <c r="AY257" s="18" t="s">
        <v>292</v>
      </c>
      <c r="BE257" s="201">
        <f>IF(N257="základní",J257,0)</f>
        <v>0</v>
      </c>
      <c r="BF257" s="201">
        <f>IF(N257="snížená",J257,0)</f>
        <v>0</v>
      </c>
      <c r="BG257" s="201">
        <f>IF(N257="zákl. přenesená",J257,0)</f>
        <v>0</v>
      </c>
      <c r="BH257" s="201">
        <f>IF(N257="sníž. přenesená",J257,0)</f>
        <v>0</v>
      </c>
      <c r="BI257" s="201">
        <f>IF(N257="nulová",J257,0)</f>
        <v>0</v>
      </c>
      <c r="BJ257" s="18" t="s">
        <v>120</v>
      </c>
      <c r="BK257" s="201">
        <f>ROUND(I257*H257,2)</f>
        <v>0</v>
      </c>
      <c r="BL257" s="18" t="s">
        <v>299</v>
      </c>
      <c r="BM257" s="200" t="s">
        <v>434</v>
      </c>
    </row>
    <row r="258" spans="1:65" s="13" customFormat="1" ht="11.25">
      <c r="B258" s="202"/>
      <c r="C258" s="203"/>
      <c r="D258" s="204" t="s">
        <v>301</v>
      </c>
      <c r="E258" s="205" t="s">
        <v>1</v>
      </c>
      <c r="F258" s="206" t="s">
        <v>435</v>
      </c>
      <c r="G258" s="203"/>
      <c r="H258" s="205" t="s">
        <v>1</v>
      </c>
      <c r="I258" s="207"/>
      <c r="J258" s="203"/>
      <c r="K258" s="203"/>
      <c r="L258" s="208"/>
      <c r="M258" s="209"/>
      <c r="N258" s="210"/>
      <c r="O258" s="210"/>
      <c r="P258" s="210"/>
      <c r="Q258" s="210"/>
      <c r="R258" s="210"/>
      <c r="S258" s="210"/>
      <c r="T258" s="211"/>
      <c r="AT258" s="212" t="s">
        <v>301</v>
      </c>
      <c r="AU258" s="212" t="s">
        <v>120</v>
      </c>
      <c r="AV258" s="13" t="s">
        <v>85</v>
      </c>
      <c r="AW258" s="13" t="s">
        <v>32</v>
      </c>
      <c r="AX258" s="13" t="s">
        <v>77</v>
      </c>
      <c r="AY258" s="212" t="s">
        <v>292</v>
      </c>
    </row>
    <row r="259" spans="1:65" s="14" customFormat="1" ht="11.25">
      <c r="B259" s="213"/>
      <c r="C259" s="214"/>
      <c r="D259" s="204" t="s">
        <v>301</v>
      </c>
      <c r="E259" s="215" t="s">
        <v>1</v>
      </c>
      <c r="F259" s="216" t="s">
        <v>436</v>
      </c>
      <c r="G259" s="214"/>
      <c r="H259" s="217">
        <v>441.64499999999998</v>
      </c>
      <c r="I259" s="218"/>
      <c r="J259" s="214"/>
      <c r="K259" s="214"/>
      <c r="L259" s="219"/>
      <c r="M259" s="220"/>
      <c r="N259" s="221"/>
      <c r="O259" s="221"/>
      <c r="P259" s="221"/>
      <c r="Q259" s="221"/>
      <c r="R259" s="221"/>
      <c r="S259" s="221"/>
      <c r="T259" s="222"/>
      <c r="AT259" s="223" t="s">
        <v>301</v>
      </c>
      <c r="AU259" s="223" t="s">
        <v>120</v>
      </c>
      <c r="AV259" s="14" t="s">
        <v>120</v>
      </c>
      <c r="AW259" s="14" t="s">
        <v>32</v>
      </c>
      <c r="AX259" s="14" t="s">
        <v>77</v>
      </c>
      <c r="AY259" s="223" t="s">
        <v>292</v>
      </c>
    </row>
    <row r="260" spans="1:65" s="14" customFormat="1" ht="11.25">
      <c r="B260" s="213"/>
      <c r="C260" s="214"/>
      <c r="D260" s="204" t="s">
        <v>301</v>
      </c>
      <c r="E260" s="215" t="s">
        <v>1</v>
      </c>
      <c r="F260" s="216" t="s">
        <v>437</v>
      </c>
      <c r="G260" s="214"/>
      <c r="H260" s="217">
        <v>81.927000000000007</v>
      </c>
      <c r="I260" s="218"/>
      <c r="J260" s="214"/>
      <c r="K260" s="214"/>
      <c r="L260" s="219"/>
      <c r="M260" s="220"/>
      <c r="N260" s="221"/>
      <c r="O260" s="221"/>
      <c r="P260" s="221"/>
      <c r="Q260" s="221"/>
      <c r="R260" s="221"/>
      <c r="S260" s="221"/>
      <c r="T260" s="222"/>
      <c r="AT260" s="223" t="s">
        <v>301</v>
      </c>
      <c r="AU260" s="223" t="s">
        <v>120</v>
      </c>
      <c r="AV260" s="14" t="s">
        <v>120</v>
      </c>
      <c r="AW260" s="14" t="s">
        <v>32</v>
      </c>
      <c r="AX260" s="14" t="s">
        <v>77</v>
      </c>
      <c r="AY260" s="223" t="s">
        <v>292</v>
      </c>
    </row>
    <row r="261" spans="1:65" s="15" customFormat="1" ht="11.25">
      <c r="B261" s="224"/>
      <c r="C261" s="225"/>
      <c r="D261" s="204" t="s">
        <v>301</v>
      </c>
      <c r="E261" s="226" t="s">
        <v>1</v>
      </c>
      <c r="F261" s="227" t="s">
        <v>304</v>
      </c>
      <c r="G261" s="225"/>
      <c r="H261" s="228">
        <v>523.572</v>
      </c>
      <c r="I261" s="229"/>
      <c r="J261" s="225"/>
      <c r="K261" s="225"/>
      <c r="L261" s="230"/>
      <c r="M261" s="231"/>
      <c r="N261" s="232"/>
      <c r="O261" s="232"/>
      <c r="P261" s="232"/>
      <c r="Q261" s="232"/>
      <c r="R261" s="232"/>
      <c r="S261" s="232"/>
      <c r="T261" s="233"/>
      <c r="AT261" s="234" t="s">
        <v>301</v>
      </c>
      <c r="AU261" s="234" t="s">
        <v>120</v>
      </c>
      <c r="AV261" s="15" t="s">
        <v>299</v>
      </c>
      <c r="AW261" s="15" t="s">
        <v>32</v>
      </c>
      <c r="AX261" s="15" t="s">
        <v>85</v>
      </c>
      <c r="AY261" s="234" t="s">
        <v>292</v>
      </c>
    </row>
    <row r="262" spans="1:65" s="2" customFormat="1" ht="16.5" customHeight="1">
      <c r="A262" s="35"/>
      <c r="B262" s="36"/>
      <c r="C262" s="189" t="s">
        <v>438</v>
      </c>
      <c r="D262" s="189" t="s">
        <v>294</v>
      </c>
      <c r="E262" s="190" t="s">
        <v>439</v>
      </c>
      <c r="F262" s="191" t="s">
        <v>440</v>
      </c>
      <c r="G262" s="192" t="s">
        <v>297</v>
      </c>
      <c r="H262" s="193">
        <v>91.83</v>
      </c>
      <c r="I262" s="194"/>
      <c r="J262" s="195">
        <f>ROUND(I262*H262,2)</f>
        <v>0</v>
      </c>
      <c r="K262" s="191" t="s">
        <v>298</v>
      </c>
      <c r="L262" s="40"/>
      <c r="M262" s="196" t="s">
        <v>1</v>
      </c>
      <c r="N262" s="197" t="s">
        <v>43</v>
      </c>
      <c r="O262" s="72"/>
      <c r="P262" s="198">
        <f>O262*H262</f>
        <v>0</v>
      </c>
      <c r="Q262" s="198">
        <v>2.47E-3</v>
      </c>
      <c r="R262" s="198">
        <f>Q262*H262</f>
        <v>0.2268201</v>
      </c>
      <c r="S262" s="198">
        <v>0</v>
      </c>
      <c r="T262" s="199">
        <f>S262*H262</f>
        <v>0</v>
      </c>
      <c r="U262" s="35"/>
      <c r="V262" s="35"/>
      <c r="W262" s="35"/>
      <c r="X262" s="35"/>
      <c r="Y262" s="35"/>
      <c r="Z262" s="35"/>
      <c r="AA262" s="35"/>
      <c r="AB262" s="35"/>
      <c r="AC262" s="35"/>
      <c r="AD262" s="35"/>
      <c r="AE262" s="35"/>
      <c r="AR262" s="200" t="s">
        <v>299</v>
      </c>
      <c r="AT262" s="200" t="s">
        <v>294</v>
      </c>
      <c r="AU262" s="200" t="s">
        <v>120</v>
      </c>
      <c r="AY262" s="18" t="s">
        <v>292</v>
      </c>
      <c r="BE262" s="201">
        <f>IF(N262="základní",J262,0)</f>
        <v>0</v>
      </c>
      <c r="BF262" s="201">
        <f>IF(N262="snížená",J262,0)</f>
        <v>0</v>
      </c>
      <c r="BG262" s="201">
        <f>IF(N262="zákl. přenesená",J262,0)</f>
        <v>0</v>
      </c>
      <c r="BH262" s="201">
        <f>IF(N262="sníž. přenesená",J262,0)</f>
        <v>0</v>
      </c>
      <c r="BI262" s="201">
        <f>IF(N262="nulová",J262,0)</f>
        <v>0</v>
      </c>
      <c r="BJ262" s="18" t="s">
        <v>120</v>
      </c>
      <c r="BK262" s="201">
        <f>ROUND(I262*H262,2)</f>
        <v>0</v>
      </c>
      <c r="BL262" s="18" t="s">
        <v>299</v>
      </c>
      <c r="BM262" s="200" t="s">
        <v>441</v>
      </c>
    </row>
    <row r="263" spans="1:65" s="14" customFormat="1" ht="11.25">
      <c r="B263" s="213"/>
      <c r="C263" s="214"/>
      <c r="D263" s="204" t="s">
        <v>301</v>
      </c>
      <c r="E263" s="215" t="s">
        <v>1</v>
      </c>
      <c r="F263" s="216" t="s">
        <v>442</v>
      </c>
      <c r="G263" s="214"/>
      <c r="H263" s="217">
        <v>65.67</v>
      </c>
      <c r="I263" s="218"/>
      <c r="J263" s="214"/>
      <c r="K263" s="214"/>
      <c r="L263" s="219"/>
      <c r="M263" s="220"/>
      <c r="N263" s="221"/>
      <c r="O263" s="221"/>
      <c r="P263" s="221"/>
      <c r="Q263" s="221"/>
      <c r="R263" s="221"/>
      <c r="S263" s="221"/>
      <c r="T263" s="222"/>
      <c r="AT263" s="223" t="s">
        <v>301</v>
      </c>
      <c r="AU263" s="223" t="s">
        <v>120</v>
      </c>
      <c r="AV263" s="14" t="s">
        <v>120</v>
      </c>
      <c r="AW263" s="14" t="s">
        <v>32</v>
      </c>
      <c r="AX263" s="14" t="s">
        <v>77</v>
      </c>
      <c r="AY263" s="223" t="s">
        <v>292</v>
      </c>
    </row>
    <row r="264" spans="1:65" s="14" customFormat="1" ht="11.25">
      <c r="B264" s="213"/>
      <c r="C264" s="214"/>
      <c r="D264" s="204" t="s">
        <v>301</v>
      </c>
      <c r="E264" s="215" t="s">
        <v>1</v>
      </c>
      <c r="F264" s="216" t="s">
        <v>443</v>
      </c>
      <c r="G264" s="214"/>
      <c r="H264" s="217">
        <v>19.260000000000002</v>
      </c>
      <c r="I264" s="218"/>
      <c r="J264" s="214"/>
      <c r="K264" s="214"/>
      <c r="L264" s="219"/>
      <c r="M264" s="220"/>
      <c r="N264" s="221"/>
      <c r="O264" s="221"/>
      <c r="P264" s="221"/>
      <c r="Q264" s="221"/>
      <c r="R264" s="221"/>
      <c r="S264" s="221"/>
      <c r="T264" s="222"/>
      <c r="AT264" s="223" t="s">
        <v>301</v>
      </c>
      <c r="AU264" s="223" t="s">
        <v>120</v>
      </c>
      <c r="AV264" s="14" t="s">
        <v>120</v>
      </c>
      <c r="AW264" s="14" t="s">
        <v>32</v>
      </c>
      <c r="AX264" s="14" t="s">
        <v>77</v>
      </c>
      <c r="AY264" s="223" t="s">
        <v>292</v>
      </c>
    </row>
    <row r="265" spans="1:65" s="14" customFormat="1" ht="11.25">
      <c r="B265" s="213"/>
      <c r="C265" s="214"/>
      <c r="D265" s="204" t="s">
        <v>301</v>
      </c>
      <c r="E265" s="215" t="s">
        <v>1</v>
      </c>
      <c r="F265" s="216" t="s">
        <v>444</v>
      </c>
      <c r="G265" s="214"/>
      <c r="H265" s="217">
        <v>6.9</v>
      </c>
      <c r="I265" s="218"/>
      <c r="J265" s="214"/>
      <c r="K265" s="214"/>
      <c r="L265" s="219"/>
      <c r="M265" s="220"/>
      <c r="N265" s="221"/>
      <c r="O265" s="221"/>
      <c r="P265" s="221"/>
      <c r="Q265" s="221"/>
      <c r="R265" s="221"/>
      <c r="S265" s="221"/>
      <c r="T265" s="222"/>
      <c r="AT265" s="223" t="s">
        <v>301</v>
      </c>
      <c r="AU265" s="223" t="s">
        <v>120</v>
      </c>
      <c r="AV265" s="14" t="s">
        <v>120</v>
      </c>
      <c r="AW265" s="14" t="s">
        <v>32</v>
      </c>
      <c r="AX265" s="14" t="s">
        <v>77</v>
      </c>
      <c r="AY265" s="223" t="s">
        <v>292</v>
      </c>
    </row>
    <row r="266" spans="1:65" s="15" customFormat="1" ht="11.25">
      <c r="B266" s="224"/>
      <c r="C266" s="225"/>
      <c r="D266" s="204" t="s">
        <v>301</v>
      </c>
      <c r="E266" s="226" t="s">
        <v>1</v>
      </c>
      <c r="F266" s="227" t="s">
        <v>304</v>
      </c>
      <c r="G266" s="225"/>
      <c r="H266" s="228">
        <v>91.83</v>
      </c>
      <c r="I266" s="229"/>
      <c r="J266" s="225"/>
      <c r="K266" s="225"/>
      <c r="L266" s="230"/>
      <c r="M266" s="231"/>
      <c r="N266" s="232"/>
      <c r="O266" s="232"/>
      <c r="P266" s="232"/>
      <c r="Q266" s="232"/>
      <c r="R266" s="232"/>
      <c r="S266" s="232"/>
      <c r="T266" s="233"/>
      <c r="AT266" s="234" t="s">
        <v>301</v>
      </c>
      <c r="AU266" s="234" t="s">
        <v>120</v>
      </c>
      <c r="AV266" s="15" t="s">
        <v>299</v>
      </c>
      <c r="AW266" s="15" t="s">
        <v>32</v>
      </c>
      <c r="AX266" s="15" t="s">
        <v>85</v>
      </c>
      <c r="AY266" s="234" t="s">
        <v>292</v>
      </c>
    </row>
    <row r="267" spans="1:65" s="2" customFormat="1" ht="16.5" customHeight="1">
      <c r="A267" s="35"/>
      <c r="B267" s="36"/>
      <c r="C267" s="189" t="s">
        <v>445</v>
      </c>
      <c r="D267" s="189" t="s">
        <v>294</v>
      </c>
      <c r="E267" s="190" t="s">
        <v>446</v>
      </c>
      <c r="F267" s="191" t="s">
        <v>447</v>
      </c>
      <c r="G267" s="192" t="s">
        <v>297</v>
      </c>
      <c r="H267" s="193">
        <v>91.83</v>
      </c>
      <c r="I267" s="194"/>
      <c r="J267" s="195">
        <f>ROUND(I267*H267,2)</f>
        <v>0</v>
      </c>
      <c r="K267" s="191" t="s">
        <v>298</v>
      </c>
      <c r="L267" s="40"/>
      <c r="M267" s="196" t="s">
        <v>1</v>
      </c>
      <c r="N267" s="197" t="s">
        <v>43</v>
      </c>
      <c r="O267" s="72"/>
      <c r="P267" s="198">
        <f>O267*H267</f>
        <v>0</v>
      </c>
      <c r="Q267" s="198">
        <v>0</v>
      </c>
      <c r="R267" s="198">
        <f>Q267*H267</f>
        <v>0</v>
      </c>
      <c r="S267" s="198">
        <v>0</v>
      </c>
      <c r="T267" s="199">
        <f>S267*H267</f>
        <v>0</v>
      </c>
      <c r="U267" s="35"/>
      <c r="V267" s="35"/>
      <c r="W267" s="35"/>
      <c r="X267" s="35"/>
      <c r="Y267" s="35"/>
      <c r="Z267" s="35"/>
      <c r="AA267" s="35"/>
      <c r="AB267" s="35"/>
      <c r="AC267" s="35"/>
      <c r="AD267" s="35"/>
      <c r="AE267" s="35"/>
      <c r="AR267" s="200" t="s">
        <v>299</v>
      </c>
      <c r="AT267" s="200" t="s">
        <v>294</v>
      </c>
      <c r="AU267" s="200" t="s">
        <v>120</v>
      </c>
      <c r="AY267" s="18" t="s">
        <v>292</v>
      </c>
      <c r="BE267" s="201">
        <f>IF(N267="základní",J267,0)</f>
        <v>0</v>
      </c>
      <c r="BF267" s="201">
        <f>IF(N267="snížená",J267,0)</f>
        <v>0</v>
      </c>
      <c r="BG267" s="201">
        <f>IF(N267="zákl. přenesená",J267,0)</f>
        <v>0</v>
      </c>
      <c r="BH267" s="201">
        <f>IF(N267="sníž. přenesená",J267,0)</f>
        <v>0</v>
      </c>
      <c r="BI267" s="201">
        <f>IF(N267="nulová",J267,0)</f>
        <v>0</v>
      </c>
      <c r="BJ267" s="18" t="s">
        <v>120</v>
      </c>
      <c r="BK267" s="201">
        <f>ROUND(I267*H267,2)</f>
        <v>0</v>
      </c>
      <c r="BL267" s="18" t="s">
        <v>299</v>
      </c>
      <c r="BM267" s="200" t="s">
        <v>448</v>
      </c>
    </row>
    <row r="268" spans="1:65" s="2" customFormat="1" ht="21.75" customHeight="1">
      <c r="A268" s="35"/>
      <c r="B268" s="36"/>
      <c r="C268" s="189" t="s">
        <v>449</v>
      </c>
      <c r="D268" s="189" t="s">
        <v>294</v>
      </c>
      <c r="E268" s="190" t="s">
        <v>450</v>
      </c>
      <c r="F268" s="191" t="s">
        <v>451</v>
      </c>
      <c r="G268" s="192" t="s">
        <v>365</v>
      </c>
      <c r="H268" s="193">
        <v>0.873</v>
      </c>
      <c r="I268" s="194"/>
      <c r="J268" s="195">
        <f>ROUND(I268*H268,2)</f>
        <v>0</v>
      </c>
      <c r="K268" s="191" t="s">
        <v>298</v>
      </c>
      <c r="L268" s="40"/>
      <c r="M268" s="196" t="s">
        <v>1</v>
      </c>
      <c r="N268" s="197" t="s">
        <v>43</v>
      </c>
      <c r="O268" s="72"/>
      <c r="P268" s="198">
        <f>O268*H268</f>
        <v>0</v>
      </c>
      <c r="Q268" s="198">
        <v>1.0606199999999999</v>
      </c>
      <c r="R268" s="198">
        <f>Q268*H268</f>
        <v>0.92592125999999986</v>
      </c>
      <c r="S268" s="198">
        <v>0</v>
      </c>
      <c r="T268" s="199">
        <f>S268*H268</f>
        <v>0</v>
      </c>
      <c r="U268" s="35"/>
      <c r="V268" s="35"/>
      <c r="W268" s="35"/>
      <c r="X268" s="35"/>
      <c r="Y268" s="35"/>
      <c r="Z268" s="35"/>
      <c r="AA268" s="35"/>
      <c r="AB268" s="35"/>
      <c r="AC268" s="35"/>
      <c r="AD268" s="35"/>
      <c r="AE268" s="35"/>
      <c r="AR268" s="200" t="s">
        <v>299</v>
      </c>
      <c r="AT268" s="200" t="s">
        <v>294</v>
      </c>
      <c r="AU268" s="200" t="s">
        <v>120</v>
      </c>
      <c r="AY268" s="18" t="s">
        <v>292</v>
      </c>
      <c r="BE268" s="201">
        <f>IF(N268="základní",J268,0)</f>
        <v>0</v>
      </c>
      <c r="BF268" s="201">
        <f>IF(N268="snížená",J268,0)</f>
        <v>0</v>
      </c>
      <c r="BG268" s="201">
        <f>IF(N268="zákl. přenesená",J268,0)</f>
        <v>0</v>
      </c>
      <c r="BH268" s="201">
        <f>IF(N268="sníž. přenesená",J268,0)</f>
        <v>0</v>
      </c>
      <c r="BI268" s="201">
        <f>IF(N268="nulová",J268,0)</f>
        <v>0</v>
      </c>
      <c r="BJ268" s="18" t="s">
        <v>120</v>
      </c>
      <c r="BK268" s="201">
        <f>ROUND(I268*H268,2)</f>
        <v>0</v>
      </c>
      <c r="BL268" s="18" t="s">
        <v>299</v>
      </c>
      <c r="BM268" s="200" t="s">
        <v>452</v>
      </c>
    </row>
    <row r="269" spans="1:65" s="14" customFormat="1" ht="11.25">
      <c r="B269" s="213"/>
      <c r="C269" s="214"/>
      <c r="D269" s="204" t="s">
        <v>301</v>
      </c>
      <c r="E269" s="215" t="s">
        <v>1</v>
      </c>
      <c r="F269" s="216" t="s">
        <v>453</v>
      </c>
      <c r="G269" s="214"/>
      <c r="H269" s="217">
        <v>0.873</v>
      </c>
      <c r="I269" s="218"/>
      <c r="J269" s="214"/>
      <c r="K269" s="214"/>
      <c r="L269" s="219"/>
      <c r="M269" s="220"/>
      <c r="N269" s="221"/>
      <c r="O269" s="221"/>
      <c r="P269" s="221"/>
      <c r="Q269" s="221"/>
      <c r="R269" s="221"/>
      <c r="S269" s="221"/>
      <c r="T269" s="222"/>
      <c r="AT269" s="223" t="s">
        <v>301</v>
      </c>
      <c r="AU269" s="223" t="s">
        <v>120</v>
      </c>
      <c r="AV269" s="14" t="s">
        <v>120</v>
      </c>
      <c r="AW269" s="14" t="s">
        <v>32</v>
      </c>
      <c r="AX269" s="14" t="s">
        <v>85</v>
      </c>
      <c r="AY269" s="223" t="s">
        <v>292</v>
      </c>
    </row>
    <row r="270" spans="1:65" s="2" customFormat="1" ht="16.5" customHeight="1">
      <c r="A270" s="35"/>
      <c r="B270" s="36"/>
      <c r="C270" s="189" t="s">
        <v>454</v>
      </c>
      <c r="D270" s="189" t="s">
        <v>294</v>
      </c>
      <c r="E270" s="190" t="s">
        <v>455</v>
      </c>
      <c r="F270" s="191" t="s">
        <v>456</v>
      </c>
      <c r="G270" s="192" t="s">
        <v>365</v>
      </c>
      <c r="H270" s="193">
        <v>41.112000000000002</v>
      </c>
      <c r="I270" s="194"/>
      <c r="J270" s="195">
        <f>ROUND(I270*H270,2)</f>
        <v>0</v>
      </c>
      <c r="K270" s="191" t="s">
        <v>298</v>
      </c>
      <c r="L270" s="40"/>
      <c r="M270" s="196" t="s">
        <v>1</v>
      </c>
      <c r="N270" s="197" t="s">
        <v>43</v>
      </c>
      <c r="O270" s="72"/>
      <c r="P270" s="198">
        <f>O270*H270</f>
        <v>0</v>
      </c>
      <c r="Q270" s="198">
        <v>1.06277</v>
      </c>
      <c r="R270" s="198">
        <f>Q270*H270</f>
        <v>43.692600240000004</v>
      </c>
      <c r="S270" s="198">
        <v>0</v>
      </c>
      <c r="T270" s="199">
        <f>S270*H270</f>
        <v>0</v>
      </c>
      <c r="U270" s="35"/>
      <c r="V270" s="35"/>
      <c r="W270" s="35"/>
      <c r="X270" s="35"/>
      <c r="Y270" s="35"/>
      <c r="Z270" s="35"/>
      <c r="AA270" s="35"/>
      <c r="AB270" s="35"/>
      <c r="AC270" s="35"/>
      <c r="AD270" s="35"/>
      <c r="AE270" s="35"/>
      <c r="AR270" s="200" t="s">
        <v>299</v>
      </c>
      <c r="AT270" s="200" t="s">
        <v>294</v>
      </c>
      <c r="AU270" s="200" t="s">
        <v>120</v>
      </c>
      <c r="AY270" s="18" t="s">
        <v>292</v>
      </c>
      <c r="BE270" s="201">
        <f>IF(N270="základní",J270,0)</f>
        <v>0</v>
      </c>
      <c r="BF270" s="201">
        <f>IF(N270="snížená",J270,0)</f>
        <v>0</v>
      </c>
      <c r="BG270" s="201">
        <f>IF(N270="zákl. přenesená",J270,0)</f>
        <v>0</v>
      </c>
      <c r="BH270" s="201">
        <f>IF(N270="sníž. přenesená",J270,0)</f>
        <v>0</v>
      </c>
      <c r="BI270" s="201">
        <f>IF(N270="nulová",J270,0)</f>
        <v>0</v>
      </c>
      <c r="BJ270" s="18" t="s">
        <v>120</v>
      </c>
      <c r="BK270" s="201">
        <f>ROUND(I270*H270,2)</f>
        <v>0</v>
      </c>
      <c r="BL270" s="18" t="s">
        <v>299</v>
      </c>
      <c r="BM270" s="200" t="s">
        <v>457</v>
      </c>
    </row>
    <row r="271" spans="1:65" s="14" customFormat="1" ht="22.5">
      <c r="B271" s="213"/>
      <c r="C271" s="214"/>
      <c r="D271" s="204" t="s">
        <v>301</v>
      </c>
      <c r="E271" s="215" t="s">
        <v>1</v>
      </c>
      <c r="F271" s="216" t="s">
        <v>458</v>
      </c>
      <c r="G271" s="214"/>
      <c r="H271" s="217">
        <v>41.112000000000002</v>
      </c>
      <c r="I271" s="218"/>
      <c r="J271" s="214"/>
      <c r="K271" s="214"/>
      <c r="L271" s="219"/>
      <c r="M271" s="220"/>
      <c r="N271" s="221"/>
      <c r="O271" s="221"/>
      <c r="P271" s="221"/>
      <c r="Q271" s="221"/>
      <c r="R271" s="221"/>
      <c r="S271" s="221"/>
      <c r="T271" s="222"/>
      <c r="AT271" s="223" t="s">
        <v>301</v>
      </c>
      <c r="AU271" s="223" t="s">
        <v>120</v>
      </c>
      <c r="AV271" s="14" t="s">
        <v>120</v>
      </c>
      <c r="AW271" s="14" t="s">
        <v>32</v>
      </c>
      <c r="AX271" s="14" t="s">
        <v>85</v>
      </c>
      <c r="AY271" s="223" t="s">
        <v>292</v>
      </c>
    </row>
    <row r="272" spans="1:65" s="2" customFormat="1" ht="24.2" customHeight="1">
      <c r="A272" s="35"/>
      <c r="B272" s="36"/>
      <c r="C272" s="189" t="s">
        <v>459</v>
      </c>
      <c r="D272" s="189" t="s">
        <v>294</v>
      </c>
      <c r="E272" s="190" t="s">
        <v>460</v>
      </c>
      <c r="F272" s="191" t="s">
        <v>461</v>
      </c>
      <c r="G272" s="192" t="s">
        <v>307</v>
      </c>
      <c r="H272" s="193">
        <v>570.01499999999999</v>
      </c>
      <c r="I272" s="194"/>
      <c r="J272" s="195">
        <f>ROUND(I272*H272,2)</f>
        <v>0</v>
      </c>
      <c r="K272" s="191" t="s">
        <v>298</v>
      </c>
      <c r="L272" s="40"/>
      <c r="M272" s="196" t="s">
        <v>1</v>
      </c>
      <c r="N272" s="197" t="s">
        <v>43</v>
      </c>
      <c r="O272" s="72"/>
      <c r="P272" s="198">
        <f>O272*H272</f>
        <v>0</v>
      </c>
      <c r="Q272" s="198">
        <v>2.3010199999999998</v>
      </c>
      <c r="R272" s="198">
        <f>Q272*H272</f>
        <v>1311.6159152999999</v>
      </c>
      <c r="S272" s="198">
        <v>0</v>
      </c>
      <c r="T272" s="199">
        <f>S272*H272</f>
        <v>0</v>
      </c>
      <c r="U272" s="35"/>
      <c r="V272" s="35"/>
      <c r="W272" s="35"/>
      <c r="X272" s="35"/>
      <c r="Y272" s="35"/>
      <c r="Z272" s="35"/>
      <c r="AA272" s="35"/>
      <c r="AB272" s="35"/>
      <c r="AC272" s="35"/>
      <c r="AD272" s="35"/>
      <c r="AE272" s="35"/>
      <c r="AR272" s="200" t="s">
        <v>299</v>
      </c>
      <c r="AT272" s="200" t="s">
        <v>294</v>
      </c>
      <c r="AU272" s="200" t="s">
        <v>120</v>
      </c>
      <c r="AY272" s="18" t="s">
        <v>292</v>
      </c>
      <c r="BE272" s="201">
        <f>IF(N272="základní",J272,0)</f>
        <v>0</v>
      </c>
      <c r="BF272" s="201">
        <f>IF(N272="snížená",J272,0)</f>
        <v>0</v>
      </c>
      <c r="BG272" s="201">
        <f>IF(N272="zákl. přenesená",J272,0)</f>
        <v>0</v>
      </c>
      <c r="BH272" s="201">
        <f>IF(N272="sníž. přenesená",J272,0)</f>
        <v>0</v>
      </c>
      <c r="BI272" s="201">
        <f>IF(N272="nulová",J272,0)</f>
        <v>0</v>
      </c>
      <c r="BJ272" s="18" t="s">
        <v>120</v>
      </c>
      <c r="BK272" s="201">
        <f>ROUND(I272*H272,2)</f>
        <v>0</v>
      </c>
      <c r="BL272" s="18" t="s">
        <v>299</v>
      </c>
      <c r="BM272" s="200" t="s">
        <v>462</v>
      </c>
    </row>
    <row r="273" spans="2:51" s="13" customFormat="1" ht="11.25">
      <c r="B273" s="202"/>
      <c r="C273" s="203"/>
      <c r="D273" s="204" t="s">
        <v>301</v>
      </c>
      <c r="E273" s="205" t="s">
        <v>1</v>
      </c>
      <c r="F273" s="206" t="s">
        <v>463</v>
      </c>
      <c r="G273" s="203"/>
      <c r="H273" s="205" t="s">
        <v>1</v>
      </c>
      <c r="I273" s="207"/>
      <c r="J273" s="203"/>
      <c r="K273" s="203"/>
      <c r="L273" s="208"/>
      <c r="M273" s="209"/>
      <c r="N273" s="210"/>
      <c r="O273" s="210"/>
      <c r="P273" s="210"/>
      <c r="Q273" s="210"/>
      <c r="R273" s="210"/>
      <c r="S273" s="210"/>
      <c r="T273" s="211"/>
      <c r="AT273" s="212" t="s">
        <v>301</v>
      </c>
      <c r="AU273" s="212" t="s">
        <v>120</v>
      </c>
      <c r="AV273" s="13" t="s">
        <v>85</v>
      </c>
      <c r="AW273" s="13" t="s">
        <v>32</v>
      </c>
      <c r="AX273" s="13" t="s">
        <v>77</v>
      </c>
      <c r="AY273" s="212" t="s">
        <v>292</v>
      </c>
    </row>
    <row r="274" spans="2:51" s="14" customFormat="1" ht="11.25">
      <c r="B274" s="213"/>
      <c r="C274" s="214"/>
      <c r="D274" s="204" t="s">
        <v>301</v>
      </c>
      <c r="E274" s="215" t="s">
        <v>1</v>
      </c>
      <c r="F274" s="216" t="s">
        <v>378</v>
      </c>
      <c r="G274" s="214"/>
      <c r="H274" s="217">
        <v>160.99199999999999</v>
      </c>
      <c r="I274" s="218"/>
      <c r="J274" s="214"/>
      <c r="K274" s="214"/>
      <c r="L274" s="219"/>
      <c r="M274" s="220"/>
      <c r="N274" s="221"/>
      <c r="O274" s="221"/>
      <c r="P274" s="221"/>
      <c r="Q274" s="221"/>
      <c r="R274" s="221"/>
      <c r="S274" s="221"/>
      <c r="T274" s="222"/>
      <c r="AT274" s="223" t="s">
        <v>301</v>
      </c>
      <c r="AU274" s="223" t="s">
        <v>120</v>
      </c>
      <c r="AV274" s="14" t="s">
        <v>120</v>
      </c>
      <c r="AW274" s="14" t="s">
        <v>32</v>
      </c>
      <c r="AX274" s="14" t="s">
        <v>77</v>
      </c>
      <c r="AY274" s="223" t="s">
        <v>292</v>
      </c>
    </row>
    <row r="275" spans="2:51" s="14" customFormat="1" ht="11.25">
      <c r="B275" s="213"/>
      <c r="C275" s="214"/>
      <c r="D275" s="204" t="s">
        <v>301</v>
      </c>
      <c r="E275" s="215" t="s">
        <v>1</v>
      </c>
      <c r="F275" s="216" t="s">
        <v>379</v>
      </c>
      <c r="G275" s="214"/>
      <c r="H275" s="217">
        <v>42.569000000000003</v>
      </c>
      <c r="I275" s="218"/>
      <c r="J275" s="214"/>
      <c r="K275" s="214"/>
      <c r="L275" s="219"/>
      <c r="M275" s="220"/>
      <c r="N275" s="221"/>
      <c r="O275" s="221"/>
      <c r="P275" s="221"/>
      <c r="Q275" s="221"/>
      <c r="R275" s="221"/>
      <c r="S275" s="221"/>
      <c r="T275" s="222"/>
      <c r="AT275" s="223" t="s">
        <v>301</v>
      </c>
      <c r="AU275" s="223" t="s">
        <v>120</v>
      </c>
      <c r="AV275" s="14" t="s">
        <v>120</v>
      </c>
      <c r="AW275" s="14" t="s">
        <v>32</v>
      </c>
      <c r="AX275" s="14" t="s">
        <v>77</v>
      </c>
      <c r="AY275" s="223" t="s">
        <v>292</v>
      </c>
    </row>
    <row r="276" spans="2:51" s="14" customFormat="1" ht="33.75">
      <c r="B276" s="213"/>
      <c r="C276" s="214"/>
      <c r="D276" s="204" t="s">
        <v>301</v>
      </c>
      <c r="E276" s="215" t="s">
        <v>1</v>
      </c>
      <c r="F276" s="216" t="s">
        <v>380</v>
      </c>
      <c r="G276" s="214"/>
      <c r="H276" s="217">
        <v>60.883000000000003</v>
      </c>
      <c r="I276" s="218"/>
      <c r="J276" s="214"/>
      <c r="K276" s="214"/>
      <c r="L276" s="219"/>
      <c r="M276" s="220"/>
      <c r="N276" s="221"/>
      <c r="O276" s="221"/>
      <c r="P276" s="221"/>
      <c r="Q276" s="221"/>
      <c r="R276" s="221"/>
      <c r="S276" s="221"/>
      <c r="T276" s="222"/>
      <c r="AT276" s="223" t="s">
        <v>301</v>
      </c>
      <c r="AU276" s="223" t="s">
        <v>120</v>
      </c>
      <c r="AV276" s="14" t="s">
        <v>120</v>
      </c>
      <c r="AW276" s="14" t="s">
        <v>32</v>
      </c>
      <c r="AX276" s="14" t="s">
        <v>77</v>
      </c>
      <c r="AY276" s="223" t="s">
        <v>292</v>
      </c>
    </row>
    <row r="277" spans="2:51" s="14" customFormat="1" ht="11.25">
      <c r="B277" s="213"/>
      <c r="C277" s="214"/>
      <c r="D277" s="204" t="s">
        <v>301</v>
      </c>
      <c r="E277" s="215" t="s">
        <v>1</v>
      </c>
      <c r="F277" s="216" t="s">
        <v>381</v>
      </c>
      <c r="G277" s="214"/>
      <c r="H277" s="217">
        <v>21.245999999999999</v>
      </c>
      <c r="I277" s="218"/>
      <c r="J277" s="214"/>
      <c r="K277" s="214"/>
      <c r="L277" s="219"/>
      <c r="M277" s="220"/>
      <c r="N277" s="221"/>
      <c r="O277" s="221"/>
      <c r="P277" s="221"/>
      <c r="Q277" s="221"/>
      <c r="R277" s="221"/>
      <c r="S277" s="221"/>
      <c r="T277" s="222"/>
      <c r="AT277" s="223" t="s">
        <v>301</v>
      </c>
      <c r="AU277" s="223" t="s">
        <v>120</v>
      </c>
      <c r="AV277" s="14" t="s">
        <v>120</v>
      </c>
      <c r="AW277" s="14" t="s">
        <v>32</v>
      </c>
      <c r="AX277" s="14" t="s">
        <v>77</v>
      </c>
      <c r="AY277" s="223" t="s">
        <v>292</v>
      </c>
    </row>
    <row r="278" spans="2:51" s="14" customFormat="1" ht="33.75">
      <c r="B278" s="213"/>
      <c r="C278" s="214"/>
      <c r="D278" s="204" t="s">
        <v>301</v>
      </c>
      <c r="E278" s="215" t="s">
        <v>1</v>
      </c>
      <c r="F278" s="216" t="s">
        <v>382</v>
      </c>
      <c r="G278" s="214"/>
      <c r="H278" s="217">
        <v>31.741</v>
      </c>
      <c r="I278" s="218"/>
      <c r="J278" s="214"/>
      <c r="K278" s="214"/>
      <c r="L278" s="219"/>
      <c r="M278" s="220"/>
      <c r="N278" s="221"/>
      <c r="O278" s="221"/>
      <c r="P278" s="221"/>
      <c r="Q278" s="221"/>
      <c r="R278" s="221"/>
      <c r="S278" s="221"/>
      <c r="T278" s="222"/>
      <c r="AT278" s="223" t="s">
        <v>301</v>
      </c>
      <c r="AU278" s="223" t="s">
        <v>120</v>
      </c>
      <c r="AV278" s="14" t="s">
        <v>120</v>
      </c>
      <c r="AW278" s="14" t="s">
        <v>32</v>
      </c>
      <c r="AX278" s="14" t="s">
        <v>77</v>
      </c>
      <c r="AY278" s="223" t="s">
        <v>292</v>
      </c>
    </row>
    <row r="279" spans="2:51" s="14" customFormat="1" ht="11.25">
      <c r="B279" s="213"/>
      <c r="C279" s="214"/>
      <c r="D279" s="204" t="s">
        <v>301</v>
      </c>
      <c r="E279" s="215" t="s">
        <v>1</v>
      </c>
      <c r="F279" s="216" t="s">
        <v>383</v>
      </c>
      <c r="G279" s="214"/>
      <c r="H279" s="217">
        <v>21.283999999999999</v>
      </c>
      <c r="I279" s="218"/>
      <c r="J279" s="214"/>
      <c r="K279" s="214"/>
      <c r="L279" s="219"/>
      <c r="M279" s="220"/>
      <c r="N279" s="221"/>
      <c r="O279" s="221"/>
      <c r="P279" s="221"/>
      <c r="Q279" s="221"/>
      <c r="R279" s="221"/>
      <c r="S279" s="221"/>
      <c r="T279" s="222"/>
      <c r="AT279" s="223" t="s">
        <v>301</v>
      </c>
      <c r="AU279" s="223" t="s">
        <v>120</v>
      </c>
      <c r="AV279" s="14" t="s">
        <v>120</v>
      </c>
      <c r="AW279" s="14" t="s">
        <v>32</v>
      </c>
      <c r="AX279" s="14" t="s">
        <v>77</v>
      </c>
      <c r="AY279" s="223" t="s">
        <v>292</v>
      </c>
    </row>
    <row r="280" spans="2:51" s="14" customFormat="1" ht="33.75">
      <c r="B280" s="213"/>
      <c r="C280" s="214"/>
      <c r="D280" s="204" t="s">
        <v>301</v>
      </c>
      <c r="E280" s="215" t="s">
        <v>1</v>
      </c>
      <c r="F280" s="216" t="s">
        <v>384</v>
      </c>
      <c r="G280" s="214"/>
      <c r="H280" s="217">
        <v>29.858000000000001</v>
      </c>
      <c r="I280" s="218"/>
      <c r="J280" s="214"/>
      <c r="K280" s="214"/>
      <c r="L280" s="219"/>
      <c r="M280" s="220"/>
      <c r="N280" s="221"/>
      <c r="O280" s="221"/>
      <c r="P280" s="221"/>
      <c r="Q280" s="221"/>
      <c r="R280" s="221"/>
      <c r="S280" s="221"/>
      <c r="T280" s="222"/>
      <c r="AT280" s="223" t="s">
        <v>301</v>
      </c>
      <c r="AU280" s="223" t="s">
        <v>120</v>
      </c>
      <c r="AV280" s="14" t="s">
        <v>120</v>
      </c>
      <c r="AW280" s="14" t="s">
        <v>32</v>
      </c>
      <c r="AX280" s="14" t="s">
        <v>77</v>
      </c>
      <c r="AY280" s="223" t="s">
        <v>292</v>
      </c>
    </row>
    <row r="281" spans="2:51" s="14" customFormat="1" ht="22.5">
      <c r="B281" s="213"/>
      <c r="C281" s="214"/>
      <c r="D281" s="204" t="s">
        <v>301</v>
      </c>
      <c r="E281" s="215" t="s">
        <v>1</v>
      </c>
      <c r="F281" s="216" t="s">
        <v>464</v>
      </c>
      <c r="G281" s="214"/>
      <c r="H281" s="217">
        <v>70.150000000000006</v>
      </c>
      <c r="I281" s="218"/>
      <c r="J281" s="214"/>
      <c r="K281" s="214"/>
      <c r="L281" s="219"/>
      <c r="M281" s="220"/>
      <c r="N281" s="221"/>
      <c r="O281" s="221"/>
      <c r="P281" s="221"/>
      <c r="Q281" s="221"/>
      <c r="R281" s="221"/>
      <c r="S281" s="221"/>
      <c r="T281" s="222"/>
      <c r="AT281" s="223" t="s">
        <v>301</v>
      </c>
      <c r="AU281" s="223" t="s">
        <v>120</v>
      </c>
      <c r="AV281" s="14" t="s">
        <v>120</v>
      </c>
      <c r="AW281" s="14" t="s">
        <v>32</v>
      </c>
      <c r="AX281" s="14" t="s">
        <v>77</v>
      </c>
      <c r="AY281" s="223" t="s">
        <v>292</v>
      </c>
    </row>
    <row r="282" spans="2:51" s="14" customFormat="1" ht="11.25">
      <c r="B282" s="213"/>
      <c r="C282" s="214"/>
      <c r="D282" s="204" t="s">
        <v>301</v>
      </c>
      <c r="E282" s="215" t="s">
        <v>1</v>
      </c>
      <c r="F282" s="216" t="s">
        <v>465</v>
      </c>
      <c r="G282" s="214"/>
      <c r="H282" s="217">
        <v>6.8760000000000003</v>
      </c>
      <c r="I282" s="218"/>
      <c r="J282" s="214"/>
      <c r="K282" s="214"/>
      <c r="L282" s="219"/>
      <c r="M282" s="220"/>
      <c r="N282" s="221"/>
      <c r="O282" s="221"/>
      <c r="P282" s="221"/>
      <c r="Q282" s="221"/>
      <c r="R282" s="221"/>
      <c r="S282" s="221"/>
      <c r="T282" s="222"/>
      <c r="AT282" s="223" t="s">
        <v>301</v>
      </c>
      <c r="AU282" s="223" t="s">
        <v>120</v>
      </c>
      <c r="AV282" s="14" t="s">
        <v>120</v>
      </c>
      <c r="AW282" s="14" t="s">
        <v>32</v>
      </c>
      <c r="AX282" s="14" t="s">
        <v>77</v>
      </c>
      <c r="AY282" s="223" t="s">
        <v>292</v>
      </c>
    </row>
    <row r="283" spans="2:51" s="16" customFormat="1" ht="11.25">
      <c r="B283" s="235"/>
      <c r="C283" s="236"/>
      <c r="D283" s="204" t="s">
        <v>301</v>
      </c>
      <c r="E283" s="237" t="s">
        <v>1</v>
      </c>
      <c r="F283" s="238" t="s">
        <v>316</v>
      </c>
      <c r="G283" s="236"/>
      <c r="H283" s="239">
        <v>445.59899999999999</v>
      </c>
      <c r="I283" s="240"/>
      <c r="J283" s="236"/>
      <c r="K283" s="236"/>
      <c r="L283" s="241"/>
      <c r="M283" s="242"/>
      <c r="N283" s="243"/>
      <c r="O283" s="243"/>
      <c r="P283" s="243"/>
      <c r="Q283" s="243"/>
      <c r="R283" s="243"/>
      <c r="S283" s="243"/>
      <c r="T283" s="244"/>
      <c r="AT283" s="245" t="s">
        <v>301</v>
      </c>
      <c r="AU283" s="245" t="s">
        <v>120</v>
      </c>
      <c r="AV283" s="16" t="s">
        <v>317</v>
      </c>
      <c r="AW283" s="16" t="s">
        <v>32</v>
      </c>
      <c r="AX283" s="16" t="s">
        <v>77</v>
      </c>
      <c r="AY283" s="245" t="s">
        <v>292</v>
      </c>
    </row>
    <row r="284" spans="2:51" s="13" customFormat="1" ht="11.25">
      <c r="B284" s="202"/>
      <c r="C284" s="203"/>
      <c r="D284" s="204" t="s">
        <v>301</v>
      </c>
      <c r="E284" s="205" t="s">
        <v>1</v>
      </c>
      <c r="F284" s="206" t="s">
        <v>466</v>
      </c>
      <c r="G284" s="203"/>
      <c r="H284" s="205" t="s">
        <v>1</v>
      </c>
      <c r="I284" s="207"/>
      <c r="J284" s="203"/>
      <c r="K284" s="203"/>
      <c r="L284" s="208"/>
      <c r="M284" s="209"/>
      <c r="N284" s="210"/>
      <c r="O284" s="210"/>
      <c r="P284" s="210"/>
      <c r="Q284" s="210"/>
      <c r="R284" s="210"/>
      <c r="S284" s="210"/>
      <c r="T284" s="211"/>
      <c r="AT284" s="212" t="s">
        <v>301</v>
      </c>
      <c r="AU284" s="212" t="s">
        <v>120</v>
      </c>
      <c r="AV284" s="13" t="s">
        <v>85</v>
      </c>
      <c r="AW284" s="13" t="s">
        <v>32</v>
      </c>
      <c r="AX284" s="13" t="s">
        <v>77</v>
      </c>
      <c r="AY284" s="212" t="s">
        <v>292</v>
      </c>
    </row>
    <row r="285" spans="2:51" s="14" customFormat="1" ht="11.25">
      <c r="B285" s="213"/>
      <c r="C285" s="214"/>
      <c r="D285" s="204" t="s">
        <v>301</v>
      </c>
      <c r="E285" s="215" t="s">
        <v>1</v>
      </c>
      <c r="F285" s="216" t="s">
        <v>467</v>
      </c>
      <c r="G285" s="214"/>
      <c r="H285" s="217">
        <v>121.011</v>
      </c>
      <c r="I285" s="218"/>
      <c r="J285" s="214"/>
      <c r="K285" s="214"/>
      <c r="L285" s="219"/>
      <c r="M285" s="220"/>
      <c r="N285" s="221"/>
      <c r="O285" s="221"/>
      <c r="P285" s="221"/>
      <c r="Q285" s="221"/>
      <c r="R285" s="221"/>
      <c r="S285" s="221"/>
      <c r="T285" s="222"/>
      <c r="AT285" s="223" t="s">
        <v>301</v>
      </c>
      <c r="AU285" s="223" t="s">
        <v>120</v>
      </c>
      <c r="AV285" s="14" t="s">
        <v>120</v>
      </c>
      <c r="AW285" s="14" t="s">
        <v>32</v>
      </c>
      <c r="AX285" s="14" t="s">
        <v>77</v>
      </c>
      <c r="AY285" s="223" t="s">
        <v>292</v>
      </c>
    </row>
    <row r="286" spans="2:51" s="16" customFormat="1" ht="11.25">
      <c r="B286" s="235"/>
      <c r="C286" s="236"/>
      <c r="D286" s="204" t="s">
        <v>301</v>
      </c>
      <c r="E286" s="237" t="s">
        <v>1</v>
      </c>
      <c r="F286" s="238" t="s">
        <v>316</v>
      </c>
      <c r="G286" s="236"/>
      <c r="H286" s="239">
        <v>121.011</v>
      </c>
      <c r="I286" s="240"/>
      <c r="J286" s="236"/>
      <c r="K286" s="236"/>
      <c r="L286" s="241"/>
      <c r="M286" s="242"/>
      <c r="N286" s="243"/>
      <c r="O286" s="243"/>
      <c r="P286" s="243"/>
      <c r="Q286" s="243"/>
      <c r="R286" s="243"/>
      <c r="S286" s="243"/>
      <c r="T286" s="244"/>
      <c r="AT286" s="245" t="s">
        <v>301</v>
      </c>
      <c r="AU286" s="245" t="s">
        <v>120</v>
      </c>
      <c r="AV286" s="16" t="s">
        <v>317</v>
      </c>
      <c r="AW286" s="16" t="s">
        <v>32</v>
      </c>
      <c r="AX286" s="16" t="s">
        <v>77</v>
      </c>
      <c r="AY286" s="245" t="s">
        <v>292</v>
      </c>
    </row>
    <row r="287" spans="2:51" s="13" customFormat="1" ht="11.25">
      <c r="B287" s="202"/>
      <c r="C287" s="203"/>
      <c r="D287" s="204" t="s">
        <v>301</v>
      </c>
      <c r="E287" s="205" t="s">
        <v>1</v>
      </c>
      <c r="F287" s="206" t="s">
        <v>468</v>
      </c>
      <c r="G287" s="203"/>
      <c r="H287" s="205" t="s">
        <v>1</v>
      </c>
      <c r="I287" s="207"/>
      <c r="J287" s="203"/>
      <c r="K287" s="203"/>
      <c r="L287" s="208"/>
      <c r="M287" s="209"/>
      <c r="N287" s="210"/>
      <c r="O287" s="210"/>
      <c r="P287" s="210"/>
      <c r="Q287" s="210"/>
      <c r="R287" s="210"/>
      <c r="S287" s="210"/>
      <c r="T287" s="211"/>
      <c r="AT287" s="212" t="s">
        <v>301</v>
      </c>
      <c r="AU287" s="212" t="s">
        <v>120</v>
      </c>
      <c r="AV287" s="13" t="s">
        <v>85</v>
      </c>
      <c r="AW287" s="13" t="s">
        <v>32</v>
      </c>
      <c r="AX287" s="13" t="s">
        <v>77</v>
      </c>
      <c r="AY287" s="212" t="s">
        <v>292</v>
      </c>
    </row>
    <row r="288" spans="2:51" s="14" customFormat="1" ht="11.25">
      <c r="B288" s="213"/>
      <c r="C288" s="214"/>
      <c r="D288" s="204" t="s">
        <v>301</v>
      </c>
      <c r="E288" s="215" t="s">
        <v>1</v>
      </c>
      <c r="F288" s="216" t="s">
        <v>469</v>
      </c>
      <c r="G288" s="214"/>
      <c r="H288" s="217">
        <v>1.1970000000000001</v>
      </c>
      <c r="I288" s="218"/>
      <c r="J288" s="214"/>
      <c r="K288" s="214"/>
      <c r="L288" s="219"/>
      <c r="M288" s="220"/>
      <c r="N288" s="221"/>
      <c r="O288" s="221"/>
      <c r="P288" s="221"/>
      <c r="Q288" s="221"/>
      <c r="R288" s="221"/>
      <c r="S288" s="221"/>
      <c r="T288" s="222"/>
      <c r="AT288" s="223" t="s">
        <v>301</v>
      </c>
      <c r="AU288" s="223" t="s">
        <v>120</v>
      </c>
      <c r="AV288" s="14" t="s">
        <v>120</v>
      </c>
      <c r="AW288" s="14" t="s">
        <v>32</v>
      </c>
      <c r="AX288" s="14" t="s">
        <v>77</v>
      </c>
      <c r="AY288" s="223" t="s">
        <v>292</v>
      </c>
    </row>
    <row r="289" spans="1:65" s="16" customFormat="1" ht="11.25">
      <c r="B289" s="235"/>
      <c r="C289" s="236"/>
      <c r="D289" s="204" t="s">
        <v>301</v>
      </c>
      <c r="E289" s="237" t="s">
        <v>1</v>
      </c>
      <c r="F289" s="238" t="s">
        <v>316</v>
      </c>
      <c r="G289" s="236"/>
      <c r="H289" s="239">
        <v>1.1970000000000001</v>
      </c>
      <c r="I289" s="240"/>
      <c r="J289" s="236"/>
      <c r="K289" s="236"/>
      <c r="L289" s="241"/>
      <c r="M289" s="242"/>
      <c r="N289" s="243"/>
      <c r="O289" s="243"/>
      <c r="P289" s="243"/>
      <c r="Q289" s="243"/>
      <c r="R289" s="243"/>
      <c r="S289" s="243"/>
      <c r="T289" s="244"/>
      <c r="AT289" s="245" t="s">
        <v>301</v>
      </c>
      <c r="AU289" s="245" t="s">
        <v>120</v>
      </c>
      <c r="AV289" s="16" t="s">
        <v>317</v>
      </c>
      <c r="AW289" s="16" t="s">
        <v>32</v>
      </c>
      <c r="AX289" s="16" t="s">
        <v>77</v>
      </c>
      <c r="AY289" s="245" t="s">
        <v>292</v>
      </c>
    </row>
    <row r="290" spans="1:65" s="13" customFormat="1" ht="22.5">
      <c r="B290" s="202"/>
      <c r="C290" s="203"/>
      <c r="D290" s="204" t="s">
        <v>301</v>
      </c>
      <c r="E290" s="205" t="s">
        <v>1</v>
      </c>
      <c r="F290" s="206" t="s">
        <v>470</v>
      </c>
      <c r="G290" s="203"/>
      <c r="H290" s="205" t="s">
        <v>1</v>
      </c>
      <c r="I290" s="207"/>
      <c r="J290" s="203"/>
      <c r="K290" s="203"/>
      <c r="L290" s="208"/>
      <c r="M290" s="209"/>
      <c r="N290" s="210"/>
      <c r="O290" s="210"/>
      <c r="P290" s="210"/>
      <c r="Q290" s="210"/>
      <c r="R290" s="210"/>
      <c r="S290" s="210"/>
      <c r="T290" s="211"/>
      <c r="AT290" s="212" t="s">
        <v>301</v>
      </c>
      <c r="AU290" s="212" t="s">
        <v>120</v>
      </c>
      <c r="AV290" s="13" t="s">
        <v>85</v>
      </c>
      <c r="AW290" s="13" t="s">
        <v>32</v>
      </c>
      <c r="AX290" s="13" t="s">
        <v>77</v>
      </c>
      <c r="AY290" s="212" t="s">
        <v>292</v>
      </c>
    </row>
    <row r="291" spans="1:65" s="14" customFormat="1" ht="11.25">
      <c r="B291" s="213"/>
      <c r="C291" s="214"/>
      <c r="D291" s="204" t="s">
        <v>301</v>
      </c>
      <c r="E291" s="215" t="s">
        <v>1</v>
      </c>
      <c r="F291" s="216" t="s">
        <v>471</v>
      </c>
      <c r="G291" s="214"/>
      <c r="H291" s="217">
        <v>2.2080000000000002</v>
      </c>
      <c r="I291" s="218"/>
      <c r="J291" s="214"/>
      <c r="K291" s="214"/>
      <c r="L291" s="219"/>
      <c r="M291" s="220"/>
      <c r="N291" s="221"/>
      <c r="O291" s="221"/>
      <c r="P291" s="221"/>
      <c r="Q291" s="221"/>
      <c r="R291" s="221"/>
      <c r="S291" s="221"/>
      <c r="T291" s="222"/>
      <c r="AT291" s="223" t="s">
        <v>301</v>
      </c>
      <c r="AU291" s="223" t="s">
        <v>120</v>
      </c>
      <c r="AV291" s="14" t="s">
        <v>120</v>
      </c>
      <c r="AW291" s="14" t="s">
        <v>32</v>
      </c>
      <c r="AX291" s="14" t="s">
        <v>77</v>
      </c>
      <c r="AY291" s="223" t="s">
        <v>292</v>
      </c>
    </row>
    <row r="292" spans="1:65" s="15" customFormat="1" ht="11.25">
      <c r="B292" s="224"/>
      <c r="C292" s="225"/>
      <c r="D292" s="204" t="s">
        <v>301</v>
      </c>
      <c r="E292" s="226" t="s">
        <v>1</v>
      </c>
      <c r="F292" s="227" t="s">
        <v>304</v>
      </c>
      <c r="G292" s="225"/>
      <c r="H292" s="228">
        <v>570.01499999999999</v>
      </c>
      <c r="I292" s="229"/>
      <c r="J292" s="225"/>
      <c r="K292" s="225"/>
      <c r="L292" s="230"/>
      <c r="M292" s="231"/>
      <c r="N292" s="232"/>
      <c r="O292" s="232"/>
      <c r="P292" s="232"/>
      <c r="Q292" s="232"/>
      <c r="R292" s="232"/>
      <c r="S292" s="232"/>
      <c r="T292" s="233"/>
      <c r="AT292" s="234" t="s">
        <v>301</v>
      </c>
      <c r="AU292" s="234" t="s">
        <v>120</v>
      </c>
      <c r="AV292" s="15" t="s">
        <v>299</v>
      </c>
      <c r="AW292" s="15" t="s">
        <v>32</v>
      </c>
      <c r="AX292" s="15" t="s">
        <v>85</v>
      </c>
      <c r="AY292" s="234" t="s">
        <v>292</v>
      </c>
    </row>
    <row r="293" spans="1:65" s="2" customFormat="1" ht="16.5" customHeight="1">
      <c r="A293" s="35"/>
      <c r="B293" s="36"/>
      <c r="C293" s="189" t="s">
        <v>7</v>
      </c>
      <c r="D293" s="189" t="s">
        <v>294</v>
      </c>
      <c r="E293" s="190" t="s">
        <v>472</v>
      </c>
      <c r="F293" s="191" t="s">
        <v>473</v>
      </c>
      <c r="G293" s="192" t="s">
        <v>297</v>
      </c>
      <c r="H293" s="193">
        <v>1664.5519999999999</v>
      </c>
      <c r="I293" s="194"/>
      <c r="J293" s="195">
        <f>ROUND(I293*H293,2)</f>
        <v>0</v>
      </c>
      <c r="K293" s="191" t="s">
        <v>298</v>
      </c>
      <c r="L293" s="40"/>
      <c r="M293" s="196" t="s">
        <v>1</v>
      </c>
      <c r="N293" s="197" t="s">
        <v>43</v>
      </c>
      <c r="O293" s="72"/>
      <c r="P293" s="198">
        <f>O293*H293</f>
        <v>0</v>
      </c>
      <c r="Q293" s="198">
        <v>2.6900000000000001E-3</v>
      </c>
      <c r="R293" s="198">
        <f>Q293*H293</f>
        <v>4.4776448799999997</v>
      </c>
      <c r="S293" s="198">
        <v>0</v>
      </c>
      <c r="T293" s="199">
        <f>S293*H293</f>
        <v>0</v>
      </c>
      <c r="U293" s="35"/>
      <c r="V293" s="35"/>
      <c r="W293" s="35"/>
      <c r="X293" s="35"/>
      <c r="Y293" s="35"/>
      <c r="Z293" s="35"/>
      <c r="AA293" s="35"/>
      <c r="AB293" s="35"/>
      <c r="AC293" s="35"/>
      <c r="AD293" s="35"/>
      <c r="AE293" s="35"/>
      <c r="AR293" s="200" t="s">
        <v>299</v>
      </c>
      <c r="AT293" s="200" t="s">
        <v>294</v>
      </c>
      <c r="AU293" s="200" t="s">
        <v>120</v>
      </c>
      <c r="AY293" s="18" t="s">
        <v>292</v>
      </c>
      <c r="BE293" s="201">
        <f>IF(N293="základní",J293,0)</f>
        <v>0</v>
      </c>
      <c r="BF293" s="201">
        <f>IF(N293="snížená",J293,0)</f>
        <v>0</v>
      </c>
      <c r="BG293" s="201">
        <f>IF(N293="zákl. přenesená",J293,0)</f>
        <v>0</v>
      </c>
      <c r="BH293" s="201">
        <f>IF(N293="sníž. přenesená",J293,0)</f>
        <v>0</v>
      </c>
      <c r="BI293" s="201">
        <f>IF(N293="nulová",J293,0)</f>
        <v>0</v>
      </c>
      <c r="BJ293" s="18" t="s">
        <v>120</v>
      </c>
      <c r="BK293" s="201">
        <f>ROUND(I293*H293,2)</f>
        <v>0</v>
      </c>
      <c r="BL293" s="18" t="s">
        <v>299</v>
      </c>
      <c r="BM293" s="200" t="s">
        <v>474</v>
      </c>
    </row>
    <row r="294" spans="1:65" s="13" customFormat="1" ht="11.25">
      <c r="B294" s="202"/>
      <c r="C294" s="203"/>
      <c r="D294" s="204" t="s">
        <v>301</v>
      </c>
      <c r="E294" s="205" t="s">
        <v>1</v>
      </c>
      <c r="F294" s="206" t="s">
        <v>463</v>
      </c>
      <c r="G294" s="203"/>
      <c r="H294" s="205" t="s">
        <v>1</v>
      </c>
      <c r="I294" s="207"/>
      <c r="J294" s="203"/>
      <c r="K294" s="203"/>
      <c r="L294" s="208"/>
      <c r="M294" s="209"/>
      <c r="N294" s="210"/>
      <c r="O294" s="210"/>
      <c r="P294" s="210"/>
      <c r="Q294" s="210"/>
      <c r="R294" s="210"/>
      <c r="S294" s="210"/>
      <c r="T294" s="211"/>
      <c r="AT294" s="212" t="s">
        <v>301</v>
      </c>
      <c r="AU294" s="212" t="s">
        <v>120</v>
      </c>
      <c r="AV294" s="13" t="s">
        <v>85</v>
      </c>
      <c r="AW294" s="13" t="s">
        <v>32</v>
      </c>
      <c r="AX294" s="13" t="s">
        <v>77</v>
      </c>
      <c r="AY294" s="212" t="s">
        <v>292</v>
      </c>
    </row>
    <row r="295" spans="1:65" s="14" customFormat="1" ht="11.25">
      <c r="B295" s="213"/>
      <c r="C295" s="214"/>
      <c r="D295" s="204" t="s">
        <v>301</v>
      </c>
      <c r="E295" s="215" t="s">
        <v>1</v>
      </c>
      <c r="F295" s="216" t="s">
        <v>475</v>
      </c>
      <c r="G295" s="214"/>
      <c r="H295" s="217">
        <v>536.64</v>
      </c>
      <c r="I295" s="218"/>
      <c r="J295" s="214"/>
      <c r="K295" s="214"/>
      <c r="L295" s="219"/>
      <c r="M295" s="220"/>
      <c r="N295" s="221"/>
      <c r="O295" s="221"/>
      <c r="P295" s="221"/>
      <c r="Q295" s="221"/>
      <c r="R295" s="221"/>
      <c r="S295" s="221"/>
      <c r="T295" s="222"/>
      <c r="AT295" s="223" t="s">
        <v>301</v>
      </c>
      <c r="AU295" s="223" t="s">
        <v>120</v>
      </c>
      <c r="AV295" s="14" t="s">
        <v>120</v>
      </c>
      <c r="AW295" s="14" t="s">
        <v>32</v>
      </c>
      <c r="AX295" s="14" t="s">
        <v>77</v>
      </c>
      <c r="AY295" s="223" t="s">
        <v>292</v>
      </c>
    </row>
    <row r="296" spans="1:65" s="14" customFormat="1" ht="11.25">
      <c r="B296" s="213"/>
      <c r="C296" s="214"/>
      <c r="D296" s="204" t="s">
        <v>301</v>
      </c>
      <c r="E296" s="215" t="s">
        <v>1</v>
      </c>
      <c r="F296" s="216" t="s">
        <v>476</v>
      </c>
      <c r="G296" s="214"/>
      <c r="H296" s="217">
        <v>141.89500000000001</v>
      </c>
      <c r="I296" s="218"/>
      <c r="J296" s="214"/>
      <c r="K296" s="214"/>
      <c r="L296" s="219"/>
      <c r="M296" s="220"/>
      <c r="N296" s="221"/>
      <c r="O296" s="221"/>
      <c r="P296" s="221"/>
      <c r="Q296" s="221"/>
      <c r="R296" s="221"/>
      <c r="S296" s="221"/>
      <c r="T296" s="222"/>
      <c r="AT296" s="223" t="s">
        <v>301</v>
      </c>
      <c r="AU296" s="223" t="s">
        <v>120</v>
      </c>
      <c r="AV296" s="14" t="s">
        <v>120</v>
      </c>
      <c r="AW296" s="14" t="s">
        <v>32</v>
      </c>
      <c r="AX296" s="14" t="s">
        <v>77</v>
      </c>
      <c r="AY296" s="223" t="s">
        <v>292</v>
      </c>
    </row>
    <row r="297" spans="1:65" s="14" customFormat="1" ht="33.75">
      <c r="B297" s="213"/>
      <c r="C297" s="214"/>
      <c r="D297" s="204" t="s">
        <v>301</v>
      </c>
      <c r="E297" s="215" t="s">
        <v>1</v>
      </c>
      <c r="F297" s="216" t="s">
        <v>477</v>
      </c>
      <c r="G297" s="214"/>
      <c r="H297" s="217">
        <v>202.94399999999999</v>
      </c>
      <c r="I297" s="218"/>
      <c r="J297" s="214"/>
      <c r="K297" s="214"/>
      <c r="L297" s="219"/>
      <c r="M297" s="220"/>
      <c r="N297" s="221"/>
      <c r="O297" s="221"/>
      <c r="P297" s="221"/>
      <c r="Q297" s="221"/>
      <c r="R297" s="221"/>
      <c r="S297" s="221"/>
      <c r="T297" s="222"/>
      <c r="AT297" s="223" t="s">
        <v>301</v>
      </c>
      <c r="AU297" s="223" t="s">
        <v>120</v>
      </c>
      <c r="AV297" s="14" t="s">
        <v>120</v>
      </c>
      <c r="AW297" s="14" t="s">
        <v>32</v>
      </c>
      <c r="AX297" s="14" t="s">
        <v>77</v>
      </c>
      <c r="AY297" s="223" t="s">
        <v>292</v>
      </c>
    </row>
    <row r="298" spans="1:65" s="14" customFormat="1" ht="11.25">
      <c r="B298" s="213"/>
      <c r="C298" s="214"/>
      <c r="D298" s="204" t="s">
        <v>301</v>
      </c>
      <c r="E298" s="215" t="s">
        <v>1</v>
      </c>
      <c r="F298" s="216" t="s">
        <v>478</v>
      </c>
      <c r="G298" s="214"/>
      <c r="H298" s="217">
        <v>70.822000000000003</v>
      </c>
      <c r="I298" s="218"/>
      <c r="J298" s="214"/>
      <c r="K298" s="214"/>
      <c r="L298" s="219"/>
      <c r="M298" s="220"/>
      <c r="N298" s="221"/>
      <c r="O298" s="221"/>
      <c r="P298" s="221"/>
      <c r="Q298" s="221"/>
      <c r="R298" s="221"/>
      <c r="S298" s="221"/>
      <c r="T298" s="222"/>
      <c r="AT298" s="223" t="s">
        <v>301</v>
      </c>
      <c r="AU298" s="223" t="s">
        <v>120</v>
      </c>
      <c r="AV298" s="14" t="s">
        <v>120</v>
      </c>
      <c r="AW298" s="14" t="s">
        <v>32</v>
      </c>
      <c r="AX298" s="14" t="s">
        <v>77</v>
      </c>
      <c r="AY298" s="223" t="s">
        <v>292</v>
      </c>
    </row>
    <row r="299" spans="1:65" s="14" customFormat="1" ht="33.75">
      <c r="B299" s="213"/>
      <c r="C299" s="214"/>
      <c r="D299" s="204" t="s">
        <v>301</v>
      </c>
      <c r="E299" s="215" t="s">
        <v>1</v>
      </c>
      <c r="F299" s="216" t="s">
        <v>479</v>
      </c>
      <c r="G299" s="214"/>
      <c r="H299" s="217">
        <v>105.804</v>
      </c>
      <c r="I299" s="218"/>
      <c r="J299" s="214"/>
      <c r="K299" s="214"/>
      <c r="L299" s="219"/>
      <c r="M299" s="220"/>
      <c r="N299" s="221"/>
      <c r="O299" s="221"/>
      <c r="P299" s="221"/>
      <c r="Q299" s="221"/>
      <c r="R299" s="221"/>
      <c r="S299" s="221"/>
      <c r="T299" s="222"/>
      <c r="AT299" s="223" t="s">
        <v>301</v>
      </c>
      <c r="AU299" s="223" t="s">
        <v>120</v>
      </c>
      <c r="AV299" s="14" t="s">
        <v>120</v>
      </c>
      <c r="AW299" s="14" t="s">
        <v>32</v>
      </c>
      <c r="AX299" s="14" t="s">
        <v>77</v>
      </c>
      <c r="AY299" s="223" t="s">
        <v>292</v>
      </c>
    </row>
    <row r="300" spans="1:65" s="14" customFormat="1" ht="11.25">
      <c r="B300" s="213"/>
      <c r="C300" s="214"/>
      <c r="D300" s="204" t="s">
        <v>301</v>
      </c>
      <c r="E300" s="215" t="s">
        <v>1</v>
      </c>
      <c r="F300" s="216" t="s">
        <v>480</v>
      </c>
      <c r="G300" s="214"/>
      <c r="H300" s="217">
        <v>70.947999999999993</v>
      </c>
      <c r="I300" s="218"/>
      <c r="J300" s="214"/>
      <c r="K300" s="214"/>
      <c r="L300" s="219"/>
      <c r="M300" s="220"/>
      <c r="N300" s="221"/>
      <c r="O300" s="221"/>
      <c r="P300" s="221"/>
      <c r="Q300" s="221"/>
      <c r="R300" s="221"/>
      <c r="S300" s="221"/>
      <c r="T300" s="222"/>
      <c r="AT300" s="223" t="s">
        <v>301</v>
      </c>
      <c r="AU300" s="223" t="s">
        <v>120</v>
      </c>
      <c r="AV300" s="14" t="s">
        <v>120</v>
      </c>
      <c r="AW300" s="14" t="s">
        <v>32</v>
      </c>
      <c r="AX300" s="14" t="s">
        <v>77</v>
      </c>
      <c r="AY300" s="223" t="s">
        <v>292</v>
      </c>
    </row>
    <row r="301" spans="1:65" s="14" customFormat="1" ht="33.75">
      <c r="B301" s="213"/>
      <c r="C301" s="214"/>
      <c r="D301" s="204" t="s">
        <v>301</v>
      </c>
      <c r="E301" s="215" t="s">
        <v>1</v>
      </c>
      <c r="F301" s="216" t="s">
        <v>481</v>
      </c>
      <c r="G301" s="214"/>
      <c r="H301" s="217">
        <v>99.528000000000006</v>
      </c>
      <c r="I301" s="218"/>
      <c r="J301" s="214"/>
      <c r="K301" s="214"/>
      <c r="L301" s="219"/>
      <c r="M301" s="220"/>
      <c r="N301" s="221"/>
      <c r="O301" s="221"/>
      <c r="P301" s="221"/>
      <c r="Q301" s="221"/>
      <c r="R301" s="221"/>
      <c r="S301" s="221"/>
      <c r="T301" s="222"/>
      <c r="AT301" s="223" t="s">
        <v>301</v>
      </c>
      <c r="AU301" s="223" t="s">
        <v>120</v>
      </c>
      <c r="AV301" s="14" t="s">
        <v>120</v>
      </c>
      <c r="AW301" s="14" t="s">
        <v>32</v>
      </c>
      <c r="AX301" s="14" t="s">
        <v>77</v>
      </c>
      <c r="AY301" s="223" t="s">
        <v>292</v>
      </c>
    </row>
    <row r="302" spans="1:65" s="14" customFormat="1" ht="22.5">
      <c r="B302" s="213"/>
      <c r="C302" s="214"/>
      <c r="D302" s="204" t="s">
        <v>301</v>
      </c>
      <c r="E302" s="215" t="s">
        <v>1</v>
      </c>
      <c r="F302" s="216" t="s">
        <v>329</v>
      </c>
      <c r="G302" s="214"/>
      <c r="H302" s="217">
        <v>178.63200000000001</v>
      </c>
      <c r="I302" s="218"/>
      <c r="J302" s="214"/>
      <c r="K302" s="214"/>
      <c r="L302" s="219"/>
      <c r="M302" s="220"/>
      <c r="N302" s="221"/>
      <c r="O302" s="221"/>
      <c r="P302" s="221"/>
      <c r="Q302" s="221"/>
      <c r="R302" s="221"/>
      <c r="S302" s="221"/>
      <c r="T302" s="222"/>
      <c r="AT302" s="223" t="s">
        <v>301</v>
      </c>
      <c r="AU302" s="223" t="s">
        <v>120</v>
      </c>
      <c r="AV302" s="14" t="s">
        <v>120</v>
      </c>
      <c r="AW302" s="14" t="s">
        <v>32</v>
      </c>
      <c r="AX302" s="14" t="s">
        <v>77</v>
      </c>
      <c r="AY302" s="223" t="s">
        <v>292</v>
      </c>
    </row>
    <row r="303" spans="1:65" s="14" customFormat="1" ht="11.25">
      <c r="B303" s="213"/>
      <c r="C303" s="214"/>
      <c r="D303" s="204" t="s">
        <v>301</v>
      </c>
      <c r="E303" s="215" t="s">
        <v>1</v>
      </c>
      <c r="F303" s="216" t="s">
        <v>482</v>
      </c>
      <c r="G303" s="214"/>
      <c r="H303" s="217">
        <v>25.8</v>
      </c>
      <c r="I303" s="218"/>
      <c r="J303" s="214"/>
      <c r="K303" s="214"/>
      <c r="L303" s="219"/>
      <c r="M303" s="220"/>
      <c r="N303" s="221"/>
      <c r="O303" s="221"/>
      <c r="P303" s="221"/>
      <c r="Q303" s="221"/>
      <c r="R303" s="221"/>
      <c r="S303" s="221"/>
      <c r="T303" s="222"/>
      <c r="AT303" s="223" t="s">
        <v>301</v>
      </c>
      <c r="AU303" s="223" t="s">
        <v>120</v>
      </c>
      <c r="AV303" s="14" t="s">
        <v>120</v>
      </c>
      <c r="AW303" s="14" t="s">
        <v>32</v>
      </c>
      <c r="AX303" s="14" t="s">
        <v>77</v>
      </c>
      <c r="AY303" s="223" t="s">
        <v>292</v>
      </c>
    </row>
    <row r="304" spans="1:65" s="16" customFormat="1" ht="11.25">
      <c r="B304" s="235"/>
      <c r="C304" s="236"/>
      <c r="D304" s="204" t="s">
        <v>301</v>
      </c>
      <c r="E304" s="237" t="s">
        <v>1</v>
      </c>
      <c r="F304" s="238" t="s">
        <v>316</v>
      </c>
      <c r="G304" s="236"/>
      <c r="H304" s="239">
        <v>1433.0129999999999</v>
      </c>
      <c r="I304" s="240"/>
      <c r="J304" s="236"/>
      <c r="K304" s="236"/>
      <c r="L304" s="241"/>
      <c r="M304" s="242"/>
      <c r="N304" s="243"/>
      <c r="O304" s="243"/>
      <c r="P304" s="243"/>
      <c r="Q304" s="243"/>
      <c r="R304" s="243"/>
      <c r="S304" s="243"/>
      <c r="T304" s="244"/>
      <c r="AT304" s="245" t="s">
        <v>301</v>
      </c>
      <c r="AU304" s="245" t="s">
        <v>120</v>
      </c>
      <c r="AV304" s="16" t="s">
        <v>317</v>
      </c>
      <c r="AW304" s="16" t="s">
        <v>32</v>
      </c>
      <c r="AX304" s="16" t="s">
        <v>77</v>
      </c>
      <c r="AY304" s="245" t="s">
        <v>292</v>
      </c>
    </row>
    <row r="305" spans="1:65" s="13" customFormat="1" ht="11.25">
      <c r="B305" s="202"/>
      <c r="C305" s="203"/>
      <c r="D305" s="204" t="s">
        <v>301</v>
      </c>
      <c r="E305" s="205" t="s">
        <v>1</v>
      </c>
      <c r="F305" s="206" t="s">
        <v>466</v>
      </c>
      <c r="G305" s="203"/>
      <c r="H305" s="205" t="s">
        <v>1</v>
      </c>
      <c r="I305" s="207"/>
      <c r="J305" s="203"/>
      <c r="K305" s="203"/>
      <c r="L305" s="208"/>
      <c r="M305" s="209"/>
      <c r="N305" s="210"/>
      <c r="O305" s="210"/>
      <c r="P305" s="210"/>
      <c r="Q305" s="210"/>
      <c r="R305" s="210"/>
      <c r="S305" s="210"/>
      <c r="T305" s="211"/>
      <c r="AT305" s="212" t="s">
        <v>301</v>
      </c>
      <c r="AU305" s="212" t="s">
        <v>120</v>
      </c>
      <c r="AV305" s="13" t="s">
        <v>85</v>
      </c>
      <c r="AW305" s="13" t="s">
        <v>32</v>
      </c>
      <c r="AX305" s="13" t="s">
        <v>77</v>
      </c>
      <c r="AY305" s="212" t="s">
        <v>292</v>
      </c>
    </row>
    <row r="306" spans="1:65" s="14" customFormat="1" ht="11.25">
      <c r="B306" s="213"/>
      <c r="C306" s="214"/>
      <c r="D306" s="204" t="s">
        <v>301</v>
      </c>
      <c r="E306" s="215" t="s">
        <v>1</v>
      </c>
      <c r="F306" s="216" t="s">
        <v>483</v>
      </c>
      <c r="G306" s="214"/>
      <c r="H306" s="217">
        <v>220.01900000000001</v>
      </c>
      <c r="I306" s="218"/>
      <c r="J306" s="214"/>
      <c r="K306" s="214"/>
      <c r="L306" s="219"/>
      <c r="M306" s="220"/>
      <c r="N306" s="221"/>
      <c r="O306" s="221"/>
      <c r="P306" s="221"/>
      <c r="Q306" s="221"/>
      <c r="R306" s="221"/>
      <c r="S306" s="221"/>
      <c r="T306" s="222"/>
      <c r="AT306" s="223" t="s">
        <v>301</v>
      </c>
      <c r="AU306" s="223" t="s">
        <v>120</v>
      </c>
      <c r="AV306" s="14" t="s">
        <v>120</v>
      </c>
      <c r="AW306" s="14" t="s">
        <v>32</v>
      </c>
      <c r="AX306" s="14" t="s">
        <v>77</v>
      </c>
      <c r="AY306" s="223" t="s">
        <v>292</v>
      </c>
    </row>
    <row r="307" spans="1:65" s="16" customFormat="1" ht="11.25">
      <c r="B307" s="235"/>
      <c r="C307" s="236"/>
      <c r="D307" s="204" t="s">
        <v>301</v>
      </c>
      <c r="E307" s="237" t="s">
        <v>1</v>
      </c>
      <c r="F307" s="238" t="s">
        <v>316</v>
      </c>
      <c r="G307" s="236"/>
      <c r="H307" s="239">
        <v>220.01900000000001</v>
      </c>
      <c r="I307" s="240"/>
      <c r="J307" s="236"/>
      <c r="K307" s="236"/>
      <c r="L307" s="241"/>
      <c r="M307" s="242"/>
      <c r="N307" s="243"/>
      <c r="O307" s="243"/>
      <c r="P307" s="243"/>
      <c r="Q307" s="243"/>
      <c r="R307" s="243"/>
      <c r="S307" s="243"/>
      <c r="T307" s="244"/>
      <c r="AT307" s="245" t="s">
        <v>301</v>
      </c>
      <c r="AU307" s="245" t="s">
        <v>120</v>
      </c>
      <c r="AV307" s="16" t="s">
        <v>317</v>
      </c>
      <c r="AW307" s="16" t="s">
        <v>32</v>
      </c>
      <c r="AX307" s="16" t="s">
        <v>77</v>
      </c>
      <c r="AY307" s="245" t="s">
        <v>292</v>
      </c>
    </row>
    <row r="308" spans="1:65" s="13" customFormat="1" ht="22.5">
      <c r="B308" s="202"/>
      <c r="C308" s="203"/>
      <c r="D308" s="204" t="s">
        <v>301</v>
      </c>
      <c r="E308" s="205" t="s">
        <v>1</v>
      </c>
      <c r="F308" s="206" t="s">
        <v>470</v>
      </c>
      <c r="G308" s="203"/>
      <c r="H308" s="205" t="s">
        <v>1</v>
      </c>
      <c r="I308" s="207"/>
      <c r="J308" s="203"/>
      <c r="K308" s="203"/>
      <c r="L308" s="208"/>
      <c r="M308" s="209"/>
      <c r="N308" s="210"/>
      <c r="O308" s="210"/>
      <c r="P308" s="210"/>
      <c r="Q308" s="210"/>
      <c r="R308" s="210"/>
      <c r="S308" s="210"/>
      <c r="T308" s="211"/>
      <c r="AT308" s="212" t="s">
        <v>301</v>
      </c>
      <c r="AU308" s="212" t="s">
        <v>120</v>
      </c>
      <c r="AV308" s="13" t="s">
        <v>85</v>
      </c>
      <c r="AW308" s="13" t="s">
        <v>32</v>
      </c>
      <c r="AX308" s="13" t="s">
        <v>77</v>
      </c>
      <c r="AY308" s="212" t="s">
        <v>292</v>
      </c>
    </row>
    <row r="309" spans="1:65" s="14" customFormat="1" ht="11.25">
      <c r="B309" s="213"/>
      <c r="C309" s="214"/>
      <c r="D309" s="204" t="s">
        <v>301</v>
      </c>
      <c r="E309" s="215" t="s">
        <v>1</v>
      </c>
      <c r="F309" s="216" t="s">
        <v>484</v>
      </c>
      <c r="G309" s="214"/>
      <c r="H309" s="217">
        <v>11.52</v>
      </c>
      <c r="I309" s="218"/>
      <c r="J309" s="214"/>
      <c r="K309" s="214"/>
      <c r="L309" s="219"/>
      <c r="M309" s="220"/>
      <c r="N309" s="221"/>
      <c r="O309" s="221"/>
      <c r="P309" s="221"/>
      <c r="Q309" s="221"/>
      <c r="R309" s="221"/>
      <c r="S309" s="221"/>
      <c r="T309" s="222"/>
      <c r="AT309" s="223" t="s">
        <v>301</v>
      </c>
      <c r="AU309" s="223" t="s">
        <v>120</v>
      </c>
      <c r="AV309" s="14" t="s">
        <v>120</v>
      </c>
      <c r="AW309" s="14" t="s">
        <v>32</v>
      </c>
      <c r="AX309" s="14" t="s">
        <v>77</v>
      </c>
      <c r="AY309" s="223" t="s">
        <v>292</v>
      </c>
    </row>
    <row r="310" spans="1:65" s="16" customFormat="1" ht="11.25">
      <c r="B310" s="235"/>
      <c r="C310" s="236"/>
      <c r="D310" s="204" t="s">
        <v>301</v>
      </c>
      <c r="E310" s="237" t="s">
        <v>1</v>
      </c>
      <c r="F310" s="238" t="s">
        <v>316</v>
      </c>
      <c r="G310" s="236"/>
      <c r="H310" s="239">
        <v>11.52</v>
      </c>
      <c r="I310" s="240"/>
      <c r="J310" s="236"/>
      <c r="K310" s="236"/>
      <c r="L310" s="241"/>
      <c r="M310" s="242"/>
      <c r="N310" s="243"/>
      <c r="O310" s="243"/>
      <c r="P310" s="243"/>
      <c r="Q310" s="243"/>
      <c r="R310" s="243"/>
      <c r="S310" s="243"/>
      <c r="T310" s="244"/>
      <c r="AT310" s="245" t="s">
        <v>301</v>
      </c>
      <c r="AU310" s="245" t="s">
        <v>120</v>
      </c>
      <c r="AV310" s="16" t="s">
        <v>317</v>
      </c>
      <c r="AW310" s="16" t="s">
        <v>32</v>
      </c>
      <c r="AX310" s="16" t="s">
        <v>77</v>
      </c>
      <c r="AY310" s="245" t="s">
        <v>292</v>
      </c>
    </row>
    <row r="311" spans="1:65" s="15" customFormat="1" ht="11.25">
      <c r="B311" s="224"/>
      <c r="C311" s="225"/>
      <c r="D311" s="204" t="s">
        <v>301</v>
      </c>
      <c r="E311" s="226" t="s">
        <v>1</v>
      </c>
      <c r="F311" s="227" t="s">
        <v>304</v>
      </c>
      <c r="G311" s="225"/>
      <c r="H311" s="228">
        <v>1664.5519999999999</v>
      </c>
      <c r="I311" s="229"/>
      <c r="J311" s="225"/>
      <c r="K311" s="225"/>
      <c r="L311" s="230"/>
      <c r="M311" s="231"/>
      <c r="N311" s="232"/>
      <c r="O311" s="232"/>
      <c r="P311" s="232"/>
      <c r="Q311" s="232"/>
      <c r="R311" s="232"/>
      <c r="S311" s="232"/>
      <c r="T311" s="233"/>
      <c r="AT311" s="234" t="s">
        <v>301</v>
      </c>
      <c r="AU311" s="234" t="s">
        <v>120</v>
      </c>
      <c r="AV311" s="15" t="s">
        <v>299</v>
      </c>
      <c r="AW311" s="15" t="s">
        <v>32</v>
      </c>
      <c r="AX311" s="15" t="s">
        <v>85</v>
      </c>
      <c r="AY311" s="234" t="s">
        <v>292</v>
      </c>
    </row>
    <row r="312" spans="1:65" s="2" customFormat="1" ht="16.5" customHeight="1">
      <c r="A312" s="35"/>
      <c r="B312" s="36"/>
      <c r="C312" s="189" t="s">
        <v>485</v>
      </c>
      <c r="D312" s="189" t="s">
        <v>294</v>
      </c>
      <c r="E312" s="190" t="s">
        <v>486</v>
      </c>
      <c r="F312" s="191" t="s">
        <v>487</v>
      </c>
      <c r="G312" s="192" t="s">
        <v>297</v>
      </c>
      <c r="H312" s="193">
        <v>1664.5519999999999</v>
      </c>
      <c r="I312" s="194"/>
      <c r="J312" s="195">
        <f>ROUND(I312*H312,2)</f>
        <v>0</v>
      </c>
      <c r="K312" s="191" t="s">
        <v>298</v>
      </c>
      <c r="L312" s="40"/>
      <c r="M312" s="196" t="s">
        <v>1</v>
      </c>
      <c r="N312" s="197" t="s">
        <v>43</v>
      </c>
      <c r="O312" s="72"/>
      <c r="P312" s="198">
        <f>O312*H312</f>
        <v>0</v>
      </c>
      <c r="Q312" s="198">
        <v>0</v>
      </c>
      <c r="R312" s="198">
        <f>Q312*H312</f>
        <v>0</v>
      </c>
      <c r="S312" s="198">
        <v>0</v>
      </c>
      <c r="T312" s="199">
        <f>S312*H312</f>
        <v>0</v>
      </c>
      <c r="U312" s="35"/>
      <c r="V312" s="35"/>
      <c r="W312" s="35"/>
      <c r="X312" s="35"/>
      <c r="Y312" s="35"/>
      <c r="Z312" s="35"/>
      <c r="AA312" s="35"/>
      <c r="AB312" s="35"/>
      <c r="AC312" s="35"/>
      <c r="AD312" s="35"/>
      <c r="AE312" s="35"/>
      <c r="AR312" s="200" t="s">
        <v>299</v>
      </c>
      <c r="AT312" s="200" t="s">
        <v>294</v>
      </c>
      <c r="AU312" s="200" t="s">
        <v>120</v>
      </c>
      <c r="AY312" s="18" t="s">
        <v>292</v>
      </c>
      <c r="BE312" s="201">
        <f>IF(N312="základní",J312,0)</f>
        <v>0</v>
      </c>
      <c r="BF312" s="201">
        <f>IF(N312="snížená",J312,0)</f>
        <v>0</v>
      </c>
      <c r="BG312" s="201">
        <f>IF(N312="zákl. přenesená",J312,0)</f>
        <v>0</v>
      </c>
      <c r="BH312" s="201">
        <f>IF(N312="sníž. přenesená",J312,0)</f>
        <v>0</v>
      </c>
      <c r="BI312" s="201">
        <f>IF(N312="nulová",J312,0)</f>
        <v>0</v>
      </c>
      <c r="BJ312" s="18" t="s">
        <v>120</v>
      </c>
      <c r="BK312" s="201">
        <f>ROUND(I312*H312,2)</f>
        <v>0</v>
      </c>
      <c r="BL312" s="18" t="s">
        <v>299</v>
      </c>
      <c r="BM312" s="200" t="s">
        <v>488</v>
      </c>
    </row>
    <row r="313" spans="1:65" s="2" customFormat="1" ht="24.2" customHeight="1">
      <c r="A313" s="35"/>
      <c r="B313" s="36"/>
      <c r="C313" s="189" t="s">
        <v>489</v>
      </c>
      <c r="D313" s="189" t="s">
        <v>294</v>
      </c>
      <c r="E313" s="190" t="s">
        <v>490</v>
      </c>
      <c r="F313" s="191" t="s">
        <v>491</v>
      </c>
      <c r="G313" s="192" t="s">
        <v>297</v>
      </c>
      <c r="H313" s="193">
        <v>55.2</v>
      </c>
      <c r="I313" s="194"/>
      <c r="J313" s="195">
        <f>ROUND(I313*H313,2)</f>
        <v>0</v>
      </c>
      <c r="K313" s="191" t="s">
        <v>298</v>
      </c>
      <c r="L313" s="40"/>
      <c r="M313" s="196" t="s">
        <v>1</v>
      </c>
      <c r="N313" s="197" t="s">
        <v>43</v>
      </c>
      <c r="O313" s="72"/>
      <c r="P313" s="198">
        <f>O313*H313</f>
        <v>0</v>
      </c>
      <c r="Q313" s="198">
        <v>4.1900000000000001E-3</v>
      </c>
      <c r="R313" s="198">
        <f>Q313*H313</f>
        <v>0.23128800000000002</v>
      </c>
      <c r="S313" s="198">
        <v>0</v>
      </c>
      <c r="T313" s="199">
        <f>S313*H313</f>
        <v>0</v>
      </c>
      <c r="U313" s="35"/>
      <c r="V313" s="35"/>
      <c r="W313" s="35"/>
      <c r="X313" s="35"/>
      <c r="Y313" s="35"/>
      <c r="Z313" s="35"/>
      <c r="AA313" s="35"/>
      <c r="AB313" s="35"/>
      <c r="AC313" s="35"/>
      <c r="AD313" s="35"/>
      <c r="AE313" s="35"/>
      <c r="AR313" s="200" t="s">
        <v>299</v>
      </c>
      <c r="AT313" s="200" t="s">
        <v>294</v>
      </c>
      <c r="AU313" s="200" t="s">
        <v>120</v>
      </c>
      <c r="AY313" s="18" t="s">
        <v>292</v>
      </c>
      <c r="BE313" s="201">
        <f>IF(N313="základní",J313,0)</f>
        <v>0</v>
      </c>
      <c r="BF313" s="201">
        <f>IF(N313="snížená",J313,0)</f>
        <v>0</v>
      </c>
      <c r="BG313" s="201">
        <f>IF(N313="zákl. přenesená",J313,0)</f>
        <v>0</v>
      </c>
      <c r="BH313" s="201">
        <f>IF(N313="sníž. přenesená",J313,0)</f>
        <v>0</v>
      </c>
      <c r="BI313" s="201">
        <f>IF(N313="nulová",J313,0)</f>
        <v>0</v>
      </c>
      <c r="BJ313" s="18" t="s">
        <v>120</v>
      </c>
      <c r="BK313" s="201">
        <f>ROUND(I313*H313,2)</f>
        <v>0</v>
      </c>
      <c r="BL313" s="18" t="s">
        <v>299</v>
      </c>
      <c r="BM313" s="200" t="s">
        <v>492</v>
      </c>
    </row>
    <row r="314" spans="1:65" s="13" customFormat="1" ht="11.25">
      <c r="B314" s="202"/>
      <c r="C314" s="203"/>
      <c r="D314" s="204" t="s">
        <v>301</v>
      </c>
      <c r="E314" s="205" t="s">
        <v>1</v>
      </c>
      <c r="F314" s="206" t="s">
        <v>463</v>
      </c>
      <c r="G314" s="203"/>
      <c r="H314" s="205" t="s">
        <v>1</v>
      </c>
      <c r="I314" s="207"/>
      <c r="J314" s="203"/>
      <c r="K314" s="203"/>
      <c r="L314" s="208"/>
      <c r="M314" s="209"/>
      <c r="N314" s="210"/>
      <c r="O314" s="210"/>
      <c r="P314" s="210"/>
      <c r="Q314" s="210"/>
      <c r="R314" s="210"/>
      <c r="S314" s="210"/>
      <c r="T314" s="211"/>
      <c r="AT314" s="212" t="s">
        <v>301</v>
      </c>
      <c r="AU314" s="212" t="s">
        <v>120</v>
      </c>
      <c r="AV314" s="13" t="s">
        <v>85</v>
      </c>
      <c r="AW314" s="13" t="s">
        <v>32</v>
      </c>
      <c r="AX314" s="13" t="s">
        <v>77</v>
      </c>
      <c r="AY314" s="212" t="s">
        <v>292</v>
      </c>
    </row>
    <row r="315" spans="1:65" s="14" customFormat="1" ht="11.25">
      <c r="B315" s="213"/>
      <c r="C315" s="214"/>
      <c r="D315" s="204" t="s">
        <v>301</v>
      </c>
      <c r="E315" s="215" t="s">
        <v>1</v>
      </c>
      <c r="F315" s="216" t="s">
        <v>493</v>
      </c>
      <c r="G315" s="214"/>
      <c r="H315" s="217">
        <v>55.2</v>
      </c>
      <c r="I315" s="218"/>
      <c r="J315" s="214"/>
      <c r="K315" s="214"/>
      <c r="L315" s="219"/>
      <c r="M315" s="220"/>
      <c r="N315" s="221"/>
      <c r="O315" s="221"/>
      <c r="P315" s="221"/>
      <c r="Q315" s="221"/>
      <c r="R315" s="221"/>
      <c r="S315" s="221"/>
      <c r="T315" s="222"/>
      <c r="AT315" s="223" t="s">
        <v>301</v>
      </c>
      <c r="AU315" s="223" t="s">
        <v>120</v>
      </c>
      <c r="AV315" s="14" t="s">
        <v>120</v>
      </c>
      <c r="AW315" s="14" t="s">
        <v>32</v>
      </c>
      <c r="AX315" s="14" t="s">
        <v>85</v>
      </c>
      <c r="AY315" s="223" t="s">
        <v>292</v>
      </c>
    </row>
    <row r="316" spans="1:65" s="2" customFormat="1" ht="24.2" customHeight="1">
      <c r="A316" s="35"/>
      <c r="B316" s="36"/>
      <c r="C316" s="189" t="s">
        <v>494</v>
      </c>
      <c r="D316" s="189" t="s">
        <v>294</v>
      </c>
      <c r="E316" s="190" t="s">
        <v>495</v>
      </c>
      <c r="F316" s="191" t="s">
        <v>496</v>
      </c>
      <c r="G316" s="192" t="s">
        <v>297</v>
      </c>
      <c r="H316" s="193">
        <v>55.2</v>
      </c>
      <c r="I316" s="194"/>
      <c r="J316" s="195">
        <f>ROUND(I316*H316,2)</f>
        <v>0</v>
      </c>
      <c r="K316" s="191" t="s">
        <v>298</v>
      </c>
      <c r="L316" s="40"/>
      <c r="M316" s="196" t="s">
        <v>1</v>
      </c>
      <c r="N316" s="197" t="s">
        <v>43</v>
      </c>
      <c r="O316" s="72"/>
      <c r="P316" s="198">
        <f>O316*H316</f>
        <v>0</v>
      </c>
      <c r="Q316" s="198">
        <v>0</v>
      </c>
      <c r="R316" s="198">
        <f>Q316*H316</f>
        <v>0</v>
      </c>
      <c r="S316" s="198">
        <v>0</v>
      </c>
      <c r="T316" s="199">
        <f>S316*H316</f>
        <v>0</v>
      </c>
      <c r="U316" s="35"/>
      <c r="V316" s="35"/>
      <c r="W316" s="35"/>
      <c r="X316" s="35"/>
      <c r="Y316" s="35"/>
      <c r="Z316" s="35"/>
      <c r="AA316" s="35"/>
      <c r="AB316" s="35"/>
      <c r="AC316" s="35"/>
      <c r="AD316" s="35"/>
      <c r="AE316" s="35"/>
      <c r="AR316" s="200" t="s">
        <v>299</v>
      </c>
      <c r="AT316" s="200" t="s">
        <v>294</v>
      </c>
      <c r="AU316" s="200" t="s">
        <v>120</v>
      </c>
      <c r="AY316" s="18" t="s">
        <v>292</v>
      </c>
      <c r="BE316" s="201">
        <f>IF(N316="základní",J316,0)</f>
        <v>0</v>
      </c>
      <c r="BF316" s="201">
        <f>IF(N316="snížená",J316,0)</f>
        <v>0</v>
      </c>
      <c r="BG316" s="201">
        <f>IF(N316="zákl. přenesená",J316,0)</f>
        <v>0</v>
      </c>
      <c r="BH316" s="201">
        <f>IF(N316="sníž. přenesená",J316,0)</f>
        <v>0</v>
      </c>
      <c r="BI316" s="201">
        <f>IF(N316="nulová",J316,0)</f>
        <v>0</v>
      </c>
      <c r="BJ316" s="18" t="s">
        <v>120</v>
      </c>
      <c r="BK316" s="201">
        <f>ROUND(I316*H316,2)</f>
        <v>0</v>
      </c>
      <c r="BL316" s="18" t="s">
        <v>299</v>
      </c>
      <c r="BM316" s="200" t="s">
        <v>497</v>
      </c>
    </row>
    <row r="317" spans="1:65" s="2" customFormat="1" ht="21.75" customHeight="1">
      <c r="A317" s="35"/>
      <c r="B317" s="36"/>
      <c r="C317" s="189" t="s">
        <v>498</v>
      </c>
      <c r="D317" s="189" t="s">
        <v>294</v>
      </c>
      <c r="E317" s="190" t="s">
        <v>499</v>
      </c>
      <c r="F317" s="191" t="s">
        <v>500</v>
      </c>
      <c r="G317" s="192" t="s">
        <v>365</v>
      </c>
      <c r="H317" s="193">
        <v>12.862</v>
      </c>
      <c r="I317" s="194"/>
      <c r="J317" s="195">
        <f>ROUND(I317*H317,2)</f>
        <v>0</v>
      </c>
      <c r="K317" s="191" t="s">
        <v>298</v>
      </c>
      <c r="L317" s="40"/>
      <c r="M317" s="196" t="s">
        <v>1</v>
      </c>
      <c r="N317" s="197" t="s">
        <v>43</v>
      </c>
      <c r="O317" s="72"/>
      <c r="P317" s="198">
        <f>O317*H317</f>
        <v>0</v>
      </c>
      <c r="Q317" s="198">
        <v>1.0606199999999999</v>
      </c>
      <c r="R317" s="198">
        <f>Q317*H317</f>
        <v>13.641694439999998</v>
      </c>
      <c r="S317" s="198">
        <v>0</v>
      </c>
      <c r="T317" s="199">
        <f>S317*H317</f>
        <v>0</v>
      </c>
      <c r="U317" s="35"/>
      <c r="V317" s="35"/>
      <c r="W317" s="35"/>
      <c r="X317" s="35"/>
      <c r="Y317" s="35"/>
      <c r="Z317" s="35"/>
      <c r="AA317" s="35"/>
      <c r="AB317" s="35"/>
      <c r="AC317" s="35"/>
      <c r="AD317" s="35"/>
      <c r="AE317" s="35"/>
      <c r="AR317" s="200" t="s">
        <v>299</v>
      </c>
      <c r="AT317" s="200" t="s">
        <v>294</v>
      </c>
      <c r="AU317" s="200" t="s">
        <v>120</v>
      </c>
      <c r="AY317" s="18" t="s">
        <v>292</v>
      </c>
      <c r="BE317" s="201">
        <f>IF(N317="základní",J317,0)</f>
        <v>0</v>
      </c>
      <c r="BF317" s="201">
        <f>IF(N317="snížená",J317,0)</f>
        <v>0</v>
      </c>
      <c r="BG317" s="201">
        <f>IF(N317="zákl. přenesená",J317,0)</f>
        <v>0</v>
      </c>
      <c r="BH317" s="201">
        <f>IF(N317="sníž. přenesená",J317,0)</f>
        <v>0</v>
      </c>
      <c r="BI317" s="201">
        <f>IF(N317="nulová",J317,0)</f>
        <v>0</v>
      </c>
      <c r="BJ317" s="18" t="s">
        <v>120</v>
      </c>
      <c r="BK317" s="201">
        <f>ROUND(I317*H317,2)</f>
        <v>0</v>
      </c>
      <c r="BL317" s="18" t="s">
        <v>299</v>
      </c>
      <c r="BM317" s="200" t="s">
        <v>501</v>
      </c>
    </row>
    <row r="318" spans="1:65" s="14" customFormat="1" ht="11.25">
      <c r="B318" s="213"/>
      <c r="C318" s="214"/>
      <c r="D318" s="204" t="s">
        <v>301</v>
      </c>
      <c r="E318" s="215" t="s">
        <v>1</v>
      </c>
      <c r="F318" s="216" t="s">
        <v>502</v>
      </c>
      <c r="G318" s="214"/>
      <c r="H318" s="217">
        <v>12.862</v>
      </c>
      <c r="I318" s="218"/>
      <c r="J318" s="214"/>
      <c r="K318" s="214"/>
      <c r="L318" s="219"/>
      <c r="M318" s="220"/>
      <c r="N318" s="221"/>
      <c r="O318" s="221"/>
      <c r="P318" s="221"/>
      <c r="Q318" s="221"/>
      <c r="R318" s="221"/>
      <c r="S318" s="221"/>
      <c r="T318" s="222"/>
      <c r="AT318" s="223" t="s">
        <v>301</v>
      </c>
      <c r="AU318" s="223" t="s">
        <v>120</v>
      </c>
      <c r="AV318" s="14" t="s">
        <v>120</v>
      </c>
      <c r="AW318" s="14" t="s">
        <v>32</v>
      </c>
      <c r="AX318" s="14" t="s">
        <v>85</v>
      </c>
      <c r="AY318" s="223" t="s">
        <v>292</v>
      </c>
    </row>
    <row r="319" spans="1:65" s="2" customFormat="1" ht="33" customHeight="1">
      <c r="A319" s="35"/>
      <c r="B319" s="36"/>
      <c r="C319" s="189" t="s">
        <v>503</v>
      </c>
      <c r="D319" s="189" t="s">
        <v>294</v>
      </c>
      <c r="E319" s="190" t="s">
        <v>504</v>
      </c>
      <c r="F319" s="191" t="s">
        <v>505</v>
      </c>
      <c r="G319" s="192" t="s">
        <v>297</v>
      </c>
      <c r="H319" s="193">
        <v>825.75599999999997</v>
      </c>
      <c r="I319" s="194"/>
      <c r="J319" s="195">
        <f>ROUND(I319*H319,2)</f>
        <v>0</v>
      </c>
      <c r="K319" s="191" t="s">
        <v>298</v>
      </c>
      <c r="L319" s="40"/>
      <c r="M319" s="196" t="s">
        <v>1</v>
      </c>
      <c r="N319" s="197" t="s">
        <v>43</v>
      </c>
      <c r="O319" s="72"/>
      <c r="P319" s="198">
        <f>O319*H319</f>
        <v>0</v>
      </c>
      <c r="Q319" s="198">
        <v>0.71545999999999998</v>
      </c>
      <c r="R319" s="198">
        <f>Q319*H319</f>
        <v>590.79538775999993</v>
      </c>
      <c r="S319" s="198">
        <v>0</v>
      </c>
      <c r="T319" s="199">
        <f>S319*H319</f>
        <v>0</v>
      </c>
      <c r="U319" s="35"/>
      <c r="V319" s="35"/>
      <c r="W319" s="35"/>
      <c r="X319" s="35"/>
      <c r="Y319" s="35"/>
      <c r="Z319" s="35"/>
      <c r="AA319" s="35"/>
      <c r="AB319" s="35"/>
      <c r="AC319" s="35"/>
      <c r="AD319" s="35"/>
      <c r="AE319" s="35"/>
      <c r="AR319" s="200" t="s">
        <v>299</v>
      </c>
      <c r="AT319" s="200" t="s">
        <v>294</v>
      </c>
      <c r="AU319" s="200" t="s">
        <v>120</v>
      </c>
      <c r="AY319" s="18" t="s">
        <v>292</v>
      </c>
      <c r="BE319" s="201">
        <f>IF(N319="základní",J319,0)</f>
        <v>0</v>
      </c>
      <c r="BF319" s="201">
        <f>IF(N319="snížená",J319,0)</f>
        <v>0</v>
      </c>
      <c r="BG319" s="201">
        <f>IF(N319="zákl. přenesená",J319,0)</f>
        <v>0</v>
      </c>
      <c r="BH319" s="201">
        <f>IF(N319="sníž. přenesená",J319,0)</f>
        <v>0</v>
      </c>
      <c r="BI319" s="201">
        <f>IF(N319="nulová",J319,0)</f>
        <v>0</v>
      </c>
      <c r="BJ319" s="18" t="s">
        <v>120</v>
      </c>
      <c r="BK319" s="201">
        <f>ROUND(I319*H319,2)</f>
        <v>0</v>
      </c>
      <c r="BL319" s="18" t="s">
        <v>299</v>
      </c>
      <c r="BM319" s="200" t="s">
        <v>506</v>
      </c>
    </row>
    <row r="320" spans="1:65" s="13" customFormat="1" ht="11.25">
      <c r="B320" s="202"/>
      <c r="C320" s="203"/>
      <c r="D320" s="204" t="s">
        <v>301</v>
      </c>
      <c r="E320" s="205" t="s">
        <v>1</v>
      </c>
      <c r="F320" s="206" t="s">
        <v>507</v>
      </c>
      <c r="G320" s="203"/>
      <c r="H320" s="205" t="s">
        <v>1</v>
      </c>
      <c r="I320" s="207"/>
      <c r="J320" s="203"/>
      <c r="K320" s="203"/>
      <c r="L320" s="208"/>
      <c r="M320" s="209"/>
      <c r="N320" s="210"/>
      <c r="O320" s="210"/>
      <c r="P320" s="210"/>
      <c r="Q320" s="210"/>
      <c r="R320" s="210"/>
      <c r="S320" s="210"/>
      <c r="T320" s="211"/>
      <c r="AT320" s="212" t="s">
        <v>301</v>
      </c>
      <c r="AU320" s="212" t="s">
        <v>120</v>
      </c>
      <c r="AV320" s="13" t="s">
        <v>85</v>
      </c>
      <c r="AW320" s="13" t="s">
        <v>32</v>
      </c>
      <c r="AX320" s="13" t="s">
        <v>77</v>
      </c>
      <c r="AY320" s="212" t="s">
        <v>292</v>
      </c>
    </row>
    <row r="321" spans="1:65" s="14" customFormat="1" ht="11.25">
      <c r="B321" s="213"/>
      <c r="C321" s="214"/>
      <c r="D321" s="204" t="s">
        <v>301</v>
      </c>
      <c r="E321" s="215" t="s">
        <v>1</v>
      </c>
      <c r="F321" s="216" t="s">
        <v>508</v>
      </c>
      <c r="G321" s="214"/>
      <c r="H321" s="217">
        <v>223.6</v>
      </c>
      <c r="I321" s="218"/>
      <c r="J321" s="214"/>
      <c r="K321" s="214"/>
      <c r="L321" s="219"/>
      <c r="M321" s="220"/>
      <c r="N321" s="221"/>
      <c r="O321" s="221"/>
      <c r="P321" s="221"/>
      <c r="Q321" s="221"/>
      <c r="R321" s="221"/>
      <c r="S321" s="221"/>
      <c r="T321" s="222"/>
      <c r="AT321" s="223" t="s">
        <v>301</v>
      </c>
      <c r="AU321" s="223" t="s">
        <v>120</v>
      </c>
      <c r="AV321" s="14" t="s">
        <v>120</v>
      </c>
      <c r="AW321" s="14" t="s">
        <v>32</v>
      </c>
      <c r="AX321" s="14" t="s">
        <v>77</v>
      </c>
      <c r="AY321" s="223" t="s">
        <v>292</v>
      </c>
    </row>
    <row r="322" spans="1:65" s="14" customFormat="1" ht="11.25">
      <c r="B322" s="213"/>
      <c r="C322" s="214"/>
      <c r="D322" s="204" t="s">
        <v>301</v>
      </c>
      <c r="E322" s="215" t="s">
        <v>1</v>
      </c>
      <c r="F322" s="216" t="s">
        <v>509</v>
      </c>
      <c r="G322" s="214"/>
      <c r="H322" s="217">
        <v>62.420999999999999</v>
      </c>
      <c r="I322" s="218"/>
      <c r="J322" s="214"/>
      <c r="K322" s="214"/>
      <c r="L322" s="219"/>
      <c r="M322" s="220"/>
      <c r="N322" s="221"/>
      <c r="O322" s="221"/>
      <c r="P322" s="221"/>
      <c r="Q322" s="221"/>
      <c r="R322" s="221"/>
      <c r="S322" s="221"/>
      <c r="T322" s="222"/>
      <c r="AT322" s="223" t="s">
        <v>301</v>
      </c>
      <c r="AU322" s="223" t="s">
        <v>120</v>
      </c>
      <c r="AV322" s="14" t="s">
        <v>120</v>
      </c>
      <c r="AW322" s="14" t="s">
        <v>32</v>
      </c>
      <c r="AX322" s="14" t="s">
        <v>77</v>
      </c>
      <c r="AY322" s="223" t="s">
        <v>292</v>
      </c>
    </row>
    <row r="323" spans="1:65" s="14" customFormat="1" ht="33.75">
      <c r="B323" s="213"/>
      <c r="C323" s="214"/>
      <c r="D323" s="204" t="s">
        <v>301</v>
      </c>
      <c r="E323" s="215" t="s">
        <v>1</v>
      </c>
      <c r="F323" s="216" t="s">
        <v>510</v>
      </c>
      <c r="G323" s="214"/>
      <c r="H323" s="217">
        <v>85.100999999999999</v>
      </c>
      <c r="I323" s="218"/>
      <c r="J323" s="214"/>
      <c r="K323" s="214"/>
      <c r="L323" s="219"/>
      <c r="M323" s="220"/>
      <c r="N323" s="221"/>
      <c r="O323" s="221"/>
      <c r="P323" s="221"/>
      <c r="Q323" s="221"/>
      <c r="R323" s="221"/>
      <c r="S323" s="221"/>
      <c r="T323" s="222"/>
      <c r="AT323" s="223" t="s">
        <v>301</v>
      </c>
      <c r="AU323" s="223" t="s">
        <v>120</v>
      </c>
      <c r="AV323" s="14" t="s">
        <v>120</v>
      </c>
      <c r="AW323" s="14" t="s">
        <v>32</v>
      </c>
      <c r="AX323" s="14" t="s">
        <v>77</v>
      </c>
      <c r="AY323" s="223" t="s">
        <v>292</v>
      </c>
    </row>
    <row r="324" spans="1:65" s="14" customFormat="1" ht="11.25">
      <c r="B324" s="213"/>
      <c r="C324" s="214"/>
      <c r="D324" s="204" t="s">
        <v>301</v>
      </c>
      <c r="E324" s="215" t="s">
        <v>1</v>
      </c>
      <c r="F324" s="216" t="s">
        <v>511</v>
      </c>
      <c r="G324" s="214"/>
      <c r="H324" s="217">
        <v>31.158000000000001</v>
      </c>
      <c r="I324" s="218"/>
      <c r="J324" s="214"/>
      <c r="K324" s="214"/>
      <c r="L324" s="219"/>
      <c r="M324" s="220"/>
      <c r="N324" s="221"/>
      <c r="O324" s="221"/>
      <c r="P324" s="221"/>
      <c r="Q324" s="221"/>
      <c r="R324" s="221"/>
      <c r="S324" s="221"/>
      <c r="T324" s="222"/>
      <c r="AT324" s="223" t="s">
        <v>301</v>
      </c>
      <c r="AU324" s="223" t="s">
        <v>120</v>
      </c>
      <c r="AV324" s="14" t="s">
        <v>120</v>
      </c>
      <c r="AW324" s="14" t="s">
        <v>32</v>
      </c>
      <c r="AX324" s="14" t="s">
        <v>77</v>
      </c>
      <c r="AY324" s="223" t="s">
        <v>292</v>
      </c>
    </row>
    <row r="325" spans="1:65" s="14" customFormat="1" ht="33.75">
      <c r="B325" s="213"/>
      <c r="C325" s="214"/>
      <c r="D325" s="204" t="s">
        <v>301</v>
      </c>
      <c r="E325" s="215" t="s">
        <v>1</v>
      </c>
      <c r="F325" s="216" t="s">
        <v>512</v>
      </c>
      <c r="G325" s="214"/>
      <c r="H325" s="217">
        <v>44.512</v>
      </c>
      <c r="I325" s="218"/>
      <c r="J325" s="214"/>
      <c r="K325" s="214"/>
      <c r="L325" s="219"/>
      <c r="M325" s="220"/>
      <c r="N325" s="221"/>
      <c r="O325" s="221"/>
      <c r="P325" s="221"/>
      <c r="Q325" s="221"/>
      <c r="R325" s="221"/>
      <c r="S325" s="221"/>
      <c r="T325" s="222"/>
      <c r="AT325" s="223" t="s">
        <v>301</v>
      </c>
      <c r="AU325" s="223" t="s">
        <v>120</v>
      </c>
      <c r="AV325" s="14" t="s">
        <v>120</v>
      </c>
      <c r="AW325" s="14" t="s">
        <v>32</v>
      </c>
      <c r="AX325" s="14" t="s">
        <v>77</v>
      </c>
      <c r="AY325" s="223" t="s">
        <v>292</v>
      </c>
    </row>
    <row r="326" spans="1:65" s="14" customFormat="1" ht="11.25">
      <c r="B326" s="213"/>
      <c r="C326" s="214"/>
      <c r="D326" s="204" t="s">
        <v>301</v>
      </c>
      <c r="E326" s="215" t="s">
        <v>1</v>
      </c>
      <c r="F326" s="216" t="s">
        <v>513</v>
      </c>
      <c r="G326" s="214"/>
      <c r="H326" s="217">
        <v>31.212</v>
      </c>
      <c r="I326" s="218"/>
      <c r="J326" s="214"/>
      <c r="K326" s="214"/>
      <c r="L326" s="219"/>
      <c r="M326" s="220"/>
      <c r="N326" s="221"/>
      <c r="O326" s="221"/>
      <c r="P326" s="221"/>
      <c r="Q326" s="221"/>
      <c r="R326" s="221"/>
      <c r="S326" s="221"/>
      <c r="T326" s="222"/>
      <c r="AT326" s="223" t="s">
        <v>301</v>
      </c>
      <c r="AU326" s="223" t="s">
        <v>120</v>
      </c>
      <c r="AV326" s="14" t="s">
        <v>120</v>
      </c>
      <c r="AW326" s="14" t="s">
        <v>32</v>
      </c>
      <c r="AX326" s="14" t="s">
        <v>77</v>
      </c>
      <c r="AY326" s="223" t="s">
        <v>292</v>
      </c>
    </row>
    <row r="327" spans="1:65" s="14" customFormat="1" ht="33.75">
      <c r="B327" s="213"/>
      <c r="C327" s="214"/>
      <c r="D327" s="204" t="s">
        <v>301</v>
      </c>
      <c r="E327" s="215" t="s">
        <v>1</v>
      </c>
      <c r="F327" s="216" t="s">
        <v>514</v>
      </c>
      <c r="G327" s="214"/>
      <c r="H327" s="217">
        <v>41.667999999999999</v>
      </c>
      <c r="I327" s="218"/>
      <c r="J327" s="214"/>
      <c r="K327" s="214"/>
      <c r="L327" s="219"/>
      <c r="M327" s="220"/>
      <c r="N327" s="221"/>
      <c r="O327" s="221"/>
      <c r="P327" s="221"/>
      <c r="Q327" s="221"/>
      <c r="R327" s="221"/>
      <c r="S327" s="221"/>
      <c r="T327" s="222"/>
      <c r="AT327" s="223" t="s">
        <v>301</v>
      </c>
      <c r="AU327" s="223" t="s">
        <v>120</v>
      </c>
      <c r="AV327" s="14" t="s">
        <v>120</v>
      </c>
      <c r="AW327" s="14" t="s">
        <v>32</v>
      </c>
      <c r="AX327" s="14" t="s">
        <v>77</v>
      </c>
      <c r="AY327" s="223" t="s">
        <v>292</v>
      </c>
    </row>
    <row r="328" spans="1:65" s="14" customFormat="1" ht="22.5">
      <c r="B328" s="213"/>
      <c r="C328" s="214"/>
      <c r="D328" s="204" t="s">
        <v>301</v>
      </c>
      <c r="E328" s="215" t="s">
        <v>1</v>
      </c>
      <c r="F328" s="216" t="s">
        <v>515</v>
      </c>
      <c r="G328" s="214"/>
      <c r="H328" s="217">
        <v>238.15199999999999</v>
      </c>
      <c r="I328" s="218"/>
      <c r="J328" s="214"/>
      <c r="K328" s="214"/>
      <c r="L328" s="219"/>
      <c r="M328" s="220"/>
      <c r="N328" s="221"/>
      <c r="O328" s="221"/>
      <c r="P328" s="221"/>
      <c r="Q328" s="221"/>
      <c r="R328" s="221"/>
      <c r="S328" s="221"/>
      <c r="T328" s="222"/>
      <c r="AT328" s="223" t="s">
        <v>301</v>
      </c>
      <c r="AU328" s="223" t="s">
        <v>120</v>
      </c>
      <c r="AV328" s="14" t="s">
        <v>120</v>
      </c>
      <c r="AW328" s="14" t="s">
        <v>32</v>
      </c>
      <c r="AX328" s="14" t="s">
        <v>77</v>
      </c>
      <c r="AY328" s="223" t="s">
        <v>292</v>
      </c>
    </row>
    <row r="329" spans="1:65" s="14" customFormat="1" ht="11.25">
      <c r="B329" s="213"/>
      <c r="C329" s="214"/>
      <c r="D329" s="204" t="s">
        <v>301</v>
      </c>
      <c r="E329" s="215" t="s">
        <v>1</v>
      </c>
      <c r="F329" s="216" t="s">
        <v>516</v>
      </c>
      <c r="G329" s="214"/>
      <c r="H329" s="217">
        <v>61.055999999999997</v>
      </c>
      <c r="I329" s="218"/>
      <c r="J329" s="214"/>
      <c r="K329" s="214"/>
      <c r="L329" s="219"/>
      <c r="M329" s="220"/>
      <c r="N329" s="221"/>
      <c r="O329" s="221"/>
      <c r="P329" s="221"/>
      <c r="Q329" s="221"/>
      <c r="R329" s="221"/>
      <c r="S329" s="221"/>
      <c r="T329" s="222"/>
      <c r="AT329" s="223" t="s">
        <v>301</v>
      </c>
      <c r="AU329" s="223" t="s">
        <v>120</v>
      </c>
      <c r="AV329" s="14" t="s">
        <v>120</v>
      </c>
      <c r="AW329" s="14" t="s">
        <v>32</v>
      </c>
      <c r="AX329" s="14" t="s">
        <v>77</v>
      </c>
      <c r="AY329" s="223" t="s">
        <v>292</v>
      </c>
    </row>
    <row r="330" spans="1:65" s="14" customFormat="1" ht="11.25">
      <c r="B330" s="213"/>
      <c r="C330" s="214"/>
      <c r="D330" s="204" t="s">
        <v>301</v>
      </c>
      <c r="E330" s="215" t="s">
        <v>1</v>
      </c>
      <c r="F330" s="216" t="s">
        <v>465</v>
      </c>
      <c r="G330" s="214"/>
      <c r="H330" s="217">
        <v>6.8760000000000003</v>
      </c>
      <c r="I330" s="218"/>
      <c r="J330" s="214"/>
      <c r="K330" s="214"/>
      <c r="L330" s="219"/>
      <c r="M330" s="220"/>
      <c r="N330" s="221"/>
      <c r="O330" s="221"/>
      <c r="P330" s="221"/>
      <c r="Q330" s="221"/>
      <c r="R330" s="221"/>
      <c r="S330" s="221"/>
      <c r="T330" s="222"/>
      <c r="AT330" s="223" t="s">
        <v>301</v>
      </c>
      <c r="AU330" s="223" t="s">
        <v>120</v>
      </c>
      <c r="AV330" s="14" t="s">
        <v>120</v>
      </c>
      <c r="AW330" s="14" t="s">
        <v>32</v>
      </c>
      <c r="AX330" s="14" t="s">
        <v>77</v>
      </c>
      <c r="AY330" s="223" t="s">
        <v>292</v>
      </c>
    </row>
    <row r="331" spans="1:65" s="16" customFormat="1" ht="11.25">
      <c r="B331" s="235"/>
      <c r="C331" s="236"/>
      <c r="D331" s="204" t="s">
        <v>301</v>
      </c>
      <c r="E331" s="237" t="s">
        <v>1</v>
      </c>
      <c r="F331" s="238" t="s">
        <v>316</v>
      </c>
      <c r="G331" s="236"/>
      <c r="H331" s="239">
        <v>825.75599999999997</v>
      </c>
      <c r="I331" s="240"/>
      <c r="J331" s="236"/>
      <c r="K331" s="236"/>
      <c r="L331" s="241"/>
      <c r="M331" s="242"/>
      <c r="N331" s="243"/>
      <c r="O331" s="243"/>
      <c r="P331" s="243"/>
      <c r="Q331" s="243"/>
      <c r="R331" s="243"/>
      <c r="S331" s="243"/>
      <c r="T331" s="244"/>
      <c r="AT331" s="245" t="s">
        <v>301</v>
      </c>
      <c r="AU331" s="245" t="s">
        <v>120</v>
      </c>
      <c r="AV331" s="16" t="s">
        <v>317</v>
      </c>
      <c r="AW331" s="16" t="s">
        <v>32</v>
      </c>
      <c r="AX331" s="16" t="s">
        <v>77</v>
      </c>
      <c r="AY331" s="245" t="s">
        <v>292</v>
      </c>
    </row>
    <row r="332" spans="1:65" s="15" customFormat="1" ht="11.25">
      <c r="B332" s="224"/>
      <c r="C332" s="225"/>
      <c r="D332" s="204" t="s">
        <v>301</v>
      </c>
      <c r="E332" s="226" t="s">
        <v>1</v>
      </c>
      <c r="F332" s="227" t="s">
        <v>304</v>
      </c>
      <c r="G332" s="225"/>
      <c r="H332" s="228">
        <v>825.75599999999997</v>
      </c>
      <c r="I332" s="229"/>
      <c r="J332" s="225"/>
      <c r="K332" s="225"/>
      <c r="L332" s="230"/>
      <c r="M332" s="231"/>
      <c r="N332" s="232"/>
      <c r="O332" s="232"/>
      <c r="P332" s="232"/>
      <c r="Q332" s="232"/>
      <c r="R332" s="232"/>
      <c r="S332" s="232"/>
      <c r="T332" s="233"/>
      <c r="AT332" s="234" t="s">
        <v>301</v>
      </c>
      <c r="AU332" s="234" t="s">
        <v>120</v>
      </c>
      <c r="AV332" s="15" t="s">
        <v>299</v>
      </c>
      <c r="AW332" s="15" t="s">
        <v>32</v>
      </c>
      <c r="AX332" s="15" t="s">
        <v>85</v>
      </c>
      <c r="AY332" s="234" t="s">
        <v>292</v>
      </c>
    </row>
    <row r="333" spans="1:65" s="2" customFormat="1" ht="33" customHeight="1">
      <c r="A333" s="35"/>
      <c r="B333" s="36"/>
      <c r="C333" s="189" t="s">
        <v>517</v>
      </c>
      <c r="D333" s="189" t="s">
        <v>294</v>
      </c>
      <c r="E333" s="190" t="s">
        <v>518</v>
      </c>
      <c r="F333" s="191" t="s">
        <v>519</v>
      </c>
      <c r="G333" s="192" t="s">
        <v>297</v>
      </c>
      <c r="H333" s="193">
        <v>4.8</v>
      </c>
      <c r="I333" s="194"/>
      <c r="J333" s="195">
        <f>ROUND(I333*H333,2)</f>
        <v>0</v>
      </c>
      <c r="K333" s="191" t="s">
        <v>298</v>
      </c>
      <c r="L333" s="40"/>
      <c r="M333" s="196" t="s">
        <v>1</v>
      </c>
      <c r="N333" s="197" t="s">
        <v>43</v>
      </c>
      <c r="O333" s="72"/>
      <c r="P333" s="198">
        <f>O333*H333</f>
        <v>0</v>
      </c>
      <c r="Q333" s="198">
        <v>1.20855</v>
      </c>
      <c r="R333" s="198">
        <f>Q333*H333</f>
        <v>5.8010399999999995</v>
      </c>
      <c r="S333" s="198">
        <v>0</v>
      </c>
      <c r="T333" s="199">
        <f>S333*H333</f>
        <v>0</v>
      </c>
      <c r="U333" s="35"/>
      <c r="V333" s="35"/>
      <c r="W333" s="35"/>
      <c r="X333" s="35"/>
      <c r="Y333" s="35"/>
      <c r="Z333" s="35"/>
      <c r="AA333" s="35"/>
      <c r="AB333" s="35"/>
      <c r="AC333" s="35"/>
      <c r="AD333" s="35"/>
      <c r="AE333" s="35"/>
      <c r="AR333" s="200" t="s">
        <v>299</v>
      </c>
      <c r="AT333" s="200" t="s">
        <v>294</v>
      </c>
      <c r="AU333" s="200" t="s">
        <v>120</v>
      </c>
      <c r="AY333" s="18" t="s">
        <v>292</v>
      </c>
      <c r="BE333" s="201">
        <f>IF(N333="základní",J333,0)</f>
        <v>0</v>
      </c>
      <c r="BF333" s="201">
        <f>IF(N333="snížená",J333,0)</f>
        <v>0</v>
      </c>
      <c r="BG333" s="201">
        <f>IF(N333="zákl. přenesená",J333,0)</f>
        <v>0</v>
      </c>
      <c r="BH333" s="201">
        <f>IF(N333="sníž. přenesená",J333,0)</f>
        <v>0</v>
      </c>
      <c r="BI333" s="201">
        <f>IF(N333="nulová",J333,0)</f>
        <v>0</v>
      </c>
      <c r="BJ333" s="18" t="s">
        <v>120</v>
      </c>
      <c r="BK333" s="201">
        <f>ROUND(I333*H333,2)</f>
        <v>0</v>
      </c>
      <c r="BL333" s="18" t="s">
        <v>299</v>
      </c>
      <c r="BM333" s="200" t="s">
        <v>520</v>
      </c>
    </row>
    <row r="334" spans="1:65" s="13" customFormat="1" ht="11.25">
      <c r="B334" s="202"/>
      <c r="C334" s="203"/>
      <c r="D334" s="204" t="s">
        <v>301</v>
      </c>
      <c r="E334" s="205" t="s">
        <v>1</v>
      </c>
      <c r="F334" s="206" t="s">
        <v>521</v>
      </c>
      <c r="G334" s="203"/>
      <c r="H334" s="205" t="s">
        <v>1</v>
      </c>
      <c r="I334" s="207"/>
      <c r="J334" s="203"/>
      <c r="K334" s="203"/>
      <c r="L334" s="208"/>
      <c r="M334" s="209"/>
      <c r="N334" s="210"/>
      <c r="O334" s="210"/>
      <c r="P334" s="210"/>
      <c r="Q334" s="210"/>
      <c r="R334" s="210"/>
      <c r="S334" s="210"/>
      <c r="T334" s="211"/>
      <c r="AT334" s="212" t="s">
        <v>301</v>
      </c>
      <c r="AU334" s="212" t="s">
        <v>120</v>
      </c>
      <c r="AV334" s="13" t="s">
        <v>85</v>
      </c>
      <c r="AW334" s="13" t="s">
        <v>32</v>
      </c>
      <c r="AX334" s="13" t="s">
        <v>77</v>
      </c>
      <c r="AY334" s="212" t="s">
        <v>292</v>
      </c>
    </row>
    <row r="335" spans="1:65" s="14" customFormat="1" ht="11.25">
      <c r="B335" s="213"/>
      <c r="C335" s="214"/>
      <c r="D335" s="204" t="s">
        <v>301</v>
      </c>
      <c r="E335" s="215" t="s">
        <v>1</v>
      </c>
      <c r="F335" s="216" t="s">
        <v>522</v>
      </c>
      <c r="G335" s="214"/>
      <c r="H335" s="217">
        <v>4.8</v>
      </c>
      <c r="I335" s="218"/>
      <c r="J335" s="214"/>
      <c r="K335" s="214"/>
      <c r="L335" s="219"/>
      <c r="M335" s="220"/>
      <c r="N335" s="221"/>
      <c r="O335" s="221"/>
      <c r="P335" s="221"/>
      <c r="Q335" s="221"/>
      <c r="R335" s="221"/>
      <c r="S335" s="221"/>
      <c r="T335" s="222"/>
      <c r="AT335" s="223" t="s">
        <v>301</v>
      </c>
      <c r="AU335" s="223" t="s">
        <v>120</v>
      </c>
      <c r="AV335" s="14" t="s">
        <v>120</v>
      </c>
      <c r="AW335" s="14" t="s">
        <v>32</v>
      </c>
      <c r="AX335" s="14" t="s">
        <v>85</v>
      </c>
      <c r="AY335" s="223" t="s">
        <v>292</v>
      </c>
    </row>
    <row r="336" spans="1:65" s="2" customFormat="1" ht="21.75" customHeight="1">
      <c r="A336" s="35"/>
      <c r="B336" s="36"/>
      <c r="C336" s="189" t="s">
        <v>523</v>
      </c>
      <c r="D336" s="189" t="s">
        <v>294</v>
      </c>
      <c r="E336" s="190" t="s">
        <v>524</v>
      </c>
      <c r="F336" s="191" t="s">
        <v>525</v>
      </c>
      <c r="G336" s="192" t="s">
        <v>337</v>
      </c>
      <c r="H336" s="193">
        <v>370</v>
      </c>
      <c r="I336" s="194"/>
      <c r="J336" s="195">
        <f>ROUND(I336*H336,2)</f>
        <v>0</v>
      </c>
      <c r="K336" s="191" t="s">
        <v>298</v>
      </c>
      <c r="L336" s="40"/>
      <c r="M336" s="196" t="s">
        <v>1</v>
      </c>
      <c r="N336" s="197" t="s">
        <v>43</v>
      </c>
      <c r="O336" s="72"/>
      <c r="P336" s="198">
        <f>O336*H336</f>
        <v>0</v>
      </c>
      <c r="Q336" s="198">
        <v>0</v>
      </c>
      <c r="R336" s="198">
        <f>Q336*H336</f>
        <v>0</v>
      </c>
      <c r="S336" s="198">
        <v>0</v>
      </c>
      <c r="T336" s="199">
        <f>S336*H336</f>
        <v>0</v>
      </c>
      <c r="U336" s="35"/>
      <c r="V336" s="35"/>
      <c r="W336" s="35"/>
      <c r="X336" s="35"/>
      <c r="Y336" s="35"/>
      <c r="Z336" s="35"/>
      <c r="AA336" s="35"/>
      <c r="AB336" s="35"/>
      <c r="AC336" s="35"/>
      <c r="AD336" s="35"/>
      <c r="AE336" s="35"/>
      <c r="AR336" s="200" t="s">
        <v>338</v>
      </c>
      <c r="AT336" s="200" t="s">
        <v>294</v>
      </c>
      <c r="AU336" s="200" t="s">
        <v>120</v>
      </c>
      <c r="AY336" s="18" t="s">
        <v>292</v>
      </c>
      <c r="BE336" s="201">
        <f>IF(N336="základní",J336,0)</f>
        <v>0</v>
      </c>
      <c r="BF336" s="201">
        <f>IF(N336="snížená",J336,0)</f>
        <v>0</v>
      </c>
      <c r="BG336" s="201">
        <f>IF(N336="zákl. přenesená",J336,0)</f>
        <v>0</v>
      </c>
      <c r="BH336" s="201">
        <f>IF(N336="sníž. přenesená",J336,0)</f>
        <v>0</v>
      </c>
      <c r="BI336" s="201">
        <f>IF(N336="nulová",J336,0)</f>
        <v>0</v>
      </c>
      <c r="BJ336" s="18" t="s">
        <v>120</v>
      </c>
      <c r="BK336" s="201">
        <f>ROUND(I336*H336,2)</f>
        <v>0</v>
      </c>
      <c r="BL336" s="18" t="s">
        <v>338</v>
      </c>
      <c r="BM336" s="200" t="s">
        <v>526</v>
      </c>
    </row>
    <row r="337" spans="1:65" s="13" customFormat="1" ht="22.5">
      <c r="B337" s="202"/>
      <c r="C337" s="203"/>
      <c r="D337" s="204" t="s">
        <v>301</v>
      </c>
      <c r="E337" s="205" t="s">
        <v>1</v>
      </c>
      <c r="F337" s="206" t="s">
        <v>527</v>
      </c>
      <c r="G337" s="203"/>
      <c r="H337" s="205" t="s">
        <v>1</v>
      </c>
      <c r="I337" s="207"/>
      <c r="J337" s="203"/>
      <c r="K337" s="203"/>
      <c r="L337" s="208"/>
      <c r="M337" s="209"/>
      <c r="N337" s="210"/>
      <c r="O337" s="210"/>
      <c r="P337" s="210"/>
      <c r="Q337" s="210"/>
      <c r="R337" s="210"/>
      <c r="S337" s="210"/>
      <c r="T337" s="211"/>
      <c r="AT337" s="212" t="s">
        <v>301</v>
      </c>
      <c r="AU337" s="212" t="s">
        <v>120</v>
      </c>
      <c r="AV337" s="13" t="s">
        <v>85</v>
      </c>
      <c r="AW337" s="13" t="s">
        <v>32</v>
      </c>
      <c r="AX337" s="13" t="s">
        <v>77</v>
      </c>
      <c r="AY337" s="212" t="s">
        <v>292</v>
      </c>
    </row>
    <row r="338" spans="1:65" s="14" customFormat="1" ht="11.25">
      <c r="B338" s="213"/>
      <c r="C338" s="214"/>
      <c r="D338" s="204" t="s">
        <v>301</v>
      </c>
      <c r="E338" s="215" t="s">
        <v>1</v>
      </c>
      <c r="F338" s="216" t="s">
        <v>528</v>
      </c>
      <c r="G338" s="214"/>
      <c r="H338" s="217">
        <v>280</v>
      </c>
      <c r="I338" s="218"/>
      <c r="J338" s="214"/>
      <c r="K338" s="214"/>
      <c r="L338" s="219"/>
      <c r="M338" s="220"/>
      <c r="N338" s="221"/>
      <c r="O338" s="221"/>
      <c r="P338" s="221"/>
      <c r="Q338" s="221"/>
      <c r="R338" s="221"/>
      <c r="S338" s="221"/>
      <c r="T338" s="222"/>
      <c r="AT338" s="223" t="s">
        <v>301</v>
      </c>
      <c r="AU338" s="223" t="s">
        <v>120</v>
      </c>
      <c r="AV338" s="14" t="s">
        <v>120</v>
      </c>
      <c r="AW338" s="14" t="s">
        <v>32</v>
      </c>
      <c r="AX338" s="14" t="s">
        <v>77</v>
      </c>
      <c r="AY338" s="223" t="s">
        <v>292</v>
      </c>
    </row>
    <row r="339" spans="1:65" s="16" customFormat="1" ht="11.25">
      <c r="B339" s="235"/>
      <c r="C339" s="236"/>
      <c r="D339" s="204" t="s">
        <v>301</v>
      </c>
      <c r="E339" s="237" t="s">
        <v>1</v>
      </c>
      <c r="F339" s="238" t="s">
        <v>316</v>
      </c>
      <c r="G339" s="236"/>
      <c r="H339" s="239">
        <v>280</v>
      </c>
      <c r="I339" s="240"/>
      <c r="J339" s="236"/>
      <c r="K339" s="236"/>
      <c r="L339" s="241"/>
      <c r="M339" s="242"/>
      <c r="N339" s="243"/>
      <c r="O339" s="243"/>
      <c r="P339" s="243"/>
      <c r="Q339" s="243"/>
      <c r="R339" s="243"/>
      <c r="S339" s="243"/>
      <c r="T339" s="244"/>
      <c r="AT339" s="245" t="s">
        <v>301</v>
      </c>
      <c r="AU339" s="245" t="s">
        <v>120</v>
      </c>
      <c r="AV339" s="16" t="s">
        <v>317</v>
      </c>
      <c r="AW339" s="16" t="s">
        <v>32</v>
      </c>
      <c r="AX339" s="16" t="s">
        <v>77</v>
      </c>
      <c r="AY339" s="245" t="s">
        <v>292</v>
      </c>
    </row>
    <row r="340" spans="1:65" s="13" customFormat="1" ht="22.5">
      <c r="B340" s="202"/>
      <c r="C340" s="203"/>
      <c r="D340" s="204" t="s">
        <v>301</v>
      </c>
      <c r="E340" s="205" t="s">
        <v>1</v>
      </c>
      <c r="F340" s="206" t="s">
        <v>529</v>
      </c>
      <c r="G340" s="203"/>
      <c r="H340" s="205" t="s">
        <v>1</v>
      </c>
      <c r="I340" s="207"/>
      <c r="J340" s="203"/>
      <c r="K340" s="203"/>
      <c r="L340" s="208"/>
      <c r="M340" s="209"/>
      <c r="N340" s="210"/>
      <c r="O340" s="210"/>
      <c r="P340" s="210"/>
      <c r="Q340" s="210"/>
      <c r="R340" s="210"/>
      <c r="S340" s="210"/>
      <c r="T340" s="211"/>
      <c r="AT340" s="212" t="s">
        <v>301</v>
      </c>
      <c r="AU340" s="212" t="s">
        <v>120</v>
      </c>
      <c r="AV340" s="13" t="s">
        <v>85</v>
      </c>
      <c r="AW340" s="13" t="s">
        <v>32</v>
      </c>
      <c r="AX340" s="13" t="s">
        <v>77</v>
      </c>
      <c r="AY340" s="212" t="s">
        <v>292</v>
      </c>
    </row>
    <row r="341" spans="1:65" s="14" customFormat="1" ht="11.25">
      <c r="B341" s="213"/>
      <c r="C341" s="214"/>
      <c r="D341" s="204" t="s">
        <v>301</v>
      </c>
      <c r="E341" s="215" t="s">
        <v>1</v>
      </c>
      <c r="F341" s="216" t="s">
        <v>530</v>
      </c>
      <c r="G341" s="214"/>
      <c r="H341" s="217">
        <v>90</v>
      </c>
      <c r="I341" s="218"/>
      <c r="J341" s="214"/>
      <c r="K341" s="214"/>
      <c r="L341" s="219"/>
      <c r="M341" s="220"/>
      <c r="N341" s="221"/>
      <c r="O341" s="221"/>
      <c r="P341" s="221"/>
      <c r="Q341" s="221"/>
      <c r="R341" s="221"/>
      <c r="S341" s="221"/>
      <c r="T341" s="222"/>
      <c r="AT341" s="223" t="s">
        <v>301</v>
      </c>
      <c r="AU341" s="223" t="s">
        <v>120</v>
      </c>
      <c r="AV341" s="14" t="s">
        <v>120</v>
      </c>
      <c r="AW341" s="14" t="s">
        <v>32</v>
      </c>
      <c r="AX341" s="14" t="s">
        <v>77</v>
      </c>
      <c r="AY341" s="223" t="s">
        <v>292</v>
      </c>
    </row>
    <row r="342" spans="1:65" s="16" customFormat="1" ht="11.25">
      <c r="B342" s="235"/>
      <c r="C342" s="236"/>
      <c r="D342" s="204" t="s">
        <v>301</v>
      </c>
      <c r="E342" s="237" t="s">
        <v>1</v>
      </c>
      <c r="F342" s="238" t="s">
        <v>316</v>
      </c>
      <c r="G342" s="236"/>
      <c r="H342" s="239">
        <v>90</v>
      </c>
      <c r="I342" s="240"/>
      <c r="J342" s="236"/>
      <c r="K342" s="236"/>
      <c r="L342" s="241"/>
      <c r="M342" s="242"/>
      <c r="N342" s="243"/>
      <c r="O342" s="243"/>
      <c r="P342" s="243"/>
      <c r="Q342" s="243"/>
      <c r="R342" s="243"/>
      <c r="S342" s="243"/>
      <c r="T342" s="244"/>
      <c r="AT342" s="245" t="s">
        <v>301</v>
      </c>
      <c r="AU342" s="245" t="s">
        <v>120</v>
      </c>
      <c r="AV342" s="16" t="s">
        <v>317</v>
      </c>
      <c r="AW342" s="16" t="s">
        <v>32</v>
      </c>
      <c r="AX342" s="16" t="s">
        <v>77</v>
      </c>
      <c r="AY342" s="245" t="s">
        <v>292</v>
      </c>
    </row>
    <row r="343" spans="1:65" s="15" customFormat="1" ht="11.25">
      <c r="B343" s="224"/>
      <c r="C343" s="225"/>
      <c r="D343" s="204" t="s">
        <v>301</v>
      </c>
      <c r="E343" s="226" t="s">
        <v>1</v>
      </c>
      <c r="F343" s="227" t="s">
        <v>304</v>
      </c>
      <c r="G343" s="225"/>
      <c r="H343" s="228">
        <v>370</v>
      </c>
      <c r="I343" s="229"/>
      <c r="J343" s="225"/>
      <c r="K343" s="225"/>
      <c r="L343" s="230"/>
      <c r="M343" s="231"/>
      <c r="N343" s="232"/>
      <c r="O343" s="232"/>
      <c r="P343" s="232"/>
      <c r="Q343" s="232"/>
      <c r="R343" s="232"/>
      <c r="S343" s="232"/>
      <c r="T343" s="233"/>
      <c r="AT343" s="234" t="s">
        <v>301</v>
      </c>
      <c r="AU343" s="234" t="s">
        <v>120</v>
      </c>
      <c r="AV343" s="15" t="s">
        <v>299</v>
      </c>
      <c r="AW343" s="15" t="s">
        <v>32</v>
      </c>
      <c r="AX343" s="15" t="s">
        <v>85</v>
      </c>
      <c r="AY343" s="234" t="s">
        <v>292</v>
      </c>
    </row>
    <row r="344" spans="1:65" s="12" customFormat="1" ht="22.9" customHeight="1">
      <c r="B344" s="173"/>
      <c r="C344" s="174"/>
      <c r="D344" s="175" t="s">
        <v>76</v>
      </c>
      <c r="E344" s="187" t="s">
        <v>317</v>
      </c>
      <c r="F344" s="187" t="s">
        <v>531</v>
      </c>
      <c r="G344" s="174"/>
      <c r="H344" s="174"/>
      <c r="I344" s="177"/>
      <c r="J344" s="188">
        <f>BK344</f>
        <v>0</v>
      </c>
      <c r="K344" s="174"/>
      <c r="L344" s="179"/>
      <c r="M344" s="180"/>
      <c r="N344" s="181"/>
      <c r="O344" s="181"/>
      <c r="P344" s="182">
        <f>SUM(P345:P597)</f>
        <v>0</v>
      </c>
      <c r="Q344" s="181"/>
      <c r="R344" s="182">
        <f>SUM(R345:R597)</f>
        <v>1326.0111525100006</v>
      </c>
      <c r="S344" s="181"/>
      <c r="T344" s="183">
        <f>SUM(T345:T597)</f>
        <v>0</v>
      </c>
      <c r="AR344" s="184" t="s">
        <v>85</v>
      </c>
      <c r="AT344" s="185" t="s">
        <v>76</v>
      </c>
      <c r="AU344" s="185" t="s">
        <v>85</v>
      </c>
      <c r="AY344" s="184" t="s">
        <v>292</v>
      </c>
      <c r="BK344" s="186">
        <f>SUM(BK345:BK597)</f>
        <v>0</v>
      </c>
    </row>
    <row r="345" spans="1:65" s="2" customFormat="1" ht="24.2" customHeight="1">
      <c r="A345" s="35"/>
      <c r="B345" s="36"/>
      <c r="C345" s="189" t="s">
        <v>532</v>
      </c>
      <c r="D345" s="189" t="s">
        <v>294</v>
      </c>
      <c r="E345" s="190" t="s">
        <v>533</v>
      </c>
      <c r="F345" s="191" t="s">
        <v>534</v>
      </c>
      <c r="G345" s="192" t="s">
        <v>297</v>
      </c>
      <c r="H345" s="193">
        <v>881.67200000000003</v>
      </c>
      <c r="I345" s="194"/>
      <c r="J345" s="195">
        <f>ROUND(I345*H345,2)</f>
        <v>0</v>
      </c>
      <c r="K345" s="191" t="s">
        <v>298</v>
      </c>
      <c r="L345" s="40"/>
      <c r="M345" s="196" t="s">
        <v>1</v>
      </c>
      <c r="N345" s="197" t="s">
        <v>43</v>
      </c>
      <c r="O345" s="72"/>
      <c r="P345" s="198">
        <f>O345*H345</f>
        <v>0</v>
      </c>
      <c r="Q345" s="198">
        <v>0.25868000000000002</v>
      </c>
      <c r="R345" s="198">
        <f>Q345*H345</f>
        <v>228.07091296000002</v>
      </c>
      <c r="S345" s="198">
        <v>0</v>
      </c>
      <c r="T345" s="199">
        <f>S345*H345</f>
        <v>0</v>
      </c>
      <c r="U345" s="35"/>
      <c r="V345" s="35"/>
      <c r="W345" s="35"/>
      <c r="X345" s="35"/>
      <c r="Y345" s="35"/>
      <c r="Z345" s="35"/>
      <c r="AA345" s="35"/>
      <c r="AB345" s="35"/>
      <c r="AC345" s="35"/>
      <c r="AD345" s="35"/>
      <c r="AE345" s="35"/>
      <c r="AR345" s="200" t="s">
        <v>299</v>
      </c>
      <c r="AT345" s="200" t="s">
        <v>294</v>
      </c>
      <c r="AU345" s="200" t="s">
        <v>120</v>
      </c>
      <c r="AY345" s="18" t="s">
        <v>292</v>
      </c>
      <c r="BE345" s="201">
        <f>IF(N345="základní",J345,0)</f>
        <v>0</v>
      </c>
      <c r="BF345" s="201">
        <f>IF(N345="snížená",J345,0)</f>
        <v>0</v>
      </c>
      <c r="BG345" s="201">
        <f>IF(N345="zákl. přenesená",J345,0)</f>
        <v>0</v>
      </c>
      <c r="BH345" s="201">
        <f>IF(N345="sníž. přenesená",J345,0)</f>
        <v>0</v>
      </c>
      <c r="BI345" s="201">
        <f>IF(N345="nulová",J345,0)</f>
        <v>0</v>
      </c>
      <c r="BJ345" s="18" t="s">
        <v>120</v>
      </c>
      <c r="BK345" s="201">
        <f>ROUND(I345*H345,2)</f>
        <v>0</v>
      </c>
      <c r="BL345" s="18" t="s">
        <v>299</v>
      </c>
      <c r="BM345" s="200" t="s">
        <v>535</v>
      </c>
    </row>
    <row r="346" spans="1:65" s="13" customFormat="1" ht="11.25">
      <c r="B346" s="202"/>
      <c r="C346" s="203"/>
      <c r="D346" s="204" t="s">
        <v>301</v>
      </c>
      <c r="E346" s="205" t="s">
        <v>1</v>
      </c>
      <c r="F346" s="206" t="s">
        <v>536</v>
      </c>
      <c r="G346" s="203"/>
      <c r="H346" s="205" t="s">
        <v>1</v>
      </c>
      <c r="I346" s="207"/>
      <c r="J346" s="203"/>
      <c r="K346" s="203"/>
      <c r="L346" s="208"/>
      <c r="M346" s="209"/>
      <c r="N346" s="210"/>
      <c r="O346" s="210"/>
      <c r="P346" s="210"/>
      <c r="Q346" s="210"/>
      <c r="R346" s="210"/>
      <c r="S346" s="210"/>
      <c r="T346" s="211"/>
      <c r="AT346" s="212" t="s">
        <v>301</v>
      </c>
      <c r="AU346" s="212" t="s">
        <v>120</v>
      </c>
      <c r="AV346" s="13" t="s">
        <v>85</v>
      </c>
      <c r="AW346" s="13" t="s">
        <v>32</v>
      </c>
      <c r="AX346" s="13" t="s">
        <v>77</v>
      </c>
      <c r="AY346" s="212" t="s">
        <v>292</v>
      </c>
    </row>
    <row r="347" spans="1:65" s="14" customFormat="1" ht="11.25">
      <c r="B347" s="213"/>
      <c r="C347" s="214"/>
      <c r="D347" s="204" t="s">
        <v>301</v>
      </c>
      <c r="E347" s="215" t="s">
        <v>1</v>
      </c>
      <c r="F347" s="216" t="s">
        <v>537</v>
      </c>
      <c r="G347" s="214"/>
      <c r="H347" s="217">
        <v>141.624</v>
      </c>
      <c r="I347" s="218"/>
      <c r="J347" s="214"/>
      <c r="K347" s="214"/>
      <c r="L347" s="219"/>
      <c r="M347" s="220"/>
      <c r="N347" s="221"/>
      <c r="O347" s="221"/>
      <c r="P347" s="221"/>
      <c r="Q347" s="221"/>
      <c r="R347" s="221"/>
      <c r="S347" s="221"/>
      <c r="T347" s="222"/>
      <c r="AT347" s="223" t="s">
        <v>301</v>
      </c>
      <c r="AU347" s="223" t="s">
        <v>120</v>
      </c>
      <c r="AV347" s="14" t="s">
        <v>120</v>
      </c>
      <c r="AW347" s="14" t="s">
        <v>32</v>
      </c>
      <c r="AX347" s="14" t="s">
        <v>77</v>
      </c>
      <c r="AY347" s="223" t="s">
        <v>292</v>
      </c>
    </row>
    <row r="348" spans="1:65" s="14" customFormat="1" ht="11.25">
      <c r="B348" s="213"/>
      <c r="C348" s="214"/>
      <c r="D348" s="204" t="s">
        <v>301</v>
      </c>
      <c r="E348" s="215" t="s">
        <v>1</v>
      </c>
      <c r="F348" s="216" t="s">
        <v>538</v>
      </c>
      <c r="G348" s="214"/>
      <c r="H348" s="217">
        <v>-15.41</v>
      </c>
      <c r="I348" s="218"/>
      <c r="J348" s="214"/>
      <c r="K348" s="214"/>
      <c r="L348" s="219"/>
      <c r="M348" s="220"/>
      <c r="N348" s="221"/>
      <c r="O348" s="221"/>
      <c r="P348" s="221"/>
      <c r="Q348" s="221"/>
      <c r="R348" s="221"/>
      <c r="S348" s="221"/>
      <c r="T348" s="222"/>
      <c r="AT348" s="223" t="s">
        <v>301</v>
      </c>
      <c r="AU348" s="223" t="s">
        <v>120</v>
      </c>
      <c r="AV348" s="14" t="s">
        <v>120</v>
      </c>
      <c r="AW348" s="14" t="s">
        <v>32</v>
      </c>
      <c r="AX348" s="14" t="s">
        <v>77</v>
      </c>
      <c r="AY348" s="223" t="s">
        <v>292</v>
      </c>
    </row>
    <row r="349" spans="1:65" s="14" customFormat="1" ht="11.25">
      <c r="B349" s="213"/>
      <c r="C349" s="214"/>
      <c r="D349" s="204" t="s">
        <v>301</v>
      </c>
      <c r="E349" s="215" t="s">
        <v>1</v>
      </c>
      <c r="F349" s="216" t="s">
        <v>539</v>
      </c>
      <c r="G349" s="214"/>
      <c r="H349" s="217">
        <v>13.978999999999999</v>
      </c>
      <c r="I349" s="218"/>
      <c r="J349" s="214"/>
      <c r="K349" s="214"/>
      <c r="L349" s="219"/>
      <c r="M349" s="220"/>
      <c r="N349" s="221"/>
      <c r="O349" s="221"/>
      <c r="P349" s="221"/>
      <c r="Q349" s="221"/>
      <c r="R349" s="221"/>
      <c r="S349" s="221"/>
      <c r="T349" s="222"/>
      <c r="AT349" s="223" t="s">
        <v>301</v>
      </c>
      <c r="AU349" s="223" t="s">
        <v>120</v>
      </c>
      <c r="AV349" s="14" t="s">
        <v>120</v>
      </c>
      <c r="AW349" s="14" t="s">
        <v>32</v>
      </c>
      <c r="AX349" s="14" t="s">
        <v>77</v>
      </c>
      <c r="AY349" s="223" t="s">
        <v>292</v>
      </c>
    </row>
    <row r="350" spans="1:65" s="13" customFormat="1" ht="11.25">
      <c r="B350" s="202"/>
      <c r="C350" s="203"/>
      <c r="D350" s="204" t="s">
        <v>301</v>
      </c>
      <c r="E350" s="205" t="s">
        <v>1</v>
      </c>
      <c r="F350" s="206" t="s">
        <v>540</v>
      </c>
      <c r="G350" s="203"/>
      <c r="H350" s="205" t="s">
        <v>1</v>
      </c>
      <c r="I350" s="207"/>
      <c r="J350" s="203"/>
      <c r="K350" s="203"/>
      <c r="L350" s="208"/>
      <c r="M350" s="209"/>
      <c r="N350" s="210"/>
      <c r="O350" s="210"/>
      <c r="P350" s="210"/>
      <c r="Q350" s="210"/>
      <c r="R350" s="210"/>
      <c r="S350" s="210"/>
      <c r="T350" s="211"/>
      <c r="AT350" s="212" t="s">
        <v>301</v>
      </c>
      <c r="AU350" s="212" t="s">
        <v>120</v>
      </c>
      <c r="AV350" s="13" t="s">
        <v>85</v>
      </c>
      <c r="AW350" s="13" t="s">
        <v>32</v>
      </c>
      <c r="AX350" s="13" t="s">
        <v>77</v>
      </c>
      <c r="AY350" s="212" t="s">
        <v>292</v>
      </c>
    </row>
    <row r="351" spans="1:65" s="14" customFormat="1" ht="11.25">
      <c r="B351" s="213"/>
      <c r="C351" s="214"/>
      <c r="D351" s="204" t="s">
        <v>301</v>
      </c>
      <c r="E351" s="215" t="s">
        <v>1</v>
      </c>
      <c r="F351" s="216" t="s">
        <v>541</v>
      </c>
      <c r="G351" s="214"/>
      <c r="H351" s="217">
        <v>135.28</v>
      </c>
      <c r="I351" s="218"/>
      <c r="J351" s="214"/>
      <c r="K351" s="214"/>
      <c r="L351" s="219"/>
      <c r="M351" s="220"/>
      <c r="N351" s="221"/>
      <c r="O351" s="221"/>
      <c r="P351" s="221"/>
      <c r="Q351" s="221"/>
      <c r="R351" s="221"/>
      <c r="S351" s="221"/>
      <c r="T351" s="222"/>
      <c r="AT351" s="223" t="s">
        <v>301</v>
      </c>
      <c r="AU351" s="223" t="s">
        <v>120</v>
      </c>
      <c r="AV351" s="14" t="s">
        <v>120</v>
      </c>
      <c r="AW351" s="14" t="s">
        <v>32</v>
      </c>
      <c r="AX351" s="14" t="s">
        <v>77</v>
      </c>
      <c r="AY351" s="223" t="s">
        <v>292</v>
      </c>
    </row>
    <row r="352" spans="1:65" s="14" customFormat="1" ht="11.25">
      <c r="B352" s="213"/>
      <c r="C352" s="214"/>
      <c r="D352" s="204" t="s">
        <v>301</v>
      </c>
      <c r="E352" s="215" t="s">
        <v>1</v>
      </c>
      <c r="F352" s="216" t="s">
        <v>542</v>
      </c>
      <c r="G352" s="214"/>
      <c r="H352" s="217">
        <v>-13.57</v>
      </c>
      <c r="I352" s="218"/>
      <c r="J352" s="214"/>
      <c r="K352" s="214"/>
      <c r="L352" s="219"/>
      <c r="M352" s="220"/>
      <c r="N352" s="221"/>
      <c r="O352" s="221"/>
      <c r="P352" s="221"/>
      <c r="Q352" s="221"/>
      <c r="R352" s="221"/>
      <c r="S352" s="221"/>
      <c r="T352" s="222"/>
      <c r="AT352" s="223" t="s">
        <v>301</v>
      </c>
      <c r="AU352" s="223" t="s">
        <v>120</v>
      </c>
      <c r="AV352" s="14" t="s">
        <v>120</v>
      </c>
      <c r="AW352" s="14" t="s">
        <v>32</v>
      </c>
      <c r="AX352" s="14" t="s">
        <v>77</v>
      </c>
      <c r="AY352" s="223" t="s">
        <v>292</v>
      </c>
    </row>
    <row r="353" spans="1:65" s="14" customFormat="1" ht="11.25">
      <c r="B353" s="213"/>
      <c r="C353" s="214"/>
      <c r="D353" s="204" t="s">
        <v>301</v>
      </c>
      <c r="E353" s="215" t="s">
        <v>1</v>
      </c>
      <c r="F353" s="216" t="s">
        <v>543</v>
      </c>
      <c r="G353" s="214"/>
      <c r="H353" s="217">
        <v>4.6369999999999996</v>
      </c>
      <c r="I353" s="218"/>
      <c r="J353" s="214"/>
      <c r="K353" s="214"/>
      <c r="L353" s="219"/>
      <c r="M353" s="220"/>
      <c r="N353" s="221"/>
      <c r="O353" s="221"/>
      <c r="P353" s="221"/>
      <c r="Q353" s="221"/>
      <c r="R353" s="221"/>
      <c r="S353" s="221"/>
      <c r="T353" s="222"/>
      <c r="AT353" s="223" t="s">
        <v>301</v>
      </c>
      <c r="AU353" s="223" t="s">
        <v>120</v>
      </c>
      <c r="AV353" s="14" t="s">
        <v>120</v>
      </c>
      <c r="AW353" s="14" t="s">
        <v>32</v>
      </c>
      <c r="AX353" s="14" t="s">
        <v>77</v>
      </c>
      <c r="AY353" s="223" t="s">
        <v>292</v>
      </c>
    </row>
    <row r="354" spans="1:65" s="14" customFormat="1" ht="11.25">
      <c r="B354" s="213"/>
      <c r="C354" s="214"/>
      <c r="D354" s="204" t="s">
        <v>301</v>
      </c>
      <c r="E354" s="215" t="s">
        <v>1</v>
      </c>
      <c r="F354" s="216" t="s">
        <v>539</v>
      </c>
      <c r="G354" s="214"/>
      <c r="H354" s="217">
        <v>13.978999999999999</v>
      </c>
      <c r="I354" s="218"/>
      <c r="J354" s="214"/>
      <c r="K354" s="214"/>
      <c r="L354" s="219"/>
      <c r="M354" s="220"/>
      <c r="N354" s="221"/>
      <c r="O354" s="221"/>
      <c r="P354" s="221"/>
      <c r="Q354" s="221"/>
      <c r="R354" s="221"/>
      <c r="S354" s="221"/>
      <c r="T354" s="222"/>
      <c r="AT354" s="223" t="s">
        <v>301</v>
      </c>
      <c r="AU354" s="223" t="s">
        <v>120</v>
      </c>
      <c r="AV354" s="14" t="s">
        <v>120</v>
      </c>
      <c r="AW354" s="14" t="s">
        <v>32</v>
      </c>
      <c r="AX354" s="14" t="s">
        <v>77</v>
      </c>
      <c r="AY354" s="223" t="s">
        <v>292</v>
      </c>
    </row>
    <row r="355" spans="1:65" s="13" customFormat="1" ht="11.25">
      <c r="B355" s="202"/>
      <c r="C355" s="203"/>
      <c r="D355" s="204" t="s">
        <v>301</v>
      </c>
      <c r="E355" s="205" t="s">
        <v>1</v>
      </c>
      <c r="F355" s="206" t="s">
        <v>544</v>
      </c>
      <c r="G355" s="203"/>
      <c r="H355" s="205" t="s">
        <v>1</v>
      </c>
      <c r="I355" s="207"/>
      <c r="J355" s="203"/>
      <c r="K355" s="203"/>
      <c r="L355" s="208"/>
      <c r="M355" s="209"/>
      <c r="N355" s="210"/>
      <c r="O355" s="210"/>
      <c r="P355" s="210"/>
      <c r="Q355" s="210"/>
      <c r="R355" s="210"/>
      <c r="S355" s="210"/>
      <c r="T355" s="211"/>
      <c r="AT355" s="212" t="s">
        <v>301</v>
      </c>
      <c r="AU355" s="212" t="s">
        <v>120</v>
      </c>
      <c r="AV355" s="13" t="s">
        <v>85</v>
      </c>
      <c r="AW355" s="13" t="s">
        <v>32</v>
      </c>
      <c r="AX355" s="13" t="s">
        <v>77</v>
      </c>
      <c r="AY355" s="212" t="s">
        <v>292</v>
      </c>
    </row>
    <row r="356" spans="1:65" s="14" customFormat="1" ht="11.25">
      <c r="B356" s="213"/>
      <c r="C356" s="214"/>
      <c r="D356" s="204" t="s">
        <v>301</v>
      </c>
      <c r="E356" s="215" t="s">
        <v>1</v>
      </c>
      <c r="F356" s="216" t="s">
        <v>545</v>
      </c>
      <c r="G356" s="214"/>
      <c r="H356" s="217">
        <v>140.21799999999999</v>
      </c>
      <c r="I356" s="218"/>
      <c r="J356" s="214"/>
      <c r="K356" s="214"/>
      <c r="L356" s="219"/>
      <c r="M356" s="220"/>
      <c r="N356" s="221"/>
      <c r="O356" s="221"/>
      <c r="P356" s="221"/>
      <c r="Q356" s="221"/>
      <c r="R356" s="221"/>
      <c r="S356" s="221"/>
      <c r="T356" s="222"/>
      <c r="AT356" s="223" t="s">
        <v>301</v>
      </c>
      <c r="AU356" s="223" t="s">
        <v>120</v>
      </c>
      <c r="AV356" s="14" t="s">
        <v>120</v>
      </c>
      <c r="AW356" s="14" t="s">
        <v>32</v>
      </c>
      <c r="AX356" s="14" t="s">
        <v>77</v>
      </c>
      <c r="AY356" s="223" t="s">
        <v>292</v>
      </c>
    </row>
    <row r="357" spans="1:65" s="14" customFormat="1" ht="11.25">
      <c r="B357" s="213"/>
      <c r="C357" s="214"/>
      <c r="D357" s="204" t="s">
        <v>301</v>
      </c>
      <c r="E357" s="215" t="s">
        <v>1</v>
      </c>
      <c r="F357" s="216" t="s">
        <v>546</v>
      </c>
      <c r="G357" s="214"/>
      <c r="H357" s="217">
        <v>-15.95</v>
      </c>
      <c r="I357" s="218"/>
      <c r="J357" s="214"/>
      <c r="K357" s="214"/>
      <c r="L357" s="219"/>
      <c r="M357" s="220"/>
      <c r="N357" s="221"/>
      <c r="O357" s="221"/>
      <c r="P357" s="221"/>
      <c r="Q357" s="221"/>
      <c r="R357" s="221"/>
      <c r="S357" s="221"/>
      <c r="T357" s="222"/>
      <c r="AT357" s="223" t="s">
        <v>301</v>
      </c>
      <c r="AU357" s="223" t="s">
        <v>120</v>
      </c>
      <c r="AV357" s="14" t="s">
        <v>120</v>
      </c>
      <c r="AW357" s="14" t="s">
        <v>32</v>
      </c>
      <c r="AX357" s="14" t="s">
        <v>77</v>
      </c>
      <c r="AY357" s="223" t="s">
        <v>292</v>
      </c>
    </row>
    <row r="358" spans="1:65" s="14" customFormat="1" ht="11.25">
      <c r="B358" s="213"/>
      <c r="C358" s="214"/>
      <c r="D358" s="204" t="s">
        <v>301</v>
      </c>
      <c r="E358" s="215" t="s">
        <v>1</v>
      </c>
      <c r="F358" s="216" t="s">
        <v>539</v>
      </c>
      <c r="G358" s="214"/>
      <c r="H358" s="217">
        <v>13.978999999999999</v>
      </c>
      <c r="I358" s="218"/>
      <c r="J358" s="214"/>
      <c r="K358" s="214"/>
      <c r="L358" s="219"/>
      <c r="M358" s="220"/>
      <c r="N358" s="221"/>
      <c r="O358" s="221"/>
      <c r="P358" s="221"/>
      <c r="Q358" s="221"/>
      <c r="R358" s="221"/>
      <c r="S358" s="221"/>
      <c r="T358" s="222"/>
      <c r="AT358" s="223" t="s">
        <v>301</v>
      </c>
      <c r="AU358" s="223" t="s">
        <v>120</v>
      </c>
      <c r="AV358" s="14" t="s">
        <v>120</v>
      </c>
      <c r="AW358" s="14" t="s">
        <v>32</v>
      </c>
      <c r="AX358" s="14" t="s">
        <v>77</v>
      </c>
      <c r="AY358" s="223" t="s">
        <v>292</v>
      </c>
    </row>
    <row r="359" spans="1:65" s="13" customFormat="1" ht="11.25">
      <c r="B359" s="202"/>
      <c r="C359" s="203"/>
      <c r="D359" s="204" t="s">
        <v>301</v>
      </c>
      <c r="E359" s="205" t="s">
        <v>1</v>
      </c>
      <c r="F359" s="206" t="s">
        <v>547</v>
      </c>
      <c r="G359" s="203"/>
      <c r="H359" s="205" t="s">
        <v>1</v>
      </c>
      <c r="I359" s="207"/>
      <c r="J359" s="203"/>
      <c r="K359" s="203"/>
      <c r="L359" s="208"/>
      <c r="M359" s="209"/>
      <c r="N359" s="210"/>
      <c r="O359" s="210"/>
      <c r="P359" s="210"/>
      <c r="Q359" s="210"/>
      <c r="R359" s="210"/>
      <c r="S359" s="210"/>
      <c r="T359" s="211"/>
      <c r="AT359" s="212" t="s">
        <v>301</v>
      </c>
      <c r="AU359" s="212" t="s">
        <v>120</v>
      </c>
      <c r="AV359" s="13" t="s">
        <v>85</v>
      </c>
      <c r="AW359" s="13" t="s">
        <v>32</v>
      </c>
      <c r="AX359" s="13" t="s">
        <v>77</v>
      </c>
      <c r="AY359" s="212" t="s">
        <v>292</v>
      </c>
    </row>
    <row r="360" spans="1:65" s="14" customFormat="1" ht="11.25">
      <c r="B360" s="213"/>
      <c r="C360" s="214"/>
      <c r="D360" s="204" t="s">
        <v>301</v>
      </c>
      <c r="E360" s="215" t="s">
        <v>1</v>
      </c>
      <c r="F360" s="216" t="s">
        <v>548</v>
      </c>
      <c r="G360" s="214"/>
      <c r="H360" s="217">
        <v>107.24</v>
      </c>
      <c r="I360" s="218"/>
      <c r="J360" s="214"/>
      <c r="K360" s="214"/>
      <c r="L360" s="219"/>
      <c r="M360" s="220"/>
      <c r="N360" s="221"/>
      <c r="O360" s="221"/>
      <c r="P360" s="221"/>
      <c r="Q360" s="221"/>
      <c r="R360" s="221"/>
      <c r="S360" s="221"/>
      <c r="T360" s="222"/>
      <c r="AT360" s="223" t="s">
        <v>301</v>
      </c>
      <c r="AU360" s="223" t="s">
        <v>120</v>
      </c>
      <c r="AV360" s="14" t="s">
        <v>120</v>
      </c>
      <c r="AW360" s="14" t="s">
        <v>32</v>
      </c>
      <c r="AX360" s="14" t="s">
        <v>77</v>
      </c>
      <c r="AY360" s="223" t="s">
        <v>292</v>
      </c>
    </row>
    <row r="361" spans="1:65" s="14" customFormat="1" ht="11.25">
      <c r="B361" s="213"/>
      <c r="C361" s="214"/>
      <c r="D361" s="204" t="s">
        <v>301</v>
      </c>
      <c r="E361" s="215" t="s">
        <v>1</v>
      </c>
      <c r="F361" s="216" t="s">
        <v>549</v>
      </c>
      <c r="G361" s="214"/>
      <c r="H361" s="217">
        <v>-13.666</v>
      </c>
      <c r="I361" s="218"/>
      <c r="J361" s="214"/>
      <c r="K361" s="214"/>
      <c r="L361" s="219"/>
      <c r="M361" s="220"/>
      <c r="N361" s="221"/>
      <c r="O361" s="221"/>
      <c r="P361" s="221"/>
      <c r="Q361" s="221"/>
      <c r="R361" s="221"/>
      <c r="S361" s="221"/>
      <c r="T361" s="222"/>
      <c r="AT361" s="223" t="s">
        <v>301</v>
      </c>
      <c r="AU361" s="223" t="s">
        <v>120</v>
      </c>
      <c r="AV361" s="14" t="s">
        <v>120</v>
      </c>
      <c r="AW361" s="14" t="s">
        <v>32</v>
      </c>
      <c r="AX361" s="14" t="s">
        <v>77</v>
      </c>
      <c r="AY361" s="223" t="s">
        <v>292</v>
      </c>
    </row>
    <row r="362" spans="1:65" s="14" customFormat="1" ht="11.25">
      <c r="B362" s="213"/>
      <c r="C362" s="214"/>
      <c r="D362" s="204" t="s">
        <v>301</v>
      </c>
      <c r="E362" s="215" t="s">
        <v>1</v>
      </c>
      <c r="F362" s="216" t="s">
        <v>539</v>
      </c>
      <c r="G362" s="214"/>
      <c r="H362" s="217">
        <v>13.978999999999999</v>
      </c>
      <c r="I362" s="218"/>
      <c r="J362" s="214"/>
      <c r="K362" s="214"/>
      <c r="L362" s="219"/>
      <c r="M362" s="220"/>
      <c r="N362" s="221"/>
      <c r="O362" s="221"/>
      <c r="P362" s="221"/>
      <c r="Q362" s="221"/>
      <c r="R362" s="221"/>
      <c r="S362" s="221"/>
      <c r="T362" s="222"/>
      <c r="AT362" s="223" t="s">
        <v>301</v>
      </c>
      <c r="AU362" s="223" t="s">
        <v>120</v>
      </c>
      <c r="AV362" s="14" t="s">
        <v>120</v>
      </c>
      <c r="AW362" s="14" t="s">
        <v>32</v>
      </c>
      <c r="AX362" s="14" t="s">
        <v>77</v>
      </c>
      <c r="AY362" s="223" t="s">
        <v>292</v>
      </c>
    </row>
    <row r="363" spans="1:65" s="13" customFormat="1" ht="11.25">
      <c r="B363" s="202"/>
      <c r="C363" s="203"/>
      <c r="D363" s="204" t="s">
        <v>301</v>
      </c>
      <c r="E363" s="205" t="s">
        <v>1</v>
      </c>
      <c r="F363" s="206" t="s">
        <v>550</v>
      </c>
      <c r="G363" s="203"/>
      <c r="H363" s="205" t="s">
        <v>1</v>
      </c>
      <c r="I363" s="207"/>
      <c r="J363" s="203"/>
      <c r="K363" s="203"/>
      <c r="L363" s="208"/>
      <c r="M363" s="209"/>
      <c r="N363" s="210"/>
      <c r="O363" s="210"/>
      <c r="P363" s="210"/>
      <c r="Q363" s="210"/>
      <c r="R363" s="210"/>
      <c r="S363" s="210"/>
      <c r="T363" s="211"/>
      <c r="AT363" s="212" t="s">
        <v>301</v>
      </c>
      <c r="AU363" s="212" t="s">
        <v>120</v>
      </c>
      <c r="AV363" s="13" t="s">
        <v>85</v>
      </c>
      <c r="AW363" s="13" t="s">
        <v>32</v>
      </c>
      <c r="AX363" s="13" t="s">
        <v>77</v>
      </c>
      <c r="AY363" s="212" t="s">
        <v>292</v>
      </c>
    </row>
    <row r="364" spans="1:65" s="14" customFormat="1" ht="11.25">
      <c r="B364" s="213"/>
      <c r="C364" s="214"/>
      <c r="D364" s="204" t="s">
        <v>301</v>
      </c>
      <c r="E364" s="215" t="s">
        <v>1</v>
      </c>
      <c r="F364" s="216" t="s">
        <v>551</v>
      </c>
      <c r="G364" s="214"/>
      <c r="H364" s="217">
        <v>122.151</v>
      </c>
      <c r="I364" s="218"/>
      <c r="J364" s="214"/>
      <c r="K364" s="214"/>
      <c r="L364" s="219"/>
      <c r="M364" s="220"/>
      <c r="N364" s="221"/>
      <c r="O364" s="221"/>
      <c r="P364" s="221"/>
      <c r="Q364" s="221"/>
      <c r="R364" s="221"/>
      <c r="S364" s="221"/>
      <c r="T364" s="222"/>
      <c r="AT364" s="223" t="s">
        <v>301</v>
      </c>
      <c r="AU364" s="223" t="s">
        <v>120</v>
      </c>
      <c r="AV364" s="14" t="s">
        <v>120</v>
      </c>
      <c r="AW364" s="14" t="s">
        <v>32</v>
      </c>
      <c r="AX364" s="14" t="s">
        <v>77</v>
      </c>
      <c r="AY364" s="223" t="s">
        <v>292</v>
      </c>
    </row>
    <row r="365" spans="1:65" s="14" customFormat="1" ht="11.25">
      <c r="B365" s="213"/>
      <c r="C365" s="214"/>
      <c r="D365" s="204" t="s">
        <v>301</v>
      </c>
      <c r="E365" s="215" t="s">
        <v>1</v>
      </c>
      <c r="F365" s="216" t="s">
        <v>552</v>
      </c>
      <c r="G365" s="214"/>
      <c r="H365" s="217">
        <v>267.24200000000002</v>
      </c>
      <c r="I365" s="218"/>
      <c r="J365" s="214"/>
      <c r="K365" s="214"/>
      <c r="L365" s="219"/>
      <c r="M365" s="220"/>
      <c r="N365" s="221"/>
      <c r="O365" s="221"/>
      <c r="P365" s="221"/>
      <c r="Q365" s="221"/>
      <c r="R365" s="221"/>
      <c r="S365" s="221"/>
      <c r="T365" s="222"/>
      <c r="AT365" s="223" t="s">
        <v>301</v>
      </c>
      <c r="AU365" s="223" t="s">
        <v>120</v>
      </c>
      <c r="AV365" s="14" t="s">
        <v>120</v>
      </c>
      <c r="AW365" s="14" t="s">
        <v>32</v>
      </c>
      <c r="AX365" s="14" t="s">
        <v>77</v>
      </c>
      <c r="AY365" s="223" t="s">
        <v>292</v>
      </c>
    </row>
    <row r="366" spans="1:65" s="14" customFormat="1" ht="11.25">
      <c r="B366" s="213"/>
      <c r="C366" s="214"/>
      <c r="D366" s="204" t="s">
        <v>301</v>
      </c>
      <c r="E366" s="215" t="s">
        <v>1</v>
      </c>
      <c r="F366" s="216" t="s">
        <v>553</v>
      </c>
      <c r="G366" s="214"/>
      <c r="H366" s="217">
        <v>-34.04</v>
      </c>
      <c r="I366" s="218"/>
      <c r="J366" s="214"/>
      <c r="K366" s="214"/>
      <c r="L366" s="219"/>
      <c r="M366" s="220"/>
      <c r="N366" s="221"/>
      <c r="O366" s="221"/>
      <c r="P366" s="221"/>
      <c r="Q366" s="221"/>
      <c r="R366" s="221"/>
      <c r="S366" s="221"/>
      <c r="T366" s="222"/>
      <c r="AT366" s="223" t="s">
        <v>301</v>
      </c>
      <c r="AU366" s="223" t="s">
        <v>120</v>
      </c>
      <c r="AV366" s="14" t="s">
        <v>120</v>
      </c>
      <c r="AW366" s="14" t="s">
        <v>32</v>
      </c>
      <c r="AX366" s="14" t="s">
        <v>77</v>
      </c>
      <c r="AY366" s="223" t="s">
        <v>292</v>
      </c>
    </row>
    <row r="367" spans="1:65" s="15" customFormat="1" ht="11.25">
      <c r="B367" s="224"/>
      <c r="C367" s="225"/>
      <c r="D367" s="204" t="s">
        <v>301</v>
      </c>
      <c r="E367" s="226" t="s">
        <v>1</v>
      </c>
      <c r="F367" s="227" t="s">
        <v>304</v>
      </c>
      <c r="G367" s="225"/>
      <c r="H367" s="228">
        <v>881.67200000000003</v>
      </c>
      <c r="I367" s="229"/>
      <c r="J367" s="225"/>
      <c r="K367" s="225"/>
      <c r="L367" s="230"/>
      <c r="M367" s="231"/>
      <c r="N367" s="232"/>
      <c r="O367" s="232"/>
      <c r="P367" s="232"/>
      <c r="Q367" s="232"/>
      <c r="R367" s="232"/>
      <c r="S367" s="232"/>
      <c r="T367" s="233"/>
      <c r="AT367" s="234" t="s">
        <v>301</v>
      </c>
      <c r="AU367" s="234" t="s">
        <v>120</v>
      </c>
      <c r="AV367" s="15" t="s">
        <v>299</v>
      </c>
      <c r="AW367" s="15" t="s">
        <v>32</v>
      </c>
      <c r="AX367" s="15" t="s">
        <v>85</v>
      </c>
      <c r="AY367" s="234" t="s">
        <v>292</v>
      </c>
    </row>
    <row r="368" spans="1:65" s="2" customFormat="1" ht="24.2" customHeight="1">
      <c r="A368" s="35"/>
      <c r="B368" s="36"/>
      <c r="C368" s="189" t="s">
        <v>554</v>
      </c>
      <c r="D368" s="189" t="s">
        <v>294</v>
      </c>
      <c r="E368" s="190" t="s">
        <v>555</v>
      </c>
      <c r="F368" s="191" t="s">
        <v>556</v>
      </c>
      <c r="G368" s="192" t="s">
        <v>297</v>
      </c>
      <c r="H368" s="193">
        <v>724.21900000000005</v>
      </c>
      <c r="I368" s="194"/>
      <c r="J368" s="195">
        <f>ROUND(I368*H368,2)</f>
        <v>0</v>
      </c>
      <c r="K368" s="191" t="s">
        <v>298</v>
      </c>
      <c r="L368" s="40"/>
      <c r="M368" s="196" t="s">
        <v>1</v>
      </c>
      <c r="N368" s="197" t="s">
        <v>43</v>
      </c>
      <c r="O368" s="72"/>
      <c r="P368" s="198">
        <f>O368*H368</f>
        <v>0</v>
      </c>
      <c r="Q368" s="198">
        <v>0.33255000000000001</v>
      </c>
      <c r="R368" s="198">
        <f>Q368*H368</f>
        <v>240.83902845000003</v>
      </c>
      <c r="S368" s="198">
        <v>0</v>
      </c>
      <c r="T368" s="199">
        <f>S368*H368</f>
        <v>0</v>
      </c>
      <c r="U368" s="35"/>
      <c r="V368" s="35"/>
      <c r="W368" s="35"/>
      <c r="X368" s="35"/>
      <c r="Y368" s="35"/>
      <c r="Z368" s="35"/>
      <c r="AA368" s="35"/>
      <c r="AB368" s="35"/>
      <c r="AC368" s="35"/>
      <c r="AD368" s="35"/>
      <c r="AE368" s="35"/>
      <c r="AR368" s="200" t="s">
        <v>299</v>
      </c>
      <c r="AT368" s="200" t="s">
        <v>294</v>
      </c>
      <c r="AU368" s="200" t="s">
        <v>120</v>
      </c>
      <c r="AY368" s="18" t="s">
        <v>292</v>
      </c>
      <c r="BE368" s="201">
        <f>IF(N368="základní",J368,0)</f>
        <v>0</v>
      </c>
      <c r="BF368" s="201">
        <f>IF(N368="snížená",J368,0)</f>
        <v>0</v>
      </c>
      <c r="BG368" s="201">
        <f>IF(N368="zákl. přenesená",J368,0)</f>
        <v>0</v>
      </c>
      <c r="BH368" s="201">
        <f>IF(N368="sníž. přenesená",J368,0)</f>
        <v>0</v>
      </c>
      <c r="BI368" s="201">
        <f>IF(N368="nulová",J368,0)</f>
        <v>0</v>
      </c>
      <c r="BJ368" s="18" t="s">
        <v>120</v>
      </c>
      <c r="BK368" s="201">
        <f>ROUND(I368*H368,2)</f>
        <v>0</v>
      </c>
      <c r="BL368" s="18" t="s">
        <v>299</v>
      </c>
      <c r="BM368" s="200" t="s">
        <v>557</v>
      </c>
    </row>
    <row r="369" spans="1:65" s="14" customFormat="1" ht="22.5">
      <c r="B369" s="213"/>
      <c r="C369" s="214"/>
      <c r="D369" s="204" t="s">
        <v>301</v>
      </c>
      <c r="E369" s="215" t="s">
        <v>1</v>
      </c>
      <c r="F369" s="216" t="s">
        <v>558</v>
      </c>
      <c r="G369" s="214"/>
      <c r="H369" s="217">
        <v>1260.0039999999999</v>
      </c>
      <c r="I369" s="218"/>
      <c r="J369" s="214"/>
      <c r="K369" s="214"/>
      <c r="L369" s="219"/>
      <c r="M369" s="220"/>
      <c r="N369" s="221"/>
      <c r="O369" s="221"/>
      <c r="P369" s="221"/>
      <c r="Q369" s="221"/>
      <c r="R369" s="221"/>
      <c r="S369" s="221"/>
      <c r="T369" s="222"/>
      <c r="AT369" s="223" t="s">
        <v>301</v>
      </c>
      <c r="AU369" s="223" t="s">
        <v>120</v>
      </c>
      <c r="AV369" s="14" t="s">
        <v>120</v>
      </c>
      <c r="AW369" s="14" t="s">
        <v>32</v>
      </c>
      <c r="AX369" s="14" t="s">
        <v>77</v>
      </c>
      <c r="AY369" s="223" t="s">
        <v>292</v>
      </c>
    </row>
    <row r="370" spans="1:65" s="14" customFormat="1" ht="11.25">
      <c r="B370" s="213"/>
      <c r="C370" s="214"/>
      <c r="D370" s="204" t="s">
        <v>301</v>
      </c>
      <c r="E370" s="215" t="s">
        <v>1</v>
      </c>
      <c r="F370" s="216" t="s">
        <v>559</v>
      </c>
      <c r="G370" s="214"/>
      <c r="H370" s="217">
        <v>-448.2</v>
      </c>
      <c r="I370" s="218"/>
      <c r="J370" s="214"/>
      <c r="K370" s="214"/>
      <c r="L370" s="219"/>
      <c r="M370" s="220"/>
      <c r="N370" s="221"/>
      <c r="O370" s="221"/>
      <c r="P370" s="221"/>
      <c r="Q370" s="221"/>
      <c r="R370" s="221"/>
      <c r="S370" s="221"/>
      <c r="T370" s="222"/>
      <c r="AT370" s="223" t="s">
        <v>301</v>
      </c>
      <c r="AU370" s="223" t="s">
        <v>120</v>
      </c>
      <c r="AV370" s="14" t="s">
        <v>120</v>
      </c>
      <c r="AW370" s="14" t="s">
        <v>32</v>
      </c>
      <c r="AX370" s="14" t="s">
        <v>77</v>
      </c>
      <c r="AY370" s="223" t="s">
        <v>292</v>
      </c>
    </row>
    <row r="371" spans="1:65" s="14" customFormat="1" ht="33.75">
      <c r="B371" s="213"/>
      <c r="C371" s="214"/>
      <c r="D371" s="204" t="s">
        <v>301</v>
      </c>
      <c r="E371" s="215" t="s">
        <v>1</v>
      </c>
      <c r="F371" s="216" t="s">
        <v>560</v>
      </c>
      <c r="G371" s="214"/>
      <c r="H371" s="217">
        <v>-69.093000000000004</v>
      </c>
      <c r="I371" s="218"/>
      <c r="J371" s="214"/>
      <c r="K371" s="214"/>
      <c r="L371" s="219"/>
      <c r="M371" s="220"/>
      <c r="N371" s="221"/>
      <c r="O371" s="221"/>
      <c r="P371" s="221"/>
      <c r="Q371" s="221"/>
      <c r="R371" s="221"/>
      <c r="S371" s="221"/>
      <c r="T371" s="222"/>
      <c r="AT371" s="223" t="s">
        <v>301</v>
      </c>
      <c r="AU371" s="223" t="s">
        <v>120</v>
      </c>
      <c r="AV371" s="14" t="s">
        <v>120</v>
      </c>
      <c r="AW371" s="14" t="s">
        <v>32</v>
      </c>
      <c r="AX371" s="14" t="s">
        <v>77</v>
      </c>
      <c r="AY371" s="223" t="s">
        <v>292</v>
      </c>
    </row>
    <row r="372" spans="1:65" s="14" customFormat="1" ht="11.25">
      <c r="B372" s="213"/>
      <c r="C372" s="214"/>
      <c r="D372" s="204" t="s">
        <v>301</v>
      </c>
      <c r="E372" s="215" t="s">
        <v>1</v>
      </c>
      <c r="F372" s="216" t="s">
        <v>561</v>
      </c>
      <c r="G372" s="214"/>
      <c r="H372" s="217">
        <v>-18.492000000000001</v>
      </c>
      <c r="I372" s="218"/>
      <c r="J372" s="214"/>
      <c r="K372" s="214"/>
      <c r="L372" s="219"/>
      <c r="M372" s="220"/>
      <c r="N372" s="221"/>
      <c r="O372" s="221"/>
      <c r="P372" s="221"/>
      <c r="Q372" s="221"/>
      <c r="R372" s="221"/>
      <c r="S372" s="221"/>
      <c r="T372" s="222"/>
      <c r="AT372" s="223" t="s">
        <v>301</v>
      </c>
      <c r="AU372" s="223" t="s">
        <v>120</v>
      </c>
      <c r="AV372" s="14" t="s">
        <v>120</v>
      </c>
      <c r="AW372" s="14" t="s">
        <v>32</v>
      </c>
      <c r="AX372" s="14" t="s">
        <v>77</v>
      </c>
      <c r="AY372" s="223" t="s">
        <v>292</v>
      </c>
    </row>
    <row r="373" spans="1:65" s="15" customFormat="1" ht="11.25">
      <c r="B373" s="224"/>
      <c r="C373" s="225"/>
      <c r="D373" s="204" t="s">
        <v>301</v>
      </c>
      <c r="E373" s="226" t="s">
        <v>1</v>
      </c>
      <c r="F373" s="227" t="s">
        <v>304</v>
      </c>
      <c r="G373" s="225"/>
      <c r="H373" s="228">
        <v>724.21900000000005</v>
      </c>
      <c r="I373" s="229"/>
      <c r="J373" s="225"/>
      <c r="K373" s="225"/>
      <c r="L373" s="230"/>
      <c r="M373" s="231"/>
      <c r="N373" s="232"/>
      <c r="O373" s="232"/>
      <c r="P373" s="232"/>
      <c r="Q373" s="232"/>
      <c r="R373" s="232"/>
      <c r="S373" s="232"/>
      <c r="T373" s="233"/>
      <c r="AT373" s="234" t="s">
        <v>301</v>
      </c>
      <c r="AU373" s="234" t="s">
        <v>120</v>
      </c>
      <c r="AV373" s="15" t="s">
        <v>299</v>
      </c>
      <c r="AW373" s="15" t="s">
        <v>32</v>
      </c>
      <c r="AX373" s="15" t="s">
        <v>85</v>
      </c>
      <c r="AY373" s="234" t="s">
        <v>292</v>
      </c>
    </row>
    <row r="374" spans="1:65" s="2" customFormat="1" ht="37.9" customHeight="1">
      <c r="A374" s="35"/>
      <c r="B374" s="36"/>
      <c r="C374" s="189" t="s">
        <v>562</v>
      </c>
      <c r="D374" s="189" t="s">
        <v>294</v>
      </c>
      <c r="E374" s="190" t="s">
        <v>563</v>
      </c>
      <c r="F374" s="191" t="s">
        <v>564</v>
      </c>
      <c r="G374" s="192" t="s">
        <v>297</v>
      </c>
      <c r="H374" s="193">
        <v>1432.7739999999999</v>
      </c>
      <c r="I374" s="194"/>
      <c r="J374" s="195">
        <f>ROUND(I374*H374,2)</f>
        <v>0</v>
      </c>
      <c r="K374" s="191" t="s">
        <v>298</v>
      </c>
      <c r="L374" s="40"/>
      <c r="M374" s="196" t="s">
        <v>1</v>
      </c>
      <c r="N374" s="197" t="s">
        <v>43</v>
      </c>
      <c r="O374" s="72"/>
      <c r="P374" s="198">
        <f>O374*H374</f>
        <v>0</v>
      </c>
      <c r="Q374" s="198">
        <v>0.28299000000000002</v>
      </c>
      <c r="R374" s="198">
        <f>Q374*H374</f>
        <v>405.46071425999997</v>
      </c>
      <c r="S374" s="198">
        <v>0</v>
      </c>
      <c r="T374" s="199">
        <f>S374*H374</f>
        <v>0</v>
      </c>
      <c r="U374" s="35"/>
      <c r="V374" s="35"/>
      <c r="W374" s="35"/>
      <c r="X374" s="35"/>
      <c r="Y374" s="35"/>
      <c r="Z374" s="35"/>
      <c r="AA374" s="35"/>
      <c r="AB374" s="35"/>
      <c r="AC374" s="35"/>
      <c r="AD374" s="35"/>
      <c r="AE374" s="35"/>
      <c r="AR374" s="200" t="s">
        <v>299</v>
      </c>
      <c r="AT374" s="200" t="s">
        <v>294</v>
      </c>
      <c r="AU374" s="200" t="s">
        <v>120</v>
      </c>
      <c r="AY374" s="18" t="s">
        <v>292</v>
      </c>
      <c r="BE374" s="201">
        <f>IF(N374="základní",J374,0)</f>
        <v>0</v>
      </c>
      <c r="BF374" s="201">
        <f>IF(N374="snížená",J374,0)</f>
        <v>0</v>
      </c>
      <c r="BG374" s="201">
        <f>IF(N374="zákl. přenesená",J374,0)</f>
        <v>0</v>
      </c>
      <c r="BH374" s="201">
        <f>IF(N374="sníž. přenesená",J374,0)</f>
        <v>0</v>
      </c>
      <c r="BI374" s="201">
        <f>IF(N374="nulová",J374,0)</f>
        <v>0</v>
      </c>
      <c r="BJ374" s="18" t="s">
        <v>120</v>
      </c>
      <c r="BK374" s="201">
        <f>ROUND(I374*H374,2)</f>
        <v>0</v>
      </c>
      <c r="BL374" s="18" t="s">
        <v>299</v>
      </c>
      <c r="BM374" s="200" t="s">
        <v>565</v>
      </c>
    </row>
    <row r="375" spans="1:65" s="13" customFormat="1" ht="11.25">
      <c r="B375" s="202"/>
      <c r="C375" s="203"/>
      <c r="D375" s="204" t="s">
        <v>301</v>
      </c>
      <c r="E375" s="205" t="s">
        <v>1</v>
      </c>
      <c r="F375" s="206" t="s">
        <v>536</v>
      </c>
      <c r="G375" s="203"/>
      <c r="H375" s="205" t="s">
        <v>1</v>
      </c>
      <c r="I375" s="207"/>
      <c r="J375" s="203"/>
      <c r="K375" s="203"/>
      <c r="L375" s="208"/>
      <c r="M375" s="209"/>
      <c r="N375" s="210"/>
      <c r="O375" s="210"/>
      <c r="P375" s="210"/>
      <c r="Q375" s="210"/>
      <c r="R375" s="210"/>
      <c r="S375" s="210"/>
      <c r="T375" s="211"/>
      <c r="AT375" s="212" t="s">
        <v>301</v>
      </c>
      <c r="AU375" s="212" t="s">
        <v>120</v>
      </c>
      <c r="AV375" s="13" t="s">
        <v>85</v>
      </c>
      <c r="AW375" s="13" t="s">
        <v>32</v>
      </c>
      <c r="AX375" s="13" t="s">
        <v>77</v>
      </c>
      <c r="AY375" s="212" t="s">
        <v>292</v>
      </c>
    </row>
    <row r="376" spans="1:65" s="14" customFormat="1" ht="22.5">
      <c r="B376" s="213"/>
      <c r="C376" s="214"/>
      <c r="D376" s="204" t="s">
        <v>301</v>
      </c>
      <c r="E376" s="215" t="s">
        <v>1</v>
      </c>
      <c r="F376" s="216" t="s">
        <v>566</v>
      </c>
      <c r="G376" s="214"/>
      <c r="H376" s="217">
        <v>367.12299999999999</v>
      </c>
      <c r="I376" s="218"/>
      <c r="J376" s="214"/>
      <c r="K376" s="214"/>
      <c r="L376" s="219"/>
      <c r="M376" s="220"/>
      <c r="N376" s="221"/>
      <c r="O376" s="221"/>
      <c r="P376" s="221"/>
      <c r="Q376" s="221"/>
      <c r="R376" s="221"/>
      <c r="S376" s="221"/>
      <c r="T376" s="222"/>
      <c r="AT376" s="223" t="s">
        <v>301</v>
      </c>
      <c r="AU376" s="223" t="s">
        <v>120</v>
      </c>
      <c r="AV376" s="14" t="s">
        <v>120</v>
      </c>
      <c r="AW376" s="14" t="s">
        <v>32</v>
      </c>
      <c r="AX376" s="14" t="s">
        <v>77</v>
      </c>
      <c r="AY376" s="223" t="s">
        <v>292</v>
      </c>
    </row>
    <row r="377" spans="1:65" s="14" customFormat="1" ht="11.25">
      <c r="B377" s="213"/>
      <c r="C377" s="214"/>
      <c r="D377" s="204" t="s">
        <v>301</v>
      </c>
      <c r="E377" s="215" t="s">
        <v>1</v>
      </c>
      <c r="F377" s="216" t="s">
        <v>567</v>
      </c>
      <c r="G377" s="214"/>
      <c r="H377" s="217">
        <v>-27.83</v>
      </c>
      <c r="I377" s="218"/>
      <c r="J377" s="214"/>
      <c r="K377" s="214"/>
      <c r="L377" s="219"/>
      <c r="M377" s="220"/>
      <c r="N377" s="221"/>
      <c r="O377" s="221"/>
      <c r="P377" s="221"/>
      <c r="Q377" s="221"/>
      <c r="R377" s="221"/>
      <c r="S377" s="221"/>
      <c r="T377" s="222"/>
      <c r="AT377" s="223" t="s">
        <v>301</v>
      </c>
      <c r="AU377" s="223" t="s">
        <v>120</v>
      </c>
      <c r="AV377" s="14" t="s">
        <v>120</v>
      </c>
      <c r="AW377" s="14" t="s">
        <v>32</v>
      </c>
      <c r="AX377" s="14" t="s">
        <v>77</v>
      </c>
      <c r="AY377" s="223" t="s">
        <v>292</v>
      </c>
    </row>
    <row r="378" spans="1:65" s="13" customFormat="1" ht="11.25">
      <c r="B378" s="202"/>
      <c r="C378" s="203"/>
      <c r="D378" s="204" t="s">
        <v>301</v>
      </c>
      <c r="E378" s="205" t="s">
        <v>1</v>
      </c>
      <c r="F378" s="206" t="s">
        <v>540</v>
      </c>
      <c r="G378" s="203"/>
      <c r="H378" s="205" t="s">
        <v>1</v>
      </c>
      <c r="I378" s="207"/>
      <c r="J378" s="203"/>
      <c r="K378" s="203"/>
      <c r="L378" s="208"/>
      <c r="M378" s="209"/>
      <c r="N378" s="210"/>
      <c r="O378" s="210"/>
      <c r="P378" s="210"/>
      <c r="Q378" s="210"/>
      <c r="R378" s="210"/>
      <c r="S378" s="210"/>
      <c r="T378" s="211"/>
      <c r="AT378" s="212" t="s">
        <v>301</v>
      </c>
      <c r="AU378" s="212" t="s">
        <v>120</v>
      </c>
      <c r="AV378" s="13" t="s">
        <v>85</v>
      </c>
      <c r="AW378" s="13" t="s">
        <v>32</v>
      </c>
      <c r="AX378" s="13" t="s">
        <v>77</v>
      </c>
      <c r="AY378" s="212" t="s">
        <v>292</v>
      </c>
    </row>
    <row r="379" spans="1:65" s="14" customFormat="1" ht="22.5">
      <c r="B379" s="213"/>
      <c r="C379" s="214"/>
      <c r="D379" s="204" t="s">
        <v>301</v>
      </c>
      <c r="E379" s="215" t="s">
        <v>1</v>
      </c>
      <c r="F379" s="216" t="s">
        <v>566</v>
      </c>
      <c r="G379" s="214"/>
      <c r="H379" s="217">
        <v>367.12299999999999</v>
      </c>
      <c r="I379" s="218"/>
      <c r="J379" s="214"/>
      <c r="K379" s="214"/>
      <c r="L379" s="219"/>
      <c r="M379" s="220"/>
      <c r="N379" s="221"/>
      <c r="O379" s="221"/>
      <c r="P379" s="221"/>
      <c r="Q379" s="221"/>
      <c r="R379" s="221"/>
      <c r="S379" s="221"/>
      <c r="T379" s="222"/>
      <c r="AT379" s="223" t="s">
        <v>301</v>
      </c>
      <c r="AU379" s="223" t="s">
        <v>120</v>
      </c>
      <c r="AV379" s="14" t="s">
        <v>120</v>
      </c>
      <c r="AW379" s="14" t="s">
        <v>32</v>
      </c>
      <c r="AX379" s="14" t="s">
        <v>77</v>
      </c>
      <c r="AY379" s="223" t="s">
        <v>292</v>
      </c>
    </row>
    <row r="380" spans="1:65" s="14" customFormat="1" ht="11.25">
      <c r="B380" s="213"/>
      <c r="C380" s="214"/>
      <c r="D380" s="204" t="s">
        <v>301</v>
      </c>
      <c r="E380" s="215" t="s">
        <v>1</v>
      </c>
      <c r="F380" s="216" t="s">
        <v>567</v>
      </c>
      <c r="G380" s="214"/>
      <c r="H380" s="217">
        <v>-27.83</v>
      </c>
      <c r="I380" s="218"/>
      <c r="J380" s="214"/>
      <c r="K380" s="214"/>
      <c r="L380" s="219"/>
      <c r="M380" s="220"/>
      <c r="N380" s="221"/>
      <c r="O380" s="221"/>
      <c r="P380" s="221"/>
      <c r="Q380" s="221"/>
      <c r="R380" s="221"/>
      <c r="S380" s="221"/>
      <c r="T380" s="222"/>
      <c r="AT380" s="223" t="s">
        <v>301</v>
      </c>
      <c r="AU380" s="223" t="s">
        <v>120</v>
      </c>
      <c r="AV380" s="14" t="s">
        <v>120</v>
      </c>
      <c r="AW380" s="14" t="s">
        <v>32</v>
      </c>
      <c r="AX380" s="14" t="s">
        <v>77</v>
      </c>
      <c r="AY380" s="223" t="s">
        <v>292</v>
      </c>
    </row>
    <row r="381" spans="1:65" s="13" customFormat="1" ht="11.25">
      <c r="B381" s="202"/>
      <c r="C381" s="203"/>
      <c r="D381" s="204" t="s">
        <v>301</v>
      </c>
      <c r="E381" s="205" t="s">
        <v>1</v>
      </c>
      <c r="F381" s="206" t="s">
        <v>544</v>
      </c>
      <c r="G381" s="203"/>
      <c r="H381" s="205" t="s">
        <v>1</v>
      </c>
      <c r="I381" s="207"/>
      <c r="J381" s="203"/>
      <c r="K381" s="203"/>
      <c r="L381" s="208"/>
      <c r="M381" s="209"/>
      <c r="N381" s="210"/>
      <c r="O381" s="210"/>
      <c r="P381" s="210"/>
      <c r="Q381" s="210"/>
      <c r="R381" s="210"/>
      <c r="S381" s="210"/>
      <c r="T381" s="211"/>
      <c r="AT381" s="212" t="s">
        <v>301</v>
      </c>
      <c r="AU381" s="212" t="s">
        <v>120</v>
      </c>
      <c r="AV381" s="13" t="s">
        <v>85</v>
      </c>
      <c r="AW381" s="13" t="s">
        <v>32</v>
      </c>
      <c r="AX381" s="13" t="s">
        <v>77</v>
      </c>
      <c r="AY381" s="212" t="s">
        <v>292</v>
      </c>
    </row>
    <row r="382" spans="1:65" s="14" customFormat="1" ht="22.5">
      <c r="B382" s="213"/>
      <c r="C382" s="214"/>
      <c r="D382" s="204" t="s">
        <v>301</v>
      </c>
      <c r="E382" s="215" t="s">
        <v>1</v>
      </c>
      <c r="F382" s="216" t="s">
        <v>568</v>
      </c>
      <c r="G382" s="214"/>
      <c r="H382" s="217">
        <v>358.26100000000002</v>
      </c>
      <c r="I382" s="218"/>
      <c r="J382" s="214"/>
      <c r="K382" s="214"/>
      <c r="L382" s="219"/>
      <c r="M382" s="220"/>
      <c r="N382" s="221"/>
      <c r="O382" s="221"/>
      <c r="P382" s="221"/>
      <c r="Q382" s="221"/>
      <c r="R382" s="221"/>
      <c r="S382" s="221"/>
      <c r="T382" s="222"/>
      <c r="AT382" s="223" t="s">
        <v>301</v>
      </c>
      <c r="AU382" s="223" t="s">
        <v>120</v>
      </c>
      <c r="AV382" s="14" t="s">
        <v>120</v>
      </c>
      <c r="AW382" s="14" t="s">
        <v>32</v>
      </c>
      <c r="AX382" s="14" t="s">
        <v>77</v>
      </c>
      <c r="AY382" s="223" t="s">
        <v>292</v>
      </c>
    </row>
    <row r="383" spans="1:65" s="14" customFormat="1" ht="11.25">
      <c r="B383" s="213"/>
      <c r="C383" s="214"/>
      <c r="D383" s="204" t="s">
        <v>301</v>
      </c>
      <c r="E383" s="215" t="s">
        <v>1</v>
      </c>
      <c r="F383" s="216" t="s">
        <v>567</v>
      </c>
      <c r="G383" s="214"/>
      <c r="H383" s="217">
        <v>-27.83</v>
      </c>
      <c r="I383" s="218"/>
      <c r="J383" s="214"/>
      <c r="K383" s="214"/>
      <c r="L383" s="219"/>
      <c r="M383" s="220"/>
      <c r="N383" s="221"/>
      <c r="O383" s="221"/>
      <c r="P383" s="221"/>
      <c r="Q383" s="221"/>
      <c r="R383" s="221"/>
      <c r="S383" s="221"/>
      <c r="T383" s="222"/>
      <c r="AT383" s="223" t="s">
        <v>301</v>
      </c>
      <c r="AU383" s="223" t="s">
        <v>120</v>
      </c>
      <c r="AV383" s="14" t="s">
        <v>120</v>
      </c>
      <c r="AW383" s="14" t="s">
        <v>32</v>
      </c>
      <c r="AX383" s="14" t="s">
        <v>77</v>
      </c>
      <c r="AY383" s="223" t="s">
        <v>292</v>
      </c>
    </row>
    <row r="384" spans="1:65" s="13" customFormat="1" ht="11.25">
      <c r="B384" s="202"/>
      <c r="C384" s="203"/>
      <c r="D384" s="204" t="s">
        <v>301</v>
      </c>
      <c r="E384" s="205" t="s">
        <v>1</v>
      </c>
      <c r="F384" s="206" t="s">
        <v>547</v>
      </c>
      <c r="G384" s="203"/>
      <c r="H384" s="205" t="s">
        <v>1</v>
      </c>
      <c r="I384" s="207"/>
      <c r="J384" s="203"/>
      <c r="K384" s="203"/>
      <c r="L384" s="208"/>
      <c r="M384" s="209"/>
      <c r="N384" s="210"/>
      <c r="O384" s="210"/>
      <c r="P384" s="210"/>
      <c r="Q384" s="210"/>
      <c r="R384" s="210"/>
      <c r="S384" s="210"/>
      <c r="T384" s="211"/>
      <c r="AT384" s="212" t="s">
        <v>301</v>
      </c>
      <c r="AU384" s="212" t="s">
        <v>120</v>
      </c>
      <c r="AV384" s="13" t="s">
        <v>85</v>
      </c>
      <c r="AW384" s="13" t="s">
        <v>32</v>
      </c>
      <c r="AX384" s="13" t="s">
        <v>77</v>
      </c>
      <c r="AY384" s="212" t="s">
        <v>292</v>
      </c>
    </row>
    <row r="385" spans="1:65" s="14" customFormat="1" ht="22.5">
      <c r="B385" s="213"/>
      <c r="C385" s="214"/>
      <c r="D385" s="204" t="s">
        <v>301</v>
      </c>
      <c r="E385" s="215" t="s">
        <v>1</v>
      </c>
      <c r="F385" s="216" t="s">
        <v>569</v>
      </c>
      <c r="G385" s="214"/>
      <c r="H385" s="217">
        <v>367.64600000000002</v>
      </c>
      <c r="I385" s="218"/>
      <c r="J385" s="214"/>
      <c r="K385" s="214"/>
      <c r="L385" s="219"/>
      <c r="M385" s="220"/>
      <c r="N385" s="221"/>
      <c r="O385" s="221"/>
      <c r="P385" s="221"/>
      <c r="Q385" s="221"/>
      <c r="R385" s="221"/>
      <c r="S385" s="221"/>
      <c r="T385" s="222"/>
      <c r="AT385" s="223" t="s">
        <v>301</v>
      </c>
      <c r="AU385" s="223" t="s">
        <v>120</v>
      </c>
      <c r="AV385" s="14" t="s">
        <v>120</v>
      </c>
      <c r="AW385" s="14" t="s">
        <v>32</v>
      </c>
      <c r="AX385" s="14" t="s">
        <v>77</v>
      </c>
      <c r="AY385" s="223" t="s">
        <v>292</v>
      </c>
    </row>
    <row r="386" spans="1:65" s="14" customFormat="1" ht="11.25">
      <c r="B386" s="213"/>
      <c r="C386" s="214"/>
      <c r="D386" s="204" t="s">
        <v>301</v>
      </c>
      <c r="E386" s="215" t="s">
        <v>1</v>
      </c>
      <c r="F386" s="216" t="s">
        <v>567</v>
      </c>
      <c r="G386" s="214"/>
      <c r="H386" s="217">
        <v>-27.83</v>
      </c>
      <c r="I386" s="218"/>
      <c r="J386" s="214"/>
      <c r="K386" s="214"/>
      <c r="L386" s="219"/>
      <c r="M386" s="220"/>
      <c r="N386" s="221"/>
      <c r="O386" s="221"/>
      <c r="P386" s="221"/>
      <c r="Q386" s="221"/>
      <c r="R386" s="221"/>
      <c r="S386" s="221"/>
      <c r="T386" s="222"/>
      <c r="AT386" s="223" t="s">
        <v>301</v>
      </c>
      <c r="AU386" s="223" t="s">
        <v>120</v>
      </c>
      <c r="AV386" s="14" t="s">
        <v>120</v>
      </c>
      <c r="AW386" s="14" t="s">
        <v>32</v>
      </c>
      <c r="AX386" s="14" t="s">
        <v>77</v>
      </c>
      <c r="AY386" s="223" t="s">
        <v>292</v>
      </c>
    </row>
    <row r="387" spans="1:65" s="13" customFormat="1" ht="11.25">
      <c r="B387" s="202"/>
      <c r="C387" s="203"/>
      <c r="D387" s="204" t="s">
        <v>301</v>
      </c>
      <c r="E387" s="205" t="s">
        <v>1</v>
      </c>
      <c r="F387" s="206" t="s">
        <v>550</v>
      </c>
      <c r="G387" s="203"/>
      <c r="H387" s="205" t="s">
        <v>1</v>
      </c>
      <c r="I387" s="207"/>
      <c r="J387" s="203"/>
      <c r="K387" s="203"/>
      <c r="L387" s="208"/>
      <c r="M387" s="209"/>
      <c r="N387" s="210"/>
      <c r="O387" s="210"/>
      <c r="P387" s="210"/>
      <c r="Q387" s="210"/>
      <c r="R387" s="210"/>
      <c r="S387" s="210"/>
      <c r="T387" s="211"/>
      <c r="AT387" s="212" t="s">
        <v>301</v>
      </c>
      <c r="AU387" s="212" t="s">
        <v>120</v>
      </c>
      <c r="AV387" s="13" t="s">
        <v>85</v>
      </c>
      <c r="AW387" s="13" t="s">
        <v>32</v>
      </c>
      <c r="AX387" s="13" t="s">
        <v>77</v>
      </c>
      <c r="AY387" s="212" t="s">
        <v>292</v>
      </c>
    </row>
    <row r="388" spans="1:65" s="14" customFormat="1" ht="11.25">
      <c r="B388" s="213"/>
      <c r="C388" s="214"/>
      <c r="D388" s="204" t="s">
        <v>301</v>
      </c>
      <c r="E388" s="215" t="s">
        <v>1</v>
      </c>
      <c r="F388" s="216" t="s">
        <v>570</v>
      </c>
      <c r="G388" s="214"/>
      <c r="H388" s="217">
        <v>100.90600000000001</v>
      </c>
      <c r="I388" s="218"/>
      <c r="J388" s="214"/>
      <c r="K388" s="214"/>
      <c r="L388" s="219"/>
      <c r="M388" s="220"/>
      <c r="N388" s="221"/>
      <c r="O388" s="221"/>
      <c r="P388" s="221"/>
      <c r="Q388" s="221"/>
      <c r="R388" s="221"/>
      <c r="S388" s="221"/>
      <c r="T388" s="222"/>
      <c r="AT388" s="223" t="s">
        <v>301</v>
      </c>
      <c r="AU388" s="223" t="s">
        <v>120</v>
      </c>
      <c r="AV388" s="14" t="s">
        <v>120</v>
      </c>
      <c r="AW388" s="14" t="s">
        <v>32</v>
      </c>
      <c r="AX388" s="14" t="s">
        <v>77</v>
      </c>
      <c r="AY388" s="223" t="s">
        <v>292</v>
      </c>
    </row>
    <row r="389" spans="1:65" s="14" customFormat="1" ht="11.25">
      <c r="B389" s="213"/>
      <c r="C389" s="214"/>
      <c r="D389" s="204" t="s">
        <v>301</v>
      </c>
      <c r="E389" s="215" t="s">
        <v>1</v>
      </c>
      <c r="F389" s="216" t="s">
        <v>571</v>
      </c>
      <c r="G389" s="214"/>
      <c r="H389" s="217">
        <v>-10.35</v>
      </c>
      <c r="I389" s="218"/>
      <c r="J389" s="214"/>
      <c r="K389" s="214"/>
      <c r="L389" s="219"/>
      <c r="M389" s="220"/>
      <c r="N389" s="221"/>
      <c r="O389" s="221"/>
      <c r="P389" s="221"/>
      <c r="Q389" s="221"/>
      <c r="R389" s="221"/>
      <c r="S389" s="221"/>
      <c r="T389" s="222"/>
      <c r="AT389" s="223" t="s">
        <v>301</v>
      </c>
      <c r="AU389" s="223" t="s">
        <v>120</v>
      </c>
      <c r="AV389" s="14" t="s">
        <v>120</v>
      </c>
      <c r="AW389" s="14" t="s">
        <v>32</v>
      </c>
      <c r="AX389" s="14" t="s">
        <v>77</v>
      </c>
      <c r="AY389" s="223" t="s">
        <v>292</v>
      </c>
    </row>
    <row r="390" spans="1:65" s="14" customFormat="1" ht="11.25">
      <c r="B390" s="213"/>
      <c r="C390" s="214"/>
      <c r="D390" s="204" t="s">
        <v>301</v>
      </c>
      <c r="E390" s="215" t="s">
        <v>1</v>
      </c>
      <c r="F390" s="216" t="s">
        <v>572</v>
      </c>
      <c r="G390" s="214"/>
      <c r="H390" s="217">
        <v>-6.6150000000000002</v>
      </c>
      <c r="I390" s="218"/>
      <c r="J390" s="214"/>
      <c r="K390" s="214"/>
      <c r="L390" s="219"/>
      <c r="M390" s="220"/>
      <c r="N390" s="221"/>
      <c r="O390" s="221"/>
      <c r="P390" s="221"/>
      <c r="Q390" s="221"/>
      <c r="R390" s="221"/>
      <c r="S390" s="221"/>
      <c r="T390" s="222"/>
      <c r="AT390" s="223" t="s">
        <v>301</v>
      </c>
      <c r="AU390" s="223" t="s">
        <v>120</v>
      </c>
      <c r="AV390" s="14" t="s">
        <v>120</v>
      </c>
      <c r="AW390" s="14" t="s">
        <v>32</v>
      </c>
      <c r="AX390" s="14" t="s">
        <v>77</v>
      </c>
      <c r="AY390" s="223" t="s">
        <v>292</v>
      </c>
    </row>
    <row r="391" spans="1:65" s="15" customFormat="1" ht="11.25">
      <c r="B391" s="224"/>
      <c r="C391" s="225"/>
      <c r="D391" s="204" t="s">
        <v>301</v>
      </c>
      <c r="E391" s="226" t="s">
        <v>1</v>
      </c>
      <c r="F391" s="227" t="s">
        <v>304</v>
      </c>
      <c r="G391" s="225"/>
      <c r="H391" s="228">
        <v>1432.7739999999999</v>
      </c>
      <c r="I391" s="229"/>
      <c r="J391" s="225"/>
      <c r="K391" s="225"/>
      <c r="L391" s="230"/>
      <c r="M391" s="231"/>
      <c r="N391" s="232"/>
      <c r="O391" s="232"/>
      <c r="P391" s="232"/>
      <c r="Q391" s="232"/>
      <c r="R391" s="232"/>
      <c r="S391" s="232"/>
      <c r="T391" s="233"/>
      <c r="AT391" s="234" t="s">
        <v>301</v>
      </c>
      <c r="AU391" s="234" t="s">
        <v>120</v>
      </c>
      <c r="AV391" s="15" t="s">
        <v>299</v>
      </c>
      <c r="AW391" s="15" t="s">
        <v>32</v>
      </c>
      <c r="AX391" s="15" t="s">
        <v>85</v>
      </c>
      <c r="AY391" s="234" t="s">
        <v>292</v>
      </c>
    </row>
    <row r="392" spans="1:65" s="2" customFormat="1" ht="33" customHeight="1">
      <c r="A392" s="35"/>
      <c r="B392" s="36"/>
      <c r="C392" s="189" t="s">
        <v>573</v>
      </c>
      <c r="D392" s="189" t="s">
        <v>294</v>
      </c>
      <c r="E392" s="190" t="s">
        <v>574</v>
      </c>
      <c r="F392" s="191" t="s">
        <v>575</v>
      </c>
      <c r="G392" s="192" t="s">
        <v>297</v>
      </c>
      <c r="H392" s="193">
        <v>259.50799999999998</v>
      </c>
      <c r="I392" s="194"/>
      <c r="J392" s="195">
        <f>ROUND(I392*H392,2)</f>
        <v>0</v>
      </c>
      <c r="K392" s="191" t="s">
        <v>298</v>
      </c>
      <c r="L392" s="40"/>
      <c r="M392" s="196" t="s">
        <v>1</v>
      </c>
      <c r="N392" s="197" t="s">
        <v>43</v>
      </c>
      <c r="O392" s="72"/>
      <c r="P392" s="198">
        <f>O392*H392</f>
        <v>0</v>
      </c>
      <c r="Q392" s="198">
        <v>0.19692000000000001</v>
      </c>
      <c r="R392" s="198">
        <f>Q392*H392</f>
        <v>51.102315359999999</v>
      </c>
      <c r="S392" s="198">
        <v>0</v>
      </c>
      <c r="T392" s="199">
        <f>S392*H392</f>
        <v>0</v>
      </c>
      <c r="U392" s="35"/>
      <c r="V392" s="35"/>
      <c r="W392" s="35"/>
      <c r="X392" s="35"/>
      <c r="Y392" s="35"/>
      <c r="Z392" s="35"/>
      <c r="AA392" s="35"/>
      <c r="AB392" s="35"/>
      <c r="AC392" s="35"/>
      <c r="AD392" s="35"/>
      <c r="AE392" s="35"/>
      <c r="AR392" s="200" t="s">
        <v>299</v>
      </c>
      <c r="AT392" s="200" t="s">
        <v>294</v>
      </c>
      <c r="AU392" s="200" t="s">
        <v>120</v>
      </c>
      <c r="AY392" s="18" t="s">
        <v>292</v>
      </c>
      <c r="BE392" s="201">
        <f>IF(N392="základní",J392,0)</f>
        <v>0</v>
      </c>
      <c r="BF392" s="201">
        <f>IF(N392="snížená",J392,0)</f>
        <v>0</v>
      </c>
      <c r="BG392" s="201">
        <f>IF(N392="zákl. přenesená",J392,0)</f>
        <v>0</v>
      </c>
      <c r="BH392" s="201">
        <f>IF(N392="sníž. přenesená",J392,0)</f>
        <v>0</v>
      </c>
      <c r="BI392" s="201">
        <f>IF(N392="nulová",J392,0)</f>
        <v>0</v>
      </c>
      <c r="BJ392" s="18" t="s">
        <v>120</v>
      </c>
      <c r="BK392" s="201">
        <f>ROUND(I392*H392,2)</f>
        <v>0</v>
      </c>
      <c r="BL392" s="18" t="s">
        <v>299</v>
      </c>
      <c r="BM392" s="200" t="s">
        <v>576</v>
      </c>
    </row>
    <row r="393" spans="1:65" s="13" customFormat="1" ht="11.25">
      <c r="B393" s="202"/>
      <c r="C393" s="203"/>
      <c r="D393" s="204" t="s">
        <v>301</v>
      </c>
      <c r="E393" s="205" t="s">
        <v>1</v>
      </c>
      <c r="F393" s="206" t="s">
        <v>536</v>
      </c>
      <c r="G393" s="203"/>
      <c r="H393" s="205" t="s">
        <v>1</v>
      </c>
      <c r="I393" s="207"/>
      <c r="J393" s="203"/>
      <c r="K393" s="203"/>
      <c r="L393" s="208"/>
      <c r="M393" s="209"/>
      <c r="N393" s="210"/>
      <c r="O393" s="210"/>
      <c r="P393" s="210"/>
      <c r="Q393" s="210"/>
      <c r="R393" s="210"/>
      <c r="S393" s="210"/>
      <c r="T393" s="211"/>
      <c r="AT393" s="212" t="s">
        <v>301</v>
      </c>
      <c r="AU393" s="212" t="s">
        <v>120</v>
      </c>
      <c r="AV393" s="13" t="s">
        <v>85</v>
      </c>
      <c r="AW393" s="13" t="s">
        <v>32</v>
      </c>
      <c r="AX393" s="13" t="s">
        <v>77</v>
      </c>
      <c r="AY393" s="212" t="s">
        <v>292</v>
      </c>
    </row>
    <row r="394" spans="1:65" s="14" customFormat="1" ht="11.25">
      <c r="B394" s="213"/>
      <c r="C394" s="214"/>
      <c r="D394" s="204" t="s">
        <v>301</v>
      </c>
      <c r="E394" s="215" t="s">
        <v>1</v>
      </c>
      <c r="F394" s="216" t="s">
        <v>577</v>
      </c>
      <c r="G394" s="214"/>
      <c r="H394" s="217">
        <v>64.876999999999995</v>
      </c>
      <c r="I394" s="218"/>
      <c r="J394" s="214"/>
      <c r="K394" s="214"/>
      <c r="L394" s="219"/>
      <c r="M394" s="220"/>
      <c r="N394" s="221"/>
      <c r="O394" s="221"/>
      <c r="P394" s="221"/>
      <c r="Q394" s="221"/>
      <c r="R394" s="221"/>
      <c r="S394" s="221"/>
      <c r="T394" s="222"/>
      <c r="AT394" s="223" t="s">
        <v>301</v>
      </c>
      <c r="AU394" s="223" t="s">
        <v>120</v>
      </c>
      <c r="AV394" s="14" t="s">
        <v>120</v>
      </c>
      <c r="AW394" s="14" t="s">
        <v>32</v>
      </c>
      <c r="AX394" s="14" t="s">
        <v>77</v>
      </c>
      <c r="AY394" s="223" t="s">
        <v>292</v>
      </c>
    </row>
    <row r="395" spans="1:65" s="13" customFormat="1" ht="11.25">
      <c r="B395" s="202"/>
      <c r="C395" s="203"/>
      <c r="D395" s="204" t="s">
        <v>301</v>
      </c>
      <c r="E395" s="205" t="s">
        <v>1</v>
      </c>
      <c r="F395" s="206" t="s">
        <v>540</v>
      </c>
      <c r="G395" s="203"/>
      <c r="H395" s="205" t="s">
        <v>1</v>
      </c>
      <c r="I395" s="207"/>
      <c r="J395" s="203"/>
      <c r="K395" s="203"/>
      <c r="L395" s="208"/>
      <c r="M395" s="209"/>
      <c r="N395" s="210"/>
      <c r="O395" s="210"/>
      <c r="P395" s="210"/>
      <c r="Q395" s="210"/>
      <c r="R395" s="210"/>
      <c r="S395" s="210"/>
      <c r="T395" s="211"/>
      <c r="AT395" s="212" t="s">
        <v>301</v>
      </c>
      <c r="AU395" s="212" t="s">
        <v>120</v>
      </c>
      <c r="AV395" s="13" t="s">
        <v>85</v>
      </c>
      <c r="AW395" s="13" t="s">
        <v>32</v>
      </c>
      <c r="AX395" s="13" t="s">
        <v>77</v>
      </c>
      <c r="AY395" s="212" t="s">
        <v>292</v>
      </c>
    </row>
    <row r="396" spans="1:65" s="14" customFormat="1" ht="11.25">
      <c r="B396" s="213"/>
      <c r="C396" s="214"/>
      <c r="D396" s="204" t="s">
        <v>301</v>
      </c>
      <c r="E396" s="215" t="s">
        <v>1</v>
      </c>
      <c r="F396" s="216" t="s">
        <v>577</v>
      </c>
      <c r="G396" s="214"/>
      <c r="H396" s="217">
        <v>64.876999999999995</v>
      </c>
      <c r="I396" s="218"/>
      <c r="J396" s="214"/>
      <c r="K396" s="214"/>
      <c r="L396" s="219"/>
      <c r="M396" s="220"/>
      <c r="N396" s="221"/>
      <c r="O396" s="221"/>
      <c r="P396" s="221"/>
      <c r="Q396" s="221"/>
      <c r="R396" s="221"/>
      <c r="S396" s="221"/>
      <c r="T396" s="222"/>
      <c r="AT396" s="223" t="s">
        <v>301</v>
      </c>
      <c r="AU396" s="223" t="s">
        <v>120</v>
      </c>
      <c r="AV396" s="14" t="s">
        <v>120</v>
      </c>
      <c r="AW396" s="14" t="s">
        <v>32</v>
      </c>
      <c r="AX396" s="14" t="s">
        <v>77</v>
      </c>
      <c r="AY396" s="223" t="s">
        <v>292</v>
      </c>
    </row>
    <row r="397" spans="1:65" s="13" customFormat="1" ht="11.25">
      <c r="B397" s="202"/>
      <c r="C397" s="203"/>
      <c r="D397" s="204" t="s">
        <v>301</v>
      </c>
      <c r="E397" s="205" t="s">
        <v>1</v>
      </c>
      <c r="F397" s="206" t="s">
        <v>544</v>
      </c>
      <c r="G397" s="203"/>
      <c r="H397" s="205" t="s">
        <v>1</v>
      </c>
      <c r="I397" s="207"/>
      <c r="J397" s="203"/>
      <c r="K397" s="203"/>
      <c r="L397" s="208"/>
      <c r="M397" s="209"/>
      <c r="N397" s="210"/>
      <c r="O397" s="210"/>
      <c r="P397" s="210"/>
      <c r="Q397" s="210"/>
      <c r="R397" s="210"/>
      <c r="S397" s="210"/>
      <c r="T397" s="211"/>
      <c r="AT397" s="212" t="s">
        <v>301</v>
      </c>
      <c r="AU397" s="212" t="s">
        <v>120</v>
      </c>
      <c r="AV397" s="13" t="s">
        <v>85</v>
      </c>
      <c r="AW397" s="13" t="s">
        <v>32</v>
      </c>
      <c r="AX397" s="13" t="s">
        <v>77</v>
      </c>
      <c r="AY397" s="212" t="s">
        <v>292</v>
      </c>
    </row>
    <row r="398" spans="1:65" s="14" customFormat="1" ht="11.25">
      <c r="B398" s="213"/>
      <c r="C398" s="214"/>
      <c r="D398" s="204" t="s">
        <v>301</v>
      </c>
      <c r="E398" s="215" t="s">
        <v>1</v>
      </c>
      <c r="F398" s="216" t="s">
        <v>577</v>
      </c>
      <c r="G398" s="214"/>
      <c r="H398" s="217">
        <v>64.876999999999995</v>
      </c>
      <c r="I398" s="218"/>
      <c r="J398" s="214"/>
      <c r="K398" s="214"/>
      <c r="L398" s="219"/>
      <c r="M398" s="220"/>
      <c r="N398" s="221"/>
      <c r="O398" s="221"/>
      <c r="P398" s="221"/>
      <c r="Q398" s="221"/>
      <c r="R398" s="221"/>
      <c r="S398" s="221"/>
      <c r="T398" s="222"/>
      <c r="AT398" s="223" t="s">
        <v>301</v>
      </c>
      <c r="AU398" s="223" t="s">
        <v>120</v>
      </c>
      <c r="AV398" s="14" t="s">
        <v>120</v>
      </c>
      <c r="AW398" s="14" t="s">
        <v>32</v>
      </c>
      <c r="AX398" s="14" t="s">
        <v>77</v>
      </c>
      <c r="AY398" s="223" t="s">
        <v>292</v>
      </c>
    </row>
    <row r="399" spans="1:65" s="13" customFormat="1" ht="11.25">
      <c r="B399" s="202"/>
      <c r="C399" s="203"/>
      <c r="D399" s="204" t="s">
        <v>301</v>
      </c>
      <c r="E399" s="205" t="s">
        <v>1</v>
      </c>
      <c r="F399" s="206" t="s">
        <v>547</v>
      </c>
      <c r="G399" s="203"/>
      <c r="H399" s="205" t="s">
        <v>1</v>
      </c>
      <c r="I399" s="207"/>
      <c r="J399" s="203"/>
      <c r="K399" s="203"/>
      <c r="L399" s="208"/>
      <c r="M399" s="209"/>
      <c r="N399" s="210"/>
      <c r="O399" s="210"/>
      <c r="P399" s="210"/>
      <c r="Q399" s="210"/>
      <c r="R399" s="210"/>
      <c r="S399" s="210"/>
      <c r="T399" s="211"/>
      <c r="AT399" s="212" t="s">
        <v>301</v>
      </c>
      <c r="AU399" s="212" t="s">
        <v>120</v>
      </c>
      <c r="AV399" s="13" t="s">
        <v>85</v>
      </c>
      <c r="AW399" s="13" t="s">
        <v>32</v>
      </c>
      <c r="AX399" s="13" t="s">
        <v>77</v>
      </c>
      <c r="AY399" s="212" t="s">
        <v>292</v>
      </c>
    </row>
    <row r="400" spans="1:65" s="14" customFormat="1" ht="11.25">
      <c r="B400" s="213"/>
      <c r="C400" s="214"/>
      <c r="D400" s="204" t="s">
        <v>301</v>
      </c>
      <c r="E400" s="215" t="s">
        <v>1</v>
      </c>
      <c r="F400" s="216" t="s">
        <v>577</v>
      </c>
      <c r="G400" s="214"/>
      <c r="H400" s="217">
        <v>64.876999999999995</v>
      </c>
      <c r="I400" s="218"/>
      <c r="J400" s="214"/>
      <c r="K400" s="214"/>
      <c r="L400" s="219"/>
      <c r="M400" s="220"/>
      <c r="N400" s="221"/>
      <c r="O400" s="221"/>
      <c r="P400" s="221"/>
      <c r="Q400" s="221"/>
      <c r="R400" s="221"/>
      <c r="S400" s="221"/>
      <c r="T400" s="222"/>
      <c r="AT400" s="223" t="s">
        <v>301</v>
      </c>
      <c r="AU400" s="223" t="s">
        <v>120</v>
      </c>
      <c r="AV400" s="14" t="s">
        <v>120</v>
      </c>
      <c r="AW400" s="14" t="s">
        <v>32</v>
      </c>
      <c r="AX400" s="14" t="s">
        <v>77</v>
      </c>
      <c r="AY400" s="223" t="s">
        <v>292</v>
      </c>
    </row>
    <row r="401" spans="1:65" s="15" customFormat="1" ht="11.25">
      <c r="B401" s="224"/>
      <c r="C401" s="225"/>
      <c r="D401" s="204" t="s">
        <v>301</v>
      </c>
      <c r="E401" s="226" t="s">
        <v>1</v>
      </c>
      <c r="F401" s="227" t="s">
        <v>304</v>
      </c>
      <c r="G401" s="225"/>
      <c r="H401" s="228">
        <v>259.50799999999998</v>
      </c>
      <c r="I401" s="229"/>
      <c r="J401" s="225"/>
      <c r="K401" s="225"/>
      <c r="L401" s="230"/>
      <c r="M401" s="231"/>
      <c r="N401" s="232"/>
      <c r="O401" s="232"/>
      <c r="P401" s="232"/>
      <c r="Q401" s="232"/>
      <c r="R401" s="232"/>
      <c r="S401" s="232"/>
      <c r="T401" s="233"/>
      <c r="AT401" s="234" t="s">
        <v>301</v>
      </c>
      <c r="AU401" s="234" t="s">
        <v>120</v>
      </c>
      <c r="AV401" s="15" t="s">
        <v>299</v>
      </c>
      <c r="AW401" s="15" t="s">
        <v>32</v>
      </c>
      <c r="AX401" s="15" t="s">
        <v>85</v>
      </c>
      <c r="AY401" s="234" t="s">
        <v>292</v>
      </c>
    </row>
    <row r="402" spans="1:65" s="2" customFormat="1" ht="21.75" customHeight="1">
      <c r="A402" s="35"/>
      <c r="B402" s="36"/>
      <c r="C402" s="189" t="s">
        <v>578</v>
      </c>
      <c r="D402" s="189" t="s">
        <v>294</v>
      </c>
      <c r="E402" s="190" t="s">
        <v>579</v>
      </c>
      <c r="F402" s="191" t="s">
        <v>580</v>
      </c>
      <c r="G402" s="192" t="s">
        <v>581</v>
      </c>
      <c r="H402" s="193">
        <v>44</v>
      </c>
      <c r="I402" s="194"/>
      <c r="J402" s="195">
        <f t="shared" ref="J402:J412" si="0">ROUND(I402*H402,2)</f>
        <v>0</v>
      </c>
      <c r="K402" s="191" t="s">
        <v>298</v>
      </c>
      <c r="L402" s="40"/>
      <c r="M402" s="196" t="s">
        <v>1</v>
      </c>
      <c r="N402" s="197" t="s">
        <v>43</v>
      </c>
      <c r="O402" s="72"/>
      <c r="P402" s="198">
        <f t="shared" ref="P402:P412" si="1">O402*H402</f>
        <v>0</v>
      </c>
      <c r="Q402" s="198">
        <v>2.2780000000000002E-2</v>
      </c>
      <c r="R402" s="198">
        <f t="shared" ref="R402:R412" si="2">Q402*H402</f>
        <v>1.0023200000000001</v>
      </c>
      <c r="S402" s="198">
        <v>0</v>
      </c>
      <c r="T402" s="199">
        <f t="shared" ref="T402:T412" si="3">S402*H402</f>
        <v>0</v>
      </c>
      <c r="U402" s="35"/>
      <c r="V402" s="35"/>
      <c r="W402" s="35"/>
      <c r="X402" s="35"/>
      <c r="Y402" s="35"/>
      <c r="Z402" s="35"/>
      <c r="AA402" s="35"/>
      <c r="AB402" s="35"/>
      <c r="AC402" s="35"/>
      <c r="AD402" s="35"/>
      <c r="AE402" s="35"/>
      <c r="AR402" s="200" t="s">
        <v>299</v>
      </c>
      <c r="AT402" s="200" t="s">
        <v>294</v>
      </c>
      <c r="AU402" s="200" t="s">
        <v>120</v>
      </c>
      <c r="AY402" s="18" t="s">
        <v>292</v>
      </c>
      <c r="BE402" s="201">
        <f t="shared" ref="BE402:BE412" si="4">IF(N402="základní",J402,0)</f>
        <v>0</v>
      </c>
      <c r="BF402" s="201">
        <f t="shared" ref="BF402:BF412" si="5">IF(N402="snížená",J402,0)</f>
        <v>0</v>
      </c>
      <c r="BG402" s="201">
        <f t="shared" ref="BG402:BG412" si="6">IF(N402="zákl. přenesená",J402,0)</f>
        <v>0</v>
      </c>
      <c r="BH402" s="201">
        <f t="shared" ref="BH402:BH412" si="7">IF(N402="sníž. přenesená",J402,0)</f>
        <v>0</v>
      </c>
      <c r="BI402" s="201">
        <f t="shared" ref="BI402:BI412" si="8">IF(N402="nulová",J402,0)</f>
        <v>0</v>
      </c>
      <c r="BJ402" s="18" t="s">
        <v>120</v>
      </c>
      <c r="BK402" s="201">
        <f t="shared" ref="BK402:BK412" si="9">ROUND(I402*H402,2)</f>
        <v>0</v>
      </c>
      <c r="BL402" s="18" t="s">
        <v>299</v>
      </c>
      <c r="BM402" s="200" t="s">
        <v>582</v>
      </c>
    </row>
    <row r="403" spans="1:65" s="2" customFormat="1" ht="21.75" customHeight="1">
      <c r="A403" s="35"/>
      <c r="B403" s="36"/>
      <c r="C403" s="189" t="s">
        <v>583</v>
      </c>
      <c r="D403" s="189" t="s">
        <v>294</v>
      </c>
      <c r="E403" s="190" t="s">
        <v>584</v>
      </c>
      <c r="F403" s="191" t="s">
        <v>585</v>
      </c>
      <c r="G403" s="192" t="s">
        <v>581</v>
      </c>
      <c r="H403" s="193">
        <v>44</v>
      </c>
      <c r="I403" s="194"/>
      <c r="J403" s="195">
        <f t="shared" si="0"/>
        <v>0</v>
      </c>
      <c r="K403" s="191" t="s">
        <v>298</v>
      </c>
      <c r="L403" s="40"/>
      <c r="M403" s="196" t="s">
        <v>1</v>
      </c>
      <c r="N403" s="197" t="s">
        <v>43</v>
      </c>
      <c r="O403" s="72"/>
      <c r="P403" s="198">
        <f t="shared" si="1"/>
        <v>0</v>
      </c>
      <c r="Q403" s="198">
        <v>2.7109999999999999E-2</v>
      </c>
      <c r="R403" s="198">
        <f t="shared" si="2"/>
        <v>1.1928399999999999</v>
      </c>
      <c r="S403" s="198">
        <v>0</v>
      </c>
      <c r="T403" s="199">
        <f t="shared" si="3"/>
        <v>0</v>
      </c>
      <c r="U403" s="35"/>
      <c r="V403" s="35"/>
      <c r="W403" s="35"/>
      <c r="X403" s="35"/>
      <c r="Y403" s="35"/>
      <c r="Z403" s="35"/>
      <c r="AA403" s="35"/>
      <c r="AB403" s="35"/>
      <c r="AC403" s="35"/>
      <c r="AD403" s="35"/>
      <c r="AE403" s="35"/>
      <c r="AR403" s="200" t="s">
        <v>299</v>
      </c>
      <c r="AT403" s="200" t="s">
        <v>294</v>
      </c>
      <c r="AU403" s="200" t="s">
        <v>120</v>
      </c>
      <c r="AY403" s="18" t="s">
        <v>292</v>
      </c>
      <c r="BE403" s="201">
        <f t="shared" si="4"/>
        <v>0</v>
      </c>
      <c r="BF403" s="201">
        <f t="shared" si="5"/>
        <v>0</v>
      </c>
      <c r="BG403" s="201">
        <f t="shared" si="6"/>
        <v>0</v>
      </c>
      <c r="BH403" s="201">
        <f t="shared" si="7"/>
        <v>0</v>
      </c>
      <c r="BI403" s="201">
        <f t="shared" si="8"/>
        <v>0</v>
      </c>
      <c r="BJ403" s="18" t="s">
        <v>120</v>
      </c>
      <c r="BK403" s="201">
        <f t="shared" si="9"/>
        <v>0</v>
      </c>
      <c r="BL403" s="18" t="s">
        <v>299</v>
      </c>
      <c r="BM403" s="200" t="s">
        <v>586</v>
      </c>
    </row>
    <row r="404" spans="1:65" s="2" customFormat="1" ht="21.75" customHeight="1">
      <c r="A404" s="35"/>
      <c r="B404" s="36"/>
      <c r="C404" s="189" t="s">
        <v>587</v>
      </c>
      <c r="D404" s="189" t="s">
        <v>294</v>
      </c>
      <c r="E404" s="190" t="s">
        <v>588</v>
      </c>
      <c r="F404" s="191" t="s">
        <v>589</v>
      </c>
      <c r="G404" s="192" t="s">
        <v>581</v>
      </c>
      <c r="H404" s="193">
        <v>1</v>
      </c>
      <c r="I404" s="194"/>
      <c r="J404" s="195">
        <f t="shared" si="0"/>
        <v>0</v>
      </c>
      <c r="K404" s="191" t="s">
        <v>298</v>
      </c>
      <c r="L404" s="40"/>
      <c r="M404" s="196" t="s">
        <v>1</v>
      </c>
      <c r="N404" s="197" t="s">
        <v>43</v>
      </c>
      <c r="O404" s="72"/>
      <c r="P404" s="198">
        <f t="shared" si="1"/>
        <v>0</v>
      </c>
      <c r="Q404" s="198">
        <v>4.0550000000000003E-2</v>
      </c>
      <c r="R404" s="198">
        <f t="shared" si="2"/>
        <v>4.0550000000000003E-2</v>
      </c>
      <c r="S404" s="198">
        <v>0</v>
      </c>
      <c r="T404" s="199">
        <f t="shared" si="3"/>
        <v>0</v>
      </c>
      <c r="U404" s="35"/>
      <c r="V404" s="35"/>
      <c r="W404" s="35"/>
      <c r="X404" s="35"/>
      <c r="Y404" s="35"/>
      <c r="Z404" s="35"/>
      <c r="AA404" s="35"/>
      <c r="AB404" s="35"/>
      <c r="AC404" s="35"/>
      <c r="AD404" s="35"/>
      <c r="AE404" s="35"/>
      <c r="AR404" s="200" t="s">
        <v>299</v>
      </c>
      <c r="AT404" s="200" t="s">
        <v>294</v>
      </c>
      <c r="AU404" s="200" t="s">
        <v>120</v>
      </c>
      <c r="AY404" s="18" t="s">
        <v>292</v>
      </c>
      <c r="BE404" s="201">
        <f t="shared" si="4"/>
        <v>0</v>
      </c>
      <c r="BF404" s="201">
        <f t="shared" si="5"/>
        <v>0</v>
      </c>
      <c r="BG404" s="201">
        <f t="shared" si="6"/>
        <v>0</v>
      </c>
      <c r="BH404" s="201">
        <f t="shared" si="7"/>
        <v>0</v>
      </c>
      <c r="BI404" s="201">
        <f t="shared" si="8"/>
        <v>0</v>
      </c>
      <c r="BJ404" s="18" t="s">
        <v>120</v>
      </c>
      <c r="BK404" s="201">
        <f t="shared" si="9"/>
        <v>0</v>
      </c>
      <c r="BL404" s="18" t="s">
        <v>299</v>
      </c>
      <c r="BM404" s="200" t="s">
        <v>590</v>
      </c>
    </row>
    <row r="405" spans="1:65" s="2" customFormat="1" ht="21.75" customHeight="1">
      <c r="A405" s="35"/>
      <c r="B405" s="36"/>
      <c r="C405" s="189" t="s">
        <v>591</v>
      </c>
      <c r="D405" s="189" t="s">
        <v>294</v>
      </c>
      <c r="E405" s="190" t="s">
        <v>592</v>
      </c>
      <c r="F405" s="191" t="s">
        <v>593</v>
      </c>
      <c r="G405" s="192" t="s">
        <v>581</v>
      </c>
      <c r="H405" s="193">
        <v>1</v>
      </c>
      <c r="I405" s="194"/>
      <c r="J405" s="195">
        <f t="shared" si="0"/>
        <v>0</v>
      </c>
      <c r="K405" s="191" t="s">
        <v>298</v>
      </c>
      <c r="L405" s="40"/>
      <c r="M405" s="196" t="s">
        <v>1</v>
      </c>
      <c r="N405" s="197" t="s">
        <v>43</v>
      </c>
      <c r="O405" s="72"/>
      <c r="P405" s="198">
        <f t="shared" si="1"/>
        <v>0</v>
      </c>
      <c r="Q405" s="198">
        <v>4.487E-2</v>
      </c>
      <c r="R405" s="198">
        <f t="shared" si="2"/>
        <v>4.487E-2</v>
      </c>
      <c r="S405" s="198">
        <v>0</v>
      </c>
      <c r="T405" s="199">
        <f t="shared" si="3"/>
        <v>0</v>
      </c>
      <c r="U405" s="35"/>
      <c r="V405" s="35"/>
      <c r="W405" s="35"/>
      <c r="X405" s="35"/>
      <c r="Y405" s="35"/>
      <c r="Z405" s="35"/>
      <c r="AA405" s="35"/>
      <c r="AB405" s="35"/>
      <c r="AC405" s="35"/>
      <c r="AD405" s="35"/>
      <c r="AE405" s="35"/>
      <c r="AR405" s="200" t="s">
        <v>299</v>
      </c>
      <c r="AT405" s="200" t="s">
        <v>294</v>
      </c>
      <c r="AU405" s="200" t="s">
        <v>120</v>
      </c>
      <c r="AY405" s="18" t="s">
        <v>292</v>
      </c>
      <c r="BE405" s="201">
        <f t="shared" si="4"/>
        <v>0</v>
      </c>
      <c r="BF405" s="201">
        <f t="shared" si="5"/>
        <v>0</v>
      </c>
      <c r="BG405" s="201">
        <f t="shared" si="6"/>
        <v>0</v>
      </c>
      <c r="BH405" s="201">
        <f t="shared" si="7"/>
        <v>0</v>
      </c>
      <c r="BI405" s="201">
        <f t="shared" si="8"/>
        <v>0</v>
      </c>
      <c r="BJ405" s="18" t="s">
        <v>120</v>
      </c>
      <c r="BK405" s="201">
        <f t="shared" si="9"/>
        <v>0</v>
      </c>
      <c r="BL405" s="18" t="s">
        <v>299</v>
      </c>
      <c r="BM405" s="200" t="s">
        <v>594</v>
      </c>
    </row>
    <row r="406" spans="1:65" s="2" customFormat="1" ht="21.75" customHeight="1">
      <c r="A406" s="35"/>
      <c r="B406" s="36"/>
      <c r="C406" s="189" t="s">
        <v>595</v>
      </c>
      <c r="D406" s="189" t="s">
        <v>294</v>
      </c>
      <c r="E406" s="190" t="s">
        <v>596</v>
      </c>
      <c r="F406" s="191" t="s">
        <v>597</v>
      </c>
      <c r="G406" s="192" t="s">
        <v>581</v>
      </c>
      <c r="H406" s="193">
        <v>99</v>
      </c>
      <c r="I406" s="194"/>
      <c r="J406" s="195">
        <f t="shared" si="0"/>
        <v>0</v>
      </c>
      <c r="K406" s="191" t="s">
        <v>298</v>
      </c>
      <c r="L406" s="40"/>
      <c r="M406" s="196" t="s">
        <v>1</v>
      </c>
      <c r="N406" s="197" t="s">
        <v>43</v>
      </c>
      <c r="O406" s="72"/>
      <c r="P406" s="198">
        <f t="shared" si="1"/>
        <v>0</v>
      </c>
      <c r="Q406" s="198">
        <v>4.555E-2</v>
      </c>
      <c r="R406" s="198">
        <f t="shared" si="2"/>
        <v>4.5094500000000002</v>
      </c>
      <c r="S406" s="198">
        <v>0</v>
      </c>
      <c r="T406" s="199">
        <f t="shared" si="3"/>
        <v>0</v>
      </c>
      <c r="U406" s="35"/>
      <c r="V406" s="35"/>
      <c r="W406" s="35"/>
      <c r="X406" s="35"/>
      <c r="Y406" s="35"/>
      <c r="Z406" s="35"/>
      <c r="AA406" s="35"/>
      <c r="AB406" s="35"/>
      <c r="AC406" s="35"/>
      <c r="AD406" s="35"/>
      <c r="AE406" s="35"/>
      <c r="AR406" s="200" t="s">
        <v>299</v>
      </c>
      <c r="AT406" s="200" t="s">
        <v>294</v>
      </c>
      <c r="AU406" s="200" t="s">
        <v>120</v>
      </c>
      <c r="AY406" s="18" t="s">
        <v>292</v>
      </c>
      <c r="BE406" s="201">
        <f t="shared" si="4"/>
        <v>0</v>
      </c>
      <c r="BF406" s="201">
        <f t="shared" si="5"/>
        <v>0</v>
      </c>
      <c r="BG406" s="201">
        <f t="shared" si="6"/>
        <v>0</v>
      </c>
      <c r="BH406" s="201">
        <f t="shared" si="7"/>
        <v>0</v>
      </c>
      <c r="BI406" s="201">
        <f t="shared" si="8"/>
        <v>0</v>
      </c>
      <c r="BJ406" s="18" t="s">
        <v>120</v>
      </c>
      <c r="BK406" s="201">
        <f t="shared" si="9"/>
        <v>0</v>
      </c>
      <c r="BL406" s="18" t="s">
        <v>299</v>
      </c>
      <c r="BM406" s="200" t="s">
        <v>598</v>
      </c>
    </row>
    <row r="407" spans="1:65" s="2" customFormat="1" ht="21.75" customHeight="1">
      <c r="A407" s="35"/>
      <c r="B407" s="36"/>
      <c r="C407" s="189" t="s">
        <v>599</v>
      </c>
      <c r="D407" s="189" t="s">
        <v>294</v>
      </c>
      <c r="E407" s="190" t="s">
        <v>600</v>
      </c>
      <c r="F407" s="191" t="s">
        <v>601</v>
      </c>
      <c r="G407" s="192" t="s">
        <v>581</v>
      </c>
      <c r="H407" s="193">
        <v>21</v>
      </c>
      <c r="I407" s="194"/>
      <c r="J407" s="195">
        <f t="shared" si="0"/>
        <v>0</v>
      </c>
      <c r="K407" s="191" t="s">
        <v>298</v>
      </c>
      <c r="L407" s="40"/>
      <c r="M407" s="196" t="s">
        <v>1</v>
      </c>
      <c r="N407" s="197" t="s">
        <v>43</v>
      </c>
      <c r="O407" s="72"/>
      <c r="P407" s="198">
        <f t="shared" si="1"/>
        <v>0</v>
      </c>
      <c r="Q407" s="198">
        <v>5.4550000000000001E-2</v>
      </c>
      <c r="R407" s="198">
        <f t="shared" si="2"/>
        <v>1.1455500000000001</v>
      </c>
      <c r="S407" s="198">
        <v>0</v>
      </c>
      <c r="T407" s="199">
        <f t="shared" si="3"/>
        <v>0</v>
      </c>
      <c r="U407" s="35"/>
      <c r="V407" s="35"/>
      <c r="W407" s="35"/>
      <c r="X407" s="35"/>
      <c r="Y407" s="35"/>
      <c r="Z407" s="35"/>
      <c r="AA407" s="35"/>
      <c r="AB407" s="35"/>
      <c r="AC407" s="35"/>
      <c r="AD407" s="35"/>
      <c r="AE407" s="35"/>
      <c r="AR407" s="200" t="s">
        <v>299</v>
      </c>
      <c r="AT407" s="200" t="s">
        <v>294</v>
      </c>
      <c r="AU407" s="200" t="s">
        <v>120</v>
      </c>
      <c r="AY407" s="18" t="s">
        <v>292</v>
      </c>
      <c r="BE407" s="201">
        <f t="shared" si="4"/>
        <v>0</v>
      </c>
      <c r="BF407" s="201">
        <f t="shared" si="5"/>
        <v>0</v>
      </c>
      <c r="BG407" s="201">
        <f t="shared" si="6"/>
        <v>0</v>
      </c>
      <c r="BH407" s="201">
        <f t="shared" si="7"/>
        <v>0</v>
      </c>
      <c r="BI407" s="201">
        <f t="shared" si="8"/>
        <v>0</v>
      </c>
      <c r="BJ407" s="18" t="s">
        <v>120</v>
      </c>
      <c r="BK407" s="201">
        <f t="shared" si="9"/>
        <v>0</v>
      </c>
      <c r="BL407" s="18" t="s">
        <v>299</v>
      </c>
      <c r="BM407" s="200" t="s">
        <v>602</v>
      </c>
    </row>
    <row r="408" spans="1:65" s="2" customFormat="1" ht="21.75" customHeight="1">
      <c r="A408" s="35"/>
      <c r="B408" s="36"/>
      <c r="C408" s="189" t="s">
        <v>603</v>
      </c>
      <c r="D408" s="189" t="s">
        <v>294</v>
      </c>
      <c r="E408" s="190" t="s">
        <v>604</v>
      </c>
      <c r="F408" s="191" t="s">
        <v>605</v>
      </c>
      <c r="G408" s="192" t="s">
        <v>581</v>
      </c>
      <c r="H408" s="193">
        <v>156</v>
      </c>
      <c r="I408" s="194"/>
      <c r="J408" s="195">
        <f t="shared" si="0"/>
        <v>0</v>
      </c>
      <c r="K408" s="191" t="s">
        <v>298</v>
      </c>
      <c r="L408" s="40"/>
      <c r="M408" s="196" t="s">
        <v>1</v>
      </c>
      <c r="N408" s="197" t="s">
        <v>43</v>
      </c>
      <c r="O408" s="72"/>
      <c r="P408" s="198">
        <f t="shared" si="1"/>
        <v>0</v>
      </c>
      <c r="Q408" s="198">
        <v>6.3549999999999995E-2</v>
      </c>
      <c r="R408" s="198">
        <f t="shared" si="2"/>
        <v>9.9137999999999984</v>
      </c>
      <c r="S408" s="198">
        <v>0</v>
      </c>
      <c r="T408" s="199">
        <f t="shared" si="3"/>
        <v>0</v>
      </c>
      <c r="U408" s="35"/>
      <c r="V408" s="35"/>
      <c r="W408" s="35"/>
      <c r="X408" s="35"/>
      <c r="Y408" s="35"/>
      <c r="Z408" s="35"/>
      <c r="AA408" s="35"/>
      <c r="AB408" s="35"/>
      <c r="AC408" s="35"/>
      <c r="AD408" s="35"/>
      <c r="AE408" s="35"/>
      <c r="AR408" s="200" t="s">
        <v>299</v>
      </c>
      <c r="AT408" s="200" t="s">
        <v>294</v>
      </c>
      <c r="AU408" s="200" t="s">
        <v>120</v>
      </c>
      <c r="AY408" s="18" t="s">
        <v>292</v>
      </c>
      <c r="BE408" s="201">
        <f t="shared" si="4"/>
        <v>0</v>
      </c>
      <c r="BF408" s="201">
        <f t="shared" si="5"/>
        <v>0</v>
      </c>
      <c r="BG408" s="201">
        <f t="shared" si="6"/>
        <v>0</v>
      </c>
      <c r="BH408" s="201">
        <f t="shared" si="7"/>
        <v>0</v>
      </c>
      <c r="BI408" s="201">
        <f t="shared" si="8"/>
        <v>0</v>
      </c>
      <c r="BJ408" s="18" t="s">
        <v>120</v>
      </c>
      <c r="BK408" s="201">
        <f t="shared" si="9"/>
        <v>0</v>
      </c>
      <c r="BL408" s="18" t="s">
        <v>299</v>
      </c>
      <c r="BM408" s="200" t="s">
        <v>606</v>
      </c>
    </row>
    <row r="409" spans="1:65" s="2" customFormat="1" ht="21.75" customHeight="1">
      <c r="A409" s="35"/>
      <c r="B409" s="36"/>
      <c r="C409" s="189" t="s">
        <v>607</v>
      </c>
      <c r="D409" s="189" t="s">
        <v>294</v>
      </c>
      <c r="E409" s="190" t="s">
        <v>608</v>
      </c>
      <c r="F409" s="191" t="s">
        <v>609</v>
      </c>
      <c r="G409" s="192" t="s">
        <v>581</v>
      </c>
      <c r="H409" s="193">
        <v>3</v>
      </c>
      <c r="I409" s="194"/>
      <c r="J409" s="195">
        <f t="shared" si="0"/>
        <v>0</v>
      </c>
      <c r="K409" s="191" t="s">
        <v>298</v>
      </c>
      <c r="L409" s="40"/>
      <c r="M409" s="196" t="s">
        <v>1</v>
      </c>
      <c r="N409" s="197" t="s">
        <v>43</v>
      </c>
      <c r="O409" s="72"/>
      <c r="P409" s="198">
        <f t="shared" si="1"/>
        <v>0</v>
      </c>
      <c r="Q409" s="198">
        <v>7.2849999999999998E-2</v>
      </c>
      <c r="R409" s="198">
        <f t="shared" si="2"/>
        <v>0.21854999999999999</v>
      </c>
      <c r="S409" s="198">
        <v>0</v>
      </c>
      <c r="T409" s="199">
        <f t="shared" si="3"/>
        <v>0</v>
      </c>
      <c r="U409" s="35"/>
      <c r="V409" s="35"/>
      <c r="W409" s="35"/>
      <c r="X409" s="35"/>
      <c r="Y409" s="35"/>
      <c r="Z409" s="35"/>
      <c r="AA409" s="35"/>
      <c r="AB409" s="35"/>
      <c r="AC409" s="35"/>
      <c r="AD409" s="35"/>
      <c r="AE409" s="35"/>
      <c r="AR409" s="200" t="s">
        <v>299</v>
      </c>
      <c r="AT409" s="200" t="s">
        <v>294</v>
      </c>
      <c r="AU409" s="200" t="s">
        <v>120</v>
      </c>
      <c r="AY409" s="18" t="s">
        <v>292</v>
      </c>
      <c r="BE409" s="201">
        <f t="shared" si="4"/>
        <v>0</v>
      </c>
      <c r="BF409" s="201">
        <f t="shared" si="5"/>
        <v>0</v>
      </c>
      <c r="BG409" s="201">
        <f t="shared" si="6"/>
        <v>0</v>
      </c>
      <c r="BH409" s="201">
        <f t="shared" si="7"/>
        <v>0</v>
      </c>
      <c r="BI409" s="201">
        <f t="shared" si="8"/>
        <v>0</v>
      </c>
      <c r="BJ409" s="18" t="s">
        <v>120</v>
      </c>
      <c r="BK409" s="201">
        <f t="shared" si="9"/>
        <v>0</v>
      </c>
      <c r="BL409" s="18" t="s">
        <v>299</v>
      </c>
      <c r="BM409" s="200" t="s">
        <v>610</v>
      </c>
    </row>
    <row r="410" spans="1:65" s="2" customFormat="1" ht="21.75" customHeight="1">
      <c r="A410" s="35"/>
      <c r="B410" s="36"/>
      <c r="C410" s="189" t="s">
        <v>611</v>
      </c>
      <c r="D410" s="189" t="s">
        <v>294</v>
      </c>
      <c r="E410" s="190" t="s">
        <v>612</v>
      </c>
      <c r="F410" s="191" t="s">
        <v>613</v>
      </c>
      <c r="G410" s="192" t="s">
        <v>581</v>
      </c>
      <c r="H410" s="193">
        <v>3</v>
      </c>
      <c r="I410" s="194"/>
      <c r="J410" s="195">
        <f t="shared" si="0"/>
        <v>0</v>
      </c>
      <c r="K410" s="191" t="s">
        <v>298</v>
      </c>
      <c r="L410" s="40"/>
      <c r="M410" s="196" t="s">
        <v>1</v>
      </c>
      <c r="N410" s="197" t="s">
        <v>43</v>
      </c>
      <c r="O410" s="72"/>
      <c r="P410" s="198">
        <f t="shared" si="1"/>
        <v>0</v>
      </c>
      <c r="Q410" s="198">
        <v>8.1850000000000006E-2</v>
      </c>
      <c r="R410" s="198">
        <f t="shared" si="2"/>
        <v>0.24555000000000002</v>
      </c>
      <c r="S410" s="198">
        <v>0</v>
      </c>
      <c r="T410" s="199">
        <f t="shared" si="3"/>
        <v>0</v>
      </c>
      <c r="U410" s="35"/>
      <c r="V410" s="35"/>
      <c r="W410" s="35"/>
      <c r="X410" s="35"/>
      <c r="Y410" s="35"/>
      <c r="Z410" s="35"/>
      <c r="AA410" s="35"/>
      <c r="AB410" s="35"/>
      <c r="AC410" s="35"/>
      <c r="AD410" s="35"/>
      <c r="AE410" s="35"/>
      <c r="AR410" s="200" t="s">
        <v>299</v>
      </c>
      <c r="AT410" s="200" t="s">
        <v>294</v>
      </c>
      <c r="AU410" s="200" t="s">
        <v>120</v>
      </c>
      <c r="AY410" s="18" t="s">
        <v>292</v>
      </c>
      <c r="BE410" s="201">
        <f t="shared" si="4"/>
        <v>0</v>
      </c>
      <c r="BF410" s="201">
        <f t="shared" si="5"/>
        <v>0</v>
      </c>
      <c r="BG410" s="201">
        <f t="shared" si="6"/>
        <v>0</v>
      </c>
      <c r="BH410" s="201">
        <f t="shared" si="7"/>
        <v>0</v>
      </c>
      <c r="BI410" s="201">
        <f t="shared" si="8"/>
        <v>0</v>
      </c>
      <c r="BJ410" s="18" t="s">
        <v>120</v>
      </c>
      <c r="BK410" s="201">
        <f t="shared" si="9"/>
        <v>0</v>
      </c>
      <c r="BL410" s="18" t="s">
        <v>299</v>
      </c>
      <c r="BM410" s="200" t="s">
        <v>614</v>
      </c>
    </row>
    <row r="411" spans="1:65" s="2" customFormat="1" ht="21.75" customHeight="1">
      <c r="A411" s="35"/>
      <c r="B411" s="36"/>
      <c r="C411" s="189" t="s">
        <v>615</v>
      </c>
      <c r="D411" s="189" t="s">
        <v>294</v>
      </c>
      <c r="E411" s="190" t="s">
        <v>616</v>
      </c>
      <c r="F411" s="191" t="s">
        <v>617</v>
      </c>
      <c r="G411" s="192" t="s">
        <v>581</v>
      </c>
      <c r="H411" s="193">
        <v>21</v>
      </c>
      <c r="I411" s="194"/>
      <c r="J411" s="195">
        <f t="shared" si="0"/>
        <v>0</v>
      </c>
      <c r="K411" s="191" t="s">
        <v>298</v>
      </c>
      <c r="L411" s="40"/>
      <c r="M411" s="196" t="s">
        <v>1</v>
      </c>
      <c r="N411" s="197" t="s">
        <v>43</v>
      </c>
      <c r="O411" s="72"/>
      <c r="P411" s="198">
        <f t="shared" si="1"/>
        <v>0</v>
      </c>
      <c r="Q411" s="198">
        <v>0.10005</v>
      </c>
      <c r="R411" s="198">
        <f t="shared" si="2"/>
        <v>2.1010499999999999</v>
      </c>
      <c r="S411" s="198">
        <v>0</v>
      </c>
      <c r="T411" s="199">
        <f t="shared" si="3"/>
        <v>0</v>
      </c>
      <c r="U411" s="35"/>
      <c r="V411" s="35"/>
      <c r="W411" s="35"/>
      <c r="X411" s="35"/>
      <c r="Y411" s="35"/>
      <c r="Z411" s="35"/>
      <c r="AA411" s="35"/>
      <c r="AB411" s="35"/>
      <c r="AC411" s="35"/>
      <c r="AD411" s="35"/>
      <c r="AE411" s="35"/>
      <c r="AR411" s="200" t="s">
        <v>299</v>
      </c>
      <c r="AT411" s="200" t="s">
        <v>294</v>
      </c>
      <c r="AU411" s="200" t="s">
        <v>120</v>
      </c>
      <c r="AY411" s="18" t="s">
        <v>292</v>
      </c>
      <c r="BE411" s="201">
        <f t="shared" si="4"/>
        <v>0</v>
      </c>
      <c r="BF411" s="201">
        <f t="shared" si="5"/>
        <v>0</v>
      </c>
      <c r="BG411" s="201">
        <f t="shared" si="6"/>
        <v>0</v>
      </c>
      <c r="BH411" s="201">
        <f t="shared" si="7"/>
        <v>0</v>
      </c>
      <c r="BI411" s="201">
        <f t="shared" si="8"/>
        <v>0</v>
      </c>
      <c r="BJ411" s="18" t="s">
        <v>120</v>
      </c>
      <c r="BK411" s="201">
        <f t="shared" si="9"/>
        <v>0</v>
      </c>
      <c r="BL411" s="18" t="s">
        <v>299</v>
      </c>
      <c r="BM411" s="200" t="s">
        <v>618</v>
      </c>
    </row>
    <row r="412" spans="1:65" s="2" customFormat="1" ht="33" customHeight="1">
      <c r="A412" s="35"/>
      <c r="B412" s="36"/>
      <c r="C412" s="189" t="s">
        <v>619</v>
      </c>
      <c r="D412" s="189" t="s">
        <v>294</v>
      </c>
      <c r="E412" s="190" t="s">
        <v>620</v>
      </c>
      <c r="F412" s="191" t="s">
        <v>621</v>
      </c>
      <c r="G412" s="192" t="s">
        <v>365</v>
      </c>
      <c r="H412" s="193">
        <v>0.39600000000000002</v>
      </c>
      <c r="I412" s="194"/>
      <c r="J412" s="195">
        <f t="shared" si="0"/>
        <v>0</v>
      </c>
      <c r="K412" s="191" t="s">
        <v>298</v>
      </c>
      <c r="L412" s="40"/>
      <c r="M412" s="196" t="s">
        <v>1</v>
      </c>
      <c r="N412" s="197" t="s">
        <v>43</v>
      </c>
      <c r="O412" s="72"/>
      <c r="P412" s="198">
        <f t="shared" si="1"/>
        <v>0</v>
      </c>
      <c r="Q412" s="198">
        <v>1.9539999999999998E-2</v>
      </c>
      <c r="R412" s="198">
        <f t="shared" si="2"/>
        <v>7.7378399999999993E-3</v>
      </c>
      <c r="S412" s="198">
        <v>0</v>
      </c>
      <c r="T412" s="199">
        <f t="shared" si="3"/>
        <v>0</v>
      </c>
      <c r="U412" s="35"/>
      <c r="V412" s="35"/>
      <c r="W412" s="35"/>
      <c r="X412" s="35"/>
      <c r="Y412" s="35"/>
      <c r="Z412" s="35"/>
      <c r="AA412" s="35"/>
      <c r="AB412" s="35"/>
      <c r="AC412" s="35"/>
      <c r="AD412" s="35"/>
      <c r="AE412" s="35"/>
      <c r="AR412" s="200" t="s">
        <v>299</v>
      </c>
      <c r="AT412" s="200" t="s">
        <v>294</v>
      </c>
      <c r="AU412" s="200" t="s">
        <v>120</v>
      </c>
      <c r="AY412" s="18" t="s">
        <v>292</v>
      </c>
      <c r="BE412" s="201">
        <f t="shared" si="4"/>
        <v>0</v>
      </c>
      <c r="BF412" s="201">
        <f t="shared" si="5"/>
        <v>0</v>
      </c>
      <c r="BG412" s="201">
        <f t="shared" si="6"/>
        <v>0</v>
      </c>
      <c r="BH412" s="201">
        <f t="shared" si="7"/>
        <v>0</v>
      </c>
      <c r="BI412" s="201">
        <f t="shared" si="8"/>
        <v>0</v>
      </c>
      <c r="BJ412" s="18" t="s">
        <v>120</v>
      </c>
      <c r="BK412" s="201">
        <f t="shared" si="9"/>
        <v>0</v>
      </c>
      <c r="BL412" s="18" t="s">
        <v>299</v>
      </c>
      <c r="BM412" s="200" t="s">
        <v>622</v>
      </c>
    </row>
    <row r="413" spans="1:65" s="14" customFormat="1" ht="11.25">
      <c r="B413" s="213"/>
      <c r="C413" s="214"/>
      <c r="D413" s="204" t="s">
        <v>301</v>
      </c>
      <c r="E413" s="215" t="s">
        <v>1</v>
      </c>
      <c r="F413" s="216" t="s">
        <v>623</v>
      </c>
      <c r="G413" s="214"/>
      <c r="H413" s="217">
        <v>0.19800000000000001</v>
      </c>
      <c r="I413" s="218"/>
      <c r="J413" s="214"/>
      <c r="K413" s="214"/>
      <c r="L413" s="219"/>
      <c r="M413" s="220"/>
      <c r="N413" s="221"/>
      <c r="O413" s="221"/>
      <c r="P413" s="221"/>
      <c r="Q413" s="221"/>
      <c r="R413" s="221"/>
      <c r="S413" s="221"/>
      <c r="T413" s="222"/>
      <c r="AT413" s="223" t="s">
        <v>301</v>
      </c>
      <c r="AU413" s="223" t="s">
        <v>120</v>
      </c>
      <c r="AV413" s="14" t="s">
        <v>120</v>
      </c>
      <c r="AW413" s="14" t="s">
        <v>32</v>
      </c>
      <c r="AX413" s="14" t="s">
        <v>77</v>
      </c>
      <c r="AY413" s="223" t="s">
        <v>292</v>
      </c>
    </row>
    <row r="414" spans="1:65" s="14" customFormat="1" ht="11.25">
      <c r="B414" s="213"/>
      <c r="C414" s="214"/>
      <c r="D414" s="204" t="s">
        <v>301</v>
      </c>
      <c r="E414" s="215" t="s">
        <v>1</v>
      </c>
      <c r="F414" s="216" t="s">
        <v>624</v>
      </c>
      <c r="G414" s="214"/>
      <c r="H414" s="217">
        <v>0.19800000000000001</v>
      </c>
      <c r="I414" s="218"/>
      <c r="J414" s="214"/>
      <c r="K414" s="214"/>
      <c r="L414" s="219"/>
      <c r="M414" s="220"/>
      <c r="N414" s="221"/>
      <c r="O414" s="221"/>
      <c r="P414" s="221"/>
      <c r="Q414" s="221"/>
      <c r="R414" s="221"/>
      <c r="S414" s="221"/>
      <c r="T414" s="222"/>
      <c r="AT414" s="223" t="s">
        <v>301</v>
      </c>
      <c r="AU414" s="223" t="s">
        <v>120</v>
      </c>
      <c r="AV414" s="14" t="s">
        <v>120</v>
      </c>
      <c r="AW414" s="14" t="s">
        <v>32</v>
      </c>
      <c r="AX414" s="14" t="s">
        <v>77</v>
      </c>
      <c r="AY414" s="223" t="s">
        <v>292</v>
      </c>
    </row>
    <row r="415" spans="1:65" s="15" customFormat="1" ht="11.25">
      <c r="B415" s="224"/>
      <c r="C415" s="225"/>
      <c r="D415" s="204" t="s">
        <v>301</v>
      </c>
      <c r="E415" s="226" t="s">
        <v>1</v>
      </c>
      <c r="F415" s="227" t="s">
        <v>304</v>
      </c>
      <c r="G415" s="225"/>
      <c r="H415" s="228">
        <v>0.39600000000000002</v>
      </c>
      <c r="I415" s="229"/>
      <c r="J415" s="225"/>
      <c r="K415" s="225"/>
      <c r="L415" s="230"/>
      <c r="M415" s="231"/>
      <c r="N415" s="232"/>
      <c r="O415" s="232"/>
      <c r="P415" s="232"/>
      <c r="Q415" s="232"/>
      <c r="R415" s="232"/>
      <c r="S415" s="232"/>
      <c r="T415" s="233"/>
      <c r="AT415" s="234" t="s">
        <v>301</v>
      </c>
      <c r="AU415" s="234" t="s">
        <v>120</v>
      </c>
      <c r="AV415" s="15" t="s">
        <v>299</v>
      </c>
      <c r="AW415" s="15" t="s">
        <v>32</v>
      </c>
      <c r="AX415" s="15" t="s">
        <v>85</v>
      </c>
      <c r="AY415" s="234" t="s">
        <v>292</v>
      </c>
    </row>
    <row r="416" spans="1:65" s="2" customFormat="1" ht="24.2" customHeight="1">
      <c r="A416" s="35"/>
      <c r="B416" s="36"/>
      <c r="C416" s="246" t="s">
        <v>625</v>
      </c>
      <c r="D416" s="246" t="s">
        <v>626</v>
      </c>
      <c r="E416" s="247" t="s">
        <v>627</v>
      </c>
      <c r="F416" s="248" t="s">
        <v>628</v>
      </c>
      <c r="G416" s="249" t="s">
        <v>365</v>
      </c>
      <c r="H416" s="250">
        <v>0.436</v>
      </c>
      <c r="I416" s="251"/>
      <c r="J416" s="252">
        <f>ROUND(I416*H416,2)</f>
        <v>0</v>
      </c>
      <c r="K416" s="248" t="s">
        <v>298</v>
      </c>
      <c r="L416" s="253"/>
      <c r="M416" s="254" t="s">
        <v>1</v>
      </c>
      <c r="N416" s="255" t="s">
        <v>43</v>
      </c>
      <c r="O416" s="72"/>
      <c r="P416" s="198">
        <f>O416*H416</f>
        <v>0</v>
      </c>
      <c r="Q416" s="198">
        <v>1</v>
      </c>
      <c r="R416" s="198">
        <f>Q416*H416</f>
        <v>0.436</v>
      </c>
      <c r="S416" s="198">
        <v>0</v>
      </c>
      <c r="T416" s="199">
        <f>S416*H416</f>
        <v>0</v>
      </c>
      <c r="U416" s="35"/>
      <c r="V416" s="35"/>
      <c r="W416" s="35"/>
      <c r="X416" s="35"/>
      <c r="Y416" s="35"/>
      <c r="Z416" s="35"/>
      <c r="AA416" s="35"/>
      <c r="AB416" s="35"/>
      <c r="AC416" s="35"/>
      <c r="AD416" s="35"/>
      <c r="AE416" s="35"/>
      <c r="AR416" s="200" t="s">
        <v>357</v>
      </c>
      <c r="AT416" s="200" t="s">
        <v>626</v>
      </c>
      <c r="AU416" s="200" t="s">
        <v>120</v>
      </c>
      <c r="AY416" s="18" t="s">
        <v>292</v>
      </c>
      <c r="BE416" s="201">
        <f>IF(N416="základní",J416,0)</f>
        <v>0</v>
      </c>
      <c r="BF416" s="201">
        <f>IF(N416="snížená",J416,0)</f>
        <v>0</v>
      </c>
      <c r="BG416" s="201">
        <f>IF(N416="zákl. přenesená",J416,0)</f>
        <v>0</v>
      </c>
      <c r="BH416" s="201">
        <f>IF(N416="sníž. přenesená",J416,0)</f>
        <v>0</v>
      </c>
      <c r="BI416" s="201">
        <f>IF(N416="nulová",J416,0)</f>
        <v>0</v>
      </c>
      <c r="BJ416" s="18" t="s">
        <v>120</v>
      </c>
      <c r="BK416" s="201">
        <f>ROUND(I416*H416,2)</f>
        <v>0</v>
      </c>
      <c r="BL416" s="18" t="s">
        <v>299</v>
      </c>
      <c r="BM416" s="200" t="s">
        <v>629</v>
      </c>
    </row>
    <row r="417" spans="1:65" s="14" customFormat="1" ht="11.25">
      <c r="B417" s="213"/>
      <c r="C417" s="214"/>
      <c r="D417" s="204" t="s">
        <v>301</v>
      </c>
      <c r="E417" s="214"/>
      <c r="F417" s="216" t="s">
        <v>630</v>
      </c>
      <c r="G417" s="214"/>
      <c r="H417" s="217">
        <v>0.436</v>
      </c>
      <c r="I417" s="218"/>
      <c r="J417" s="214"/>
      <c r="K417" s="214"/>
      <c r="L417" s="219"/>
      <c r="M417" s="220"/>
      <c r="N417" s="221"/>
      <c r="O417" s="221"/>
      <c r="P417" s="221"/>
      <c r="Q417" s="221"/>
      <c r="R417" s="221"/>
      <c r="S417" s="221"/>
      <c r="T417" s="222"/>
      <c r="AT417" s="223" t="s">
        <v>301</v>
      </c>
      <c r="AU417" s="223" t="s">
        <v>120</v>
      </c>
      <c r="AV417" s="14" t="s">
        <v>120</v>
      </c>
      <c r="AW417" s="14" t="s">
        <v>4</v>
      </c>
      <c r="AX417" s="14" t="s">
        <v>85</v>
      </c>
      <c r="AY417" s="223" t="s">
        <v>292</v>
      </c>
    </row>
    <row r="418" spans="1:65" s="2" customFormat="1" ht="24.2" customHeight="1">
      <c r="A418" s="35"/>
      <c r="B418" s="36"/>
      <c r="C418" s="189" t="s">
        <v>631</v>
      </c>
      <c r="D418" s="189" t="s">
        <v>294</v>
      </c>
      <c r="E418" s="190" t="s">
        <v>632</v>
      </c>
      <c r="F418" s="191" t="s">
        <v>633</v>
      </c>
      <c r="G418" s="192" t="s">
        <v>407</v>
      </c>
      <c r="H418" s="193">
        <v>199.63</v>
      </c>
      <c r="I418" s="194"/>
      <c r="J418" s="195">
        <f>ROUND(I418*H418,2)</f>
        <v>0</v>
      </c>
      <c r="K418" s="191" t="s">
        <v>298</v>
      </c>
      <c r="L418" s="40"/>
      <c r="M418" s="196" t="s">
        <v>1</v>
      </c>
      <c r="N418" s="197" t="s">
        <v>43</v>
      </c>
      <c r="O418" s="72"/>
      <c r="P418" s="198">
        <f>O418*H418</f>
        <v>0</v>
      </c>
      <c r="Q418" s="198">
        <v>7.5000000000000002E-4</v>
      </c>
      <c r="R418" s="198">
        <f>Q418*H418</f>
        <v>0.14972250000000001</v>
      </c>
      <c r="S418" s="198">
        <v>0</v>
      </c>
      <c r="T418" s="199">
        <f>S418*H418</f>
        <v>0</v>
      </c>
      <c r="U418" s="35"/>
      <c r="V418" s="35"/>
      <c r="W418" s="35"/>
      <c r="X418" s="35"/>
      <c r="Y418" s="35"/>
      <c r="Z418" s="35"/>
      <c r="AA418" s="35"/>
      <c r="AB418" s="35"/>
      <c r="AC418" s="35"/>
      <c r="AD418" s="35"/>
      <c r="AE418" s="35"/>
      <c r="AR418" s="200" t="s">
        <v>299</v>
      </c>
      <c r="AT418" s="200" t="s">
        <v>294</v>
      </c>
      <c r="AU418" s="200" t="s">
        <v>120</v>
      </c>
      <c r="AY418" s="18" t="s">
        <v>292</v>
      </c>
      <c r="BE418" s="201">
        <f>IF(N418="základní",J418,0)</f>
        <v>0</v>
      </c>
      <c r="BF418" s="201">
        <f>IF(N418="snížená",J418,0)</f>
        <v>0</v>
      </c>
      <c r="BG418" s="201">
        <f>IF(N418="zákl. přenesená",J418,0)</f>
        <v>0</v>
      </c>
      <c r="BH418" s="201">
        <f>IF(N418="sníž. přenesená",J418,0)</f>
        <v>0</v>
      </c>
      <c r="BI418" s="201">
        <f>IF(N418="nulová",J418,0)</f>
        <v>0</v>
      </c>
      <c r="BJ418" s="18" t="s">
        <v>120</v>
      </c>
      <c r="BK418" s="201">
        <f>ROUND(I418*H418,2)</f>
        <v>0</v>
      </c>
      <c r="BL418" s="18" t="s">
        <v>299</v>
      </c>
      <c r="BM418" s="200" t="s">
        <v>634</v>
      </c>
    </row>
    <row r="419" spans="1:65" s="13" customFormat="1" ht="11.25">
      <c r="B419" s="202"/>
      <c r="C419" s="203"/>
      <c r="D419" s="204" t="s">
        <v>301</v>
      </c>
      <c r="E419" s="205" t="s">
        <v>1</v>
      </c>
      <c r="F419" s="206" t="s">
        <v>635</v>
      </c>
      <c r="G419" s="203"/>
      <c r="H419" s="205" t="s">
        <v>1</v>
      </c>
      <c r="I419" s="207"/>
      <c r="J419" s="203"/>
      <c r="K419" s="203"/>
      <c r="L419" s="208"/>
      <c r="M419" s="209"/>
      <c r="N419" s="210"/>
      <c r="O419" s="210"/>
      <c r="P419" s="210"/>
      <c r="Q419" s="210"/>
      <c r="R419" s="210"/>
      <c r="S419" s="210"/>
      <c r="T419" s="211"/>
      <c r="AT419" s="212" t="s">
        <v>301</v>
      </c>
      <c r="AU419" s="212" t="s">
        <v>120</v>
      </c>
      <c r="AV419" s="13" t="s">
        <v>85</v>
      </c>
      <c r="AW419" s="13" t="s">
        <v>32</v>
      </c>
      <c r="AX419" s="13" t="s">
        <v>77</v>
      </c>
      <c r="AY419" s="212" t="s">
        <v>292</v>
      </c>
    </row>
    <row r="420" spans="1:65" s="14" customFormat="1" ht="11.25">
      <c r="B420" s="213"/>
      <c r="C420" s="214"/>
      <c r="D420" s="204" t="s">
        <v>301</v>
      </c>
      <c r="E420" s="215" t="s">
        <v>1</v>
      </c>
      <c r="F420" s="216" t="s">
        <v>636</v>
      </c>
      <c r="G420" s="214"/>
      <c r="H420" s="217">
        <v>166</v>
      </c>
      <c r="I420" s="218"/>
      <c r="J420" s="214"/>
      <c r="K420" s="214"/>
      <c r="L420" s="219"/>
      <c r="M420" s="220"/>
      <c r="N420" s="221"/>
      <c r="O420" s="221"/>
      <c r="P420" s="221"/>
      <c r="Q420" s="221"/>
      <c r="R420" s="221"/>
      <c r="S420" s="221"/>
      <c r="T420" s="222"/>
      <c r="AT420" s="223" t="s">
        <v>301</v>
      </c>
      <c r="AU420" s="223" t="s">
        <v>120</v>
      </c>
      <c r="AV420" s="14" t="s">
        <v>120</v>
      </c>
      <c r="AW420" s="14" t="s">
        <v>32</v>
      </c>
      <c r="AX420" s="14" t="s">
        <v>77</v>
      </c>
      <c r="AY420" s="223" t="s">
        <v>292</v>
      </c>
    </row>
    <row r="421" spans="1:65" s="14" customFormat="1" ht="11.25">
      <c r="B421" s="213"/>
      <c r="C421" s="214"/>
      <c r="D421" s="204" t="s">
        <v>301</v>
      </c>
      <c r="E421" s="215" t="s">
        <v>1</v>
      </c>
      <c r="F421" s="216" t="s">
        <v>637</v>
      </c>
      <c r="G421" s="214"/>
      <c r="H421" s="217">
        <v>25.59</v>
      </c>
      <c r="I421" s="218"/>
      <c r="J421" s="214"/>
      <c r="K421" s="214"/>
      <c r="L421" s="219"/>
      <c r="M421" s="220"/>
      <c r="N421" s="221"/>
      <c r="O421" s="221"/>
      <c r="P421" s="221"/>
      <c r="Q421" s="221"/>
      <c r="R421" s="221"/>
      <c r="S421" s="221"/>
      <c r="T421" s="222"/>
      <c r="AT421" s="223" t="s">
        <v>301</v>
      </c>
      <c r="AU421" s="223" t="s">
        <v>120</v>
      </c>
      <c r="AV421" s="14" t="s">
        <v>120</v>
      </c>
      <c r="AW421" s="14" t="s">
        <v>32</v>
      </c>
      <c r="AX421" s="14" t="s">
        <v>77</v>
      </c>
      <c r="AY421" s="223" t="s">
        <v>292</v>
      </c>
    </row>
    <row r="422" spans="1:65" s="14" customFormat="1" ht="11.25">
      <c r="B422" s="213"/>
      <c r="C422" s="214"/>
      <c r="D422" s="204" t="s">
        <v>301</v>
      </c>
      <c r="E422" s="215" t="s">
        <v>1</v>
      </c>
      <c r="F422" s="216" t="s">
        <v>638</v>
      </c>
      <c r="G422" s="214"/>
      <c r="H422" s="217">
        <v>8.0399999999999991</v>
      </c>
      <c r="I422" s="218"/>
      <c r="J422" s="214"/>
      <c r="K422" s="214"/>
      <c r="L422" s="219"/>
      <c r="M422" s="220"/>
      <c r="N422" s="221"/>
      <c r="O422" s="221"/>
      <c r="P422" s="221"/>
      <c r="Q422" s="221"/>
      <c r="R422" s="221"/>
      <c r="S422" s="221"/>
      <c r="T422" s="222"/>
      <c r="AT422" s="223" t="s">
        <v>301</v>
      </c>
      <c r="AU422" s="223" t="s">
        <v>120</v>
      </c>
      <c r="AV422" s="14" t="s">
        <v>120</v>
      </c>
      <c r="AW422" s="14" t="s">
        <v>32</v>
      </c>
      <c r="AX422" s="14" t="s">
        <v>77</v>
      </c>
      <c r="AY422" s="223" t="s">
        <v>292</v>
      </c>
    </row>
    <row r="423" spans="1:65" s="15" customFormat="1" ht="11.25">
      <c r="B423" s="224"/>
      <c r="C423" s="225"/>
      <c r="D423" s="204" t="s">
        <v>301</v>
      </c>
      <c r="E423" s="226" t="s">
        <v>1</v>
      </c>
      <c r="F423" s="227" t="s">
        <v>304</v>
      </c>
      <c r="G423" s="225"/>
      <c r="H423" s="228">
        <v>199.63</v>
      </c>
      <c r="I423" s="229"/>
      <c r="J423" s="225"/>
      <c r="K423" s="225"/>
      <c r="L423" s="230"/>
      <c r="M423" s="231"/>
      <c r="N423" s="232"/>
      <c r="O423" s="232"/>
      <c r="P423" s="232"/>
      <c r="Q423" s="232"/>
      <c r="R423" s="232"/>
      <c r="S423" s="232"/>
      <c r="T423" s="233"/>
      <c r="AT423" s="234" t="s">
        <v>301</v>
      </c>
      <c r="AU423" s="234" t="s">
        <v>120</v>
      </c>
      <c r="AV423" s="15" t="s">
        <v>299</v>
      </c>
      <c r="AW423" s="15" t="s">
        <v>32</v>
      </c>
      <c r="AX423" s="15" t="s">
        <v>85</v>
      </c>
      <c r="AY423" s="234" t="s">
        <v>292</v>
      </c>
    </row>
    <row r="424" spans="1:65" s="2" customFormat="1" ht="24.2" customHeight="1">
      <c r="A424" s="35"/>
      <c r="B424" s="36"/>
      <c r="C424" s="189" t="s">
        <v>639</v>
      </c>
      <c r="D424" s="189" t="s">
        <v>294</v>
      </c>
      <c r="E424" s="190" t="s">
        <v>640</v>
      </c>
      <c r="F424" s="191" t="s">
        <v>641</v>
      </c>
      <c r="G424" s="192" t="s">
        <v>297</v>
      </c>
      <c r="H424" s="193">
        <v>89.372</v>
      </c>
      <c r="I424" s="194"/>
      <c r="J424" s="195">
        <f>ROUND(I424*H424,2)</f>
        <v>0</v>
      </c>
      <c r="K424" s="191" t="s">
        <v>298</v>
      </c>
      <c r="L424" s="40"/>
      <c r="M424" s="196" t="s">
        <v>1</v>
      </c>
      <c r="N424" s="197" t="s">
        <v>43</v>
      </c>
      <c r="O424" s="72"/>
      <c r="P424" s="198">
        <f>O424*H424</f>
        <v>0</v>
      </c>
      <c r="Q424" s="198">
        <v>8.2580000000000001E-2</v>
      </c>
      <c r="R424" s="198">
        <f>Q424*H424</f>
        <v>7.38033976</v>
      </c>
      <c r="S424" s="198">
        <v>0</v>
      </c>
      <c r="T424" s="199">
        <f>S424*H424</f>
        <v>0</v>
      </c>
      <c r="U424" s="35"/>
      <c r="V424" s="35"/>
      <c r="W424" s="35"/>
      <c r="X424" s="35"/>
      <c r="Y424" s="35"/>
      <c r="Z424" s="35"/>
      <c r="AA424" s="35"/>
      <c r="AB424" s="35"/>
      <c r="AC424" s="35"/>
      <c r="AD424" s="35"/>
      <c r="AE424" s="35"/>
      <c r="AR424" s="200" t="s">
        <v>299</v>
      </c>
      <c r="AT424" s="200" t="s">
        <v>294</v>
      </c>
      <c r="AU424" s="200" t="s">
        <v>120</v>
      </c>
      <c r="AY424" s="18" t="s">
        <v>292</v>
      </c>
      <c r="BE424" s="201">
        <f>IF(N424="základní",J424,0)</f>
        <v>0</v>
      </c>
      <c r="BF424" s="201">
        <f>IF(N424="snížená",J424,0)</f>
        <v>0</v>
      </c>
      <c r="BG424" s="201">
        <f>IF(N424="zákl. přenesená",J424,0)</f>
        <v>0</v>
      </c>
      <c r="BH424" s="201">
        <f>IF(N424="sníž. přenesená",J424,0)</f>
        <v>0</v>
      </c>
      <c r="BI424" s="201">
        <f>IF(N424="nulová",J424,0)</f>
        <v>0</v>
      </c>
      <c r="BJ424" s="18" t="s">
        <v>120</v>
      </c>
      <c r="BK424" s="201">
        <f>ROUND(I424*H424,2)</f>
        <v>0</v>
      </c>
      <c r="BL424" s="18" t="s">
        <v>299</v>
      </c>
      <c r="BM424" s="200" t="s">
        <v>642</v>
      </c>
    </row>
    <row r="425" spans="1:65" s="13" customFormat="1" ht="11.25">
      <c r="B425" s="202"/>
      <c r="C425" s="203"/>
      <c r="D425" s="204" t="s">
        <v>301</v>
      </c>
      <c r="E425" s="205" t="s">
        <v>1</v>
      </c>
      <c r="F425" s="206" t="s">
        <v>536</v>
      </c>
      <c r="G425" s="203"/>
      <c r="H425" s="205" t="s">
        <v>1</v>
      </c>
      <c r="I425" s="207"/>
      <c r="J425" s="203"/>
      <c r="K425" s="203"/>
      <c r="L425" s="208"/>
      <c r="M425" s="209"/>
      <c r="N425" s="210"/>
      <c r="O425" s="210"/>
      <c r="P425" s="210"/>
      <c r="Q425" s="210"/>
      <c r="R425" s="210"/>
      <c r="S425" s="210"/>
      <c r="T425" s="211"/>
      <c r="AT425" s="212" t="s">
        <v>301</v>
      </c>
      <c r="AU425" s="212" t="s">
        <v>120</v>
      </c>
      <c r="AV425" s="13" t="s">
        <v>85</v>
      </c>
      <c r="AW425" s="13" t="s">
        <v>32</v>
      </c>
      <c r="AX425" s="13" t="s">
        <v>77</v>
      </c>
      <c r="AY425" s="212" t="s">
        <v>292</v>
      </c>
    </row>
    <row r="426" spans="1:65" s="14" customFormat="1" ht="11.25">
      <c r="B426" s="213"/>
      <c r="C426" s="214"/>
      <c r="D426" s="204" t="s">
        <v>301</v>
      </c>
      <c r="E426" s="215" t="s">
        <v>1</v>
      </c>
      <c r="F426" s="216" t="s">
        <v>643</v>
      </c>
      <c r="G426" s="214"/>
      <c r="H426" s="217">
        <v>69.814999999999998</v>
      </c>
      <c r="I426" s="218"/>
      <c r="J426" s="214"/>
      <c r="K426" s="214"/>
      <c r="L426" s="219"/>
      <c r="M426" s="220"/>
      <c r="N426" s="221"/>
      <c r="O426" s="221"/>
      <c r="P426" s="221"/>
      <c r="Q426" s="221"/>
      <c r="R426" s="221"/>
      <c r="S426" s="221"/>
      <c r="T426" s="222"/>
      <c r="AT426" s="223" t="s">
        <v>301</v>
      </c>
      <c r="AU426" s="223" t="s">
        <v>120</v>
      </c>
      <c r="AV426" s="14" t="s">
        <v>120</v>
      </c>
      <c r="AW426" s="14" t="s">
        <v>32</v>
      </c>
      <c r="AX426" s="14" t="s">
        <v>77</v>
      </c>
      <c r="AY426" s="223" t="s">
        <v>292</v>
      </c>
    </row>
    <row r="427" spans="1:65" s="14" customFormat="1" ht="11.25">
      <c r="B427" s="213"/>
      <c r="C427" s="214"/>
      <c r="D427" s="204" t="s">
        <v>301</v>
      </c>
      <c r="E427" s="215" t="s">
        <v>1</v>
      </c>
      <c r="F427" s="216" t="s">
        <v>644</v>
      </c>
      <c r="G427" s="214"/>
      <c r="H427" s="217">
        <v>-6.44</v>
      </c>
      <c r="I427" s="218"/>
      <c r="J427" s="214"/>
      <c r="K427" s="214"/>
      <c r="L427" s="219"/>
      <c r="M427" s="220"/>
      <c r="N427" s="221"/>
      <c r="O427" s="221"/>
      <c r="P427" s="221"/>
      <c r="Q427" s="221"/>
      <c r="R427" s="221"/>
      <c r="S427" s="221"/>
      <c r="T427" s="222"/>
      <c r="AT427" s="223" t="s">
        <v>301</v>
      </c>
      <c r="AU427" s="223" t="s">
        <v>120</v>
      </c>
      <c r="AV427" s="14" t="s">
        <v>120</v>
      </c>
      <c r="AW427" s="14" t="s">
        <v>32</v>
      </c>
      <c r="AX427" s="14" t="s">
        <v>77</v>
      </c>
      <c r="AY427" s="223" t="s">
        <v>292</v>
      </c>
    </row>
    <row r="428" spans="1:65" s="13" customFormat="1" ht="11.25">
      <c r="B428" s="202"/>
      <c r="C428" s="203"/>
      <c r="D428" s="204" t="s">
        <v>301</v>
      </c>
      <c r="E428" s="205" t="s">
        <v>1</v>
      </c>
      <c r="F428" s="206" t="s">
        <v>540</v>
      </c>
      <c r="G428" s="203"/>
      <c r="H428" s="205" t="s">
        <v>1</v>
      </c>
      <c r="I428" s="207"/>
      <c r="J428" s="203"/>
      <c r="K428" s="203"/>
      <c r="L428" s="208"/>
      <c r="M428" s="209"/>
      <c r="N428" s="210"/>
      <c r="O428" s="210"/>
      <c r="P428" s="210"/>
      <c r="Q428" s="210"/>
      <c r="R428" s="210"/>
      <c r="S428" s="210"/>
      <c r="T428" s="211"/>
      <c r="AT428" s="212" t="s">
        <v>301</v>
      </c>
      <c r="AU428" s="212" t="s">
        <v>120</v>
      </c>
      <c r="AV428" s="13" t="s">
        <v>85</v>
      </c>
      <c r="AW428" s="13" t="s">
        <v>32</v>
      </c>
      <c r="AX428" s="13" t="s">
        <v>77</v>
      </c>
      <c r="AY428" s="212" t="s">
        <v>292</v>
      </c>
    </row>
    <row r="429" spans="1:65" s="14" customFormat="1" ht="11.25">
      <c r="B429" s="213"/>
      <c r="C429" s="214"/>
      <c r="D429" s="204" t="s">
        <v>301</v>
      </c>
      <c r="E429" s="215" t="s">
        <v>1</v>
      </c>
      <c r="F429" s="216" t="s">
        <v>645</v>
      </c>
      <c r="G429" s="214"/>
      <c r="H429" s="217">
        <v>11.558999999999999</v>
      </c>
      <c r="I429" s="218"/>
      <c r="J429" s="214"/>
      <c r="K429" s="214"/>
      <c r="L429" s="219"/>
      <c r="M429" s="220"/>
      <c r="N429" s="221"/>
      <c r="O429" s="221"/>
      <c r="P429" s="221"/>
      <c r="Q429" s="221"/>
      <c r="R429" s="221"/>
      <c r="S429" s="221"/>
      <c r="T429" s="222"/>
      <c r="AT429" s="223" t="s">
        <v>301</v>
      </c>
      <c r="AU429" s="223" t="s">
        <v>120</v>
      </c>
      <c r="AV429" s="14" t="s">
        <v>120</v>
      </c>
      <c r="AW429" s="14" t="s">
        <v>32</v>
      </c>
      <c r="AX429" s="14" t="s">
        <v>77</v>
      </c>
      <c r="AY429" s="223" t="s">
        <v>292</v>
      </c>
    </row>
    <row r="430" spans="1:65" s="14" customFormat="1" ht="11.25">
      <c r="B430" s="213"/>
      <c r="C430" s="214"/>
      <c r="D430" s="204" t="s">
        <v>301</v>
      </c>
      <c r="E430" s="215" t="s">
        <v>1</v>
      </c>
      <c r="F430" s="216" t="s">
        <v>646</v>
      </c>
      <c r="G430" s="214"/>
      <c r="H430" s="217">
        <v>-3.22</v>
      </c>
      <c r="I430" s="218"/>
      <c r="J430" s="214"/>
      <c r="K430" s="214"/>
      <c r="L430" s="219"/>
      <c r="M430" s="220"/>
      <c r="N430" s="221"/>
      <c r="O430" s="221"/>
      <c r="P430" s="221"/>
      <c r="Q430" s="221"/>
      <c r="R430" s="221"/>
      <c r="S430" s="221"/>
      <c r="T430" s="222"/>
      <c r="AT430" s="223" t="s">
        <v>301</v>
      </c>
      <c r="AU430" s="223" t="s">
        <v>120</v>
      </c>
      <c r="AV430" s="14" t="s">
        <v>120</v>
      </c>
      <c r="AW430" s="14" t="s">
        <v>32</v>
      </c>
      <c r="AX430" s="14" t="s">
        <v>77</v>
      </c>
      <c r="AY430" s="223" t="s">
        <v>292</v>
      </c>
    </row>
    <row r="431" spans="1:65" s="14" customFormat="1" ht="11.25">
      <c r="B431" s="213"/>
      <c r="C431" s="214"/>
      <c r="D431" s="204" t="s">
        <v>301</v>
      </c>
      <c r="E431" s="215" t="s">
        <v>1</v>
      </c>
      <c r="F431" s="216" t="s">
        <v>647</v>
      </c>
      <c r="G431" s="214"/>
      <c r="H431" s="217">
        <v>17.658000000000001</v>
      </c>
      <c r="I431" s="218"/>
      <c r="J431" s="214"/>
      <c r="K431" s="214"/>
      <c r="L431" s="219"/>
      <c r="M431" s="220"/>
      <c r="N431" s="221"/>
      <c r="O431" s="221"/>
      <c r="P431" s="221"/>
      <c r="Q431" s="221"/>
      <c r="R431" s="221"/>
      <c r="S431" s="221"/>
      <c r="T431" s="222"/>
      <c r="AT431" s="223" t="s">
        <v>301</v>
      </c>
      <c r="AU431" s="223" t="s">
        <v>120</v>
      </c>
      <c r="AV431" s="14" t="s">
        <v>120</v>
      </c>
      <c r="AW431" s="14" t="s">
        <v>32</v>
      </c>
      <c r="AX431" s="14" t="s">
        <v>77</v>
      </c>
      <c r="AY431" s="223" t="s">
        <v>292</v>
      </c>
    </row>
    <row r="432" spans="1:65" s="15" customFormat="1" ht="11.25">
      <c r="B432" s="224"/>
      <c r="C432" s="225"/>
      <c r="D432" s="204" t="s">
        <v>301</v>
      </c>
      <c r="E432" s="226" t="s">
        <v>1</v>
      </c>
      <c r="F432" s="227" t="s">
        <v>304</v>
      </c>
      <c r="G432" s="225"/>
      <c r="H432" s="228">
        <v>89.372</v>
      </c>
      <c r="I432" s="229"/>
      <c r="J432" s="225"/>
      <c r="K432" s="225"/>
      <c r="L432" s="230"/>
      <c r="M432" s="231"/>
      <c r="N432" s="232"/>
      <c r="O432" s="232"/>
      <c r="P432" s="232"/>
      <c r="Q432" s="232"/>
      <c r="R432" s="232"/>
      <c r="S432" s="232"/>
      <c r="T432" s="233"/>
      <c r="AT432" s="234" t="s">
        <v>301</v>
      </c>
      <c r="AU432" s="234" t="s">
        <v>120</v>
      </c>
      <c r="AV432" s="15" t="s">
        <v>299</v>
      </c>
      <c r="AW432" s="15" t="s">
        <v>32</v>
      </c>
      <c r="AX432" s="15" t="s">
        <v>85</v>
      </c>
      <c r="AY432" s="234" t="s">
        <v>292</v>
      </c>
    </row>
    <row r="433" spans="1:65" s="2" customFormat="1" ht="24.2" customHeight="1">
      <c r="A433" s="35"/>
      <c r="B433" s="36"/>
      <c r="C433" s="189" t="s">
        <v>648</v>
      </c>
      <c r="D433" s="189" t="s">
        <v>294</v>
      </c>
      <c r="E433" s="190" t="s">
        <v>649</v>
      </c>
      <c r="F433" s="191" t="s">
        <v>650</v>
      </c>
      <c r="G433" s="192" t="s">
        <v>297</v>
      </c>
      <c r="H433" s="193">
        <v>1096.8530000000001</v>
      </c>
      <c r="I433" s="194"/>
      <c r="J433" s="195">
        <f>ROUND(I433*H433,2)</f>
        <v>0</v>
      </c>
      <c r="K433" s="191" t="s">
        <v>298</v>
      </c>
      <c r="L433" s="40"/>
      <c r="M433" s="196" t="s">
        <v>1</v>
      </c>
      <c r="N433" s="197" t="s">
        <v>43</v>
      </c>
      <c r="O433" s="72"/>
      <c r="P433" s="198">
        <f>O433*H433</f>
        <v>0</v>
      </c>
      <c r="Q433" s="198">
        <v>0.12021</v>
      </c>
      <c r="R433" s="198">
        <f>Q433*H433</f>
        <v>131.85269913000002</v>
      </c>
      <c r="S433" s="198">
        <v>0</v>
      </c>
      <c r="T433" s="199">
        <f>S433*H433</f>
        <v>0</v>
      </c>
      <c r="U433" s="35"/>
      <c r="V433" s="35"/>
      <c r="W433" s="35"/>
      <c r="X433" s="35"/>
      <c r="Y433" s="35"/>
      <c r="Z433" s="35"/>
      <c r="AA433" s="35"/>
      <c r="AB433" s="35"/>
      <c r="AC433" s="35"/>
      <c r="AD433" s="35"/>
      <c r="AE433" s="35"/>
      <c r="AR433" s="200" t="s">
        <v>299</v>
      </c>
      <c r="AT433" s="200" t="s">
        <v>294</v>
      </c>
      <c r="AU433" s="200" t="s">
        <v>120</v>
      </c>
      <c r="AY433" s="18" t="s">
        <v>292</v>
      </c>
      <c r="BE433" s="201">
        <f>IF(N433="základní",J433,0)</f>
        <v>0</v>
      </c>
      <c r="BF433" s="201">
        <f>IF(N433="snížená",J433,0)</f>
        <v>0</v>
      </c>
      <c r="BG433" s="201">
        <f>IF(N433="zákl. přenesená",J433,0)</f>
        <v>0</v>
      </c>
      <c r="BH433" s="201">
        <f>IF(N433="sníž. přenesená",J433,0)</f>
        <v>0</v>
      </c>
      <c r="BI433" s="201">
        <f>IF(N433="nulová",J433,0)</f>
        <v>0</v>
      </c>
      <c r="BJ433" s="18" t="s">
        <v>120</v>
      </c>
      <c r="BK433" s="201">
        <f>ROUND(I433*H433,2)</f>
        <v>0</v>
      </c>
      <c r="BL433" s="18" t="s">
        <v>299</v>
      </c>
      <c r="BM433" s="200" t="s">
        <v>651</v>
      </c>
    </row>
    <row r="434" spans="1:65" s="13" customFormat="1" ht="11.25">
      <c r="B434" s="202"/>
      <c r="C434" s="203"/>
      <c r="D434" s="204" t="s">
        <v>301</v>
      </c>
      <c r="E434" s="205" t="s">
        <v>1</v>
      </c>
      <c r="F434" s="206" t="s">
        <v>536</v>
      </c>
      <c r="G434" s="203"/>
      <c r="H434" s="205" t="s">
        <v>1</v>
      </c>
      <c r="I434" s="207"/>
      <c r="J434" s="203"/>
      <c r="K434" s="203"/>
      <c r="L434" s="208"/>
      <c r="M434" s="209"/>
      <c r="N434" s="210"/>
      <c r="O434" s="210"/>
      <c r="P434" s="210"/>
      <c r="Q434" s="210"/>
      <c r="R434" s="210"/>
      <c r="S434" s="210"/>
      <c r="T434" s="211"/>
      <c r="AT434" s="212" t="s">
        <v>301</v>
      </c>
      <c r="AU434" s="212" t="s">
        <v>120</v>
      </c>
      <c r="AV434" s="13" t="s">
        <v>85</v>
      </c>
      <c r="AW434" s="13" t="s">
        <v>32</v>
      </c>
      <c r="AX434" s="13" t="s">
        <v>77</v>
      </c>
      <c r="AY434" s="212" t="s">
        <v>292</v>
      </c>
    </row>
    <row r="435" spans="1:65" s="14" customFormat="1" ht="22.5">
      <c r="B435" s="213"/>
      <c r="C435" s="214"/>
      <c r="D435" s="204" t="s">
        <v>301</v>
      </c>
      <c r="E435" s="215" t="s">
        <v>1</v>
      </c>
      <c r="F435" s="216" t="s">
        <v>652</v>
      </c>
      <c r="G435" s="214"/>
      <c r="H435" s="217">
        <v>231.81</v>
      </c>
      <c r="I435" s="218"/>
      <c r="J435" s="214"/>
      <c r="K435" s="214"/>
      <c r="L435" s="219"/>
      <c r="M435" s="220"/>
      <c r="N435" s="221"/>
      <c r="O435" s="221"/>
      <c r="P435" s="221"/>
      <c r="Q435" s="221"/>
      <c r="R435" s="221"/>
      <c r="S435" s="221"/>
      <c r="T435" s="222"/>
      <c r="AT435" s="223" t="s">
        <v>301</v>
      </c>
      <c r="AU435" s="223" t="s">
        <v>120</v>
      </c>
      <c r="AV435" s="14" t="s">
        <v>120</v>
      </c>
      <c r="AW435" s="14" t="s">
        <v>32</v>
      </c>
      <c r="AX435" s="14" t="s">
        <v>77</v>
      </c>
      <c r="AY435" s="223" t="s">
        <v>292</v>
      </c>
    </row>
    <row r="436" spans="1:65" s="14" customFormat="1" ht="11.25">
      <c r="B436" s="213"/>
      <c r="C436" s="214"/>
      <c r="D436" s="204" t="s">
        <v>301</v>
      </c>
      <c r="E436" s="215" t="s">
        <v>1</v>
      </c>
      <c r="F436" s="216" t="s">
        <v>653</v>
      </c>
      <c r="G436" s="214"/>
      <c r="H436" s="217">
        <v>-56.48</v>
      </c>
      <c r="I436" s="218"/>
      <c r="J436" s="214"/>
      <c r="K436" s="214"/>
      <c r="L436" s="219"/>
      <c r="M436" s="220"/>
      <c r="N436" s="221"/>
      <c r="O436" s="221"/>
      <c r="P436" s="221"/>
      <c r="Q436" s="221"/>
      <c r="R436" s="221"/>
      <c r="S436" s="221"/>
      <c r="T436" s="222"/>
      <c r="AT436" s="223" t="s">
        <v>301</v>
      </c>
      <c r="AU436" s="223" t="s">
        <v>120</v>
      </c>
      <c r="AV436" s="14" t="s">
        <v>120</v>
      </c>
      <c r="AW436" s="14" t="s">
        <v>32</v>
      </c>
      <c r="AX436" s="14" t="s">
        <v>77</v>
      </c>
      <c r="AY436" s="223" t="s">
        <v>292</v>
      </c>
    </row>
    <row r="437" spans="1:65" s="14" customFormat="1" ht="11.25">
      <c r="B437" s="213"/>
      <c r="C437" s="214"/>
      <c r="D437" s="204" t="s">
        <v>301</v>
      </c>
      <c r="E437" s="215" t="s">
        <v>1</v>
      </c>
      <c r="F437" s="216" t="s">
        <v>654</v>
      </c>
      <c r="G437" s="214"/>
      <c r="H437" s="217">
        <v>26.552</v>
      </c>
      <c r="I437" s="218"/>
      <c r="J437" s="214"/>
      <c r="K437" s="214"/>
      <c r="L437" s="219"/>
      <c r="M437" s="220"/>
      <c r="N437" s="221"/>
      <c r="O437" s="221"/>
      <c r="P437" s="221"/>
      <c r="Q437" s="221"/>
      <c r="R437" s="221"/>
      <c r="S437" s="221"/>
      <c r="T437" s="222"/>
      <c r="AT437" s="223" t="s">
        <v>301</v>
      </c>
      <c r="AU437" s="223" t="s">
        <v>120</v>
      </c>
      <c r="AV437" s="14" t="s">
        <v>120</v>
      </c>
      <c r="AW437" s="14" t="s">
        <v>32</v>
      </c>
      <c r="AX437" s="14" t="s">
        <v>77</v>
      </c>
      <c r="AY437" s="223" t="s">
        <v>292</v>
      </c>
    </row>
    <row r="438" spans="1:65" s="14" customFormat="1" ht="11.25">
      <c r="B438" s="213"/>
      <c r="C438" s="214"/>
      <c r="D438" s="204" t="s">
        <v>301</v>
      </c>
      <c r="E438" s="215" t="s">
        <v>1</v>
      </c>
      <c r="F438" s="216" t="s">
        <v>655</v>
      </c>
      <c r="G438" s="214"/>
      <c r="H438" s="217">
        <v>13.276</v>
      </c>
      <c r="I438" s="218"/>
      <c r="J438" s="214"/>
      <c r="K438" s="214"/>
      <c r="L438" s="219"/>
      <c r="M438" s="220"/>
      <c r="N438" s="221"/>
      <c r="O438" s="221"/>
      <c r="P438" s="221"/>
      <c r="Q438" s="221"/>
      <c r="R438" s="221"/>
      <c r="S438" s="221"/>
      <c r="T438" s="222"/>
      <c r="AT438" s="223" t="s">
        <v>301</v>
      </c>
      <c r="AU438" s="223" t="s">
        <v>120</v>
      </c>
      <c r="AV438" s="14" t="s">
        <v>120</v>
      </c>
      <c r="AW438" s="14" t="s">
        <v>32</v>
      </c>
      <c r="AX438" s="14" t="s">
        <v>77</v>
      </c>
      <c r="AY438" s="223" t="s">
        <v>292</v>
      </c>
    </row>
    <row r="439" spans="1:65" s="16" customFormat="1" ht="11.25">
      <c r="B439" s="235"/>
      <c r="C439" s="236"/>
      <c r="D439" s="204" t="s">
        <v>301</v>
      </c>
      <c r="E439" s="237" t="s">
        <v>1</v>
      </c>
      <c r="F439" s="238" t="s">
        <v>316</v>
      </c>
      <c r="G439" s="236"/>
      <c r="H439" s="239">
        <v>215.15799999999999</v>
      </c>
      <c r="I439" s="240"/>
      <c r="J439" s="236"/>
      <c r="K439" s="236"/>
      <c r="L439" s="241"/>
      <c r="M439" s="242"/>
      <c r="N439" s="243"/>
      <c r="O439" s="243"/>
      <c r="P439" s="243"/>
      <c r="Q439" s="243"/>
      <c r="R439" s="243"/>
      <c r="S439" s="243"/>
      <c r="T439" s="244"/>
      <c r="AT439" s="245" t="s">
        <v>301</v>
      </c>
      <c r="AU439" s="245" t="s">
        <v>120</v>
      </c>
      <c r="AV439" s="16" t="s">
        <v>317</v>
      </c>
      <c r="AW439" s="16" t="s">
        <v>32</v>
      </c>
      <c r="AX439" s="16" t="s">
        <v>77</v>
      </c>
      <c r="AY439" s="245" t="s">
        <v>292</v>
      </c>
    </row>
    <row r="440" spans="1:65" s="13" customFormat="1" ht="11.25">
      <c r="B440" s="202"/>
      <c r="C440" s="203"/>
      <c r="D440" s="204" t="s">
        <v>301</v>
      </c>
      <c r="E440" s="205" t="s">
        <v>1</v>
      </c>
      <c r="F440" s="206" t="s">
        <v>656</v>
      </c>
      <c r="G440" s="203"/>
      <c r="H440" s="205" t="s">
        <v>1</v>
      </c>
      <c r="I440" s="207"/>
      <c r="J440" s="203"/>
      <c r="K440" s="203"/>
      <c r="L440" s="208"/>
      <c r="M440" s="209"/>
      <c r="N440" s="210"/>
      <c r="O440" s="210"/>
      <c r="P440" s="210"/>
      <c r="Q440" s="210"/>
      <c r="R440" s="210"/>
      <c r="S440" s="210"/>
      <c r="T440" s="211"/>
      <c r="AT440" s="212" t="s">
        <v>301</v>
      </c>
      <c r="AU440" s="212" t="s">
        <v>120</v>
      </c>
      <c r="AV440" s="13" t="s">
        <v>85</v>
      </c>
      <c r="AW440" s="13" t="s">
        <v>32</v>
      </c>
      <c r="AX440" s="13" t="s">
        <v>77</v>
      </c>
      <c r="AY440" s="212" t="s">
        <v>292</v>
      </c>
    </row>
    <row r="441" spans="1:65" s="14" customFormat="1" ht="22.5">
      <c r="B441" s="213"/>
      <c r="C441" s="214"/>
      <c r="D441" s="204" t="s">
        <v>301</v>
      </c>
      <c r="E441" s="215" t="s">
        <v>1</v>
      </c>
      <c r="F441" s="216" t="s">
        <v>657</v>
      </c>
      <c r="G441" s="214"/>
      <c r="H441" s="217">
        <v>231.745</v>
      </c>
      <c r="I441" s="218"/>
      <c r="J441" s="214"/>
      <c r="K441" s="214"/>
      <c r="L441" s="219"/>
      <c r="M441" s="220"/>
      <c r="N441" s="221"/>
      <c r="O441" s="221"/>
      <c r="P441" s="221"/>
      <c r="Q441" s="221"/>
      <c r="R441" s="221"/>
      <c r="S441" s="221"/>
      <c r="T441" s="222"/>
      <c r="AT441" s="223" t="s">
        <v>301</v>
      </c>
      <c r="AU441" s="223" t="s">
        <v>120</v>
      </c>
      <c r="AV441" s="14" t="s">
        <v>120</v>
      </c>
      <c r="AW441" s="14" t="s">
        <v>32</v>
      </c>
      <c r="AX441" s="14" t="s">
        <v>77</v>
      </c>
      <c r="AY441" s="223" t="s">
        <v>292</v>
      </c>
    </row>
    <row r="442" spans="1:65" s="14" customFormat="1" ht="11.25">
      <c r="B442" s="213"/>
      <c r="C442" s="214"/>
      <c r="D442" s="204" t="s">
        <v>301</v>
      </c>
      <c r="E442" s="215" t="s">
        <v>1</v>
      </c>
      <c r="F442" s="216" t="s">
        <v>653</v>
      </c>
      <c r="G442" s="214"/>
      <c r="H442" s="217">
        <v>-56.48</v>
      </c>
      <c r="I442" s="218"/>
      <c r="J442" s="214"/>
      <c r="K442" s="214"/>
      <c r="L442" s="219"/>
      <c r="M442" s="220"/>
      <c r="N442" s="221"/>
      <c r="O442" s="221"/>
      <c r="P442" s="221"/>
      <c r="Q442" s="221"/>
      <c r="R442" s="221"/>
      <c r="S442" s="221"/>
      <c r="T442" s="222"/>
      <c r="AT442" s="223" t="s">
        <v>301</v>
      </c>
      <c r="AU442" s="223" t="s">
        <v>120</v>
      </c>
      <c r="AV442" s="14" t="s">
        <v>120</v>
      </c>
      <c r="AW442" s="14" t="s">
        <v>32</v>
      </c>
      <c r="AX442" s="14" t="s">
        <v>77</v>
      </c>
      <c r="AY442" s="223" t="s">
        <v>292</v>
      </c>
    </row>
    <row r="443" spans="1:65" s="14" customFormat="1" ht="11.25">
      <c r="B443" s="213"/>
      <c r="C443" s="214"/>
      <c r="D443" s="204" t="s">
        <v>301</v>
      </c>
      <c r="E443" s="215" t="s">
        <v>1</v>
      </c>
      <c r="F443" s="216" t="s">
        <v>654</v>
      </c>
      <c r="G443" s="214"/>
      <c r="H443" s="217">
        <v>26.552</v>
      </c>
      <c r="I443" s="218"/>
      <c r="J443" s="214"/>
      <c r="K443" s="214"/>
      <c r="L443" s="219"/>
      <c r="M443" s="220"/>
      <c r="N443" s="221"/>
      <c r="O443" s="221"/>
      <c r="P443" s="221"/>
      <c r="Q443" s="221"/>
      <c r="R443" s="221"/>
      <c r="S443" s="221"/>
      <c r="T443" s="222"/>
      <c r="AT443" s="223" t="s">
        <v>301</v>
      </c>
      <c r="AU443" s="223" t="s">
        <v>120</v>
      </c>
      <c r="AV443" s="14" t="s">
        <v>120</v>
      </c>
      <c r="AW443" s="14" t="s">
        <v>32</v>
      </c>
      <c r="AX443" s="14" t="s">
        <v>77</v>
      </c>
      <c r="AY443" s="223" t="s">
        <v>292</v>
      </c>
    </row>
    <row r="444" spans="1:65" s="14" customFormat="1" ht="11.25">
      <c r="B444" s="213"/>
      <c r="C444" s="214"/>
      <c r="D444" s="204" t="s">
        <v>301</v>
      </c>
      <c r="E444" s="215" t="s">
        <v>1</v>
      </c>
      <c r="F444" s="216" t="s">
        <v>658</v>
      </c>
      <c r="G444" s="214"/>
      <c r="H444" s="217">
        <v>50.881</v>
      </c>
      <c r="I444" s="218"/>
      <c r="J444" s="214"/>
      <c r="K444" s="214"/>
      <c r="L444" s="219"/>
      <c r="M444" s="220"/>
      <c r="N444" s="221"/>
      <c r="O444" s="221"/>
      <c r="P444" s="221"/>
      <c r="Q444" s="221"/>
      <c r="R444" s="221"/>
      <c r="S444" s="221"/>
      <c r="T444" s="222"/>
      <c r="AT444" s="223" t="s">
        <v>301</v>
      </c>
      <c r="AU444" s="223" t="s">
        <v>120</v>
      </c>
      <c r="AV444" s="14" t="s">
        <v>120</v>
      </c>
      <c r="AW444" s="14" t="s">
        <v>32</v>
      </c>
      <c r="AX444" s="14" t="s">
        <v>77</v>
      </c>
      <c r="AY444" s="223" t="s">
        <v>292</v>
      </c>
    </row>
    <row r="445" spans="1:65" s="14" customFormat="1" ht="11.25">
      <c r="B445" s="213"/>
      <c r="C445" s="214"/>
      <c r="D445" s="204" t="s">
        <v>301</v>
      </c>
      <c r="E445" s="215" t="s">
        <v>1</v>
      </c>
      <c r="F445" s="216" t="s">
        <v>659</v>
      </c>
      <c r="G445" s="214"/>
      <c r="H445" s="217">
        <v>10.672000000000001</v>
      </c>
      <c r="I445" s="218"/>
      <c r="J445" s="214"/>
      <c r="K445" s="214"/>
      <c r="L445" s="219"/>
      <c r="M445" s="220"/>
      <c r="N445" s="221"/>
      <c r="O445" s="221"/>
      <c r="P445" s="221"/>
      <c r="Q445" s="221"/>
      <c r="R445" s="221"/>
      <c r="S445" s="221"/>
      <c r="T445" s="222"/>
      <c r="AT445" s="223" t="s">
        <v>301</v>
      </c>
      <c r="AU445" s="223" t="s">
        <v>120</v>
      </c>
      <c r="AV445" s="14" t="s">
        <v>120</v>
      </c>
      <c r="AW445" s="14" t="s">
        <v>32</v>
      </c>
      <c r="AX445" s="14" t="s">
        <v>77</v>
      </c>
      <c r="AY445" s="223" t="s">
        <v>292</v>
      </c>
    </row>
    <row r="446" spans="1:65" s="14" customFormat="1" ht="11.25">
      <c r="B446" s="213"/>
      <c r="C446" s="214"/>
      <c r="D446" s="204" t="s">
        <v>301</v>
      </c>
      <c r="E446" s="215" t="s">
        <v>1</v>
      </c>
      <c r="F446" s="216" t="s">
        <v>660</v>
      </c>
      <c r="G446" s="214"/>
      <c r="H446" s="217">
        <v>-5.827</v>
      </c>
      <c r="I446" s="218"/>
      <c r="J446" s="214"/>
      <c r="K446" s="214"/>
      <c r="L446" s="219"/>
      <c r="M446" s="220"/>
      <c r="N446" s="221"/>
      <c r="O446" s="221"/>
      <c r="P446" s="221"/>
      <c r="Q446" s="221"/>
      <c r="R446" s="221"/>
      <c r="S446" s="221"/>
      <c r="T446" s="222"/>
      <c r="AT446" s="223" t="s">
        <v>301</v>
      </c>
      <c r="AU446" s="223" t="s">
        <v>120</v>
      </c>
      <c r="AV446" s="14" t="s">
        <v>120</v>
      </c>
      <c r="AW446" s="14" t="s">
        <v>32</v>
      </c>
      <c r="AX446" s="14" t="s">
        <v>77</v>
      </c>
      <c r="AY446" s="223" t="s">
        <v>292</v>
      </c>
    </row>
    <row r="447" spans="1:65" s="16" customFormat="1" ht="11.25">
      <c r="B447" s="235"/>
      <c r="C447" s="236"/>
      <c r="D447" s="204" t="s">
        <v>301</v>
      </c>
      <c r="E447" s="237" t="s">
        <v>1</v>
      </c>
      <c r="F447" s="238" t="s">
        <v>316</v>
      </c>
      <c r="G447" s="236"/>
      <c r="H447" s="239">
        <v>257.54300000000001</v>
      </c>
      <c r="I447" s="240"/>
      <c r="J447" s="236"/>
      <c r="K447" s="236"/>
      <c r="L447" s="241"/>
      <c r="M447" s="242"/>
      <c r="N447" s="243"/>
      <c r="O447" s="243"/>
      <c r="P447" s="243"/>
      <c r="Q447" s="243"/>
      <c r="R447" s="243"/>
      <c r="S447" s="243"/>
      <c r="T447" s="244"/>
      <c r="AT447" s="245" t="s">
        <v>301</v>
      </c>
      <c r="AU447" s="245" t="s">
        <v>120</v>
      </c>
      <c r="AV447" s="16" t="s">
        <v>317</v>
      </c>
      <c r="AW447" s="16" t="s">
        <v>32</v>
      </c>
      <c r="AX447" s="16" t="s">
        <v>77</v>
      </c>
      <c r="AY447" s="245" t="s">
        <v>292</v>
      </c>
    </row>
    <row r="448" spans="1:65" s="13" customFormat="1" ht="11.25">
      <c r="B448" s="202"/>
      <c r="C448" s="203"/>
      <c r="D448" s="204" t="s">
        <v>301</v>
      </c>
      <c r="E448" s="205" t="s">
        <v>1</v>
      </c>
      <c r="F448" s="206" t="s">
        <v>544</v>
      </c>
      <c r="G448" s="203"/>
      <c r="H448" s="205" t="s">
        <v>1</v>
      </c>
      <c r="I448" s="207"/>
      <c r="J448" s="203"/>
      <c r="K448" s="203"/>
      <c r="L448" s="208"/>
      <c r="M448" s="209"/>
      <c r="N448" s="210"/>
      <c r="O448" s="210"/>
      <c r="P448" s="210"/>
      <c r="Q448" s="210"/>
      <c r="R448" s="210"/>
      <c r="S448" s="210"/>
      <c r="T448" s="211"/>
      <c r="AT448" s="212" t="s">
        <v>301</v>
      </c>
      <c r="AU448" s="212" t="s">
        <v>120</v>
      </c>
      <c r="AV448" s="13" t="s">
        <v>85</v>
      </c>
      <c r="AW448" s="13" t="s">
        <v>32</v>
      </c>
      <c r="AX448" s="13" t="s">
        <v>77</v>
      </c>
      <c r="AY448" s="212" t="s">
        <v>292</v>
      </c>
    </row>
    <row r="449" spans="2:51" s="14" customFormat="1" ht="22.5">
      <c r="B449" s="213"/>
      <c r="C449" s="214"/>
      <c r="D449" s="204" t="s">
        <v>301</v>
      </c>
      <c r="E449" s="215" t="s">
        <v>1</v>
      </c>
      <c r="F449" s="216" t="s">
        <v>661</v>
      </c>
      <c r="G449" s="214"/>
      <c r="H449" s="217">
        <v>231.876</v>
      </c>
      <c r="I449" s="218"/>
      <c r="J449" s="214"/>
      <c r="K449" s="214"/>
      <c r="L449" s="219"/>
      <c r="M449" s="220"/>
      <c r="N449" s="221"/>
      <c r="O449" s="221"/>
      <c r="P449" s="221"/>
      <c r="Q449" s="221"/>
      <c r="R449" s="221"/>
      <c r="S449" s="221"/>
      <c r="T449" s="222"/>
      <c r="AT449" s="223" t="s">
        <v>301</v>
      </c>
      <c r="AU449" s="223" t="s">
        <v>120</v>
      </c>
      <c r="AV449" s="14" t="s">
        <v>120</v>
      </c>
      <c r="AW449" s="14" t="s">
        <v>32</v>
      </c>
      <c r="AX449" s="14" t="s">
        <v>77</v>
      </c>
      <c r="AY449" s="223" t="s">
        <v>292</v>
      </c>
    </row>
    <row r="450" spans="2:51" s="14" customFormat="1" ht="11.25">
      <c r="B450" s="213"/>
      <c r="C450" s="214"/>
      <c r="D450" s="204" t="s">
        <v>301</v>
      </c>
      <c r="E450" s="215" t="s">
        <v>1</v>
      </c>
      <c r="F450" s="216" t="s">
        <v>653</v>
      </c>
      <c r="G450" s="214"/>
      <c r="H450" s="217">
        <v>-56.48</v>
      </c>
      <c r="I450" s="218"/>
      <c r="J450" s="214"/>
      <c r="K450" s="214"/>
      <c r="L450" s="219"/>
      <c r="M450" s="220"/>
      <c r="N450" s="221"/>
      <c r="O450" s="221"/>
      <c r="P450" s="221"/>
      <c r="Q450" s="221"/>
      <c r="R450" s="221"/>
      <c r="S450" s="221"/>
      <c r="T450" s="222"/>
      <c r="AT450" s="223" t="s">
        <v>301</v>
      </c>
      <c r="AU450" s="223" t="s">
        <v>120</v>
      </c>
      <c r="AV450" s="14" t="s">
        <v>120</v>
      </c>
      <c r="AW450" s="14" t="s">
        <v>32</v>
      </c>
      <c r="AX450" s="14" t="s">
        <v>77</v>
      </c>
      <c r="AY450" s="223" t="s">
        <v>292</v>
      </c>
    </row>
    <row r="451" spans="2:51" s="14" customFormat="1" ht="11.25">
      <c r="B451" s="213"/>
      <c r="C451" s="214"/>
      <c r="D451" s="204" t="s">
        <v>301</v>
      </c>
      <c r="E451" s="215" t="s">
        <v>1</v>
      </c>
      <c r="F451" s="216" t="s">
        <v>662</v>
      </c>
      <c r="G451" s="214"/>
      <c r="H451" s="217">
        <v>26.667000000000002</v>
      </c>
      <c r="I451" s="218"/>
      <c r="J451" s="214"/>
      <c r="K451" s="214"/>
      <c r="L451" s="219"/>
      <c r="M451" s="220"/>
      <c r="N451" s="221"/>
      <c r="O451" s="221"/>
      <c r="P451" s="221"/>
      <c r="Q451" s="221"/>
      <c r="R451" s="221"/>
      <c r="S451" s="221"/>
      <c r="T451" s="222"/>
      <c r="AT451" s="223" t="s">
        <v>301</v>
      </c>
      <c r="AU451" s="223" t="s">
        <v>120</v>
      </c>
      <c r="AV451" s="14" t="s">
        <v>120</v>
      </c>
      <c r="AW451" s="14" t="s">
        <v>32</v>
      </c>
      <c r="AX451" s="14" t="s">
        <v>77</v>
      </c>
      <c r="AY451" s="223" t="s">
        <v>292</v>
      </c>
    </row>
    <row r="452" spans="2:51" s="14" customFormat="1" ht="11.25">
      <c r="B452" s="213"/>
      <c r="C452" s="214"/>
      <c r="D452" s="204" t="s">
        <v>301</v>
      </c>
      <c r="E452" s="215" t="s">
        <v>1</v>
      </c>
      <c r="F452" s="216" t="s">
        <v>663</v>
      </c>
      <c r="G452" s="214"/>
      <c r="H452" s="217">
        <v>38.781999999999996</v>
      </c>
      <c r="I452" s="218"/>
      <c r="J452" s="214"/>
      <c r="K452" s="214"/>
      <c r="L452" s="219"/>
      <c r="M452" s="220"/>
      <c r="N452" s="221"/>
      <c r="O452" s="221"/>
      <c r="P452" s="221"/>
      <c r="Q452" s="221"/>
      <c r="R452" s="221"/>
      <c r="S452" s="221"/>
      <c r="T452" s="222"/>
      <c r="AT452" s="223" t="s">
        <v>301</v>
      </c>
      <c r="AU452" s="223" t="s">
        <v>120</v>
      </c>
      <c r="AV452" s="14" t="s">
        <v>120</v>
      </c>
      <c r="AW452" s="14" t="s">
        <v>32</v>
      </c>
      <c r="AX452" s="14" t="s">
        <v>77</v>
      </c>
      <c r="AY452" s="223" t="s">
        <v>292</v>
      </c>
    </row>
    <row r="453" spans="2:51" s="14" customFormat="1" ht="11.25">
      <c r="B453" s="213"/>
      <c r="C453" s="214"/>
      <c r="D453" s="204" t="s">
        <v>301</v>
      </c>
      <c r="E453" s="215" t="s">
        <v>1</v>
      </c>
      <c r="F453" s="216" t="s">
        <v>664</v>
      </c>
      <c r="G453" s="214"/>
      <c r="H453" s="217">
        <v>-4.5</v>
      </c>
      <c r="I453" s="218"/>
      <c r="J453" s="214"/>
      <c r="K453" s="214"/>
      <c r="L453" s="219"/>
      <c r="M453" s="220"/>
      <c r="N453" s="221"/>
      <c r="O453" s="221"/>
      <c r="P453" s="221"/>
      <c r="Q453" s="221"/>
      <c r="R453" s="221"/>
      <c r="S453" s="221"/>
      <c r="T453" s="222"/>
      <c r="AT453" s="223" t="s">
        <v>301</v>
      </c>
      <c r="AU453" s="223" t="s">
        <v>120</v>
      </c>
      <c r="AV453" s="14" t="s">
        <v>120</v>
      </c>
      <c r="AW453" s="14" t="s">
        <v>32</v>
      </c>
      <c r="AX453" s="14" t="s">
        <v>77</v>
      </c>
      <c r="AY453" s="223" t="s">
        <v>292</v>
      </c>
    </row>
    <row r="454" spans="2:51" s="16" customFormat="1" ht="11.25">
      <c r="B454" s="235"/>
      <c r="C454" s="236"/>
      <c r="D454" s="204" t="s">
        <v>301</v>
      </c>
      <c r="E454" s="237" t="s">
        <v>1</v>
      </c>
      <c r="F454" s="238" t="s">
        <v>316</v>
      </c>
      <c r="G454" s="236"/>
      <c r="H454" s="239">
        <v>236.345</v>
      </c>
      <c r="I454" s="240"/>
      <c r="J454" s="236"/>
      <c r="K454" s="236"/>
      <c r="L454" s="241"/>
      <c r="M454" s="242"/>
      <c r="N454" s="243"/>
      <c r="O454" s="243"/>
      <c r="P454" s="243"/>
      <c r="Q454" s="243"/>
      <c r="R454" s="243"/>
      <c r="S454" s="243"/>
      <c r="T454" s="244"/>
      <c r="AT454" s="245" t="s">
        <v>301</v>
      </c>
      <c r="AU454" s="245" t="s">
        <v>120</v>
      </c>
      <c r="AV454" s="16" t="s">
        <v>317</v>
      </c>
      <c r="AW454" s="16" t="s">
        <v>32</v>
      </c>
      <c r="AX454" s="16" t="s">
        <v>77</v>
      </c>
      <c r="AY454" s="245" t="s">
        <v>292</v>
      </c>
    </row>
    <row r="455" spans="2:51" s="13" customFormat="1" ht="11.25">
      <c r="B455" s="202"/>
      <c r="C455" s="203"/>
      <c r="D455" s="204" t="s">
        <v>301</v>
      </c>
      <c r="E455" s="205" t="s">
        <v>1</v>
      </c>
      <c r="F455" s="206" t="s">
        <v>547</v>
      </c>
      <c r="G455" s="203"/>
      <c r="H455" s="205" t="s">
        <v>1</v>
      </c>
      <c r="I455" s="207"/>
      <c r="J455" s="203"/>
      <c r="K455" s="203"/>
      <c r="L455" s="208"/>
      <c r="M455" s="209"/>
      <c r="N455" s="210"/>
      <c r="O455" s="210"/>
      <c r="P455" s="210"/>
      <c r="Q455" s="210"/>
      <c r="R455" s="210"/>
      <c r="S455" s="210"/>
      <c r="T455" s="211"/>
      <c r="AT455" s="212" t="s">
        <v>301</v>
      </c>
      <c r="AU455" s="212" t="s">
        <v>120</v>
      </c>
      <c r="AV455" s="13" t="s">
        <v>85</v>
      </c>
      <c r="AW455" s="13" t="s">
        <v>32</v>
      </c>
      <c r="AX455" s="13" t="s">
        <v>77</v>
      </c>
      <c r="AY455" s="212" t="s">
        <v>292</v>
      </c>
    </row>
    <row r="456" spans="2:51" s="14" customFormat="1" ht="22.5">
      <c r="B456" s="213"/>
      <c r="C456" s="214"/>
      <c r="D456" s="204" t="s">
        <v>301</v>
      </c>
      <c r="E456" s="215" t="s">
        <v>1</v>
      </c>
      <c r="F456" s="216" t="s">
        <v>665</v>
      </c>
      <c r="G456" s="214"/>
      <c r="H456" s="217">
        <v>231.05799999999999</v>
      </c>
      <c r="I456" s="218"/>
      <c r="J456" s="214"/>
      <c r="K456" s="214"/>
      <c r="L456" s="219"/>
      <c r="M456" s="220"/>
      <c r="N456" s="221"/>
      <c r="O456" s="221"/>
      <c r="P456" s="221"/>
      <c r="Q456" s="221"/>
      <c r="R456" s="221"/>
      <c r="S456" s="221"/>
      <c r="T456" s="222"/>
      <c r="AT456" s="223" t="s">
        <v>301</v>
      </c>
      <c r="AU456" s="223" t="s">
        <v>120</v>
      </c>
      <c r="AV456" s="14" t="s">
        <v>120</v>
      </c>
      <c r="AW456" s="14" t="s">
        <v>32</v>
      </c>
      <c r="AX456" s="14" t="s">
        <v>77</v>
      </c>
      <c r="AY456" s="223" t="s">
        <v>292</v>
      </c>
    </row>
    <row r="457" spans="2:51" s="14" customFormat="1" ht="11.25">
      <c r="B457" s="213"/>
      <c r="C457" s="214"/>
      <c r="D457" s="204" t="s">
        <v>301</v>
      </c>
      <c r="E457" s="215" t="s">
        <v>1</v>
      </c>
      <c r="F457" s="216" t="s">
        <v>653</v>
      </c>
      <c r="G457" s="214"/>
      <c r="H457" s="217">
        <v>-56.48</v>
      </c>
      <c r="I457" s="218"/>
      <c r="J457" s="214"/>
      <c r="K457" s="214"/>
      <c r="L457" s="219"/>
      <c r="M457" s="220"/>
      <c r="N457" s="221"/>
      <c r="O457" s="221"/>
      <c r="P457" s="221"/>
      <c r="Q457" s="221"/>
      <c r="R457" s="221"/>
      <c r="S457" s="221"/>
      <c r="T457" s="222"/>
      <c r="AT457" s="223" t="s">
        <v>301</v>
      </c>
      <c r="AU457" s="223" t="s">
        <v>120</v>
      </c>
      <c r="AV457" s="14" t="s">
        <v>120</v>
      </c>
      <c r="AW457" s="14" t="s">
        <v>32</v>
      </c>
      <c r="AX457" s="14" t="s">
        <v>77</v>
      </c>
      <c r="AY457" s="223" t="s">
        <v>292</v>
      </c>
    </row>
    <row r="458" spans="2:51" s="14" customFormat="1" ht="11.25">
      <c r="B458" s="213"/>
      <c r="C458" s="214"/>
      <c r="D458" s="204" t="s">
        <v>301</v>
      </c>
      <c r="E458" s="215" t="s">
        <v>1</v>
      </c>
      <c r="F458" s="216" t="s">
        <v>662</v>
      </c>
      <c r="G458" s="214"/>
      <c r="H458" s="217">
        <v>26.667000000000002</v>
      </c>
      <c r="I458" s="218"/>
      <c r="J458" s="214"/>
      <c r="K458" s="214"/>
      <c r="L458" s="219"/>
      <c r="M458" s="220"/>
      <c r="N458" s="221"/>
      <c r="O458" s="221"/>
      <c r="P458" s="221"/>
      <c r="Q458" s="221"/>
      <c r="R458" s="221"/>
      <c r="S458" s="221"/>
      <c r="T458" s="222"/>
      <c r="AT458" s="223" t="s">
        <v>301</v>
      </c>
      <c r="AU458" s="223" t="s">
        <v>120</v>
      </c>
      <c r="AV458" s="14" t="s">
        <v>120</v>
      </c>
      <c r="AW458" s="14" t="s">
        <v>32</v>
      </c>
      <c r="AX458" s="14" t="s">
        <v>77</v>
      </c>
      <c r="AY458" s="223" t="s">
        <v>292</v>
      </c>
    </row>
    <row r="459" spans="2:51" s="14" customFormat="1" ht="11.25">
      <c r="B459" s="213"/>
      <c r="C459" s="214"/>
      <c r="D459" s="204" t="s">
        <v>301</v>
      </c>
      <c r="E459" s="215" t="s">
        <v>1</v>
      </c>
      <c r="F459" s="216" t="s">
        <v>663</v>
      </c>
      <c r="G459" s="214"/>
      <c r="H459" s="217">
        <v>38.781999999999996</v>
      </c>
      <c r="I459" s="218"/>
      <c r="J459" s="214"/>
      <c r="K459" s="214"/>
      <c r="L459" s="219"/>
      <c r="M459" s="220"/>
      <c r="N459" s="221"/>
      <c r="O459" s="221"/>
      <c r="P459" s="221"/>
      <c r="Q459" s="221"/>
      <c r="R459" s="221"/>
      <c r="S459" s="221"/>
      <c r="T459" s="222"/>
      <c r="AT459" s="223" t="s">
        <v>301</v>
      </c>
      <c r="AU459" s="223" t="s">
        <v>120</v>
      </c>
      <c r="AV459" s="14" t="s">
        <v>120</v>
      </c>
      <c r="AW459" s="14" t="s">
        <v>32</v>
      </c>
      <c r="AX459" s="14" t="s">
        <v>77</v>
      </c>
      <c r="AY459" s="223" t="s">
        <v>292</v>
      </c>
    </row>
    <row r="460" spans="2:51" s="16" customFormat="1" ht="11.25">
      <c r="B460" s="235"/>
      <c r="C460" s="236"/>
      <c r="D460" s="204" t="s">
        <v>301</v>
      </c>
      <c r="E460" s="237" t="s">
        <v>1</v>
      </c>
      <c r="F460" s="238" t="s">
        <v>316</v>
      </c>
      <c r="G460" s="236"/>
      <c r="H460" s="239">
        <v>240.02699999999999</v>
      </c>
      <c r="I460" s="240"/>
      <c r="J460" s="236"/>
      <c r="K460" s="236"/>
      <c r="L460" s="241"/>
      <c r="M460" s="242"/>
      <c r="N460" s="243"/>
      <c r="O460" s="243"/>
      <c r="P460" s="243"/>
      <c r="Q460" s="243"/>
      <c r="R460" s="243"/>
      <c r="S460" s="243"/>
      <c r="T460" s="244"/>
      <c r="AT460" s="245" t="s">
        <v>301</v>
      </c>
      <c r="AU460" s="245" t="s">
        <v>120</v>
      </c>
      <c r="AV460" s="16" t="s">
        <v>317</v>
      </c>
      <c r="AW460" s="16" t="s">
        <v>32</v>
      </c>
      <c r="AX460" s="16" t="s">
        <v>77</v>
      </c>
      <c r="AY460" s="245" t="s">
        <v>292</v>
      </c>
    </row>
    <row r="461" spans="2:51" s="13" customFormat="1" ht="11.25">
      <c r="B461" s="202"/>
      <c r="C461" s="203"/>
      <c r="D461" s="204" t="s">
        <v>301</v>
      </c>
      <c r="E461" s="205" t="s">
        <v>1</v>
      </c>
      <c r="F461" s="206" t="s">
        <v>550</v>
      </c>
      <c r="G461" s="203"/>
      <c r="H461" s="205" t="s">
        <v>1</v>
      </c>
      <c r="I461" s="207"/>
      <c r="J461" s="203"/>
      <c r="K461" s="203"/>
      <c r="L461" s="208"/>
      <c r="M461" s="209"/>
      <c r="N461" s="210"/>
      <c r="O461" s="210"/>
      <c r="P461" s="210"/>
      <c r="Q461" s="210"/>
      <c r="R461" s="210"/>
      <c r="S461" s="210"/>
      <c r="T461" s="211"/>
      <c r="AT461" s="212" t="s">
        <v>301</v>
      </c>
      <c r="AU461" s="212" t="s">
        <v>120</v>
      </c>
      <c r="AV461" s="13" t="s">
        <v>85</v>
      </c>
      <c r="AW461" s="13" t="s">
        <v>32</v>
      </c>
      <c r="AX461" s="13" t="s">
        <v>77</v>
      </c>
      <c r="AY461" s="212" t="s">
        <v>292</v>
      </c>
    </row>
    <row r="462" spans="2:51" s="14" customFormat="1" ht="11.25">
      <c r="B462" s="213"/>
      <c r="C462" s="214"/>
      <c r="D462" s="204" t="s">
        <v>301</v>
      </c>
      <c r="E462" s="215" t="s">
        <v>1</v>
      </c>
      <c r="F462" s="216" t="s">
        <v>666</v>
      </c>
      <c r="G462" s="214"/>
      <c r="H462" s="217">
        <v>17.527000000000001</v>
      </c>
      <c r="I462" s="218"/>
      <c r="J462" s="214"/>
      <c r="K462" s="214"/>
      <c r="L462" s="219"/>
      <c r="M462" s="220"/>
      <c r="N462" s="221"/>
      <c r="O462" s="221"/>
      <c r="P462" s="221"/>
      <c r="Q462" s="221"/>
      <c r="R462" s="221"/>
      <c r="S462" s="221"/>
      <c r="T462" s="222"/>
      <c r="AT462" s="223" t="s">
        <v>301</v>
      </c>
      <c r="AU462" s="223" t="s">
        <v>120</v>
      </c>
      <c r="AV462" s="14" t="s">
        <v>120</v>
      </c>
      <c r="AW462" s="14" t="s">
        <v>32</v>
      </c>
      <c r="AX462" s="14" t="s">
        <v>77</v>
      </c>
      <c r="AY462" s="223" t="s">
        <v>292</v>
      </c>
    </row>
    <row r="463" spans="2:51" s="14" customFormat="1" ht="11.25">
      <c r="B463" s="213"/>
      <c r="C463" s="214"/>
      <c r="D463" s="204" t="s">
        <v>301</v>
      </c>
      <c r="E463" s="215" t="s">
        <v>1</v>
      </c>
      <c r="F463" s="216" t="s">
        <v>667</v>
      </c>
      <c r="G463" s="214"/>
      <c r="H463" s="217">
        <v>82.634</v>
      </c>
      <c r="I463" s="218"/>
      <c r="J463" s="214"/>
      <c r="K463" s="214"/>
      <c r="L463" s="219"/>
      <c r="M463" s="220"/>
      <c r="N463" s="221"/>
      <c r="O463" s="221"/>
      <c r="P463" s="221"/>
      <c r="Q463" s="221"/>
      <c r="R463" s="221"/>
      <c r="S463" s="221"/>
      <c r="T463" s="222"/>
      <c r="AT463" s="223" t="s">
        <v>301</v>
      </c>
      <c r="AU463" s="223" t="s">
        <v>120</v>
      </c>
      <c r="AV463" s="14" t="s">
        <v>120</v>
      </c>
      <c r="AW463" s="14" t="s">
        <v>32</v>
      </c>
      <c r="AX463" s="14" t="s">
        <v>77</v>
      </c>
      <c r="AY463" s="223" t="s">
        <v>292</v>
      </c>
    </row>
    <row r="464" spans="2:51" s="14" customFormat="1" ht="11.25">
      <c r="B464" s="213"/>
      <c r="C464" s="214"/>
      <c r="D464" s="204" t="s">
        <v>301</v>
      </c>
      <c r="E464" s="215" t="s">
        <v>1</v>
      </c>
      <c r="F464" s="216" t="s">
        <v>668</v>
      </c>
      <c r="G464" s="214"/>
      <c r="H464" s="217">
        <v>-1.84</v>
      </c>
      <c r="I464" s="218"/>
      <c r="J464" s="214"/>
      <c r="K464" s="214"/>
      <c r="L464" s="219"/>
      <c r="M464" s="220"/>
      <c r="N464" s="221"/>
      <c r="O464" s="221"/>
      <c r="P464" s="221"/>
      <c r="Q464" s="221"/>
      <c r="R464" s="221"/>
      <c r="S464" s="221"/>
      <c r="T464" s="222"/>
      <c r="AT464" s="223" t="s">
        <v>301</v>
      </c>
      <c r="AU464" s="223" t="s">
        <v>120</v>
      </c>
      <c r="AV464" s="14" t="s">
        <v>120</v>
      </c>
      <c r="AW464" s="14" t="s">
        <v>32</v>
      </c>
      <c r="AX464" s="14" t="s">
        <v>77</v>
      </c>
      <c r="AY464" s="223" t="s">
        <v>292</v>
      </c>
    </row>
    <row r="465" spans="1:65" s="14" customFormat="1" ht="11.25">
      <c r="B465" s="213"/>
      <c r="C465" s="214"/>
      <c r="D465" s="204" t="s">
        <v>301</v>
      </c>
      <c r="E465" s="215" t="s">
        <v>1</v>
      </c>
      <c r="F465" s="216" t="s">
        <v>669</v>
      </c>
      <c r="G465" s="214"/>
      <c r="H465" s="217">
        <v>49.459000000000003</v>
      </c>
      <c r="I465" s="218"/>
      <c r="J465" s="214"/>
      <c r="K465" s="214"/>
      <c r="L465" s="219"/>
      <c r="M465" s="220"/>
      <c r="N465" s="221"/>
      <c r="O465" s="221"/>
      <c r="P465" s="221"/>
      <c r="Q465" s="221"/>
      <c r="R465" s="221"/>
      <c r="S465" s="221"/>
      <c r="T465" s="222"/>
      <c r="AT465" s="223" t="s">
        <v>301</v>
      </c>
      <c r="AU465" s="223" t="s">
        <v>120</v>
      </c>
      <c r="AV465" s="14" t="s">
        <v>120</v>
      </c>
      <c r="AW465" s="14" t="s">
        <v>32</v>
      </c>
      <c r="AX465" s="14" t="s">
        <v>77</v>
      </c>
      <c r="AY465" s="223" t="s">
        <v>292</v>
      </c>
    </row>
    <row r="466" spans="1:65" s="16" customFormat="1" ht="11.25">
      <c r="B466" s="235"/>
      <c r="C466" s="236"/>
      <c r="D466" s="204" t="s">
        <v>301</v>
      </c>
      <c r="E466" s="237" t="s">
        <v>1</v>
      </c>
      <c r="F466" s="238" t="s">
        <v>316</v>
      </c>
      <c r="G466" s="236"/>
      <c r="H466" s="239">
        <v>147.78</v>
      </c>
      <c r="I466" s="240"/>
      <c r="J466" s="236"/>
      <c r="K466" s="236"/>
      <c r="L466" s="241"/>
      <c r="M466" s="242"/>
      <c r="N466" s="243"/>
      <c r="O466" s="243"/>
      <c r="P466" s="243"/>
      <c r="Q466" s="243"/>
      <c r="R466" s="243"/>
      <c r="S466" s="243"/>
      <c r="T466" s="244"/>
      <c r="AT466" s="245" t="s">
        <v>301</v>
      </c>
      <c r="AU466" s="245" t="s">
        <v>120</v>
      </c>
      <c r="AV466" s="16" t="s">
        <v>317</v>
      </c>
      <c r="AW466" s="16" t="s">
        <v>32</v>
      </c>
      <c r="AX466" s="16" t="s">
        <v>77</v>
      </c>
      <c r="AY466" s="245" t="s">
        <v>292</v>
      </c>
    </row>
    <row r="467" spans="1:65" s="15" customFormat="1" ht="11.25">
      <c r="B467" s="224"/>
      <c r="C467" s="225"/>
      <c r="D467" s="204" t="s">
        <v>301</v>
      </c>
      <c r="E467" s="226" t="s">
        <v>1</v>
      </c>
      <c r="F467" s="227" t="s">
        <v>304</v>
      </c>
      <c r="G467" s="225"/>
      <c r="H467" s="228">
        <v>1096.8530000000001</v>
      </c>
      <c r="I467" s="229"/>
      <c r="J467" s="225"/>
      <c r="K467" s="225"/>
      <c r="L467" s="230"/>
      <c r="M467" s="231"/>
      <c r="N467" s="232"/>
      <c r="O467" s="232"/>
      <c r="P467" s="232"/>
      <c r="Q467" s="232"/>
      <c r="R467" s="232"/>
      <c r="S467" s="232"/>
      <c r="T467" s="233"/>
      <c r="AT467" s="234" t="s">
        <v>301</v>
      </c>
      <c r="AU467" s="234" t="s">
        <v>120</v>
      </c>
      <c r="AV467" s="15" t="s">
        <v>299</v>
      </c>
      <c r="AW467" s="15" t="s">
        <v>32</v>
      </c>
      <c r="AX467" s="15" t="s">
        <v>85</v>
      </c>
      <c r="AY467" s="234" t="s">
        <v>292</v>
      </c>
    </row>
    <row r="468" spans="1:65" s="2" customFormat="1" ht="24.2" customHeight="1">
      <c r="A468" s="35"/>
      <c r="B468" s="36"/>
      <c r="C468" s="189" t="s">
        <v>670</v>
      </c>
      <c r="D468" s="189" t="s">
        <v>294</v>
      </c>
      <c r="E468" s="190" t="s">
        <v>671</v>
      </c>
      <c r="F468" s="191" t="s">
        <v>672</v>
      </c>
      <c r="G468" s="192" t="s">
        <v>297</v>
      </c>
      <c r="H468" s="193">
        <v>88.944000000000003</v>
      </c>
      <c r="I468" s="194"/>
      <c r="J468" s="195">
        <f>ROUND(I468*H468,2)</f>
        <v>0</v>
      </c>
      <c r="K468" s="191" t="s">
        <v>298</v>
      </c>
      <c r="L468" s="40"/>
      <c r="M468" s="196" t="s">
        <v>1</v>
      </c>
      <c r="N468" s="197" t="s">
        <v>43</v>
      </c>
      <c r="O468" s="72"/>
      <c r="P468" s="198">
        <f>O468*H468</f>
        <v>0</v>
      </c>
      <c r="Q468" s="198">
        <v>0.14605000000000001</v>
      </c>
      <c r="R468" s="198">
        <f>Q468*H468</f>
        <v>12.990271200000002</v>
      </c>
      <c r="S468" s="198">
        <v>0</v>
      </c>
      <c r="T468" s="199">
        <f>S468*H468</f>
        <v>0</v>
      </c>
      <c r="U468" s="35"/>
      <c r="V468" s="35"/>
      <c r="W468" s="35"/>
      <c r="X468" s="35"/>
      <c r="Y468" s="35"/>
      <c r="Z468" s="35"/>
      <c r="AA468" s="35"/>
      <c r="AB468" s="35"/>
      <c r="AC468" s="35"/>
      <c r="AD468" s="35"/>
      <c r="AE468" s="35"/>
      <c r="AR468" s="200" t="s">
        <v>299</v>
      </c>
      <c r="AT468" s="200" t="s">
        <v>294</v>
      </c>
      <c r="AU468" s="200" t="s">
        <v>120</v>
      </c>
      <c r="AY468" s="18" t="s">
        <v>292</v>
      </c>
      <c r="BE468" s="201">
        <f>IF(N468="základní",J468,0)</f>
        <v>0</v>
      </c>
      <c r="BF468" s="201">
        <f>IF(N468="snížená",J468,0)</f>
        <v>0</v>
      </c>
      <c r="BG468" s="201">
        <f>IF(N468="zákl. přenesená",J468,0)</f>
        <v>0</v>
      </c>
      <c r="BH468" s="201">
        <f>IF(N468="sníž. přenesená",J468,0)</f>
        <v>0</v>
      </c>
      <c r="BI468" s="201">
        <f>IF(N468="nulová",J468,0)</f>
        <v>0</v>
      </c>
      <c r="BJ468" s="18" t="s">
        <v>120</v>
      </c>
      <c r="BK468" s="201">
        <f>ROUND(I468*H468,2)</f>
        <v>0</v>
      </c>
      <c r="BL468" s="18" t="s">
        <v>299</v>
      </c>
      <c r="BM468" s="200" t="s">
        <v>673</v>
      </c>
    </row>
    <row r="469" spans="1:65" s="13" customFormat="1" ht="11.25">
      <c r="B469" s="202"/>
      <c r="C469" s="203"/>
      <c r="D469" s="204" t="s">
        <v>301</v>
      </c>
      <c r="E469" s="205" t="s">
        <v>1</v>
      </c>
      <c r="F469" s="206" t="s">
        <v>674</v>
      </c>
      <c r="G469" s="203"/>
      <c r="H469" s="205" t="s">
        <v>1</v>
      </c>
      <c r="I469" s="207"/>
      <c r="J469" s="203"/>
      <c r="K469" s="203"/>
      <c r="L469" s="208"/>
      <c r="M469" s="209"/>
      <c r="N469" s="210"/>
      <c r="O469" s="210"/>
      <c r="P469" s="210"/>
      <c r="Q469" s="210"/>
      <c r="R469" s="210"/>
      <c r="S469" s="210"/>
      <c r="T469" s="211"/>
      <c r="AT469" s="212" t="s">
        <v>301</v>
      </c>
      <c r="AU469" s="212" t="s">
        <v>120</v>
      </c>
      <c r="AV469" s="13" t="s">
        <v>85</v>
      </c>
      <c r="AW469" s="13" t="s">
        <v>32</v>
      </c>
      <c r="AX469" s="13" t="s">
        <v>77</v>
      </c>
      <c r="AY469" s="212" t="s">
        <v>292</v>
      </c>
    </row>
    <row r="470" spans="1:65" s="13" customFormat="1" ht="11.25">
      <c r="B470" s="202"/>
      <c r="C470" s="203"/>
      <c r="D470" s="204" t="s">
        <v>301</v>
      </c>
      <c r="E470" s="205" t="s">
        <v>1</v>
      </c>
      <c r="F470" s="206" t="s">
        <v>536</v>
      </c>
      <c r="G470" s="203"/>
      <c r="H470" s="205" t="s">
        <v>1</v>
      </c>
      <c r="I470" s="207"/>
      <c r="J470" s="203"/>
      <c r="K470" s="203"/>
      <c r="L470" s="208"/>
      <c r="M470" s="209"/>
      <c r="N470" s="210"/>
      <c r="O470" s="210"/>
      <c r="P470" s="210"/>
      <c r="Q470" s="210"/>
      <c r="R470" s="210"/>
      <c r="S470" s="210"/>
      <c r="T470" s="211"/>
      <c r="AT470" s="212" t="s">
        <v>301</v>
      </c>
      <c r="AU470" s="212" t="s">
        <v>120</v>
      </c>
      <c r="AV470" s="13" t="s">
        <v>85</v>
      </c>
      <c r="AW470" s="13" t="s">
        <v>32</v>
      </c>
      <c r="AX470" s="13" t="s">
        <v>77</v>
      </c>
      <c r="AY470" s="212" t="s">
        <v>292</v>
      </c>
    </row>
    <row r="471" spans="1:65" s="14" customFormat="1" ht="11.25">
      <c r="B471" s="213"/>
      <c r="C471" s="214"/>
      <c r="D471" s="204" t="s">
        <v>301</v>
      </c>
      <c r="E471" s="215" t="s">
        <v>1</v>
      </c>
      <c r="F471" s="216" t="s">
        <v>675</v>
      </c>
      <c r="G471" s="214"/>
      <c r="H471" s="217">
        <v>22.236000000000001</v>
      </c>
      <c r="I471" s="218"/>
      <c r="J471" s="214"/>
      <c r="K471" s="214"/>
      <c r="L471" s="219"/>
      <c r="M471" s="220"/>
      <c r="N471" s="221"/>
      <c r="O471" s="221"/>
      <c r="P471" s="221"/>
      <c r="Q471" s="221"/>
      <c r="R471" s="221"/>
      <c r="S471" s="221"/>
      <c r="T471" s="222"/>
      <c r="AT471" s="223" t="s">
        <v>301</v>
      </c>
      <c r="AU471" s="223" t="s">
        <v>120</v>
      </c>
      <c r="AV471" s="14" t="s">
        <v>120</v>
      </c>
      <c r="AW471" s="14" t="s">
        <v>32</v>
      </c>
      <c r="AX471" s="14" t="s">
        <v>77</v>
      </c>
      <c r="AY471" s="223" t="s">
        <v>292</v>
      </c>
    </row>
    <row r="472" spans="1:65" s="13" customFormat="1" ht="11.25">
      <c r="B472" s="202"/>
      <c r="C472" s="203"/>
      <c r="D472" s="204" t="s">
        <v>301</v>
      </c>
      <c r="E472" s="205" t="s">
        <v>1</v>
      </c>
      <c r="F472" s="206" t="s">
        <v>540</v>
      </c>
      <c r="G472" s="203"/>
      <c r="H472" s="205" t="s">
        <v>1</v>
      </c>
      <c r="I472" s="207"/>
      <c r="J472" s="203"/>
      <c r="K472" s="203"/>
      <c r="L472" s="208"/>
      <c r="M472" s="209"/>
      <c r="N472" s="210"/>
      <c r="O472" s="210"/>
      <c r="P472" s="210"/>
      <c r="Q472" s="210"/>
      <c r="R472" s="210"/>
      <c r="S472" s="210"/>
      <c r="T472" s="211"/>
      <c r="AT472" s="212" t="s">
        <v>301</v>
      </c>
      <c r="AU472" s="212" t="s">
        <v>120</v>
      </c>
      <c r="AV472" s="13" t="s">
        <v>85</v>
      </c>
      <c r="AW472" s="13" t="s">
        <v>32</v>
      </c>
      <c r="AX472" s="13" t="s">
        <v>77</v>
      </c>
      <c r="AY472" s="212" t="s">
        <v>292</v>
      </c>
    </row>
    <row r="473" spans="1:65" s="14" customFormat="1" ht="11.25">
      <c r="B473" s="213"/>
      <c r="C473" s="214"/>
      <c r="D473" s="204" t="s">
        <v>301</v>
      </c>
      <c r="E473" s="215" t="s">
        <v>1</v>
      </c>
      <c r="F473" s="216" t="s">
        <v>675</v>
      </c>
      <c r="G473" s="214"/>
      <c r="H473" s="217">
        <v>22.236000000000001</v>
      </c>
      <c r="I473" s="218"/>
      <c r="J473" s="214"/>
      <c r="K473" s="214"/>
      <c r="L473" s="219"/>
      <c r="M473" s="220"/>
      <c r="N473" s="221"/>
      <c r="O473" s="221"/>
      <c r="P473" s="221"/>
      <c r="Q473" s="221"/>
      <c r="R473" s="221"/>
      <c r="S473" s="221"/>
      <c r="T473" s="222"/>
      <c r="AT473" s="223" t="s">
        <v>301</v>
      </c>
      <c r="AU473" s="223" t="s">
        <v>120</v>
      </c>
      <c r="AV473" s="14" t="s">
        <v>120</v>
      </c>
      <c r="AW473" s="14" t="s">
        <v>32</v>
      </c>
      <c r="AX473" s="14" t="s">
        <v>77</v>
      </c>
      <c r="AY473" s="223" t="s">
        <v>292</v>
      </c>
    </row>
    <row r="474" spans="1:65" s="13" customFormat="1" ht="11.25">
      <c r="B474" s="202"/>
      <c r="C474" s="203"/>
      <c r="D474" s="204" t="s">
        <v>301</v>
      </c>
      <c r="E474" s="205" t="s">
        <v>1</v>
      </c>
      <c r="F474" s="206" t="s">
        <v>544</v>
      </c>
      <c r="G474" s="203"/>
      <c r="H474" s="205" t="s">
        <v>1</v>
      </c>
      <c r="I474" s="207"/>
      <c r="J474" s="203"/>
      <c r="K474" s="203"/>
      <c r="L474" s="208"/>
      <c r="M474" s="209"/>
      <c r="N474" s="210"/>
      <c r="O474" s="210"/>
      <c r="P474" s="210"/>
      <c r="Q474" s="210"/>
      <c r="R474" s="210"/>
      <c r="S474" s="210"/>
      <c r="T474" s="211"/>
      <c r="AT474" s="212" t="s">
        <v>301</v>
      </c>
      <c r="AU474" s="212" t="s">
        <v>120</v>
      </c>
      <c r="AV474" s="13" t="s">
        <v>85</v>
      </c>
      <c r="AW474" s="13" t="s">
        <v>32</v>
      </c>
      <c r="AX474" s="13" t="s">
        <v>77</v>
      </c>
      <c r="AY474" s="212" t="s">
        <v>292</v>
      </c>
    </row>
    <row r="475" spans="1:65" s="14" customFormat="1" ht="11.25">
      <c r="B475" s="213"/>
      <c r="C475" s="214"/>
      <c r="D475" s="204" t="s">
        <v>301</v>
      </c>
      <c r="E475" s="215" t="s">
        <v>1</v>
      </c>
      <c r="F475" s="216" t="s">
        <v>675</v>
      </c>
      <c r="G475" s="214"/>
      <c r="H475" s="217">
        <v>22.236000000000001</v>
      </c>
      <c r="I475" s="218"/>
      <c r="J475" s="214"/>
      <c r="K475" s="214"/>
      <c r="L475" s="219"/>
      <c r="M475" s="220"/>
      <c r="N475" s="221"/>
      <c r="O475" s="221"/>
      <c r="P475" s="221"/>
      <c r="Q475" s="221"/>
      <c r="R475" s="221"/>
      <c r="S475" s="221"/>
      <c r="T475" s="222"/>
      <c r="AT475" s="223" t="s">
        <v>301</v>
      </c>
      <c r="AU475" s="223" t="s">
        <v>120</v>
      </c>
      <c r="AV475" s="14" t="s">
        <v>120</v>
      </c>
      <c r="AW475" s="14" t="s">
        <v>32</v>
      </c>
      <c r="AX475" s="14" t="s">
        <v>77</v>
      </c>
      <c r="AY475" s="223" t="s">
        <v>292</v>
      </c>
    </row>
    <row r="476" spans="1:65" s="13" customFormat="1" ht="11.25">
      <c r="B476" s="202"/>
      <c r="C476" s="203"/>
      <c r="D476" s="204" t="s">
        <v>301</v>
      </c>
      <c r="E476" s="205" t="s">
        <v>1</v>
      </c>
      <c r="F476" s="206" t="s">
        <v>547</v>
      </c>
      <c r="G476" s="203"/>
      <c r="H476" s="205" t="s">
        <v>1</v>
      </c>
      <c r="I476" s="207"/>
      <c r="J476" s="203"/>
      <c r="K476" s="203"/>
      <c r="L476" s="208"/>
      <c r="M476" s="209"/>
      <c r="N476" s="210"/>
      <c r="O476" s="210"/>
      <c r="P476" s="210"/>
      <c r="Q476" s="210"/>
      <c r="R476" s="210"/>
      <c r="S476" s="210"/>
      <c r="T476" s="211"/>
      <c r="AT476" s="212" t="s">
        <v>301</v>
      </c>
      <c r="AU476" s="212" t="s">
        <v>120</v>
      </c>
      <c r="AV476" s="13" t="s">
        <v>85</v>
      </c>
      <c r="AW476" s="13" t="s">
        <v>32</v>
      </c>
      <c r="AX476" s="13" t="s">
        <v>77</v>
      </c>
      <c r="AY476" s="212" t="s">
        <v>292</v>
      </c>
    </row>
    <row r="477" spans="1:65" s="14" customFormat="1" ht="11.25">
      <c r="B477" s="213"/>
      <c r="C477" s="214"/>
      <c r="D477" s="204" t="s">
        <v>301</v>
      </c>
      <c r="E477" s="215" t="s">
        <v>1</v>
      </c>
      <c r="F477" s="216" t="s">
        <v>675</v>
      </c>
      <c r="G477" s="214"/>
      <c r="H477" s="217">
        <v>22.236000000000001</v>
      </c>
      <c r="I477" s="218"/>
      <c r="J477" s="214"/>
      <c r="K477" s="214"/>
      <c r="L477" s="219"/>
      <c r="M477" s="220"/>
      <c r="N477" s="221"/>
      <c r="O477" s="221"/>
      <c r="P477" s="221"/>
      <c r="Q477" s="221"/>
      <c r="R477" s="221"/>
      <c r="S477" s="221"/>
      <c r="T477" s="222"/>
      <c r="AT477" s="223" t="s">
        <v>301</v>
      </c>
      <c r="AU477" s="223" t="s">
        <v>120</v>
      </c>
      <c r="AV477" s="14" t="s">
        <v>120</v>
      </c>
      <c r="AW477" s="14" t="s">
        <v>32</v>
      </c>
      <c r="AX477" s="14" t="s">
        <v>77</v>
      </c>
      <c r="AY477" s="223" t="s">
        <v>292</v>
      </c>
    </row>
    <row r="478" spans="1:65" s="15" customFormat="1" ht="11.25">
      <c r="B478" s="224"/>
      <c r="C478" s="225"/>
      <c r="D478" s="204" t="s">
        <v>301</v>
      </c>
      <c r="E478" s="226" t="s">
        <v>1</v>
      </c>
      <c r="F478" s="227" t="s">
        <v>304</v>
      </c>
      <c r="G478" s="225"/>
      <c r="H478" s="228">
        <v>88.944000000000003</v>
      </c>
      <c r="I478" s="229"/>
      <c r="J478" s="225"/>
      <c r="K478" s="225"/>
      <c r="L478" s="230"/>
      <c r="M478" s="231"/>
      <c r="N478" s="232"/>
      <c r="O478" s="232"/>
      <c r="P478" s="232"/>
      <c r="Q478" s="232"/>
      <c r="R478" s="232"/>
      <c r="S478" s="232"/>
      <c r="T478" s="233"/>
      <c r="AT478" s="234" t="s">
        <v>301</v>
      </c>
      <c r="AU478" s="234" t="s">
        <v>120</v>
      </c>
      <c r="AV478" s="15" t="s">
        <v>299</v>
      </c>
      <c r="AW478" s="15" t="s">
        <v>32</v>
      </c>
      <c r="AX478" s="15" t="s">
        <v>85</v>
      </c>
      <c r="AY478" s="234" t="s">
        <v>292</v>
      </c>
    </row>
    <row r="479" spans="1:65" s="2" customFormat="1" ht="24.2" customHeight="1">
      <c r="A479" s="35"/>
      <c r="B479" s="36"/>
      <c r="C479" s="189" t="s">
        <v>676</v>
      </c>
      <c r="D479" s="189" t="s">
        <v>294</v>
      </c>
      <c r="E479" s="190" t="s">
        <v>677</v>
      </c>
      <c r="F479" s="191" t="s">
        <v>678</v>
      </c>
      <c r="G479" s="192" t="s">
        <v>307</v>
      </c>
      <c r="H479" s="193">
        <v>58.866999999999997</v>
      </c>
      <c r="I479" s="194"/>
      <c r="J479" s="195">
        <f>ROUND(I479*H479,2)</f>
        <v>0</v>
      </c>
      <c r="K479" s="191" t="s">
        <v>298</v>
      </c>
      <c r="L479" s="40"/>
      <c r="M479" s="196" t="s">
        <v>1</v>
      </c>
      <c r="N479" s="197" t="s">
        <v>43</v>
      </c>
      <c r="O479" s="72"/>
      <c r="P479" s="198">
        <f>O479*H479</f>
        <v>0</v>
      </c>
      <c r="Q479" s="198">
        <v>2.5018899999999999</v>
      </c>
      <c r="R479" s="198">
        <f>Q479*H479</f>
        <v>147.27875863</v>
      </c>
      <c r="S479" s="198">
        <v>0</v>
      </c>
      <c r="T479" s="199">
        <f>S479*H479</f>
        <v>0</v>
      </c>
      <c r="U479" s="35"/>
      <c r="V479" s="35"/>
      <c r="W479" s="35"/>
      <c r="X479" s="35"/>
      <c r="Y479" s="35"/>
      <c r="Z479" s="35"/>
      <c r="AA479" s="35"/>
      <c r="AB479" s="35"/>
      <c r="AC479" s="35"/>
      <c r="AD479" s="35"/>
      <c r="AE479" s="35"/>
      <c r="AR479" s="200" t="s">
        <v>299</v>
      </c>
      <c r="AT479" s="200" t="s">
        <v>294</v>
      </c>
      <c r="AU479" s="200" t="s">
        <v>120</v>
      </c>
      <c r="AY479" s="18" t="s">
        <v>292</v>
      </c>
      <c r="BE479" s="201">
        <f>IF(N479="základní",J479,0)</f>
        <v>0</v>
      </c>
      <c r="BF479" s="201">
        <f>IF(N479="snížená",J479,0)</f>
        <v>0</v>
      </c>
      <c r="BG479" s="201">
        <f>IF(N479="zákl. přenesená",J479,0)</f>
        <v>0</v>
      </c>
      <c r="BH479" s="201">
        <f>IF(N479="sníž. přenesená",J479,0)</f>
        <v>0</v>
      </c>
      <c r="BI479" s="201">
        <f>IF(N479="nulová",J479,0)</f>
        <v>0</v>
      </c>
      <c r="BJ479" s="18" t="s">
        <v>120</v>
      </c>
      <c r="BK479" s="201">
        <f>ROUND(I479*H479,2)</f>
        <v>0</v>
      </c>
      <c r="BL479" s="18" t="s">
        <v>299</v>
      </c>
      <c r="BM479" s="200" t="s">
        <v>679</v>
      </c>
    </row>
    <row r="480" spans="1:65" s="13" customFormat="1" ht="11.25">
      <c r="B480" s="202"/>
      <c r="C480" s="203"/>
      <c r="D480" s="204" t="s">
        <v>301</v>
      </c>
      <c r="E480" s="205" t="s">
        <v>1</v>
      </c>
      <c r="F480" s="206" t="s">
        <v>680</v>
      </c>
      <c r="G480" s="203"/>
      <c r="H480" s="205" t="s">
        <v>1</v>
      </c>
      <c r="I480" s="207"/>
      <c r="J480" s="203"/>
      <c r="K480" s="203"/>
      <c r="L480" s="208"/>
      <c r="M480" s="209"/>
      <c r="N480" s="210"/>
      <c r="O480" s="210"/>
      <c r="P480" s="210"/>
      <c r="Q480" s="210"/>
      <c r="R480" s="210"/>
      <c r="S480" s="210"/>
      <c r="T480" s="211"/>
      <c r="AT480" s="212" t="s">
        <v>301</v>
      </c>
      <c r="AU480" s="212" t="s">
        <v>120</v>
      </c>
      <c r="AV480" s="13" t="s">
        <v>85</v>
      </c>
      <c r="AW480" s="13" t="s">
        <v>32</v>
      </c>
      <c r="AX480" s="13" t="s">
        <v>77</v>
      </c>
      <c r="AY480" s="212" t="s">
        <v>292</v>
      </c>
    </row>
    <row r="481" spans="1:65" s="14" customFormat="1" ht="11.25">
      <c r="B481" s="213"/>
      <c r="C481" s="214"/>
      <c r="D481" s="204" t="s">
        <v>301</v>
      </c>
      <c r="E481" s="215" t="s">
        <v>1</v>
      </c>
      <c r="F481" s="216" t="s">
        <v>681</v>
      </c>
      <c r="G481" s="214"/>
      <c r="H481" s="217">
        <v>8.0069999999999997</v>
      </c>
      <c r="I481" s="218"/>
      <c r="J481" s="214"/>
      <c r="K481" s="214"/>
      <c r="L481" s="219"/>
      <c r="M481" s="220"/>
      <c r="N481" s="221"/>
      <c r="O481" s="221"/>
      <c r="P481" s="221"/>
      <c r="Q481" s="221"/>
      <c r="R481" s="221"/>
      <c r="S481" s="221"/>
      <c r="T481" s="222"/>
      <c r="AT481" s="223" t="s">
        <v>301</v>
      </c>
      <c r="AU481" s="223" t="s">
        <v>120</v>
      </c>
      <c r="AV481" s="14" t="s">
        <v>120</v>
      </c>
      <c r="AW481" s="14" t="s">
        <v>32</v>
      </c>
      <c r="AX481" s="14" t="s">
        <v>77</v>
      </c>
      <c r="AY481" s="223" t="s">
        <v>292</v>
      </c>
    </row>
    <row r="482" spans="1:65" s="13" customFormat="1" ht="11.25">
      <c r="B482" s="202"/>
      <c r="C482" s="203"/>
      <c r="D482" s="204" t="s">
        <v>301</v>
      </c>
      <c r="E482" s="205" t="s">
        <v>1</v>
      </c>
      <c r="F482" s="206" t="s">
        <v>682</v>
      </c>
      <c r="G482" s="203"/>
      <c r="H482" s="205" t="s">
        <v>1</v>
      </c>
      <c r="I482" s="207"/>
      <c r="J482" s="203"/>
      <c r="K482" s="203"/>
      <c r="L482" s="208"/>
      <c r="M482" s="209"/>
      <c r="N482" s="210"/>
      <c r="O482" s="210"/>
      <c r="P482" s="210"/>
      <c r="Q482" s="210"/>
      <c r="R482" s="210"/>
      <c r="S482" s="210"/>
      <c r="T482" s="211"/>
      <c r="AT482" s="212" t="s">
        <v>301</v>
      </c>
      <c r="AU482" s="212" t="s">
        <v>120</v>
      </c>
      <c r="AV482" s="13" t="s">
        <v>85</v>
      </c>
      <c r="AW482" s="13" t="s">
        <v>32</v>
      </c>
      <c r="AX482" s="13" t="s">
        <v>77</v>
      </c>
      <c r="AY482" s="212" t="s">
        <v>292</v>
      </c>
    </row>
    <row r="483" spans="1:65" s="14" customFormat="1" ht="33.75">
      <c r="B483" s="213"/>
      <c r="C483" s="214"/>
      <c r="D483" s="204" t="s">
        <v>301</v>
      </c>
      <c r="E483" s="215" t="s">
        <v>1</v>
      </c>
      <c r="F483" s="216" t="s">
        <v>683</v>
      </c>
      <c r="G483" s="214"/>
      <c r="H483" s="217">
        <v>24.417999999999999</v>
      </c>
      <c r="I483" s="218"/>
      <c r="J483" s="214"/>
      <c r="K483" s="214"/>
      <c r="L483" s="219"/>
      <c r="M483" s="220"/>
      <c r="N483" s="221"/>
      <c r="O483" s="221"/>
      <c r="P483" s="221"/>
      <c r="Q483" s="221"/>
      <c r="R483" s="221"/>
      <c r="S483" s="221"/>
      <c r="T483" s="222"/>
      <c r="AT483" s="223" t="s">
        <v>301</v>
      </c>
      <c r="AU483" s="223" t="s">
        <v>120</v>
      </c>
      <c r="AV483" s="14" t="s">
        <v>120</v>
      </c>
      <c r="AW483" s="14" t="s">
        <v>32</v>
      </c>
      <c r="AX483" s="14" t="s">
        <v>77</v>
      </c>
      <c r="AY483" s="223" t="s">
        <v>292</v>
      </c>
    </row>
    <row r="484" spans="1:65" s="13" customFormat="1" ht="11.25">
      <c r="B484" s="202"/>
      <c r="C484" s="203"/>
      <c r="D484" s="204" t="s">
        <v>301</v>
      </c>
      <c r="E484" s="205" t="s">
        <v>1</v>
      </c>
      <c r="F484" s="206" t="s">
        <v>684</v>
      </c>
      <c r="G484" s="203"/>
      <c r="H484" s="205" t="s">
        <v>1</v>
      </c>
      <c r="I484" s="207"/>
      <c r="J484" s="203"/>
      <c r="K484" s="203"/>
      <c r="L484" s="208"/>
      <c r="M484" s="209"/>
      <c r="N484" s="210"/>
      <c r="O484" s="210"/>
      <c r="P484" s="210"/>
      <c r="Q484" s="210"/>
      <c r="R484" s="210"/>
      <c r="S484" s="210"/>
      <c r="T484" s="211"/>
      <c r="AT484" s="212" t="s">
        <v>301</v>
      </c>
      <c r="AU484" s="212" t="s">
        <v>120</v>
      </c>
      <c r="AV484" s="13" t="s">
        <v>85</v>
      </c>
      <c r="AW484" s="13" t="s">
        <v>32</v>
      </c>
      <c r="AX484" s="13" t="s">
        <v>77</v>
      </c>
      <c r="AY484" s="212" t="s">
        <v>292</v>
      </c>
    </row>
    <row r="485" spans="1:65" s="14" customFormat="1" ht="11.25">
      <c r="B485" s="213"/>
      <c r="C485" s="214"/>
      <c r="D485" s="204" t="s">
        <v>301</v>
      </c>
      <c r="E485" s="215" t="s">
        <v>1</v>
      </c>
      <c r="F485" s="216" t="s">
        <v>685</v>
      </c>
      <c r="G485" s="214"/>
      <c r="H485" s="217">
        <v>6.008</v>
      </c>
      <c r="I485" s="218"/>
      <c r="J485" s="214"/>
      <c r="K485" s="214"/>
      <c r="L485" s="219"/>
      <c r="M485" s="220"/>
      <c r="N485" s="221"/>
      <c r="O485" s="221"/>
      <c r="P485" s="221"/>
      <c r="Q485" s="221"/>
      <c r="R485" s="221"/>
      <c r="S485" s="221"/>
      <c r="T485" s="222"/>
      <c r="AT485" s="223" t="s">
        <v>301</v>
      </c>
      <c r="AU485" s="223" t="s">
        <v>120</v>
      </c>
      <c r="AV485" s="14" t="s">
        <v>120</v>
      </c>
      <c r="AW485" s="14" t="s">
        <v>32</v>
      </c>
      <c r="AX485" s="14" t="s">
        <v>77</v>
      </c>
      <c r="AY485" s="223" t="s">
        <v>292</v>
      </c>
    </row>
    <row r="486" spans="1:65" s="13" customFormat="1" ht="11.25">
      <c r="B486" s="202"/>
      <c r="C486" s="203"/>
      <c r="D486" s="204" t="s">
        <v>301</v>
      </c>
      <c r="E486" s="205" t="s">
        <v>1</v>
      </c>
      <c r="F486" s="206" t="s">
        <v>686</v>
      </c>
      <c r="G486" s="203"/>
      <c r="H486" s="205" t="s">
        <v>1</v>
      </c>
      <c r="I486" s="207"/>
      <c r="J486" s="203"/>
      <c r="K486" s="203"/>
      <c r="L486" s="208"/>
      <c r="M486" s="209"/>
      <c r="N486" s="210"/>
      <c r="O486" s="210"/>
      <c r="P486" s="210"/>
      <c r="Q486" s="210"/>
      <c r="R486" s="210"/>
      <c r="S486" s="210"/>
      <c r="T486" s="211"/>
      <c r="AT486" s="212" t="s">
        <v>301</v>
      </c>
      <c r="AU486" s="212" t="s">
        <v>120</v>
      </c>
      <c r="AV486" s="13" t="s">
        <v>85</v>
      </c>
      <c r="AW486" s="13" t="s">
        <v>32</v>
      </c>
      <c r="AX486" s="13" t="s">
        <v>77</v>
      </c>
      <c r="AY486" s="212" t="s">
        <v>292</v>
      </c>
    </row>
    <row r="487" spans="1:65" s="14" customFormat="1" ht="11.25">
      <c r="B487" s="213"/>
      <c r="C487" s="214"/>
      <c r="D487" s="204" t="s">
        <v>301</v>
      </c>
      <c r="E487" s="215" t="s">
        <v>1</v>
      </c>
      <c r="F487" s="216" t="s">
        <v>687</v>
      </c>
      <c r="G487" s="214"/>
      <c r="H487" s="217">
        <v>10.039</v>
      </c>
      <c r="I487" s="218"/>
      <c r="J487" s="214"/>
      <c r="K487" s="214"/>
      <c r="L487" s="219"/>
      <c r="M487" s="220"/>
      <c r="N487" s="221"/>
      <c r="O487" s="221"/>
      <c r="P487" s="221"/>
      <c r="Q487" s="221"/>
      <c r="R487" s="221"/>
      <c r="S487" s="221"/>
      <c r="T487" s="222"/>
      <c r="AT487" s="223" t="s">
        <v>301</v>
      </c>
      <c r="AU487" s="223" t="s">
        <v>120</v>
      </c>
      <c r="AV487" s="14" t="s">
        <v>120</v>
      </c>
      <c r="AW487" s="14" t="s">
        <v>32</v>
      </c>
      <c r="AX487" s="14" t="s">
        <v>77</v>
      </c>
      <c r="AY487" s="223" t="s">
        <v>292</v>
      </c>
    </row>
    <row r="488" spans="1:65" s="13" customFormat="1" ht="11.25">
      <c r="B488" s="202"/>
      <c r="C488" s="203"/>
      <c r="D488" s="204" t="s">
        <v>301</v>
      </c>
      <c r="E488" s="205" t="s">
        <v>1</v>
      </c>
      <c r="F488" s="206" t="s">
        <v>688</v>
      </c>
      <c r="G488" s="203"/>
      <c r="H488" s="205" t="s">
        <v>1</v>
      </c>
      <c r="I488" s="207"/>
      <c r="J488" s="203"/>
      <c r="K488" s="203"/>
      <c r="L488" s="208"/>
      <c r="M488" s="209"/>
      <c r="N488" s="210"/>
      <c r="O488" s="210"/>
      <c r="P488" s="210"/>
      <c r="Q488" s="210"/>
      <c r="R488" s="210"/>
      <c r="S488" s="210"/>
      <c r="T488" s="211"/>
      <c r="AT488" s="212" t="s">
        <v>301</v>
      </c>
      <c r="AU488" s="212" t="s">
        <v>120</v>
      </c>
      <c r="AV488" s="13" t="s">
        <v>85</v>
      </c>
      <c r="AW488" s="13" t="s">
        <v>32</v>
      </c>
      <c r="AX488" s="13" t="s">
        <v>77</v>
      </c>
      <c r="AY488" s="212" t="s">
        <v>292</v>
      </c>
    </row>
    <row r="489" spans="1:65" s="14" customFormat="1" ht="11.25">
      <c r="B489" s="213"/>
      <c r="C489" s="214"/>
      <c r="D489" s="204" t="s">
        <v>301</v>
      </c>
      <c r="E489" s="215" t="s">
        <v>1</v>
      </c>
      <c r="F489" s="216" t="s">
        <v>689</v>
      </c>
      <c r="G489" s="214"/>
      <c r="H489" s="217">
        <v>3.645</v>
      </c>
      <c r="I489" s="218"/>
      <c r="J489" s="214"/>
      <c r="K489" s="214"/>
      <c r="L489" s="219"/>
      <c r="M489" s="220"/>
      <c r="N489" s="221"/>
      <c r="O489" s="221"/>
      <c r="P489" s="221"/>
      <c r="Q489" s="221"/>
      <c r="R489" s="221"/>
      <c r="S489" s="221"/>
      <c r="T489" s="222"/>
      <c r="AT489" s="223" t="s">
        <v>301</v>
      </c>
      <c r="AU489" s="223" t="s">
        <v>120</v>
      </c>
      <c r="AV489" s="14" t="s">
        <v>120</v>
      </c>
      <c r="AW489" s="14" t="s">
        <v>32</v>
      </c>
      <c r="AX489" s="14" t="s">
        <v>77</v>
      </c>
      <c r="AY489" s="223" t="s">
        <v>292</v>
      </c>
    </row>
    <row r="490" spans="1:65" s="14" customFormat="1" ht="11.25">
      <c r="B490" s="213"/>
      <c r="C490" s="214"/>
      <c r="D490" s="204" t="s">
        <v>301</v>
      </c>
      <c r="E490" s="215" t="s">
        <v>1</v>
      </c>
      <c r="F490" s="216" t="s">
        <v>690</v>
      </c>
      <c r="G490" s="214"/>
      <c r="H490" s="217">
        <v>3.9780000000000002</v>
      </c>
      <c r="I490" s="218"/>
      <c r="J490" s="214"/>
      <c r="K490" s="214"/>
      <c r="L490" s="219"/>
      <c r="M490" s="220"/>
      <c r="N490" s="221"/>
      <c r="O490" s="221"/>
      <c r="P490" s="221"/>
      <c r="Q490" s="221"/>
      <c r="R490" s="221"/>
      <c r="S490" s="221"/>
      <c r="T490" s="222"/>
      <c r="AT490" s="223" t="s">
        <v>301</v>
      </c>
      <c r="AU490" s="223" t="s">
        <v>120</v>
      </c>
      <c r="AV490" s="14" t="s">
        <v>120</v>
      </c>
      <c r="AW490" s="14" t="s">
        <v>32</v>
      </c>
      <c r="AX490" s="14" t="s">
        <v>77</v>
      </c>
      <c r="AY490" s="223" t="s">
        <v>292</v>
      </c>
    </row>
    <row r="491" spans="1:65" s="13" customFormat="1" ht="11.25">
      <c r="B491" s="202"/>
      <c r="C491" s="203"/>
      <c r="D491" s="204" t="s">
        <v>301</v>
      </c>
      <c r="E491" s="205" t="s">
        <v>1</v>
      </c>
      <c r="F491" s="206" t="s">
        <v>691</v>
      </c>
      <c r="G491" s="203"/>
      <c r="H491" s="205" t="s">
        <v>1</v>
      </c>
      <c r="I491" s="207"/>
      <c r="J491" s="203"/>
      <c r="K491" s="203"/>
      <c r="L491" s="208"/>
      <c r="M491" s="209"/>
      <c r="N491" s="210"/>
      <c r="O491" s="210"/>
      <c r="P491" s="210"/>
      <c r="Q491" s="210"/>
      <c r="R491" s="210"/>
      <c r="S491" s="210"/>
      <c r="T491" s="211"/>
      <c r="AT491" s="212" t="s">
        <v>301</v>
      </c>
      <c r="AU491" s="212" t="s">
        <v>120</v>
      </c>
      <c r="AV491" s="13" t="s">
        <v>85</v>
      </c>
      <c r="AW491" s="13" t="s">
        <v>32</v>
      </c>
      <c r="AX491" s="13" t="s">
        <v>77</v>
      </c>
      <c r="AY491" s="212" t="s">
        <v>292</v>
      </c>
    </row>
    <row r="492" spans="1:65" s="14" customFormat="1" ht="11.25">
      <c r="B492" s="213"/>
      <c r="C492" s="214"/>
      <c r="D492" s="204" t="s">
        <v>301</v>
      </c>
      <c r="E492" s="215" t="s">
        <v>1</v>
      </c>
      <c r="F492" s="216" t="s">
        <v>692</v>
      </c>
      <c r="G492" s="214"/>
      <c r="H492" s="217">
        <v>2.7719999999999998</v>
      </c>
      <c r="I492" s="218"/>
      <c r="J492" s="214"/>
      <c r="K492" s="214"/>
      <c r="L492" s="219"/>
      <c r="M492" s="220"/>
      <c r="N492" s="221"/>
      <c r="O492" s="221"/>
      <c r="P492" s="221"/>
      <c r="Q492" s="221"/>
      <c r="R492" s="221"/>
      <c r="S492" s="221"/>
      <c r="T492" s="222"/>
      <c r="AT492" s="223" t="s">
        <v>301</v>
      </c>
      <c r="AU492" s="223" t="s">
        <v>120</v>
      </c>
      <c r="AV492" s="14" t="s">
        <v>120</v>
      </c>
      <c r="AW492" s="14" t="s">
        <v>32</v>
      </c>
      <c r="AX492" s="14" t="s">
        <v>77</v>
      </c>
      <c r="AY492" s="223" t="s">
        <v>292</v>
      </c>
    </row>
    <row r="493" spans="1:65" s="15" customFormat="1" ht="11.25">
      <c r="B493" s="224"/>
      <c r="C493" s="225"/>
      <c r="D493" s="204" t="s">
        <v>301</v>
      </c>
      <c r="E493" s="226" t="s">
        <v>1</v>
      </c>
      <c r="F493" s="227" t="s">
        <v>304</v>
      </c>
      <c r="G493" s="225"/>
      <c r="H493" s="228">
        <v>58.866999999999997</v>
      </c>
      <c r="I493" s="229"/>
      <c r="J493" s="225"/>
      <c r="K493" s="225"/>
      <c r="L493" s="230"/>
      <c r="M493" s="231"/>
      <c r="N493" s="232"/>
      <c r="O493" s="232"/>
      <c r="P493" s="232"/>
      <c r="Q493" s="232"/>
      <c r="R493" s="232"/>
      <c r="S493" s="232"/>
      <c r="T493" s="233"/>
      <c r="AT493" s="234" t="s">
        <v>301</v>
      </c>
      <c r="AU493" s="234" t="s">
        <v>120</v>
      </c>
      <c r="AV493" s="15" t="s">
        <v>299</v>
      </c>
      <c r="AW493" s="15" t="s">
        <v>32</v>
      </c>
      <c r="AX493" s="15" t="s">
        <v>85</v>
      </c>
      <c r="AY493" s="234" t="s">
        <v>292</v>
      </c>
    </row>
    <row r="494" spans="1:65" s="2" customFormat="1" ht="24.2" customHeight="1">
      <c r="A494" s="35"/>
      <c r="B494" s="36"/>
      <c r="C494" s="189" t="s">
        <v>693</v>
      </c>
      <c r="D494" s="189" t="s">
        <v>294</v>
      </c>
      <c r="E494" s="190" t="s">
        <v>694</v>
      </c>
      <c r="F494" s="191" t="s">
        <v>695</v>
      </c>
      <c r="G494" s="192" t="s">
        <v>297</v>
      </c>
      <c r="H494" s="193">
        <v>784.90499999999997</v>
      </c>
      <c r="I494" s="194"/>
      <c r="J494" s="195">
        <f>ROUND(I494*H494,2)</f>
        <v>0</v>
      </c>
      <c r="K494" s="191" t="s">
        <v>298</v>
      </c>
      <c r="L494" s="40"/>
      <c r="M494" s="196" t="s">
        <v>1</v>
      </c>
      <c r="N494" s="197" t="s">
        <v>43</v>
      </c>
      <c r="O494" s="72"/>
      <c r="P494" s="198">
        <f>O494*H494</f>
        <v>0</v>
      </c>
      <c r="Q494" s="198">
        <v>1.42E-3</v>
      </c>
      <c r="R494" s="198">
        <f>Q494*H494</f>
        <v>1.1145651000000001</v>
      </c>
      <c r="S494" s="198">
        <v>0</v>
      </c>
      <c r="T494" s="199">
        <f>S494*H494</f>
        <v>0</v>
      </c>
      <c r="U494" s="35"/>
      <c r="V494" s="35"/>
      <c r="W494" s="35"/>
      <c r="X494" s="35"/>
      <c r="Y494" s="35"/>
      <c r="Z494" s="35"/>
      <c r="AA494" s="35"/>
      <c r="AB494" s="35"/>
      <c r="AC494" s="35"/>
      <c r="AD494" s="35"/>
      <c r="AE494" s="35"/>
      <c r="AR494" s="200" t="s">
        <v>299</v>
      </c>
      <c r="AT494" s="200" t="s">
        <v>294</v>
      </c>
      <c r="AU494" s="200" t="s">
        <v>120</v>
      </c>
      <c r="AY494" s="18" t="s">
        <v>292</v>
      </c>
      <c r="BE494" s="201">
        <f>IF(N494="základní",J494,0)</f>
        <v>0</v>
      </c>
      <c r="BF494" s="201">
        <f>IF(N494="snížená",J494,0)</f>
        <v>0</v>
      </c>
      <c r="BG494" s="201">
        <f>IF(N494="zákl. přenesená",J494,0)</f>
        <v>0</v>
      </c>
      <c r="BH494" s="201">
        <f>IF(N494="sníž. přenesená",J494,0)</f>
        <v>0</v>
      </c>
      <c r="BI494" s="201">
        <f>IF(N494="nulová",J494,0)</f>
        <v>0</v>
      </c>
      <c r="BJ494" s="18" t="s">
        <v>120</v>
      </c>
      <c r="BK494" s="201">
        <f>ROUND(I494*H494,2)</f>
        <v>0</v>
      </c>
      <c r="BL494" s="18" t="s">
        <v>299</v>
      </c>
      <c r="BM494" s="200" t="s">
        <v>696</v>
      </c>
    </row>
    <row r="495" spans="1:65" s="2" customFormat="1" ht="24.2" customHeight="1">
      <c r="A495" s="35"/>
      <c r="B495" s="36"/>
      <c r="C495" s="189" t="s">
        <v>697</v>
      </c>
      <c r="D495" s="189" t="s">
        <v>294</v>
      </c>
      <c r="E495" s="190" t="s">
        <v>698</v>
      </c>
      <c r="F495" s="191" t="s">
        <v>699</v>
      </c>
      <c r="G495" s="192" t="s">
        <v>297</v>
      </c>
      <c r="H495" s="193">
        <v>784.90499999999997</v>
      </c>
      <c r="I495" s="194"/>
      <c r="J495" s="195">
        <f>ROUND(I495*H495,2)</f>
        <v>0</v>
      </c>
      <c r="K495" s="191" t="s">
        <v>298</v>
      </c>
      <c r="L495" s="40"/>
      <c r="M495" s="196" t="s">
        <v>1</v>
      </c>
      <c r="N495" s="197" t="s">
        <v>43</v>
      </c>
      <c r="O495" s="72"/>
      <c r="P495" s="198">
        <f>O495*H495</f>
        <v>0</v>
      </c>
      <c r="Q495" s="198">
        <v>0</v>
      </c>
      <c r="R495" s="198">
        <f>Q495*H495</f>
        <v>0</v>
      </c>
      <c r="S495" s="198">
        <v>0</v>
      </c>
      <c r="T495" s="199">
        <f>S495*H495</f>
        <v>0</v>
      </c>
      <c r="U495" s="35"/>
      <c r="V495" s="35"/>
      <c r="W495" s="35"/>
      <c r="X495" s="35"/>
      <c r="Y495" s="35"/>
      <c r="Z495" s="35"/>
      <c r="AA495" s="35"/>
      <c r="AB495" s="35"/>
      <c r="AC495" s="35"/>
      <c r="AD495" s="35"/>
      <c r="AE495" s="35"/>
      <c r="AR495" s="200" t="s">
        <v>299</v>
      </c>
      <c r="AT495" s="200" t="s">
        <v>294</v>
      </c>
      <c r="AU495" s="200" t="s">
        <v>120</v>
      </c>
      <c r="AY495" s="18" t="s">
        <v>292</v>
      </c>
      <c r="BE495" s="201">
        <f>IF(N495="základní",J495,0)</f>
        <v>0</v>
      </c>
      <c r="BF495" s="201">
        <f>IF(N495="snížená",J495,0)</f>
        <v>0</v>
      </c>
      <c r="BG495" s="201">
        <f>IF(N495="zákl. přenesená",J495,0)</f>
        <v>0</v>
      </c>
      <c r="BH495" s="201">
        <f>IF(N495="sníž. přenesená",J495,0)</f>
        <v>0</v>
      </c>
      <c r="BI495" s="201">
        <f>IF(N495="nulová",J495,0)</f>
        <v>0</v>
      </c>
      <c r="BJ495" s="18" t="s">
        <v>120</v>
      </c>
      <c r="BK495" s="201">
        <f>ROUND(I495*H495,2)</f>
        <v>0</v>
      </c>
      <c r="BL495" s="18" t="s">
        <v>299</v>
      </c>
      <c r="BM495" s="200" t="s">
        <v>700</v>
      </c>
    </row>
    <row r="496" spans="1:65" s="13" customFormat="1" ht="11.25">
      <c r="B496" s="202"/>
      <c r="C496" s="203"/>
      <c r="D496" s="204" t="s">
        <v>301</v>
      </c>
      <c r="E496" s="205" t="s">
        <v>1</v>
      </c>
      <c r="F496" s="206" t="s">
        <v>680</v>
      </c>
      <c r="G496" s="203"/>
      <c r="H496" s="205" t="s">
        <v>1</v>
      </c>
      <c r="I496" s="207"/>
      <c r="J496" s="203"/>
      <c r="K496" s="203"/>
      <c r="L496" s="208"/>
      <c r="M496" s="209"/>
      <c r="N496" s="210"/>
      <c r="O496" s="210"/>
      <c r="P496" s="210"/>
      <c r="Q496" s="210"/>
      <c r="R496" s="210"/>
      <c r="S496" s="210"/>
      <c r="T496" s="211"/>
      <c r="AT496" s="212" t="s">
        <v>301</v>
      </c>
      <c r="AU496" s="212" t="s">
        <v>120</v>
      </c>
      <c r="AV496" s="13" t="s">
        <v>85</v>
      </c>
      <c r="AW496" s="13" t="s">
        <v>32</v>
      </c>
      <c r="AX496" s="13" t="s">
        <v>77</v>
      </c>
      <c r="AY496" s="212" t="s">
        <v>292</v>
      </c>
    </row>
    <row r="497" spans="1:65" s="14" customFormat="1" ht="11.25">
      <c r="B497" s="213"/>
      <c r="C497" s="214"/>
      <c r="D497" s="204" t="s">
        <v>301</v>
      </c>
      <c r="E497" s="215" t="s">
        <v>1</v>
      </c>
      <c r="F497" s="216" t="s">
        <v>701</v>
      </c>
      <c r="G497" s="214"/>
      <c r="H497" s="217">
        <v>106.762</v>
      </c>
      <c r="I497" s="218"/>
      <c r="J497" s="214"/>
      <c r="K497" s="214"/>
      <c r="L497" s="219"/>
      <c r="M497" s="220"/>
      <c r="N497" s="221"/>
      <c r="O497" s="221"/>
      <c r="P497" s="221"/>
      <c r="Q497" s="221"/>
      <c r="R497" s="221"/>
      <c r="S497" s="221"/>
      <c r="T497" s="222"/>
      <c r="AT497" s="223" t="s">
        <v>301</v>
      </c>
      <c r="AU497" s="223" t="s">
        <v>120</v>
      </c>
      <c r="AV497" s="14" t="s">
        <v>120</v>
      </c>
      <c r="AW497" s="14" t="s">
        <v>32</v>
      </c>
      <c r="AX497" s="14" t="s">
        <v>77</v>
      </c>
      <c r="AY497" s="223" t="s">
        <v>292</v>
      </c>
    </row>
    <row r="498" spans="1:65" s="13" customFormat="1" ht="11.25">
      <c r="B498" s="202"/>
      <c r="C498" s="203"/>
      <c r="D498" s="204" t="s">
        <v>301</v>
      </c>
      <c r="E498" s="205" t="s">
        <v>1</v>
      </c>
      <c r="F498" s="206" t="s">
        <v>682</v>
      </c>
      <c r="G498" s="203"/>
      <c r="H498" s="205" t="s">
        <v>1</v>
      </c>
      <c r="I498" s="207"/>
      <c r="J498" s="203"/>
      <c r="K498" s="203"/>
      <c r="L498" s="208"/>
      <c r="M498" s="209"/>
      <c r="N498" s="210"/>
      <c r="O498" s="210"/>
      <c r="P498" s="210"/>
      <c r="Q498" s="210"/>
      <c r="R498" s="210"/>
      <c r="S498" s="210"/>
      <c r="T498" s="211"/>
      <c r="AT498" s="212" t="s">
        <v>301</v>
      </c>
      <c r="AU498" s="212" t="s">
        <v>120</v>
      </c>
      <c r="AV498" s="13" t="s">
        <v>85</v>
      </c>
      <c r="AW498" s="13" t="s">
        <v>32</v>
      </c>
      <c r="AX498" s="13" t="s">
        <v>77</v>
      </c>
      <c r="AY498" s="212" t="s">
        <v>292</v>
      </c>
    </row>
    <row r="499" spans="1:65" s="14" customFormat="1" ht="33.75">
      <c r="B499" s="213"/>
      <c r="C499" s="214"/>
      <c r="D499" s="204" t="s">
        <v>301</v>
      </c>
      <c r="E499" s="215" t="s">
        <v>1</v>
      </c>
      <c r="F499" s="216" t="s">
        <v>702</v>
      </c>
      <c r="G499" s="214"/>
      <c r="H499" s="217">
        <v>325.57600000000002</v>
      </c>
      <c r="I499" s="218"/>
      <c r="J499" s="214"/>
      <c r="K499" s="214"/>
      <c r="L499" s="219"/>
      <c r="M499" s="220"/>
      <c r="N499" s="221"/>
      <c r="O499" s="221"/>
      <c r="P499" s="221"/>
      <c r="Q499" s="221"/>
      <c r="R499" s="221"/>
      <c r="S499" s="221"/>
      <c r="T499" s="222"/>
      <c r="AT499" s="223" t="s">
        <v>301</v>
      </c>
      <c r="AU499" s="223" t="s">
        <v>120</v>
      </c>
      <c r="AV499" s="14" t="s">
        <v>120</v>
      </c>
      <c r="AW499" s="14" t="s">
        <v>32</v>
      </c>
      <c r="AX499" s="14" t="s">
        <v>77</v>
      </c>
      <c r="AY499" s="223" t="s">
        <v>292</v>
      </c>
    </row>
    <row r="500" spans="1:65" s="13" customFormat="1" ht="11.25">
      <c r="B500" s="202"/>
      <c r="C500" s="203"/>
      <c r="D500" s="204" t="s">
        <v>301</v>
      </c>
      <c r="E500" s="205" t="s">
        <v>1</v>
      </c>
      <c r="F500" s="206" t="s">
        <v>684</v>
      </c>
      <c r="G500" s="203"/>
      <c r="H500" s="205" t="s">
        <v>1</v>
      </c>
      <c r="I500" s="207"/>
      <c r="J500" s="203"/>
      <c r="K500" s="203"/>
      <c r="L500" s="208"/>
      <c r="M500" s="209"/>
      <c r="N500" s="210"/>
      <c r="O500" s="210"/>
      <c r="P500" s="210"/>
      <c r="Q500" s="210"/>
      <c r="R500" s="210"/>
      <c r="S500" s="210"/>
      <c r="T500" s="211"/>
      <c r="AT500" s="212" t="s">
        <v>301</v>
      </c>
      <c r="AU500" s="212" t="s">
        <v>120</v>
      </c>
      <c r="AV500" s="13" t="s">
        <v>85</v>
      </c>
      <c r="AW500" s="13" t="s">
        <v>32</v>
      </c>
      <c r="AX500" s="13" t="s">
        <v>77</v>
      </c>
      <c r="AY500" s="212" t="s">
        <v>292</v>
      </c>
    </row>
    <row r="501" spans="1:65" s="14" customFormat="1" ht="11.25">
      <c r="B501" s="213"/>
      <c r="C501" s="214"/>
      <c r="D501" s="204" t="s">
        <v>301</v>
      </c>
      <c r="E501" s="215" t="s">
        <v>1</v>
      </c>
      <c r="F501" s="216" t="s">
        <v>703</v>
      </c>
      <c r="G501" s="214"/>
      <c r="H501" s="217">
        <v>80.111999999999995</v>
      </c>
      <c r="I501" s="218"/>
      <c r="J501" s="214"/>
      <c r="K501" s="214"/>
      <c r="L501" s="219"/>
      <c r="M501" s="220"/>
      <c r="N501" s="221"/>
      <c r="O501" s="221"/>
      <c r="P501" s="221"/>
      <c r="Q501" s="221"/>
      <c r="R501" s="221"/>
      <c r="S501" s="221"/>
      <c r="T501" s="222"/>
      <c r="AT501" s="223" t="s">
        <v>301</v>
      </c>
      <c r="AU501" s="223" t="s">
        <v>120</v>
      </c>
      <c r="AV501" s="14" t="s">
        <v>120</v>
      </c>
      <c r="AW501" s="14" t="s">
        <v>32</v>
      </c>
      <c r="AX501" s="14" t="s">
        <v>77</v>
      </c>
      <c r="AY501" s="223" t="s">
        <v>292</v>
      </c>
    </row>
    <row r="502" spans="1:65" s="13" customFormat="1" ht="11.25">
      <c r="B502" s="202"/>
      <c r="C502" s="203"/>
      <c r="D502" s="204" t="s">
        <v>301</v>
      </c>
      <c r="E502" s="205" t="s">
        <v>1</v>
      </c>
      <c r="F502" s="206" t="s">
        <v>686</v>
      </c>
      <c r="G502" s="203"/>
      <c r="H502" s="205" t="s">
        <v>1</v>
      </c>
      <c r="I502" s="207"/>
      <c r="J502" s="203"/>
      <c r="K502" s="203"/>
      <c r="L502" s="208"/>
      <c r="M502" s="209"/>
      <c r="N502" s="210"/>
      <c r="O502" s="210"/>
      <c r="P502" s="210"/>
      <c r="Q502" s="210"/>
      <c r="R502" s="210"/>
      <c r="S502" s="210"/>
      <c r="T502" s="211"/>
      <c r="AT502" s="212" t="s">
        <v>301</v>
      </c>
      <c r="AU502" s="212" t="s">
        <v>120</v>
      </c>
      <c r="AV502" s="13" t="s">
        <v>85</v>
      </c>
      <c r="AW502" s="13" t="s">
        <v>32</v>
      </c>
      <c r="AX502" s="13" t="s">
        <v>77</v>
      </c>
      <c r="AY502" s="212" t="s">
        <v>292</v>
      </c>
    </row>
    <row r="503" spans="1:65" s="14" customFormat="1" ht="11.25">
      <c r="B503" s="213"/>
      <c r="C503" s="214"/>
      <c r="D503" s="204" t="s">
        <v>301</v>
      </c>
      <c r="E503" s="215" t="s">
        <v>1</v>
      </c>
      <c r="F503" s="216" t="s">
        <v>704</v>
      </c>
      <c r="G503" s="214"/>
      <c r="H503" s="217">
        <v>133.85499999999999</v>
      </c>
      <c r="I503" s="218"/>
      <c r="J503" s="214"/>
      <c r="K503" s="214"/>
      <c r="L503" s="219"/>
      <c r="M503" s="220"/>
      <c r="N503" s="221"/>
      <c r="O503" s="221"/>
      <c r="P503" s="221"/>
      <c r="Q503" s="221"/>
      <c r="R503" s="221"/>
      <c r="S503" s="221"/>
      <c r="T503" s="222"/>
      <c r="AT503" s="223" t="s">
        <v>301</v>
      </c>
      <c r="AU503" s="223" t="s">
        <v>120</v>
      </c>
      <c r="AV503" s="14" t="s">
        <v>120</v>
      </c>
      <c r="AW503" s="14" t="s">
        <v>32</v>
      </c>
      <c r="AX503" s="14" t="s">
        <v>77</v>
      </c>
      <c r="AY503" s="223" t="s">
        <v>292</v>
      </c>
    </row>
    <row r="504" spans="1:65" s="13" customFormat="1" ht="11.25">
      <c r="B504" s="202"/>
      <c r="C504" s="203"/>
      <c r="D504" s="204" t="s">
        <v>301</v>
      </c>
      <c r="E504" s="205" t="s">
        <v>1</v>
      </c>
      <c r="F504" s="206" t="s">
        <v>688</v>
      </c>
      <c r="G504" s="203"/>
      <c r="H504" s="205" t="s">
        <v>1</v>
      </c>
      <c r="I504" s="207"/>
      <c r="J504" s="203"/>
      <c r="K504" s="203"/>
      <c r="L504" s="208"/>
      <c r="M504" s="209"/>
      <c r="N504" s="210"/>
      <c r="O504" s="210"/>
      <c r="P504" s="210"/>
      <c r="Q504" s="210"/>
      <c r="R504" s="210"/>
      <c r="S504" s="210"/>
      <c r="T504" s="211"/>
      <c r="AT504" s="212" t="s">
        <v>301</v>
      </c>
      <c r="AU504" s="212" t="s">
        <v>120</v>
      </c>
      <c r="AV504" s="13" t="s">
        <v>85</v>
      </c>
      <c r="AW504" s="13" t="s">
        <v>32</v>
      </c>
      <c r="AX504" s="13" t="s">
        <v>77</v>
      </c>
      <c r="AY504" s="212" t="s">
        <v>292</v>
      </c>
    </row>
    <row r="505" spans="1:65" s="14" customFormat="1" ht="11.25">
      <c r="B505" s="213"/>
      <c r="C505" s="214"/>
      <c r="D505" s="204" t="s">
        <v>301</v>
      </c>
      <c r="E505" s="215" t="s">
        <v>1</v>
      </c>
      <c r="F505" s="216" t="s">
        <v>705</v>
      </c>
      <c r="G505" s="214"/>
      <c r="H505" s="217">
        <v>48.6</v>
      </c>
      <c r="I505" s="218"/>
      <c r="J505" s="214"/>
      <c r="K505" s="214"/>
      <c r="L505" s="219"/>
      <c r="M505" s="220"/>
      <c r="N505" s="221"/>
      <c r="O505" s="221"/>
      <c r="P505" s="221"/>
      <c r="Q505" s="221"/>
      <c r="R505" s="221"/>
      <c r="S505" s="221"/>
      <c r="T505" s="222"/>
      <c r="AT505" s="223" t="s">
        <v>301</v>
      </c>
      <c r="AU505" s="223" t="s">
        <v>120</v>
      </c>
      <c r="AV505" s="14" t="s">
        <v>120</v>
      </c>
      <c r="AW505" s="14" t="s">
        <v>32</v>
      </c>
      <c r="AX505" s="14" t="s">
        <v>77</v>
      </c>
      <c r="AY505" s="223" t="s">
        <v>292</v>
      </c>
    </row>
    <row r="506" spans="1:65" s="14" customFormat="1" ht="11.25">
      <c r="B506" s="213"/>
      <c r="C506" s="214"/>
      <c r="D506" s="204" t="s">
        <v>301</v>
      </c>
      <c r="E506" s="215" t="s">
        <v>1</v>
      </c>
      <c r="F506" s="216" t="s">
        <v>706</v>
      </c>
      <c r="G506" s="214"/>
      <c r="H506" s="217">
        <v>53.04</v>
      </c>
      <c r="I506" s="218"/>
      <c r="J506" s="214"/>
      <c r="K506" s="214"/>
      <c r="L506" s="219"/>
      <c r="M506" s="220"/>
      <c r="N506" s="221"/>
      <c r="O506" s="221"/>
      <c r="P506" s="221"/>
      <c r="Q506" s="221"/>
      <c r="R506" s="221"/>
      <c r="S506" s="221"/>
      <c r="T506" s="222"/>
      <c r="AT506" s="223" t="s">
        <v>301</v>
      </c>
      <c r="AU506" s="223" t="s">
        <v>120</v>
      </c>
      <c r="AV506" s="14" t="s">
        <v>120</v>
      </c>
      <c r="AW506" s="14" t="s">
        <v>32</v>
      </c>
      <c r="AX506" s="14" t="s">
        <v>77</v>
      </c>
      <c r="AY506" s="223" t="s">
        <v>292</v>
      </c>
    </row>
    <row r="507" spans="1:65" s="13" customFormat="1" ht="11.25">
      <c r="B507" s="202"/>
      <c r="C507" s="203"/>
      <c r="D507" s="204" t="s">
        <v>301</v>
      </c>
      <c r="E507" s="205" t="s">
        <v>1</v>
      </c>
      <c r="F507" s="206" t="s">
        <v>691</v>
      </c>
      <c r="G507" s="203"/>
      <c r="H507" s="205" t="s">
        <v>1</v>
      </c>
      <c r="I507" s="207"/>
      <c r="J507" s="203"/>
      <c r="K507" s="203"/>
      <c r="L507" s="208"/>
      <c r="M507" s="209"/>
      <c r="N507" s="210"/>
      <c r="O507" s="210"/>
      <c r="P507" s="210"/>
      <c r="Q507" s="210"/>
      <c r="R507" s="210"/>
      <c r="S507" s="210"/>
      <c r="T507" s="211"/>
      <c r="AT507" s="212" t="s">
        <v>301</v>
      </c>
      <c r="AU507" s="212" t="s">
        <v>120</v>
      </c>
      <c r="AV507" s="13" t="s">
        <v>85</v>
      </c>
      <c r="AW507" s="13" t="s">
        <v>32</v>
      </c>
      <c r="AX507" s="13" t="s">
        <v>77</v>
      </c>
      <c r="AY507" s="212" t="s">
        <v>292</v>
      </c>
    </row>
    <row r="508" spans="1:65" s="14" customFormat="1" ht="11.25">
      <c r="B508" s="213"/>
      <c r="C508" s="214"/>
      <c r="D508" s="204" t="s">
        <v>301</v>
      </c>
      <c r="E508" s="215" t="s">
        <v>1</v>
      </c>
      <c r="F508" s="216" t="s">
        <v>707</v>
      </c>
      <c r="G508" s="214"/>
      <c r="H508" s="217">
        <v>36.96</v>
      </c>
      <c r="I508" s="218"/>
      <c r="J508" s="214"/>
      <c r="K508" s="214"/>
      <c r="L508" s="219"/>
      <c r="M508" s="220"/>
      <c r="N508" s="221"/>
      <c r="O508" s="221"/>
      <c r="P508" s="221"/>
      <c r="Q508" s="221"/>
      <c r="R508" s="221"/>
      <c r="S508" s="221"/>
      <c r="T508" s="222"/>
      <c r="AT508" s="223" t="s">
        <v>301</v>
      </c>
      <c r="AU508" s="223" t="s">
        <v>120</v>
      </c>
      <c r="AV508" s="14" t="s">
        <v>120</v>
      </c>
      <c r="AW508" s="14" t="s">
        <v>32</v>
      </c>
      <c r="AX508" s="14" t="s">
        <v>77</v>
      </c>
      <c r="AY508" s="223" t="s">
        <v>292</v>
      </c>
    </row>
    <row r="509" spans="1:65" s="15" customFormat="1" ht="11.25">
      <c r="B509" s="224"/>
      <c r="C509" s="225"/>
      <c r="D509" s="204" t="s">
        <v>301</v>
      </c>
      <c r="E509" s="226" t="s">
        <v>1</v>
      </c>
      <c r="F509" s="227" t="s">
        <v>304</v>
      </c>
      <c r="G509" s="225"/>
      <c r="H509" s="228">
        <v>784.90499999999997</v>
      </c>
      <c r="I509" s="229"/>
      <c r="J509" s="225"/>
      <c r="K509" s="225"/>
      <c r="L509" s="230"/>
      <c r="M509" s="231"/>
      <c r="N509" s="232"/>
      <c r="O509" s="232"/>
      <c r="P509" s="232"/>
      <c r="Q509" s="232"/>
      <c r="R509" s="232"/>
      <c r="S509" s="232"/>
      <c r="T509" s="233"/>
      <c r="AT509" s="234" t="s">
        <v>301</v>
      </c>
      <c r="AU509" s="234" t="s">
        <v>120</v>
      </c>
      <c r="AV509" s="15" t="s">
        <v>299</v>
      </c>
      <c r="AW509" s="15" t="s">
        <v>32</v>
      </c>
      <c r="AX509" s="15" t="s">
        <v>85</v>
      </c>
      <c r="AY509" s="234" t="s">
        <v>292</v>
      </c>
    </row>
    <row r="510" spans="1:65" s="2" customFormat="1" ht="16.5" customHeight="1">
      <c r="A510" s="35"/>
      <c r="B510" s="36"/>
      <c r="C510" s="189" t="s">
        <v>708</v>
      </c>
      <c r="D510" s="189" t="s">
        <v>294</v>
      </c>
      <c r="E510" s="190" t="s">
        <v>709</v>
      </c>
      <c r="F510" s="191" t="s">
        <v>710</v>
      </c>
      <c r="G510" s="192" t="s">
        <v>297</v>
      </c>
      <c r="H510" s="193">
        <v>409.92099999999999</v>
      </c>
      <c r="I510" s="194"/>
      <c r="J510" s="195">
        <f>ROUND(I510*H510,2)</f>
        <v>0</v>
      </c>
      <c r="K510" s="191" t="s">
        <v>298</v>
      </c>
      <c r="L510" s="40"/>
      <c r="M510" s="196" t="s">
        <v>1</v>
      </c>
      <c r="N510" s="197" t="s">
        <v>43</v>
      </c>
      <c r="O510" s="72"/>
      <c r="P510" s="198">
        <f>O510*H510</f>
        <v>0</v>
      </c>
      <c r="Q510" s="198">
        <v>6.4519999999999994E-2</v>
      </c>
      <c r="R510" s="198">
        <f>Q510*H510</f>
        <v>26.448102919999997</v>
      </c>
      <c r="S510" s="198">
        <v>0</v>
      </c>
      <c r="T510" s="199">
        <f>S510*H510</f>
        <v>0</v>
      </c>
      <c r="U510" s="35"/>
      <c r="V510" s="35"/>
      <c r="W510" s="35"/>
      <c r="X510" s="35"/>
      <c r="Y510" s="35"/>
      <c r="Z510" s="35"/>
      <c r="AA510" s="35"/>
      <c r="AB510" s="35"/>
      <c r="AC510" s="35"/>
      <c r="AD510" s="35"/>
      <c r="AE510" s="35"/>
      <c r="AR510" s="200" t="s">
        <v>299</v>
      </c>
      <c r="AT510" s="200" t="s">
        <v>294</v>
      </c>
      <c r="AU510" s="200" t="s">
        <v>120</v>
      </c>
      <c r="AY510" s="18" t="s">
        <v>292</v>
      </c>
      <c r="BE510" s="201">
        <f>IF(N510="základní",J510,0)</f>
        <v>0</v>
      </c>
      <c r="BF510" s="201">
        <f>IF(N510="snížená",J510,0)</f>
        <v>0</v>
      </c>
      <c r="BG510" s="201">
        <f>IF(N510="zákl. přenesená",J510,0)</f>
        <v>0</v>
      </c>
      <c r="BH510" s="201">
        <f>IF(N510="sníž. přenesená",J510,0)</f>
        <v>0</v>
      </c>
      <c r="BI510" s="201">
        <f>IF(N510="nulová",J510,0)</f>
        <v>0</v>
      </c>
      <c r="BJ510" s="18" t="s">
        <v>120</v>
      </c>
      <c r="BK510" s="201">
        <f>ROUND(I510*H510,2)</f>
        <v>0</v>
      </c>
      <c r="BL510" s="18" t="s">
        <v>299</v>
      </c>
      <c r="BM510" s="200" t="s">
        <v>711</v>
      </c>
    </row>
    <row r="511" spans="1:65" s="13" customFormat="1" ht="11.25">
      <c r="B511" s="202"/>
      <c r="C511" s="203"/>
      <c r="D511" s="204" t="s">
        <v>301</v>
      </c>
      <c r="E511" s="205" t="s">
        <v>1</v>
      </c>
      <c r="F511" s="206" t="s">
        <v>536</v>
      </c>
      <c r="G511" s="203"/>
      <c r="H511" s="205" t="s">
        <v>1</v>
      </c>
      <c r="I511" s="207"/>
      <c r="J511" s="203"/>
      <c r="K511" s="203"/>
      <c r="L511" s="208"/>
      <c r="M511" s="209"/>
      <c r="N511" s="210"/>
      <c r="O511" s="210"/>
      <c r="P511" s="210"/>
      <c r="Q511" s="210"/>
      <c r="R511" s="210"/>
      <c r="S511" s="210"/>
      <c r="T511" s="211"/>
      <c r="AT511" s="212" t="s">
        <v>301</v>
      </c>
      <c r="AU511" s="212" t="s">
        <v>120</v>
      </c>
      <c r="AV511" s="13" t="s">
        <v>85</v>
      </c>
      <c r="AW511" s="13" t="s">
        <v>32</v>
      </c>
      <c r="AX511" s="13" t="s">
        <v>77</v>
      </c>
      <c r="AY511" s="212" t="s">
        <v>292</v>
      </c>
    </row>
    <row r="512" spans="1:65" s="14" customFormat="1" ht="11.25">
      <c r="B512" s="213"/>
      <c r="C512" s="214"/>
      <c r="D512" s="204" t="s">
        <v>301</v>
      </c>
      <c r="E512" s="215" t="s">
        <v>1</v>
      </c>
      <c r="F512" s="216" t="s">
        <v>712</v>
      </c>
      <c r="G512" s="214"/>
      <c r="H512" s="217">
        <v>88.387</v>
      </c>
      <c r="I512" s="218"/>
      <c r="J512" s="214"/>
      <c r="K512" s="214"/>
      <c r="L512" s="219"/>
      <c r="M512" s="220"/>
      <c r="N512" s="221"/>
      <c r="O512" s="221"/>
      <c r="P512" s="221"/>
      <c r="Q512" s="221"/>
      <c r="R512" s="221"/>
      <c r="S512" s="221"/>
      <c r="T512" s="222"/>
      <c r="AT512" s="223" t="s">
        <v>301</v>
      </c>
      <c r="AU512" s="223" t="s">
        <v>120</v>
      </c>
      <c r="AV512" s="14" t="s">
        <v>120</v>
      </c>
      <c r="AW512" s="14" t="s">
        <v>32</v>
      </c>
      <c r="AX512" s="14" t="s">
        <v>77</v>
      </c>
      <c r="AY512" s="223" t="s">
        <v>292</v>
      </c>
    </row>
    <row r="513" spans="1:65" s="14" customFormat="1" ht="11.25">
      <c r="B513" s="213"/>
      <c r="C513" s="214"/>
      <c r="D513" s="204" t="s">
        <v>301</v>
      </c>
      <c r="E513" s="215" t="s">
        <v>1</v>
      </c>
      <c r="F513" s="216" t="s">
        <v>713</v>
      </c>
      <c r="G513" s="214"/>
      <c r="H513" s="217">
        <v>15.496</v>
      </c>
      <c r="I513" s="218"/>
      <c r="J513" s="214"/>
      <c r="K513" s="214"/>
      <c r="L513" s="219"/>
      <c r="M513" s="220"/>
      <c r="N513" s="221"/>
      <c r="O513" s="221"/>
      <c r="P513" s="221"/>
      <c r="Q513" s="221"/>
      <c r="R513" s="221"/>
      <c r="S513" s="221"/>
      <c r="T513" s="222"/>
      <c r="AT513" s="223" t="s">
        <v>301</v>
      </c>
      <c r="AU513" s="223" t="s">
        <v>120</v>
      </c>
      <c r="AV513" s="14" t="s">
        <v>120</v>
      </c>
      <c r="AW513" s="14" t="s">
        <v>32</v>
      </c>
      <c r="AX513" s="14" t="s">
        <v>77</v>
      </c>
      <c r="AY513" s="223" t="s">
        <v>292</v>
      </c>
    </row>
    <row r="514" spans="1:65" s="14" customFormat="1" ht="11.25">
      <c r="B514" s="213"/>
      <c r="C514" s="214"/>
      <c r="D514" s="204" t="s">
        <v>301</v>
      </c>
      <c r="E514" s="215" t="s">
        <v>1</v>
      </c>
      <c r="F514" s="216" t="s">
        <v>714</v>
      </c>
      <c r="G514" s="214"/>
      <c r="H514" s="217">
        <v>9.6110000000000007</v>
      </c>
      <c r="I514" s="218"/>
      <c r="J514" s="214"/>
      <c r="K514" s="214"/>
      <c r="L514" s="219"/>
      <c r="M514" s="220"/>
      <c r="N514" s="221"/>
      <c r="O514" s="221"/>
      <c r="P514" s="221"/>
      <c r="Q514" s="221"/>
      <c r="R514" s="221"/>
      <c r="S514" s="221"/>
      <c r="T514" s="222"/>
      <c r="AT514" s="223" t="s">
        <v>301</v>
      </c>
      <c r="AU514" s="223" t="s">
        <v>120</v>
      </c>
      <c r="AV514" s="14" t="s">
        <v>120</v>
      </c>
      <c r="AW514" s="14" t="s">
        <v>32</v>
      </c>
      <c r="AX514" s="14" t="s">
        <v>77</v>
      </c>
      <c r="AY514" s="223" t="s">
        <v>292</v>
      </c>
    </row>
    <row r="515" spans="1:65" s="13" customFormat="1" ht="11.25">
      <c r="B515" s="202"/>
      <c r="C515" s="203"/>
      <c r="D515" s="204" t="s">
        <v>301</v>
      </c>
      <c r="E515" s="205" t="s">
        <v>1</v>
      </c>
      <c r="F515" s="206" t="s">
        <v>540</v>
      </c>
      <c r="G515" s="203"/>
      <c r="H515" s="205" t="s">
        <v>1</v>
      </c>
      <c r="I515" s="207"/>
      <c r="J515" s="203"/>
      <c r="K515" s="203"/>
      <c r="L515" s="208"/>
      <c r="M515" s="209"/>
      <c r="N515" s="210"/>
      <c r="O515" s="210"/>
      <c r="P515" s="210"/>
      <c r="Q515" s="210"/>
      <c r="R515" s="210"/>
      <c r="S515" s="210"/>
      <c r="T515" s="211"/>
      <c r="AT515" s="212" t="s">
        <v>301</v>
      </c>
      <c r="AU515" s="212" t="s">
        <v>120</v>
      </c>
      <c r="AV515" s="13" t="s">
        <v>85</v>
      </c>
      <c r="AW515" s="13" t="s">
        <v>32</v>
      </c>
      <c r="AX515" s="13" t="s">
        <v>77</v>
      </c>
      <c r="AY515" s="212" t="s">
        <v>292</v>
      </c>
    </row>
    <row r="516" spans="1:65" s="14" customFormat="1" ht="11.25">
      <c r="B516" s="213"/>
      <c r="C516" s="214"/>
      <c r="D516" s="204" t="s">
        <v>301</v>
      </c>
      <c r="E516" s="215" t="s">
        <v>1</v>
      </c>
      <c r="F516" s="216" t="s">
        <v>715</v>
      </c>
      <c r="G516" s="214"/>
      <c r="H516" s="217">
        <v>88.387</v>
      </c>
      <c r="I516" s="218"/>
      <c r="J516" s="214"/>
      <c r="K516" s="214"/>
      <c r="L516" s="219"/>
      <c r="M516" s="220"/>
      <c r="N516" s="221"/>
      <c r="O516" s="221"/>
      <c r="P516" s="221"/>
      <c r="Q516" s="221"/>
      <c r="R516" s="221"/>
      <c r="S516" s="221"/>
      <c r="T516" s="222"/>
      <c r="AT516" s="223" t="s">
        <v>301</v>
      </c>
      <c r="AU516" s="223" t="s">
        <v>120</v>
      </c>
      <c r="AV516" s="14" t="s">
        <v>120</v>
      </c>
      <c r="AW516" s="14" t="s">
        <v>32</v>
      </c>
      <c r="AX516" s="14" t="s">
        <v>77</v>
      </c>
      <c r="AY516" s="223" t="s">
        <v>292</v>
      </c>
    </row>
    <row r="517" spans="1:65" s="14" customFormat="1" ht="11.25">
      <c r="B517" s="213"/>
      <c r="C517" s="214"/>
      <c r="D517" s="204" t="s">
        <v>301</v>
      </c>
      <c r="E517" s="215" t="s">
        <v>1</v>
      </c>
      <c r="F517" s="216" t="s">
        <v>716</v>
      </c>
      <c r="G517" s="214"/>
      <c r="H517" s="217">
        <v>5.7569999999999997</v>
      </c>
      <c r="I517" s="218"/>
      <c r="J517" s="214"/>
      <c r="K517" s="214"/>
      <c r="L517" s="219"/>
      <c r="M517" s="220"/>
      <c r="N517" s="221"/>
      <c r="O517" s="221"/>
      <c r="P517" s="221"/>
      <c r="Q517" s="221"/>
      <c r="R517" s="221"/>
      <c r="S517" s="221"/>
      <c r="T517" s="222"/>
      <c r="AT517" s="223" t="s">
        <v>301</v>
      </c>
      <c r="AU517" s="223" t="s">
        <v>120</v>
      </c>
      <c r="AV517" s="14" t="s">
        <v>120</v>
      </c>
      <c r="AW517" s="14" t="s">
        <v>32</v>
      </c>
      <c r="AX517" s="14" t="s">
        <v>77</v>
      </c>
      <c r="AY517" s="223" t="s">
        <v>292</v>
      </c>
    </row>
    <row r="518" spans="1:65" s="13" customFormat="1" ht="11.25">
      <c r="B518" s="202"/>
      <c r="C518" s="203"/>
      <c r="D518" s="204" t="s">
        <v>301</v>
      </c>
      <c r="E518" s="205" t="s">
        <v>1</v>
      </c>
      <c r="F518" s="206" t="s">
        <v>544</v>
      </c>
      <c r="G518" s="203"/>
      <c r="H518" s="205" t="s">
        <v>1</v>
      </c>
      <c r="I518" s="207"/>
      <c r="J518" s="203"/>
      <c r="K518" s="203"/>
      <c r="L518" s="208"/>
      <c r="M518" s="209"/>
      <c r="N518" s="210"/>
      <c r="O518" s="210"/>
      <c r="P518" s="210"/>
      <c r="Q518" s="210"/>
      <c r="R518" s="210"/>
      <c r="S518" s="210"/>
      <c r="T518" s="211"/>
      <c r="AT518" s="212" t="s">
        <v>301</v>
      </c>
      <c r="AU518" s="212" t="s">
        <v>120</v>
      </c>
      <c r="AV518" s="13" t="s">
        <v>85</v>
      </c>
      <c r="AW518" s="13" t="s">
        <v>32</v>
      </c>
      <c r="AX518" s="13" t="s">
        <v>77</v>
      </c>
      <c r="AY518" s="212" t="s">
        <v>292</v>
      </c>
    </row>
    <row r="519" spans="1:65" s="14" customFormat="1" ht="11.25">
      <c r="B519" s="213"/>
      <c r="C519" s="214"/>
      <c r="D519" s="204" t="s">
        <v>301</v>
      </c>
      <c r="E519" s="215" t="s">
        <v>1</v>
      </c>
      <c r="F519" s="216" t="s">
        <v>717</v>
      </c>
      <c r="G519" s="214"/>
      <c r="H519" s="217">
        <v>98.295000000000002</v>
      </c>
      <c r="I519" s="218"/>
      <c r="J519" s="214"/>
      <c r="K519" s="214"/>
      <c r="L519" s="219"/>
      <c r="M519" s="220"/>
      <c r="N519" s="221"/>
      <c r="O519" s="221"/>
      <c r="P519" s="221"/>
      <c r="Q519" s="221"/>
      <c r="R519" s="221"/>
      <c r="S519" s="221"/>
      <c r="T519" s="222"/>
      <c r="AT519" s="223" t="s">
        <v>301</v>
      </c>
      <c r="AU519" s="223" t="s">
        <v>120</v>
      </c>
      <c r="AV519" s="14" t="s">
        <v>120</v>
      </c>
      <c r="AW519" s="14" t="s">
        <v>32</v>
      </c>
      <c r="AX519" s="14" t="s">
        <v>77</v>
      </c>
      <c r="AY519" s="223" t="s">
        <v>292</v>
      </c>
    </row>
    <row r="520" spans="1:65" s="13" customFormat="1" ht="11.25">
      <c r="B520" s="202"/>
      <c r="C520" s="203"/>
      <c r="D520" s="204" t="s">
        <v>301</v>
      </c>
      <c r="E520" s="205" t="s">
        <v>1</v>
      </c>
      <c r="F520" s="206" t="s">
        <v>547</v>
      </c>
      <c r="G520" s="203"/>
      <c r="H520" s="205" t="s">
        <v>1</v>
      </c>
      <c r="I520" s="207"/>
      <c r="J520" s="203"/>
      <c r="K520" s="203"/>
      <c r="L520" s="208"/>
      <c r="M520" s="209"/>
      <c r="N520" s="210"/>
      <c r="O520" s="210"/>
      <c r="P520" s="210"/>
      <c r="Q520" s="210"/>
      <c r="R520" s="210"/>
      <c r="S520" s="210"/>
      <c r="T520" s="211"/>
      <c r="AT520" s="212" t="s">
        <v>301</v>
      </c>
      <c r="AU520" s="212" t="s">
        <v>120</v>
      </c>
      <c r="AV520" s="13" t="s">
        <v>85</v>
      </c>
      <c r="AW520" s="13" t="s">
        <v>32</v>
      </c>
      <c r="AX520" s="13" t="s">
        <v>77</v>
      </c>
      <c r="AY520" s="212" t="s">
        <v>292</v>
      </c>
    </row>
    <row r="521" spans="1:65" s="14" customFormat="1" ht="11.25">
      <c r="B521" s="213"/>
      <c r="C521" s="214"/>
      <c r="D521" s="204" t="s">
        <v>301</v>
      </c>
      <c r="E521" s="215" t="s">
        <v>1</v>
      </c>
      <c r="F521" s="216" t="s">
        <v>715</v>
      </c>
      <c r="G521" s="214"/>
      <c r="H521" s="217">
        <v>88.387</v>
      </c>
      <c r="I521" s="218"/>
      <c r="J521" s="214"/>
      <c r="K521" s="214"/>
      <c r="L521" s="219"/>
      <c r="M521" s="220"/>
      <c r="N521" s="221"/>
      <c r="O521" s="221"/>
      <c r="P521" s="221"/>
      <c r="Q521" s="221"/>
      <c r="R521" s="221"/>
      <c r="S521" s="221"/>
      <c r="T521" s="222"/>
      <c r="AT521" s="223" t="s">
        <v>301</v>
      </c>
      <c r="AU521" s="223" t="s">
        <v>120</v>
      </c>
      <c r="AV521" s="14" t="s">
        <v>120</v>
      </c>
      <c r="AW521" s="14" t="s">
        <v>32</v>
      </c>
      <c r="AX521" s="14" t="s">
        <v>77</v>
      </c>
      <c r="AY521" s="223" t="s">
        <v>292</v>
      </c>
    </row>
    <row r="522" spans="1:65" s="14" customFormat="1" ht="11.25">
      <c r="B522" s="213"/>
      <c r="C522" s="214"/>
      <c r="D522" s="204" t="s">
        <v>301</v>
      </c>
      <c r="E522" s="215" t="s">
        <v>1</v>
      </c>
      <c r="F522" s="216" t="s">
        <v>714</v>
      </c>
      <c r="G522" s="214"/>
      <c r="H522" s="217">
        <v>9.6110000000000007</v>
      </c>
      <c r="I522" s="218"/>
      <c r="J522" s="214"/>
      <c r="K522" s="214"/>
      <c r="L522" s="219"/>
      <c r="M522" s="220"/>
      <c r="N522" s="221"/>
      <c r="O522" s="221"/>
      <c r="P522" s="221"/>
      <c r="Q522" s="221"/>
      <c r="R522" s="221"/>
      <c r="S522" s="221"/>
      <c r="T522" s="222"/>
      <c r="AT522" s="223" t="s">
        <v>301</v>
      </c>
      <c r="AU522" s="223" t="s">
        <v>120</v>
      </c>
      <c r="AV522" s="14" t="s">
        <v>120</v>
      </c>
      <c r="AW522" s="14" t="s">
        <v>32</v>
      </c>
      <c r="AX522" s="14" t="s">
        <v>77</v>
      </c>
      <c r="AY522" s="223" t="s">
        <v>292</v>
      </c>
    </row>
    <row r="523" spans="1:65" s="13" customFormat="1" ht="11.25">
      <c r="B523" s="202"/>
      <c r="C523" s="203"/>
      <c r="D523" s="204" t="s">
        <v>301</v>
      </c>
      <c r="E523" s="205" t="s">
        <v>1</v>
      </c>
      <c r="F523" s="206" t="s">
        <v>550</v>
      </c>
      <c r="G523" s="203"/>
      <c r="H523" s="205" t="s">
        <v>1</v>
      </c>
      <c r="I523" s="207"/>
      <c r="J523" s="203"/>
      <c r="K523" s="203"/>
      <c r="L523" s="208"/>
      <c r="M523" s="209"/>
      <c r="N523" s="210"/>
      <c r="O523" s="210"/>
      <c r="P523" s="210"/>
      <c r="Q523" s="210"/>
      <c r="R523" s="210"/>
      <c r="S523" s="210"/>
      <c r="T523" s="211"/>
      <c r="AT523" s="212" t="s">
        <v>301</v>
      </c>
      <c r="AU523" s="212" t="s">
        <v>120</v>
      </c>
      <c r="AV523" s="13" t="s">
        <v>85</v>
      </c>
      <c r="AW523" s="13" t="s">
        <v>32</v>
      </c>
      <c r="AX523" s="13" t="s">
        <v>77</v>
      </c>
      <c r="AY523" s="212" t="s">
        <v>292</v>
      </c>
    </row>
    <row r="524" spans="1:65" s="14" customFormat="1" ht="11.25">
      <c r="B524" s="213"/>
      <c r="C524" s="214"/>
      <c r="D524" s="204" t="s">
        <v>301</v>
      </c>
      <c r="E524" s="215" t="s">
        <v>1</v>
      </c>
      <c r="F524" s="216" t="s">
        <v>718</v>
      </c>
      <c r="G524" s="214"/>
      <c r="H524" s="217">
        <v>5.99</v>
      </c>
      <c r="I524" s="218"/>
      <c r="J524" s="214"/>
      <c r="K524" s="214"/>
      <c r="L524" s="219"/>
      <c r="M524" s="220"/>
      <c r="N524" s="221"/>
      <c r="O524" s="221"/>
      <c r="P524" s="221"/>
      <c r="Q524" s="221"/>
      <c r="R524" s="221"/>
      <c r="S524" s="221"/>
      <c r="T524" s="222"/>
      <c r="AT524" s="223" t="s">
        <v>301</v>
      </c>
      <c r="AU524" s="223" t="s">
        <v>120</v>
      </c>
      <c r="AV524" s="14" t="s">
        <v>120</v>
      </c>
      <c r="AW524" s="14" t="s">
        <v>32</v>
      </c>
      <c r="AX524" s="14" t="s">
        <v>77</v>
      </c>
      <c r="AY524" s="223" t="s">
        <v>292</v>
      </c>
    </row>
    <row r="525" spans="1:65" s="15" customFormat="1" ht="11.25">
      <c r="B525" s="224"/>
      <c r="C525" s="225"/>
      <c r="D525" s="204" t="s">
        <v>301</v>
      </c>
      <c r="E525" s="226" t="s">
        <v>1</v>
      </c>
      <c r="F525" s="227" t="s">
        <v>304</v>
      </c>
      <c r="G525" s="225"/>
      <c r="H525" s="228">
        <v>409.92099999999999</v>
      </c>
      <c r="I525" s="229"/>
      <c r="J525" s="225"/>
      <c r="K525" s="225"/>
      <c r="L525" s="230"/>
      <c r="M525" s="231"/>
      <c r="N525" s="232"/>
      <c r="O525" s="232"/>
      <c r="P525" s="232"/>
      <c r="Q525" s="232"/>
      <c r="R525" s="232"/>
      <c r="S525" s="232"/>
      <c r="T525" s="233"/>
      <c r="AT525" s="234" t="s">
        <v>301</v>
      </c>
      <c r="AU525" s="234" t="s">
        <v>120</v>
      </c>
      <c r="AV525" s="15" t="s">
        <v>299</v>
      </c>
      <c r="AW525" s="15" t="s">
        <v>32</v>
      </c>
      <c r="AX525" s="15" t="s">
        <v>85</v>
      </c>
      <c r="AY525" s="234" t="s">
        <v>292</v>
      </c>
    </row>
    <row r="526" spans="1:65" s="2" customFormat="1" ht="16.5" customHeight="1">
      <c r="A526" s="35"/>
      <c r="B526" s="36"/>
      <c r="C526" s="189" t="s">
        <v>719</v>
      </c>
      <c r="D526" s="189" t="s">
        <v>294</v>
      </c>
      <c r="E526" s="190" t="s">
        <v>720</v>
      </c>
      <c r="F526" s="191" t="s">
        <v>721</v>
      </c>
      <c r="G526" s="192" t="s">
        <v>297</v>
      </c>
      <c r="H526" s="193">
        <v>335.01</v>
      </c>
      <c r="I526" s="194"/>
      <c r="J526" s="195">
        <f>ROUND(I526*H526,2)</f>
        <v>0</v>
      </c>
      <c r="K526" s="191" t="s">
        <v>298</v>
      </c>
      <c r="L526" s="40"/>
      <c r="M526" s="196" t="s">
        <v>1</v>
      </c>
      <c r="N526" s="197" t="s">
        <v>43</v>
      </c>
      <c r="O526" s="72"/>
      <c r="P526" s="198">
        <f>O526*H526</f>
        <v>0</v>
      </c>
      <c r="Q526" s="198">
        <v>8.3409999999999998E-2</v>
      </c>
      <c r="R526" s="198">
        <f>Q526*H526</f>
        <v>27.9431841</v>
      </c>
      <c r="S526" s="198">
        <v>0</v>
      </c>
      <c r="T526" s="199">
        <f>S526*H526</f>
        <v>0</v>
      </c>
      <c r="U526" s="35"/>
      <c r="V526" s="35"/>
      <c r="W526" s="35"/>
      <c r="X526" s="35"/>
      <c r="Y526" s="35"/>
      <c r="Z526" s="35"/>
      <c r="AA526" s="35"/>
      <c r="AB526" s="35"/>
      <c r="AC526" s="35"/>
      <c r="AD526" s="35"/>
      <c r="AE526" s="35"/>
      <c r="AR526" s="200" t="s">
        <v>299</v>
      </c>
      <c r="AT526" s="200" t="s">
        <v>294</v>
      </c>
      <c r="AU526" s="200" t="s">
        <v>120</v>
      </c>
      <c r="AY526" s="18" t="s">
        <v>292</v>
      </c>
      <c r="BE526" s="201">
        <f>IF(N526="základní",J526,0)</f>
        <v>0</v>
      </c>
      <c r="BF526" s="201">
        <f>IF(N526="snížená",J526,0)</f>
        <v>0</v>
      </c>
      <c r="BG526" s="201">
        <f>IF(N526="zákl. přenesená",J526,0)</f>
        <v>0</v>
      </c>
      <c r="BH526" s="201">
        <f>IF(N526="sníž. přenesená",J526,0)</f>
        <v>0</v>
      </c>
      <c r="BI526" s="201">
        <f>IF(N526="nulová",J526,0)</f>
        <v>0</v>
      </c>
      <c r="BJ526" s="18" t="s">
        <v>120</v>
      </c>
      <c r="BK526" s="201">
        <f>ROUND(I526*H526,2)</f>
        <v>0</v>
      </c>
      <c r="BL526" s="18" t="s">
        <v>299</v>
      </c>
      <c r="BM526" s="200" t="s">
        <v>722</v>
      </c>
    </row>
    <row r="527" spans="1:65" s="13" customFormat="1" ht="11.25">
      <c r="B527" s="202"/>
      <c r="C527" s="203"/>
      <c r="D527" s="204" t="s">
        <v>301</v>
      </c>
      <c r="E527" s="205" t="s">
        <v>1</v>
      </c>
      <c r="F527" s="206" t="s">
        <v>536</v>
      </c>
      <c r="G527" s="203"/>
      <c r="H527" s="205" t="s">
        <v>1</v>
      </c>
      <c r="I527" s="207"/>
      <c r="J527" s="203"/>
      <c r="K527" s="203"/>
      <c r="L527" s="208"/>
      <c r="M527" s="209"/>
      <c r="N527" s="210"/>
      <c r="O527" s="210"/>
      <c r="P527" s="210"/>
      <c r="Q527" s="210"/>
      <c r="R527" s="210"/>
      <c r="S527" s="210"/>
      <c r="T527" s="211"/>
      <c r="AT527" s="212" t="s">
        <v>301</v>
      </c>
      <c r="AU527" s="212" t="s">
        <v>120</v>
      </c>
      <c r="AV527" s="13" t="s">
        <v>85</v>
      </c>
      <c r="AW527" s="13" t="s">
        <v>32</v>
      </c>
      <c r="AX527" s="13" t="s">
        <v>77</v>
      </c>
      <c r="AY527" s="212" t="s">
        <v>292</v>
      </c>
    </row>
    <row r="528" spans="1:65" s="14" customFormat="1" ht="11.25">
      <c r="B528" s="213"/>
      <c r="C528" s="214"/>
      <c r="D528" s="204" t="s">
        <v>301</v>
      </c>
      <c r="E528" s="215" t="s">
        <v>1</v>
      </c>
      <c r="F528" s="216" t="s">
        <v>723</v>
      </c>
      <c r="G528" s="214"/>
      <c r="H528" s="217">
        <v>29.501999999999999</v>
      </c>
      <c r="I528" s="218"/>
      <c r="J528" s="214"/>
      <c r="K528" s="214"/>
      <c r="L528" s="219"/>
      <c r="M528" s="220"/>
      <c r="N528" s="221"/>
      <c r="O528" s="221"/>
      <c r="P528" s="221"/>
      <c r="Q528" s="221"/>
      <c r="R528" s="221"/>
      <c r="S528" s="221"/>
      <c r="T528" s="222"/>
      <c r="AT528" s="223" t="s">
        <v>301</v>
      </c>
      <c r="AU528" s="223" t="s">
        <v>120</v>
      </c>
      <c r="AV528" s="14" t="s">
        <v>120</v>
      </c>
      <c r="AW528" s="14" t="s">
        <v>32</v>
      </c>
      <c r="AX528" s="14" t="s">
        <v>77</v>
      </c>
      <c r="AY528" s="223" t="s">
        <v>292</v>
      </c>
    </row>
    <row r="529" spans="2:51" s="14" customFormat="1" ht="11.25">
      <c r="B529" s="213"/>
      <c r="C529" s="214"/>
      <c r="D529" s="204" t="s">
        <v>301</v>
      </c>
      <c r="E529" s="215" t="s">
        <v>1</v>
      </c>
      <c r="F529" s="216" t="s">
        <v>724</v>
      </c>
      <c r="G529" s="214"/>
      <c r="H529" s="217">
        <v>18.029</v>
      </c>
      <c r="I529" s="218"/>
      <c r="J529" s="214"/>
      <c r="K529" s="214"/>
      <c r="L529" s="219"/>
      <c r="M529" s="220"/>
      <c r="N529" s="221"/>
      <c r="O529" s="221"/>
      <c r="P529" s="221"/>
      <c r="Q529" s="221"/>
      <c r="R529" s="221"/>
      <c r="S529" s="221"/>
      <c r="T529" s="222"/>
      <c r="AT529" s="223" t="s">
        <v>301</v>
      </c>
      <c r="AU529" s="223" t="s">
        <v>120</v>
      </c>
      <c r="AV529" s="14" t="s">
        <v>120</v>
      </c>
      <c r="AW529" s="14" t="s">
        <v>32</v>
      </c>
      <c r="AX529" s="14" t="s">
        <v>77</v>
      </c>
      <c r="AY529" s="223" t="s">
        <v>292</v>
      </c>
    </row>
    <row r="530" spans="2:51" s="14" customFormat="1" ht="11.25">
      <c r="B530" s="213"/>
      <c r="C530" s="214"/>
      <c r="D530" s="204" t="s">
        <v>301</v>
      </c>
      <c r="E530" s="215" t="s">
        <v>1</v>
      </c>
      <c r="F530" s="216" t="s">
        <v>725</v>
      </c>
      <c r="G530" s="214"/>
      <c r="H530" s="217">
        <v>34.448999999999998</v>
      </c>
      <c r="I530" s="218"/>
      <c r="J530" s="214"/>
      <c r="K530" s="214"/>
      <c r="L530" s="219"/>
      <c r="M530" s="220"/>
      <c r="N530" s="221"/>
      <c r="O530" s="221"/>
      <c r="P530" s="221"/>
      <c r="Q530" s="221"/>
      <c r="R530" s="221"/>
      <c r="S530" s="221"/>
      <c r="T530" s="222"/>
      <c r="AT530" s="223" t="s">
        <v>301</v>
      </c>
      <c r="AU530" s="223" t="s">
        <v>120</v>
      </c>
      <c r="AV530" s="14" t="s">
        <v>120</v>
      </c>
      <c r="AW530" s="14" t="s">
        <v>32</v>
      </c>
      <c r="AX530" s="14" t="s">
        <v>77</v>
      </c>
      <c r="AY530" s="223" t="s">
        <v>292</v>
      </c>
    </row>
    <row r="531" spans="2:51" s="14" customFormat="1" ht="11.25">
      <c r="B531" s="213"/>
      <c r="C531" s="214"/>
      <c r="D531" s="204" t="s">
        <v>301</v>
      </c>
      <c r="E531" s="215" t="s">
        <v>1</v>
      </c>
      <c r="F531" s="216" t="s">
        <v>726</v>
      </c>
      <c r="G531" s="214"/>
      <c r="H531" s="217">
        <v>2.98</v>
      </c>
      <c r="I531" s="218"/>
      <c r="J531" s="214"/>
      <c r="K531" s="214"/>
      <c r="L531" s="219"/>
      <c r="M531" s="220"/>
      <c r="N531" s="221"/>
      <c r="O531" s="221"/>
      <c r="P531" s="221"/>
      <c r="Q531" s="221"/>
      <c r="R531" s="221"/>
      <c r="S531" s="221"/>
      <c r="T531" s="222"/>
      <c r="AT531" s="223" t="s">
        <v>301</v>
      </c>
      <c r="AU531" s="223" t="s">
        <v>120</v>
      </c>
      <c r="AV531" s="14" t="s">
        <v>120</v>
      </c>
      <c r="AW531" s="14" t="s">
        <v>32</v>
      </c>
      <c r="AX531" s="14" t="s">
        <v>77</v>
      </c>
      <c r="AY531" s="223" t="s">
        <v>292</v>
      </c>
    </row>
    <row r="532" spans="2:51" s="13" customFormat="1" ht="11.25">
      <c r="B532" s="202"/>
      <c r="C532" s="203"/>
      <c r="D532" s="204" t="s">
        <v>301</v>
      </c>
      <c r="E532" s="205" t="s">
        <v>1</v>
      </c>
      <c r="F532" s="206" t="s">
        <v>540</v>
      </c>
      <c r="G532" s="203"/>
      <c r="H532" s="205" t="s">
        <v>1</v>
      </c>
      <c r="I532" s="207"/>
      <c r="J532" s="203"/>
      <c r="K532" s="203"/>
      <c r="L532" s="208"/>
      <c r="M532" s="209"/>
      <c r="N532" s="210"/>
      <c r="O532" s="210"/>
      <c r="P532" s="210"/>
      <c r="Q532" s="210"/>
      <c r="R532" s="210"/>
      <c r="S532" s="210"/>
      <c r="T532" s="211"/>
      <c r="AT532" s="212" t="s">
        <v>301</v>
      </c>
      <c r="AU532" s="212" t="s">
        <v>120</v>
      </c>
      <c r="AV532" s="13" t="s">
        <v>85</v>
      </c>
      <c r="AW532" s="13" t="s">
        <v>32</v>
      </c>
      <c r="AX532" s="13" t="s">
        <v>77</v>
      </c>
      <c r="AY532" s="212" t="s">
        <v>292</v>
      </c>
    </row>
    <row r="533" spans="2:51" s="14" customFormat="1" ht="11.25">
      <c r="B533" s="213"/>
      <c r="C533" s="214"/>
      <c r="D533" s="204" t="s">
        <v>301</v>
      </c>
      <c r="E533" s="215" t="s">
        <v>1</v>
      </c>
      <c r="F533" s="216" t="s">
        <v>723</v>
      </c>
      <c r="G533" s="214"/>
      <c r="H533" s="217">
        <v>29.501999999999999</v>
      </c>
      <c r="I533" s="218"/>
      <c r="J533" s="214"/>
      <c r="K533" s="214"/>
      <c r="L533" s="219"/>
      <c r="M533" s="220"/>
      <c r="N533" s="221"/>
      <c r="O533" s="221"/>
      <c r="P533" s="221"/>
      <c r="Q533" s="221"/>
      <c r="R533" s="221"/>
      <c r="S533" s="221"/>
      <c r="T533" s="222"/>
      <c r="AT533" s="223" t="s">
        <v>301</v>
      </c>
      <c r="AU533" s="223" t="s">
        <v>120</v>
      </c>
      <c r="AV533" s="14" t="s">
        <v>120</v>
      </c>
      <c r="AW533" s="14" t="s">
        <v>32</v>
      </c>
      <c r="AX533" s="14" t="s">
        <v>77</v>
      </c>
      <c r="AY533" s="223" t="s">
        <v>292</v>
      </c>
    </row>
    <row r="534" spans="2:51" s="14" customFormat="1" ht="11.25">
      <c r="B534" s="213"/>
      <c r="C534" s="214"/>
      <c r="D534" s="204" t="s">
        <v>301</v>
      </c>
      <c r="E534" s="215" t="s">
        <v>1</v>
      </c>
      <c r="F534" s="216" t="s">
        <v>724</v>
      </c>
      <c r="G534" s="214"/>
      <c r="H534" s="217">
        <v>18.029</v>
      </c>
      <c r="I534" s="218"/>
      <c r="J534" s="214"/>
      <c r="K534" s="214"/>
      <c r="L534" s="219"/>
      <c r="M534" s="220"/>
      <c r="N534" s="221"/>
      <c r="O534" s="221"/>
      <c r="P534" s="221"/>
      <c r="Q534" s="221"/>
      <c r="R534" s="221"/>
      <c r="S534" s="221"/>
      <c r="T534" s="222"/>
      <c r="AT534" s="223" t="s">
        <v>301</v>
      </c>
      <c r="AU534" s="223" t="s">
        <v>120</v>
      </c>
      <c r="AV534" s="14" t="s">
        <v>120</v>
      </c>
      <c r="AW534" s="14" t="s">
        <v>32</v>
      </c>
      <c r="AX534" s="14" t="s">
        <v>77</v>
      </c>
      <c r="AY534" s="223" t="s">
        <v>292</v>
      </c>
    </row>
    <row r="535" spans="2:51" s="14" customFormat="1" ht="11.25">
      <c r="B535" s="213"/>
      <c r="C535" s="214"/>
      <c r="D535" s="204" t="s">
        <v>301</v>
      </c>
      <c r="E535" s="215" t="s">
        <v>1</v>
      </c>
      <c r="F535" s="216" t="s">
        <v>727</v>
      </c>
      <c r="G535" s="214"/>
      <c r="H535" s="217">
        <v>27.878</v>
      </c>
      <c r="I535" s="218"/>
      <c r="J535" s="214"/>
      <c r="K535" s="214"/>
      <c r="L535" s="219"/>
      <c r="M535" s="220"/>
      <c r="N535" s="221"/>
      <c r="O535" s="221"/>
      <c r="P535" s="221"/>
      <c r="Q535" s="221"/>
      <c r="R535" s="221"/>
      <c r="S535" s="221"/>
      <c r="T535" s="222"/>
      <c r="AT535" s="223" t="s">
        <v>301</v>
      </c>
      <c r="AU535" s="223" t="s">
        <v>120</v>
      </c>
      <c r="AV535" s="14" t="s">
        <v>120</v>
      </c>
      <c r="AW535" s="14" t="s">
        <v>32</v>
      </c>
      <c r="AX535" s="14" t="s">
        <v>77</v>
      </c>
      <c r="AY535" s="223" t="s">
        <v>292</v>
      </c>
    </row>
    <row r="536" spans="2:51" s="14" customFormat="1" ht="11.25">
      <c r="B536" s="213"/>
      <c r="C536" s="214"/>
      <c r="D536" s="204" t="s">
        <v>301</v>
      </c>
      <c r="E536" s="215" t="s">
        <v>1</v>
      </c>
      <c r="F536" s="216" t="s">
        <v>726</v>
      </c>
      <c r="G536" s="214"/>
      <c r="H536" s="217">
        <v>2.98</v>
      </c>
      <c r="I536" s="218"/>
      <c r="J536" s="214"/>
      <c r="K536" s="214"/>
      <c r="L536" s="219"/>
      <c r="M536" s="220"/>
      <c r="N536" s="221"/>
      <c r="O536" s="221"/>
      <c r="P536" s="221"/>
      <c r="Q536" s="221"/>
      <c r="R536" s="221"/>
      <c r="S536" s="221"/>
      <c r="T536" s="222"/>
      <c r="AT536" s="223" t="s">
        <v>301</v>
      </c>
      <c r="AU536" s="223" t="s">
        <v>120</v>
      </c>
      <c r="AV536" s="14" t="s">
        <v>120</v>
      </c>
      <c r="AW536" s="14" t="s">
        <v>32</v>
      </c>
      <c r="AX536" s="14" t="s">
        <v>77</v>
      </c>
      <c r="AY536" s="223" t="s">
        <v>292</v>
      </c>
    </row>
    <row r="537" spans="2:51" s="13" customFormat="1" ht="11.25">
      <c r="B537" s="202"/>
      <c r="C537" s="203"/>
      <c r="D537" s="204" t="s">
        <v>301</v>
      </c>
      <c r="E537" s="205" t="s">
        <v>1</v>
      </c>
      <c r="F537" s="206" t="s">
        <v>544</v>
      </c>
      <c r="G537" s="203"/>
      <c r="H537" s="205" t="s">
        <v>1</v>
      </c>
      <c r="I537" s="207"/>
      <c r="J537" s="203"/>
      <c r="K537" s="203"/>
      <c r="L537" s="208"/>
      <c r="M537" s="209"/>
      <c r="N537" s="210"/>
      <c r="O537" s="210"/>
      <c r="P537" s="210"/>
      <c r="Q537" s="210"/>
      <c r="R537" s="210"/>
      <c r="S537" s="210"/>
      <c r="T537" s="211"/>
      <c r="AT537" s="212" t="s">
        <v>301</v>
      </c>
      <c r="AU537" s="212" t="s">
        <v>120</v>
      </c>
      <c r="AV537" s="13" t="s">
        <v>85</v>
      </c>
      <c r="AW537" s="13" t="s">
        <v>32</v>
      </c>
      <c r="AX537" s="13" t="s">
        <v>77</v>
      </c>
      <c r="AY537" s="212" t="s">
        <v>292</v>
      </c>
    </row>
    <row r="538" spans="2:51" s="14" customFormat="1" ht="11.25">
      <c r="B538" s="213"/>
      <c r="C538" s="214"/>
      <c r="D538" s="204" t="s">
        <v>301</v>
      </c>
      <c r="E538" s="215" t="s">
        <v>1</v>
      </c>
      <c r="F538" s="216" t="s">
        <v>723</v>
      </c>
      <c r="G538" s="214"/>
      <c r="H538" s="217">
        <v>29.501999999999999</v>
      </c>
      <c r="I538" s="218"/>
      <c r="J538" s="214"/>
      <c r="K538" s="214"/>
      <c r="L538" s="219"/>
      <c r="M538" s="220"/>
      <c r="N538" s="221"/>
      <c r="O538" s="221"/>
      <c r="P538" s="221"/>
      <c r="Q538" s="221"/>
      <c r="R538" s="221"/>
      <c r="S538" s="221"/>
      <c r="T538" s="222"/>
      <c r="AT538" s="223" t="s">
        <v>301</v>
      </c>
      <c r="AU538" s="223" t="s">
        <v>120</v>
      </c>
      <c r="AV538" s="14" t="s">
        <v>120</v>
      </c>
      <c r="AW538" s="14" t="s">
        <v>32</v>
      </c>
      <c r="AX538" s="14" t="s">
        <v>77</v>
      </c>
      <c r="AY538" s="223" t="s">
        <v>292</v>
      </c>
    </row>
    <row r="539" spans="2:51" s="14" customFormat="1" ht="11.25">
      <c r="B539" s="213"/>
      <c r="C539" s="214"/>
      <c r="D539" s="204" t="s">
        <v>301</v>
      </c>
      <c r="E539" s="215" t="s">
        <v>1</v>
      </c>
      <c r="F539" s="216" t="s">
        <v>724</v>
      </c>
      <c r="G539" s="214"/>
      <c r="H539" s="217">
        <v>18.029</v>
      </c>
      <c r="I539" s="218"/>
      <c r="J539" s="214"/>
      <c r="K539" s="214"/>
      <c r="L539" s="219"/>
      <c r="M539" s="220"/>
      <c r="N539" s="221"/>
      <c r="O539" s="221"/>
      <c r="P539" s="221"/>
      <c r="Q539" s="221"/>
      <c r="R539" s="221"/>
      <c r="S539" s="221"/>
      <c r="T539" s="222"/>
      <c r="AT539" s="223" t="s">
        <v>301</v>
      </c>
      <c r="AU539" s="223" t="s">
        <v>120</v>
      </c>
      <c r="AV539" s="14" t="s">
        <v>120</v>
      </c>
      <c r="AW539" s="14" t="s">
        <v>32</v>
      </c>
      <c r="AX539" s="14" t="s">
        <v>77</v>
      </c>
      <c r="AY539" s="223" t="s">
        <v>292</v>
      </c>
    </row>
    <row r="540" spans="2:51" s="14" customFormat="1" ht="11.25">
      <c r="B540" s="213"/>
      <c r="C540" s="214"/>
      <c r="D540" s="204" t="s">
        <v>301</v>
      </c>
      <c r="E540" s="215" t="s">
        <v>1</v>
      </c>
      <c r="F540" s="216" t="s">
        <v>728</v>
      </c>
      <c r="G540" s="214"/>
      <c r="H540" s="217">
        <v>22.856999999999999</v>
      </c>
      <c r="I540" s="218"/>
      <c r="J540" s="214"/>
      <c r="K540" s="214"/>
      <c r="L540" s="219"/>
      <c r="M540" s="220"/>
      <c r="N540" s="221"/>
      <c r="O540" s="221"/>
      <c r="P540" s="221"/>
      <c r="Q540" s="221"/>
      <c r="R540" s="221"/>
      <c r="S540" s="221"/>
      <c r="T540" s="222"/>
      <c r="AT540" s="223" t="s">
        <v>301</v>
      </c>
      <c r="AU540" s="223" t="s">
        <v>120</v>
      </c>
      <c r="AV540" s="14" t="s">
        <v>120</v>
      </c>
      <c r="AW540" s="14" t="s">
        <v>32</v>
      </c>
      <c r="AX540" s="14" t="s">
        <v>77</v>
      </c>
      <c r="AY540" s="223" t="s">
        <v>292</v>
      </c>
    </row>
    <row r="541" spans="2:51" s="14" customFormat="1" ht="11.25">
      <c r="B541" s="213"/>
      <c r="C541" s="214"/>
      <c r="D541" s="204" t="s">
        <v>301</v>
      </c>
      <c r="E541" s="215" t="s">
        <v>1</v>
      </c>
      <c r="F541" s="216" t="s">
        <v>726</v>
      </c>
      <c r="G541" s="214"/>
      <c r="H541" s="217">
        <v>2.98</v>
      </c>
      <c r="I541" s="218"/>
      <c r="J541" s="214"/>
      <c r="K541" s="214"/>
      <c r="L541" s="219"/>
      <c r="M541" s="220"/>
      <c r="N541" s="221"/>
      <c r="O541" s="221"/>
      <c r="P541" s="221"/>
      <c r="Q541" s="221"/>
      <c r="R541" s="221"/>
      <c r="S541" s="221"/>
      <c r="T541" s="222"/>
      <c r="AT541" s="223" t="s">
        <v>301</v>
      </c>
      <c r="AU541" s="223" t="s">
        <v>120</v>
      </c>
      <c r="AV541" s="14" t="s">
        <v>120</v>
      </c>
      <c r="AW541" s="14" t="s">
        <v>32</v>
      </c>
      <c r="AX541" s="14" t="s">
        <v>77</v>
      </c>
      <c r="AY541" s="223" t="s">
        <v>292</v>
      </c>
    </row>
    <row r="542" spans="2:51" s="13" customFormat="1" ht="11.25">
      <c r="B542" s="202"/>
      <c r="C542" s="203"/>
      <c r="D542" s="204" t="s">
        <v>301</v>
      </c>
      <c r="E542" s="205" t="s">
        <v>1</v>
      </c>
      <c r="F542" s="206" t="s">
        <v>547</v>
      </c>
      <c r="G542" s="203"/>
      <c r="H542" s="205" t="s">
        <v>1</v>
      </c>
      <c r="I542" s="207"/>
      <c r="J542" s="203"/>
      <c r="K542" s="203"/>
      <c r="L542" s="208"/>
      <c r="M542" s="209"/>
      <c r="N542" s="210"/>
      <c r="O542" s="210"/>
      <c r="P542" s="210"/>
      <c r="Q542" s="210"/>
      <c r="R542" s="210"/>
      <c r="S542" s="210"/>
      <c r="T542" s="211"/>
      <c r="AT542" s="212" t="s">
        <v>301</v>
      </c>
      <c r="AU542" s="212" t="s">
        <v>120</v>
      </c>
      <c r="AV542" s="13" t="s">
        <v>85</v>
      </c>
      <c r="AW542" s="13" t="s">
        <v>32</v>
      </c>
      <c r="AX542" s="13" t="s">
        <v>77</v>
      </c>
      <c r="AY542" s="212" t="s">
        <v>292</v>
      </c>
    </row>
    <row r="543" spans="2:51" s="14" customFormat="1" ht="11.25">
      <c r="B543" s="213"/>
      <c r="C543" s="214"/>
      <c r="D543" s="204" t="s">
        <v>301</v>
      </c>
      <c r="E543" s="215" t="s">
        <v>1</v>
      </c>
      <c r="F543" s="216" t="s">
        <v>723</v>
      </c>
      <c r="G543" s="214"/>
      <c r="H543" s="217">
        <v>29.501999999999999</v>
      </c>
      <c r="I543" s="218"/>
      <c r="J543" s="214"/>
      <c r="K543" s="214"/>
      <c r="L543" s="219"/>
      <c r="M543" s="220"/>
      <c r="N543" s="221"/>
      <c r="O543" s="221"/>
      <c r="P543" s="221"/>
      <c r="Q543" s="221"/>
      <c r="R543" s="221"/>
      <c r="S543" s="221"/>
      <c r="T543" s="222"/>
      <c r="AT543" s="223" t="s">
        <v>301</v>
      </c>
      <c r="AU543" s="223" t="s">
        <v>120</v>
      </c>
      <c r="AV543" s="14" t="s">
        <v>120</v>
      </c>
      <c r="AW543" s="14" t="s">
        <v>32</v>
      </c>
      <c r="AX543" s="14" t="s">
        <v>77</v>
      </c>
      <c r="AY543" s="223" t="s">
        <v>292</v>
      </c>
    </row>
    <row r="544" spans="2:51" s="14" customFormat="1" ht="11.25">
      <c r="B544" s="213"/>
      <c r="C544" s="214"/>
      <c r="D544" s="204" t="s">
        <v>301</v>
      </c>
      <c r="E544" s="215" t="s">
        <v>1</v>
      </c>
      <c r="F544" s="216" t="s">
        <v>724</v>
      </c>
      <c r="G544" s="214"/>
      <c r="H544" s="217">
        <v>18.029</v>
      </c>
      <c r="I544" s="218"/>
      <c r="J544" s="214"/>
      <c r="K544" s="214"/>
      <c r="L544" s="219"/>
      <c r="M544" s="220"/>
      <c r="N544" s="221"/>
      <c r="O544" s="221"/>
      <c r="P544" s="221"/>
      <c r="Q544" s="221"/>
      <c r="R544" s="221"/>
      <c r="S544" s="221"/>
      <c r="T544" s="222"/>
      <c r="AT544" s="223" t="s">
        <v>301</v>
      </c>
      <c r="AU544" s="223" t="s">
        <v>120</v>
      </c>
      <c r="AV544" s="14" t="s">
        <v>120</v>
      </c>
      <c r="AW544" s="14" t="s">
        <v>32</v>
      </c>
      <c r="AX544" s="14" t="s">
        <v>77</v>
      </c>
      <c r="AY544" s="223" t="s">
        <v>292</v>
      </c>
    </row>
    <row r="545" spans="1:65" s="14" customFormat="1" ht="11.25">
      <c r="B545" s="213"/>
      <c r="C545" s="214"/>
      <c r="D545" s="204" t="s">
        <v>301</v>
      </c>
      <c r="E545" s="215" t="s">
        <v>1</v>
      </c>
      <c r="F545" s="216" t="s">
        <v>729</v>
      </c>
      <c r="G545" s="214"/>
      <c r="H545" s="217">
        <v>22.242999999999999</v>
      </c>
      <c r="I545" s="218"/>
      <c r="J545" s="214"/>
      <c r="K545" s="214"/>
      <c r="L545" s="219"/>
      <c r="M545" s="220"/>
      <c r="N545" s="221"/>
      <c r="O545" s="221"/>
      <c r="P545" s="221"/>
      <c r="Q545" s="221"/>
      <c r="R545" s="221"/>
      <c r="S545" s="221"/>
      <c r="T545" s="222"/>
      <c r="AT545" s="223" t="s">
        <v>301</v>
      </c>
      <c r="AU545" s="223" t="s">
        <v>120</v>
      </c>
      <c r="AV545" s="14" t="s">
        <v>120</v>
      </c>
      <c r="AW545" s="14" t="s">
        <v>32</v>
      </c>
      <c r="AX545" s="14" t="s">
        <v>77</v>
      </c>
      <c r="AY545" s="223" t="s">
        <v>292</v>
      </c>
    </row>
    <row r="546" spans="1:65" s="14" customFormat="1" ht="11.25">
      <c r="B546" s="213"/>
      <c r="C546" s="214"/>
      <c r="D546" s="204" t="s">
        <v>301</v>
      </c>
      <c r="E546" s="215" t="s">
        <v>1</v>
      </c>
      <c r="F546" s="216" t="s">
        <v>726</v>
      </c>
      <c r="G546" s="214"/>
      <c r="H546" s="217">
        <v>2.98</v>
      </c>
      <c r="I546" s="218"/>
      <c r="J546" s="214"/>
      <c r="K546" s="214"/>
      <c r="L546" s="219"/>
      <c r="M546" s="220"/>
      <c r="N546" s="221"/>
      <c r="O546" s="221"/>
      <c r="P546" s="221"/>
      <c r="Q546" s="221"/>
      <c r="R546" s="221"/>
      <c r="S546" s="221"/>
      <c r="T546" s="222"/>
      <c r="AT546" s="223" t="s">
        <v>301</v>
      </c>
      <c r="AU546" s="223" t="s">
        <v>120</v>
      </c>
      <c r="AV546" s="14" t="s">
        <v>120</v>
      </c>
      <c r="AW546" s="14" t="s">
        <v>32</v>
      </c>
      <c r="AX546" s="14" t="s">
        <v>77</v>
      </c>
      <c r="AY546" s="223" t="s">
        <v>292</v>
      </c>
    </row>
    <row r="547" spans="1:65" s="13" customFormat="1" ht="11.25">
      <c r="B547" s="202"/>
      <c r="C547" s="203"/>
      <c r="D547" s="204" t="s">
        <v>301</v>
      </c>
      <c r="E547" s="205" t="s">
        <v>1</v>
      </c>
      <c r="F547" s="206" t="s">
        <v>550</v>
      </c>
      <c r="G547" s="203"/>
      <c r="H547" s="205" t="s">
        <v>1</v>
      </c>
      <c r="I547" s="207"/>
      <c r="J547" s="203"/>
      <c r="K547" s="203"/>
      <c r="L547" s="208"/>
      <c r="M547" s="209"/>
      <c r="N547" s="210"/>
      <c r="O547" s="210"/>
      <c r="P547" s="210"/>
      <c r="Q547" s="210"/>
      <c r="R547" s="210"/>
      <c r="S547" s="210"/>
      <c r="T547" s="211"/>
      <c r="AT547" s="212" t="s">
        <v>301</v>
      </c>
      <c r="AU547" s="212" t="s">
        <v>120</v>
      </c>
      <c r="AV547" s="13" t="s">
        <v>85</v>
      </c>
      <c r="AW547" s="13" t="s">
        <v>32</v>
      </c>
      <c r="AX547" s="13" t="s">
        <v>77</v>
      </c>
      <c r="AY547" s="212" t="s">
        <v>292</v>
      </c>
    </row>
    <row r="548" spans="1:65" s="14" customFormat="1" ht="11.25">
      <c r="B548" s="213"/>
      <c r="C548" s="214"/>
      <c r="D548" s="204" t="s">
        <v>301</v>
      </c>
      <c r="E548" s="215" t="s">
        <v>1</v>
      </c>
      <c r="F548" s="216" t="s">
        <v>730</v>
      </c>
      <c r="G548" s="214"/>
      <c r="H548" s="217">
        <v>25.539000000000001</v>
      </c>
      <c r="I548" s="218"/>
      <c r="J548" s="214"/>
      <c r="K548" s="214"/>
      <c r="L548" s="219"/>
      <c r="M548" s="220"/>
      <c r="N548" s="221"/>
      <c r="O548" s="221"/>
      <c r="P548" s="221"/>
      <c r="Q548" s="221"/>
      <c r="R548" s="221"/>
      <c r="S548" s="221"/>
      <c r="T548" s="222"/>
      <c r="AT548" s="223" t="s">
        <v>301</v>
      </c>
      <c r="AU548" s="223" t="s">
        <v>120</v>
      </c>
      <c r="AV548" s="14" t="s">
        <v>120</v>
      </c>
      <c r="AW548" s="14" t="s">
        <v>32</v>
      </c>
      <c r="AX548" s="14" t="s">
        <v>77</v>
      </c>
      <c r="AY548" s="223" t="s">
        <v>292</v>
      </c>
    </row>
    <row r="549" spans="1:65" s="15" customFormat="1" ht="11.25">
      <c r="B549" s="224"/>
      <c r="C549" s="225"/>
      <c r="D549" s="204" t="s">
        <v>301</v>
      </c>
      <c r="E549" s="226" t="s">
        <v>1</v>
      </c>
      <c r="F549" s="227" t="s">
        <v>304</v>
      </c>
      <c r="G549" s="225"/>
      <c r="H549" s="228">
        <v>335.01</v>
      </c>
      <c r="I549" s="229"/>
      <c r="J549" s="225"/>
      <c r="K549" s="225"/>
      <c r="L549" s="230"/>
      <c r="M549" s="231"/>
      <c r="N549" s="232"/>
      <c r="O549" s="232"/>
      <c r="P549" s="232"/>
      <c r="Q549" s="232"/>
      <c r="R549" s="232"/>
      <c r="S549" s="232"/>
      <c r="T549" s="233"/>
      <c r="AT549" s="234" t="s">
        <v>301</v>
      </c>
      <c r="AU549" s="234" t="s">
        <v>120</v>
      </c>
      <c r="AV549" s="15" t="s">
        <v>299</v>
      </c>
      <c r="AW549" s="15" t="s">
        <v>32</v>
      </c>
      <c r="AX549" s="15" t="s">
        <v>85</v>
      </c>
      <c r="AY549" s="234" t="s">
        <v>292</v>
      </c>
    </row>
    <row r="550" spans="1:65" s="2" customFormat="1" ht="21.75" customHeight="1">
      <c r="A550" s="35"/>
      <c r="B550" s="36"/>
      <c r="C550" s="189" t="s">
        <v>731</v>
      </c>
      <c r="D550" s="189" t="s">
        <v>294</v>
      </c>
      <c r="E550" s="190" t="s">
        <v>732</v>
      </c>
      <c r="F550" s="191" t="s">
        <v>733</v>
      </c>
      <c r="G550" s="192" t="s">
        <v>407</v>
      </c>
      <c r="H550" s="193">
        <v>906.47</v>
      </c>
      <c r="I550" s="194"/>
      <c r="J550" s="195">
        <f>ROUND(I550*H550,2)</f>
        <v>0</v>
      </c>
      <c r="K550" s="191" t="s">
        <v>298</v>
      </c>
      <c r="L550" s="40"/>
      <c r="M550" s="196" t="s">
        <v>1</v>
      </c>
      <c r="N550" s="197" t="s">
        <v>43</v>
      </c>
      <c r="O550" s="72"/>
      <c r="P550" s="198">
        <f>O550*H550</f>
        <v>0</v>
      </c>
      <c r="Q550" s="198">
        <v>4.4999999999999999E-4</v>
      </c>
      <c r="R550" s="198">
        <f>Q550*H550</f>
        <v>0.40791149999999998</v>
      </c>
      <c r="S550" s="198">
        <v>0</v>
      </c>
      <c r="T550" s="199">
        <f>S550*H550</f>
        <v>0</v>
      </c>
      <c r="U550" s="35"/>
      <c r="V550" s="35"/>
      <c r="W550" s="35"/>
      <c r="X550" s="35"/>
      <c r="Y550" s="35"/>
      <c r="Z550" s="35"/>
      <c r="AA550" s="35"/>
      <c r="AB550" s="35"/>
      <c r="AC550" s="35"/>
      <c r="AD550" s="35"/>
      <c r="AE550" s="35"/>
      <c r="AR550" s="200" t="s">
        <v>299</v>
      </c>
      <c r="AT550" s="200" t="s">
        <v>294</v>
      </c>
      <c r="AU550" s="200" t="s">
        <v>120</v>
      </c>
      <c r="AY550" s="18" t="s">
        <v>292</v>
      </c>
      <c r="BE550" s="201">
        <f>IF(N550="základní",J550,0)</f>
        <v>0</v>
      </c>
      <c r="BF550" s="201">
        <f>IF(N550="snížená",J550,0)</f>
        <v>0</v>
      </c>
      <c r="BG550" s="201">
        <f>IF(N550="zákl. přenesená",J550,0)</f>
        <v>0</v>
      </c>
      <c r="BH550" s="201">
        <f>IF(N550="sníž. přenesená",J550,0)</f>
        <v>0</v>
      </c>
      <c r="BI550" s="201">
        <f>IF(N550="nulová",J550,0)</f>
        <v>0</v>
      </c>
      <c r="BJ550" s="18" t="s">
        <v>120</v>
      </c>
      <c r="BK550" s="201">
        <f>ROUND(I550*H550,2)</f>
        <v>0</v>
      </c>
      <c r="BL550" s="18" t="s">
        <v>299</v>
      </c>
      <c r="BM550" s="200" t="s">
        <v>734</v>
      </c>
    </row>
    <row r="551" spans="1:65" s="13" customFormat="1" ht="11.25">
      <c r="B551" s="202"/>
      <c r="C551" s="203"/>
      <c r="D551" s="204" t="s">
        <v>301</v>
      </c>
      <c r="E551" s="205" t="s">
        <v>1</v>
      </c>
      <c r="F551" s="206" t="s">
        <v>536</v>
      </c>
      <c r="G551" s="203"/>
      <c r="H551" s="205" t="s">
        <v>1</v>
      </c>
      <c r="I551" s="207"/>
      <c r="J551" s="203"/>
      <c r="K551" s="203"/>
      <c r="L551" s="208"/>
      <c r="M551" s="209"/>
      <c r="N551" s="210"/>
      <c r="O551" s="210"/>
      <c r="P551" s="210"/>
      <c r="Q551" s="210"/>
      <c r="R551" s="210"/>
      <c r="S551" s="210"/>
      <c r="T551" s="211"/>
      <c r="AT551" s="212" t="s">
        <v>301</v>
      </c>
      <c r="AU551" s="212" t="s">
        <v>120</v>
      </c>
      <c r="AV551" s="13" t="s">
        <v>85</v>
      </c>
      <c r="AW551" s="13" t="s">
        <v>32</v>
      </c>
      <c r="AX551" s="13" t="s">
        <v>77</v>
      </c>
      <c r="AY551" s="212" t="s">
        <v>292</v>
      </c>
    </row>
    <row r="552" spans="1:65" s="14" customFormat="1" ht="22.5">
      <c r="B552" s="213"/>
      <c r="C552" s="214"/>
      <c r="D552" s="204" t="s">
        <v>301</v>
      </c>
      <c r="E552" s="215" t="s">
        <v>1</v>
      </c>
      <c r="F552" s="216" t="s">
        <v>735</v>
      </c>
      <c r="G552" s="214"/>
      <c r="H552" s="217">
        <v>112.27</v>
      </c>
      <c r="I552" s="218"/>
      <c r="J552" s="214"/>
      <c r="K552" s="214"/>
      <c r="L552" s="219"/>
      <c r="M552" s="220"/>
      <c r="N552" s="221"/>
      <c r="O552" s="221"/>
      <c r="P552" s="221"/>
      <c r="Q552" s="221"/>
      <c r="R552" s="221"/>
      <c r="S552" s="221"/>
      <c r="T552" s="222"/>
      <c r="AT552" s="223" t="s">
        <v>301</v>
      </c>
      <c r="AU552" s="223" t="s">
        <v>120</v>
      </c>
      <c r="AV552" s="14" t="s">
        <v>120</v>
      </c>
      <c r="AW552" s="14" t="s">
        <v>32</v>
      </c>
      <c r="AX552" s="14" t="s">
        <v>77</v>
      </c>
      <c r="AY552" s="223" t="s">
        <v>292</v>
      </c>
    </row>
    <row r="553" spans="1:65" s="14" customFormat="1" ht="11.25">
      <c r="B553" s="213"/>
      <c r="C553" s="214"/>
      <c r="D553" s="204" t="s">
        <v>301</v>
      </c>
      <c r="E553" s="215" t="s">
        <v>1</v>
      </c>
      <c r="F553" s="216" t="s">
        <v>736</v>
      </c>
      <c r="G553" s="214"/>
      <c r="H553" s="217">
        <v>19.84</v>
      </c>
      <c r="I553" s="218"/>
      <c r="J553" s="214"/>
      <c r="K553" s="214"/>
      <c r="L553" s="219"/>
      <c r="M553" s="220"/>
      <c r="N553" s="221"/>
      <c r="O553" s="221"/>
      <c r="P553" s="221"/>
      <c r="Q553" s="221"/>
      <c r="R553" s="221"/>
      <c r="S553" s="221"/>
      <c r="T553" s="222"/>
      <c r="AT553" s="223" t="s">
        <v>301</v>
      </c>
      <c r="AU553" s="223" t="s">
        <v>120</v>
      </c>
      <c r="AV553" s="14" t="s">
        <v>120</v>
      </c>
      <c r="AW553" s="14" t="s">
        <v>32</v>
      </c>
      <c r="AX553" s="14" t="s">
        <v>77</v>
      </c>
      <c r="AY553" s="223" t="s">
        <v>292</v>
      </c>
    </row>
    <row r="554" spans="1:65" s="13" customFormat="1" ht="11.25">
      <c r="B554" s="202"/>
      <c r="C554" s="203"/>
      <c r="D554" s="204" t="s">
        <v>301</v>
      </c>
      <c r="E554" s="205" t="s">
        <v>1</v>
      </c>
      <c r="F554" s="206" t="s">
        <v>540</v>
      </c>
      <c r="G554" s="203"/>
      <c r="H554" s="205" t="s">
        <v>1</v>
      </c>
      <c r="I554" s="207"/>
      <c r="J554" s="203"/>
      <c r="K554" s="203"/>
      <c r="L554" s="208"/>
      <c r="M554" s="209"/>
      <c r="N554" s="210"/>
      <c r="O554" s="210"/>
      <c r="P554" s="210"/>
      <c r="Q554" s="210"/>
      <c r="R554" s="210"/>
      <c r="S554" s="210"/>
      <c r="T554" s="211"/>
      <c r="AT554" s="212" t="s">
        <v>301</v>
      </c>
      <c r="AU554" s="212" t="s">
        <v>120</v>
      </c>
      <c r="AV554" s="13" t="s">
        <v>85</v>
      </c>
      <c r="AW554" s="13" t="s">
        <v>32</v>
      </c>
      <c r="AX554" s="13" t="s">
        <v>77</v>
      </c>
      <c r="AY554" s="212" t="s">
        <v>292</v>
      </c>
    </row>
    <row r="555" spans="1:65" s="14" customFormat="1" ht="22.5">
      <c r="B555" s="213"/>
      <c r="C555" s="214"/>
      <c r="D555" s="204" t="s">
        <v>301</v>
      </c>
      <c r="E555" s="215" t="s">
        <v>1</v>
      </c>
      <c r="F555" s="216" t="s">
        <v>735</v>
      </c>
      <c r="G555" s="214"/>
      <c r="H555" s="217">
        <v>112.27</v>
      </c>
      <c r="I555" s="218"/>
      <c r="J555" s="214"/>
      <c r="K555" s="214"/>
      <c r="L555" s="219"/>
      <c r="M555" s="220"/>
      <c r="N555" s="221"/>
      <c r="O555" s="221"/>
      <c r="P555" s="221"/>
      <c r="Q555" s="221"/>
      <c r="R555" s="221"/>
      <c r="S555" s="221"/>
      <c r="T555" s="222"/>
      <c r="AT555" s="223" t="s">
        <v>301</v>
      </c>
      <c r="AU555" s="223" t="s">
        <v>120</v>
      </c>
      <c r="AV555" s="14" t="s">
        <v>120</v>
      </c>
      <c r="AW555" s="14" t="s">
        <v>32</v>
      </c>
      <c r="AX555" s="14" t="s">
        <v>77</v>
      </c>
      <c r="AY555" s="223" t="s">
        <v>292</v>
      </c>
    </row>
    <row r="556" spans="1:65" s="14" customFormat="1" ht="11.25">
      <c r="B556" s="213"/>
      <c r="C556" s="214"/>
      <c r="D556" s="204" t="s">
        <v>301</v>
      </c>
      <c r="E556" s="215" t="s">
        <v>1</v>
      </c>
      <c r="F556" s="216" t="s">
        <v>736</v>
      </c>
      <c r="G556" s="214"/>
      <c r="H556" s="217">
        <v>19.84</v>
      </c>
      <c r="I556" s="218"/>
      <c r="J556" s="214"/>
      <c r="K556" s="214"/>
      <c r="L556" s="219"/>
      <c r="M556" s="220"/>
      <c r="N556" s="221"/>
      <c r="O556" s="221"/>
      <c r="P556" s="221"/>
      <c r="Q556" s="221"/>
      <c r="R556" s="221"/>
      <c r="S556" s="221"/>
      <c r="T556" s="222"/>
      <c r="AT556" s="223" t="s">
        <v>301</v>
      </c>
      <c r="AU556" s="223" t="s">
        <v>120</v>
      </c>
      <c r="AV556" s="14" t="s">
        <v>120</v>
      </c>
      <c r="AW556" s="14" t="s">
        <v>32</v>
      </c>
      <c r="AX556" s="14" t="s">
        <v>77</v>
      </c>
      <c r="AY556" s="223" t="s">
        <v>292</v>
      </c>
    </row>
    <row r="557" spans="1:65" s="13" customFormat="1" ht="11.25">
      <c r="B557" s="202"/>
      <c r="C557" s="203"/>
      <c r="D557" s="204" t="s">
        <v>301</v>
      </c>
      <c r="E557" s="205" t="s">
        <v>1</v>
      </c>
      <c r="F557" s="206" t="s">
        <v>544</v>
      </c>
      <c r="G557" s="203"/>
      <c r="H557" s="205" t="s">
        <v>1</v>
      </c>
      <c r="I557" s="207"/>
      <c r="J557" s="203"/>
      <c r="K557" s="203"/>
      <c r="L557" s="208"/>
      <c r="M557" s="209"/>
      <c r="N557" s="210"/>
      <c r="O557" s="210"/>
      <c r="P557" s="210"/>
      <c r="Q557" s="210"/>
      <c r="R557" s="210"/>
      <c r="S557" s="210"/>
      <c r="T557" s="211"/>
      <c r="AT557" s="212" t="s">
        <v>301</v>
      </c>
      <c r="AU557" s="212" t="s">
        <v>120</v>
      </c>
      <c r="AV557" s="13" t="s">
        <v>85</v>
      </c>
      <c r="AW557" s="13" t="s">
        <v>32</v>
      </c>
      <c r="AX557" s="13" t="s">
        <v>77</v>
      </c>
      <c r="AY557" s="212" t="s">
        <v>292</v>
      </c>
    </row>
    <row r="558" spans="1:65" s="14" customFormat="1" ht="22.5">
      <c r="B558" s="213"/>
      <c r="C558" s="214"/>
      <c r="D558" s="204" t="s">
        <v>301</v>
      </c>
      <c r="E558" s="215" t="s">
        <v>1</v>
      </c>
      <c r="F558" s="216" t="s">
        <v>737</v>
      </c>
      <c r="G558" s="214"/>
      <c r="H558" s="217">
        <v>109.56</v>
      </c>
      <c r="I558" s="218"/>
      <c r="J558" s="214"/>
      <c r="K558" s="214"/>
      <c r="L558" s="219"/>
      <c r="M558" s="220"/>
      <c r="N558" s="221"/>
      <c r="O558" s="221"/>
      <c r="P558" s="221"/>
      <c r="Q558" s="221"/>
      <c r="R558" s="221"/>
      <c r="S558" s="221"/>
      <c r="T558" s="222"/>
      <c r="AT558" s="223" t="s">
        <v>301</v>
      </c>
      <c r="AU558" s="223" t="s">
        <v>120</v>
      </c>
      <c r="AV558" s="14" t="s">
        <v>120</v>
      </c>
      <c r="AW558" s="14" t="s">
        <v>32</v>
      </c>
      <c r="AX558" s="14" t="s">
        <v>77</v>
      </c>
      <c r="AY558" s="223" t="s">
        <v>292</v>
      </c>
    </row>
    <row r="559" spans="1:65" s="14" customFormat="1" ht="11.25">
      <c r="B559" s="213"/>
      <c r="C559" s="214"/>
      <c r="D559" s="204" t="s">
        <v>301</v>
      </c>
      <c r="E559" s="215" t="s">
        <v>1</v>
      </c>
      <c r="F559" s="216" t="s">
        <v>736</v>
      </c>
      <c r="G559" s="214"/>
      <c r="H559" s="217">
        <v>19.84</v>
      </c>
      <c r="I559" s="218"/>
      <c r="J559" s="214"/>
      <c r="K559" s="214"/>
      <c r="L559" s="219"/>
      <c r="M559" s="220"/>
      <c r="N559" s="221"/>
      <c r="O559" s="221"/>
      <c r="P559" s="221"/>
      <c r="Q559" s="221"/>
      <c r="R559" s="221"/>
      <c r="S559" s="221"/>
      <c r="T559" s="222"/>
      <c r="AT559" s="223" t="s">
        <v>301</v>
      </c>
      <c r="AU559" s="223" t="s">
        <v>120</v>
      </c>
      <c r="AV559" s="14" t="s">
        <v>120</v>
      </c>
      <c r="AW559" s="14" t="s">
        <v>32</v>
      </c>
      <c r="AX559" s="14" t="s">
        <v>77</v>
      </c>
      <c r="AY559" s="223" t="s">
        <v>292</v>
      </c>
    </row>
    <row r="560" spans="1:65" s="13" customFormat="1" ht="11.25">
      <c r="B560" s="202"/>
      <c r="C560" s="203"/>
      <c r="D560" s="204" t="s">
        <v>301</v>
      </c>
      <c r="E560" s="205" t="s">
        <v>1</v>
      </c>
      <c r="F560" s="206" t="s">
        <v>547</v>
      </c>
      <c r="G560" s="203"/>
      <c r="H560" s="205" t="s">
        <v>1</v>
      </c>
      <c r="I560" s="207"/>
      <c r="J560" s="203"/>
      <c r="K560" s="203"/>
      <c r="L560" s="208"/>
      <c r="M560" s="209"/>
      <c r="N560" s="210"/>
      <c r="O560" s="210"/>
      <c r="P560" s="210"/>
      <c r="Q560" s="210"/>
      <c r="R560" s="210"/>
      <c r="S560" s="210"/>
      <c r="T560" s="211"/>
      <c r="AT560" s="212" t="s">
        <v>301</v>
      </c>
      <c r="AU560" s="212" t="s">
        <v>120</v>
      </c>
      <c r="AV560" s="13" t="s">
        <v>85</v>
      </c>
      <c r="AW560" s="13" t="s">
        <v>32</v>
      </c>
      <c r="AX560" s="13" t="s">
        <v>77</v>
      </c>
      <c r="AY560" s="212" t="s">
        <v>292</v>
      </c>
    </row>
    <row r="561" spans="1:65" s="14" customFormat="1" ht="22.5">
      <c r="B561" s="213"/>
      <c r="C561" s="214"/>
      <c r="D561" s="204" t="s">
        <v>301</v>
      </c>
      <c r="E561" s="215" t="s">
        <v>1</v>
      </c>
      <c r="F561" s="216" t="s">
        <v>738</v>
      </c>
      <c r="G561" s="214"/>
      <c r="H561" s="217">
        <v>112.43</v>
      </c>
      <c r="I561" s="218"/>
      <c r="J561" s="214"/>
      <c r="K561" s="214"/>
      <c r="L561" s="219"/>
      <c r="M561" s="220"/>
      <c r="N561" s="221"/>
      <c r="O561" s="221"/>
      <c r="P561" s="221"/>
      <c r="Q561" s="221"/>
      <c r="R561" s="221"/>
      <c r="S561" s="221"/>
      <c r="T561" s="222"/>
      <c r="AT561" s="223" t="s">
        <v>301</v>
      </c>
      <c r="AU561" s="223" t="s">
        <v>120</v>
      </c>
      <c r="AV561" s="14" t="s">
        <v>120</v>
      </c>
      <c r="AW561" s="14" t="s">
        <v>32</v>
      </c>
      <c r="AX561" s="14" t="s">
        <v>77</v>
      </c>
      <c r="AY561" s="223" t="s">
        <v>292</v>
      </c>
    </row>
    <row r="562" spans="1:65" s="14" customFormat="1" ht="11.25">
      <c r="B562" s="213"/>
      <c r="C562" s="214"/>
      <c r="D562" s="204" t="s">
        <v>301</v>
      </c>
      <c r="E562" s="215" t="s">
        <v>1</v>
      </c>
      <c r="F562" s="216" t="s">
        <v>736</v>
      </c>
      <c r="G562" s="214"/>
      <c r="H562" s="217">
        <v>19.84</v>
      </c>
      <c r="I562" s="218"/>
      <c r="J562" s="214"/>
      <c r="K562" s="214"/>
      <c r="L562" s="219"/>
      <c r="M562" s="220"/>
      <c r="N562" s="221"/>
      <c r="O562" s="221"/>
      <c r="P562" s="221"/>
      <c r="Q562" s="221"/>
      <c r="R562" s="221"/>
      <c r="S562" s="221"/>
      <c r="T562" s="222"/>
      <c r="AT562" s="223" t="s">
        <v>301</v>
      </c>
      <c r="AU562" s="223" t="s">
        <v>120</v>
      </c>
      <c r="AV562" s="14" t="s">
        <v>120</v>
      </c>
      <c r="AW562" s="14" t="s">
        <v>32</v>
      </c>
      <c r="AX562" s="14" t="s">
        <v>77</v>
      </c>
      <c r="AY562" s="223" t="s">
        <v>292</v>
      </c>
    </row>
    <row r="563" spans="1:65" s="13" customFormat="1" ht="11.25">
      <c r="B563" s="202"/>
      <c r="C563" s="203"/>
      <c r="D563" s="204" t="s">
        <v>301</v>
      </c>
      <c r="E563" s="205" t="s">
        <v>1</v>
      </c>
      <c r="F563" s="206" t="s">
        <v>550</v>
      </c>
      <c r="G563" s="203"/>
      <c r="H563" s="205" t="s">
        <v>1</v>
      </c>
      <c r="I563" s="207"/>
      <c r="J563" s="203"/>
      <c r="K563" s="203"/>
      <c r="L563" s="208"/>
      <c r="M563" s="209"/>
      <c r="N563" s="210"/>
      <c r="O563" s="210"/>
      <c r="P563" s="210"/>
      <c r="Q563" s="210"/>
      <c r="R563" s="210"/>
      <c r="S563" s="210"/>
      <c r="T563" s="211"/>
      <c r="AT563" s="212" t="s">
        <v>301</v>
      </c>
      <c r="AU563" s="212" t="s">
        <v>120</v>
      </c>
      <c r="AV563" s="13" t="s">
        <v>85</v>
      </c>
      <c r="AW563" s="13" t="s">
        <v>32</v>
      </c>
      <c r="AX563" s="13" t="s">
        <v>77</v>
      </c>
      <c r="AY563" s="212" t="s">
        <v>292</v>
      </c>
    </row>
    <row r="564" spans="1:65" s="14" customFormat="1" ht="11.25">
      <c r="B564" s="213"/>
      <c r="C564" s="214"/>
      <c r="D564" s="204" t="s">
        <v>301</v>
      </c>
      <c r="E564" s="215" t="s">
        <v>1</v>
      </c>
      <c r="F564" s="216" t="s">
        <v>739</v>
      </c>
      <c r="G564" s="214"/>
      <c r="H564" s="217">
        <v>27.42</v>
      </c>
      <c r="I564" s="218"/>
      <c r="J564" s="214"/>
      <c r="K564" s="214"/>
      <c r="L564" s="219"/>
      <c r="M564" s="220"/>
      <c r="N564" s="221"/>
      <c r="O564" s="221"/>
      <c r="P564" s="221"/>
      <c r="Q564" s="221"/>
      <c r="R564" s="221"/>
      <c r="S564" s="221"/>
      <c r="T564" s="222"/>
      <c r="AT564" s="223" t="s">
        <v>301</v>
      </c>
      <c r="AU564" s="223" t="s">
        <v>120</v>
      </c>
      <c r="AV564" s="14" t="s">
        <v>120</v>
      </c>
      <c r="AW564" s="14" t="s">
        <v>32</v>
      </c>
      <c r="AX564" s="14" t="s">
        <v>77</v>
      </c>
      <c r="AY564" s="223" t="s">
        <v>292</v>
      </c>
    </row>
    <row r="565" spans="1:65" s="14" customFormat="1" ht="11.25">
      <c r="B565" s="213"/>
      <c r="C565" s="214"/>
      <c r="D565" s="204" t="s">
        <v>301</v>
      </c>
      <c r="E565" s="215" t="s">
        <v>1</v>
      </c>
      <c r="F565" s="216" t="s">
        <v>740</v>
      </c>
      <c r="G565" s="214"/>
      <c r="H565" s="217">
        <v>353.16</v>
      </c>
      <c r="I565" s="218"/>
      <c r="J565" s="214"/>
      <c r="K565" s="214"/>
      <c r="L565" s="219"/>
      <c r="M565" s="220"/>
      <c r="N565" s="221"/>
      <c r="O565" s="221"/>
      <c r="P565" s="221"/>
      <c r="Q565" s="221"/>
      <c r="R565" s="221"/>
      <c r="S565" s="221"/>
      <c r="T565" s="222"/>
      <c r="AT565" s="223" t="s">
        <v>301</v>
      </c>
      <c r="AU565" s="223" t="s">
        <v>120</v>
      </c>
      <c r="AV565" s="14" t="s">
        <v>120</v>
      </c>
      <c r="AW565" s="14" t="s">
        <v>32</v>
      </c>
      <c r="AX565" s="14" t="s">
        <v>77</v>
      </c>
      <c r="AY565" s="223" t="s">
        <v>292</v>
      </c>
    </row>
    <row r="566" spans="1:65" s="15" customFormat="1" ht="11.25">
      <c r="B566" s="224"/>
      <c r="C566" s="225"/>
      <c r="D566" s="204" t="s">
        <v>301</v>
      </c>
      <c r="E566" s="226" t="s">
        <v>1</v>
      </c>
      <c r="F566" s="227" t="s">
        <v>304</v>
      </c>
      <c r="G566" s="225"/>
      <c r="H566" s="228">
        <v>906.47</v>
      </c>
      <c r="I566" s="229"/>
      <c r="J566" s="225"/>
      <c r="K566" s="225"/>
      <c r="L566" s="230"/>
      <c r="M566" s="231"/>
      <c r="N566" s="232"/>
      <c r="O566" s="232"/>
      <c r="P566" s="232"/>
      <c r="Q566" s="232"/>
      <c r="R566" s="232"/>
      <c r="S566" s="232"/>
      <c r="T566" s="233"/>
      <c r="AT566" s="234" t="s">
        <v>301</v>
      </c>
      <c r="AU566" s="234" t="s">
        <v>120</v>
      </c>
      <c r="AV566" s="15" t="s">
        <v>299</v>
      </c>
      <c r="AW566" s="15" t="s">
        <v>32</v>
      </c>
      <c r="AX566" s="15" t="s">
        <v>85</v>
      </c>
      <c r="AY566" s="234" t="s">
        <v>292</v>
      </c>
    </row>
    <row r="567" spans="1:65" s="2" customFormat="1" ht="24.2" customHeight="1">
      <c r="A567" s="35"/>
      <c r="B567" s="36"/>
      <c r="C567" s="189" t="s">
        <v>741</v>
      </c>
      <c r="D567" s="189" t="s">
        <v>294</v>
      </c>
      <c r="E567" s="190" t="s">
        <v>742</v>
      </c>
      <c r="F567" s="191" t="s">
        <v>743</v>
      </c>
      <c r="G567" s="192" t="s">
        <v>297</v>
      </c>
      <c r="H567" s="193">
        <v>437.93400000000003</v>
      </c>
      <c r="I567" s="194"/>
      <c r="J567" s="195">
        <f>ROUND(I567*H567,2)</f>
        <v>0</v>
      </c>
      <c r="K567" s="191" t="s">
        <v>298</v>
      </c>
      <c r="L567" s="40"/>
      <c r="M567" s="196" t="s">
        <v>1</v>
      </c>
      <c r="N567" s="197" t="s">
        <v>43</v>
      </c>
      <c r="O567" s="72"/>
      <c r="P567" s="198">
        <f>O567*H567</f>
        <v>0</v>
      </c>
      <c r="Q567" s="198">
        <v>1.8E-3</v>
      </c>
      <c r="R567" s="198">
        <f>Q567*H567</f>
        <v>0.78828120000000002</v>
      </c>
      <c r="S567" s="198">
        <v>0</v>
      </c>
      <c r="T567" s="199">
        <f>S567*H567</f>
        <v>0</v>
      </c>
      <c r="U567" s="35"/>
      <c r="V567" s="35"/>
      <c r="W567" s="35"/>
      <c r="X567" s="35"/>
      <c r="Y567" s="35"/>
      <c r="Z567" s="35"/>
      <c r="AA567" s="35"/>
      <c r="AB567" s="35"/>
      <c r="AC567" s="35"/>
      <c r="AD567" s="35"/>
      <c r="AE567" s="35"/>
      <c r="AR567" s="200" t="s">
        <v>299</v>
      </c>
      <c r="AT567" s="200" t="s">
        <v>294</v>
      </c>
      <c r="AU567" s="200" t="s">
        <v>120</v>
      </c>
      <c r="AY567" s="18" t="s">
        <v>292</v>
      </c>
      <c r="BE567" s="201">
        <f>IF(N567="základní",J567,0)</f>
        <v>0</v>
      </c>
      <c r="BF567" s="201">
        <f>IF(N567="snížená",J567,0)</f>
        <v>0</v>
      </c>
      <c r="BG567" s="201">
        <f>IF(N567="zákl. přenesená",J567,0)</f>
        <v>0</v>
      </c>
      <c r="BH567" s="201">
        <f>IF(N567="sníž. přenesená",J567,0)</f>
        <v>0</v>
      </c>
      <c r="BI567" s="201">
        <f>IF(N567="nulová",J567,0)</f>
        <v>0</v>
      </c>
      <c r="BJ567" s="18" t="s">
        <v>120</v>
      </c>
      <c r="BK567" s="201">
        <f>ROUND(I567*H567,2)</f>
        <v>0</v>
      </c>
      <c r="BL567" s="18" t="s">
        <v>299</v>
      </c>
      <c r="BM567" s="200" t="s">
        <v>744</v>
      </c>
    </row>
    <row r="568" spans="1:65" s="13" customFormat="1" ht="11.25">
      <c r="B568" s="202"/>
      <c r="C568" s="203"/>
      <c r="D568" s="204" t="s">
        <v>301</v>
      </c>
      <c r="E568" s="205" t="s">
        <v>1</v>
      </c>
      <c r="F568" s="206" t="s">
        <v>536</v>
      </c>
      <c r="G568" s="203"/>
      <c r="H568" s="205" t="s">
        <v>1</v>
      </c>
      <c r="I568" s="207"/>
      <c r="J568" s="203"/>
      <c r="K568" s="203"/>
      <c r="L568" s="208"/>
      <c r="M568" s="209"/>
      <c r="N568" s="210"/>
      <c r="O568" s="210"/>
      <c r="P568" s="210"/>
      <c r="Q568" s="210"/>
      <c r="R568" s="210"/>
      <c r="S568" s="210"/>
      <c r="T568" s="211"/>
      <c r="AT568" s="212" t="s">
        <v>301</v>
      </c>
      <c r="AU568" s="212" t="s">
        <v>120</v>
      </c>
      <c r="AV568" s="13" t="s">
        <v>85</v>
      </c>
      <c r="AW568" s="13" t="s">
        <v>32</v>
      </c>
      <c r="AX568" s="13" t="s">
        <v>77</v>
      </c>
      <c r="AY568" s="212" t="s">
        <v>292</v>
      </c>
    </row>
    <row r="569" spans="1:65" s="14" customFormat="1" ht="22.5">
      <c r="B569" s="213"/>
      <c r="C569" s="214"/>
      <c r="D569" s="204" t="s">
        <v>301</v>
      </c>
      <c r="E569" s="215" t="s">
        <v>1</v>
      </c>
      <c r="F569" s="216" t="s">
        <v>745</v>
      </c>
      <c r="G569" s="214"/>
      <c r="H569" s="217">
        <v>67.361999999999995</v>
      </c>
      <c r="I569" s="218"/>
      <c r="J569" s="214"/>
      <c r="K569" s="214"/>
      <c r="L569" s="219"/>
      <c r="M569" s="220"/>
      <c r="N569" s="221"/>
      <c r="O569" s="221"/>
      <c r="P569" s="221"/>
      <c r="Q569" s="221"/>
      <c r="R569" s="221"/>
      <c r="S569" s="221"/>
      <c r="T569" s="222"/>
      <c r="AT569" s="223" t="s">
        <v>301</v>
      </c>
      <c r="AU569" s="223" t="s">
        <v>120</v>
      </c>
      <c r="AV569" s="14" t="s">
        <v>120</v>
      </c>
      <c r="AW569" s="14" t="s">
        <v>32</v>
      </c>
      <c r="AX569" s="14" t="s">
        <v>77</v>
      </c>
      <c r="AY569" s="223" t="s">
        <v>292</v>
      </c>
    </row>
    <row r="570" spans="1:65" s="14" customFormat="1" ht="11.25">
      <c r="B570" s="213"/>
      <c r="C570" s="214"/>
      <c r="D570" s="204" t="s">
        <v>301</v>
      </c>
      <c r="E570" s="215" t="s">
        <v>1</v>
      </c>
      <c r="F570" s="216" t="s">
        <v>746</v>
      </c>
      <c r="G570" s="214"/>
      <c r="H570" s="217">
        <v>11.904</v>
      </c>
      <c r="I570" s="218"/>
      <c r="J570" s="214"/>
      <c r="K570" s="214"/>
      <c r="L570" s="219"/>
      <c r="M570" s="220"/>
      <c r="N570" s="221"/>
      <c r="O570" s="221"/>
      <c r="P570" s="221"/>
      <c r="Q570" s="221"/>
      <c r="R570" s="221"/>
      <c r="S570" s="221"/>
      <c r="T570" s="222"/>
      <c r="AT570" s="223" t="s">
        <v>301</v>
      </c>
      <c r="AU570" s="223" t="s">
        <v>120</v>
      </c>
      <c r="AV570" s="14" t="s">
        <v>120</v>
      </c>
      <c r="AW570" s="14" t="s">
        <v>32</v>
      </c>
      <c r="AX570" s="14" t="s">
        <v>77</v>
      </c>
      <c r="AY570" s="223" t="s">
        <v>292</v>
      </c>
    </row>
    <row r="571" spans="1:65" s="13" customFormat="1" ht="11.25">
      <c r="B571" s="202"/>
      <c r="C571" s="203"/>
      <c r="D571" s="204" t="s">
        <v>301</v>
      </c>
      <c r="E571" s="205" t="s">
        <v>1</v>
      </c>
      <c r="F571" s="206" t="s">
        <v>540</v>
      </c>
      <c r="G571" s="203"/>
      <c r="H571" s="205" t="s">
        <v>1</v>
      </c>
      <c r="I571" s="207"/>
      <c r="J571" s="203"/>
      <c r="K571" s="203"/>
      <c r="L571" s="208"/>
      <c r="M571" s="209"/>
      <c r="N571" s="210"/>
      <c r="O571" s="210"/>
      <c r="P571" s="210"/>
      <c r="Q571" s="210"/>
      <c r="R571" s="210"/>
      <c r="S571" s="210"/>
      <c r="T571" s="211"/>
      <c r="AT571" s="212" t="s">
        <v>301</v>
      </c>
      <c r="AU571" s="212" t="s">
        <v>120</v>
      </c>
      <c r="AV571" s="13" t="s">
        <v>85</v>
      </c>
      <c r="AW571" s="13" t="s">
        <v>32</v>
      </c>
      <c r="AX571" s="13" t="s">
        <v>77</v>
      </c>
      <c r="AY571" s="212" t="s">
        <v>292</v>
      </c>
    </row>
    <row r="572" spans="1:65" s="14" customFormat="1" ht="22.5">
      <c r="B572" s="213"/>
      <c r="C572" s="214"/>
      <c r="D572" s="204" t="s">
        <v>301</v>
      </c>
      <c r="E572" s="215" t="s">
        <v>1</v>
      </c>
      <c r="F572" s="216" t="s">
        <v>745</v>
      </c>
      <c r="G572" s="214"/>
      <c r="H572" s="217">
        <v>67.361999999999995</v>
      </c>
      <c r="I572" s="218"/>
      <c r="J572" s="214"/>
      <c r="K572" s="214"/>
      <c r="L572" s="219"/>
      <c r="M572" s="220"/>
      <c r="N572" s="221"/>
      <c r="O572" s="221"/>
      <c r="P572" s="221"/>
      <c r="Q572" s="221"/>
      <c r="R572" s="221"/>
      <c r="S572" s="221"/>
      <c r="T572" s="222"/>
      <c r="AT572" s="223" t="s">
        <v>301</v>
      </c>
      <c r="AU572" s="223" t="s">
        <v>120</v>
      </c>
      <c r="AV572" s="14" t="s">
        <v>120</v>
      </c>
      <c r="AW572" s="14" t="s">
        <v>32</v>
      </c>
      <c r="AX572" s="14" t="s">
        <v>77</v>
      </c>
      <c r="AY572" s="223" t="s">
        <v>292</v>
      </c>
    </row>
    <row r="573" spans="1:65" s="14" customFormat="1" ht="11.25">
      <c r="B573" s="213"/>
      <c r="C573" s="214"/>
      <c r="D573" s="204" t="s">
        <v>301</v>
      </c>
      <c r="E573" s="215" t="s">
        <v>1</v>
      </c>
      <c r="F573" s="216" t="s">
        <v>746</v>
      </c>
      <c r="G573" s="214"/>
      <c r="H573" s="217">
        <v>11.904</v>
      </c>
      <c r="I573" s="218"/>
      <c r="J573" s="214"/>
      <c r="K573" s="214"/>
      <c r="L573" s="219"/>
      <c r="M573" s="220"/>
      <c r="N573" s="221"/>
      <c r="O573" s="221"/>
      <c r="P573" s="221"/>
      <c r="Q573" s="221"/>
      <c r="R573" s="221"/>
      <c r="S573" s="221"/>
      <c r="T573" s="222"/>
      <c r="AT573" s="223" t="s">
        <v>301</v>
      </c>
      <c r="AU573" s="223" t="s">
        <v>120</v>
      </c>
      <c r="AV573" s="14" t="s">
        <v>120</v>
      </c>
      <c r="AW573" s="14" t="s">
        <v>32</v>
      </c>
      <c r="AX573" s="14" t="s">
        <v>77</v>
      </c>
      <c r="AY573" s="223" t="s">
        <v>292</v>
      </c>
    </row>
    <row r="574" spans="1:65" s="13" customFormat="1" ht="11.25">
      <c r="B574" s="202"/>
      <c r="C574" s="203"/>
      <c r="D574" s="204" t="s">
        <v>301</v>
      </c>
      <c r="E574" s="205" t="s">
        <v>1</v>
      </c>
      <c r="F574" s="206" t="s">
        <v>544</v>
      </c>
      <c r="G574" s="203"/>
      <c r="H574" s="205" t="s">
        <v>1</v>
      </c>
      <c r="I574" s="207"/>
      <c r="J574" s="203"/>
      <c r="K574" s="203"/>
      <c r="L574" s="208"/>
      <c r="M574" s="209"/>
      <c r="N574" s="210"/>
      <c r="O574" s="210"/>
      <c r="P574" s="210"/>
      <c r="Q574" s="210"/>
      <c r="R574" s="210"/>
      <c r="S574" s="210"/>
      <c r="T574" s="211"/>
      <c r="AT574" s="212" t="s">
        <v>301</v>
      </c>
      <c r="AU574" s="212" t="s">
        <v>120</v>
      </c>
      <c r="AV574" s="13" t="s">
        <v>85</v>
      </c>
      <c r="AW574" s="13" t="s">
        <v>32</v>
      </c>
      <c r="AX574" s="13" t="s">
        <v>77</v>
      </c>
      <c r="AY574" s="212" t="s">
        <v>292</v>
      </c>
    </row>
    <row r="575" spans="1:65" s="14" customFormat="1" ht="22.5">
      <c r="B575" s="213"/>
      <c r="C575" s="214"/>
      <c r="D575" s="204" t="s">
        <v>301</v>
      </c>
      <c r="E575" s="215" t="s">
        <v>1</v>
      </c>
      <c r="F575" s="216" t="s">
        <v>747</v>
      </c>
      <c r="G575" s="214"/>
      <c r="H575" s="217">
        <v>65.736000000000004</v>
      </c>
      <c r="I575" s="218"/>
      <c r="J575" s="214"/>
      <c r="K575" s="214"/>
      <c r="L575" s="219"/>
      <c r="M575" s="220"/>
      <c r="N575" s="221"/>
      <c r="O575" s="221"/>
      <c r="P575" s="221"/>
      <c r="Q575" s="221"/>
      <c r="R575" s="221"/>
      <c r="S575" s="221"/>
      <c r="T575" s="222"/>
      <c r="AT575" s="223" t="s">
        <v>301</v>
      </c>
      <c r="AU575" s="223" t="s">
        <v>120</v>
      </c>
      <c r="AV575" s="14" t="s">
        <v>120</v>
      </c>
      <c r="AW575" s="14" t="s">
        <v>32</v>
      </c>
      <c r="AX575" s="14" t="s">
        <v>77</v>
      </c>
      <c r="AY575" s="223" t="s">
        <v>292</v>
      </c>
    </row>
    <row r="576" spans="1:65" s="14" customFormat="1" ht="11.25">
      <c r="B576" s="213"/>
      <c r="C576" s="214"/>
      <c r="D576" s="204" t="s">
        <v>301</v>
      </c>
      <c r="E576" s="215" t="s">
        <v>1</v>
      </c>
      <c r="F576" s="216" t="s">
        <v>746</v>
      </c>
      <c r="G576" s="214"/>
      <c r="H576" s="217">
        <v>11.904</v>
      </c>
      <c r="I576" s="218"/>
      <c r="J576" s="214"/>
      <c r="K576" s="214"/>
      <c r="L576" s="219"/>
      <c r="M576" s="220"/>
      <c r="N576" s="221"/>
      <c r="O576" s="221"/>
      <c r="P576" s="221"/>
      <c r="Q576" s="221"/>
      <c r="R576" s="221"/>
      <c r="S576" s="221"/>
      <c r="T576" s="222"/>
      <c r="AT576" s="223" t="s">
        <v>301</v>
      </c>
      <c r="AU576" s="223" t="s">
        <v>120</v>
      </c>
      <c r="AV576" s="14" t="s">
        <v>120</v>
      </c>
      <c r="AW576" s="14" t="s">
        <v>32</v>
      </c>
      <c r="AX576" s="14" t="s">
        <v>77</v>
      </c>
      <c r="AY576" s="223" t="s">
        <v>292</v>
      </c>
    </row>
    <row r="577" spans="1:65" s="13" customFormat="1" ht="11.25">
      <c r="B577" s="202"/>
      <c r="C577" s="203"/>
      <c r="D577" s="204" t="s">
        <v>301</v>
      </c>
      <c r="E577" s="205" t="s">
        <v>1</v>
      </c>
      <c r="F577" s="206" t="s">
        <v>547</v>
      </c>
      <c r="G577" s="203"/>
      <c r="H577" s="205" t="s">
        <v>1</v>
      </c>
      <c r="I577" s="207"/>
      <c r="J577" s="203"/>
      <c r="K577" s="203"/>
      <c r="L577" s="208"/>
      <c r="M577" s="209"/>
      <c r="N577" s="210"/>
      <c r="O577" s="210"/>
      <c r="P577" s="210"/>
      <c r="Q577" s="210"/>
      <c r="R577" s="210"/>
      <c r="S577" s="210"/>
      <c r="T577" s="211"/>
      <c r="AT577" s="212" t="s">
        <v>301</v>
      </c>
      <c r="AU577" s="212" t="s">
        <v>120</v>
      </c>
      <c r="AV577" s="13" t="s">
        <v>85</v>
      </c>
      <c r="AW577" s="13" t="s">
        <v>32</v>
      </c>
      <c r="AX577" s="13" t="s">
        <v>77</v>
      </c>
      <c r="AY577" s="212" t="s">
        <v>292</v>
      </c>
    </row>
    <row r="578" spans="1:65" s="14" customFormat="1" ht="22.5">
      <c r="B578" s="213"/>
      <c r="C578" s="214"/>
      <c r="D578" s="204" t="s">
        <v>301</v>
      </c>
      <c r="E578" s="215" t="s">
        <v>1</v>
      </c>
      <c r="F578" s="216" t="s">
        <v>748</v>
      </c>
      <c r="G578" s="214"/>
      <c r="H578" s="217">
        <v>67.457999999999998</v>
      </c>
      <c r="I578" s="218"/>
      <c r="J578" s="214"/>
      <c r="K578" s="214"/>
      <c r="L578" s="219"/>
      <c r="M578" s="220"/>
      <c r="N578" s="221"/>
      <c r="O578" s="221"/>
      <c r="P578" s="221"/>
      <c r="Q578" s="221"/>
      <c r="R578" s="221"/>
      <c r="S578" s="221"/>
      <c r="T578" s="222"/>
      <c r="AT578" s="223" t="s">
        <v>301</v>
      </c>
      <c r="AU578" s="223" t="s">
        <v>120</v>
      </c>
      <c r="AV578" s="14" t="s">
        <v>120</v>
      </c>
      <c r="AW578" s="14" t="s">
        <v>32</v>
      </c>
      <c r="AX578" s="14" t="s">
        <v>77</v>
      </c>
      <c r="AY578" s="223" t="s">
        <v>292</v>
      </c>
    </row>
    <row r="579" spans="1:65" s="14" customFormat="1" ht="11.25">
      <c r="B579" s="213"/>
      <c r="C579" s="214"/>
      <c r="D579" s="204" t="s">
        <v>301</v>
      </c>
      <c r="E579" s="215" t="s">
        <v>1</v>
      </c>
      <c r="F579" s="216" t="s">
        <v>746</v>
      </c>
      <c r="G579" s="214"/>
      <c r="H579" s="217">
        <v>11.904</v>
      </c>
      <c r="I579" s="218"/>
      <c r="J579" s="214"/>
      <c r="K579" s="214"/>
      <c r="L579" s="219"/>
      <c r="M579" s="220"/>
      <c r="N579" s="221"/>
      <c r="O579" s="221"/>
      <c r="P579" s="221"/>
      <c r="Q579" s="221"/>
      <c r="R579" s="221"/>
      <c r="S579" s="221"/>
      <c r="T579" s="222"/>
      <c r="AT579" s="223" t="s">
        <v>301</v>
      </c>
      <c r="AU579" s="223" t="s">
        <v>120</v>
      </c>
      <c r="AV579" s="14" t="s">
        <v>120</v>
      </c>
      <c r="AW579" s="14" t="s">
        <v>32</v>
      </c>
      <c r="AX579" s="14" t="s">
        <v>77</v>
      </c>
      <c r="AY579" s="223" t="s">
        <v>292</v>
      </c>
    </row>
    <row r="580" spans="1:65" s="13" customFormat="1" ht="11.25">
      <c r="B580" s="202"/>
      <c r="C580" s="203"/>
      <c r="D580" s="204" t="s">
        <v>301</v>
      </c>
      <c r="E580" s="205" t="s">
        <v>1</v>
      </c>
      <c r="F580" s="206" t="s">
        <v>550</v>
      </c>
      <c r="G580" s="203"/>
      <c r="H580" s="205" t="s">
        <v>1</v>
      </c>
      <c r="I580" s="207"/>
      <c r="J580" s="203"/>
      <c r="K580" s="203"/>
      <c r="L580" s="208"/>
      <c r="M580" s="209"/>
      <c r="N580" s="210"/>
      <c r="O580" s="210"/>
      <c r="P580" s="210"/>
      <c r="Q580" s="210"/>
      <c r="R580" s="210"/>
      <c r="S580" s="210"/>
      <c r="T580" s="211"/>
      <c r="AT580" s="212" t="s">
        <v>301</v>
      </c>
      <c r="AU580" s="212" t="s">
        <v>120</v>
      </c>
      <c r="AV580" s="13" t="s">
        <v>85</v>
      </c>
      <c r="AW580" s="13" t="s">
        <v>32</v>
      </c>
      <c r="AX580" s="13" t="s">
        <v>77</v>
      </c>
      <c r="AY580" s="212" t="s">
        <v>292</v>
      </c>
    </row>
    <row r="581" spans="1:65" s="14" customFormat="1" ht="11.25">
      <c r="B581" s="213"/>
      <c r="C581" s="214"/>
      <c r="D581" s="204" t="s">
        <v>301</v>
      </c>
      <c r="E581" s="215" t="s">
        <v>1</v>
      </c>
      <c r="F581" s="216" t="s">
        <v>749</v>
      </c>
      <c r="G581" s="214"/>
      <c r="H581" s="217">
        <v>16.452000000000002</v>
      </c>
      <c r="I581" s="218"/>
      <c r="J581" s="214"/>
      <c r="K581" s="214"/>
      <c r="L581" s="219"/>
      <c r="M581" s="220"/>
      <c r="N581" s="221"/>
      <c r="O581" s="221"/>
      <c r="P581" s="221"/>
      <c r="Q581" s="221"/>
      <c r="R581" s="221"/>
      <c r="S581" s="221"/>
      <c r="T581" s="222"/>
      <c r="AT581" s="223" t="s">
        <v>301</v>
      </c>
      <c r="AU581" s="223" t="s">
        <v>120</v>
      </c>
      <c r="AV581" s="14" t="s">
        <v>120</v>
      </c>
      <c r="AW581" s="14" t="s">
        <v>32</v>
      </c>
      <c r="AX581" s="14" t="s">
        <v>77</v>
      </c>
      <c r="AY581" s="223" t="s">
        <v>292</v>
      </c>
    </row>
    <row r="582" spans="1:65" s="14" customFormat="1" ht="11.25">
      <c r="B582" s="213"/>
      <c r="C582" s="214"/>
      <c r="D582" s="204" t="s">
        <v>301</v>
      </c>
      <c r="E582" s="215" t="s">
        <v>1</v>
      </c>
      <c r="F582" s="216" t="s">
        <v>750</v>
      </c>
      <c r="G582" s="214"/>
      <c r="H582" s="217">
        <v>105.94799999999999</v>
      </c>
      <c r="I582" s="218"/>
      <c r="J582" s="214"/>
      <c r="K582" s="214"/>
      <c r="L582" s="219"/>
      <c r="M582" s="220"/>
      <c r="N582" s="221"/>
      <c r="O582" s="221"/>
      <c r="P582" s="221"/>
      <c r="Q582" s="221"/>
      <c r="R582" s="221"/>
      <c r="S582" s="221"/>
      <c r="T582" s="222"/>
      <c r="AT582" s="223" t="s">
        <v>301</v>
      </c>
      <c r="AU582" s="223" t="s">
        <v>120</v>
      </c>
      <c r="AV582" s="14" t="s">
        <v>120</v>
      </c>
      <c r="AW582" s="14" t="s">
        <v>32</v>
      </c>
      <c r="AX582" s="14" t="s">
        <v>77</v>
      </c>
      <c r="AY582" s="223" t="s">
        <v>292</v>
      </c>
    </row>
    <row r="583" spans="1:65" s="15" customFormat="1" ht="11.25">
      <c r="B583" s="224"/>
      <c r="C583" s="225"/>
      <c r="D583" s="204" t="s">
        <v>301</v>
      </c>
      <c r="E583" s="226" t="s">
        <v>1</v>
      </c>
      <c r="F583" s="227" t="s">
        <v>304</v>
      </c>
      <c r="G583" s="225"/>
      <c r="H583" s="228">
        <v>437.93400000000003</v>
      </c>
      <c r="I583" s="229"/>
      <c r="J583" s="225"/>
      <c r="K583" s="225"/>
      <c r="L583" s="230"/>
      <c r="M583" s="231"/>
      <c r="N583" s="232"/>
      <c r="O583" s="232"/>
      <c r="P583" s="232"/>
      <c r="Q583" s="232"/>
      <c r="R583" s="232"/>
      <c r="S583" s="232"/>
      <c r="T583" s="233"/>
      <c r="AT583" s="234" t="s">
        <v>301</v>
      </c>
      <c r="AU583" s="234" t="s">
        <v>120</v>
      </c>
      <c r="AV583" s="15" t="s">
        <v>299</v>
      </c>
      <c r="AW583" s="15" t="s">
        <v>32</v>
      </c>
      <c r="AX583" s="15" t="s">
        <v>85</v>
      </c>
      <c r="AY583" s="234" t="s">
        <v>292</v>
      </c>
    </row>
    <row r="584" spans="1:65" s="2" customFormat="1" ht="16.5" customHeight="1">
      <c r="A584" s="35"/>
      <c r="B584" s="36"/>
      <c r="C584" s="189" t="s">
        <v>751</v>
      </c>
      <c r="D584" s="189" t="s">
        <v>294</v>
      </c>
      <c r="E584" s="190" t="s">
        <v>752</v>
      </c>
      <c r="F584" s="191" t="s">
        <v>753</v>
      </c>
      <c r="G584" s="192" t="s">
        <v>307</v>
      </c>
      <c r="H584" s="193">
        <v>8.82</v>
      </c>
      <c r="I584" s="194"/>
      <c r="J584" s="195">
        <f>ROUND(I584*H584,2)</f>
        <v>0</v>
      </c>
      <c r="K584" s="191" t="s">
        <v>298</v>
      </c>
      <c r="L584" s="40"/>
      <c r="M584" s="196" t="s">
        <v>1</v>
      </c>
      <c r="N584" s="197" t="s">
        <v>43</v>
      </c>
      <c r="O584" s="72"/>
      <c r="P584" s="198">
        <f>O584*H584</f>
        <v>0</v>
      </c>
      <c r="Q584" s="198">
        <v>2.6446800000000001</v>
      </c>
      <c r="R584" s="198">
        <f>Q584*H584</f>
        <v>23.326077600000001</v>
      </c>
      <c r="S584" s="198">
        <v>0</v>
      </c>
      <c r="T584" s="199">
        <f>S584*H584</f>
        <v>0</v>
      </c>
      <c r="U584" s="35"/>
      <c r="V584" s="35"/>
      <c r="W584" s="35"/>
      <c r="X584" s="35"/>
      <c r="Y584" s="35"/>
      <c r="Z584" s="35"/>
      <c r="AA584" s="35"/>
      <c r="AB584" s="35"/>
      <c r="AC584" s="35"/>
      <c r="AD584" s="35"/>
      <c r="AE584" s="35"/>
      <c r="AR584" s="200" t="s">
        <v>299</v>
      </c>
      <c r="AT584" s="200" t="s">
        <v>294</v>
      </c>
      <c r="AU584" s="200" t="s">
        <v>120</v>
      </c>
      <c r="AY584" s="18" t="s">
        <v>292</v>
      </c>
      <c r="BE584" s="201">
        <f>IF(N584="základní",J584,0)</f>
        <v>0</v>
      </c>
      <c r="BF584" s="201">
        <f>IF(N584="snížená",J584,0)</f>
        <v>0</v>
      </c>
      <c r="BG584" s="201">
        <f>IF(N584="zákl. přenesená",J584,0)</f>
        <v>0</v>
      </c>
      <c r="BH584" s="201">
        <f>IF(N584="sníž. přenesená",J584,0)</f>
        <v>0</v>
      </c>
      <c r="BI584" s="201">
        <f>IF(N584="nulová",J584,0)</f>
        <v>0</v>
      </c>
      <c r="BJ584" s="18" t="s">
        <v>120</v>
      </c>
      <c r="BK584" s="201">
        <f>ROUND(I584*H584,2)</f>
        <v>0</v>
      </c>
      <c r="BL584" s="18" t="s">
        <v>299</v>
      </c>
      <c r="BM584" s="200" t="s">
        <v>754</v>
      </c>
    </row>
    <row r="585" spans="1:65" s="13" customFormat="1" ht="11.25">
      <c r="B585" s="202"/>
      <c r="C585" s="203"/>
      <c r="D585" s="204" t="s">
        <v>301</v>
      </c>
      <c r="E585" s="205" t="s">
        <v>1</v>
      </c>
      <c r="F585" s="206" t="s">
        <v>755</v>
      </c>
      <c r="G585" s="203"/>
      <c r="H585" s="205" t="s">
        <v>1</v>
      </c>
      <c r="I585" s="207"/>
      <c r="J585" s="203"/>
      <c r="K585" s="203"/>
      <c r="L585" s="208"/>
      <c r="M585" s="209"/>
      <c r="N585" s="210"/>
      <c r="O585" s="210"/>
      <c r="P585" s="210"/>
      <c r="Q585" s="210"/>
      <c r="R585" s="210"/>
      <c r="S585" s="210"/>
      <c r="T585" s="211"/>
      <c r="AT585" s="212" t="s">
        <v>301</v>
      </c>
      <c r="AU585" s="212" t="s">
        <v>120</v>
      </c>
      <c r="AV585" s="13" t="s">
        <v>85</v>
      </c>
      <c r="AW585" s="13" t="s">
        <v>32</v>
      </c>
      <c r="AX585" s="13" t="s">
        <v>77</v>
      </c>
      <c r="AY585" s="212" t="s">
        <v>292</v>
      </c>
    </row>
    <row r="586" spans="1:65" s="14" customFormat="1" ht="11.25">
      <c r="B586" s="213"/>
      <c r="C586" s="214"/>
      <c r="D586" s="204" t="s">
        <v>301</v>
      </c>
      <c r="E586" s="215" t="s">
        <v>1</v>
      </c>
      <c r="F586" s="216" t="s">
        <v>756</v>
      </c>
      <c r="G586" s="214"/>
      <c r="H586" s="217">
        <v>0.57799999999999996</v>
      </c>
      <c r="I586" s="218"/>
      <c r="J586" s="214"/>
      <c r="K586" s="214"/>
      <c r="L586" s="219"/>
      <c r="M586" s="220"/>
      <c r="N586" s="221"/>
      <c r="O586" s="221"/>
      <c r="P586" s="221"/>
      <c r="Q586" s="221"/>
      <c r="R586" s="221"/>
      <c r="S586" s="221"/>
      <c r="T586" s="222"/>
      <c r="AT586" s="223" t="s">
        <v>301</v>
      </c>
      <c r="AU586" s="223" t="s">
        <v>120</v>
      </c>
      <c r="AV586" s="14" t="s">
        <v>120</v>
      </c>
      <c r="AW586" s="14" t="s">
        <v>32</v>
      </c>
      <c r="AX586" s="14" t="s">
        <v>77</v>
      </c>
      <c r="AY586" s="223" t="s">
        <v>292</v>
      </c>
    </row>
    <row r="587" spans="1:65" s="13" customFormat="1" ht="11.25">
      <c r="B587" s="202"/>
      <c r="C587" s="203"/>
      <c r="D587" s="204" t="s">
        <v>301</v>
      </c>
      <c r="E587" s="205" t="s">
        <v>1</v>
      </c>
      <c r="F587" s="206" t="s">
        <v>757</v>
      </c>
      <c r="G587" s="203"/>
      <c r="H587" s="205" t="s">
        <v>1</v>
      </c>
      <c r="I587" s="207"/>
      <c r="J587" s="203"/>
      <c r="K587" s="203"/>
      <c r="L587" s="208"/>
      <c r="M587" s="209"/>
      <c r="N587" s="210"/>
      <c r="O587" s="210"/>
      <c r="P587" s="210"/>
      <c r="Q587" s="210"/>
      <c r="R587" s="210"/>
      <c r="S587" s="210"/>
      <c r="T587" s="211"/>
      <c r="AT587" s="212" t="s">
        <v>301</v>
      </c>
      <c r="AU587" s="212" t="s">
        <v>120</v>
      </c>
      <c r="AV587" s="13" t="s">
        <v>85</v>
      </c>
      <c r="AW587" s="13" t="s">
        <v>32</v>
      </c>
      <c r="AX587" s="13" t="s">
        <v>77</v>
      </c>
      <c r="AY587" s="212" t="s">
        <v>292</v>
      </c>
    </row>
    <row r="588" spans="1:65" s="14" customFormat="1" ht="11.25">
      <c r="B588" s="213"/>
      <c r="C588" s="214"/>
      <c r="D588" s="204" t="s">
        <v>301</v>
      </c>
      <c r="E588" s="215" t="s">
        <v>1</v>
      </c>
      <c r="F588" s="216" t="s">
        <v>758</v>
      </c>
      <c r="G588" s="214"/>
      <c r="H588" s="217">
        <v>1.6060000000000001</v>
      </c>
      <c r="I588" s="218"/>
      <c r="J588" s="214"/>
      <c r="K588" s="214"/>
      <c r="L588" s="219"/>
      <c r="M588" s="220"/>
      <c r="N588" s="221"/>
      <c r="O588" s="221"/>
      <c r="P588" s="221"/>
      <c r="Q588" s="221"/>
      <c r="R588" s="221"/>
      <c r="S588" s="221"/>
      <c r="T588" s="222"/>
      <c r="AT588" s="223" t="s">
        <v>301</v>
      </c>
      <c r="AU588" s="223" t="s">
        <v>120</v>
      </c>
      <c r="AV588" s="14" t="s">
        <v>120</v>
      </c>
      <c r="AW588" s="14" t="s">
        <v>32</v>
      </c>
      <c r="AX588" s="14" t="s">
        <v>77</v>
      </c>
      <c r="AY588" s="223" t="s">
        <v>292</v>
      </c>
    </row>
    <row r="589" spans="1:65" s="13" customFormat="1" ht="11.25">
      <c r="B589" s="202"/>
      <c r="C589" s="203"/>
      <c r="D589" s="204" t="s">
        <v>301</v>
      </c>
      <c r="E589" s="205" t="s">
        <v>1</v>
      </c>
      <c r="F589" s="206" t="s">
        <v>759</v>
      </c>
      <c r="G589" s="203"/>
      <c r="H589" s="205" t="s">
        <v>1</v>
      </c>
      <c r="I589" s="207"/>
      <c r="J589" s="203"/>
      <c r="K589" s="203"/>
      <c r="L589" s="208"/>
      <c r="M589" s="209"/>
      <c r="N589" s="210"/>
      <c r="O589" s="210"/>
      <c r="P589" s="210"/>
      <c r="Q589" s="210"/>
      <c r="R589" s="210"/>
      <c r="S589" s="210"/>
      <c r="T589" s="211"/>
      <c r="AT589" s="212" t="s">
        <v>301</v>
      </c>
      <c r="AU589" s="212" t="s">
        <v>120</v>
      </c>
      <c r="AV589" s="13" t="s">
        <v>85</v>
      </c>
      <c r="AW589" s="13" t="s">
        <v>32</v>
      </c>
      <c r="AX589" s="13" t="s">
        <v>77</v>
      </c>
      <c r="AY589" s="212" t="s">
        <v>292</v>
      </c>
    </row>
    <row r="590" spans="1:65" s="14" customFormat="1" ht="11.25">
      <c r="B590" s="213"/>
      <c r="C590" s="214"/>
      <c r="D590" s="204" t="s">
        <v>301</v>
      </c>
      <c r="E590" s="215" t="s">
        <v>1</v>
      </c>
      <c r="F590" s="216" t="s">
        <v>760</v>
      </c>
      <c r="G590" s="214"/>
      <c r="H590" s="217">
        <v>0.379</v>
      </c>
      <c r="I590" s="218"/>
      <c r="J590" s="214"/>
      <c r="K590" s="214"/>
      <c r="L590" s="219"/>
      <c r="M590" s="220"/>
      <c r="N590" s="221"/>
      <c r="O590" s="221"/>
      <c r="P590" s="221"/>
      <c r="Q590" s="221"/>
      <c r="R590" s="221"/>
      <c r="S590" s="221"/>
      <c r="T590" s="222"/>
      <c r="AT590" s="223" t="s">
        <v>301</v>
      </c>
      <c r="AU590" s="223" t="s">
        <v>120</v>
      </c>
      <c r="AV590" s="14" t="s">
        <v>120</v>
      </c>
      <c r="AW590" s="14" t="s">
        <v>32</v>
      </c>
      <c r="AX590" s="14" t="s">
        <v>77</v>
      </c>
      <c r="AY590" s="223" t="s">
        <v>292</v>
      </c>
    </row>
    <row r="591" spans="1:65" s="13" customFormat="1" ht="11.25">
      <c r="B591" s="202"/>
      <c r="C591" s="203"/>
      <c r="D591" s="204" t="s">
        <v>301</v>
      </c>
      <c r="E591" s="205" t="s">
        <v>1</v>
      </c>
      <c r="F591" s="206" t="s">
        <v>761</v>
      </c>
      <c r="G591" s="203"/>
      <c r="H591" s="205" t="s">
        <v>1</v>
      </c>
      <c r="I591" s="207"/>
      <c r="J591" s="203"/>
      <c r="K591" s="203"/>
      <c r="L591" s="208"/>
      <c r="M591" s="209"/>
      <c r="N591" s="210"/>
      <c r="O591" s="210"/>
      <c r="P591" s="210"/>
      <c r="Q591" s="210"/>
      <c r="R591" s="210"/>
      <c r="S591" s="210"/>
      <c r="T591" s="211"/>
      <c r="AT591" s="212" t="s">
        <v>301</v>
      </c>
      <c r="AU591" s="212" t="s">
        <v>120</v>
      </c>
      <c r="AV591" s="13" t="s">
        <v>85</v>
      </c>
      <c r="AW591" s="13" t="s">
        <v>32</v>
      </c>
      <c r="AX591" s="13" t="s">
        <v>77</v>
      </c>
      <c r="AY591" s="212" t="s">
        <v>292</v>
      </c>
    </row>
    <row r="592" spans="1:65" s="14" customFormat="1" ht="11.25">
      <c r="B592" s="213"/>
      <c r="C592" s="214"/>
      <c r="D592" s="204" t="s">
        <v>301</v>
      </c>
      <c r="E592" s="215" t="s">
        <v>1</v>
      </c>
      <c r="F592" s="216" t="s">
        <v>762</v>
      </c>
      <c r="G592" s="214"/>
      <c r="H592" s="217">
        <v>5.6000000000000001E-2</v>
      </c>
      <c r="I592" s="218"/>
      <c r="J592" s="214"/>
      <c r="K592" s="214"/>
      <c r="L592" s="219"/>
      <c r="M592" s="220"/>
      <c r="N592" s="221"/>
      <c r="O592" s="221"/>
      <c r="P592" s="221"/>
      <c r="Q592" s="221"/>
      <c r="R592" s="221"/>
      <c r="S592" s="221"/>
      <c r="T592" s="222"/>
      <c r="AT592" s="223" t="s">
        <v>301</v>
      </c>
      <c r="AU592" s="223" t="s">
        <v>120</v>
      </c>
      <c r="AV592" s="14" t="s">
        <v>120</v>
      </c>
      <c r="AW592" s="14" t="s">
        <v>32</v>
      </c>
      <c r="AX592" s="14" t="s">
        <v>77</v>
      </c>
      <c r="AY592" s="223" t="s">
        <v>292</v>
      </c>
    </row>
    <row r="593" spans="1:65" s="13" customFormat="1" ht="11.25">
      <c r="B593" s="202"/>
      <c r="C593" s="203"/>
      <c r="D593" s="204" t="s">
        <v>301</v>
      </c>
      <c r="E593" s="205" t="s">
        <v>1</v>
      </c>
      <c r="F593" s="206" t="s">
        <v>686</v>
      </c>
      <c r="G593" s="203"/>
      <c r="H593" s="205" t="s">
        <v>1</v>
      </c>
      <c r="I593" s="207"/>
      <c r="J593" s="203"/>
      <c r="K593" s="203"/>
      <c r="L593" s="208"/>
      <c r="M593" s="209"/>
      <c r="N593" s="210"/>
      <c r="O593" s="210"/>
      <c r="P593" s="210"/>
      <c r="Q593" s="210"/>
      <c r="R593" s="210"/>
      <c r="S593" s="210"/>
      <c r="T593" s="211"/>
      <c r="AT593" s="212" t="s">
        <v>301</v>
      </c>
      <c r="AU593" s="212" t="s">
        <v>120</v>
      </c>
      <c r="AV593" s="13" t="s">
        <v>85</v>
      </c>
      <c r="AW593" s="13" t="s">
        <v>32</v>
      </c>
      <c r="AX593" s="13" t="s">
        <v>77</v>
      </c>
      <c r="AY593" s="212" t="s">
        <v>292</v>
      </c>
    </row>
    <row r="594" spans="1:65" s="14" customFormat="1" ht="11.25">
      <c r="B594" s="213"/>
      <c r="C594" s="214"/>
      <c r="D594" s="204" t="s">
        <v>301</v>
      </c>
      <c r="E594" s="215" t="s">
        <v>1</v>
      </c>
      <c r="F594" s="216" t="s">
        <v>763</v>
      </c>
      <c r="G594" s="214"/>
      <c r="H594" s="217">
        <v>1.621</v>
      </c>
      <c r="I594" s="218"/>
      <c r="J594" s="214"/>
      <c r="K594" s="214"/>
      <c r="L594" s="219"/>
      <c r="M594" s="220"/>
      <c r="N594" s="221"/>
      <c r="O594" s="221"/>
      <c r="P594" s="221"/>
      <c r="Q594" s="221"/>
      <c r="R594" s="221"/>
      <c r="S594" s="221"/>
      <c r="T594" s="222"/>
      <c r="AT594" s="223" t="s">
        <v>301</v>
      </c>
      <c r="AU594" s="223" t="s">
        <v>120</v>
      </c>
      <c r="AV594" s="14" t="s">
        <v>120</v>
      </c>
      <c r="AW594" s="14" t="s">
        <v>32</v>
      </c>
      <c r="AX594" s="14" t="s">
        <v>77</v>
      </c>
      <c r="AY594" s="223" t="s">
        <v>292</v>
      </c>
    </row>
    <row r="595" spans="1:65" s="13" customFormat="1" ht="11.25">
      <c r="B595" s="202"/>
      <c r="C595" s="203"/>
      <c r="D595" s="204" t="s">
        <v>301</v>
      </c>
      <c r="E595" s="205" t="s">
        <v>1</v>
      </c>
      <c r="F595" s="206" t="s">
        <v>764</v>
      </c>
      <c r="G595" s="203"/>
      <c r="H595" s="205" t="s">
        <v>1</v>
      </c>
      <c r="I595" s="207"/>
      <c r="J595" s="203"/>
      <c r="K595" s="203"/>
      <c r="L595" s="208"/>
      <c r="M595" s="209"/>
      <c r="N595" s="210"/>
      <c r="O595" s="210"/>
      <c r="P595" s="210"/>
      <c r="Q595" s="210"/>
      <c r="R595" s="210"/>
      <c r="S595" s="210"/>
      <c r="T595" s="211"/>
      <c r="AT595" s="212" t="s">
        <v>301</v>
      </c>
      <c r="AU595" s="212" t="s">
        <v>120</v>
      </c>
      <c r="AV595" s="13" t="s">
        <v>85</v>
      </c>
      <c r="AW595" s="13" t="s">
        <v>32</v>
      </c>
      <c r="AX595" s="13" t="s">
        <v>77</v>
      </c>
      <c r="AY595" s="212" t="s">
        <v>292</v>
      </c>
    </row>
    <row r="596" spans="1:65" s="14" customFormat="1" ht="11.25">
      <c r="B596" s="213"/>
      <c r="C596" s="214"/>
      <c r="D596" s="204" t="s">
        <v>301</v>
      </c>
      <c r="E596" s="215" t="s">
        <v>1</v>
      </c>
      <c r="F596" s="216" t="s">
        <v>765</v>
      </c>
      <c r="G596" s="214"/>
      <c r="H596" s="217">
        <v>4.58</v>
      </c>
      <c r="I596" s="218"/>
      <c r="J596" s="214"/>
      <c r="K596" s="214"/>
      <c r="L596" s="219"/>
      <c r="M596" s="220"/>
      <c r="N596" s="221"/>
      <c r="O596" s="221"/>
      <c r="P596" s="221"/>
      <c r="Q596" s="221"/>
      <c r="R596" s="221"/>
      <c r="S596" s="221"/>
      <c r="T596" s="222"/>
      <c r="AT596" s="223" t="s">
        <v>301</v>
      </c>
      <c r="AU596" s="223" t="s">
        <v>120</v>
      </c>
      <c r="AV596" s="14" t="s">
        <v>120</v>
      </c>
      <c r="AW596" s="14" t="s">
        <v>32</v>
      </c>
      <c r="AX596" s="14" t="s">
        <v>77</v>
      </c>
      <c r="AY596" s="223" t="s">
        <v>292</v>
      </c>
    </row>
    <row r="597" spans="1:65" s="15" customFormat="1" ht="11.25">
      <c r="B597" s="224"/>
      <c r="C597" s="225"/>
      <c r="D597" s="204" t="s">
        <v>301</v>
      </c>
      <c r="E597" s="226" t="s">
        <v>1</v>
      </c>
      <c r="F597" s="227" t="s">
        <v>304</v>
      </c>
      <c r="G597" s="225"/>
      <c r="H597" s="228">
        <v>8.82</v>
      </c>
      <c r="I597" s="229"/>
      <c r="J597" s="225"/>
      <c r="K597" s="225"/>
      <c r="L597" s="230"/>
      <c r="M597" s="231"/>
      <c r="N597" s="232"/>
      <c r="O597" s="232"/>
      <c r="P597" s="232"/>
      <c r="Q597" s="232"/>
      <c r="R597" s="232"/>
      <c r="S597" s="232"/>
      <c r="T597" s="233"/>
      <c r="AT597" s="234" t="s">
        <v>301</v>
      </c>
      <c r="AU597" s="234" t="s">
        <v>120</v>
      </c>
      <c r="AV597" s="15" t="s">
        <v>299</v>
      </c>
      <c r="AW597" s="15" t="s">
        <v>32</v>
      </c>
      <c r="AX597" s="15" t="s">
        <v>85</v>
      </c>
      <c r="AY597" s="234" t="s">
        <v>292</v>
      </c>
    </row>
    <row r="598" spans="1:65" s="12" customFormat="1" ht="22.9" customHeight="1">
      <c r="B598" s="173"/>
      <c r="C598" s="174"/>
      <c r="D598" s="175" t="s">
        <v>76</v>
      </c>
      <c r="E598" s="187" t="s">
        <v>299</v>
      </c>
      <c r="F598" s="187" t="s">
        <v>766</v>
      </c>
      <c r="G598" s="174"/>
      <c r="H598" s="174"/>
      <c r="I598" s="177"/>
      <c r="J598" s="188">
        <f>BK598</f>
        <v>0</v>
      </c>
      <c r="K598" s="174"/>
      <c r="L598" s="179"/>
      <c r="M598" s="180"/>
      <c r="N598" s="181"/>
      <c r="O598" s="181"/>
      <c r="P598" s="182">
        <f>SUM(P599:P747)</f>
        <v>0</v>
      </c>
      <c r="Q598" s="181"/>
      <c r="R598" s="182">
        <f>SUM(R599:R747)</f>
        <v>1583.4942324799999</v>
      </c>
      <c r="S598" s="181"/>
      <c r="T598" s="183">
        <f>SUM(T599:T747)</f>
        <v>0</v>
      </c>
      <c r="AR598" s="184" t="s">
        <v>85</v>
      </c>
      <c r="AT598" s="185" t="s">
        <v>76</v>
      </c>
      <c r="AU598" s="185" t="s">
        <v>85</v>
      </c>
      <c r="AY598" s="184" t="s">
        <v>292</v>
      </c>
      <c r="BK598" s="186">
        <f>SUM(BK599:BK747)</f>
        <v>0</v>
      </c>
    </row>
    <row r="599" spans="1:65" s="2" customFormat="1" ht="33" customHeight="1">
      <c r="A599" s="35"/>
      <c r="B599" s="36"/>
      <c r="C599" s="189" t="s">
        <v>767</v>
      </c>
      <c r="D599" s="189" t="s">
        <v>294</v>
      </c>
      <c r="E599" s="190" t="s">
        <v>768</v>
      </c>
      <c r="F599" s="191" t="s">
        <v>769</v>
      </c>
      <c r="G599" s="192" t="s">
        <v>581</v>
      </c>
      <c r="H599" s="193">
        <v>112</v>
      </c>
      <c r="I599" s="194"/>
      <c r="J599" s="195">
        <f>ROUND(I599*H599,2)</f>
        <v>0</v>
      </c>
      <c r="K599" s="191" t="s">
        <v>298</v>
      </c>
      <c r="L599" s="40"/>
      <c r="M599" s="196" t="s">
        <v>1</v>
      </c>
      <c r="N599" s="197" t="s">
        <v>43</v>
      </c>
      <c r="O599" s="72"/>
      <c r="P599" s="198">
        <f>O599*H599</f>
        <v>0</v>
      </c>
      <c r="Q599" s="198">
        <v>0.12901000000000001</v>
      </c>
      <c r="R599" s="198">
        <f>Q599*H599</f>
        <v>14.449120000000001</v>
      </c>
      <c r="S599" s="198">
        <v>0</v>
      </c>
      <c r="T599" s="199">
        <f>S599*H599</f>
        <v>0</v>
      </c>
      <c r="U599" s="35"/>
      <c r="V599" s="35"/>
      <c r="W599" s="35"/>
      <c r="X599" s="35"/>
      <c r="Y599" s="35"/>
      <c r="Z599" s="35"/>
      <c r="AA599" s="35"/>
      <c r="AB599" s="35"/>
      <c r="AC599" s="35"/>
      <c r="AD599" s="35"/>
      <c r="AE599" s="35"/>
      <c r="AR599" s="200" t="s">
        <v>299</v>
      </c>
      <c r="AT599" s="200" t="s">
        <v>294</v>
      </c>
      <c r="AU599" s="200" t="s">
        <v>120</v>
      </c>
      <c r="AY599" s="18" t="s">
        <v>292</v>
      </c>
      <c r="BE599" s="201">
        <f>IF(N599="základní",J599,0)</f>
        <v>0</v>
      </c>
      <c r="BF599" s="201">
        <f>IF(N599="snížená",J599,0)</f>
        <v>0</v>
      </c>
      <c r="BG599" s="201">
        <f>IF(N599="zákl. přenesená",J599,0)</f>
        <v>0</v>
      </c>
      <c r="BH599" s="201">
        <f>IF(N599="sníž. přenesená",J599,0)</f>
        <v>0</v>
      </c>
      <c r="BI599" s="201">
        <f>IF(N599="nulová",J599,0)</f>
        <v>0</v>
      </c>
      <c r="BJ599" s="18" t="s">
        <v>120</v>
      </c>
      <c r="BK599" s="201">
        <f>ROUND(I599*H599,2)</f>
        <v>0</v>
      </c>
      <c r="BL599" s="18" t="s">
        <v>299</v>
      </c>
      <c r="BM599" s="200" t="s">
        <v>770</v>
      </c>
    </row>
    <row r="600" spans="1:65" s="13" customFormat="1" ht="22.5">
      <c r="B600" s="202"/>
      <c r="C600" s="203"/>
      <c r="D600" s="204" t="s">
        <v>301</v>
      </c>
      <c r="E600" s="205" t="s">
        <v>1</v>
      </c>
      <c r="F600" s="206" t="s">
        <v>771</v>
      </c>
      <c r="G600" s="203"/>
      <c r="H600" s="205" t="s">
        <v>1</v>
      </c>
      <c r="I600" s="207"/>
      <c r="J600" s="203"/>
      <c r="K600" s="203"/>
      <c r="L600" s="208"/>
      <c r="M600" s="209"/>
      <c r="N600" s="210"/>
      <c r="O600" s="210"/>
      <c r="P600" s="210"/>
      <c r="Q600" s="210"/>
      <c r="R600" s="210"/>
      <c r="S600" s="210"/>
      <c r="T600" s="211"/>
      <c r="AT600" s="212" t="s">
        <v>301</v>
      </c>
      <c r="AU600" s="212" t="s">
        <v>120</v>
      </c>
      <c r="AV600" s="13" t="s">
        <v>85</v>
      </c>
      <c r="AW600" s="13" t="s">
        <v>32</v>
      </c>
      <c r="AX600" s="13" t="s">
        <v>77</v>
      </c>
      <c r="AY600" s="212" t="s">
        <v>292</v>
      </c>
    </row>
    <row r="601" spans="1:65" s="13" customFormat="1" ht="11.25">
      <c r="B601" s="202"/>
      <c r="C601" s="203"/>
      <c r="D601" s="204" t="s">
        <v>301</v>
      </c>
      <c r="E601" s="205" t="s">
        <v>1</v>
      </c>
      <c r="F601" s="206" t="s">
        <v>772</v>
      </c>
      <c r="G601" s="203"/>
      <c r="H601" s="205" t="s">
        <v>1</v>
      </c>
      <c r="I601" s="207"/>
      <c r="J601" s="203"/>
      <c r="K601" s="203"/>
      <c r="L601" s="208"/>
      <c r="M601" s="209"/>
      <c r="N601" s="210"/>
      <c r="O601" s="210"/>
      <c r="P601" s="210"/>
      <c r="Q601" s="210"/>
      <c r="R601" s="210"/>
      <c r="S601" s="210"/>
      <c r="T601" s="211"/>
      <c r="AT601" s="212" t="s">
        <v>301</v>
      </c>
      <c r="AU601" s="212" t="s">
        <v>120</v>
      </c>
      <c r="AV601" s="13" t="s">
        <v>85</v>
      </c>
      <c r="AW601" s="13" t="s">
        <v>32</v>
      </c>
      <c r="AX601" s="13" t="s">
        <v>77</v>
      </c>
      <c r="AY601" s="212" t="s">
        <v>292</v>
      </c>
    </row>
    <row r="602" spans="1:65" s="14" customFormat="1" ht="11.25">
      <c r="B602" s="213"/>
      <c r="C602" s="214"/>
      <c r="D602" s="204" t="s">
        <v>301</v>
      </c>
      <c r="E602" s="215" t="s">
        <v>1</v>
      </c>
      <c r="F602" s="216" t="s">
        <v>773</v>
      </c>
      <c r="G602" s="214"/>
      <c r="H602" s="217">
        <v>52</v>
      </c>
      <c r="I602" s="218"/>
      <c r="J602" s="214"/>
      <c r="K602" s="214"/>
      <c r="L602" s="219"/>
      <c r="M602" s="220"/>
      <c r="N602" s="221"/>
      <c r="O602" s="221"/>
      <c r="P602" s="221"/>
      <c r="Q602" s="221"/>
      <c r="R602" s="221"/>
      <c r="S602" s="221"/>
      <c r="T602" s="222"/>
      <c r="AT602" s="223" t="s">
        <v>301</v>
      </c>
      <c r="AU602" s="223" t="s">
        <v>120</v>
      </c>
      <c r="AV602" s="14" t="s">
        <v>120</v>
      </c>
      <c r="AW602" s="14" t="s">
        <v>32</v>
      </c>
      <c r="AX602" s="14" t="s">
        <v>77</v>
      </c>
      <c r="AY602" s="223" t="s">
        <v>292</v>
      </c>
    </row>
    <row r="603" spans="1:65" s="13" customFormat="1" ht="11.25">
      <c r="B603" s="202"/>
      <c r="C603" s="203"/>
      <c r="D603" s="204" t="s">
        <v>301</v>
      </c>
      <c r="E603" s="205" t="s">
        <v>1</v>
      </c>
      <c r="F603" s="206" t="s">
        <v>774</v>
      </c>
      <c r="G603" s="203"/>
      <c r="H603" s="205" t="s">
        <v>1</v>
      </c>
      <c r="I603" s="207"/>
      <c r="J603" s="203"/>
      <c r="K603" s="203"/>
      <c r="L603" s="208"/>
      <c r="M603" s="209"/>
      <c r="N603" s="210"/>
      <c r="O603" s="210"/>
      <c r="P603" s="210"/>
      <c r="Q603" s="210"/>
      <c r="R603" s="210"/>
      <c r="S603" s="210"/>
      <c r="T603" s="211"/>
      <c r="AT603" s="212" t="s">
        <v>301</v>
      </c>
      <c r="AU603" s="212" t="s">
        <v>120</v>
      </c>
      <c r="AV603" s="13" t="s">
        <v>85</v>
      </c>
      <c r="AW603" s="13" t="s">
        <v>32</v>
      </c>
      <c r="AX603" s="13" t="s">
        <v>77</v>
      </c>
      <c r="AY603" s="212" t="s">
        <v>292</v>
      </c>
    </row>
    <row r="604" spans="1:65" s="14" customFormat="1" ht="11.25">
      <c r="B604" s="213"/>
      <c r="C604" s="214"/>
      <c r="D604" s="204" t="s">
        <v>301</v>
      </c>
      <c r="E604" s="215" t="s">
        <v>1</v>
      </c>
      <c r="F604" s="216" t="s">
        <v>775</v>
      </c>
      <c r="G604" s="214"/>
      <c r="H604" s="217">
        <v>4</v>
      </c>
      <c r="I604" s="218"/>
      <c r="J604" s="214"/>
      <c r="K604" s="214"/>
      <c r="L604" s="219"/>
      <c r="M604" s="220"/>
      <c r="N604" s="221"/>
      <c r="O604" s="221"/>
      <c r="P604" s="221"/>
      <c r="Q604" s="221"/>
      <c r="R604" s="221"/>
      <c r="S604" s="221"/>
      <c r="T604" s="222"/>
      <c r="AT604" s="223" t="s">
        <v>301</v>
      </c>
      <c r="AU604" s="223" t="s">
        <v>120</v>
      </c>
      <c r="AV604" s="14" t="s">
        <v>120</v>
      </c>
      <c r="AW604" s="14" t="s">
        <v>32</v>
      </c>
      <c r="AX604" s="14" t="s">
        <v>77</v>
      </c>
      <c r="AY604" s="223" t="s">
        <v>292</v>
      </c>
    </row>
    <row r="605" spans="1:65" s="13" customFormat="1" ht="11.25">
      <c r="B605" s="202"/>
      <c r="C605" s="203"/>
      <c r="D605" s="204" t="s">
        <v>301</v>
      </c>
      <c r="E605" s="205" t="s">
        <v>1</v>
      </c>
      <c r="F605" s="206" t="s">
        <v>776</v>
      </c>
      <c r="G605" s="203"/>
      <c r="H605" s="205" t="s">
        <v>1</v>
      </c>
      <c r="I605" s="207"/>
      <c r="J605" s="203"/>
      <c r="K605" s="203"/>
      <c r="L605" s="208"/>
      <c r="M605" s="209"/>
      <c r="N605" s="210"/>
      <c r="O605" s="210"/>
      <c r="P605" s="210"/>
      <c r="Q605" s="210"/>
      <c r="R605" s="210"/>
      <c r="S605" s="210"/>
      <c r="T605" s="211"/>
      <c r="AT605" s="212" t="s">
        <v>301</v>
      </c>
      <c r="AU605" s="212" t="s">
        <v>120</v>
      </c>
      <c r="AV605" s="13" t="s">
        <v>85</v>
      </c>
      <c r="AW605" s="13" t="s">
        <v>32</v>
      </c>
      <c r="AX605" s="13" t="s">
        <v>77</v>
      </c>
      <c r="AY605" s="212" t="s">
        <v>292</v>
      </c>
    </row>
    <row r="606" spans="1:65" s="14" customFormat="1" ht="11.25">
      <c r="B606" s="213"/>
      <c r="C606" s="214"/>
      <c r="D606" s="204" t="s">
        <v>301</v>
      </c>
      <c r="E606" s="215" t="s">
        <v>1</v>
      </c>
      <c r="F606" s="216" t="s">
        <v>775</v>
      </c>
      <c r="G606" s="214"/>
      <c r="H606" s="217">
        <v>4</v>
      </c>
      <c r="I606" s="218"/>
      <c r="J606" s="214"/>
      <c r="K606" s="214"/>
      <c r="L606" s="219"/>
      <c r="M606" s="220"/>
      <c r="N606" s="221"/>
      <c r="O606" s="221"/>
      <c r="P606" s="221"/>
      <c r="Q606" s="221"/>
      <c r="R606" s="221"/>
      <c r="S606" s="221"/>
      <c r="T606" s="222"/>
      <c r="AT606" s="223" t="s">
        <v>301</v>
      </c>
      <c r="AU606" s="223" t="s">
        <v>120</v>
      </c>
      <c r="AV606" s="14" t="s">
        <v>120</v>
      </c>
      <c r="AW606" s="14" t="s">
        <v>32</v>
      </c>
      <c r="AX606" s="14" t="s">
        <v>77</v>
      </c>
      <c r="AY606" s="223" t="s">
        <v>292</v>
      </c>
    </row>
    <row r="607" spans="1:65" s="13" customFormat="1" ht="11.25">
      <c r="B607" s="202"/>
      <c r="C607" s="203"/>
      <c r="D607" s="204" t="s">
        <v>301</v>
      </c>
      <c r="E607" s="205" t="s">
        <v>1</v>
      </c>
      <c r="F607" s="206" t="s">
        <v>777</v>
      </c>
      <c r="G607" s="203"/>
      <c r="H607" s="205" t="s">
        <v>1</v>
      </c>
      <c r="I607" s="207"/>
      <c r="J607" s="203"/>
      <c r="K607" s="203"/>
      <c r="L607" s="208"/>
      <c r="M607" s="209"/>
      <c r="N607" s="210"/>
      <c r="O607" s="210"/>
      <c r="P607" s="210"/>
      <c r="Q607" s="210"/>
      <c r="R607" s="210"/>
      <c r="S607" s="210"/>
      <c r="T607" s="211"/>
      <c r="AT607" s="212" t="s">
        <v>301</v>
      </c>
      <c r="AU607" s="212" t="s">
        <v>120</v>
      </c>
      <c r="AV607" s="13" t="s">
        <v>85</v>
      </c>
      <c r="AW607" s="13" t="s">
        <v>32</v>
      </c>
      <c r="AX607" s="13" t="s">
        <v>77</v>
      </c>
      <c r="AY607" s="212" t="s">
        <v>292</v>
      </c>
    </row>
    <row r="608" spans="1:65" s="14" customFormat="1" ht="11.25">
      <c r="B608" s="213"/>
      <c r="C608" s="214"/>
      <c r="D608" s="204" t="s">
        <v>301</v>
      </c>
      <c r="E608" s="215" t="s">
        <v>1</v>
      </c>
      <c r="F608" s="216" t="s">
        <v>778</v>
      </c>
      <c r="G608" s="214"/>
      <c r="H608" s="217">
        <v>16</v>
      </c>
      <c r="I608" s="218"/>
      <c r="J608" s="214"/>
      <c r="K608" s="214"/>
      <c r="L608" s="219"/>
      <c r="M608" s="220"/>
      <c r="N608" s="221"/>
      <c r="O608" s="221"/>
      <c r="P608" s="221"/>
      <c r="Q608" s="221"/>
      <c r="R608" s="221"/>
      <c r="S608" s="221"/>
      <c r="T608" s="222"/>
      <c r="AT608" s="223" t="s">
        <v>301</v>
      </c>
      <c r="AU608" s="223" t="s">
        <v>120</v>
      </c>
      <c r="AV608" s="14" t="s">
        <v>120</v>
      </c>
      <c r="AW608" s="14" t="s">
        <v>32</v>
      </c>
      <c r="AX608" s="14" t="s">
        <v>77</v>
      </c>
      <c r="AY608" s="223" t="s">
        <v>292</v>
      </c>
    </row>
    <row r="609" spans="1:65" s="13" customFormat="1" ht="11.25">
      <c r="B609" s="202"/>
      <c r="C609" s="203"/>
      <c r="D609" s="204" t="s">
        <v>301</v>
      </c>
      <c r="E609" s="205" t="s">
        <v>1</v>
      </c>
      <c r="F609" s="206" t="s">
        <v>779</v>
      </c>
      <c r="G609" s="203"/>
      <c r="H609" s="205" t="s">
        <v>1</v>
      </c>
      <c r="I609" s="207"/>
      <c r="J609" s="203"/>
      <c r="K609" s="203"/>
      <c r="L609" s="208"/>
      <c r="M609" s="209"/>
      <c r="N609" s="210"/>
      <c r="O609" s="210"/>
      <c r="P609" s="210"/>
      <c r="Q609" s="210"/>
      <c r="R609" s="210"/>
      <c r="S609" s="210"/>
      <c r="T609" s="211"/>
      <c r="AT609" s="212" t="s">
        <v>301</v>
      </c>
      <c r="AU609" s="212" t="s">
        <v>120</v>
      </c>
      <c r="AV609" s="13" t="s">
        <v>85</v>
      </c>
      <c r="AW609" s="13" t="s">
        <v>32</v>
      </c>
      <c r="AX609" s="13" t="s">
        <v>77</v>
      </c>
      <c r="AY609" s="212" t="s">
        <v>292</v>
      </c>
    </row>
    <row r="610" spans="1:65" s="14" customFormat="1" ht="11.25">
      <c r="B610" s="213"/>
      <c r="C610" s="214"/>
      <c r="D610" s="204" t="s">
        <v>301</v>
      </c>
      <c r="E610" s="215" t="s">
        <v>1</v>
      </c>
      <c r="F610" s="216" t="s">
        <v>780</v>
      </c>
      <c r="G610" s="214"/>
      <c r="H610" s="217">
        <v>28</v>
      </c>
      <c r="I610" s="218"/>
      <c r="J610" s="214"/>
      <c r="K610" s="214"/>
      <c r="L610" s="219"/>
      <c r="M610" s="220"/>
      <c r="N610" s="221"/>
      <c r="O610" s="221"/>
      <c r="P610" s="221"/>
      <c r="Q610" s="221"/>
      <c r="R610" s="221"/>
      <c r="S610" s="221"/>
      <c r="T610" s="222"/>
      <c r="AT610" s="223" t="s">
        <v>301</v>
      </c>
      <c r="AU610" s="223" t="s">
        <v>120</v>
      </c>
      <c r="AV610" s="14" t="s">
        <v>120</v>
      </c>
      <c r="AW610" s="14" t="s">
        <v>32</v>
      </c>
      <c r="AX610" s="14" t="s">
        <v>77</v>
      </c>
      <c r="AY610" s="223" t="s">
        <v>292</v>
      </c>
    </row>
    <row r="611" spans="1:65" s="13" customFormat="1" ht="11.25">
      <c r="B611" s="202"/>
      <c r="C611" s="203"/>
      <c r="D611" s="204" t="s">
        <v>301</v>
      </c>
      <c r="E611" s="205" t="s">
        <v>1</v>
      </c>
      <c r="F611" s="206" t="s">
        <v>781</v>
      </c>
      <c r="G611" s="203"/>
      <c r="H611" s="205" t="s">
        <v>1</v>
      </c>
      <c r="I611" s="207"/>
      <c r="J611" s="203"/>
      <c r="K611" s="203"/>
      <c r="L611" s="208"/>
      <c r="M611" s="209"/>
      <c r="N611" s="210"/>
      <c r="O611" s="210"/>
      <c r="P611" s="210"/>
      <c r="Q611" s="210"/>
      <c r="R611" s="210"/>
      <c r="S611" s="210"/>
      <c r="T611" s="211"/>
      <c r="AT611" s="212" t="s">
        <v>301</v>
      </c>
      <c r="AU611" s="212" t="s">
        <v>120</v>
      </c>
      <c r="AV611" s="13" t="s">
        <v>85</v>
      </c>
      <c r="AW611" s="13" t="s">
        <v>32</v>
      </c>
      <c r="AX611" s="13" t="s">
        <v>77</v>
      </c>
      <c r="AY611" s="212" t="s">
        <v>292</v>
      </c>
    </row>
    <row r="612" spans="1:65" s="14" customFormat="1" ht="11.25">
      <c r="B612" s="213"/>
      <c r="C612" s="214"/>
      <c r="D612" s="204" t="s">
        <v>301</v>
      </c>
      <c r="E612" s="215" t="s">
        <v>1</v>
      </c>
      <c r="F612" s="216" t="s">
        <v>775</v>
      </c>
      <c r="G612" s="214"/>
      <c r="H612" s="217">
        <v>4</v>
      </c>
      <c r="I612" s="218"/>
      <c r="J612" s="214"/>
      <c r="K612" s="214"/>
      <c r="L612" s="219"/>
      <c r="M612" s="220"/>
      <c r="N612" s="221"/>
      <c r="O612" s="221"/>
      <c r="P612" s="221"/>
      <c r="Q612" s="221"/>
      <c r="R612" s="221"/>
      <c r="S612" s="221"/>
      <c r="T612" s="222"/>
      <c r="AT612" s="223" t="s">
        <v>301</v>
      </c>
      <c r="AU612" s="223" t="s">
        <v>120</v>
      </c>
      <c r="AV612" s="14" t="s">
        <v>120</v>
      </c>
      <c r="AW612" s="14" t="s">
        <v>32</v>
      </c>
      <c r="AX612" s="14" t="s">
        <v>77</v>
      </c>
      <c r="AY612" s="223" t="s">
        <v>292</v>
      </c>
    </row>
    <row r="613" spans="1:65" s="13" customFormat="1" ht="11.25">
      <c r="B613" s="202"/>
      <c r="C613" s="203"/>
      <c r="D613" s="204" t="s">
        <v>301</v>
      </c>
      <c r="E613" s="205" t="s">
        <v>1</v>
      </c>
      <c r="F613" s="206" t="s">
        <v>782</v>
      </c>
      <c r="G613" s="203"/>
      <c r="H613" s="205" t="s">
        <v>1</v>
      </c>
      <c r="I613" s="207"/>
      <c r="J613" s="203"/>
      <c r="K613" s="203"/>
      <c r="L613" s="208"/>
      <c r="M613" s="209"/>
      <c r="N613" s="210"/>
      <c r="O613" s="210"/>
      <c r="P613" s="210"/>
      <c r="Q613" s="210"/>
      <c r="R613" s="210"/>
      <c r="S613" s="210"/>
      <c r="T613" s="211"/>
      <c r="AT613" s="212" t="s">
        <v>301</v>
      </c>
      <c r="AU613" s="212" t="s">
        <v>120</v>
      </c>
      <c r="AV613" s="13" t="s">
        <v>85</v>
      </c>
      <c r="AW613" s="13" t="s">
        <v>32</v>
      </c>
      <c r="AX613" s="13" t="s">
        <v>77</v>
      </c>
      <c r="AY613" s="212" t="s">
        <v>292</v>
      </c>
    </row>
    <row r="614" spans="1:65" s="14" customFormat="1" ht="11.25">
      <c r="B614" s="213"/>
      <c r="C614" s="214"/>
      <c r="D614" s="204" t="s">
        <v>301</v>
      </c>
      <c r="E614" s="215" t="s">
        <v>1</v>
      </c>
      <c r="F614" s="216" t="s">
        <v>775</v>
      </c>
      <c r="G614" s="214"/>
      <c r="H614" s="217">
        <v>4</v>
      </c>
      <c r="I614" s="218"/>
      <c r="J614" s="214"/>
      <c r="K614" s="214"/>
      <c r="L614" s="219"/>
      <c r="M614" s="220"/>
      <c r="N614" s="221"/>
      <c r="O614" s="221"/>
      <c r="P614" s="221"/>
      <c r="Q614" s="221"/>
      <c r="R614" s="221"/>
      <c r="S614" s="221"/>
      <c r="T614" s="222"/>
      <c r="AT614" s="223" t="s">
        <v>301</v>
      </c>
      <c r="AU614" s="223" t="s">
        <v>120</v>
      </c>
      <c r="AV614" s="14" t="s">
        <v>120</v>
      </c>
      <c r="AW614" s="14" t="s">
        <v>32</v>
      </c>
      <c r="AX614" s="14" t="s">
        <v>77</v>
      </c>
      <c r="AY614" s="223" t="s">
        <v>292</v>
      </c>
    </row>
    <row r="615" spans="1:65" s="15" customFormat="1" ht="11.25">
      <c r="B615" s="224"/>
      <c r="C615" s="225"/>
      <c r="D615" s="204" t="s">
        <v>301</v>
      </c>
      <c r="E615" s="226" t="s">
        <v>1</v>
      </c>
      <c r="F615" s="227" t="s">
        <v>304</v>
      </c>
      <c r="G615" s="225"/>
      <c r="H615" s="228">
        <v>112</v>
      </c>
      <c r="I615" s="229"/>
      <c r="J615" s="225"/>
      <c r="K615" s="225"/>
      <c r="L615" s="230"/>
      <c r="M615" s="231"/>
      <c r="N615" s="232"/>
      <c r="O615" s="232"/>
      <c r="P615" s="232"/>
      <c r="Q615" s="232"/>
      <c r="R615" s="232"/>
      <c r="S615" s="232"/>
      <c r="T615" s="233"/>
      <c r="AT615" s="234" t="s">
        <v>301</v>
      </c>
      <c r="AU615" s="234" t="s">
        <v>120</v>
      </c>
      <c r="AV615" s="15" t="s">
        <v>299</v>
      </c>
      <c r="AW615" s="15" t="s">
        <v>32</v>
      </c>
      <c r="AX615" s="15" t="s">
        <v>85</v>
      </c>
      <c r="AY615" s="234" t="s">
        <v>292</v>
      </c>
    </row>
    <row r="616" spans="1:65" s="2" customFormat="1" ht="24.2" customHeight="1">
      <c r="A616" s="35"/>
      <c r="B616" s="36"/>
      <c r="C616" s="189" t="s">
        <v>783</v>
      </c>
      <c r="D616" s="189" t="s">
        <v>294</v>
      </c>
      <c r="E616" s="190" t="s">
        <v>784</v>
      </c>
      <c r="F616" s="191" t="s">
        <v>785</v>
      </c>
      <c r="G616" s="192" t="s">
        <v>581</v>
      </c>
      <c r="H616" s="193">
        <v>200</v>
      </c>
      <c r="I616" s="194"/>
      <c r="J616" s="195">
        <f>ROUND(I616*H616,2)</f>
        <v>0</v>
      </c>
      <c r="K616" s="191" t="s">
        <v>298</v>
      </c>
      <c r="L616" s="40"/>
      <c r="M616" s="196" t="s">
        <v>1</v>
      </c>
      <c r="N616" s="197" t="s">
        <v>43</v>
      </c>
      <c r="O616" s="72"/>
      <c r="P616" s="198">
        <f>O616*H616</f>
        <v>0</v>
      </c>
      <c r="Q616" s="198">
        <v>0.18636</v>
      </c>
      <c r="R616" s="198">
        <f>Q616*H616</f>
        <v>37.271999999999998</v>
      </c>
      <c r="S616" s="198">
        <v>0</v>
      </c>
      <c r="T616" s="199">
        <f>S616*H616</f>
        <v>0</v>
      </c>
      <c r="U616" s="35"/>
      <c r="V616" s="35"/>
      <c r="W616" s="35"/>
      <c r="X616" s="35"/>
      <c r="Y616" s="35"/>
      <c r="Z616" s="35"/>
      <c r="AA616" s="35"/>
      <c r="AB616" s="35"/>
      <c r="AC616" s="35"/>
      <c r="AD616" s="35"/>
      <c r="AE616" s="35"/>
      <c r="AR616" s="200" t="s">
        <v>299</v>
      </c>
      <c r="AT616" s="200" t="s">
        <v>294</v>
      </c>
      <c r="AU616" s="200" t="s">
        <v>120</v>
      </c>
      <c r="AY616" s="18" t="s">
        <v>292</v>
      </c>
      <c r="BE616" s="201">
        <f>IF(N616="základní",J616,0)</f>
        <v>0</v>
      </c>
      <c r="BF616" s="201">
        <f>IF(N616="snížená",J616,0)</f>
        <v>0</v>
      </c>
      <c r="BG616" s="201">
        <f>IF(N616="zákl. přenesená",J616,0)</f>
        <v>0</v>
      </c>
      <c r="BH616" s="201">
        <f>IF(N616="sníž. přenesená",J616,0)</f>
        <v>0</v>
      </c>
      <c r="BI616" s="201">
        <f>IF(N616="nulová",J616,0)</f>
        <v>0</v>
      </c>
      <c r="BJ616" s="18" t="s">
        <v>120</v>
      </c>
      <c r="BK616" s="201">
        <f>ROUND(I616*H616,2)</f>
        <v>0</v>
      </c>
      <c r="BL616" s="18" t="s">
        <v>299</v>
      </c>
      <c r="BM616" s="200" t="s">
        <v>786</v>
      </c>
    </row>
    <row r="617" spans="1:65" s="13" customFormat="1" ht="22.5">
      <c r="B617" s="202"/>
      <c r="C617" s="203"/>
      <c r="D617" s="204" t="s">
        <v>301</v>
      </c>
      <c r="E617" s="205" t="s">
        <v>1</v>
      </c>
      <c r="F617" s="206" t="s">
        <v>771</v>
      </c>
      <c r="G617" s="203"/>
      <c r="H617" s="205" t="s">
        <v>1</v>
      </c>
      <c r="I617" s="207"/>
      <c r="J617" s="203"/>
      <c r="K617" s="203"/>
      <c r="L617" s="208"/>
      <c r="M617" s="209"/>
      <c r="N617" s="210"/>
      <c r="O617" s="210"/>
      <c r="P617" s="210"/>
      <c r="Q617" s="210"/>
      <c r="R617" s="210"/>
      <c r="S617" s="210"/>
      <c r="T617" s="211"/>
      <c r="AT617" s="212" t="s">
        <v>301</v>
      </c>
      <c r="AU617" s="212" t="s">
        <v>120</v>
      </c>
      <c r="AV617" s="13" t="s">
        <v>85</v>
      </c>
      <c r="AW617" s="13" t="s">
        <v>32</v>
      </c>
      <c r="AX617" s="13" t="s">
        <v>77</v>
      </c>
      <c r="AY617" s="212" t="s">
        <v>292</v>
      </c>
    </row>
    <row r="618" spans="1:65" s="13" customFormat="1" ht="11.25">
      <c r="B618" s="202"/>
      <c r="C618" s="203"/>
      <c r="D618" s="204" t="s">
        <v>301</v>
      </c>
      <c r="E618" s="205" t="s">
        <v>1</v>
      </c>
      <c r="F618" s="206" t="s">
        <v>787</v>
      </c>
      <c r="G618" s="203"/>
      <c r="H618" s="205" t="s">
        <v>1</v>
      </c>
      <c r="I618" s="207"/>
      <c r="J618" s="203"/>
      <c r="K618" s="203"/>
      <c r="L618" s="208"/>
      <c r="M618" s="209"/>
      <c r="N618" s="210"/>
      <c r="O618" s="210"/>
      <c r="P618" s="210"/>
      <c r="Q618" s="210"/>
      <c r="R618" s="210"/>
      <c r="S618" s="210"/>
      <c r="T618" s="211"/>
      <c r="AT618" s="212" t="s">
        <v>301</v>
      </c>
      <c r="AU618" s="212" t="s">
        <v>120</v>
      </c>
      <c r="AV618" s="13" t="s">
        <v>85</v>
      </c>
      <c r="AW618" s="13" t="s">
        <v>32</v>
      </c>
      <c r="AX618" s="13" t="s">
        <v>77</v>
      </c>
      <c r="AY618" s="212" t="s">
        <v>292</v>
      </c>
    </row>
    <row r="619" spans="1:65" s="14" customFormat="1" ht="11.25">
      <c r="B619" s="213"/>
      <c r="C619" s="214"/>
      <c r="D619" s="204" t="s">
        <v>301</v>
      </c>
      <c r="E619" s="215" t="s">
        <v>1</v>
      </c>
      <c r="F619" s="216" t="s">
        <v>788</v>
      </c>
      <c r="G619" s="214"/>
      <c r="H619" s="217">
        <v>176</v>
      </c>
      <c r="I619" s="218"/>
      <c r="J619" s="214"/>
      <c r="K619" s="214"/>
      <c r="L619" s="219"/>
      <c r="M619" s="220"/>
      <c r="N619" s="221"/>
      <c r="O619" s="221"/>
      <c r="P619" s="221"/>
      <c r="Q619" s="221"/>
      <c r="R619" s="221"/>
      <c r="S619" s="221"/>
      <c r="T619" s="222"/>
      <c r="AT619" s="223" t="s">
        <v>301</v>
      </c>
      <c r="AU619" s="223" t="s">
        <v>120</v>
      </c>
      <c r="AV619" s="14" t="s">
        <v>120</v>
      </c>
      <c r="AW619" s="14" t="s">
        <v>32</v>
      </c>
      <c r="AX619" s="14" t="s">
        <v>77</v>
      </c>
      <c r="AY619" s="223" t="s">
        <v>292</v>
      </c>
    </row>
    <row r="620" spans="1:65" s="13" customFormat="1" ht="11.25">
      <c r="B620" s="202"/>
      <c r="C620" s="203"/>
      <c r="D620" s="204" t="s">
        <v>301</v>
      </c>
      <c r="E620" s="205" t="s">
        <v>1</v>
      </c>
      <c r="F620" s="206" t="s">
        <v>789</v>
      </c>
      <c r="G620" s="203"/>
      <c r="H620" s="205" t="s">
        <v>1</v>
      </c>
      <c r="I620" s="207"/>
      <c r="J620" s="203"/>
      <c r="K620" s="203"/>
      <c r="L620" s="208"/>
      <c r="M620" s="209"/>
      <c r="N620" s="210"/>
      <c r="O620" s="210"/>
      <c r="P620" s="210"/>
      <c r="Q620" s="210"/>
      <c r="R620" s="210"/>
      <c r="S620" s="210"/>
      <c r="T620" s="211"/>
      <c r="AT620" s="212" t="s">
        <v>301</v>
      </c>
      <c r="AU620" s="212" t="s">
        <v>120</v>
      </c>
      <c r="AV620" s="13" t="s">
        <v>85</v>
      </c>
      <c r="AW620" s="13" t="s">
        <v>32</v>
      </c>
      <c r="AX620" s="13" t="s">
        <v>77</v>
      </c>
      <c r="AY620" s="212" t="s">
        <v>292</v>
      </c>
    </row>
    <row r="621" spans="1:65" s="14" customFormat="1" ht="11.25">
      <c r="B621" s="213"/>
      <c r="C621" s="214"/>
      <c r="D621" s="204" t="s">
        <v>301</v>
      </c>
      <c r="E621" s="215" t="s">
        <v>1</v>
      </c>
      <c r="F621" s="216" t="s">
        <v>790</v>
      </c>
      <c r="G621" s="214"/>
      <c r="H621" s="217">
        <v>8</v>
      </c>
      <c r="I621" s="218"/>
      <c r="J621" s="214"/>
      <c r="K621" s="214"/>
      <c r="L621" s="219"/>
      <c r="M621" s="220"/>
      <c r="N621" s="221"/>
      <c r="O621" s="221"/>
      <c r="P621" s="221"/>
      <c r="Q621" s="221"/>
      <c r="R621" s="221"/>
      <c r="S621" s="221"/>
      <c r="T621" s="222"/>
      <c r="AT621" s="223" t="s">
        <v>301</v>
      </c>
      <c r="AU621" s="223" t="s">
        <v>120</v>
      </c>
      <c r="AV621" s="14" t="s">
        <v>120</v>
      </c>
      <c r="AW621" s="14" t="s">
        <v>32</v>
      </c>
      <c r="AX621" s="14" t="s">
        <v>77</v>
      </c>
      <c r="AY621" s="223" t="s">
        <v>292</v>
      </c>
    </row>
    <row r="622" spans="1:65" s="13" customFormat="1" ht="11.25">
      <c r="B622" s="202"/>
      <c r="C622" s="203"/>
      <c r="D622" s="204" t="s">
        <v>301</v>
      </c>
      <c r="E622" s="205" t="s">
        <v>1</v>
      </c>
      <c r="F622" s="206" t="s">
        <v>791</v>
      </c>
      <c r="G622" s="203"/>
      <c r="H622" s="205" t="s">
        <v>1</v>
      </c>
      <c r="I622" s="207"/>
      <c r="J622" s="203"/>
      <c r="K622" s="203"/>
      <c r="L622" s="208"/>
      <c r="M622" s="209"/>
      <c r="N622" s="210"/>
      <c r="O622" s="210"/>
      <c r="P622" s="210"/>
      <c r="Q622" s="210"/>
      <c r="R622" s="210"/>
      <c r="S622" s="210"/>
      <c r="T622" s="211"/>
      <c r="AT622" s="212" t="s">
        <v>301</v>
      </c>
      <c r="AU622" s="212" t="s">
        <v>120</v>
      </c>
      <c r="AV622" s="13" t="s">
        <v>85</v>
      </c>
      <c r="AW622" s="13" t="s">
        <v>32</v>
      </c>
      <c r="AX622" s="13" t="s">
        <v>77</v>
      </c>
      <c r="AY622" s="212" t="s">
        <v>292</v>
      </c>
    </row>
    <row r="623" spans="1:65" s="14" customFormat="1" ht="11.25">
      <c r="B623" s="213"/>
      <c r="C623" s="214"/>
      <c r="D623" s="204" t="s">
        <v>301</v>
      </c>
      <c r="E623" s="215" t="s">
        <v>1</v>
      </c>
      <c r="F623" s="216" t="s">
        <v>778</v>
      </c>
      <c r="G623" s="214"/>
      <c r="H623" s="217">
        <v>16</v>
      </c>
      <c r="I623" s="218"/>
      <c r="J623" s="214"/>
      <c r="K623" s="214"/>
      <c r="L623" s="219"/>
      <c r="M623" s="220"/>
      <c r="N623" s="221"/>
      <c r="O623" s="221"/>
      <c r="P623" s="221"/>
      <c r="Q623" s="221"/>
      <c r="R623" s="221"/>
      <c r="S623" s="221"/>
      <c r="T623" s="222"/>
      <c r="AT623" s="223" t="s">
        <v>301</v>
      </c>
      <c r="AU623" s="223" t="s">
        <v>120</v>
      </c>
      <c r="AV623" s="14" t="s">
        <v>120</v>
      </c>
      <c r="AW623" s="14" t="s">
        <v>32</v>
      </c>
      <c r="AX623" s="14" t="s">
        <v>77</v>
      </c>
      <c r="AY623" s="223" t="s">
        <v>292</v>
      </c>
    </row>
    <row r="624" spans="1:65" s="15" customFormat="1" ht="11.25">
      <c r="B624" s="224"/>
      <c r="C624" s="225"/>
      <c r="D624" s="204" t="s">
        <v>301</v>
      </c>
      <c r="E624" s="226" t="s">
        <v>1</v>
      </c>
      <c r="F624" s="227" t="s">
        <v>304</v>
      </c>
      <c r="G624" s="225"/>
      <c r="H624" s="228">
        <v>200</v>
      </c>
      <c r="I624" s="229"/>
      <c r="J624" s="225"/>
      <c r="K624" s="225"/>
      <c r="L624" s="230"/>
      <c r="M624" s="231"/>
      <c r="N624" s="232"/>
      <c r="O624" s="232"/>
      <c r="P624" s="232"/>
      <c r="Q624" s="232"/>
      <c r="R624" s="232"/>
      <c r="S624" s="232"/>
      <c r="T624" s="233"/>
      <c r="AT624" s="234" t="s">
        <v>301</v>
      </c>
      <c r="AU624" s="234" t="s">
        <v>120</v>
      </c>
      <c r="AV624" s="15" t="s">
        <v>299</v>
      </c>
      <c r="AW624" s="15" t="s">
        <v>32</v>
      </c>
      <c r="AX624" s="15" t="s">
        <v>85</v>
      </c>
      <c r="AY624" s="234" t="s">
        <v>292</v>
      </c>
    </row>
    <row r="625" spans="1:65" s="2" customFormat="1" ht="16.5" customHeight="1">
      <c r="A625" s="35"/>
      <c r="B625" s="36"/>
      <c r="C625" s="246" t="s">
        <v>792</v>
      </c>
      <c r="D625" s="246" t="s">
        <v>626</v>
      </c>
      <c r="E625" s="247" t="s">
        <v>793</v>
      </c>
      <c r="F625" s="248" t="s">
        <v>794</v>
      </c>
      <c r="G625" s="249" t="s">
        <v>407</v>
      </c>
      <c r="H625" s="250">
        <v>2336.88</v>
      </c>
      <c r="I625" s="251"/>
      <c r="J625" s="252">
        <f>ROUND(I625*H625,2)</f>
        <v>0</v>
      </c>
      <c r="K625" s="248" t="s">
        <v>298</v>
      </c>
      <c r="L625" s="253"/>
      <c r="M625" s="254" t="s">
        <v>1</v>
      </c>
      <c r="N625" s="255" t="s">
        <v>43</v>
      </c>
      <c r="O625" s="72"/>
      <c r="P625" s="198">
        <f>O625*H625</f>
        <v>0</v>
      </c>
      <c r="Q625" s="198">
        <v>0.41299999999999998</v>
      </c>
      <c r="R625" s="198">
        <f>Q625*H625</f>
        <v>965.13144</v>
      </c>
      <c r="S625" s="198">
        <v>0</v>
      </c>
      <c r="T625" s="199">
        <f>S625*H625</f>
        <v>0</v>
      </c>
      <c r="U625" s="35"/>
      <c r="V625" s="35"/>
      <c r="W625" s="35"/>
      <c r="X625" s="35"/>
      <c r="Y625" s="35"/>
      <c r="Z625" s="35"/>
      <c r="AA625" s="35"/>
      <c r="AB625" s="35"/>
      <c r="AC625" s="35"/>
      <c r="AD625" s="35"/>
      <c r="AE625" s="35"/>
      <c r="AR625" s="200" t="s">
        <v>357</v>
      </c>
      <c r="AT625" s="200" t="s">
        <v>626</v>
      </c>
      <c r="AU625" s="200" t="s">
        <v>120</v>
      </c>
      <c r="AY625" s="18" t="s">
        <v>292</v>
      </c>
      <c r="BE625" s="201">
        <f>IF(N625="základní",J625,0)</f>
        <v>0</v>
      </c>
      <c r="BF625" s="201">
        <f>IF(N625="snížená",J625,0)</f>
        <v>0</v>
      </c>
      <c r="BG625" s="201">
        <f>IF(N625="zákl. přenesená",J625,0)</f>
        <v>0</v>
      </c>
      <c r="BH625" s="201">
        <f>IF(N625="sníž. přenesená",J625,0)</f>
        <v>0</v>
      </c>
      <c r="BI625" s="201">
        <f>IF(N625="nulová",J625,0)</f>
        <v>0</v>
      </c>
      <c r="BJ625" s="18" t="s">
        <v>120</v>
      </c>
      <c r="BK625" s="201">
        <f>ROUND(I625*H625,2)</f>
        <v>0</v>
      </c>
      <c r="BL625" s="18" t="s">
        <v>299</v>
      </c>
      <c r="BM625" s="200" t="s">
        <v>795</v>
      </c>
    </row>
    <row r="626" spans="1:65" s="13" customFormat="1" ht="11.25">
      <c r="B626" s="202"/>
      <c r="C626" s="203"/>
      <c r="D626" s="204" t="s">
        <v>301</v>
      </c>
      <c r="E626" s="205" t="s">
        <v>1</v>
      </c>
      <c r="F626" s="206" t="s">
        <v>772</v>
      </c>
      <c r="G626" s="203"/>
      <c r="H626" s="205" t="s">
        <v>1</v>
      </c>
      <c r="I626" s="207"/>
      <c r="J626" s="203"/>
      <c r="K626" s="203"/>
      <c r="L626" s="208"/>
      <c r="M626" s="209"/>
      <c r="N626" s="210"/>
      <c r="O626" s="210"/>
      <c r="P626" s="210"/>
      <c r="Q626" s="210"/>
      <c r="R626" s="210"/>
      <c r="S626" s="210"/>
      <c r="T626" s="211"/>
      <c r="AT626" s="212" t="s">
        <v>301</v>
      </c>
      <c r="AU626" s="212" t="s">
        <v>120</v>
      </c>
      <c r="AV626" s="13" t="s">
        <v>85</v>
      </c>
      <c r="AW626" s="13" t="s">
        <v>32</v>
      </c>
      <c r="AX626" s="13" t="s">
        <v>77</v>
      </c>
      <c r="AY626" s="212" t="s">
        <v>292</v>
      </c>
    </row>
    <row r="627" spans="1:65" s="14" customFormat="1" ht="11.25">
      <c r="B627" s="213"/>
      <c r="C627" s="214"/>
      <c r="D627" s="204" t="s">
        <v>301</v>
      </c>
      <c r="E627" s="215" t="s">
        <v>1</v>
      </c>
      <c r="F627" s="216" t="s">
        <v>796</v>
      </c>
      <c r="G627" s="214"/>
      <c r="H627" s="217">
        <v>291.2</v>
      </c>
      <c r="I627" s="218"/>
      <c r="J627" s="214"/>
      <c r="K627" s="214"/>
      <c r="L627" s="219"/>
      <c r="M627" s="220"/>
      <c r="N627" s="221"/>
      <c r="O627" s="221"/>
      <c r="P627" s="221"/>
      <c r="Q627" s="221"/>
      <c r="R627" s="221"/>
      <c r="S627" s="221"/>
      <c r="T627" s="222"/>
      <c r="AT627" s="223" t="s">
        <v>301</v>
      </c>
      <c r="AU627" s="223" t="s">
        <v>120</v>
      </c>
      <c r="AV627" s="14" t="s">
        <v>120</v>
      </c>
      <c r="AW627" s="14" t="s">
        <v>32</v>
      </c>
      <c r="AX627" s="14" t="s">
        <v>77</v>
      </c>
      <c r="AY627" s="223" t="s">
        <v>292</v>
      </c>
    </row>
    <row r="628" spans="1:65" s="13" customFormat="1" ht="11.25">
      <c r="B628" s="202"/>
      <c r="C628" s="203"/>
      <c r="D628" s="204" t="s">
        <v>301</v>
      </c>
      <c r="E628" s="205" t="s">
        <v>1</v>
      </c>
      <c r="F628" s="206" t="s">
        <v>774</v>
      </c>
      <c r="G628" s="203"/>
      <c r="H628" s="205" t="s">
        <v>1</v>
      </c>
      <c r="I628" s="207"/>
      <c r="J628" s="203"/>
      <c r="K628" s="203"/>
      <c r="L628" s="208"/>
      <c r="M628" s="209"/>
      <c r="N628" s="210"/>
      <c r="O628" s="210"/>
      <c r="P628" s="210"/>
      <c r="Q628" s="210"/>
      <c r="R628" s="210"/>
      <c r="S628" s="210"/>
      <c r="T628" s="211"/>
      <c r="AT628" s="212" t="s">
        <v>301</v>
      </c>
      <c r="AU628" s="212" t="s">
        <v>120</v>
      </c>
      <c r="AV628" s="13" t="s">
        <v>85</v>
      </c>
      <c r="AW628" s="13" t="s">
        <v>32</v>
      </c>
      <c r="AX628" s="13" t="s">
        <v>77</v>
      </c>
      <c r="AY628" s="212" t="s">
        <v>292</v>
      </c>
    </row>
    <row r="629" spans="1:65" s="14" customFormat="1" ht="11.25">
      <c r="B629" s="213"/>
      <c r="C629" s="214"/>
      <c r="D629" s="204" t="s">
        <v>301</v>
      </c>
      <c r="E629" s="215" t="s">
        <v>1</v>
      </c>
      <c r="F629" s="216" t="s">
        <v>797</v>
      </c>
      <c r="G629" s="214"/>
      <c r="H629" s="217">
        <v>22.4</v>
      </c>
      <c r="I629" s="218"/>
      <c r="J629" s="214"/>
      <c r="K629" s="214"/>
      <c r="L629" s="219"/>
      <c r="M629" s="220"/>
      <c r="N629" s="221"/>
      <c r="O629" s="221"/>
      <c r="P629" s="221"/>
      <c r="Q629" s="221"/>
      <c r="R629" s="221"/>
      <c r="S629" s="221"/>
      <c r="T629" s="222"/>
      <c r="AT629" s="223" t="s">
        <v>301</v>
      </c>
      <c r="AU629" s="223" t="s">
        <v>120</v>
      </c>
      <c r="AV629" s="14" t="s">
        <v>120</v>
      </c>
      <c r="AW629" s="14" t="s">
        <v>32</v>
      </c>
      <c r="AX629" s="14" t="s">
        <v>77</v>
      </c>
      <c r="AY629" s="223" t="s">
        <v>292</v>
      </c>
    </row>
    <row r="630" spans="1:65" s="13" customFormat="1" ht="11.25">
      <c r="B630" s="202"/>
      <c r="C630" s="203"/>
      <c r="D630" s="204" t="s">
        <v>301</v>
      </c>
      <c r="E630" s="205" t="s">
        <v>1</v>
      </c>
      <c r="F630" s="206" t="s">
        <v>776</v>
      </c>
      <c r="G630" s="203"/>
      <c r="H630" s="205" t="s">
        <v>1</v>
      </c>
      <c r="I630" s="207"/>
      <c r="J630" s="203"/>
      <c r="K630" s="203"/>
      <c r="L630" s="208"/>
      <c r="M630" s="209"/>
      <c r="N630" s="210"/>
      <c r="O630" s="210"/>
      <c r="P630" s="210"/>
      <c r="Q630" s="210"/>
      <c r="R630" s="210"/>
      <c r="S630" s="210"/>
      <c r="T630" s="211"/>
      <c r="AT630" s="212" t="s">
        <v>301</v>
      </c>
      <c r="AU630" s="212" t="s">
        <v>120</v>
      </c>
      <c r="AV630" s="13" t="s">
        <v>85</v>
      </c>
      <c r="AW630" s="13" t="s">
        <v>32</v>
      </c>
      <c r="AX630" s="13" t="s">
        <v>77</v>
      </c>
      <c r="AY630" s="212" t="s">
        <v>292</v>
      </c>
    </row>
    <row r="631" spans="1:65" s="14" customFormat="1" ht="11.25">
      <c r="B631" s="213"/>
      <c r="C631" s="214"/>
      <c r="D631" s="204" t="s">
        <v>301</v>
      </c>
      <c r="E631" s="215" t="s">
        <v>1</v>
      </c>
      <c r="F631" s="216" t="s">
        <v>797</v>
      </c>
      <c r="G631" s="214"/>
      <c r="H631" s="217">
        <v>22.4</v>
      </c>
      <c r="I631" s="218"/>
      <c r="J631" s="214"/>
      <c r="K631" s="214"/>
      <c r="L631" s="219"/>
      <c r="M631" s="220"/>
      <c r="N631" s="221"/>
      <c r="O631" s="221"/>
      <c r="P631" s="221"/>
      <c r="Q631" s="221"/>
      <c r="R631" s="221"/>
      <c r="S631" s="221"/>
      <c r="T631" s="222"/>
      <c r="AT631" s="223" t="s">
        <v>301</v>
      </c>
      <c r="AU631" s="223" t="s">
        <v>120</v>
      </c>
      <c r="AV631" s="14" t="s">
        <v>120</v>
      </c>
      <c r="AW631" s="14" t="s">
        <v>32</v>
      </c>
      <c r="AX631" s="14" t="s">
        <v>77</v>
      </c>
      <c r="AY631" s="223" t="s">
        <v>292</v>
      </c>
    </row>
    <row r="632" spans="1:65" s="13" customFormat="1" ht="11.25">
      <c r="B632" s="202"/>
      <c r="C632" s="203"/>
      <c r="D632" s="204" t="s">
        <v>301</v>
      </c>
      <c r="E632" s="205" t="s">
        <v>1</v>
      </c>
      <c r="F632" s="206" t="s">
        <v>777</v>
      </c>
      <c r="G632" s="203"/>
      <c r="H632" s="205" t="s">
        <v>1</v>
      </c>
      <c r="I632" s="207"/>
      <c r="J632" s="203"/>
      <c r="K632" s="203"/>
      <c r="L632" s="208"/>
      <c r="M632" s="209"/>
      <c r="N632" s="210"/>
      <c r="O632" s="210"/>
      <c r="P632" s="210"/>
      <c r="Q632" s="210"/>
      <c r="R632" s="210"/>
      <c r="S632" s="210"/>
      <c r="T632" s="211"/>
      <c r="AT632" s="212" t="s">
        <v>301</v>
      </c>
      <c r="AU632" s="212" t="s">
        <v>120</v>
      </c>
      <c r="AV632" s="13" t="s">
        <v>85</v>
      </c>
      <c r="AW632" s="13" t="s">
        <v>32</v>
      </c>
      <c r="AX632" s="13" t="s">
        <v>77</v>
      </c>
      <c r="AY632" s="212" t="s">
        <v>292</v>
      </c>
    </row>
    <row r="633" spans="1:65" s="14" customFormat="1" ht="11.25">
      <c r="B633" s="213"/>
      <c r="C633" s="214"/>
      <c r="D633" s="204" t="s">
        <v>301</v>
      </c>
      <c r="E633" s="215" t="s">
        <v>1</v>
      </c>
      <c r="F633" s="216" t="s">
        <v>798</v>
      </c>
      <c r="G633" s="214"/>
      <c r="H633" s="217">
        <v>89.12</v>
      </c>
      <c r="I633" s="218"/>
      <c r="J633" s="214"/>
      <c r="K633" s="214"/>
      <c r="L633" s="219"/>
      <c r="M633" s="220"/>
      <c r="N633" s="221"/>
      <c r="O633" s="221"/>
      <c r="P633" s="221"/>
      <c r="Q633" s="221"/>
      <c r="R633" s="221"/>
      <c r="S633" s="221"/>
      <c r="T633" s="222"/>
      <c r="AT633" s="223" t="s">
        <v>301</v>
      </c>
      <c r="AU633" s="223" t="s">
        <v>120</v>
      </c>
      <c r="AV633" s="14" t="s">
        <v>120</v>
      </c>
      <c r="AW633" s="14" t="s">
        <v>32</v>
      </c>
      <c r="AX633" s="14" t="s">
        <v>77</v>
      </c>
      <c r="AY633" s="223" t="s">
        <v>292</v>
      </c>
    </row>
    <row r="634" spans="1:65" s="13" customFormat="1" ht="11.25">
      <c r="B634" s="202"/>
      <c r="C634" s="203"/>
      <c r="D634" s="204" t="s">
        <v>301</v>
      </c>
      <c r="E634" s="205" t="s">
        <v>1</v>
      </c>
      <c r="F634" s="206" t="s">
        <v>779</v>
      </c>
      <c r="G634" s="203"/>
      <c r="H634" s="205" t="s">
        <v>1</v>
      </c>
      <c r="I634" s="207"/>
      <c r="J634" s="203"/>
      <c r="K634" s="203"/>
      <c r="L634" s="208"/>
      <c r="M634" s="209"/>
      <c r="N634" s="210"/>
      <c r="O634" s="210"/>
      <c r="P634" s="210"/>
      <c r="Q634" s="210"/>
      <c r="R634" s="210"/>
      <c r="S634" s="210"/>
      <c r="T634" s="211"/>
      <c r="AT634" s="212" t="s">
        <v>301</v>
      </c>
      <c r="AU634" s="212" t="s">
        <v>120</v>
      </c>
      <c r="AV634" s="13" t="s">
        <v>85</v>
      </c>
      <c r="AW634" s="13" t="s">
        <v>32</v>
      </c>
      <c r="AX634" s="13" t="s">
        <v>77</v>
      </c>
      <c r="AY634" s="212" t="s">
        <v>292</v>
      </c>
    </row>
    <row r="635" spans="1:65" s="14" customFormat="1" ht="11.25">
      <c r="B635" s="213"/>
      <c r="C635" s="214"/>
      <c r="D635" s="204" t="s">
        <v>301</v>
      </c>
      <c r="E635" s="215" t="s">
        <v>1</v>
      </c>
      <c r="F635" s="216" t="s">
        <v>799</v>
      </c>
      <c r="G635" s="214"/>
      <c r="H635" s="217">
        <v>130.47999999999999</v>
      </c>
      <c r="I635" s="218"/>
      <c r="J635" s="214"/>
      <c r="K635" s="214"/>
      <c r="L635" s="219"/>
      <c r="M635" s="220"/>
      <c r="N635" s="221"/>
      <c r="O635" s="221"/>
      <c r="P635" s="221"/>
      <c r="Q635" s="221"/>
      <c r="R635" s="221"/>
      <c r="S635" s="221"/>
      <c r="T635" s="222"/>
      <c r="AT635" s="223" t="s">
        <v>301</v>
      </c>
      <c r="AU635" s="223" t="s">
        <v>120</v>
      </c>
      <c r="AV635" s="14" t="s">
        <v>120</v>
      </c>
      <c r="AW635" s="14" t="s">
        <v>32</v>
      </c>
      <c r="AX635" s="14" t="s">
        <v>77</v>
      </c>
      <c r="AY635" s="223" t="s">
        <v>292</v>
      </c>
    </row>
    <row r="636" spans="1:65" s="13" customFormat="1" ht="11.25">
      <c r="B636" s="202"/>
      <c r="C636" s="203"/>
      <c r="D636" s="204" t="s">
        <v>301</v>
      </c>
      <c r="E636" s="205" t="s">
        <v>1</v>
      </c>
      <c r="F636" s="206" t="s">
        <v>781</v>
      </c>
      <c r="G636" s="203"/>
      <c r="H636" s="205" t="s">
        <v>1</v>
      </c>
      <c r="I636" s="207"/>
      <c r="J636" s="203"/>
      <c r="K636" s="203"/>
      <c r="L636" s="208"/>
      <c r="M636" s="209"/>
      <c r="N636" s="210"/>
      <c r="O636" s="210"/>
      <c r="P636" s="210"/>
      <c r="Q636" s="210"/>
      <c r="R636" s="210"/>
      <c r="S636" s="210"/>
      <c r="T636" s="211"/>
      <c r="AT636" s="212" t="s">
        <v>301</v>
      </c>
      <c r="AU636" s="212" t="s">
        <v>120</v>
      </c>
      <c r="AV636" s="13" t="s">
        <v>85</v>
      </c>
      <c r="AW636" s="13" t="s">
        <v>32</v>
      </c>
      <c r="AX636" s="13" t="s">
        <v>77</v>
      </c>
      <c r="AY636" s="212" t="s">
        <v>292</v>
      </c>
    </row>
    <row r="637" spans="1:65" s="14" customFormat="1" ht="11.25">
      <c r="B637" s="213"/>
      <c r="C637" s="214"/>
      <c r="D637" s="204" t="s">
        <v>301</v>
      </c>
      <c r="E637" s="215" t="s">
        <v>1</v>
      </c>
      <c r="F637" s="216" t="s">
        <v>800</v>
      </c>
      <c r="G637" s="214"/>
      <c r="H637" s="217">
        <v>18.64</v>
      </c>
      <c r="I637" s="218"/>
      <c r="J637" s="214"/>
      <c r="K637" s="214"/>
      <c r="L637" s="219"/>
      <c r="M637" s="220"/>
      <c r="N637" s="221"/>
      <c r="O637" s="221"/>
      <c r="P637" s="221"/>
      <c r="Q637" s="221"/>
      <c r="R637" s="221"/>
      <c r="S637" s="221"/>
      <c r="T637" s="222"/>
      <c r="AT637" s="223" t="s">
        <v>301</v>
      </c>
      <c r="AU637" s="223" t="s">
        <v>120</v>
      </c>
      <c r="AV637" s="14" t="s">
        <v>120</v>
      </c>
      <c r="AW637" s="14" t="s">
        <v>32</v>
      </c>
      <c r="AX637" s="14" t="s">
        <v>77</v>
      </c>
      <c r="AY637" s="223" t="s">
        <v>292</v>
      </c>
    </row>
    <row r="638" spans="1:65" s="13" customFormat="1" ht="11.25">
      <c r="B638" s="202"/>
      <c r="C638" s="203"/>
      <c r="D638" s="204" t="s">
        <v>301</v>
      </c>
      <c r="E638" s="205" t="s">
        <v>1</v>
      </c>
      <c r="F638" s="206" t="s">
        <v>782</v>
      </c>
      <c r="G638" s="203"/>
      <c r="H638" s="205" t="s">
        <v>1</v>
      </c>
      <c r="I638" s="207"/>
      <c r="J638" s="203"/>
      <c r="K638" s="203"/>
      <c r="L638" s="208"/>
      <c r="M638" s="209"/>
      <c r="N638" s="210"/>
      <c r="O638" s="210"/>
      <c r="P638" s="210"/>
      <c r="Q638" s="210"/>
      <c r="R638" s="210"/>
      <c r="S638" s="210"/>
      <c r="T638" s="211"/>
      <c r="AT638" s="212" t="s">
        <v>301</v>
      </c>
      <c r="AU638" s="212" t="s">
        <v>120</v>
      </c>
      <c r="AV638" s="13" t="s">
        <v>85</v>
      </c>
      <c r="AW638" s="13" t="s">
        <v>32</v>
      </c>
      <c r="AX638" s="13" t="s">
        <v>77</v>
      </c>
      <c r="AY638" s="212" t="s">
        <v>292</v>
      </c>
    </row>
    <row r="639" spans="1:65" s="14" customFormat="1" ht="11.25">
      <c r="B639" s="213"/>
      <c r="C639" s="214"/>
      <c r="D639" s="204" t="s">
        <v>301</v>
      </c>
      <c r="E639" s="215" t="s">
        <v>1</v>
      </c>
      <c r="F639" s="216" t="s">
        <v>800</v>
      </c>
      <c r="G639" s="214"/>
      <c r="H639" s="217">
        <v>18.64</v>
      </c>
      <c r="I639" s="218"/>
      <c r="J639" s="214"/>
      <c r="K639" s="214"/>
      <c r="L639" s="219"/>
      <c r="M639" s="220"/>
      <c r="N639" s="221"/>
      <c r="O639" s="221"/>
      <c r="P639" s="221"/>
      <c r="Q639" s="221"/>
      <c r="R639" s="221"/>
      <c r="S639" s="221"/>
      <c r="T639" s="222"/>
      <c r="AT639" s="223" t="s">
        <v>301</v>
      </c>
      <c r="AU639" s="223" t="s">
        <v>120</v>
      </c>
      <c r="AV639" s="14" t="s">
        <v>120</v>
      </c>
      <c r="AW639" s="14" t="s">
        <v>32</v>
      </c>
      <c r="AX639" s="14" t="s">
        <v>77</v>
      </c>
      <c r="AY639" s="223" t="s">
        <v>292</v>
      </c>
    </row>
    <row r="640" spans="1:65" s="16" customFormat="1" ht="11.25">
      <c r="B640" s="235"/>
      <c r="C640" s="236"/>
      <c r="D640" s="204" t="s">
        <v>301</v>
      </c>
      <c r="E640" s="237" t="s">
        <v>1</v>
      </c>
      <c r="F640" s="238" t="s">
        <v>316</v>
      </c>
      <c r="G640" s="236"/>
      <c r="H640" s="239">
        <v>592.88</v>
      </c>
      <c r="I640" s="240"/>
      <c r="J640" s="236"/>
      <c r="K640" s="236"/>
      <c r="L640" s="241"/>
      <c r="M640" s="242"/>
      <c r="N640" s="243"/>
      <c r="O640" s="243"/>
      <c r="P640" s="243"/>
      <c r="Q640" s="243"/>
      <c r="R640" s="243"/>
      <c r="S640" s="243"/>
      <c r="T640" s="244"/>
      <c r="AT640" s="245" t="s">
        <v>301</v>
      </c>
      <c r="AU640" s="245" t="s">
        <v>120</v>
      </c>
      <c r="AV640" s="16" t="s">
        <v>317</v>
      </c>
      <c r="AW640" s="16" t="s">
        <v>32</v>
      </c>
      <c r="AX640" s="16" t="s">
        <v>77</v>
      </c>
      <c r="AY640" s="245" t="s">
        <v>292</v>
      </c>
    </row>
    <row r="641" spans="1:65" s="13" customFormat="1" ht="11.25">
      <c r="B641" s="202"/>
      <c r="C641" s="203"/>
      <c r="D641" s="204" t="s">
        <v>301</v>
      </c>
      <c r="E641" s="205" t="s">
        <v>1</v>
      </c>
      <c r="F641" s="206" t="s">
        <v>787</v>
      </c>
      <c r="G641" s="203"/>
      <c r="H641" s="205" t="s">
        <v>1</v>
      </c>
      <c r="I641" s="207"/>
      <c r="J641" s="203"/>
      <c r="K641" s="203"/>
      <c r="L641" s="208"/>
      <c r="M641" s="209"/>
      <c r="N641" s="210"/>
      <c r="O641" s="210"/>
      <c r="P641" s="210"/>
      <c r="Q641" s="210"/>
      <c r="R641" s="210"/>
      <c r="S641" s="210"/>
      <c r="T641" s="211"/>
      <c r="AT641" s="212" t="s">
        <v>301</v>
      </c>
      <c r="AU641" s="212" t="s">
        <v>120</v>
      </c>
      <c r="AV641" s="13" t="s">
        <v>85</v>
      </c>
      <c r="AW641" s="13" t="s">
        <v>32</v>
      </c>
      <c r="AX641" s="13" t="s">
        <v>77</v>
      </c>
      <c r="AY641" s="212" t="s">
        <v>292</v>
      </c>
    </row>
    <row r="642" spans="1:65" s="14" customFormat="1" ht="11.25">
      <c r="B642" s="213"/>
      <c r="C642" s="214"/>
      <c r="D642" s="204" t="s">
        <v>301</v>
      </c>
      <c r="E642" s="215" t="s">
        <v>1</v>
      </c>
      <c r="F642" s="216" t="s">
        <v>801</v>
      </c>
      <c r="G642" s="214"/>
      <c r="H642" s="217">
        <v>1548.8</v>
      </c>
      <c r="I642" s="218"/>
      <c r="J642" s="214"/>
      <c r="K642" s="214"/>
      <c r="L642" s="219"/>
      <c r="M642" s="220"/>
      <c r="N642" s="221"/>
      <c r="O642" s="221"/>
      <c r="P642" s="221"/>
      <c r="Q642" s="221"/>
      <c r="R642" s="221"/>
      <c r="S642" s="221"/>
      <c r="T642" s="222"/>
      <c r="AT642" s="223" t="s">
        <v>301</v>
      </c>
      <c r="AU642" s="223" t="s">
        <v>120</v>
      </c>
      <c r="AV642" s="14" t="s">
        <v>120</v>
      </c>
      <c r="AW642" s="14" t="s">
        <v>32</v>
      </c>
      <c r="AX642" s="14" t="s">
        <v>77</v>
      </c>
      <c r="AY642" s="223" t="s">
        <v>292</v>
      </c>
    </row>
    <row r="643" spans="1:65" s="13" customFormat="1" ht="11.25">
      <c r="B643" s="202"/>
      <c r="C643" s="203"/>
      <c r="D643" s="204" t="s">
        <v>301</v>
      </c>
      <c r="E643" s="205" t="s">
        <v>1</v>
      </c>
      <c r="F643" s="206" t="s">
        <v>789</v>
      </c>
      <c r="G643" s="203"/>
      <c r="H643" s="205" t="s">
        <v>1</v>
      </c>
      <c r="I643" s="207"/>
      <c r="J643" s="203"/>
      <c r="K643" s="203"/>
      <c r="L643" s="208"/>
      <c r="M643" s="209"/>
      <c r="N643" s="210"/>
      <c r="O643" s="210"/>
      <c r="P643" s="210"/>
      <c r="Q643" s="210"/>
      <c r="R643" s="210"/>
      <c r="S643" s="210"/>
      <c r="T643" s="211"/>
      <c r="AT643" s="212" t="s">
        <v>301</v>
      </c>
      <c r="AU643" s="212" t="s">
        <v>120</v>
      </c>
      <c r="AV643" s="13" t="s">
        <v>85</v>
      </c>
      <c r="AW643" s="13" t="s">
        <v>32</v>
      </c>
      <c r="AX643" s="13" t="s">
        <v>77</v>
      </c>
      <c r="AY643" s="212" t="s">
        <v>292</v>
      </c>
    </row>
    <row r="644" spans="1:65" s="14" customFormat="1" ht="11.25">
      <c r="B644" s="213"/>
      <c r="C644" s="214"/>
      <c r="D644" s="204" t="s">
        <v>301</v>
      </c>
      <c r="E644" s="215" t="s">
        <v>1</v>
      </c>
      <c r="F644" s="216" t="s">
        <v>802</v>
      </c>
      <c r="G644" s="214"/>
      <c r="H644" s="217">
        <v>70.400000000000006</v>
      </c>
      <c r="I644" s="218"/>
      <c r="J644" s="214"/>
      <c r="K644" s="214"/>
      <c r="L644" s="219"/>
      <c r="M644" s="220"/>
      <c r="N644" s="221"/>
      <c r="O644" s="221"/>
      <c r="P644" s="221"/>
      <c r="Q644" s="221"/>
      <c r="R644" s="221"/>
      <c r="S644" s="221"/>
      <c r="T644" s="222"/>
      <c r="AT644" s="223" t="s">
        <v>301</v>
      </c>
      <c r="AU644" s="223" t="s">
        <v>120</v>
      </c>
      <c r="AV644" s="14" t="s">
        <v>120</v>
      </c>
      <c r="AW644" s="14" t="s">
        <v>32</v>
      </c>
      <c r="AX644" s="14" t="s">
        <v>77</v>
      </c>
      <c r="AY644" s="223" t="s">
        <v>292</v>
      </c>
    </row>
    <row r="645" spans="1:65" s="13" customFormat="1" ht="11.25">
      <c r="B645" s="202"/>
      <c r="C645" s="203"/>
      <c r="D645" s="204" t="s">
        <v>301</v>
      </c>
      <c r="E645" s="205" t="s">
        <v>1</v>
      </c>
      <c r="F645" s="206" t="s">
        <v>791</v>
      </c>
      <c r="G645" s="203"/>
      <c r="H645" s="205" t="s">
        <v>1</v>
      </c>
      <c r="I645" s="207"/>
      <c r="J645" s="203"/>
      <c r="K645" s="203"/>
      <c r="L645" s="208"/>
      <c r="M645" s="209"/>
      <c r="N645" s="210"/>
      <c r="O645" s="210"/>
      <c r="P645" s="210"/>
      <c r="Q645" s="210"/>
      <c r="R645" s="210"/>
      <c r="S645" s="210"/>
      <c r="T645" s="211"/>
      <c r="AT645" s="212" t="s">
        <v>301</v>
      </c>
      <c r="AU645" s="212" t="s">
        <v>120</v>
      </c>
      <c r="AV645" s="13" t="s">
        <v>85</v>
      </c>
      <c r="AW645" s="13" t="s">
        <v>32</v>
      </c>
      <c r="AX645" s="13" t="s">
        <v>77</v>
      </c>
      <c r="AY645" s="212" t="s">
        <v>292</v>
      </c>
    </row>
    <row r="646" spans="1:65" s="14" customFormat="1" ht="11.25">
      <c r="B646" s="213"/>
      <c r="C646" s="214"/>
      <c r="D646" s="204" t="s">
        <v>301</v>
      </c>
      <c r="E646" s="215" t="s">
        <v>1</v>
      </c>
      <c r="F646" s="216" t="s">
        <v>803</v>
      </c>
      <c r="G646" s="214"/>
      <c r="H646" s="217">
        <v>124.8</v>
      </c>
      <c r="I646" s="218"/>
      <c r="J646" s="214"/>
      <c r="K646" s="214"/>
      <c r="L646" s="219"/>
      <c r="M646" s="220"/>
      <c r="N646" s="221"/>
      <c r="O646" s="221"/>
      <c r="P646" s="221"/>
      <c r="Q646" s="221"/>
      <c r="R646" s="221"/>
      <c r="S646" s="221"/>
      <c r="T646" s="222"/>
      <c r="AT646" s="223" t="s">
        <v>301</v>
      </c>
      <c r="AU646" s="223" t="s">
        <v>120</v>
      </c>
      <c r="AV646" s="14" t="s">
        <v>120</v>
      </c>
      <c r="AW646" s="14" t="s">
        <v>32</v>
      </c>
      <c r="AX646" s="14" t="s">
        <v>77</v>
      </c>
      <c r="AY646" s="223" t="s">
        <v>292</v>
      </c>
    </row>
    <row r="647" spans="1:65" s="16" customFormat="1" ht="11.25">
      <c r="B647" s="235"/>
      <c r="C647" s="236"/>
      <c r="D647" s="204" t="s">
        <v>301</v>
      </c>
      <c r="E647" s="237" t="s">
        <v>1</v>
      </c>
      <c r="F647" s="238" t="s">
        <v>316</v>
      </c>
      <c r="G647" s="236"/>
      <c r="H647" s="239">
        <v>1744</v>
      </c>
      <c r="I647" s="240"/>
      <c r="J647" s="236"/>
      <c r="K647" s="236"/>
      <c r="L647" s="241"/>
      <c r="M647" s="242"/>
      <c r="N647" s="243"/>
      <c r="O647" s="243"/>
      <c r="P647" s="243"/>
      <c r="Q647" s="243"/>
      <c r="R647" s="243"/>
      <c r="S647" s="243"/>
      <c r="T647" s="244"/>
      <c r="AT647" s="245" t="s">
        <v>301</v>
      </c>
      <c r="AU647" s="245" t="s">
        <v>120</v>
      </c>
      <c r="AV647" s="16" t="s">
        <v>317</v>
      </c>
      <c r="AW647" s="16" t="s">
        <v>32</v>
      </c>
      <c r="AX647" s="16" t="s">
        <v>77</v>
      </c>
      <c r="AY647" s="245" t="s">
        <v>292</v>
      </c>
    </row>
    <row r="648" spans="1:65" s="15" customFormat="1" ht="11.25">
      <c r="B648" s="224"/>
      <c r="C648" s="225"/>
      <c r="D648" s="204" t="s">
        <v>301</v>
      </c>
      <c r="E648" s="226" t="s">
        <v>1</v>
      </c>
      <c r="F648" s="227" t="s">
        <v>304</v>
      </c>
      <c r="G648" s="225"/>
      <c r="H648" s="228">
        <v>2336.88</v>
      </c>
      <c r="I648" s="229"/>
      <c r="J648" s="225"/>
      <c r="K648" s="225"/>
      <c r="L648" s="230"/>
      <c r="M648" s="231"/>
      <c r="N648" s="232"/>
      <c r="O648" s="232"/>
      <c r="P648" s="232"/>
      <c r="Q648" s="232"/>
      <c r="R648" s="232"/>
      <c r="S648" s="232"/>
      <c r="T648" s="233"/>
      <c r="AT648" s="234" t="s">
        <v>301</v>
      </c>
      <c r="AU648" s="234" t="s">
        <v>120</v>
      </c>
      <c r="AV648" s="15" t="s">
        <v>299</v>
      </c>
      <c r="AW648" s="15" t="s">
        <v>32</v>
      </c>
      <c r="AX648" s="15" t="s">
        <v>85</v>
      </c>
      <c r="AY648" s="234" t="s">
        <v>292</v>
      </c>
    </row>
    <row r="649" spans="1:65" s="2" customFormat="1" ht="16.5" customHeight="1">
      <c r="A649" s="35"/>
      <c r="B649" s="36"/>
      <c r="C649" s="189" t="s">
        <v>804</v>
      </c>
      <c r="D649" s="189" t="s">
        <v>294</v>
      </c>
      <c r="E649" s="190" t="s">
        <v>805</v>
      </c>
      <c r="F649" s="191" t="s">
        <v>806</v>
      </c>
      <c r="G649" s="192" t="s">
        <v>307</v>
      </c>
      <c r="H649" s="193">
        <v>151.273</v>
      </c>
      <c r="I649" s="194"/>
      <c r="J649" s="195">
        <f>ROUND(I649*H649,2)</f>
        <v>0</v>
      </c>
      <c r="K649" s="191" t="s">
        <v>298</v>
      </c>
      <c r="L649" s="40"/>
      <c r="M649" s="196" t="s">
        <v>1</v>
      </c>
      <c r="N649" s="197" t="s">
        <v>43</v>
      </c>
      <c r="O649" s="72"/>
      <c r="P649" s="198">
        <f>O649*H649</f>
        <v>0</v>
      </c>
      <c r="Q649" s="198">
        <v>2.5020099999999998</v>
      </c>
      <c r="R649" s="198">
        <f>Q649*H649</f>
        <v>378.48655872999996</v>
      </c>
      <c r="S649" s="198">
        <v>0</v>
      </c>
      <c r="T649" s="199">
        <f>S649*H649</f>
        <v>0</v>
      </c>
      <c r="U649" s="35"/>
      <c r="V649" s="35"/>
      <c r="W649" s="35"/>
      <c r="X649" s="35"/>
      <c r="Y649" s="35"/>
      <c r="Z649" s="35"/>
      <c r="AA649" s="35"/>
      <c r="AB649" s="35"/>
      <c r="AC649" s="35"/>
      <c r="AD649" s="35"/>
      <c r="AE649" s="35"/>
      <c r="AR649" s="200" t="s">
        <v>299</v>
      </c>
      <c r="AT649" s="200" t="s">
        <v>294</v>
      </c>
      <c r="AU649" s="200" t="s">
        <v>120</v>
      </c>
      <c r="AY649" s="18" t="s">
        <v>292</v>
      </c>
      <c r="BE649" s="201">
        <f>IF(N649="základní",J649,0)</f>
        <v>0</v>
      </c>
      <c r="BF649" s="201">
        <f>IF(N649="snížená",J649,0)</f>
        <v>0</v>
      </c>
      <c r="BG649" s="201">
        <f>IF(N649="zákl. přenesená",J649,0)</f>
        <v>0</v>
      </c>
      <c r="BH649" s="201">
        <f>IF(N649="sníž. přenesená",J649,0)</f>
        <v>0</v>
      </c>
      <c r="BI649" s="201">
        <f>IF(N649="nulová",J649,0)</f>
        <v>0</v>
      </c>
      <c r="BJ649" s="18" t="s">
        <v>120</v>
      </c>
      <c r="BK649" s="201">
        <f>ROUND(I649*H649,2)</f>
        <v>0</v>
      </c>
      <c r="BL649" s="18" t="s">
        <v>299</v>
      </c>
      <c r="BM649" s="200" t="s">
        <v>807</v>
      </c>
    </row>
    <row r="650" spans="1:65" s="13" customFormat="1" ht="11.25">
      <c r="B650" s="202"/>
      <c r="C650" s="203"/>
      <c r="D650" s="204" t="s">
        <v>301</v>
      </c>
      <c r="E650" s="205" t="s">
        <v>1</v>
      </c>
      <c r="F650" s="206" t="s">
        <v>808</v>
      </c>
      <c r="G650" s="203"/>
      <c r="H650" s="205" t="s">
        <v>1</v>
      </c>
      <c r="I650" s="207"/>
      <c r="J650" s="203"/>
      <c r="K650" s="203"/>
      <c r="L650" s="208"/>
      <c r="M650" s="209"/>
      <c r="N650" s="210"/>
      <c r="O650" s="210"/>
      <c r="P650" s="210"/>
      <c r="Q650" s="210"/>
      <c r="R650" s="210"/>
      <c r="S650" s="210"/>
      <c r="T650" s="211"/>
      <c r="AT650" s="212" t="s">
        <v>301</v>
      </c>
      <c r="AU650" s="212" t="s">
        <v>120</v>
      </c>
      <c r="AV650" s="13" t="s">
        <v>85</v>
      </c>
      <c r="AW650" s="13" t="s">
        <v>32</v>
      </c>
      <c r="AX650" s="13" t="s">
        <v>77</v>
      </c>
      <c r="AY650" s="212" t="s">
        <v>292</v>
      </c>
    </row>
    <row r="651" spans="1:65" s="14" customFormat="1" ht="11.25">
      <c r="B651" s="213"/>
      <c r="C651" s="214"/>
      <c r="D651" s="204" t="s">
        <v>301</v>
      </c>
      <c r="E651" s="215" t="s">
        <v>1</v>
      </c>
      <c r="F651" s="216" t="s">
        <v>809</v>
      </c>
      <c r="G651" s="214"/>
      <c r="H651" s="217">
        <v>150.35599999999999</v>
      </c>
      <c r="I651" s="218"/>
      <c r="J651" s="214"/>
      <c r="K651" s="214"/>
      <c r="L651" s="219"/>
      <c r="M651" s="220"/>
      <c r="N651" s="221"/>
      <c r="O651" s="221"/>
      <c r="P651" s="221"/>
      <c r="Q651" s="221"/>
      <c r="R651" s="221"/>
      <c r="S651" s="221"/>
      <c r="T651" s="222"/>
      <c r="AT651" s="223" t="s">
        <v>301</v>
      </c>
      <c r="AU651" s="223" t="s">
        <v>120</v>
      </c>
      <c r="AV651" s="14" t="s">
        <v>120</v>
      </c>
      <c r="AW651" s="14" t="s">
        <v>32</v>
      </c>
      <c r="AX651" s="14" t="s">
        <v>77</v>
      </c>
      <c r="AY651" s="223" t="s">
        <v>292</v>
      </c>
    </row>
    <row r="652" spans="1:65" s="14" customFormat="1" ht="11.25">
      <c r="B652" s="213"/>
      <c r="C652" s="214"/>
      <c r="D652" s="204" t="s">
        <v>301</v>
      </c>
      <c r="E652" s="215" t="s">
        <v>1</v>
      </c>
      <c r="F652" s="216" t="s">
        <v>810</v>
      </c>
      <c r="G652" s="214"/>
      <c r="H652" s="217">
        <v>32.417000000000002</v>
      </c>
      <c r="I652" s="218"/>
      <c r="J652" s="214"/>
      <c r="K652" s="214"/>
      <c r="L652" s="219"/>
      <c r="M652" s="220"/>
      <c r="N652" s="221"/>
      <c r="O652" s="221"/>
      <c r="P652" s="221"/>
      <c r="Q652" s="221"/>
      <c r="R652" s="221"/>
      <c r="S652" s="221"/>
      <c r="T652" s="222"/>
      <c r="AT652" s="223" t="s">
        <v>301</v>
      </c>
      <c r="AU652" s="223" t="s">
        <v>120</v>
      </c>
      <c r="AV652" s="14" t="s">
        <v>120</v>
      </c>
      <c r="AW652" s="14" t="s">
        <v>32</v>
      </c>
      <c r="AX652" s="14" t="s">
        <v>77</v>
      </c>
      <c r="AY652" s="223" t="s">
        <v>292</v>
      </c>
    </row>
    <row r="653" spans="1:65" s="14" customFormat="1" ht="11.25">
      <c r="B653" s="213"/>
      <c r="C653" s="214"/>
      <c r="D653" s="204" t="s">
        <v>301</v>
      </c>
      <c r="E653" s="215" t="s">
        <v>1</v>
      </c>
      <c r="F653" s="216" t="s">
        <v>811</v>
      </c>
      <c r="G653" s="214"/>
      <c r="H653" s="217">
        <v>-31.5</v>
      </c>
      <c r="I653" s="218"/>
      <c r="J653" s="214"/>
      <c r="K653" s="214"/>
      <c r="L653" s="219"/>
      <c r="M653" s="220"/>
      <c r="N653" s="221"/>
      <c r="O653" s="221"/>
      <c r="P653" s="221"/>
      <c r="Q653" s="221"/>
      <c r="R653" s="221"/>
      <c r="S653" s="221"/>
      <c r="T653" s="222"/>
      <c r="AT653" s="223" t="s">
        <v>301</v>
      </c>
      <c r="AU653" s="223" t="s">
        <v>120</v>
      </c>
      <c r="AV653" s="14" t="s">
        <v>120</v>
      </c>
      <c r="AW653" s="14" t="s">
        <v>32</v>
      </c>
      <c r="AX653" s="14" t="s">
        <v>77</v>
      </c>
      <c r="AY653" s="223" t="s">
        <v>292</v>
      </c>
    </row>
    <row r="654" spans="1:65" s="15" customFormat="1" ht="11.25">
      <c r="B654" s="224"/>
      <c r="C654" s="225"/>
      <c r="D654" s="204" t="s">
        <v>301</v>
      </c>
      <c r="E654" s="226" t="s">
        <v>1</v>
      </c>
      <c r="F654" s="227" t="s">
        <v>304</v>
      </c>
      <c r="G654" s="225"/>
      <c r="H654" s="228">
        <v>151.273</v>
      </c>
      <c r="I654" s="229"/>
      <c r="J654" s="225"/>
      <c r="K654" s="225"/>
      <c r="L654" s="230"/>
      <c r="M654" s="231"/>
      <c r="N654" s="232"/>
      <c r="O654" s="232"/>
      <c r="P654" s="232"/>
      <c r="Q654" s="232"/>
      <c r="R654" s="232"/>
      <c r="S654" s="232"/>
      <c r="T654" s="233"/>
      <c r="AT654" s="234" t="s">
        <v>301</v>
      </c>
      <c r="AU654" s="234" t="s">
        <v>120</v>
      </c>
      <c r="AV654" s="15" t="s">
        <v>299</v>
      </c>
      <c r="AW654" s="15" t="s">
        <v>32</v>
      </c>
      <c r="AX654" s="15" t="s">
        <v>85</v>
      </c>
      <c r="AY654" s="234" t="s">
        <v>292</v>
      </c>
    </row>
    <row r="655" spans="1:65" s="2" customFormat="1" ht="24.2" customHeight="1">
      <c r="A655" s="35"/>
      <c r="B655" s="36"/>
      <c r="C655" s="189" t="s">
        <v>812</v>
      </c>
      <c r="D655" s="189" t="s">
        <v>294</v>
      </c>
      <c r="E655" s="190" t="s">
        <v>813</v>
      </c>
      <c r="F655" s="191" t="s">
        <v>814</v>
      </c>
      <c r="G655" s="192" t="s">
        <v>297</v>
      </c>
      <c r="H655" s="193">
        <v>649.65800000000002</v>
      </c>
      <c r="I655" s="194"/>
      <c r="J655" s="195">
        <f>ROUND(I655*H655,2)</f>
        <v>0</v>
      </c>
      <c r="K655" s="191" t="s">
        <v>298</v>
      </c>
      <c r="L655" s="40"/>
      <c r="M655" s="196" t="s">
        <v>1</v>
      </c>
      <c r="N655" s="197" t="s">
        <v>43</v>
      </c>
      <c r="O655" s="72"/>
      <c r="P655" s="198">
        <f>O655*H655</f>
        <v>0</v>
      </c>
      <c r="Q655" s="198">
        <v>5.3299999999999997E-3</v>
      </c>
      <c r="R655" s="198">
        <f>Q655*H655</f>
        <v>3.4626771399999998</v>
      </c>
      <c r="S655" s="198">
        <v>0</v>
      </c>
      <c r="T655" s="199">
        <f>S655*H655</f>
        <v>0</v>
      </c>
      <c r="U655" s="35"/>
      <c r="V655" s="35"/>
      <c r="W655" s="35"/>
      <c r="X655" s="35"/>
      <c r="Y655" s="35"/>
      <c r="Z655" s="35"/>
      <c r="AA655" s="35"/>
      <c r="AB655" s="35"/>
      <c r="AC655" s="35"/>
      <c r="AD655" s="35"/>
      <c r="AE655" s="35"/>
      <c r="AR655" s="200" t="s">
        <v>299</v>
      </c>
      <c r="AT655" s="200" t="s">
        <v>294</v>
      </c>
      <c r="AU655" s="200" t="s">
        <v>120</v>
      </c>
      <c r="AY655" s="18" t="s">
        <v>292</v>
      </c>
      <c r="BE655" s="201">
        <f>IF(N655="základní",J655,0)</f>
        <v>0</v>
      </c>
      <c r="BF655" s="201">
        <f>IF(N655="snížená",J655,0)</f>
        <v>0</v>
      </c>
      <c r="BG655" s="201">
        <f>IF(N655="zákl. přenesená",J655,0)</f>
        <v>0</v>
      </c>
      <c r="BH655" s="201">
        <f>IF(N655="sníž. přenesená",J655,0)</f>
        <v>0</v>
      </c>
      <c r="BI655" s="201">
        <f>IF(N655="nulová",J655,0)</f>
        <v>0</v>
      </c>
      <c r="BJ655" s="18" t="s">
        <v>120</v>
      </c>
      <c r="BK655" s="201">
        <f>ROUND(I655*H655,2)</f>
        <v>0</v>
      </c>
      <c r="BL655" s="18" t="s">
        <v>299</v>
      </c>
      <c r="BM655" s="200" t="s">
        <v>815</v>
      </c>
    </row>
    <row r="656" spans="1:65" s="13" customFormat="1" ht="11.25">
      <c r="B656" s="202"/>
      <c r="C656" s="203"/>
      <c r="D656" s="204" t="s">
        <v>301</v>
      </c>
      <c r="E656" s="205" t="s">
        <v>1</v>
      </c>
      <c r="F656" s="206" t="s">
        <v>808</v>
      </c>
      <c r="G656" s="203"/>
      <c r="H656" s="205" t="s">
        <v>1</v>
      </c>
      <c r="I656" s="207"/>
      <c r="J656" s="203"/>
      <c r="K656" s="203"/>
      <c r="L656" s="208"/>
      <c r="M656" s="209"/>
      <c r="N656" s="210"/>
      <c r="O656" s="210"/>
      <c r="P656" s="210"/>
      <c r="Q656" s="210"/>
      <c r="R656" s="210"/>
      <c r="S656" s="210"/>
      <c r="T656" s="211"/>
      <c r="AT656" s="212" t="s">
        <v>301</v>
      </c>
      <c r="AU656" s="212" t="s">
        <v>120</v>
      </c>
      <c r="AV656" s="13" t="s">
        <v>85</v>
      </c>
      <c r="AW656" s="13" t="s">
        <v>32</v>
      </c>
      <c r="AX656" s="13" t="s">
        <v>77</v>
      </c>
      <c r="AY656" s="212" t="s">
        <v>292</v>
      </c>
    </row>
    <row r="657" spans="1:65" s="14" customFormat="1" ht="11.25">
      <c r="B657" s="213"/>
      <c r="C657" s="214"/>
      <c r="D657" s="204" t="s">
        <v>301</v>
      </c>
      <c r="E657" s="215" t="s">
        <v>1</v>
      </c>
      <c r="F657" s="216" t="s">
        <v>816</v>
      </c>
      <c r="G657" s="214"/>
      <c r="H657" s="217">
        <v>601.42499999999995</v>
      </c>
      <c r="I657" s="218"/>
      <c r="J657" s="214"/>
      <c r="K657" s="214"/>
      <c r="L657" s="219"/>
      <c r="M657" s="220"/>
      <c r="N657" s="221"/>
      <c r="O657" s="221"/>
      <c r="P657" s="221"/>
      <c r="Q657" s="221"/>
      <c r="R657" s="221"/>
      <c r="S657" s="221"/>
      <c r="T657" s="222"/>
      <c r="AT657" s="223" t="s">
        <v>301</v>
      </c>
      <c r="AU657" s="223" t="s">
        <v>120</v>
      </c>
      <c r="AV657" s="14" t="s">
        <v>120</v>
      </c>
      <c r="AW657" s="14" t="s">
        <v>32</v>
      </c>
      <c r="AX657" s="14" t="s">
        <v>77</v>
      </c>
      <c r="AY657" s="223" t="s">
        <v>292</v>
      </c>
    </row>
    <row r="658" spans="1:65" s="14" customFormat="1" ht="11.25">
      <c r="B658" s="213"/>
      <c r="C658" s="214"/>
      <c r="D658" s="204" t="s">
        <v>301</v>
      </c>
      <c r="E658" s="215" t="s">
        <v>1</v>
      </c>
      <c r="F658" s="216" t="s">
        <v>817</v>
      </c>
      <c r="G658" s="214"/>
      <c r="H658" s="217">
        <v>129.66800000000001</v>
      </c>
      <c r="I658" s="218"/>
      <c r="J658" s="214"/>
      <c r="K658" s="214"/>
      <c r="L658" s="219"/>
      <c r="M658" s="220"/>
      <c r="N658" s="221"/>
      <c r="O658" s="221"/>
      <c r="P658" s="221"/>
      <c r="Q658" s="221"/>
      <c r="R658" s="221"/>
      <c r="S658" s="221"/>
      <c r="T658" s="222"/>
      <c r="AT658" s="223" t="s">
        <v>301</v>
      </c>
      <c r="AU658" s="223" t="s">
        <v>120</v>
      </c>
      <c r="AV658" s="14" t="s">
        <v>120</v>
      </c>
      <c r="AW658" s="14" t="s">
        <v>32</v>
      </c>
      <c r="AX658" s="14" t="s">
        <v>77</v>
      </c>
      <c r="AY658" s="223" t="s">
        <v>292</v>
      </c>
    </row>
    <row r="659" spans="1:65" s="14" customFormat="1" ht="11.25">
      <c r="B659" s="213"/>
      <c r="C659" s="214"/>
      <c r="D659" s="204" t="s">
        <v>301</v>
      </c>
      <c r="E659" s="215" t="s">
        <v>1</v>
      </c>
      <c r="F659" s="216" t="s">
        <v>818</v>
      </c>
      <c r="G659" s="214"/>
      <c r="H659" s="217">
        <v>-126</v>
      </c>
      <c r="I659" s="218"/>
      <c r="J659" s="214"/>
      <c r="K659" s="214"/>
      <c r="L659" s="219"/>
      <c r="M659" s="220"/>
      <c r="N659" s="221"/>
      <c r="O659" s="221"/>
      <c r="P659" s="221"/>
      <c r="Q659" s="221"/>
      <c r="R659" s="221"/>
      <c r="S659" s="221"/>
      <c r="T659" s="222"/>
      <c r="AT659" s="223" t="s">
        <v>301</v>
      </c>
      <c r="AU659" s="223" t="s">
        <v>120</v>
      </c>
      <c r="AV659" s="14" t="s">
        <v>120</v>
      </c>
      <c r="AW659" s="14" t="s">
        <v>32</v>
      </c>
      <c r="AX659" s="14" t="s">
        <v>77</v>
      </c>
      <c r="AY659" s="223" t="s">
        <v>292</v>
      </c>
    </row>
    <row r="660" spans="1:65" s="16" customFormat="1" ht="11.25">
      <c r="B660" s="235"/>
      <c r="C660" s="236"/>
      <c r="D660" s="204" t="s">
        <v>301</v>
      </c>
      <c r="E660" s="237" t="s">
        <v>1</v>
      </c>
      <c r="F660" s="238" t="s">
        <v>316</v>
      </c>
      <c r="G660" s="236"/>
      <c r="H660" s="239">
        <v>605.09299999999996</v>
      </c>
      <c r="I660" s="240"/>
      <c r="J660" s="236"/>
      <c r="K660" s="236"/>
      <c r="L660" s="241"/>
      <c r="M660" s="242"/>
      <c r="N660" s="243"/>
      <c r="O660" s="243"/>
      <c r="P660" s="243"/>
      <c r="Q660" s="243"/>
      <c r="R660" s="243"/>
      <c r="S660" s="243"/>
      <c r="T660" s="244"/>
      <c r="AT660" s="245" t="s">
        <v>301</v>
      </c>
      <c r="AU660" s="245" t="s">
        <v>120</v>
      </c>
      <c r="AV660" s="16" t="s">
        <v>317</v>
      </c>
      <c r="AW660" s="16" t="s">
        <v>32</v>
      </c>
      <c r="AX660" s="16" t="s">
        <v>77</v>
      </c>
      <c r="AY660" s="245" t="s">
        <v>292</v>
      </c>
    </row>
    <row r="661" spans="1:65" s="14" customFormat="1" ht="11.25">
      <c r="B661" s="213"/>
      <c r="C661" s="214"/>
      <c r="D661" s="204" t="s">
        <v>301</v>
      </c>
      <c r="E661" s="215" t="s">
        <v>1</v>
      </c>
      <c r="F661" s="216" t="s">
        <v>819</v>
      </c>
      <c r="G661" s="214"/>
      <c r="H661" s="217">
        <v>33.515000000000001</v>
      </c>
      <c r="I661" s="218"/>
      <c r="J661" s="214"/>
      <c r="K661" s="214"/>
      <c r="L661" s="219"/>
      <c r="M661" s="220"/>
      <c r="N661" s="221"/>
      <c r="O661" s="221"/>
      <c r="P661" s="221"/>
      <c r="Q661" s="221"/>
      <c r="R661" s="221"/>
      <c r="S661" s="221"/>
      <c r="T661" s="222"/>
      <c r="AT661" s="223" t="s">
        <v>301</v>
      </c>
      <c r="AU661" s="223" t="s">
        <v>120</v>
      </c>
      <c r="AV661" s="14" t="s">
        <v>120</v>
      </c>
      <c r="AW661" s="14" t="s">
        <v>32</v>
      </c>
      <c r="AX661" s="14" t="s">
        <v>77</v>
      </c>
      <c r="AY661" s="223" t="s">
        <v>292</v>
      </c>
    </row>
    <row r="662" spans="1:65" s="14" customFormat="1" ht="11.25">
      <c r="B662" s="213"/>
      <c r="C662" s="214"/>
      <c r="D662" s="204" t="s">
        <v>301</v>
      </c>
      <c r="E662" s="215" t="s">
        <v>1</v>
      </c>
      <c r="F662" s="216" t="s">
        <v>820</v>
      </c>
      <c r="G662" s="214"/>
      <c r="H662" s="217">
        <v>11.05</v>
      </c>
      <c r="I662" s="218"/>
      <c r="J662" s="214"/>
      <c r="K662" s="214"/>
      <c r="L662" s="219"/>
      <c r="M662" s="220"/>
      <c r="N662" s="221"/>
      <c r="O662" s="221"/>
      <c r="P662" s="221"/>
      <c r="Q662" s="221"/>
      <c r="R662" s="221"/>
      <c r="S662" s="221"/>
      <c r="T662" s="222"/>
      <c r="AT662" s="223" t="s">
        <v>301</v>
      </c>
      <c r="AU662" s="223" t="s">
        <v>120</v>
      </c>
      <c r="AV662" s="14" t="s">
        <v>120</v>
      </c>
      <c r="AW662" s="14" t="s">
        <v>32</v>
      </c>
      <c r="AX662" s="14" t="s">
        <v>77</v>
      </c>
      <c r="AY662" s="223" t="s">
        <v>292</v>
      </c>
    </row>
    <row r="663" spans="1:65" s="16" customFormat="1" ht="11.25">
      <c r="B663" s="235"/>
      <c r="C663" s="236"/>
      <c r="D663" s="204" t="s">
        <v>301</v>
      </c>
      <c r="E663" s="237" t="s">
        <v>1</v>
      </c>
      <c r="F663" s="238" t="s">
        <v>316</v>
      </c>
      <c r="G663" s="236"/>
      <c r="H663" s="239">
        <v>44.564999999999998</v>
      </c>
      <c r="I663" s="240"/>
      <c r="J663" s="236"/>
      <c r="K663" s="236"/>
      <c r="L663" s="241"/>
      <c r="M663" s="242"/>
      <c r="N663" s="243"/>
      <c r="O663" s="243"/>
      <c r="P663" s="243"/>
      <c r="Q663" s="243"/>
      <c r="R663" s="243"/>
      <c r="S663" s="243"/>
      <c r="T663" s="244"/>
      <c r="AT663" s="245" t="s">
        <v>301</v>
      </c>
      <c r="AU663" s="245" t="s">
        <v>120</v>
      </c>
      <c r="AV663" s="16" t="s">
        <v>317</v>
      </c>
      <c r="AW663" s="16" t="s">
        <v>32</v>
      </c>
      <c r="AX663" s="16" t="s">
        <v>77</v>
      </c>
      <c r="AY663" s="245" t="s">
        <v>292</v>
      </c>
    </row>
    <row r="664" spans="1:65" s="15" customFormat="1" ht="11.25">
      <c r="B664" s="224"/>
      <c r="C664" s="225"/>
      <c r="D664" s="204" t="s">
        <v>301</v>
      </c>
      <c r="E664" s="226" t="s">
        <v>1</v>
      </c>
      <c r="F664" s="227" t="s">
        <v>304</v>
      </c>
      <c r="G664" s="225"/>
      <c r="H664" s="228">
        <v>649.65800000000002</v>
      </c>
      <c r="I664" s="229"/>
      <c r="J664" s="225"/>
      <c r="K664" s="225"/>
      <c r="L664" s="230"/>
      <c r="M664" s="231"/>
      <c r="N664" s="232"/>
      <c r="O664" s="232"/>
      <c r="P664" s="232"/>
      <c r="Q664" s="232"/>
      <c r="R664" s="232"/>
      <c r="S664" s="232"/>
      <c r="T664" s="233"/>
      <c r="AT664" s="234" t="s">
        <v>301</v>
      </c>
      <c r="AU664" s="234" t="s">
        <v>120</v>
      </c>
      <c r="AV664" s="15" t="s">
        <v>299</v>
      </c>
      <c r="AW664" s="15" t="s">
        <v>32</v>
      </c>
      <c r="AX664" s="15" t="s">
        <v>85</v>
      </c>
      <c r="AY664" s="234" t="s">
        <v>292</v>
      </c>
    </row>
    <row r="665" spans="1:65" s="2" customFormat="1" ht="24.2" customHeight="1">
      <c r="A665" s="35"/>
      <c r="B665" s="36"/>
      <c r="C665" s="189" t="s">
        <v>821</v>
      </c>
      <c r="D665" s="189" t="s">
        <v>294</v>
      </c>
      <c r="E665" s="190" t="s">
        <v>822</v>
      </c>
      <c r="F665" s="191" t="s">
        <v>823</v>
      </c>
      <c r="G665" s="192" t="s">
        <v>297</v>
      </c>
      <c r="H665" s="193">
        <v>649.56799999999998</v>
      </c>
      <c r="I665" s="194"/>
      <c r="J665" s="195">
        <f>ROUND(I665*H665,2)</f>
        <v>0</v>
      </c>
      <c r="K665" s="191" t="s">
        <v>298</v>
      </c>
      <c r="L665" s="40"/>
      <c r="M665" s="196" t="s">
        <v>1</v>
      </c>
      <c r="N665" s="197" t="s">
        <v>43</v>
      </c>
      <c r="O665" s="72"/>
      <c r="P665" s="198">
        <f>O665*H665</f>
        <v>0</v>
      </c>
      <c r="Q665" s="198">
        <v>0</v>
      </c>
      <c r="R665" s="198">
        <f>Q665*H665</f>
        <v>0</v>
      </c>
      <c r="S665" s="198">
        <v>0</v>
      </c>
      <c r="T665" s="199">
        <f>S665*H665</f>
        <v>0</v>
      </c>
      <c r="U665" s="35"/>
      <c r="V665" s="35"/>
      <c r="W665" s="35"/>
      <c r="X665" s="35"/>
      <c r="Y665" s="35"/>
      <c r="Z665" s="35"/>
      <c r="AA665" s="35"/>
      <c r="AB665" s="35"/>
      <c r="AC665" s="35"/>
      <c r="AD665" s="35"/>
      <c r="AE665" s="35"/>
      <c r="AR665" s="200" t="s">
        <v>299</v>
      </c>
      <c r="AT665" s="200" t="s">
        <v>294</v>
      </c>
      <c r="AU665" s="200" t="s">
        <v>120</v>
      </c>
      <c r="AY665" s="18" t="s">
        <v>292</v>
      </c>
      <c r="BE665" s="201">
        <f>IF(N665="základní",J665,0)</f>
        <v>0</v>
      </c>
      <c r="BF665" s="201">
        <f>IF(N665="snížená",J665,0)</f>
        <v>0</v>
      </c>
      <c r="BG665" s="201">
        <f>IF(N665="zákl. přenesená",J665,0)</f>
        <v>0</v>
      </c>
      <c r="BH665" s="201">
        <f>IF(N665="sníž. přenesená",J665,0)</f>
        <v>0</v>
      </c>
      <c r="BI665" s="201">
        <f>IF(N665="nulová",J665,0)</f>
        <v>0</v>
      </c>
      <c r="BJ665" s="18" t="s">
        <v>120</v>
      </c>
      <c r="BK665" s="201">
        <f>ROUND(I665*H665,2)</f>
        <v>0</v>
      </c>
      <c r="BL665" s="18" t="s">
        <v>299</v>
      </c>
      <c r="BM665" s="200" t="s">
        <v>824</v>
      </c>
    </row>
    <row r="666" spans="1:65" s="2" customFormat="1" ht="24.2" customHeight="1">
      <c r="A666" s="35"/>
      <c r="B666" s="36"/>
      <c r="C666" s="189" t="s">
        <v>825</v>
      </c>
      <c r="D666" s="189" t="s">
        <v>294</v>
      </c>
      <c r="E666" s="190" t="s">
        <v>826</v>
      </c>
      <c r="F666" s="191" t="s">
        <v>827</v>
      </c>
      <c r="G666" s="192" t="s">
        <v>297</v>
      </c>
      <c r="H666" s="193">
        <v>605.09299999999996</v>
      </c>
      <c r="I666" s="194"/>
      <c r="J666" s="195">
        <f>ROUND(I666*H666,2)</f>
        <v>0</v>
      </c>
      <c r="K666" s="191" t="s">
        <v>298</v>
      </c>
      <c r="L666" s="40"/>
      <c r="M666" s="196" t="s">
        <v>1</v>
      </c>
      <c r="N666" s="197" t="s">
        <v>43</v>
      </c>
      <c r="O666" s="72"/>
      <c r="P666" s="198">
        <f>O666*H666</f>
        <v>0</v>
      </c>
      <c r="Q666" s="198">
        <v>8.8000000000000003E-4</v>
      </c>
      <c r="R666" s="198">
        <f>Q666*H666</f>
        <v>0.53248183999999998</v>
      </c>
      <c r="S666" s="198">
        <v>0</v>
      </c>
      <c r="T666" s="199">
        <f>S666*H666</f>
        <v>0</v>
      </c>
      <c r="U666" s="35"/>
      <c r="V666" s="35"/>
      <c r="W666" s="35"/>
      <c r="X666" s="35"/>
      <c r="Y666" s="35"/>
      <c r="Z666" s="35"/>
      <c r="AA666" s="35"/>
      <c r="AB666" s="35"/>
      <c r="AC666" s="35"/>
      <c r="AD666" s="35"/>
      <c r="AE666" s="35"/>
      <c r="AR666" s="200" t="s">
        <v>299</v>
      </c>
      <c r="AT666" s="200" t="s">
        <v>294</v>
      </c>
      <c r="AU666" s="200" t="s">
        <v>120</v>
      </c>
      <c r="AY666" s="18" t="s">
        <v>292</v>
      </c>
      <c r="BE666" s="201">
        <f>IF(N666="základní",J666,0)</f>
        <v>0</v>
      </c>
      <c r="BF666" s="201">
        <f>IF(N666="snížená",J666,0)</f>
        <v>0</v>
      </c>
      <c r="BG666" s="201">
        <f>IF(N666="zákl. přenesená",J666,0)</f>
        <v>0</v>
      </c>
      <c r="BH666" s="201">
        <f>IF(N666="sníž. přenesená",J666,0)</f>
        <v>0</v>
      </c>
      <c r="BI666" s="201">
        <f>IF(N666="nulová",J666,0)</f>
        <v>0</v>
      </c>
      <c r="BJ666" s="18" t="s">
        <v>120</v>
      </c>
      <c r="BK666" s="201">
        <f>ROUND(I666*H666,2)</f>
        <v>0</v>
      </c>
      <c r="BL666" s="18" t="s">
        <v>299</v>
      </c>
      <c r="BM666" s="200" t="s">
        <v>828</v>
      </c>
    </row>
    <row r="667" spans="1:65" s="14" customFormat="1" ht="11.25">
      <c r="B667" s="213"/>
      <c r="C667" s="214"/>
      <c r="D667" s="204" t="s">
        <v>301</v>
      </c>
      <c r="E667" s="215" t="s">
        <v>1</v>
      </c>
      <c r="F667" s="216" t="s">
        <v>816</v>
      </c>
      <c r="G667" s="214"/>
      <c r="H667" s="217">
        <v>601.42499999999995</v>
      </c>
      <c r="I667" s="218"/>
      <c r="J667" s="214"/>
      <c r="K667" s="214"/>
      <c r="L667" s="219"/>
      <c r="M667" s="220"/>
      <c r="N667" s="221"/>
      <c r="O667" s="221"/>
      <c r="P667" s="221"/>
      <c r="Q667" s="221"/>
      <c r="R667" s="221"/>
      <c r="S667" s="221"/>
      <c r="T667" s="222"/>
      <c r="AT667" s="223" t="s">
        <v>301</v>
      </c>
      <c r="AU667" s="223" t="s">
        <v>120</v>
      </c>
      <c r="AV667" s="14" t="s">
        <v>120</v>
      </c>
      <c r="AW667" s="14" t="s">
        <v>32</v>
      </c>
      <c r="AX667" s="14" t="s">
        <v>77</v>
      </c>
      <c r="AY667" s="223" t="s">
        <v>292</v>
      </c>
    </row>
    <row r="668" spans="1:65" s="14" customFormat="1" ht="11.25">
      <c r="B668" s="213"/>
      <c r="C668" s="214"/>
      <c r="D668" s="204" t="s">
        <v>301</v>
      </c>
      <c r="E668" s="215" t="s">
        <v>1</v>
      </c>
      <c r="F668" s="216" t="s">
        <v>817</v>
      </c>
      <c r="G668" s="214"/>
      <c r="H668" s="217">
        <v>129.66800000000001</v>
      </c>
      <c r="I668" s="218"/>
      <c r="J668" s="214"/>
      <c r="K668" s="214"/>
      <c r="L668" s="219"/>
      <c r="M668" s="220"/>
      <c r="N668" s="221"/>
      <c r="O668" s="221"/>
      <c r="P668" s="221"/>
      <c r="Q668" s="221"/>
      <c r="R668" s="221"/>
      <c r="S668" s="221"/>
      <c r="T668" s="222"/>
      <c r="AT668" s="223" t="s">
        <v>301</v>
      </c>
      <c r="AU668" s="223" t="s">
        <v>120</v>
      </c>
      <c r="AV668" s="14" t="s">
        <v>120</v>
      </c>
      <c r="AW668" s="14" t="s">
        <v>32</v>
      </c>
      <c r="AX668" s="14" t="s">
        <v>77</v>
      </c>
      <c r="AY668" s="223" t="s">
        <v>292</v>
      </c>
    </row>
    <row r="669" spans="1:65" s="14" customFormat="1" ht="11.25">
      <c r="B669" s="213"/>
      <c r="C669" s="214"/>
      <c r="D669" s="204" t="s">
        <v>301</v>
      </c>
      <c r="E669" s="215" t="s">
        <v>1</v>
      </c>
      <c r="F669" s="216" t="s">
        <v>818</v>
      </c>
      <c r="G669" s="214"/>
      <c r="H669" s="217">
        <v>-126</v>
      </c>
      <c r="I669" s="218"/>
      <c r="J669" s="214"/>
      <c r="K669" s="214"/>
      <c r="L669" s="219"/>
      <c r="M669" s="220"/>
      <c r="N669" s="221"/>
      <c r="O669" s="221"/>
      <c r="P669" s="221"/>
      <c r="Q669" s="221"/>
      <c r="R669" s="221"/>
      <c r="S669" s="221"/>
      <c r="T669" s="222"/>
      <c r="AT669" s="223" t="s">
        <v>301</v>
      </c>
      <c r="AU669" s="223" t="s">
        <v>120</v>
      </c>
      <c r="AV669" s="14" t="s">
        <v>120</v>
      </c>
      <c r="AW669" s="14" t="s">
        <v>32</v>
      </c>
      <c r="AX669" s="14" t="s">
        <v>77</v>
      </c>
      <c r="AY669" s="223" t="s">
        <v>292</v>
      </c>
    </row>
    <row r="670" spans="1:65" s="15" customFormat="1" ht="11.25">
      <c r="B670" s="224"/>
      <c r="C670" s="225"/>
      <c r="D670" s="204" t="s">
        <v>301</v>
      </c>
      <c r="E670" s="226" t="s">
        <v>1</v>
      </c>
      <c r="F670" s="227" t="s">
        <v>304</v>
      </c>
      <c r="G670" s="225"/>
      <c r="H670" s="228">
        <v>605.09299999999996</v>
      </c>
      <c r="I670" s="229"/>
      <c r="J670" s="225"/>
      <c r="K670" s="225"/>
      <c r="L670" s="230"/>
      <c r="M670" s="231"/>
      <c r="N670" s="232"/>
      <c r="O670" s="232"/>
      <c r="P670" s="232"/>
      <c r="Q670" s="232"/>
      <c r="R670" s="232"/>
      <c r="S670" s="232"/>
      <c r="T670" s="233"/>
      <c r="AT670" s="234" t="s">
        <v>301</v>
      </c>
      <c r="AU670" s="234" t="s">
        <v>120</v>
      </c>
      <c r="AV670" s="15" t="s">
        <v>299</v>
      </c>
      <c r="AW670" s="15" t="s">
        <v>32</v>
      </c>
      <c r="AX670" s="15" t="s">
        <v>85</v>
      </c>
      <c r="AY670" s="234" t="s">
        <v>292</v>
      </c>
    </row>
    <row r="671" spans="1:65" s="2" customFormat="1" ht="24.2" customHeight="1">
      <c r="A671" s="35"/>
      <c r="B671" s="36"/>
      <c r="C671" s="189" t="s">
        <v>829</v>
      </c>
      <c r="D671" s="189" t="s">
        <v>294</v>
      </c>
      <c r="E671" s="190" t="s">
        <v>830</v>
      </c>
      <c r="F671" s="191" t="s">
        <v>831</v>
      </c>
      <c r="G671" s="192" t="s">
        <v>297</v>
      </c>
      <c r="H671" s="193">
        <v>605.09299999999996</v>
      </c>
      <c r="I671" s="194"/>
      <c r="J671" s="195">
        <f>ROUND(I671*H671,2)</f>
        <v>0</v>
      </c>
      <c r="K671" s="191" t="s">
        <v>298</v>
      </c>
      <c r="L671" s="40"/>
      <c r="M671" s="196" t="s">
        <v>1</v>
      </c>
      <c r="N671" s="197" t="s">
        <v>43</v>
      </c>
      <c r="O671" s="72"/>
      <c r="P671" s="198">
        <f>O671*H671</f>
        <v>0</v>
      </c>
      <c r="Q671" s="198">
        <v>0</v>
      </c>
      <c r="R671" s="198">
        <f>Q671*H671</f>
        <v>0</v>
      </c>
      <c r="S671" s="198">
        <v>0</v>
      </c>
      <c r="T671" s="199">
        <f>S671*H671</f>
        <v>0</v>
      </c>
      <c r="U671" s="35"/>
      <c r="V671" s="35"/>
      <c r="W671" s="35"/>
      <c r="X671" s="35"/>
      <c r="Y671" s="35"/>
      <c r="Z671" s="35"/>
      <c r="AA671" s="35"/>
      <c r="AB671" s="35"/>
      <c r="AC671" s="35"/>
      <c r="AD671" s="35"/>
      <c r="AE671" s="35"/>
      <c r="AR671" s="200" t="s">
        <v>299</v>
      </c>
      <c r="AT671" s="200" t="s">
        <v>294</v>
      </c>
      <c r="AU671" s="200" t="s">
        <v>120</v>
      </c>
      <c r="AY671" s="18" t="s">
        <v>292</v>
      </c>
      <c r="BE671" s="201">
        <f>IF(N671="základní",J671,0)</f>
        <v>0</v>
      </c>
      <c r="BF671" s="201">
        <f>IF(N671="snížená",J671,0)</f>
        <v>0</v>
      </c>
      <c r="BG671" s="201">
        <f>IF(N671="zákl. přenesená",J671,0)</f>
        <v>0</v>
      </c>
      <c r="BH671" s="201">
        <f>IF(N671="sníž. přenesená",J671,0)</f>
        <v>0</v>
      </c>
      <c r="BI671" s="201">
        <f>IF(N671="nulová",J671,0)</f>
        <v>0</v>
      </c>
      <c r="BJ671" s="18" t="s">
        <v>120</v>
      </c>
      <c r="BK671" s="201">
        <f>ROUND(I671*H671,2)</f>
        <v>0</v>
      </c>
      <c r="BL671" s="18" t="s">
        <v>299</v>
      </c>
      <c r="BM671" s="200" t="s">
        <v>832</v>
      </c>
    </row>
    <row r="672" spans="1:65" s="2" customFormat="1" ht="16.5" customHeight="1">
      <c r="A672" s="35"/>
      <c r="B672" s="36"/>
      <c r="C672" s="189" t="s">
        <v>833</v>
      </c>
      <c r="D672" s="189" t="s">
        <v>294</v>
      </c>
      <c r="E672" s="190" t="s">
        <v>834</v>
      </c>
      <c r="F672" s="191" t="s">
        <v>835</v>
      </c>
      <c r="G672" s="192" t="s">
        <v>365</v>
      </c>
      <c r="H672" s="193">
        <v>18.571000000000002</v>
      </c>
      <c r="I672" s="194"/>
      <c r="J672" s="195">
        <f>ROUND(I672*H672,2)</f>
        <v>0</v>
      </c>
      <c r="K672" s="191" t="s">
        <v>298</v>
      </c>
      <c r="L672" s="40"/>
      <c r="M672" s="196" t="s">
        <v>1</v>
      </c>
      <c r="N672" s="197" t="s">
        <v>43</v>
      </c>
      <c r="O672" s="72"/>
      <c r="P672" s="198">
        <f>O672*H672</f>
        <v>0</v>
      </c>
      <c r="Q672" s="198">
        <v>1.05555</v>
      </c>
      <c r="R672" s="198">
        <f>Q672*H672</f>
        <v>19.602619050000001</v>
      </c>
      <c r="S672" s="198">
        <v>0</v>
      </c>
      <c r="T672" s="199">
        <f>S672*H672</f>
        <v>0</v>
      </c>
      <c r="U672" s="35"/>
      <c r="V672" s="35"/>
      <c r="W672" s="35"/>
      <c r="X672" s="35"/>
      <c r="Y672" s="35"/>
      <c r="Z672" s="35"/>
      <c r="AA672" s="35"/>
      <c r="AB672" s="35"/>
      <c r="AC672" s="35"/>
      <c r="AD672" s="35"/>
      <c r="AE672" s="35"/>
      <c r="AR672" s="200" t="s">
        <v>299</v>
      </c>
      <c r="AT672" s="200" t="s">
        <v>294</v>
      </c>
      <c r="AU672" s="200" t="s">
        <v>120</v>
      </c>
      <c r="AY672" s="18" t="s">
        <v>292</v>
      </c>
      <c r="BE672" s="201">
        <f>IF(N672="základní",J672,0)</f>
        <v>0</v>
      </c>
      <c r="BF672" s="201">
        <f>IF(N672="snížená",J672,0)</f>
        <v>0</v>
      </c>
      <c r="BG672" s="201">
        <f>IF(N672="zákl. přenesená",J672,0)</f>
        <v>0</v>
      </c>
      <c r="BH672" s="201">
        <f>IF(N672="sníž. přenesená",J672,0)</f>
        <v>0</v>
      </c>
      <c r="BI672" s="201">
        <f>IF(N672="nulová",J672,0)</f>
        <v>0</v>
      </c>
      <c r="BJ672" s="18" t="s">
        <v>120</v>
      </c>
      <c r="BK672" s="201">
        <f>ROUND(I672*H672,2)</f>
        <v>0</v>
      </c>
      <c r="BL672" s="18" t="s">
        <v>299</v>
      </c>
      <c r="BM672" s="200" t="s">
        <v>836</v>
      </c>
    </row>
    <row r="673" spans="1:65" s="13" customFormat="1" ht="11.25">
      <c r="B673" s="202"/>
      <c r="C673" s="203"/>
      <c r="D673" s="204" t="s">
        <v>301</v>
      </c>
      <c r="E673" s="205" t="s">
        <v>1</v>
      </c>
      <c r="F673" s="206" t="s">
        <v>837</v>
      </c>
      <c r="G673" s="203"/>
      <c r="H673" s="205" t="s">
        <v>1</v>
      </c>
      <c r="I673" s="207"/>
      <c r="J673" s="203"/>
      <c r="K673" s="203"/>
      <c r="L673" s="208"/>
      <c r="M673" s="209"/>
      <c r="N673" s="210"/>
      <c r="O673" s="210"/>
      <c r="P673" s="210"/>
      <c r="Q673" s="210"/>
      <c r="R673" s="210"/>
      <c r="S673" s="210"/>
      <c r="T673" s="211"/>
      <c r="AT673" s="212" t="s">
        <v>301</v>
      </c>
      <c r="AU673" s="212" t="s">
        <v>120</v>
      </c>
      <c r="AV673" s="13" t="s">
        <v>85</v>
      </c>
      <c r="AW673" s="13" t="s">
        <v>32</v>
      </c>
      <c r="AX673" s="13" t="s">
        <v>77</v>
      </c>
      <c r="AY673" s="212" t="s">
        <v>292</v>
      </c>
    </row>
    <row r="674" spans="1:65" s="14" customFormat="1" ht="11.25">
      <c r="B674" s="213"/>
      <c r="C674" s="214"/>
      <c r="D674" s="204" t="s">
        <v>301</v>
      </c>
      <c r="E674" s="215" t="s">
        <v>1</v>
      </c>
      <c r="F674" s="216" t="s">
        <v>838</v>
      </c>
      <c r="G674" s="214"/>
      <c r="H674" s="217">
        <v>18.571000000000002</v>
      </c>
      <c r="I674" s="218"/>
      <c r="J674" s="214"/>
      <c r="K674" s="214"/>
      <c r="L674" s="219"/>
      <c r="M674" s="220"/>
      <c r="N674" s="221"/>
      <c r="O674" s="221"/>
      <c r="P674" s="221"/>
      <c r="Q674" s="221"/>
      <c r="R674" s="221"/>
      <c r="S674" s="221"/>
      <c r="T674" s="222"/>
      <c r="AT674" s="223" t="s">
        <v>301</v>
      </c>
      <c r="AU674" s="223" t="s">
        <v>120</v>
      </c>
      <c r="AV674" s="14" t="s">
        <v>120</v>
      </c>
      <c r="AW674" s="14" t="s">
        <v>32</v>
      </c>
      <c r="AX674" s="14" t="s">
        <v>85</v>
      </c>
      <c r="AY674" s="223" t="s">
        <v>292</v>
      </c>
    </row>
    <row r="675" spans="1:65" s="2" customFormat="1" ht="16.5" customHeight="1">
      <c r="A675" s="35"/>
      <c r="B675" s="36"/>
      <c r="C675" s="189" t="s">
        <v>839</v>
      </c>
      <c r="D675" s="189" t="s">
        <v>294</v>
      </c>
      <c r="E675" s="190" t="s">
        <v>840</v>
      </c>
      <c r="F675" s="191" t="s">
        <v>841</v>
      </c>
      <c r="G675" s="192" t="s">
        <v>365</v>
      </c>
      <c r="H675" s="193">
        <v>9.4719999999999995</v>
      </c>
      <c r="I675" s="194"/>
      <c r="J675" s="195">
        <f>ROUND(I675*H675,2)</f>
        <v>0</v>
      </c>
      <c r="K675" s="191" t="s">
        <v>298</v>
      </c>
      <c r="L675" s="40"/>
      <c r="M675" s="196" t="s">
        <v>1</v>
      </c>
      <c r="N675" s="197" t="s">
        <v>43</v>
      </c>
      <c r="O675" s="72"/>
      <c r="P675" s="198">
        <f>O675*H675</f>
        <v>0</v>
      </c>
      <c r="Q675" s="198">
        <v>1.06277</v>
      </c>
      <c r="R675" s="198">
        <f>Q675*H675</f>
        <v>10.066557439999999</v>
      </c>
      <c r="S675" s="198">
        <v>0</v>
      </c>
      <c r="T675" s="199">
        <f>S675*H675</f>
        <v>0</v>
      </c>
      <c r="U675" s="35"/>
      <c r="V675" s="35"/>
      <c r="W675" s="35"/>
      <c r="X675" s="35"/>
      <c r="Y675" s="35"/>
      <c r="Z675" s="35"/>
      <c r="AA675" s="35"/>
      <c r="AB675" s="35"/>
      <c r="AC675" s="35"/>
      <c r="AD675" s="35"/>
      <c r="AE675" s="35"/>
      <c r="AR675" s="200" t="s">
        <v>299</v>
      </c>
      <c r="AT675" s="200" t="s">
        <v>294</v>
      </c>
      <c r="AU675" s="200" t="s">
        <v>120</v>
      </c>
      <c r="AY675" s="18" t="s">
        <v>292</v>
      </c>
      <c r="BE675" s="201">
        <f>IF(N675="základní",J675,0)</f>
        <v>0</v>
      </c>
      <c r="BF675" s="201">
        <f>IF(N675="snížená",J675,0)</f>
        <v>0</v>
      </c>
      <c r="BG675" s="201">
        <f>IF(N675="zákl. přenesená",J675,0)</f>
        <v>0</v>
      </c>
      <c r="BH675" s="201">
        <f>IF(N675="sníž. přenesená",J675,0)</f>
        <v>0</v>
      </c>
      <c r="BI675" s="201">
        <f>IF(N675="nulová",J675,0)</f>
        <v>0</v>
      </c>
      <c r="BJ675" s="18" t="s">
        <v>120</v>
      </c>
      <c r="BK675" s="201">
        <f>ROUND(I675*H675,2)</f>
        <v>0</v>
      </c>
      <c r="BL675" s="18" t="s">
        <v>299</v>
      </c>
      <c r="BM675" s="200" t="s">
        <v>842</v>
      </c>
    </row>
    <row r="676" spans="1:65" s="13" customFormat="1" ht="11.25">
      <c r="B676" s="202"/>
      <c r="C676" s="203"/>
      <c r="D676" s="204" t="s">
        <v>301</v>
      </c>
      <c r="E676" s="205" t="s">
        <v>1</v>
      </c>
      <c r="F676" s="206" t="s">
        <v>843</v>
      </c>
      <c r="G676" s="203"/>
      <c r="H676" s="205" t="s">
        <v>1</v>
      </c>
      <c r="I676" s="207"/>
      <c r="J676" s="203"/>
      <c r="K676" s="203"/>
      <c r="L676" s="208"/>
      <c r="M676" s="209"/>
      <c r="N676" s="210"/>
      <c r="O676" s="210"/>
      <c r="P676" s="210"/>
      <c r="Q676" s="210"/>
      <c r="R676" s="210"/>
      <c r="S676" s="210"/>
      <c r="T676" s="211"/>
      <c r="AT676" s="212" t="s">
        <v>301</v>
      </c>
      <c r="AU676" s="212" t="s">
        <v>120</v>
      </c>
      <c r="AV676" s="13" t="s">
        <v>85</v>
      </c>
      <c r="AW676" s="13" t="s">
        <v>32</v>
      </c>
      <c r="AX676" s="13" t="s">
        <v>77</v>
      </c>
      <c r="AY676" s="212" t="s">
        <v>292</v>
      </c>
    </row>
    <row r="677" spans="1:65" s="14" customFormat="1" ht="11.25">
      <c r="B677" s="213"/>
      <c r="C677" s="214"/>
      <c r="D677" s="204" t="s">
        <v>301</v>
      </c>
      <c r="E677" s="215" t="s">
        <v>1</v>
      </c>
      <c r="F677" s="216" t="s">
        <v>844</v>
      </c>
      <c r="G677" s="214"/>
      <c r="H677" s="217">
        <v>9.4719999999999995</v>
      </c>
      <c r="I677" s="218"/>
      <c r="J677" s="214"/>
      <c r="K677" s="214"/>
      <c r="L677" s="219"/>
      <c r="M677" s="220"/>
      <c r="N677" s="221"/>
      <c r="O677" s="221"/>
      <c r="P677" s="221"/>
      <c r="Q677" s="221"/>
      <c r="R677" s="221"/>
      <c r="S677" s="221"/>
      <c r="T677" s="222"/>
      <c r="AT677" s="223" t="s">
        <v>301</v>
      </c>
      <c r="AU677" s="223" t="s">
        <v>120</v>
      </c>
      <c r="AV677" s="14" t="s">
        <v>120</v>
      </c>
      <c r="AW677" s="14" t="s">
        <v>32</v>
      </c>
      <c r="AX677" s="14" t="s">
        <v>85</v>
      </c>
      <c r="AY677" s="223" t="s">
        <v>292</v>
      </c>
    </row>
    <row r="678" spans="1:65" s="2" customFormat="1" ht="16.5" customHeight="1">
      <c r="A678" s="35"/>
      <c r="B678" s="36"/>
      <c r="C678" s="189" t="s">
        <v>845</v>
      </c>
      <c r="D678" s="189" t="s">
        <v>294</v>
      </c>
      <c r="E678" s="190" t="s">
        <v>846</v>
      </c>
      <c r="F678" s="191" t="s">
        <v>847</v>
      </c>
      <c r="G678" s="192" t="s">
        <v>307</v>
      </c>
      <c r="H678" s="193">
        <v>1.0640000000000001</v>
      </c>
      <c r="I678" s="194"/>
      <c r="J678" s="195">
        <f>ROUND(I678*H678,2)</f>
        <v>0</v>
      </c>
      <c r="K678" s="191" t="s">
        <v>298</v>
      </c>
      <c r="L678" s="40"/>
      <c r="M678" s="196" t="s">
        <v>1</v>
      </c>
      <c r="N678" s="197" t="s">
        <v>43</v>
      </c>
      <c r="O678" s="72"/>
      <c r="P678" s="198">
        <f>O678*H678</f>
        <v>0</v>
      </c>
      <c r="Q678" s="198">
        <v>2.5019399999999998</v>
      </c>
      <c r="R678" s="198">
        <f>Q678*H678</f>
        <v>2.6620641599999999</v>
      </c>
      <c r="S678" s="198">
        <v>0</v>
      </c>
      <c r="T678" s="199">
        <f>S678*H678</f>
        <v>0</v>
      </c>
      <c r="U678" s="35"/>
      <c r="V678" s="35"/>
      <c r="W678" s="35"/>
      <c r="X678" s="35"/>
      <c r="Y678" s="35"/>
      <c r="Z678" s="35"/>
      <c r="AA678" s="35"/>
      <c r="AB678" s="35"/>
      <c r="AC678" s="35"/>
      <c r="AD678" s="35"/>
      <c r="AE678" s="35"/>
      <c r="AR678" s="200" t="s">
        <v>299</v>
      </c>
      <c r="AT678" s="200" t="s">
        <v>294</v>
      </c>
      <c r="AU678" s="200" t="s">
        <v>120</v>
      </c>
      <c r="AY678" s="18" t="s">
        <v>292</v>
      </c>
      <c r="BE678" s="201">
        <f>IF(N678="základní",J678,0)</f>
        <v>0</v>
      </c>
      <c r="BF678" s="201">
        <f>IF(N678="snížená",J678,0)</f>
        <v>0</v>
      </c>
      <c r="BG678" s="201">
        <f>IF(N678="zákl. přenesená",J678,0)</f>
        <v>0</v>
      </c>
      <c r="BH678" s="201">
        <f>IF(N678="sníž. přenesená",J678,0)</f>
        <v>0</v>
      </c>
      <c r="BI678" s="201">
        <f>IF(N678="nulová",J678,0)</f>
        <v>0</v>
      </c>
      <c r="BJ678" s="18" t="s">
        <v>120</v>
      </c>
      <c r="BK678" s="201">
        <f>ROUND(I678*H678,2)</f>
        <v>0</v>
      </c>
      <c r="BL678" s="18" t="s">
        <v>299</v>
      </c>
      <c r="BM678" s="200" t="s">
        <v>848</v>
      </c>
    </row>
    <row r="679" spans="1:65" s="13" customFormat="1" ht="11.25">
      <c r="B679" s="202"/>
      <c r="C679" s="203"/>
      <c r="D679" s="204" t="s">
        <v>301</v>
      </c>
      <c r="E679" s="205" t="s">
        <v>1</v>
      </c>
      <c r="F679" s="206" t="s">
        <v>849</v>
      </c>
      <c r="G679" s="203"/>
      <c r="H679" s="205" t="s">
        <v>1</v>
      </c>
      <c r="I679" s="207"/>
      <c r="J679" s="203"/>
      <c r="K679" s="203"/>
      <c r="L679" s="208"/>
      <c r="M679" s="209"/>
      <c r="N679" s="210"/>
      <c r="O679" s="210"/>
      <c r="P679" s="210"/>
      <c r="Q679" s="210"/>
      <c r="R679" s="210"/>
      <c r="S679" s="210"/>
      <c r="T679" s="211"/>
      <c r="AT679" s="212" t="s">
        <v>301</v>
      </c>
      <c r="AU679" s="212" t="s">
        <v>120</v>
      </c>
      <c r="AV679" s="13" t="s">
        <v>85</v>
      </c>
      <c r="AW679" s="13" t="s">
        <v>32</v>
      </c>
      <c r="AX679" s="13" t="s">
        <v>77</v>
      </c>
      <c r="AY679" s="212" t="s">
        <v>292</v>
      </c>
    </row>
    <row r="680" spans="1:65" s="14" customFormat="1" ht="11.25">
      <c r="B680" s="213"/>
      <c r="C680" s="214"/>
      <c r="D680" s="204" t="s">
        <v>301</v>
      </c>
      <c r="E680" s="215" t="s">
        <v>1</v>
      </c>
      <c r="F680" s="216" t="s">
        <v>850</v>
      </c>
      <c r="G680" s="214"/>
      <c r="H680" s="217">
        <v>0.73799999999999999</v>
      </c>
      <c r="I680" s="218"/>
      <c r="J680" s="214"/>
      <c r="K680" s="214"/>
      <c r="L680" s="219"/>
      <c r="M680" s="220"/>
      <c r="N680" s="221"/>
      <c r="O680" s="221"/>
      <c r="P680" s="221"/>
      <c r="Q680" s="221"/>
      <c r="R680" s="221"/>
      <c r="S680" s="221"/>
      <c r="T680" s="222"/>
      <c r="AT680" s="223" t="s">
        <v>301</v>
      </c>
      <c r="AU680" s="223" t="s">
        <v>120</v>
      </c>
      <c r="AV680" s="14" t="s">
        <v>120</v>
      </c>
      <c r="AW680" s="14" t="s">
        <v>32</v>
      </c>
      <c r="AX680" s="14" t="s">
        <v>77</v>
      </c>
      <c r="AY680" s="223" t="s">
        <v>292</v>
      </c>
    </row>
    <row r="681" spans="1:65" s="14" customFormat="1" ht="11.25">
      <c r="B681" s="213"/>
      <c r="C681" s="214"/>
      <c r="D681" s="204" t="s">
        <v>301</v>
      </c>
      <c r="E681" s="215" t="s">
        <v>1</v>
      </c>
      <c r="F681" s="216" t="s">
        <v>851</v>
      </c>
      <c r="G681" s="214"/>
      <c r="H681" s="217">
        <v>0.32600000000000001</v>
      </c>
      <c r="I681" s="218"/>
      <c r="J681" s="214"/>
      <c r="K681" s="214"/>
      <c r="L681" s="219"/>
      <c r="M681" s="220"/>
      <c r="N681" s="221"/>
      <c r="O681" s="221"/>
      <c r="P681" s="221"/>
      <c r="Q681" s="221"/>
      <c r="R681" s="221"/>
      <c r="S681" s="221"/>
      <c r="T681" s="222"/>
      <c r="AT681" s="223" t="s">
        <v>301</v>
      </c>
      <c r="AU681" s="223" t="s">
        <v>120</v>
      </c>
      <c r="AV681" s="14" t="s">
        <v>120</v>
      </c>
      <c r="AW681" s="14" t="s">
        <v>32</v>
      </c>
      <c r="AX681" s="14" t="s">
        <v>77</v>
      </c>
      <c r="AY681" s="223" t="s">
        <v>292</v>
      </c>
    </row>
    <row r="682" spans="1:65" s="15" customFormat="1" ht="11.25">
      <c r="B682" s="224"/>
      <c r="C682" s="225"/>
      <c r="D682" s="204" t="s">
        <v>301</v>
      </c>
      <c r="E682" s="226" t="s">
        <v>1</v>
      </c>
      <c r="F682" s="227" t="s">
        <v>304</v>
      </c>
      <c r="G682" s="225"/>
      <c r="H682" s="228">
        <v>1.0640000000000001</v>
      </c>
      <c r="I682" s="229"/>
      <c r="J682" s="225"/>
      <c r="K682" s="225"/>
      <c r="L682" s="230"/>
      <c r="M682" s="231"/>
      <c r="N682" s="232"/>
      <c r="O682" s="232"/>
      <c r="P682" s="232"/>
      <c r="Q682" s="232"/>
      <c r="R682" s="232"/>
      <c r="S682" s="232"/>
      <c r="T682" s="233"/>
      <c r="AT682" s="234" t="s">
        <v>301</v>
      </c>
      <c r="AU682" s="234" t="s">
        <v>120</v>
      </c>
      <c r="AV682" s="15" t="s">
        <v>299</v>
      </c>
      <c r="AW682" s="15" t="s">
        <v>32</v>
      </c>
      <c r="AX682" s="15" t="s">
        <v>85</v>
      </c>
      <c r="AY682" s="234" t="s">
        <v>292</v>
      </c>
    </row>
    <row r="683" spans="1:65" s="2" customFormat="1" ht="24.2" customHeight="1">
      <c r="A683" s="35"/>
      <c r="B683" s="36"/>
      <c r="C683" s="189" t="s">
        <v>852</v>
      </c>
      <c r="D683" s="189" t="s">
        <v>294</v>
      </c>
      <c r="E683" s="190" t="s">
        <v>853</v>
      </c>
      <c r="F683" s="191" t="s">
        <v>854</v>
      </c>
      <c r="G683" s="192" t="s">
        <v>297</v>
      </c>
      <c r="H683" s="193">
        <v>53.323999999999998</v>
      </c>
      <c r="I683" s="194"/>
      <c r="J683" s="195">
        <f>ROUND(I683*H683,2)</f>
        <v>0</v>
      </c>
      <c r="K683" s="191" t="s">
        <v>298</v>
      </c>
      <c r="L683" s="40"/>
      <c r="M683" s="196" t="s">
        <v>1</v>
      </c>
      <c r="N683" s="197" t="s">
        <v>43</v>
      </c>
      <c r="O683" s="72"/>
      <c r="P683" s="198">
        <f>O683*H683</f>
        <v>0</v>
      </c>
      <c r="Q683" s="198">
        <v>4.6499999999999996E-3</v>
      </c>
      <c r="R683" s="198">
        <f>Q683*H683</f>
        <v>0.24795659999999997</v>
      </c>
      <c r="S683" s="198">
        <v>0</v>
      </c>
      <c r="T683" s="199">
        <f>S683*H683</f>
        <v>0</v>
      </c>
      <c r="U683" s="35"/>
      <c r="V683" s="35"/>
      <c r="W683" s="35"/>
      <c r="X683" s="35"/>
      <c r="Y683" s="35"/>
      <c r="Z683" s="35"/>
      <c r="AA683" s="35"/>
      <c r="AB683" s="35"/>
      <c r="AC683" s="35"/>
      <c r="AD683" s="35"/>
      <c r="AE683" s="35"/>
      <c r="AR683" s="200" t="s">
        <v>299</v>
      </c>
      <c r="AT683" s="200" t="s">
        <v>294</v>
      </c>
      <c r="AU683" s="200" t="s">
        <v>120</v>
      </c>
      <c r="AY683" s="18" t="s">
        <v>292</v>
      </c>
      <c r="BE683" s="201">
        <f>IF(N683="základní",J683,0)</f>
        <v>0</v>
      </c>
      <c r="BF683" s="201">
        <f>IF(N683="snížená",J683,0)</f>
        <v>0</v>
      </c>
      <c r="BG683" s="201">
        <f>IF(N683="zákl. přenesená",J683,0)</f>
        <v>0</v>
      </c>
      <c r="BH683" s="201">
        <f>IF(N683="sníž. přenesená",J683,0)</f>
        <v>0</v>
      </c>
      <c r="BI683" s="201">
        <f>IF(N683="nulová",J683,0)</f>
        <v>0</v>
      </c>
      <c r="BJ683" s="18" t="s">
        <v>120</v>
      </c>
      <c r="BK683" s="201">
        <f>ROUND(I683*H683,2)</f>
        <v>0</v>
      </c>
      <c r="BL683" s="18" t="s">
        <v>299</v>
      </c>
      <c r="BM683" s="200" t="s">
        <v>855</v>
      </c>
    </row>
    <row r="684" spans="1:65" s="13" customFormat="1" ht="11.25">
      <c r="B684" s="202"/>
      <c r="C684" s="203"/>
      <c r="D684" s="204" t="s">
        <v>301</v>
      </c>
      <c r="E684" s="205" t="s">
        <v>1</v>
      </c>
      <c r="F684" s="206" t="s">
        <v>849</v>
      </c>
      <c r="G684" s="203"/>
      <c r="H684" s="205" t="s">
        <v>1</v>
      </c>
      <c r="I684" s="207"/>
      <c r="J684" s="203"/>
      <c r="K684" s="203"/>
      <c r="L684" s="208"/>
      <c r="M684" s="209"/>
      <c r="N684" s="210"/>
      <c r="O684" s="210"/>
      <c r="P684" s="210"/>
      <c r="Q684" s="210"/>
      <c r="R684" s="210"/>
      <c r="S684" s="210"/>
      <c r="T684" s="211"/>
      <c r="AT684" s="212" t="s">
        <v>301</v>
      </c>
      <c r="AU684" s="212" t="s">
        <v>120</v>
      </c>
      <c r="AV684" s="13" t="s">
        <v>85</v>
      </c>
      <c r="AW684" s="13" t="s">
        <v>32</v>
      </c>
      <c r="AX684" s="13" t="s">
        <v>77</v>
      </c>
      <c r="AY684" s="212" t="s">
        <v>292</v>
      </c>
    </row>
    <row r="685" spans="1:65" s="14" customFormat="1" ht="11.25">
      <c r="B685" s="213"/>
      <c r="C685" s="214"/>
      <c r="D685" s="204" t="s">
        <v>301</v>
      </c>
      <c r="E685" s="215" t="s">
        <v>1</v>
      </c>
      <c r="F685" s="216" t="s">
        <v>856</v>
      </c>
      <c r="G685" s="214"/>
      <c r="H685" s="217">
        <v>7.7039999999999997</v>
      </c>
      <c r="I685" s="218"/>
      <c r="J685" s="214"/>
      <c r="K685" s="214"/>
      <c r="L685" s="219"/>
      <c r="M685" s="220"/>
      <c r="N685" s="221"/>
      <c r="O685" s="221"/>
      <c r="P685" s="221"/>
      <c r="Q685" s="221"/>
      <c r="R685" s="221"/>
      <c r="S685" s="221"/>
      <c r="T685" s="222"/>
      <c r="AT685" s="223" t="s">
        <v>301</v>
      </c>
      <c r="AU685" s="223" t="s">
        <v>120</v>
      </c>
      <c r="AV685" s="14" t="s">
        <v>120</v>
      </c>
      <c r="AW685" s="14" t="s">
        <v>32</v>
      </c>
      <c r="AX685" s="14" t="s">
        <v>77</v>
      </c>
      <c r="AY685" s="223" t="s">
        <v>292</v>
      </c>
    </row>
    <row r="686" spans="1:65" s="14" customFormat="1" ht="11.25">
      <c r="B686" s="213"/>
      <c r="C686" s="214"/>
      <c r="D686" s="204" t="s">
        <v>301</v>
      </c>
      <c r="E686" s="215" t="s">
        <v>1</v>
      </c>
      <c r="F686" s="216" t="s">
        <v>857</v>
      </c>
      <c r="G686" s="214"/>
      <c r="H686" s="217">
        <v>3.698</v>
      </c>
      <c r="I686" s="218"/>
      <c r="J686" s="214"/>
      <c r="K686" s="214"/>
      <c r="L686" s="219"/>
      <c r="M686" s="220"/>
      <c r="N686" s="221"/>
      <c r="O686" s="221"/>
      <c r="P686" s="221"/>
      <c r="Q686" s="221"/>
      <c r="R686" s="221"/>
      <c r="S686" s="221"/>
      <c r="T686" s="222"/>
      <c r="AT686" s="223" t="s">
        <v>301</v>
      </c>
      <c r="AU686" s="223" t="s">
        <v>120</v>
      </c>
      <c r="AV686" s="14" t="s">
        <v>120</v>
      </c>
      <c r="AW686" s="14" t="s">
        <v>32</v>
      </c>
      <c r="AX686" s="14" t="s">
        <v>77</v>
      </c>
      <c r="AY686" s="223" t="s">
        <v>292</v>
      </c>
    </row>
    <row r="687" spans="1:65" s="16" customFormat="1" ht="11.25">
      <c r="B687" s="235"/>
      <c r="C687" s="236"/>
      <c r="D687" s="204" t="s">
        <v>301</v>
      </c>
      <c r="E687" s="237" t="s">
        <v>1</v>
      </c>
      <c r="F687" s="238" t="s">
        <v>316</v>
      </c>
      <c r="G687" s="236"/>
      <c r="H687" s="239">
        <v>11.401999999999999</v>
      </c>
      <c r="I687" s="240"/>
      <c r="J687" s="236"/>
      <c r="K687" s="236"/>
      <c r="L687" s="241"/>
      <c r="M687" s="242"/>
      <c r="N687" s="243"/>
      <c r="O687" s="243"/>
      <c r="P687" s="243"/>
      <c r="Q687" s="243"/>
      <c r="R687" s="243"/>
      <c r="S687" s="243"/>
      <c r="T687" s="244"/>
      <c r="AT687" s="245" t="s">
        <v>301</v>
      </c>
      <c r="AU687" s="245" t="s">
        <v>120</v>
      </c>
      <c r="AV687" s="16" t="s">
        <v>317</v>
      </c>
      <c r="AW687" s="16" t="s">
        <v>32</v>
      </c>
      <c r="AX687" s="16" t="s">
        <v>77</v>
      </c>
      <c r="AY687" s="245" t="s">
        <v>292</v>
      </c>
    </row>
    <row r="688" spans="1:65" s="13" customFormat="1" ht="11.25">
      <c r="B688" s="202"/>
      <c r="C688" s="203"/>
      <c r="D688" s="204" t="s">
        <v>301</v>
      </c>
      <c r="E688" s="205" t="s">
        <v>1</v>
      </c>
      <c r="F688" s="206" t="s">
        <v>858</v>
      </c>
      <c r="G688" s="203"/>
      <c r="H688" s="205" t="s">
        <v>1</v>
      </c>
      <c r="I688" s="207"/>
      <c r="J688" s="203"/>
      <c r="K688" s="203"/>
      <c r="L688" s="208"/>
      <c r="M688" s="209"/>
      <c r="N688" s="210"/>
      <c r="O688" s="210"/>
      <c r="P688" s="210"/>
      <c r="Q688" s="210"/>
      <c r="R688" s="210"/>
      <c r="S688" s="210"/>
      <c r="T688" s="211"/>
      <c r="AT688" s="212" t="s">
        <v>301</v>
      </c>
      <c r="AU688" s="212" t="s">
        <v>120</v>
      </c>
      <c r="AV688" s="13" t="s">
        <v>85</v>
      </c>
      <c r="AW688" s="13" t="s">
        <v>32</v>
      </c>
      <c r="AX688" s="13" t="s">
        <v>77</v>
      </c>
      <c r="AY688" s="212" t="s">
        <v>292</v>
      </c>
    </row>
    <row r="689" spans="1:65" s="14" customFormat="1" ht="11.25">
      <c r="B689" s="213"/>
      <c r="C689" s="214"/>
      <c r="D689" s="204" t="s">
        <v>301</v>
      </c>
      <c r="E689" s="215" t="s">
        <v>1</v>
      </c>
      <c r="F689" s="216" t="s">
        <v>859</v>
      </c>
      <c r="G689" s="214"/>
      <c r="H689" s="217">
        <v>34.86</v>
      </c>
      <c r="I689" s="218"/>
      <c r="J689" s="214"/>
      <c r="K689" s="214"/>
      <c r="L689" s="219"/>
      <c r="M689" s="220"/>
      <c r="N689" s="221"/>
      <c r="O689" s="221"/>
      <c r="P689" s="221"/>
      <c r="Q689" s="221"/>
      <c r="R689" s="221"/>
      <c r="S689" s="221"/>
      <c r="T689" s="222"/>
      <c r="AT689" s="223" t="s">
        <v>301</v>
      </c>
      <c r="AU689" s="223" t="s">
        <v>120</v>
      </c>
      <c r="AV689" s="14" t="s">
        <v>120</v>
      </c>
      <c r="AW689" s="14" t="s">
        <v>32</v>
      </c>
      <c r="AX689" s="14" t="s">
        <v>77</v>
      </c>
      <c r="AY689" s="223" t="s">
        <v>292</v>
      </c>
    </row>
    <row r="690" spans="1:65" s="14" customFormat="1" ht="22.5">
      <c r="B690" s="213"/>
      <c r="C690" s="214"/>
      <c r="D690" s="204" t="s">
        <v>301</v>
      </c>
      <c r="E690" s="215" t="s">
        <v>1</v>
      </c>
      <c r="F690" s="216" t="s">
        <v>860</v>
      </c>
      <c r="G690" s="214"/>
      <c r="H690" s="217">
        <v>5.3739999999999997</v>
      </c>
      <c r="I690" s="218"/>
      <c r="J690" s="214"/>
      <c r="K690" s="214"/>
      <c r="L690" s="219"/>
      <c r="M690" s="220"/>
      <c r="N690" s="221"/>
      <c r="O690" s="221"/>
      <c r="P690" s="221"/>
      <c r="Q690" s="221"/>
      <c r="R690" s="221"/>
      <c r="S690" s="221"/>
      <c r="T690" s="222"/>
      <c r="AT690" s="223" t="s">
        <v>301</v>
      </c>
      <c r="AU690" s="223" t="s">
        <v>120</v>
      </c>
      <c r="AV690" s="14" t="s">
        <v>120</v>
      </c>
      <c r="AW690" s="14" t="s">
        <v>32</v>
      </c>
      <c r="AX690" s="14" t="s">
        <v>77</v>
      </c>
      <c r="AY690" s="223" t="s">
        <v>292</v>
      </c>
    </row>
    <row r="691" spans="1:65" s="14" customFormat="1" ht="11.25">
      <c r="B691" s="213"/>
      <c r="C691" s="214"/>
      <c r="D691" s="204" t="s">
        <v>301</v>
      </c>
      <c r="E691" s="215" t="s">
        <v>1</v>
      </c>
      <c r="F691" s="216" t="s">
        <v>861</v>
      </c>
      <c r="G691" s="214"/>
      <c r="H691" s="217">
        <v>1.6879999999999999</v>
      </c>
      <c r="I691" s="218"/>
      <c r="J691" s="214"/>
      <c r="K691" s="214"/>
      <c r="L691" s="219"/>
      <c r="M691" s="220"/>
      <c r="N691" s="221"/>
      <c r="O691" s="221"/>
      <c r="P691" s="221"/>
      <c r="Q691" s="221"/>
      <c r="R691" s="221"/>
      <c r="S691" s="221"/>
      <c r="T691" s="222"/>
      <c r="AT691" s="223" t="s">
        <v>301</v>
      </c>
      <c r="AU691" s="223" t="s">
        <v>120</v>
      </c>
      <c r="AV691" s="14" t="s">
        <v>120</v>
      </c>
      <c r="AW691" s="14" t="s">
        <v>32</v>
      </c>
      <c r="AX691" s="14" t="s">
        <v>77</v>
      </c>
      <c r="AY691" s="223" t="s">
        <v>292</v>
      </c>
    </row>
    <row r="692" spans="1:65" s="16" customFormat="1" ht="11.25">
      <c r="B692" s="235"/>
      <c r="C692" s="236"/>
      <c r="D692" s="204" t="s">
        <v>301</v>
      </c>
      <c r="E692" s="237" t="s">
        <v>1</v>
      </c>
      <c r="F692" s="238" t="s">
        <v>316</v>
      </c>
      <c r="G692" s="236"/>
      <c r="H692" s="239">
        <v>41.921999999999997</v>
      </c>
      <c r="I692" s="240"/>
      <c r="J692" s="236"/>
      <c r="K692" s="236"/>
      <c r="L692" s="241"/>
      <c r="M692" s="242"/>
      <c r="N692" s="243"/>
      <c r="O692" s="243"/>
      <c r="P692" s="243"/>
      <c r="Q692" s="243"/>
      <c r="R692" s="243"/>
      <c r="S692" s="243"/>
      <c r="T692" s="244"/>
      <c r="AT692" s="245" t="s">
        <v>301</v>
      </c>
      <c r="AU692" s="245" t="s">
        <v>120</v>
      </c>
      <c r="AV692" s="16" t="s">
        <v>317</v>
      </c>
      <c r="AW692" s="16" t="s">
        <v>32</v>
      </c>
      <c r="AX692" s="16" t="s">
        <v>77</v>
      </c>
      <c r="AY692" s="245" t="s">
        <v>292</v>
      </c>
    </row>
    <row r="693" spans="1:65" s="15" customFormat="1" ht="11.25">
      <c r="B693" s="224"/>
      <c r="C693" s="225"/>
      <c r="D693" s="204" t="s">
        <v>301</v>
      </c>
      <c r="E693" s="226" t="s">
        <v>1</v>
      </c>
      <c r="F693" s="227" t="s">
        <v>304</v>
      </c>
      <c r="G693" s="225"/>
      <c r="H693" s="228">
        <v>53.323999999999998</v>
      </c>
      <c r="I693" s="229"/>
      <c r="J693" s="225"/>
      <c r="K693" s="225"/>
      <c r="L693" s="230"/>
      <c r="M693" s="231"/>
      <c r="N693" s="232"/>
      <c r="O693" s="232"/>
      <c r="P693" s="232"/>
      <c r="Q693" s="232"/>
      <c r="R693" s="232"/>
      <c r="S693" s="232"/>
      <c r="T693" s="233"/>
      <c r="AT693" s="234" t="s">
        <v>301</v>
      </c>
      <c r="AU693" s="234" t="s">
        <v>120</v>
      </c>
      <c r="AV693" s="15" t="s">
        <v>299</v>
      </c>
      <c r="AW693" s="15" t="s">
        <v>32</v>
      </c>
      <c r="AX693" s="15" t="s">
        <v>85</v>
      </c>
      <c r="AY693" s="234" t="s">
        <v>292</v>
      </c>
    </row>
    <row r="694" spans="1:65" s="2" customFormat="1" ht="24.2" customHeight="1">
      <c r="A694" s="35"/>
      <c r="B694" s="36"/>
      <c r="C694" s="189" t="s">
        <v>862</v>
      </c>
      <c r="D694" s="189" t="s">
        <v>294</v>
      </c>
      <c r="E694" s="190" t="s">
        <v>863</v>
      </c>
      <c r="F694" s="191" t="s">
        <v>864</v>
      </c>
      <c r="G694" s="192" t="s">
        <v>297</v>
      </c>
      <c r="H694" s="193">
        <v>53.323999999999998</v>
      </c>
      <c r="I694" s="194"/>
      <c r="J694" s="195">
        <f>ROUND(I694*H694,2)</f>
        <v>0</v>
      </c>
      <c r="K694" s="191" t="s">
        <v>298</v>
      </c>
      <c r="L694" s="40"/>
      <c r="M694" s="196" t="s">
        <v>1</v>
      </c>
      <c r="N694" s="197" t="s">
        <v>43</v>
      </c>
      <c r="O694" s="72"/>
      <c r="P694" s="198">
        <f>O694*H694</f>
        <v>0</v>
      </c>
      <c r="Q694" s="198">
        <v>0</v>
      </c>
      <c r="R694" s="198">
        <f>Q694*H694</f>
        <v>0</v>
      </c>
      <c r="S694" s="198">
        <v>0</v>
      </c>
      <c r="T694" s="199">
        <f>S694*H694</f>
        <v>0</v>
      </c>
      <c r="U694" s="35"/>
      <c r="V694" s="35"/>
      <c r="W694" s="35"/>
      <c r="X694" s="35"/>
      <c r="Y694" s="35"/>
      <c r="Z694" s="35"/>
      <c r="AA694" s="35"/>
      <c r="AB694" s="35"/>
      <c r="AC694" s="35"/>
      <c r="AD694" s="35"/>
      <c r="AE694" s="35"/>
      <c r="AR694" s="200" t="s">
        <v>299</v>
      </c>
      <c r="AT694" s="200" t="s">
        <v>294</v>
      </c>
      <c r="AU694" s="200" t="s">
        <v>120</v>
      </c>
      <c r="AY694" s="18" t="s">
        <v>292</v>
      </c>
      <c r="BE694" s="201">
        <f>IF(N694="základní",J694,0)</f>
        <v>0</v>
      </c>
      <c r="BF694" s="201">
        <f>IF(N694="snížená",J694,0)</f>
        <v>0</v>
      </c>
      <c r="BG694" s="201">
        <f>IF(N694="zákl. přenesená",J694,0)</f>
        <v>0</v>
      </c>
      <c r="BH694" s="201">
        <f>IF(N694="sníž. přenesená",J694,0)</f>
        <v>0</v>
      </c>
      <c r="BI694" s="201">
        <f>IF(N694="nulová",J694,0)</f>
        <v>0</v>
      </c>
      <c r="BJ694" s="18" t="s">
        <v>120</v>
      </c>
      <c r="BK694" s="201">
        <f>ROUND(I694*H694,2)</f>
        <v>0</v>
      </c>
      <c r="BL694" s="18" t="s">
        <v>299</v>
      </c>
      <c r="BM694" s="200" t="s">
        <v>865</v>
      </c>
    </row>
    <row r="695" spans="1:65" s="2" customFormat="1" ht="33" customHeight="1">
      <c r="A695" s="35"/>
      <c r="B695" s="36"/>
      <c r="C695" s="189" t="s">
        <v>866</v>
      </c>
      <c r="D695" s="189" t="s">
        <v>294</v>
      </c>
      <c r="E695" s="190" t="s">
        <v>867</v>
      </c>
      <c r="F695" s="191" t="s">
        <v>868</v>
      </c>
      <c r="G695" s="192" t="s">
        <v>297</v>
      </c>
      <c r="H695" s="193">
        <v>44.81</v>
      </c>
      <c r="I695" s="194"/>
      <c r="J695" s="195">
        <f>ROUND(I695*H695,2)</f>
        <v>0</v>
      </c>
      <c r="K695" s="191" t="s">
        <v>298</v>
      </c>
      <c r="L695" s="40"/>
      <c r="M695" s="196" t="s">
        <v>1</v>
      </c>
      <c r="N695" s="197" t="s">
        <v>43</v>
      </c>
      <c r="O695" s="72"/>
      <c r="P695" s="198">
        <f>O695*H695</f>
        <v>0</v>
      </c>
      <c r="Q695" s="198">
        <v>1.6100000000000001E-3</v>
      </c>
      <c r="R695" s="198">
        <f>Q695*H695</f>
        <v>7.2144100000000003E-2</v>
      </c>
      <c r="S695" s="198">
        <v>0</v>
      </c>
      <c r="T695" s="199">
        <f>S695*H695</f>
        <v>0</v>
      </c>
      <c r="U695" s="35"/>
      <c r="V695" s="35"/>
      <c r="W695" s="35"/>
      <c r="X695" s="35"/>
      <c r="Y695" s="35"/>
      <c r="Z695" s="35"/>
      <c r="AA695" s="35"/>
      <c r="AB695" s="35"/>
      <c r="AC695" s="35"/>
      <c r="AD695" s="35"/>
      <c r="AE695" s="35"/>
      <c r="AR695" s="200" t="s">
        <v>299</v>
      </c>
      <c r="AT695" s="200" t="s">
        <v>294</v>
      </c>
      <c r="AU695" s="200" t="s">
        <v>120</v>
      </c>
      <c r="AY695" s="18" t="s">
        <v>292</v>
      </c>
      <c r="BE695" s="201">
        <f>IF(N695="základní",J695,0)</f>
        <v>0</v>
      </c>
      <c r="BF695" s="201">
        <f>IF(N695="snížená",J695,0)</f>
        <v>0</v>
      </c>
      <c r="BG695" s="201">
        <f>IF(N695="zákl. přenesená",J695,0)</f>
        <v>0</v>
      </c>
      <c r="BH695" s="201">
        <f>IF(N695="sníž. přenesená",J695,0)</f>
        <v>0</v>
      </c>
      <c r="BI695" s="201">
        <f>IF(N695="nulová",J695,0)</f>
        <v>0</v>
      </c>
      <c r="BJ695" s="18" t="s">
        <v>120</v>
      </c>
      <c r="BK695" s="201">
        <f>ROUND(I695*H695,2)</f>
        <v>0</v>
      </c>
      <c r="BL695" s="18" t="s">
        <v>299</v>
      </c>
      <c r="BM695" s="200" t="s">
        <v>869</v>
      </c>
    </row>
    <row r="696" spans="1:65" s="13" customFormat="1" ht="11.25">
      <c r="B696" s="202"/>
      <c r="C696" s="203"/>
      <c r="D696" s="204" t="s">
        <v>301</v>
      </c>
      <c r="E696" s="205" t="s">
        <v>1</v>
      </c>
      <c r="F696" s="206" t="s">
        <v>849</v>
      </c>
      <c r="G696" s="203"/>
      <c r="H696" s="205" t="s">
        <v>1</v>
      </c>
      <c r="I696" s="207"/>
      <c r="J696" s="203"/>
      <c r="K696" s="203"/>
      <c r="L696" s="208"/>
      <c r="M696" s="209"/>
      <c r="N696" s="210"/>
      <c r="O696" s="210"/>
      <c r="P696" s="210"/>
      <c r="Q696" s="210"/>
      <c r="R696" s="210"/>
      <c r="S696" s="210"/>
      <c r="T696" s="211"/>
      <c r="AT696" s="212" t="s">
        <v>301</v>
      </c>
      <c r="AU696" s="212" t="s">
        <v>120</v>
      </c>
      <c r="AV696" s="13" t="s">
        <v>85</v>
      </c>
      <c r="AW696" s="13" t="s">
        <v>32</v>
      </c>
      <c r="AX696" s="13" t="s">
        <v>77</v>
      </c>
      <c r="AY696" s="212" t="s">
        <v>292</v>
      </c>
    </row>
    <row r="697" spans="1:65" s="14" customFormat="1" ht="11.25">
      <c r="B697" s="213"/>
      <c r="C697" s="214"/>
      <c r="D697" s="204" t="s">
        <v>301</v>
      </c>
      <c r="E697" s="215" t="s">
        <v>1</v>
      </c>
      <c r="F697" s="216" t="s">
        <v>870</v>
      </c>
      <c r="G697" s="214"/>
      <c r="H697" s="217">
        <v>1.8</v>
      </c>
      <c r="I697" s="218"/>
      <c r="J697" s="214"/>
      <c r="K697" s="214"/>
      <c r="L697" s="219"/>
      <c r="M697" s="220"/>
      <c r="N697" s="221"/>
      <c r="O697" s="221"/>
      <c r="P697" s="221"/>
      <c r="Q697" s="221"/>
      <c r="R697" s="221"/>
      <c r="S697" s="221"/>
      <c r="T697" s="222"/>
      <c r="AT697" s="223" t="s">
        <v>301</v>
      </c>
      <c r="AU697" s="223" t="s">
        <v>120</v>
      </c>
      <c r="AV697" s="14" t="s">
        <v>120</v>
      </c>
      <c r="AW697" s="14" t="s">
        <v>32</v>
      </c>
      <c r="AX697" s="14" t="s">
        <v>77</v>
      </c>
      <c r="AY697" s="223" t="s">
        <v>292</v>
      </c>
    </row>
    <row r="698" spans="1:65" s="14" customFormat="1" ht="11.25">
      <c r="B698" s="213"/>
      <c r="C698" s="214"/>
      <c r="D698" s="204" t="s">
        <v>301</v>
      </c>
      <c r="E698" s="215" t="s">
        <v>1</v>
      </c>
      <c r="F698" s="216" t="s">
        <v>871</v>
      </c>
      <c r="G698" s="214"/>
      <c r="H698" s="217">
        <v>1.0880000000000001</v>
      </c>
      <c r="I698" s="218"/>
      <c r="J698" s="214"/>
      <c r="K698" s="214"/>
      <c r="L698" s="219"/>
      <c r="M698" s="220"/>
      <c r="N698" s="221"/>
      <c r="O698" s="221"/>
      <c r="P698" s="221"/>
      <c r="Q698" s="221"/>
      <c r="R698" s="221"/>
      <c r="S698" s="221"/>
      <c r="T698" s="222"/>
      <c r="AT698" s="223" t="s">
        <v>301</v>
      </c>
      <c r="AU698" s="223" t="s">
        <v>120</v>
      </c>
      <c r="AV698" s="14" t="s">
        <v>120</v>
      </c>
      <c r="AW698" s="14" t="s">
        <v>32</v>
      </c>
      <c r="AX698" s="14" t="s">
        <v>77</v>
      </c>
      <c r="AY698" s="223" t="s">
        <v>292</v>
      </c>
    </row>
    <row r="699" spans="1:65" s="16" customFormat="1" ht="11.25">
      <c r="B699" s="235"/>
      <c r="C699" s="236"/>
      <c r="D699" s="204" t="s">
        <v>301</v>
      </c>
      <c r="E699" s="237" t="s">
        <v>1</v>
      </c>
      <c r="F699" s="238" t="s">
        <v>316</v>
      </c>
      <c r="G699" s="236"/>
      <c r="H699" s="239">
        <v>2.8879999999999999</v>
      </c>
      <c r="I699" s="240"/>
      <c r="J699" s="236"/>
      <c r="K699" s="236"/>
      <c r="L699" s="241"/>
      <c r="M699" s="242"/>
      <c r="N699" s="243"/>
      <c r="O699" s="243"/>
      <c r="P699" s="243"/>
      <c r="Q699" s="243"/>
      <c r="R699" s="243"/>
      <c r="S699" s="243"/>
      <c r="T699" s="244"/>
      <c r="AT699" s="245" t="s">
        <v>301</v>
      </c>
      <c r="AU699" s="245" t="s">
        <v>120</v>
      </c>
      <c r="AV699" s="16" t="s">
        <v>317</v>
      </c>
      <c r="AW699" s="16" t="s">
        <v>32</v>
      </c>
      <c r="AX699" s="16" t="s">
        <v>77</v>
      </c>
      <c r="AY699" s="245" t="s">
        <v>292</v>
      </c>
    </row>
    <row r="700" spans="1:65" s="13" customFormat="1" ht="11.25">
      <c r="B700" s="202"/>
      <c r="C700" s="203"/>
      <c r="D700" s="204" t="s">
        <v>301</v>
      </c>
      <c r="E700" s="205" t="s">
        <v>1</v>
      </c>
      <c r="F700" s="206" t="s">
        <v>858</v>
      </c>
      <c r="G700" s="203"/>
      <c r="H700" s="205" t="s">
        <v>1</v>
      </c>
      <c r="I700" s="207"/>
      <c r="J700" s="203"/>
      <c r="K700" s="203"/>
      <c r="L700" s="208"/>
      <c r="M700" s="209"/>
      <c r="N700" s="210"/>
      <c r="O700" s="210"/>
      <c r="P700" s="210"/>
      <c r="Q700" s="210"/>
      <c r="R700" s="210"/>
      <c r="S700" s="210"/>
      <c r="T700" s="211"/>
      <c r="AT700" s="212" t="s">
        <v>301</v>
      </c>
      <c r="AU700" s="212" t="s">
        <v>120</v>
      </c>
      <c r="AV700" s="13" t="s">
        <v>85</v>
      </c>
      <c r="AW700" s="13" t="s">
        <v>32</v>
      </c>
      <c r="AX700" s="13" t="s">
        <v>77</v>
      </c>
      <c r="AY700" s="212" t="s">
        <v>292</v>
      </c>
    </row>
    <row r="701" spans="1:65" s="14" customFormat="1" ht="11.25">
      <c r="B701" s="213"/>
      <c r="C701" s="214"/>
      <c r="D701" s="204" t="s">
        <v>301</v>
      </c>
      <c r="E701" s="215" t="s">
        <v>1</v>
      </c>
      <c r="F701" s="216" t="s">
        <v>859</v>
      </c>
      <c r="G701" s="214"/>
      <c r="H701" s="217">
        <v>34.86</v>
      </c>
      <c r="I701" s="218"/>
      <c r="J701" s="214"/>
      <c r="K701" s="214"/>
      <c r="L701" s="219"/>
      <c r="M701" s="220"/>
      <c r="N701" s="221"/>
      <c r="O701" s="221"/>
      <c r="P701" s="221"/>
      <c r="Q701" s="221"/>
      <c r="R701" s="221"/>
      <c r="S701" s="221"/>
      <c r="T701" s="222"/>
      <c r="AT701" s="223" t="s">
        <v>301</v>
      </c>
      <c r="AU701" s="223" t="s">
        <v>120</v>
      </c>
      <c r="AV701" s="14" t="s">
        <v>120</v>
      </c>
      <c r="AW701" s="14" t="s">
        <v>32</v>
      </c>
      <c r="AX701" s="14" t="s">
        <v>77</v>
      </c>
      <c r="AY701" s="223" t="s">
        <v>292</v>
      </c>
    </row>
    <row r="702" spans="1:65" s="14" customFormat="1" ht="22.5">
      <c r="B702" s="213"/>
      <c r="C702" s="214"/>
      <c r="D702" s="204" t="s">
        <v>301</v>
      </c>
      <c r="E702" s="215" t="s">
        <v>1</v>
      </c>
      <c r="F702" s="216" t="s">
        <v>860</v>
      </c>
      <c r="G702" s="214"/>
      <c r="H702" s="217">
        <v>5.3739999999999997</v>
      </c>
      <c r="I702" s="218"/>
      <c r="J702" s="214"/>
      <c r="K702" s="214"/>
      <c r="L702" s="219"/>
      <c r="M702" s="220"/>
      <c r="N702" s="221"/>
      <c r="O702" s="221"/>
      <c r="P702" s="221"/>
      <c r="Q702" s="221"/>
      <c r="R702" s="221"/>
      <c r="S702" s="221"/>
      <c r="T702" s="222"/>
      <c r="AT702" s="223" t="s">
        <v>301</v>
      </c>
      <c r="AU702" s="223" t="s">
        <v>120</v>
      </c>
      <c r="AV702" s="14" t="s">
        <v>120</v>
      </c>
      <c r="AW702" s="14" t="s">
        <v>32</v>
      </c>
      <c r="AX702" s="14" t="s">
        <v>77</v>
      </c>
      <c r="AY702" s="223" t="s">
        <v>292</v>
      </c>
    </row>
    <row r="703" spans="1:65" s="14" customFormat="1" ht="11.25">
      <c r="B703" s="213"/>
      <c r="C703" s="214"/>
      <c r="D703" s="204" t="s">
        <v>301</v>
      </c>
      <c r="E703" s="215" t="s">
        <v>1</v>
      </c>
      <c r="F703" s="216" t="s">
        <v>861</v>
      </c>
      <c r="G703" s="214"/>
      <c r="H703" s="217">
        <v>1.6879999999999999</v>
      </c>
      <c r="I703" s="218"/>
      <c r="J703" s="214"/>
      <c r="K703" s="214"/>
      <c r="L703" s="219"/>
      <c r="M703" s="220"/>
      <c r="N703" s="221"/>
      <c r="O703" s="221"/>
      <c r="P703" s="221"/>
      <c r="Q703" s="221"/>
      <c r="R703" s="221"/>
      <c r="S703" s="221"/>
      <c r="T703" s="222"/>
      <c r="AT703" s="223" t="s">
        <v>301</v>
      </c>
      <c r="AU703" s="223" t="s">
        <v>120</v>
      </c>
      <c r="AV703" s="14" t="s">
        <v>120</v>
      </c>
      <c r="AW703" s="14" t="s">
        <v>32</v>
      </c>
      <c r="AX703" s="14" t="s">
        <v>77</v>
      </c>
      <c r="AY703" s="223" t="s">
        <v>292</v>
      </c>
    </row>
    <row r="704" spans="1:65" s="16" customFormat="1" ht="11.25">
      <c r="B704" s="235"/>
      <c r="C704" s="236"/>
      <c r="D704" s="204" t="s">
        <v>301</v>
      </c>
      <c r="E704" s="237" t="s">
        <v>1</v>
      </c>
      <c r="F704" s="238" t="s">
        <v>316</v>
      </c>
      <c r="G704" s="236"/>
      <c r="H704" s="239">
        <v>41.921999999999997</v>
      </c>
      <c r="I704" s="240"/>
      <c r="J704" s="236"/>
      <c r="K704" s="236"/>
      <c r="L704" s="241"/>
      <c r="M704" s="242"/>
      <c r="N704" s="243"/>
      <c r="O704" s="243"/>
      <c r="P704" s="243"/>
      <c r="Q704" s="243"/>
      <c r="R704" s="243"/>
      <c r="S704" s="243"/>
      <c r="T704" s="244"/>
      <c r="AT704" s="245" t="s">
        <v>301</v>
      </c>
      <c r="AU704" s="245" t="s">
        <v>120</v>
      </c>
      <c r="AV704" s="16" t="s">
        <v>317</v>
      </c>
      <c r="AW704" s="16" t="s">
        <v>32</v>
      </c>
      <c r="AX704" s="16" t="s">
        <v>77</v>
      </c>
      <c r="AY704" s="245" t="s">
        <v>292</v>
      </c>
    </row>
    <row r="705" spans="1:65" s="15" customFormat="1" ht="11.25">
      <c r="B705" s="224"/>
      <c r="C705" s="225"/>
      <c r="D705" s="204" t="s">
        <v>301</v>
      </c>
      <c r="E705" s="226" t="s">
        <v>1</v>
      </c>
      <c r="F705" s="227" t="s">
        <v>304</v>
      </c>
      <c r="G705" s="225"/>
      <c r="H705" s="228">
        <v>44.81</v>
      </c>
      <c r="I705" s="229"/>
      <c r="J705" s="225"/>
      <c r="K705" s="225"/>
      <c r="L705" s="230"/>
      <c r="M705" s="231"/>
      <c r="N705" s="232"/>
      <c r="O705" s="232"/>
      <c r="P705" s="232"/>
      <c r="Q705" s="232"/>
      <c r="R705" s="232"/>
      <c r="S705" s="232"/>
      <c r="T705" s="233"/>
      <c r="AT705" s="234" t="s">
        <v>301</v>
      </c>
      <c r="AU705" s="234" t="s">
        <v>120</v>
      </c>
      <c r="AV705" s="15" t="s">
        <v>299</v>
      </c>
      <c r="AW705" s="15" t="s">
        <v>32</v>
      </c>
      <c r="AX705" s="15" t="s">
        <v>85</v>
      </c>
      <c r="AY705" s="234" t="s">
        <v>292</v>
      </c>
    </row>
    <row r="706" spans="1:65" s="2" customFormat="1" ht="33" customHeight="1">
      <c r="A706" s="35"/>
      <c r="B706" s="36"/>
      <c r="C706" s="189" t="s">
        <v>872</v>
      </c>
      <c r="D706" s="189" t="s">
        <v>294</v>
      </c>
      <c r="E706" s="190" t="s">
        <v>873</v>
      </c>
      <c r="F706" s="191" t="s">
        <v>874</v>
      </c>
      <c r="G706" s="192" t="s">
        <v>297</v>
      </c>
      <c r="H706" s="193">
        <v>44.81</v>
      </c>
      <c r="I706" s="194"/>
      <c r="J706" s="195">
        <f>ROUND(I706*H706,2)</f>
        <v>0</v>
      </c>
      <c r="K706" s="191" t="s">
        <v>298</v>
      </c>
      <c r="L706" s="40"/>
      <c r="M706" s="196" t="s">
        <v>1</v>
      </c>
      <c r="N706" s="197" t="s">
        <v>43</v>
      </c>
      <c r="O706" s="72"/>
      <c r="P706" s="198">
        <f>O706*H706</f>
        <v>0</v>
      </c>
      <c r="Q706" s="198">
        <v>0</v>
      </c>
      <c r="R706" s="198">
        <f>Q706*H706</f>
        <v>0</v>
      </c>
      <c r="S706" s="198">
        <v>0</v>
      </c>
      <c r="T706" s="199">
        <f>S706*H706</f>
        <v>0</v>
      </c>
      <c r="U706" s="35"/>
      <c r="V706" s="35"/>
      <c r="W706" s="35"/>
      <c r="X706" s="35"/>
      <c r="Y706" s="35"/>
      <c r="Z706" s="35"/>
      <c r="AA706" s="35"/>
      <c r="AB706" s="35"/>
      <c r="AC706" s="35"/>
      <c r="AD706" s="35"/>
      <c r="AE706" s="35"/>
      <c r="AR706" s="200" t="s">
        <v>299</v>
      </c>
      <c r="AT706" s="200" t="s">
        <v>294</v>
      </c>
      <c r="AU706" s="200" t="s">
        <v>120</v>
      </c>
      <c r="AY706" s="18" t="s">
        <v>292</v>
      </c>
      <c r="BE706" s="201">
        <f>IF(N706="základní",J706,0)</f>
        <v>0</v>
      </c>
      <c r="BF706" s="201">
        <f>IF(N706="snížená",J706,0)</f>
        <v>0</v>
      </c>
      <c r="BG706" s="201">
        <f>IF(N706="zákl. přenesená",J706,0)</f>
        <v>0</v>
      </c>
      <c r="BH706" s="201">
        <f>IF(N706="sníž. přenesená",J706,0)</f>
        <v>0</v>
      </c>
      <c r="BI706" s="201">
        <f>IF(N706="nulová",J706,0)</f>
        <v>0</v>
      </c>
      <c r="BJ706" s="18" t="s">
        <v>120</v>
      </c>
      <c r="BK706" s="201">
        <f>ROUND(I706*H706,2)</f>
        <v>0</v>
      </c>
      <c r="BL706" s="18" t="s">
        <v>299</v>
      </c>
      <c r="BM706" s="200" t="s">
        <v>875</v>
      </c>
    </row>
    <row r="707" spans="1:65" s="2" customFormat="1" ht="16.5" customHeight="1">
      <c r="A707" s="35"/>
      <c r="B707" s="36"/>
      <c r="C707" s="189" t="s">
        <v>876</v>
      </c>
      <c r="D707" s="189" t="s">
        <v>294</v>
      </c>
      <c r="E707" s="190" t="s">
        <v>877</v>
      </c>
      <c r="F707" s="191" t="s">
        <v>878</v>
      </c>
      <c r="G707" s="192" t="s">
        <v>307</v>
      </c>
      <c r="H707" s="193">
        <v>59.085000000000001</v>
      </c>
      <c r="I707" s="194"/>
      <c r="J707" s="195">
        <f>ROUND(I707*H707,2)</f>
        <v>0</v>
      </c>
      <c r="K707" s="191" t="s">
        <v>298</v>
      </c>
      <c r="L707" s="40"/>
      <c r="M707" s="196" t="s">
        <v>1</v>
      </c>
      <c r="N707" s="197" t="s">
        <v>43</v>
      </c>
      <c r="O707" s="72"/>
      <c r="P707" s="198">
        <f>O707*H707</f>
        <v>0</v>
      </c>
      <c r="Q707" s="198">
        <v>2.5019800000000001</v>
      </c>
      <c r="R707" s="198">
        <f>Q707*H707</f>
        <v>147.82948830000001</v>
      </c>
      <c r="S707" s="198">
        <v>0</v>
      </c>
      <c r="T707" s="199">
        <f>S707*H707</f>
        <v>0</v>
      </c>
      <c r="U707" s="35"/>
      <c r="V707" s="35"/>
      <c r="W707" s="35"/>
      <c r="X707" s="35"/>
      <c r="Y707" s="35"/>
      <c r="Z707" s="35"/>
      <c r="AA707" s="35"/>
      <c r="AB707" s="35"/>
      <c r="AC707" s="35"/>
      <c r="AD707" s="35"/>
      <c r="AE707" s="35"/>
      <c r="AR707" s="200" t="s">
        <v>299</v>
      </c>
      <c r="AT707" s="200" t="s">
        <v>294</v>
      </c>
      <c r="AU707" s="200" t="s">
        <v>120</v>
      </c>
      <c r="AY707" s="18" t="s">
        <v>292</v>
      </c>
      <c r="BE707" s="201">
        <f>IF(N707="základní",J707,0)</f>
        <v>0</v>
      </c>
      <c r="BF707" s="201">
        <f>IF(N707="snížená",J707,0)</f>
        <v>0</v>
      </c>
      <c r="BG707" s="201">
        <f>IF(N707="zákl. přenesená",J707,0)</f>
        <v>0</v>
      </c>
      <c r="BH707" s="201">
        <f>IF(N707="sníž. přenesená",J707,0)</f>
        <v>0</v>
      </c>
      <c r="BI707" s="201">
        <f>IF(N707="nulová",J707,0)</f>
        <v>0</v>
      </c>
      <c r="BJ707" s="18" t="s">
        <v>120</v>
      </c>
      <c r="BK707" s="201">
        <f>ROUND(I707*H707,2)</f>
        <v>0</v>
      </c>
      <c r="BL707" s="18" t="s">
        <v>299</v>
      </c>
      <c r="BM707" s="200" t="s">
        <v>879</v>
      </c>
    </row>
    <row r="708" spans="1:65" s="13" customFormat="1" ht="11.25">
      <c r="B708" s="202"/>
      <c r="C708" s="203"/>
      <c r="D708" s="204" t="s">
        <v>301</v>
      </c>
      <c r="E708" s="205" t="s">
        <v>1</v>
      </c>
      <c r="F708" s="206" t="s">
        <v>880</v>
      </c>
      <c r="G708" s="203"/>
      <c r="H708" s="205" t="s">
        <v>1</v>
      </c>
      <c r="I708" s="207"/>
      <c r="J708" s="203"/>
      <c r="K708" s="203"/>
      <c r="L708" s="208"/>
      <c r="M708" s="209"/>
      <c r="N708" s="210"/>
      <c r="O708" s="210"/>
      <c r="P708" s="210"/>
      <c r="Q708" s="210"/>
      <c r="R708" s="210"/>
      <c r="S708" s="210"/>
      <c r="T708" s="211"/>
      <c r="AT708" s="212" t="s">
        <v>301</v>
      </c>
      <c r="AU708" s="212" t="s">
        <v>120</v>
      </c>
      <c r="AV708" s="13" t="s">
        <v>85</v>
      </c>
      <c r="AW708" s="13" t="s">
        <v>32</v>
      </c>
      <c r="AX708" s="13" t="s">
        <v>77</v>
      </c>
      <c r="AY708" s="212" t="s">
        <v>292</v>
      </c>
    </row>
    <row r="709" spans="1:65" s="14" customFormat="1" ht="11.25">
      <c r="B709" s="213"/>
      <c r="C709" s="214"/>
      <c r="D709" s="204" t="s">
        <v>301</v>
      </c>
      <c r="E709" s="215" t="s">
        <v>1</v>
      </c>
      <c r="F709" s="216" t="s">
        <v>881</v>
      </c>
      <c r="G709" s="214"/>
      <c r="H709" s="217">
        <v>10.714</v>
      </c>
      <c r="I709" s="218"/>
      <c r="J709" s="214"/>
      <c r="K709" s="214"/>
      <c r="L709" s="219"/>
      <c r="M709" s="220"/>
      <c r="N709" s="221"/>
      <c r="O709" s="221"/>
      <c r="P709" s="221"/>
      <c r="Q709" s="221"/>
      <c r="R709" s="221"/>
      <c r="S709" s="221"/>
      <c r="T709" s="222"/>
      <c r="AT709" s="223" t="s">
        <v>301</v>
      </c>
      <c r="AU709" s="223" t="s">
        <v>120</v>
      </c>
      <c r="AV709" s="14" t="s">
        <v>120</v>
      </c>
      <c r="AW709" s="14" t="s">
        <v>32</v>
      </c>
      <c r="AX709" s="14" t="s">
        <v>77</v>
      </c>
      <c r="AY709" s="223" t="s">
        <v>292</v>
      </c>
    </row>
    <row r="710" spans="1:65" s="13" customFormat="1" ht="11.25">
      <c r="B710" s="202"/>
      <c r="C710" s="203"/>
      <c r="D710" s="204" t="s">
        <v>301</v>
      </c>
      <c r="E710" s="205" t="s">
        <v>1</v>
      </c>
      <c r="F710" s="206" t="s">
        <v>882</v>
      </c>
      <c r="G710" s="203"/>
      <c r="H710" s="205" t="s">
        <v>1</v>
      </c>
      <c r="I710" s="207"/>
      <c r="J710" s="203"/>
      <c r="K710" s="203"/>
      <c r="L710" s="208"/>
      <c r="M710" s="209"/>
      <c r="N710" s="210"/>
      <c r="O710" s="210"/>
      <c r="P710" s="210"/>
      <c r="Q710" s="210"/>
      <c r="R710" s="210"/>
      <c r="S710" s="210"/>
      <c r="T710" s="211"/>
      <c r="AT710" s="212" t="s">
        <v>301</v>
      </c>
      <c r="AU710" s="212" t="s">
        <v>120</v>
      </c>
      <c r="AV710" s="13" t="s">
        <v>85</v>
      </c>
      <c r="AW710" s="13" t="s">
        <v>32</v>
      </c>
      <c r="AX710" s="13" t="s">
        <v>77</v>
      </c>
      <c r="AY710" s="212" t="s">
        <v>292</v>
      </c>
    </row>
    <row r="711" spans="1:65" s="14" customFormat="1" ht="11.25">
      <c r="B711" s="213"/>
      <c r="C711" s="214"/>
      <c r="D711" s="204" t="s">
        <v>301</v>
      </c>
      <c r="E711" s="215" t="s">
        <v>1</v>
      </c>
      <c r="F711" s="216" t="s">
        <v>883</v>
      </c>
      <c r="G711" s="214"/>
      <c r="H711" s="217">
        <v>3.1110000000000002</v>
      </c>
      <c r="I711" s="218"/>
      <c r="J711" s="214"/>
      <c r="K711" s="214"/>
      <c r="L711" s="219"/>
      <c r="M711" s="220"/>
      <c r="N711" s="221"/>
      <c r="O711" s="221"/>
      <c r="P711" s="221"/>
      <c r="Q711" s="221"/>
      <c r="R711" s="221"/>
      <c r="S711" s="221"/>
      <c r="T711" s="222"/>
      <c r="AT711" s="223" t="s">
        <v>301</v>
      </c>
      <c r="AU711" s="223" t="s">
        <v>120</v>
      </c>
      <c r="AV711" s="14" t="s">
        <v>120</v>
      </c>
      <c r="AW711" s="14" t="s">
        <v>32</v>
      </c>
      <c r="AX711" s="14" t="s">
        <v>77</v>
      </c>
      <c r="AY711" s="223" t="s">
        <v>292</v>
      </c>
    </row>
    <row r="712" spans="1:65" s="13" customFormat="1" ht="11.25">
      <c r="B712" s="202"/>
      <c r="C712" s="203"/>
      <c r="D712" s="204" t="s">
        <v>301</v>
      </c>
      <c r="E712" s="205" t="s">
        <v>1</v>
      </c>
      <c r="F712" s="206" t="s">
        <v>884</v>
      </c>
      <c r="G712" s="203"/>
      <c r="H712" s="205" t="s">
        <v>1</v>
      </c>
      <c r="I712" s="207"/>
      <c r="J712" s="203"/>
      <c r="K712" s="203"/>
      <c r="L712" s="208"/>
      <c r="M712" s="209"/>
      <c r="N712" s="210"/>
      <c r="O712" s="210"/>
      <c r="P712" s="210"/>
      <c r="Q712" s="210"/>
      <c r="R712" s="210"/>
      <c r="S712" s="210"/>
      <c r="T712" s="211"/>
      <c r="AT712" s="212" t="s">
        <v>301</v>
      </c>
      <c r="AU712" s="212" t="s">
        <v>120</v>
      </c>
      <c r="AV712" s="13" t="s">
        <v>85</v>
      </c>
      <c r="AW712" s="13" t="s">
        <v>32</v>
      </c>
      <c r="AX712" s="13" t="s">
        <v>77</v>
      </c>
      <c r="AY712" s="212" t="s">
        <v>292</v>
      </c>
    </row>
    <row r="713" spans="1:65" s="14" customFormat="1" ht="11.25">
      <c r="B713" s="213"/>
      <c r="C713" s="214"/>
      <c r="D713" s="204" t="s">
        <v>301</v>
      </c>
      <c r="E713" s="215" t="s">
        <v>1</v>
      </c>
      <c r="F713" s="216" t="s">
        <v>885</v>
      </c>
      <c r="G713" s="214"/>
      <c r="H713" s="217">
        <v>5.2850000000000001</v>
      </c>
      <c r="I713" s="218"/>
      <c r="J713" s="214"/>
      <c r="K713" s="214"/>
      <c r="L713" s="219"/>
      <c r="M713" s="220"/>
      <c r="N713" s="221"/>
      <c r="O713" s="221"/>
      <c r="P713" s="221"/>
      <c r="Q713" s="221"/>
      <c r="R713" s="221"/>
      <c r="S713" s="221"/>
      <c r="T713" s="222"/>
      <c r="AT713" s="223" t="s">
        <v>301</v>
      </c>
      <c r="AU713" s="223" t="s">
        <v>120</v>
      </c>
      <c r="AV713" s="14" t="s">
        <v>120</v>
      </c>
      <c r="AW713" s="14" t="s">
        <v>32</v>
      </c>
      <c r="AX713" s="14" t="s">
        <v>77</v>
      </c>
      <c r="AY713" s="223" t="s">
        <v>292</v>
      </c>
    </row>
    <row r="714" spans="1:65" s="13" customFormat="1" ht="11.25">
      <c r="B714" s="202"/>
      <c r="C714" s="203"/>
      <c r="D714" s="204" t="s">
        <v>301</v>
      </c>
      <c r="E714" s="205" t="s">
        <v>1</v>
      </c>
      <c r="F714" s="206" t="s">
        <v>886</v>
      </c>
      <c r="G714" s="203"/>
      <c r="H714" s="205" t="s">
        <v>1</v>
      </c>
      <c r="I714" s="207"/>
      <c r="J714" s="203"/>
      <c r="K714" s="203"/>
      <c r="L714" s="208"/>
      <c r="M714" s="209"/>
      <c r="N714" s="210"/>
      <c r="O714" s="210"/>
      <c r="P714" s="210"/>
      <c r="Q714" s="210"/>
      <c r="R714" s="210"/>
      <c r="S714" s="210"/>
      <c r="T714" s="211"/>
      <c r="AT714" s="212" t="s">
        <v>301</v>
      </c>
      <c r="AU714" s="212" t="s">
        <v>120</v>
      </c>
      <c r="AV714" s="13" t="s">
        <v>85</v>
      </c>
      <c r="AW714" s="13" t="s">
        <v>32</v>
      </c>
      <c r="AX714" s="13" t="s">
        <v>77</v>
      </c>
      <c r="AY714" s="212" t="s">
        <v>292</v>
      </c>
    </row>
    <row r="715" spans="1:65" s="14" customFormat="1" ht="33.75">
      <c r="B715" s="213"/>
      <c r="C715" s="214"/>
      <c r="D715" s="204" t="s">
        <v>301</v>
      </c>
      <c r="E715" s="215" t="s">
        <v>1</v>
      </c>
      <c r="F715" s="216" t="s">
        <v>887</v>
      </c>
      <c r="G715" s="214"/>
      <c r="H715" s="217">
        <v>25.181999999999999</v>
      </c>
      <c r="I715" s="218"/>
      <c r="J715" s="214"/>
      <c r="K715" s="214"/>
      <c r="L715" s="219"/>
      <c r="M715" s="220"/>
      <c r="N715" s="221"/>
      <c r="O715" s="221"/>
      <c r="P715" s="221"/>
      <c r="Q715" s="221"/>
      <c r="R715" s="221"/>
      <c r="S715" s="221"/>
      <c r="T715" s="222"/>
      <c r="AT715" s="223" t="s">
        <v>301</v>
      </c>
      <c r="AU715" s="223" t="s">
        <v>120</v>
      </c>
      <c r="AV715" s="14" t="s">
        <v>120</v>
      </c>
      <c r="AW715" s="14" t="s">
        <v>32</v>
      </c>
      <c r="AX715" s="14" t="s">
        <v>77</v>
      </c>
      <c r="AY715" s="223" t="s">
        <v>292</v>
      </c>
    </row>
    <row r="716" spans="1:65" s="13" customFormat="1" ht="11.25">
      <c r="B716" s="202"/>
      <c r="C716" s="203"/>
      <c r="D716" s="204" t="s">
        <v>301</v>
      </c>
      <c r="E716" s="205" t="s">
        <v>1</v>
      </c>
      <c r="F716" s="206" t="s">
        <v>888</v>
      </c>
      <c r="G716" s="203"/>
      <c r="H716" s="205" t="s">
        <v>1</v>
      </c>
      <c r="I716" s="207"/>
      <c r="J716" s="203"/>
      <c r="K716" s="203"/>
      <c r="L716" s="208"/>
      <c r="M716" s="209"/>
      <c r="N716" s="210"/>
      <c r="O716" s="210"/>
      <c r="P716" s="210"/>
      <c r="Q716" s="210"/>
      <c r="R716" s="210"/>
      <c r="S716" s="210"/>
      <c r="T716" s="211"/>
      <c r="AT716" s="212" t="s">
        <v>301</v>
      </c>
      <c r="AU716" s="212" t="s">
        <v>120</v>
      </c>
      <c r="AV716" s="13" t="s">
        <v>85</v>
      </c>
      <c r="AW716" s="13" t="s">
        <v>32</v>
      </c>
      <c r="AX716" s="13" t="s">
        <v>77</v>
      </c>
      <c r="AY716" s="212" t="s">
        <v>292</v>
      </c>
    </row>
    <row r="717" spans="1:65" s="14" customFormat="1" ht="11.25">
      <c r="B717" s="213"/>
      <c r="C717" s="214"/>
      <c r="D717" s="204" t="s">
        <v>301</v>
      </c>
      <c r="E717" s="215" t="s">
        <v>1</v>
      </c>
      <c r="F717" s="216" t="s">
        <v>889</v>
      </c>
      <c r="G717" s="214"/>
      <c r="H717" s="217">
        <v>8.1449999999999996</v>
      </c>
      <c r="I717" s="218"/>
      <c r="J717" s="214"/>
      <c r="K717" s="214"/>
      <c r="L717" s="219"/>
      <c r="M717" s="220"/>
      <c r="N717" s="221"/>
      <c r="O717" s="221"/>
      <c r="P717" s="221"/>
      <c r="Q717" s="221"/>
      <c r="R717" s="221"/>
      <c r="S717" s="221"/>
      <c r="T717" s="222"/>
      <c r="AT717" s="223" t="s">
        <v>301</v>
      </c>
      <c r="AU717" s="223" t="s">
        <v>120</v>
      </c>
      <c r="AV717" s="14" t="s">
        <v>120</v>
      </c>
      <c r="AW717" s="14" t="s">
        <v>32</v>
      </c>
      <c r="AX717" s="14" t="s">
        <v>77</v>
      </c>
      <c r="AY717" s="223" t="s">
        <v>292</v>
      </c>
    </row>
    <row r="718" spans="1:65" s="13" customFormat="1" ht="11.25">
      <c r="B718" s="202"/>
      <c r="C718" s="203"/>
      <c r="D718" s="204" t="s">
        <v>301</v>
      </c>
      <c r="E718" s="205" t="s">
        <v>1</v>
      </c>
      <c r="F718" s="206" t="s">
        <v>761</v>
      </c>
      <c r="G718" s="203"/>
      <c r="H718" s="205" t="s">
        <v>1</v>
      </c>
      <c r="I718" s="207"/>
      <c r="J718" s="203"/>
      <c r="K718" s="203"/>
      <c r="L718" s="208"/>
      <c r="M718" s="209"/>
      <c r="N718" s="210"/>
      <c r="O718" s="210"/>
      <c r="P718" s="210"/>
      <c r="Q718" s="210"/>
      <c r="R718" s="210"/>
      <c r="S718" s="210"/>
      <c r="T718" s="211"/>
      <c r="AT718" s="212" t="s">
        <v>301</v>
      </c>
      <c r="AU718" s="212" t="s">
        <v>120</v>
      </c>
      <c r="AV718" s="13" t="s">
        <v>85</v>
      </c>
      <c r="AW718" s="13" t="s">
        <v>32</v>
      </c>
      <c r="AX718" s="13" t="s">
        <v>77</v>
      </c>
      <c r="AY718" s="212" t="s">
        <v>292</v>
      </c>
    </row>
    <row r="719" spans="1:65" s="14" customFormat="1" ht="11.25">
      <c r="B719" s="213"/>
      <c r="C719" s="214"/>
      <c r="D719" s="204" t="s">
        <v>301</v>
      </c>
      <c r="E719" s="215" t="s">
        <v>1</v>
      </c>
      <c r="F719" s="216" t="s">
        <v>890</v>
      </c>
      <c r="G719" s="214"/>
      <c r="H719" s="217">
        <v>0.13500000000000001</v>
      </c>
      <c r="I719" s="218"/>
      <c r="J719" s="214"/>
      <c r="K719" s="214"/>
      <c r="L719" s="219"/>
      <c r="M719" s="220"/>
      <c r="N719" s="221"/>
      <c r="O719" s="221"/>
      <c r="P719" s="221"/>
      <c r="Q719" s="221"/>
      <c r="R719" s="221"/>
      <c r="S719" s="221"/>
      <c r="T719" s="222"/>
      <c r="AT719" s="223" t="s">
        <v>301</v>
      </c>
      <c r="AU719" s="223" t="s">
        <v>120</v>
      </c>
      <c r="AV719" s="14" t="s">
        <v>120</v>
      </c>
      <c r="AW719" s="14" t="s">
        <v>32</v>
      </c>
      <c r="AX719" s="14" t="s">
        <v>77</v>
      </c>
      <c r="AY719" s="223" t="s">
        <v>292</v>
      </c>
    </row>
    <row r="720" spans="1:65" s="13" customFormat="1" ht="11.25">
      <c r="B720" s="202"/>
      <c r="C720" s="203"/>
      <c r="D720" s="204" t="s">
        <v>301</v>
      </c>
      <c r="E720" s="205" t="s">
        <v>1</v>
      </c>
      <c r="F720" s="206" t="s">
        <v>891</v>
      </c>
      <c r="G720" s="203"/>
      <c r="H720" s="205" t="s">
        <v>1</v>
      </c>
      <c r="I720" s="207"/>
      <c r="J720" s="203"/>
      <c r="K720" s="203"/>
      <c r="L720" s="208"/>
      <c r="M720" s="209"/>
      <c r="N720" s="210"/>
      <c r="O720" s="210"/>
      <c r="P720" s="210"/>
      <c r="Q720" s="210"/>
      <c r="R720" s="210"/>
      <c r="S720" s="210"/>
      <c r="T720" s="211"/>
      <c r="AT720" s="212" t="s">
        <v>301</v>
      </c>
      <c r="AU720" s="212" t="s">
        <v>120</v>
      </c>
      <c r="AV720" s="13" t="s">
        <v>85</v>
      </c>
      <c r="AW720" s="13" t="s">
        <v>32</v>
      </c>
      <c r="AX720" s="13" t="s">
        <v>77</v>
      </c>
      <c r="AY720" s="212" t="s">
        <v>292</v>
      </c>
    </row>
    <row r="721" spans="1:65" s="14" customFormat="1" ht="11.25">
      <c r="B721" s="213"/>
      <c r="C721" s="214"/>
      <c r="D721" s="204" t="s">
        <v>301</v>
      </c>
      <c r="E721" s="215" t="s">
        <v>1</v>
      </c>
      <c r="F721" s="216" t="s">
        <v>892</v>
      </c>
      <c r="G721" s="214"/>
      <c r="H721" s="217">
        <v>4.5279999999999996</v>
      </c>
      <c r="I721" s="218"/>
      <c r="J721" s="214"/>
      <c r="K721" s="214"/>
      <c r="L721" s="219"/>
      <c r="M721" s="220"/>
      <c r="N721" s="221"/>
      <c r="O721" s="221"/>
      <c r="P721" s="221"/>
      <c r="Q721" s="221"/>
      <c r="R721" s="221"/>
      <c r="S721" s="221"/>
      <c r="T721" s="222"/>
      <c r="AT721" s="223" t="s">
        <v>301</v>
      </c>
      <c r="AU721" s="223" t="s">
        <v>120</v>
      </c>
      <c r="AV721" s="14" t="s">
        <v>120</v>
      </c>
      <c r="AW721" s="14" t="s">
        <v>32</v>
      </c>
      <c r="AX721" s="14" t="s">
        <v>77</v>
      </c>
      <c r="AY721" s="223" t="s">
        <v>292</v>
      </c>
    </row>
    <row r="722" spans="1:65" s="13" customFormat="1" ht="11.25">
      <c r="B722" s="202"/>
      <c r="C722" s="203"/>
      <c r="D722" s="204" t="s">
        <v>301</v>
      </c>
      <c r="E722" s="205" t="s">
        <v>1</v>
      </c>
      <c r="F722" s="206" t="s">
        <v>893</v>
      </c>
      <c r="G722" s="203"/>
      <c r="H722" s="205" t="s">
        <v>1</v>
      </c>
      <c r="I722" s="207"/>
      <c r="J722" s="203"/>
      <c r="K722" s="203"/>
      <c r="L722" s="208"/>
      <c r="M722" s="209"/>
      <c r="N722" s="210"/>
      <c r="O722" s="210"/>
      <c r="P722" s="210"/>
      <c r="Q722" s="210"/>
      <c r="R722" s="210"/>
      <c r="S722" s="210"/>
      <c r="T722" s="211"/>
      <c r="AT722" s="212" t="s">
        <v>301</v>
      </c>
      <c r="AU722" s="212" t="s">
        <v>120</v>
      </c>
      <c r="AV722" s="13" t="s">
        <v>85</v>
      </c>
      <c r="AW722" s="13" t="s">
        <v>32</v>
      </c>
      <c r="AX722" s="13" t="s">
        <v>77</v>
      </c>
      <c r="AY722" s="212" t="s">
        <v>292</v>
      </c>
    </row>
    <row r="723" spans="1:65" s="14" customFormat="1" ht="11.25">
      <c r="B723" s="213"/>
      <c r="C723" s="214"/>
      <c r="D723" s="204" t="s">
        <v>301</v>
      </c>
      <c r="E723" s="215" t="s">
        <v>1</v>
      </c>
      <c r="F723" s="216" t="s">
        <v>894</v>
      </c>
      <c r="G723" s="214"/>
      <c r="H723" s="217">
        <v>1.9850000000000001</v>
      </c>
      <c r="I723" s="218"/>
      <c r="J723" s="214"/>
      <c r="K723" s="214"/>
      <c r="L723" s="219"/>
      <c r="M723" s="220"/>
      <c r="N723" s="221"/>
      <c r="O723" s="221"/>
      <c r="P723" s="221"/>
      <c r="Q723" s="221"/>
      <c r="R723" s="221"/>
      <c r="S723" s="221"/>
      <c r="T723" s="222"/>
      <c r="AT723" s="223" t="s">
        <v>301</v>
      </c>
      <c r="AU723" s="223" t="s">
        <v>120</v>
      </c>
      <c r="AV723" s="14" t="s">
        <v>120</v>
      </c>
      <c r="AW723" s="14" t="s">
        <v>32</v>
      </c>
      <c r="AX723" s="14" t="s">
        <v>77</v>
      </c>
      <c r="AY723" s="223" t="s">
        <v>292</v>
      </c>
    </row>
    <row r="724" spans="1:65" s="15" customFormat="1" ht="11.25">
      <c r="B724" s="224"/>
      <c r="C724" s="225"/>
      <c r="D724" s="204" t="s">
        <v>301</v>
      </c>
      <c r="E724" s="226" t="s">
        <v>1</v>
      </c>
      <c r="F724" s="227" t="s">
        <v>304</v>
      </c>
      <c r="G724" s="225"/>
      <c r="H724" s="228">
        <v>59.085000000000001</v>
      </c>
      <c r="I724" s="229"/>
      <c r="J724" s="225"/>
      <c r="K724" s="225"/>
      <c r="L724" s="230"/>
      <c r="M724" s="231"/>
      <c r="N724" s="232"/>
      <c r="O724" s="232"/>
      <c r="P724" s="232"/>
      <c r="Q724" s="232"/>
      <c r="R724" s="232"/>
      <c r="S724" s="232"/>
      <c r="T724" s="233"/>
      <c r="AT724" s="234" t="s">
        <v>301</v>
      </c>
      <c r="AU724" s="234" t="s">
        <v>120</v>
      </c>
      <c r="AV724" s="15" t="s">
        <v>299</v>
      </c>
      <c r="AW724" s="15" t="s">
        <v>32</v>
      </c>
      <c r="AX724" s="15" t="s">
        <v>85</v>
      </c>
      <c r="AY724" s="234" t="s">
        <v>292</v>
      </c>
    </row>
    <row r="725" spans="1:65" s="2" customFormat="1" ht="16.5" customHeight="1">
      <c r="A725" s="35"/>
      <c r="B725" s="36"/>
      <c r="C725" s="189" t="s">
        <v>895</v>
      </c>
      <c r="D725" s="189" t="s">
        <v>294</v>
      </c>
      <c r="E725" s="190" t="s">
        <v>896</v>
      </c>
      <c r="F725" s="191" t="s">
        <v>897</v>
      </c>
      <c r="G725" s="192" t="s">
        <v>297</v>
      </c>
      <c r="H725" s="193">
        <v>638.73699999999997</v>
      </c>
      <c r="I725" s="194"/>
      <c r="J725" s="195">
        <f>ROUND(I725*H725,2)</f>
        <v>0</v>
      </c>
      <c r="K725" s="191" t="s">
        <v>298</v>
      </c>
      <c r="L725" s="40"/>
      <c r="M725" s="196" t="s">
        <v>1</v>
      </c>
      <c r="N725" s="197" t="s">
        <v>43</v>
      </c>
      <c r="O725" s="72"/>
      <c r="P725" s="198">
        <f>O725*H725</f>
        <v>0</v>
      </c>
      <c r="Q725" s="198">
        <v>5.7600000000000004E-3</v>
      </c>
      <c r="R725" s="198">
        <f>Q725*H725</f>
        <v>3.6791251200000001</v>
      </c>
      <c r="S725" s="198">
        <v>0</v>
      </c>
      <c r="T725" s="199">
        <f>S725*H725</f>
        <v>0</v>
      </c>
      <c r="U725" s="35"/>
      <c r="V725" s="35"/>
      <c r="W725" s="35"/>
      <c r="X725" s="35"/>
      <c r="Y725" s="35"/>
      <c r="Z725" s="35"/>
      <c r="AA725" s="35"/>
      <c r="AB725" s="35"/>
      <c r="AC725" s="35"/>
      <c r="AD725" s="35"/>
      <c r="AE725" s="35"/>
      <c r="AR725" s="200" t="s">
        <v>299</v>
      </c>
      <c r="AT725" s="200" t="s">
        <v>294</v>
      </c>
      <c r="AU725" s="200" t="s">
        <v>120</v>
      </c>
      <c r="AY725" s="18" t="s">
        <v>292</v>
      </c>
      <c r="BE725" s="201">
        <f>IF(N725="základní",J725,0)</f>
        <v>0</v>
      </c>
      <c r="BF725" s="201">
        <f>IF(N725="snížená",J725,0)</f>
        <v>0</v>
      </c>
      <c r="BG725" s="201">
        <f>IF(N725="zákl. přenesená",J725,0)</f>
        <v>0</v>
      </c>
      <c r="BH725" s="201">
        <f>IF(N725="sníž. přenesená",J725,0)</f>
        <v>0</v>
      </c>
      <c r="BI725" s="201">
        <f>IF(N725="nulová",J725,0)</f>
        <v>0</v>
      </c>
      <c r="BJ725" s="18" t="s">
        <v>120</v>
      </c>
      <c r="BK725" s="201">
        <f>ROUND(I725*H725,2)</f>
        <v>0</v>
      </c>
      <c r="BL725" s="18" t="s">
        <v>299</v>
      </c>
      <c r="BM725" s="200" t="s">
        <v>898</v>
      </c>
    </row>
    <row r="726" spans="1:65" s="13" customFormat="1" ht="11.25">
      <c r="B726" s="202"/>
      <c r="C726" s="203"/>
      <c r="D726" s="204" t="s">
        <v>301</v>
      </c>
      <c r="E726" s="205" t="s">
        <v>1</v>
      </c>
      <c r="F726" s="206" t="s">
        <v>880</v>
      </c>
      <c r="G726" s="203"/>
      <c r="H726" s="205" t="s">
        <v>1</v>
      </c>
      <c r="I726" s="207"/>
      <c r="J726" s="203"/>
      <c r="K726" s="203"/>
      <c r="L726" s="208"/>
      <c r="M726" s="209"/>
      <c r="N726" s="210"/>
      <c r="O726" s="210"/>
      <c r="P726" s="210"/>
      <c r="Q726" s="210"/>
      <c r="R726" s="210"/>
      <c r="S726" s="210"/>
      <c r="T726" s="211"/>
      <c r="AT726" s="212" t="s">
        <v>301</v>
      </c>
      <c r="AU726" s="212" t="s">
        <v>120</v>
      </c>
      <c r="AV726" s="13" t="s">
        <v>85</v>
      </c>
      <c r="AW726" s="13" t="s">
        <v>32</v>
      </c>
      <c r="AX726" s="13" t="s">
        <v>77</v>
      </c>
      <c r="AY726" s="212" t="s">
        <v>292</v>
      </c>
    </row>
    <row r="727" spans="1:65" s="14" customFormat="1" ht="11.25">
      <c r="B727" s="213"/>
      <c r="C727" s="214"/>
      <c r="D727" s="204" t="s">
        <v>301</v>
      </c>
      <c r="E727" s="215" t="s">
        <v>1</v>
      </c>
      <c r="F727" s="216" t="s">
        <v>899</v>
      </c>
      <c r="G727" s="214"/>
      <c r="H727" s="217">
        <v>102.038</v>
      </c>
      <c r="I727" s="218"/>
      <c r="J727" s="214"/>
      <c r="K727" s="214"/>
      <c r="L727" s="219"/>
      <c r="M727" s="220"/>
      <c r="N727" s="221"/>
      <c r="O727" s="221"/>
      <c r="P727" s="221"/>
      <c r="Q727" s="221"/>
      <c r="R727" s="221"/>
      <c r="S727" s="221"/>
      <c r="T727" s="222"/>
      <c r="AT727" s="223" t="s">
        <v>301</v>
      </c>
      <c r="AU727" s="223" t="s">
        <v>120</v>
      </c>
      <c r="AV727" s="14" t="s">
        <v>120</v>
      </c>
      <c r="AW727" s="14" t="s">
        <v>32</v>
      </c>
      <c r="AX727" s="14" t="s">
        <v>77</v>
      </c>
      <c r="AY727" s="223" t="s">
        <v>292</v>
      </c>
    </row>
    <row r="728" spans="1:65" s="13" customFormat="1" ht="11.25">
      <c r="B728" s="202"/>
      <c r="C728" s="203"/>
      <c r="D728" s="204" t="s">
        <v>301</v>
      </c>
      <c r="E728" s="205" t="s">
        <v>1</v>
      </c>
      <c r="F728" s="206" t="s">
        <v>882</v>
      </c>
      <c r="G728" s="203"/>
      <c r="H728" s="205" t="s">
        <v>1</v>
      </c>
      <c r="I728" s="207"/>
      <c r="J728" s="203"/>
      <c r="K728" s="203"/>
      <c r="L728" s="208"/>
      <c r="M728" s="209"/>
      <c r="N728" s="210"/>
      <c r="O728" s="210"/>
      <c r="P728" s="210"/>
      <c r="Q728" s="210"/>
      <c r="R728" s="210"/>
      <c r="S728" s="210"/>
      <c r="T728" s="211"/>
      <c r="AT728" s="212" t="s">
        <v>301</v>
      </c>
      <c r="AU728" s="212" t="s">
        <v>120</v>
      </c>
      <c r="AV728" s="13" t="s">
        <v>85</v>
      </c>
      <c r="AW728" s="13" t="s">
        <v>32</v>
      </c>
      <c r="AX728" s="13" t="s">
        <v>77</v>
      </c>
      <c r="AY728" s="212" t="s">
        <v>292</v>
      </c>
    </row>
    <row r="729" spans="1:65" s="14" customFormat="1" ht="11.25">
      <c r="B729" s="213"/>
      <c r="C729" s="214"/>
      <c r="D729" s="204" t="s">
        <v>301</v>
      </c>
      <c r="E729" s="215" t="s">
        <v>1</v>
      </c>
      <c r="F729" s="216" t="s">
        <v>900</v>
      </c>
      <c r="G729" s="214"/>
      <c r="H729" s="217">
        <v>24.885999999999999</v>
      </c>
      <c r="I729" s="218"/>
      <c r="J729" s="214"/>
      <c r="K729" s="214"/>
      <c r="L729" s="219"/>
      <c r="M729" s="220"/>
      <c r="N729" s="221"/>
      <c r="O729" s="221"/>
      <c r="P729" s="221"/>
      <c r="Q729" s="221"/>
      <c r="R729" s="221"/>
      <c r="S729" s="221"/>
      <c r="T729" s="222"/>
      <c r="AT729" s="223" t="s">
        <v>301</v>
      </c>
      <c r="AU729" s="223" t="s">
        <v>120</v>
      </c>
      <c r="AV729" s="14" t="s">
        <v>120</v>
      </c>
      <c r="AW729" s="14" t="s">
        <v>32</v>
      </c>
      <c r="AX729" s="14" t="s">
        <v>77</v>
      </c>
      <c r="AY729" s="223" t="s">
        <v>292</v>
      </c>
    </row>
    <row r="730" spans="1:65" s="13" customFormat="1" ht="11.25">
      <c r="B730" s="202"/>
      <c r="C730" s="203"/>
      <c r="D730" s="204" t="s">
        <v>301</v>
      </c>
      <c r="E730" s="205" t="s">
        <v>1</v>
      </c>
      <c r="F730" s="206" t="s">
        <v>884</v>
      </c>
      <c r="G730" s="203"/>
      <c r="H730" s="205" t="s">
        <v>1</v>
      </c>
      <c r="I730" s="207"/>
      <c r="J730" s="203"/>
      <c r="K730" s="203"/>
      <c r="L730" s="208"/>
      <c r="M730" s="209"/>
      <c r="N730" s="210"/>
      <c r="O730" s="210"/>
      <c r="P730" s="210"/>
      <c r="Q730" s="210"/>
      <c r="R730" s="210"/>
      <c r="S730" s="210"/>
      <c r="T730" s="211"/>
      <c r="AT730" s="212" t="s">
        <v>301</v>
      </c>
      <c r="AU730" s="212" t="s">
        <v>120</v>
      </c>
      <c r="AV730" s="13" t="s">
        <v>85</v>
      </c>
      <c r="AW730" s="13" t="s">
        <v>32</v>
      </c>
      <c r="AX730" s="13" t="s">
        <v>77</v>
      </c>
      <c r="AY730" s="212" t="s">
        <v>292</v>
      </c>
    </row>
    <row r="731" spans="1:65" s="14" customFormat="1" ht="11.25">
      <c r="B731" s="213"/>
      <c r="C731" s="214"/>
      <c r="D731" s="204" t="s">
        <v>301</v>
      </c>
      <c r="E731" s="215" t="s">
        <v>1</v>
      </c>
      <c r="F731" s="216" t="s">
        <v>901</v>
      </c>
      <c r="G731" s="214"/>
      <c r="H731" s="217">
        <v>44.037999999999997</v>
      </c>
      <c r="I731" s="218"/>
      <c r="J731" s="214"/>
      <c r="K731" s="214"/>
      <c r="L731" s="219"/>
      <c r="M731" s="220"/>
      <c r="N731" s="221"/>
      <c r="O731" s="221"/>
      <c r="P731" s="221"/>
      <c r="Q731" s="221"/>
      <c r="R731" s="221"/>
      <c r="S731" s="221"/>
      <c r="T731" s="222"/>
      <c r="AT731" s="223" t="s">
        <v>301</v>
      </c>
      <c r="AU731" s="223" t="s">
        <v>120</v>
      </c>
      <c r="AV731" s="14" t="s">
        <v>120</v>
      </c>
      <c r="AW731" s="14" t="s">
        <v>32</v>
      </c>
      <c r="AX731" s="14" t="s">
        <v>77</v>
      </c>
      <c r="AY731" s="223" t="s">
        <v>292</v>
      </c>
    </row>
    <row r="732" spans="1:65" s="13" customFormat="1" ht="11.25">
      <c r="B732" s="202"/>
      <c r="C732" s="203"/>
      <c r="D732" s="204" t="s">
        <v>301</v>
      </c>
      <c r="E732" s="205" t="s">
        <v>1</v>
      </c>
      <c r="F732" s="206" t="s">
        <v>886</v>
      </c>
      <c r="G732" s="203"/>
      <c r="H732" s="205" t="s">
        <v>1</v>
      </c>
      <c r="I732" s="207"/>
      <c r="J732" s="203"/>
      <c r="K732" s="203"/>
      <c r="L732" s="208"/>
      <c r="M732" s="209"/>
      <c r="N732" s="210"/>
      <c r="O732" s="210"/>
      <c r="P732" s="210"/>
      <c r="Q732" s="210"/>
      <c r="R732" s="210"/>
      <c r="S732" s="210"/>
      <c r="T732" s="211"/>
      <c r="AT732" s="212" t="s">
        <v>301</v>
      </c>
      <c r="AU732" s="212" t="s">
        <v>120</v>
      </c>
      <c r="AV732" s="13" t="s">
        <v>85</v>
      </c>
      <c r="AW732" s="13" t="s">
        <v>32</v>
      </c>
      <c r="AX732" s="13" t="s">
        <v>77</v>
      </c>
      <c r="AY732" s="212" t="s">
        <v>292</v>
      </c>
    </row>
    <row r="733" spans="1:65" s="14" customFormat="1" ht="33.75">
      <c r="B733" s="213"/>
      <c r="C733" s="214"/>
      <c r="D733" s="204" t="s">
        <v>301</v>
      </c>
      <c r="E733" s="215" t="s">
        <v>1</v>
      </c>
      <c r="F733" s="216" t="s">
        <v>902</v>
      </c>
      <c r="G733" s="214"/>
      <c r="H733" s="217">
        <v>311.17</v>
      </c>
      <c r="I733" s="218"/>
      <c r="J733" s="214"/>
      <c r="K733" s="214"/>
      <c r="L733" s="219"/>
      <c r="M733" s="220"/>
      <c r="N733" s="221"/>
      <c r="O733" s="221"/>
      <c r="P733" s="221"/>
      <c r="Q733" s="221"/>
      <c r="R733" s="221"/>
      <c r="S733" s="221"/>
      <c r="T733" s="222"/>
      <c r="AT733" s="223" t="s">
        <v>301</v>
      </c>
      <c r="AU733" s="223" t="s">
        <v>120</v>
      </c>
      <c r="AV733" s="14" t="s">
        <v>120</v>
      </c>
      <c r="AW733" s="14" t="s">
        <v>32</v>
      </c>
      <c r="AX733" s="14" t="s">
        <v>77</v>
      </c>
      <c r="AY733" s="223" t="s">
        <v>292</v>
      </c>
    </row>
    <row r="734" spans="1:65" s="13" customFormat="1" ht="11.25">
      <c r="B734" s="202"/>
      <c r="C734" s="203"/>
      <c r="D734" s="204" t="s">
        <v>301</v>
      </c>
      <c r="E734" s="205" t="s">
        <v>1</v>
      </c>
      <c r="F734" s="206" t="s">
        <v>888</v>
      </c>
      <c r="G734" s="203"/>
      <c r="H734" s="205" t="s">
        <v>1</v>
      </c>
      <c r="I734" s="207"/>
      <c r="J734" s="203"/>
      <c r="K734" s="203"/>
      <c r="L734" s="208"/>
      <c r="M734" s="209"/>
      <c r="N734" s="210"/>
      <c r="O734" s="210"/>
      <c r="P734" s="210"/>
      <c r="Q734" s="210"/>
      <c r="R734" s="210"/>
      <c r="S734" s="210"/>
      <c r="T734" s="211"/>
      <c r="AT734" s="212" t="s">
        <v>301</v>
      </c>
      <c r="AU734" s="212" t="s">
        <v>120</v>
      </c>
      <c r="AV734" s="13" t="s">
        <v>85</v>
      </c>
      <c r="AW734" s="13" t="s">
        <v>32</v>
      </c>
      <c r="AX734" s="13" t="s">
        <v>77</v>
      </c>
      <c r="AY734" s="212" t="s">
        <v>292</v>
      </c>
    </row>
    <row r="735" spans="1:65" s="14" customFormat="1" ht="11.25">
      <c r="B735" s="213"/>
      <c r="C735" s="214"/>
      <c r="D735" s="204" t="s">
        <v>301</v>
      </c>
      <c r="E735" s="215" t="s">
        <v>1</v>
      </c>
      <c r="F735" s="216" t="s">
        <v>903</v>
      </c>
      <c r="G735" s="214"/>
      <c r="H735" s="217">
        <v>93.463999999999999</v>
      </c>
      <c r="I735" s="218"/>
      <c r="J735" s="214"/>
      <c r="K735" s="214"/>
      <c r="L735" s="219"/>
      <c r="M735" s="220"/>
      <c r="N735" s="221"/>
      <c r="O735" s="221"/>
      <c r="P735" s="221"/>
      <c r="Q735" s="221"/>
      <c r="R735" s="221"/>
      <c r="S735" s="221"/>
      <c r="T735" s="222"/>
      <c r="AT735" s="223" t="s">
        <v>301</v>
      </c>
      <c r="AU735" s="223" t="s">
        <v>120</v>
      </c>
      <c r="AV735" s="14" t="s">
        <v>120</v>
      </c>
      <c r="AW735" s="14" t="s">
        <v>32</v>
      </c>
      <c r="AX735" s="14" t="s">
        <v>77</v>
      </c>
      <c r="AY735" s="223" t="s">
        <v>292</v>
      </c>
    </row>
    <row r="736" spans="1:65" s="13" customFormat="1" ht="11.25">
      <c r="B736" s="202"/>
      <c r="C736" s="203"/>
      <c r="D736" s="204" t="s">
        <v>301</v>
      </c>
      <c r="E736" s="205" t="s">
        <v>1</v>
      </c>
      <c r="F736" s="206" t="s">
        <v>761</v>
      </c>
      <c r="G736" s="203"/>
      <c r="H736" s="205" t="s">
        <v>1</v>
      </c>
      <c r="I736" s="207"/>
      <c r="J736" s="203"/>
      <c r="K736" s="203"/>
      <c r="L736" s="208"/>
      <c r="M736" s="209"/>
      <c r="N736" s="210"/>
      <c r="O736" s="210"/>
      <c r="P736" s="210"/>
      <c r="Q736" s="210"/>
      <c r="R736" s="210"/>
      <c r="S736" s="210"/>
      <c r="T736" s="211"/>
      <c r="AT736" s="212" t="s">
        <v>301</v>
      </c>
      <c r="AU736" s="212" t="s">
        <v>120</v>
      </c>
      <c r="AV736" s="13" t="s">
        <v>85</v>
      </c>
      <c r="AW736" s="13" t="s">
        <v>32</v>
      </c>
      <c r="AX736" s="13" t="s">
        <v>77</v>
      </c>
      <c r="AY736" s="212" t="s">
        <v>292</v>
      </c>
    </row>
    <row r="737" spans="1:65" s="14" customFormat="1" ht="11.25">
      <c r="B737" s="213"/>
      <c r="C737" s="214"/>
      <c r="D737" s="204" t="s">
        <v>301</v>
      </c>
      <c r="E737" s="215" t="s">
        <v>1</v>
      </c>
      <c r="F737" s="216" t="s">
        <v>904</v>
      </c>
      <c r="G737" s="214"/>
      <c r="H737" s="217">
        <v>1.121</v>
      </c>
      <c r="I737" s="218"/>
      <c r="J737" s="214"/>
      <c r="K737" s="214"/>
      <c r="L737" s="219"/>
      <c r="M737" s="220"/>
      <c r="N737" s="221"/>
      <c r="O737" s="221"/>
      <c r="P737" s="221"/>
      <c r="Q737" s="221"/>
      <c r="R737" s="221"/>
      <c r="S737" s="221"/>
      <c r="T737" s="222"/>
      <c r="AT737" s="223" t="s">
        <v>301</v>
      </c>
      <c r="AU737" s="223" t="s">
        <v>120</v>
      </c>
      <c r="AV737" s="14" t="s">
        <v>120</v>
      </c>
      <c r="AW737" s="14" t="s">
        <v>32</v>
      </c>
      <c r="AX737" s="14" t="s">
        <v>77</v>
      </c>
      <c r="AY737" s="223" t="s">
        <v>292</v>
      </c>
    </row>
    <row r="738" spans="1:65" s="13" customFormat="1" ht="11.25">
      <c r="B738" s="202"/>
      <c r="C738" s="203"/>
      <c r="D738" s="204" t="s">
        <v>301</v>
      </c>
      <c r="E738" s="205" t="s">
        <v>1</v>
      </c>
      <c r="F738" s="206" t="s">
        <v>891</v>
      </c>
      <c r="G738" s="203"/>
      <c r="H738" s="205" t="s">
        <v>1</v>
      </c>
      <c r="I738" s="207"/>
      <c r="J738" s="203"/>
      <c r="K738" s="203"/>
      <c r="L738" s="208"/>
      <c r="M738" s="209"/>
      <c r="N738" s="210"/>
      <c r="O738" s="210"/>
      <c r="P738" s="210"/>
      <c r="Q738" s="210"/>
      <c r="R738" s="210"/>
      <c r="S738" s="210"/>
      <c r="T738" s="211"/>
      <c r="AT738" s="212" t="s">
        <v>301</v>
      </c>
      <c r="AU738" s="212" t="s">
        <v>120</v>
      </c>
      <c r="AV738" s="13" t="s">
        <v>85</v>
      </c>
      <c r="AW738" s="13" t="s">
        <v>32</v>
      </c>
      <c r="AX738" s="13" t="s">
        <v>77</v>
      </c>
      <c r="AY738" s="212" t="s">
        <v>292</v>
      </c>
    </row>
    <row r="739" spans="1:65" s="14" customFormat="1" ht="11.25">
      <c r="B739" s="213"/>
      <c r="C739" s="214"/>
      <c r="D739" s="204" t="s">
        <v>301</v>
      </c>
      <c r="E739" s="215" t="s">
        <v>1</v>
      </c>
      <c r="F739" s="216" t="s">
        <v>905</v>
      </c>
      <c r="G739" s="214"/>
      <c r="H739" s="217">
        <v>43.12</v>
      </c>
      <c r="I739" s="218"/>
      <c r="J739" s="214"/>
      <c r="K739" s="214"/>
      <c r="L739" s="219"/>
      <c r="M739" s="220"/>
      <c r="N739" s="221"/>
      <c r="O739" s="221"/>
      <c r="P739" s="221"/>
      <c r="Q739" s="221"/>
      <c r="R739" s="221"/>
      <c r="S739" s="221"/>
      <c r="T739" s="222"/>
      <c r="AT739" s="223" t="s">
        <v>301</v>
      </c>
      <c r="AU739" s="223" t="s">
        <v>120</v>
      </c>
      <c r="AV739" s="14" t="s">
        <v>120</v>
      </c>
      <c r="AW739" s="14" t="s">
        <v>32</v>
      </c>
      <c r="AX739" s="14" t="s">
        <v>77</v>
      </c>
      <c r="AY739" s="223" t="s">
        <v>292</v>
      </c>
    </row>
    <row r="740" spans="1:65" s="13" customFormat="1" ht="11.25">
      <c r="B740" s="202"/>
      <c r="C740" s="203"/>
      <c r="D740" s="204" t="s">
        <v>301</v>
      </c>
      <c r="E740" s="205" t="s">
        <v>1</v>
      </c>
      <c r="F740" s="206" t="s">
        <v>893</v>
      </c>
      <c r="G740" s="203"/>
      <c r="H740" s="205" t="s">
        <v>1</v>
      </c>
      <c r="I740" s="207"/>
      <c r="J740" s="203"/>
      <c r="K740" s="203"/>
      <c r="L740" s="208"/>
      <c r="M740" s="209"/>
      <c r="N740" s="210"/>
      <c r="O740" s="210"/>
      <c r="P740" s="210"/>
      <c r="Q740" s="210"/>
      <c r="R740" s="210"/>
      <c r="S740" s="210"/>
      <c r="T740" s="211"/>
      <c r="AT740" s="212" t="s">
        <v>301</v>
      </c>
      <c r="AU740" s="212" t="s">
        <v>120</v>
      </c>
      <c r="AV740" s="13" t="s">
        <v>85</v>
      </c>
      <c r="AW740" s="13" t="s">
        <v>32</v>
      </c>
      <c r="AX740" s="13" t="s">
        <v>77</v>
      </c>
      <c r="AY740" s="212" t="s">
        <v>292</v>
      </c>
    </row>
    <row r="741" spans="1:65" s="14" customFormat="1" ht="11.25">
      <c r="B741" s="213"/>
      <c r="C741" s="214"/>
      <c r="D741" s="204" t="s">
        <v>301</v>
      </c>
      <c r="E741" s="215" t="s">
        <v>1</v>
      </c>
      <c r="F741" s="216" t="s">
        <v>906</v>
      </c>
      <c r="G741" s="214"/>
      <c r="H741" s="217">
        <v>18.899999999999999</v>
      </c>
      <c r="I741" s="218"/>
      <c r="J741" s="214"/>
      <c r="K741" s="214"/>
      <c r="L741" s="219"/>
      <c r="M741" s="220"/>
      <c r="N741" s="221"/>
      <c r="O741" s="221"/>
      <c r="P741" s="221"/>
      <c r="Q741" s="221"/>
      <c r="R741" s="221"/>
      <c r="S741" s="221"/>
      <c r="T741" s="222"/>
      <c r="AT741" s="223" t="s">
        <v>301</v>
      </c>
      <c r="AU741" s="223" t="s">
        <v>120</v>
      </c>
      <c r="AV741" s="14" t="s">
        <v>120</v>
      </c>
      <c r="AW741" s="14" t="s">
        <v>32</v>
      </c>
      <c r="AX741" s="14" t="s">
        <v>77</v>
      </c>
      <c r="AY741" s="223" t="s">
        <v>292</v>
      </c>
    </row>
    <row r="742" spans="1:65" s="15" customFormat="1" ht="11.25">
      <c r="B742" s="224"/>
      <c r="C742" s="225"/>
      <c r="D742" s="204" t="s">
        <v>301</v>
      </c>
      <c r="E742" s="226" t="s">
        <v>1</v>
      </c>
      <c r="F742" s="227" t="s">
        <v>304</v>
      </c>
      <c r="G742" s="225"/>
      <c r="H742" s="228">
        <v>638.73699999999997</v>
      </c>
      <c r="I742" s="229"/>
      <c r="J742" s="225"/>
      <c r="K742" s="225"/>
      <c r="L742" s="230"/>
      <c r="M742" s="231"/>
      <c r="N742" s="232"/>
      <c r="O742" s="232"/>
      <c r="P742" s="232"/>
      <c r="Q742" s="232"/>
      <c r="R742" s="232"/>
      <c r="S742" s="232"/>
      <c r="T742" s="233"/>
      <c r="AT742" s="234" t="s">
        <v>301</v>
      </c>
      <c r="AU742" s="234" t="s">
        <v>120</v>
      </c>
      <c r="AV742" s="15" t="s">
        <v>299</v>
      </c>
      <c r="AW742" s="15" t="s">
        <v>32</v>
      </c>
      <c r="AX742" s="15" t="s">
        <v>85</v>
      </c>
      <c r="AY742" s="234" t="s">
        <v>292</v>
      </c>
    </row>
    <row r="743" spans="1:65" s="2" customFormat="1" ht="16.5" customHeight="1">
      <c r="A743" s="35"/>
      <c r="B743" s="36"/>
      <c r="C743" s="189" t="s">
        <v>907</v>
      </c>
      <c r="D743" s="189" t="s">
        <v>294</v>
      </c>
      <c r="E743" s="190" t="s">
        <v>908</v>
      </c>
      <c r="F743" s="191" t="s">
        <v>909</v>
      </c>
      <c r="G743" s="192" t="s">
        <v>297</v>
      </c>
      <c r="H743" s="193">
        <v>638.73699999999997</v>
      </c>
      <c r="I743" s="194"/>
      <c r="J743" s="195">
        <f>ROUND(I743*H743,2)</f>
        <v>0</v>
      </c>
      <c r="K743" s="191" t="s">
        <v>298</v>
      </c>
      <c r="L743" s="40"/>
      <c r="M743" s="196" t="s">
        <v>1</v>
      </c>
      <c r="N743" s="197" t="s">
        <v>43</v>
      </c>
      <c r="O743" s="72"/>
      <c r="P743" s="198">
        <f>O743*H743</f>
        <v>0</v>
      </c>
      <c r="Q743" s="198">
        <v>0</v>
      </c>
      <c r="R743" s="198">
        <f>Q743*H743</f>
        <v>0</v>
      </c>
      <c r="S743" s="198">
        <v>0</v>
      </c>
      <c r="T743" s="199">
        <f>S743*H743</f>
        <v>0</v>
      </c>
      <c r="U743" s="35"/>
      <c r="V743" s="35"/>
      <c r="W743" s="35"/>
      <c r="X743" s="35"/>
      <c r="Y743" s="35"/>
      <c r="Z743" s="35"/>
      <c r="AA743" s="35"/>
      <c r="AB743" s="35"/>
      <c r="AC743" s="35"/>
      <c r="AD743" s="35"/>
      <c r="AE743" s="35"/>
      <c r="AR743" s="200" t="s">
        <v>299</v>
      </c>
      <c r="AT743" s="200" t="s">
        <v>294</v>
      </c>
      <c r="AU743" s="200" t="s">
        <v>120</v>
      </c>
      <c r="AY743" s="18" t="s">
        <v>292</v>
      </c>
      <c r="BE743" s="201">
        <f>IF(N743="základní",J743,0)</f>
        <v>0</v>
      </c>
      <c r="BF743" s="201">
        <f>IF(N743="snížená",J743,0)</f>
        <v>0</v>
      </c>
      <c r="BG743" s="201">
        <f>IF(N743="zákl. přenesená",J743,0)</f>
        <v>0</v>
      </c>
      <c r="BH743" s="201">
        <f>IF(N743="sníž. přenesená",J743,0)</f>
        <v>0</v>
      </c>
      <c r="BI743" s="201">
        <f>IF(N743="nulová",J743,0)</f>
        <v>0</v>
      </c>
      <c r="BJ743" s="18" t="s">
        <v>120</v>
      </c>
      <c r="BK743" s="201">
        <f>ROUND(I743*H743,2)</f>
        <v>0</v>
      </c>
      <c r="BL743" s="18" t="s">
        <v>299</v>
      </c>
      <c r="BM743" s="200" t="s">
        <v>910</v>
      </c>
    </row>
    <row r="744" spans="1:65" s="2" customFormat="1" ht="21.75" customHeight="1">
      <c r="A744" s="35"/>
      <c r="B744" s="36"/>
      <c r="C744" s="189" t="s">
        <v>911</v>
      </c>
      <c r="D744" s="189" t="s">
        <v>294</v>
      </c>
      <c r="E744" s="190" t="s">
        <v>524</v>
      </c>
      <c r="F744" s="191" t="s">
        <v>525</v>
      </c>
      <c r="G744" s="192" t="s">
        <v>337</v>
      </c>
      <c r="H744" s="193">
        <v>90</v>
      </c>
      <c r="I744" s="194"/>
      <c r="J744" s="195">
        <f>ROUND(I744*H744,2)</f>
        <v>0</v>
      </c>
      <c r="K744" s="191" t="s">
        <v>298</v>
      </c>
      <c r="L744" s="40"/>
      <c r="M744" s="196" t="s">
        <v>1</v>
      </c>
      <c r="N744" s="197" t="s">
        <v>43</v>
      </c>
      <c r="O744" s="72"/>
      <c r="P744" s="198">
        <f>O744*H744</f>
        <v>0</v>
      </c>
      <c r="Q744" s="198">
        <v>0</v>
      </c>
      <c r="R744" s="198">
        <f>Q744*H744</f>
        <v>0</v>
      </c>
      <c r="S744" s="198">
        <v>0</v>
      </c>
      <c r="T744" s="199">
        <f>S744*H744</f>
        <v>0</v>
      </c>
      <c r="U744" s="35"/>
      <c r="V744" s="35"/>
      <c r="W744" s="35"/>
      <c r="X744" s="35"/>
      <c r="Y744" s="35"/>
      <c r="Z744" s="35"/>
      <c r="AA744" s="35"/>
      <c r="AB744" s="35"/>
      <c r="AC744" s="35"/>
      <c r="AD744" s="35"/>
      <c r="AE744" s="35"/>
      <c r="AR744" s="200" t="s">
        <v>338</v>
      </c>
      <c r="AT744" s="200" t="s">
        <v>294</v>
      </c>
      <c r="AU744" s="200" t="s">
        <v>120</v>
      </c>
      <c r="AY744" s="18" t="s">
        <v>292</v>
      </c>
      <c r="BE744" s="201">
        <f>IF(N744="základní",J744,0)</f>
        <v>0</v>
      </c>
      <c r="BF744" s="201">
        <f>IF(N744="snížená",J744,0)</f>
        <v>0</v>
      </c>
      <c r="BG744" s="201">
        <f>IF(N744="zákl. přenesená",J744,0)</f>
        <v>0</v>
      </c>
      <c r="BH744" s="201">
        <f>IF(N744="sníž. přenesená",J744,0)</f>
        <v>0</v>
      </c>
      <c r="BI744" s="201">
        <f>IF(N744="nulová",J744,0)</f>
        <v>0</v>
      </c>
      <c r="BJ744" s="18" t="s">
        <v>120</v>
      </c>
      <c r="BK744" s="201">
        <f>ROUND(I744*H744,2)</f>
        <v>0</v>
      </c>
      <c r="BL744" s="18" t="s">
        <v>338</v>
      </c>
      <c r="BM744" s="200" t="s">
        <v>912</v>
      </c>
    </row>
    <row r="745" spans="1:65" s="13" customFormat="1" ht="22.5">
      <c r="B745" s="202"/>
      <c r="C745" s="203"/>
      <c r="D745" s="204" t="s">
        <v>301</v>
      </c>
      <c r="E745" s="205" t="s">
        <v>1</v>
      </c>
      <c r="F745" s="206" t="s">
        <v>529</v>
      </c>
      <c r="G745" s="203"/>
      <c r="H745" s="205" t="s">
        <v>1</v>
      </c>
      <c r="I745" s="207"/>
      <c r="J745" s="203"/>
      <c r="K745" s="203"/>
      <c r="L745" s="208"/>
      <c r="M745" s="209"/>
      <c r="N745" s="210"/>
      <c r="O745" s="210"/>
      <c r="P745" s="210"/>
      <c r="Q745" s="210"/>
      <c r="R745" s="210"/>
      <c r="S745" s="210"/>
      <c r="T745" s="211"/>
      <c r="AT745" s="212" t="s">
        <v>301</v>
      </c>
      <c r="AU745" s="212" t="s">
        <v>120</v>
      </c>
      <c r="AV745" s="13" t="s">
        <v>85</v>
      </c>
      <c r="AW745" s="13" t="s">
        <v>32</v>
      </c>
      <c r="AX745" s="13" t="s">
        <v>77</v>
      </c>
      <c r="AY745" s="212" t="s">
        <v>292</v>
      </c>
    </row>
    <row r="746" spans="1:65" s="14" customFormat="1" ht="11.25">
      <c r="B746" s="213"/>
      <c r="C746" s="214"/>
      <c r="D746" s="204" t="s">
        <v>301</v>
      </c>
      <c r="E746" s="215" t="s">
        <v>1</v>
      </c>
      <c r="F746" s="216" t="s">
        <v>530</v>
      </c>
      <c r="G746" s="214"/>
      <c r="H746" s="217">
        <v>90</v>
      </c>
      <c r="I746" s="218"/>
      <c r="J746" s="214"/>
      <c r="K746" s="214"/>
      <c r="L746" s="219"/>
      <c r="M746" s="220"/>
      <c r="N746" s="221"/>
      <c r="O746" s="221"/>
      <c r="P746" s="221"/>
      <c r="Q746" s="221"/>
      <c r="R746" s="221"/>
      <c r="S746" s="221"/>
      <c r="T746" s="222"/>
      <c r="AT746" s="223" t="s">
        <v>301</v>
      </c>
      <c r="AU746" s="223" t="s">
        <v>120</v>
      </c>
      <c r="AV746" s="14" t="s">
        <v>120</v>
      </c>
      <c r="AW746" s="14" t="s">
        <v>32</v>
      </c>
      <c r="AX746" s="14" t="s">
        <v>77</v>
      </c>
      <c r="AY746" s="223" t="s">
        <v>292</v>
      </c>
    </row>
    <row r="747" spans="1:65" s="15" customFormat="1" ht="11.25">
      <c r="B747" s="224"/>
      <c r="C747" s="225"/>
      <c r="D747" s="204" t="s">
        <v>301</v>
      </c>
      <c r="E747" s="226" t="s">
        <v>1</v>
      </c>
      <c r="F747" s="227" t="s">
        <v>304</v>
      </c>
      <c r="G747" s="225"/>
      <c r="H747" s="228">
        <v>90</v>
      </c>
      <c r="I747" s="229"/>
      <c r="J747" s="225"/>
      <c r="K747" s="225"/>
      <c r="L747" s="230"/>
      <c r="M747" s="231"/>
      <c r="N747" s="232"/>
      <c r="O747" s="232"/>
      <c r="P747" s="232"/>
      <c r="Q747" s="232"/>
      <c r="R747" s="232"/>
      <c r="S747" s="232"/>
      <c r="T747" s="233"/>
      <c r="AT747" s="234" t="s">
        <v>301</v>
      </c>
      <c r="AU747" s="234" t="s">
        <v>120</v>
      </c>
      <c r="AV747" s="15" t="s">
        <v>299</v>
      </c>
      <c r="AW747" s="15" t="s">
        <v>32</v>
      </c>
      <c r="AX747" s="15" t="s">
        <v>85</v>
      </c>
      <c r="AY747" s="234" t="s">
        <v>292</v>
      </c>
    </row>
    <row r="748" spans="1:65" s="12" customFormat="1" ht="22.9" customHeight="1">
      <c r="B748" s="173"/>
      <c r="C748" s="174"/>
      <c r="D748" s="175" t="s">
        <v>76</v>
      </c>
      <c r="E748" s="187" t="s">
        <v>341</v>
      </c>
      <c r="F748" s="187" t="s">
        <v>913</v>
      </c>
      <c r="G748" s="174"/>
      <c r="H748" s="174"/>
      <c r="I748" s="177"/>
      <c r="J748" s="188">
        <f>BK748</f>
        <v>0</v>
      </c>
      <c r="K748" s="174"/>
      <c r="L748" s="179"/>
      <c r="M748" s="180"/>
      <c r="N748" s="181"/>
      <c r="O748" s="181"/>
      <c r="P748" s="182">
        <f>SUM(P749:P786)</f>
        <v>0</v>
      </c>
      <c r="Q748" s="181"/>
      <c r="R748" s="182">
        <f>SUM(R749:R786)</f>
        <v>229.62570719999999</v>
      </c>
      <c r="S748" s="181"/>
      <c r="T748" s="183">
        <f>SUM(T749:T786)</f>
        <v>0</v>
      </c>
      <c r="AR748" s="184" t="s">
        <v>85</v>
      </c>
      <c r="AT748" s="185" t="s">
        <v>76</v>
      </c>
      <c r="AU748" s="185" t="s">
        <v>85</v>
      </c>
      <c r="AY748" s="184" t="s">
        <v>292</v>
      </c>
      <c r="BK748" s="186">
        <f>SUM(BK749:BK786)</f>
        <v>0</v>
      </c>
    </row>
    <row r="749" spans="1:65" s="2" customFormat="1" ht="24.2" customHeight="1">
      <c r="A749" s="35"/>
      <c r="B749" s="36"/>
      <c r="C749" s="189" t="s">
        <v>914</v>
      </c>
      <c r="D749" s="189" t="s">
        <v>294</v>
      </c>
      <c r="E749" s="190" t="s">
        <v>915</v>
      </c>
      <c r="F749" s="191" t="s">
        <v>916</v>
      </c>
      <c r="G749" s="192" t="s">
        <v>297</v>
      </c>
      <c r="H749" s="193">
        <v>721.26</v>
      </c>
      <c r="I749" s="194"/>
      <c r="J749" s="195">
        <f>ROUND(I749*H749,2)</f>
        <v>0</v>
      </c>
      <c r="K749" s="191" t="s">
        <v>298</v>
      </c>
      <c r="L749" s="40"/>
      <c r="M749" s="196" t="s">
        <v>1</v>
      </c>
      <c r="N749" s="197" t="s">
        <v>43</v>
      </c>
      <c r="O749" s="72"/>
      <c r="P749" s="198">
        <f>O749*H749</f>
        <v>0</v>
      </c>
      <c r="Q749" s="198">
        <v>0</v>
      </c>
      <c r="R749" s="198">
        <f>Q749*H749</f>
        <v>0</v>
      </c>
      <c r="S749" s="198">
        <v>0</v>
      </c>
      <c r="T749" s="199">
        <f>S749*H749</f>
        <v>0</v>
      </c>
      <c r="U749" s="35"/>
      <c r="V749" s="35"/>
      <c r="W749" s="35"/>
      <c r="X749" s="35"/>
      <c r="Y749" s="35"/>
      <c r="Z749" s="35"/>
      <c r="AA749" s="35"/>
      <c r="AB749" s="35"/>
      <c r="AC749" s="35"/>
      <c r="AD749" s="35"/>
      <c r="AE749" s="35"/>
      <c r="AR749" s="200" t="s">
        <v>299</v>
      </c>
      <c r="AT749" s="200" t="s">
        <v>294</v>
      </c>
      <c r="AU749" s="200" t="s">
        <v>120</v>
      </c>
      <c r="AY749" s="18" t="s">
        <v>292</v>
      </c>
      <c r="BE749" s="201">
        <f>IF(N749="základní",J749,0)</f>
        <v>0</v>
      </c>
      <c r="BF749" s="201">
        <f>IF(N749="snížená",J749,0)</f>
        <v>0</v>
      </c>
      <c r="BG749" s="201">
        <f>IF(N749="zákl. přenesená",J749,0)</f>
        <v>0</v>
      </c>
      <c r="BH749" s="201">
        <f>IF(N749="sníž. přenesená",J749,0)</f>
        <v>0</v>
      </c>
      <c r="BI749" s="201">
        <f>IF(N749="nulová",J749,0)</f>
        <v>0</v>
      </c>
      <c r="BJ749" s="18" t="s">
        <v>120</v>
      </c>
      <c r="BK749" s="201">
        <f>ROUND(I749*H749,2)</f>
        <v>0</v>
      </c>
      <c r="BL749" s="18" t="s">
        <v>299</v>
      </c>
      <c r="BM749" s="200" t="s">
        <v>917</v>
      </c>
    </row>
    <row r="750" spans="1:65" s="14" customFormat="1" ht="11.25">
      <c r="B750" s="213"/>
      <c r="C750" s="214"/>
      <c r="D750" s="204" t="s">
        <v>301</v>
      </c>
      <c r="E750" s="215" t="s">
        <v>1</v>
      </c>
      <c r="F750" s="216" t="s">
        <v>241</v>
      </c>
      <c r="G750" s="214"/>
      <c r="H750" s="217">
        <v>721.26</v>
      </c>
      <c r="I750" s="218"/>
      <c r="J750" s="214"/>
      <c r="K750" s="214"/>
      <c r="L750" s="219"/>
      <c r="M750" s="220"/>
      <c r="N750" s="221"/>
      <c r="O750" s="221"/>
      <c r="P750" s="221"/>
      <c r="Q750" s="221"/>
      <c r="R750" s="221"/>
      <c r="S750" s="221"/>
      <c r="T750" s="222"/>
      <c r="AT750" s="223" t="s">
        <v>301</v>
      </c>
      <c r="AU750" s="223" t="s">
        <v>120</v>
      </c>
      <c r="AV750" s="14" t="s">
        <v>120</v>
      </c>
      <c r="AW750" s="14" t="s">
        <v>32</v>
      </c>
      <c r="AX750" s="14" t="s">
        <v>85</v>
      </c>
      <c r="AY750" s="223" t="s">
        <v>292</v>
      </c>
    </row>
    <row r="751" spans="1:65" s="2" customFormat="1" ht="24.2" customHeight="1">
      <c r="A751" s="35"/>
      <c r="B751" s="36"/>
      <c r="C751" s="189" t="s">
        <v>918</v>
      </c>
      <c r="D751" s="189" t="s">
        <v>294</v>
      </c>
      <c r="E751" s="190" t="s">
        <v>919</v>
      </c>
      <c r="F751" s="191" t="s">
        <v>920</v>
      </c>
      <c r="G751" s="192" t="s">
        <v>297</v>
      </c>
      <c r="H751" s="193">
        <v>1021.16</v>
      </c>
      <c r="I751" s="194"/>
      <c r="J751" s="195">
        <f>ROUND(I751*H751,2)</f>
        <v>0</v>
      </c>
      <c r="K751" s="191" t="s">
        <v>298</v>
      </c>
      <c r="L751" s="40"/>
      <c r="M751" s="196" t="s">
        <v>1</v>
      </c>
      <c r="N751" s="197" t="s">
        <v>43</v>
      </c>
      <c r="O751" s="72"/>
      <c r="P751" s="198">
        <f>O751*H751</f>
        <v>0</v>
      </c>
      <c r="Q751" s="198">
        <v>0</v>
      </c>
      <c r="R751" s="198">
        <f>Q751*H751</f>
        <v>0</v>
      </c>
      <c r="S751" s="198">
        <v>0</v>
      </c>
      <c r="T751" s="199">
        <f>S751*H751</f>
        <v>0</v>
      </c>
      <c r="U751" s="35"/>
      <c r="V751" s="35"/>
      <c r="W751" s="35"/>
      <c r="X751" s="35"/>
      <c r="Y751" s="35"/>
      <c r="Z751" s="35"/>
      <c r="AA751" s="35"/>
      <c r="AB751" s="35"/>
      <c r="AC751" s="35"/>
      <c r="AD751" s="35"/>
      <c r="AE751" s="35"/>
      <c r="AR751" s="200" t="s">
        <v>299</v>
      </c>
      <c r="AT751" s="200" t="s">
        <v>294</v>
      </c>
      <c r="AU751" s="200" t="s">
        <v>120</v>
      </c>
      <c r="AY751" s="18" t="s">
        <v>292</v>
      </c>
      <c r="BE751" s="201">
        <f>IF(N751="základní",J751,0)</f>
        <v>0</v>
      </c>
      <c r="BF751" s="201">
        <f>IF(N751="snížená",J751,0)</f>
        <v>0</v>
      </c>
      <c r="BG751" s="201">
        <f>IF(N751="zákl. přenesená",J751,0)</f>
        <v>0</v>
      </c>
      <c r="BH751" s="201">
        <f>IF(N751="sníž. přenesená",J751,0)</f>
        <v>0</v>
      </c>
      <c r="BI751" s="201">
        <f>IF(N751="nulová",J751,0)</f>
        <v>0</v>
      </c>
      <c r="BJ751" s="18" t="s">
        <v>120</v>
      </c>
      <c r="BK751" s="201">
        <f>ROUND(I751*H751,2)</f>
        <v>0</v>
      </c>
      <c r="BL751" s="18" t="s">
        <v>299</v>
      </c>
      <c r="BM751" s="200" t="s">
        <v>921</v>
      </c>
    </row>
    <row r="752" spans="1:65" s="14" customFormat="1" ht="11.25">
      <c r="B752" s="213"/>
      <c r="C752" s="214"/>
      <c r="D752" s="204" t="s">
        <v>301</v>
      </c>
      <c r="E752" s="215" t="s">
        <v>1</v>
      </c>
      <c r="F752" s="216" t="s">
        <v>922</v>
      </c>
      <c r="G752" s="214"/>
      <c r="H752" s="217">
        <v>1021.16</v>
      </c>
      <c r="I752" s="218"/>
      <c r="J752" s="214"/>
      <c r="K752" s="214"/>
      <c r="L752" s="219"/>
      <c r="M752" s="220"/>
      <c r="N752" s="221"/>
      <c r="O752" s="221"/>
      <c r="P752" s="221"/>
      <c r="Q752" s="221"/>
      <c r="R752" s="221"/>
      <c r="S752" s="221"/>
      <c r="T752" s="222"/>
      <c r="AT752" s="223" t="s">
        <v>301</v>
      </c>
      <c r="AU752" s="223" t="s">
        <v>120</v>
      </c>
      <c r="AV752" s="14" t="s">
        <v>120</v>
      </c>
      <c r="AW752" s="14" t="s">
        <v>32</v>
      </c>
      <c r="AX752" s="14" t="s">
        <v>85</v>
      </c>
      <c r="AY752" s="223" t="s">
        <v>292</v>
      </c>
    </row>
    <row r="753" spans="1:65" s="2" customFormat="1" ht="24.2" customHeight="1">
      <c r="A753" s="35"/>
      <c r="B753" s="36"/>
      <c r="C753" s="189" t="s">
        <v>923</v>
      </c>
      <c r="D753" s="189" t="s">
        <v>294</v>
      </c>
      <c r="E753" s="190" t="s">
        <v>924</v>
      </c>
      <c r="F753" s="191" t="s">
        <v>925</v>
      </c>
      <c r="G753" s="192" t="s">
        <v>297</v>
      </c>
      <c r="H753" s="193">
        <v>2946.4609999999998</v>
      </c>
      <c r="I753" s="194"/>
      <c r="J753" s="195">
        <f>ROUND(I753*H753,2)</f>
        <v>0</v>
      </c>
      <c r="K753" s="191" t="s">
        <v>298</v>
      </c>
      <c r="L753" s="40"/>
      <c r="M753" s="196" t="s">
        <v>1</v>
      </c>
      <c r="N753" s="197" t="s">
        <v>43</v>
      </c>
      <c r="O753" s="72"/>
      <c r="P753" s="198">
        <f>O753*H753</f>
        <v>0</v>
      </c>
      <c r="Q753" s="198">
        <v>0</v>
      </c>
      <c r="R753" s="198">
        <f>Q753*H753</f>
        <v>0</v>
      </c>
      <c r="S753" s="198">
        <v>0</v>
      </c>
      <c r="T753" s="199">
        <f>S753*H753</f>
        <v>0</v>
      </c>
      <c r="U753" s="35"/>
      <c r="V753" s="35"/>
      <c r="W753" s="35"/>
      <c r="X753" s="35"/>
      <c r="Y753" s="35"/>
      <c r="Z753" s="35"/>
      <c r="AA753" s="35"/>
      <c r="AB753" s="35"/>
      <c r="AC753" s="35"/>
      <c r="AD753" s="35"/>
      <c r="AE753" s="35"/>
      <c r="AR753" s="200" t="s">
        <v>299</v>
      </c>
      <c r="AT753" s="200" t="s">
        <v>294</v>
      </c>
      <c r="AU753" s="200" t="s">
        <v>120</v>
      </c>
      <c r="AY753" s="18" t="s">
        <v>292</v>
      </c>
      <c r="BE753" s="201">
        <f>IF(N753="základní",J753,0)</f>
        <v>0</v>
      </c>
      <c r="BF753" s="201">
        <f>IF(N753="snížená",J753,0)</f>
        <v>0</v>
      </c>
      <c r="BG753" s="201">
        <f>IF(N753="zákl. přenesená",J753,0)</f>
        <v>0</v>
      </c>
      <c r="BH753" s="201">
        <f>IF(N753="sníž. přenesená",J753,0)</f>
        <v>0</v>
      </c>
      <c r="BI753" s="201">
        <f>IF(N753="nulová",J753,0)</f>
        <v>0</v>
      </c>
      <c r="BJ753" s="18" t="s">
        <v>120</v>
      </c>
      <c r="BK753" s="201">
        <f>ROUND(I753*H753,2)</f>
        <v>0</v>
      </c>
      <c r="BL753" s="18" t="s">
        <v>299</v>
      </c>
      <c r="BM753" s="200" t="s">
        <v>926</v>
      </c>
    </row>
    <row r="754" spans="1:65" s="13" customFormat="1" ht="11.25">
      <c r="B754" s="202"/>
      <c r="C754" s="203"/>
      <c r="D754" s="204" t="s">
        <v>301</v>
      </c>
      <c r="E754" s="205" t="s">
        <v>1</v>
      </c>
      <c r="F754" s="206" t="s">
        <v>927</v>
      </c>
      <c r="G754" s="203"/>
      <c r="H754" s="205" t="s">
        <v>1</v>
      </c>
      <c r="I754" s="207"/>
      <c r="J754" s="203"/>
      <c r="K754" s="203"/>
      <c r="L754" s="208"/>
      <c r="M754" s="209"/>
      <c r="N754" s="210"/>
      <c r="O754" s="210"/>
      <c r="P754" s="210"/>
      <c r="Q754" s="210"/>
      <c r="R754" s="210"/>
      <c r="S754" s="210"/>
      <c r="T754" s="211"/>
      <c r="AT754" s="212" t="s">
        <v>301</v>
      </c>
      <c r="AU754" s="212" t="s">
        <v>120</v>
      </c>
      <c r="AV754" s="13" t="s">
        <v>85</v>
      </c>
      <c r="AW754" s="13" t="s">
        <v>32</v>
      </c>
      <c r="AX754" s="13" t="s">
        <v>77</v>
      </c>
      <c r="AY754" s="212" t="s">
        <v>292</v>
      </c>
    </row>
    <row r="755" spans="1:65" s="14" customFormat="1" ht="11.25">
      <c r="B755" s="213"/>
      <c r="C755" s="214"/>
      <c r="D755" s="204" t="s">
        <v>301</v>
      </c>
      <c r="E755" s="215" t="s">
        <v>1</v>
      </c>
      <c r="F755" s="216" t="s">
        <v>928</v>
      </c>
      <c r="G755" s="214"/>
      <c r="H755" s="217">
        <v>2876.2489999999998</v>
      </c>
      <c r="I755" s="218"/>
      <c r="J755" s="214"/>
      <c r="K755" s="214"/>
      <c r="L755" s="219"/>
      <c r="M755" s="220"/>
      <c r="N755" s="221"/>
      <c r="O755" s="221"/>
      <c r="P755" s="221"/>
      <c r="Q755" s="221"/>
      <c r="R755" s="221"/>
      <c r="S755" s="221"/>
      <c r="T755" s="222"/>
      <c r="AT755" s="223" t="s">
        <v>301</v>
      </c>
      <c r="AU755" s="223" t="s">
        <v>120</v>
      </c>
      <c r="AV755" s="14" t="s">
        <v>120</v>
      </c>
      <c r="AW755" s="14" t="s">
        <v>32</v>
      </c>
      <c r="AX755" s="14" t="s">
        <v>77</v>
      </c>
      <c r="AY755" s="223" t="s">
        <v>292</v>
      </c>
    </row>
    <row r="756" spans="1:65" s="14" customFormat="1" ht="11.25">
      <c r="B756" s="213"/>
      <c r="C756" s="214"/>
      <c r="D756" s="204" t="s">
        <v>301</v>
      </c>
      <c r="E756" s="215" t="s">
        <v>1</v>
      </c>
      <c r="F756" s="216" t="s">
        <v>929</v>
      </c>
      <c r="G756" s="214"/>
      <c r="H756" s="217">
        <v>546.17999999999995</v>
      </c>
      <c r="I756" s="218"/>
      <c r="J756" s="214"/>
      <c r="K756" s="214"/>
      <c r="L756" s="219"/>
      <c r="M756" s="220"/>
      <c r="N756" s="221"/>
      <c r="O756" s="221"/>
      <c r="P756" s="221"/>
      <c r="Q756" s="221"/>
      <c r="R756" s="221"/>
      <c r="S756" s="221"/>
      <c r="T756" s="222"/>
      <c r="AT756" s="223" t="s">
        <v>301</v>
      </c>
      <c r="AU756" s="223" t="s">
        <v>120</v>
      </c>
      <c r="AV756" s="14" t="s">
        <v>120</v>
      </c>
      <c r="AW756" s="14" t="s">
        <v>32</v>
      </c>
      <c r="AX756" s="14" t="s">
        <v>77</v>
      </c>
      <c r="AY756" s="223" t="s">
        <v>292</v>
      </c>
    </row>
    <row r="757" spans="1:65" s="16" customFormat="1" ht="11.25">
      <c r="B757" s="235"/>
      <c r="C757" s="236"/>
      <c r="D757" s="204" t="s">
        <v>301</v>
      </c>
      <c r="E757" s="237" t="s">
        <v>1</v>
      </c>
      <c r="F757" s="238" t="s">
        <v>316</v>
      </c>
      <c r="G757" s="236"/>
      <c r="H757" s="239">
        <v>3422.4290000000001</v>
      </c>
      <c r="I757" s="240"/>
      <c r="J757" s="236"/>
      <c r="K757" s="236"/>
      <c r="L757" s="241"/>
      <c r="M757" s="242"/>
      <c r="N757" s="243"/>
      <c r="O757" s="243"/>
      <c r="P757" s="243"/>
      <c r="Q757" s="243"/>
      <c r="R757" s="243"/>
      <c r="S757" s="243"/>
      <c r="T757" s="244"/>
      <c r="AT757" s="245" t="s">
        <v>301</v>
      </c>
      <c r="AU757" s="245" t="s">
        <v>120</v>
      </c>
      <c r="AV757" s="16" t="s">
        <v>317</v>
      </c>
      <c r="AW757" s="16" t="s">
        <v>32</v>
      </c>
      <c r="AX757" s="16" t="s">
        <v>77</v>
      </c>
      <c r="AY757" s="245" t="s">
        <v>292</v>
      </c>
    </row>
    <row r="758" spans="1:65" s="13" customFormat="1" ht="11.25">
      <c r="B758" s="202"/>
      <c r="C758" s="203"/>
      <c r="D758" s="204" t="s">
        <v>301</v>
      </c>
      <c r="E758" s="205" t="s">
        <v>1</v>
      </c>
      <c r="F758" s="206" t="s">
        <v>388</v>
      </c>
      <c r="G758" s="203"/>
      <c r="H758" s="205" t="s">
        <v>1</v>
      </c>
      <c r="I758" s="207"/>
      <c r="J758" s="203"/>
      <c r="K758" s="203"/>
      <c r="L758" s="208"/>
      <c r="M758" s="209"/>
      <c r="N758" s="210"/>
      <c r="O758" s="210"/>
      <c r="P758" s="210"/>
      <c r="Q758" s="210"/>
      <c r="R758" s="210"/>
      <c r="S758" s="210"/>
      <c r="T758" s="211"/>
      <c r="AT758" s="212" t="s">
        <v>301</v>
      </c>
      <c r="AU758" s="212" t="s">
        <v>120</v>
      </c>
      <c r="AV758" s="13" t="s">
        <v>85</v>
      </c>
      <c r="AW758" s="13" t="s">
        <v>32</v>
      </c>
      <c r="AX758" s="13" t="s">
        <v>77</v>
      </c>
      <c r="AY758" s="212" t="s">
        <v>292</v>
      </c>
    </row>
    <row r="759" spans="1:65" s="14" customFormat="1" ht="11.25">
      <c r="B759" s="213"/>
      <c r="C759" s="214"/>
      <c r="D759" s="204" t="s">
        <v>301</v>
      </c>
      <c r="E759" s="215" t="s">
        <v>1</v>
      </c>
      <c r="F759" s="216" t="s">
        <v>930</v>
      </c>
      <c r="G759" s="214"/>
      <c r="H759" s="217">
        <v>-134.16</v>
      </c>
      <c r="I759" s="218"/>
      <c r="J759" s="214"/>
      <c r="K759" s="214"/>
      <c r="L759" s="219"/>
      <c r="M759" s="220"/>
      <c r="N759" s="221"/>
      <c r="O759" s="221"/>
      <c r="P759" s="221"/>
      <c r="Q759" s="221"/>
      <c r="R759" s="221"/>
      <c r="S759" s="221"/>
      <c r="T759" s="222"/>
      <c r="AT759" s="223" t="s">
        <v>301</v>
      </c>
      <c r="AU759" s="223" t="s">
        <v>120</v>
      </c>
      <c r="AV759" s="14" t="s">
        <v>120</v>
      </c>
      <c r="AW759" s="14" t="s">
        <v>32</v>
      </c>
      <c r="AX759" s="14" t="s">
        <v>77</v>
      </c>
      <c r="AY759" s="223" t="s">
        <v>292</v>
      </c>
    </row>
    <row r="760" spans="1:65" s="14" customFormat="1" ht="11.25">
      <c r="B760" s="213"/>
      <c r="C760" s="214"/>
      <c r="D760" s="204" t="s">
        <v>301</v>
      </c>
      <c r="E760" s="215" t="s">
        <v>1</v>
      </c>
      <c r="F760" s="216" t="s">
        <v>931</v>
      </c>
      <c r="G760" s="214"/>
      <c r="H760" s="217">
        <v>-37.453000000000003</v>
      </c>
      <c r="I760" s="218"/>
      <c r="J760" s="214"/>
      <c r="K760" s="214"/>
      <c r="L760" s="219"/>
      <c r="M760" s="220"/>
      <c r="N760" s="221"/>
      <c r="O760" s="221"/>
      <c r="P760" s="221"/>
      <c r="Q760" s="221"/>
      <c r="R760" s="221"/>
      <c r="S760" s="221"/>
      <c r="T760" s="222"/>
      <c r="AT760" s="223" t="s">
        <v>301</v>
      </c>
      <c r="AU760" s="223" t="s">
        <v>120</v>
      </c>
      <c r="AV760" s="14" t="s">
        <v>120</v>
      </c>
      <c r="AW760" s="14" t="s">
        <v>32</v>
      </c>
      <c r="AX760" s="14" t="s">
        <v>77</v>
      </c>
      <c r="AY760" s="223" t="s">
        <v>292</v>
      </c>
    </row>
    <row r="761" spans="1:65" s="14" customFormat="1" ht="33.75">
      <c r="B761" s="213"/>
      <c r="C761" s="214"/>
      <c r="D761" s="204" t="s">
        <v>301</v>
      </c>
      <c r="E761" s="215" t="s">
        <v>1</v>
      </c>
      <c r="F761" s="216" t="s">
        <v>932</v>
      </c>
      <c r="G761" s="214"/>
      <c r="H761" s="217">
        <v>-51.061</v>
      </c>
      <c r="I761" s="218"/>
      <c r="J761" s="214"/>
      <c r="K761" s="214"/>
      <c r="L761" s="219"/>
      <c r="M761" s="220"/>
      <c r="N761" s="221"/>
      <c r="O761" s="221"/>
      <c r="P761" s="221"/>
      <c r="Q761" s="221"/>
      <c r="R761" s="221"/>
      <c r="S761" s="221"/>
      <c r="T761" s="222"/>
      <c r="AT761" s="223" t="s">
        <v>301</v>
      </c>
      <c r="AU761" s="223" t="s">
        <v>120</v>
      </c>
      <c r="AV761" s="14" t="s">
        <v>120</v>
      </c>
      <c r="AW761" s="14" t="s">
        <v>32</v>
      </c>
      <c r="AX761" s="14" t="s">
        <v>77</v>
      </c>
      <c r="AY761" s="223" t="s">
        <v>292</v>
      </c>
    </row>
    <row r="762" spans="1:65" s="14" customFormat="1" ht="11.25">
      <c r="B762" s="213"/>
      <c r="C762" s="214"/>
      <c r="D762" s="204" t="s">
        <v>301</v>
      </c>
      <c r="E762" s="215" t="s">
        <v>1</v>
      </c>
      <c r="F762" s="216" t="s">
        <v>933</v>
      </c>
      <c r="G762" s="214"/>
      <c r="H762" s="217">
        <v>-18.695</v>
      </c>
      <c r="I762" s="218"/>
      <c r="J762" s="214"/>
      <c r="K762" s="214"/>
      <c r="L762" s="219"/>
      <c r="M762" s="220"/>
      <c r="N762" s="221"/>
      <c r="O762" s="221"/>
      <c r="P762" s="221"/>
      <c r="Q762" s="221"/>
      <c r="R762" s="221"/>
      <c r="S762" s="221"/>
      <c r="T762" s="222"/>
      <c r="AT762" s="223" t="s">
        <v>301</v>
      </c>
      <c r="AU762" s="223" t="s">
        <v>120</v>
      </c>
      <c r="AV762" s="14" t="s">
        <v>120</v>
      </c>
      <c r="AW762" s="14" t="s">
        <v>32</v>
      </c>
      <c r="AX762" s="14" t="s">
        <v>77</v>
      </c>
      <c r="AY762" s="223" t="s">
        <v>292</v>
      </c>
    </row>
    <row r="763" spans="1:65" s="14" customFormat="1" ht="33.75">
      <c r="B763" s="213"/>
      <c r="C763" s="214"/>
      <c r="D763" s="204" t="s">
        <v>301</v>
      </c>
      <c r="E763" s="215" t="s">
        <v>1</v>
      </c>
      <c r="F763" s="216" t="s">
        <v>934</v>
      </c>
      <c r="G763" s="214"/>
      <c r="H763" s="217">
        <v>-26.707000000000001</v>
      </c>
      <c r="I763" s="218"/>
      <c r="J763" s="214"/>
      <c r="K763" s="214"/>
      <c r="L763" s="219"/>
      <c r="M763" s="220"/>
      <c r="N763" s="221"/>
      <c r="O763" s="221"/>
      <c r="P763" s="221"/>
      <c r="Q763" s="221"/>
      <c r="R763" s="221"/>
      <c r="S763" s="221"/>
      <c r="T763" s="222"/>
      <c r="AT763" s="223" t="s">
        <v>301</v>
      </c>
      <c r="AU763" s="223" t="s">
        <v>120</v>
      </c>
      <c r="AV763" s="14" t="s">
        <v>120</v>
      </c>
      <c r="AW763" s="14" t="s">
        <v>32</v>
      </c>
      <c r="AX763" s="14" t="s">
        <v>77</v>
      </c>
      <c r="AY763" s="223" t="s">
        <v>292</v>
      </c>
    </row>
    <row r="764" spans="1:65" s="14" customFormat="1" ht="11.25">
      <c r="B764" s="213"/>
      <c r="C764" s="214"/>
      <c r="D764" s="204" t="s">
        <v>301</v>
      </c>
      <c r="E764" s="215" t="s">
        <v>1</v>
      </c>
      <c r="F764" s="216" t="s">
        <v>935</v>
      </c>
      <c r="G764" s="214"/>
      <c r="H764" s="217">
        <v>-18.727</v>
      </c>
      <c r="I764" s="218"/>
      <c r="J764" s="214"/>
      <c r="K764" s="214"/>
      <c r="L764" s="219"/>
      <c r="M764" s="220"/>
      <c r="N764" s="221"/>
      <c r="O764" s="221"/>
      <c r="P764" s="221"/>
      <c r="Q764" s="221"/>
      <c r="R764" s="221"/>
      <c r="S764" s="221"/>
      <c r="T764" s="222"/>
      <c r="AT764" s="223" t="s">
        <v>301</v>
      </c>
      <c r="AU764" s="223" t="s">
        <v>120</v>
      </c>
      <c r="AV764" s="14" t="s">
        <v>120</v>
      </c>
      <c r="AW764" s="14" t="s">
        <v>32</v>
      </c>
      <c r="AX764" s="14" t="s">
        <v>77</v>
      </c>
      <c r="AY764" s="223" t="s">
        <v>292</v>
      </c>
    </row>
    <row r="765" spans="1:65" s="14" customFormat="1" ht="33.75">
      <c r="B765" s="213"/>
      <c r="C765" s="214"/>
      <c r="D765" s="204" t="s">
        <v>301</v>
      </c>
      <c r="E765" s="215" t="s">
        <v>1</v>
      </c>
      <c r="F765" s="216" t="s">
        <v>936</v>
      </c>
      <c r="G765" s="214"/>
      <c r="H765" s="217">
        <v>-25.001000000000001</v>
      </c>
      <c r="I765" s="218"/>
      <c r="J765" s="214"/>
      <c r="K765" s="214"/>
      <c r="L765" s="219"/>
      <c r="M765" s="220"/>
      <c r="N765" s="221"/>
      <c r="O765" s="221"/>
      <c r="P765" s="221"/>
      <c r="Q765" s="221"/>
      <c r="R765" s="221"/>
      <c r="S765" s="221"/>
      <c r="T765" s="222"/>
      <c r="AT765" s="223" t="s">
        <v>301</v>
      </c>
      <c r="AU765" s="223" t="s">
        <v>120</v>
      </c>
      <c r="AV765" s="14" t="s">
        <v>120</v>
      </c>
      <c r="AW765" s="14" t="s">
        <v>32</v>
      </c>
      <c r="AX765" s="14" t="s">
        <v>77</v>
      </c>
      <c r="AY765" s="223" t="s">
        <v>292</v>
      </c>
    </row>
    <row r="766" spans="1:65" s="14" customFormat="1" ht="22.5">
      <c r="B766" s="213"/>
      <c r="C766" s="214"/>
      <c r="D766" s="204" t="s">
        <v>301</v>
      </c>
      <c r="E766" s="215" t="s">
        <v>1</v>
      </c>
      <c r="F766" s="216" t="s">
        <v>937</v>
      </c>
      <c r="G766" s="214"/>
      <c r="H766" s="217">
        <v>-122.73</v>
      </c>
      <c r="I766" s="218"/>
      <c r="J766" s="214"/>
      <c r="K766" s="214"/>
      <c r="L766" s="219"/>
      <c r="M766" s="220"/>
      <c r="N766" s="221"/>
      <c r="O766" s="221"/>
      <c r="P766" s="221"/>
      <c r="Q766" s="221"/>
      <c r="R766" s="221"/>
      <c r="S766" s="221"/>
      <c r="T766" s="222"/>
      <c r="AT766" s="223" t="s">
        <v>301</v>
      </c>
      <c r="AU766" s="223" t="s">
        <v>120</v>
      </c>
      <c r="AV766" s="14" t="s">
        <v>120</v>
      </c>
      <c r="AW766" s="14" t="s">
        <v>32</v>
      </c>
      <c r="AX766" s="14" t="s">
        <v>77</v>
      </c>
      <c r="AY766" s="223" t="s">
        <v>292</v>
      </c>
    </row>
    <row r="767" spans="1:65" s="14" customFormat="1" ht="11.25">
      <c r="B767" s="213"/>
      <c r="C767" s="214"/>
      <c r="D767" s="204" t="s">
        <v>301</v>
      </c>
      <c r="E767" s="215" t="s">
        <v>1</v>
      </c>
      <c r="F767" s="216" t="s">
        <v>938</v>
      </c>
      <c r="G767" s="214"/>
      <c r="H767" s="217">
        <v>-36.634</v>
      </c>
      <c r="I767" s="218"/>
      <c r="J767" s="214"/>
      <c r="K767" s="214"/>
      <c r="L767" s="219"/>
      <c r="M767" s="220"/>
      <c r="N767" s="221"/>
      <c r="O767" s="221"/>
      <c r="P767" s="221"/>
      <c r="Q767" s="221"/>
      <c r="R767" s="221"/>
      <c r="S767" s="221"/>
      <c r="T767" s="222"/>
      <c r="AT767" s="223" t="s">
        <v>301</v>
      </c>
      <c r="AU767" s="223" t="s">
        <v>120</v>
      </c>
      <c r="AV767" s="14" t="s">
        <v>120</v>
      </c>
      <c r="AW767" s="14" t="s">
        <v>32</v>
      </c>
      <c r="AX767" s="14" t="s">
        <v>77</v>
      </c>
      <c r="AY767" s="223" t="s">
        <v>292</v>
      </c>
    </row>
    <row r="768" spans="1:65" s="14" customFormat="1" ht="11.25">
      <c r="B768" s="213"/>
      <c r="C768" s="214"/>
      <c r="D768" s="204" t="s">
        <v>301</v>
      </c>
      <c r="E768" s="215" t="s">
        <v>1</v>
      </c>
      <c r="F768" s="216" t="s">
        <v>939</v>
      </c>
      <c r="G768" s="214"/>
      <c r="H768" s="217">
        <v>-4.8</v>
      </c>
      <c r="I768" s="218"/>
      <c r="J768" s="214"/>
      <c r="K768" s="214"/>
      <c r="L768" s="219"/>
      <c r="M768" s="220"/>
      <c r="N768" s="221"/>
      <c r="O768" s="221"/>
      <c r="P768" s="221"/>
      <c r="Q768" s="221"/>
      <c r="R768" s="221"/>
      <c r="S768" s="221"/>
      <c r="T768" s="222"/>
      <c r="AT768" s="223" t="s">
        <v>301</v>
      </c>
      <c r="AU768" s="223" t="s">
        <v>120</v>
      </c>
      <c r="AV768" s="14" t="s">
        <v>120</v>
      </c>
      <c r="AW768" s="14" t="s">
        <v>32</v>
      </c>
      <c r="AX768" s="14" t="s">
        <v>77</v>
      </c>
      <c r="AY768" s="223" t="s">
        <v>292</v>
      </c>
    </row>
    <row r="769" spans="1:65" s="16" customFormat="1" ht="11.25">
      <c r="B769" s="235"/>
      <c r="C769" s="236"/>
      <c r="D769" s="204" t="s">
        <v>301</v>
      </c>
      <c r="E769" s="237" t="s">
        <v>1</v>
      </c>
      <c r="F769" s="238" t="s">
        <v>316</v>
      </c>
      <c r="G769" s="236"/>
      <c r="H769" s="239">
        <v>-475.96800000000002</v>
      </c>
      <c r="I769" s="240"/>
      <c r="J769" s="236"/>
      <c r="K769" s="236"/>
      <c r="L769" s="241"/>
      <c r="M769" s="242"/>
      <c r="N769" s="243"/>
      <c r="O769" s="243"/>
      <c r="P769" s="243"/>
      <c r="Q769" s="243"/>
      <c r="R769" s="243"/>
      <c r="S769" s="243"/>
      <c r="T769" s="244"/>
      <c r="AT769" s="245" t="s">
        <v>301</v>
      </c>
      <c r="AU769" s="245" t="s">
        <v>120</v>
      </c>
      <c r="AV769" s="16" t="s">
        <v>317</v>
      </c>
      <c r="AW769" s="16" t="s">
        <v>32</v>
      </c>
      <c r="AX769" s="16" t="s">
        <v>77</v>
      </c>
      <c r="AY769" s="245" t="s">
        <v>292</v>
      </c>
    </row>
    <row r="770" spans="1:65" s="15" customFormat="1" ht="11.25">
      <c r="B770" s="224"/>
      <c r="C770" s="225"/>
      <c r="D770" s="204" t="s">
        <v>301</v>
      </c>
      <c r="E770" s="226" t="s">
        <v>1</v>
      </c>
      <c r="F770" s="227" t="s">
        <v>304</v>
      </c>
      <c r="G770" s="225"/>
      <c r="H770" s="228">
        <v>2946.4609999999998</v>
      </c>
      <c r="I770" s="229"/>
      <c r="J770" s="225"/>
      <c r="K770" s="225"/>
      <c r="L770" s="230"/>
      <c r="M770" s="231"/>
      <c r="N770" s="232"/>
      <c r="O770" s="232"/>
      <c r="P770" s="232"/>
      <c r="Q770" s="232"/>
      <c r="R770" s="232"/>
      <c r="S770" s="232"/>
      <c r="T770" s="233"/>
      <c r="AT770" s="234" t="s">
        <v>301</v>
      </c>
      <c r="AU770" s="234" t="s">
        <v>120</v>
      </c>
      <c r="AV770" s="15" t="s">
        <v>299</v>
      </c>
      <c r="AW770" s="15" t="s">
        <v>32</v>
      </c>
      <c r="AX770" s="15" t="s">
        <v>85</v>
      </c>
      <c r="AY770" s="234" t="s">
        <v>292</v>
      </c>
    </row>
    <row r="771" spans="1:65" s="2" customFormat="1" ht="24.2" customHeight="1">
      <c r="A771" s="35"/>
      <c r="B771" s="36"/>
      <c r="C771" s="189" t="s">
        <v>940</v>
      </c>
      <c r="D771" s="189" t="s">
        <v>294</v>
      </c>
      <c r="E771" s="190" t="s">
        <v>941</v>
      </c>
      <c r="F771" s="191" t="s">
        <v>942</v>
      </c>
      <c r="G771" s="192" t="s">
        <v>297</v>
      </c>
      <c r="H771" s="193">
        <v>721.26</v>
      </c>
      <c r="I771" s="194"/>
      <c r="J771" s="195">
        <f>ROUND(I771*H771,2)</f>
        <v>0</v>
      </c>
      <c r="K771" s="191" t="s">
        <v>298</v>
      </c>
      <c r="L771" s="40"/>
      <c r="M771" s="196" t="s">
        <v>1</v>
      </c>
      <c r="N771" s="197" t="s">
        <v>43</v>
      </c>
      <c r="O771" s="72"/>
      <c r="P771" s="198">
        <f>O771*H771</f>
        <v>0</v>
      </c>
      <c r="Q771" s="198">
        <v>8.9219999999999994E-2</v>
      </c>
      <c r="R771" s="198">
        <f>Q771*H771</f>
        <v>64.350817199999995</v>
      </c>
      <c r="S771" s="198">
        <v>0</v>
      </c>
      <c r="T771" s="199">
        <f>S771*H771</f>
        <v>0</v>
      </c>
      <c r="U771" s="35"/>
      <c r="V771" s="35"/>
      <c r="W771" s="35"/>
      <c r="X771" s="35"/>
      <c r="Y771" s="35"/>
      <c r="Z771" s="35"/>
      <c r="AA771" s="35"/>
      <c r="AB771" s="35"/>
      <c r="AC771" s="35"/>
      <c r="AD771" s="35"/>
      <c r="AE771" s="35"/>
      <c r="AR771" s="200" t="s">
        <v>299</v>
      </c>
      <c r="AT771" s="200" t="s">
        <v>294</v>
      </c>
      <c r="AU771" s="200" t="s">
        <v>120</v>
      </c>
      <c r="AY771" s="18" t="s">
        <v>292</v>
      </c>
      <c r="BE771" s="201">
        <f>IF(N771="základní",J771,0)</f>
        <v>0</v>
      </c>
      <c r="BF771" s="201">
        <f>IF(N771="snížená",J771,0)</f>
        <v>0</v>
      </c>
      <c r="BG771" s="201">
        <f>IF(N771="zákl. přenesená",J771,0)</f>
        <v>0</v>
      </c>
      <c r="BH771" s="201">
        <f>IF(N771="sníž. přenesená",J771,0)</f>
        <v>0</v>
      </c>
      <c r="BI771" s="201">
        <f>IF(N771="nulová",J771,0)</f>
        <v>0</v>
      </c>
      <c r="BJ771" s="18" t="s">
        <v>120</v>
      </c>
      <c r="BK771" s="201">
        <f>ROUND(I771*H771,2)</f>
        <v>0</v>
      </c>
      <c r="BL771" s="18" t="s">
        <v>299</v>
      </c>
      <c r="BM771" s="200" t="s">
        <v>943</v>
      </c>
    </row>
    <row r="772" spans="1:65" s="13" customFormat="1" ht="11.25">
      <c r="B772" s="202"/>
      <c r="C772" s="203"/>
      <c r="D772" s="204" t="s">
        <v>301</v>
      </c>
      <c r="E772" s="205" t="s">
        <v>1</v>
      </c>
      <c r="F772" s="206" t="s">
        <v>242</v>
      </c>
      <c r="G772" s="203"/>
      <c r="H772" s="205" t="s">
        <v>1</v>
      </c>
      <c r="I772" s="207"/>
      <c r="J772" s="203"/>
      <c r="K772" s="203"/>
      <c r="L772" s="208"/>
      <c r="M772" s="209"/>
      <c r="N772" s="210"/>
      <c r="O772" s="210"/>
      <c r="P772" s="210"/>
      <c r="Q772" s="210"/>
      <c r="R772" s="210"/>
      <c r="S772" s="210"/>
      <c r="T772" s="211"/>
      <c r="AT772" s="212" t="s">
        <v>301</v>
      </c>
      <c r="AU772" s="212" t="s">
        <v>120</v>
      </c>
      <c r="AV772" s="13" t="s">
        <v>85</v>
      </c>
      <c r="AW772" s="13" t="s">
        <v>32</v>
      </c>
      <c r="AX772" s="13" t="s">
        <v>77</v>
      </c>
      <c r="AY772" s="212" t="s">
        <v>292</v>
      </c>
    </row>
    <row r="773" spans="1:65" s="14" customFormat="1" ht="11.25">
      <c r="B773" s="213"/>
      <c r="C773" s="214"/>
      <c r="D773" s="204" t="s">
        <v>301</v>
      </c>
      <c r="E773" s="215" t="s">
        <v>1</v>
      </c>
      <c r="F773" s="216" t="s">
        <v>944</v>
      </c>
      <c r="G773" s="214"/>
      <c r="H773" s="217">
        <v>236</v>
      </c>
      <c r="I773" s="218"/>
      <c r="J773" s="214"/>
      <c r="K773" s="214"/>
      <c r="L773" s="219"/>
      <c r="M773" s="220"/>
      <c r="N773" s="221"/>
      <c r="O773" s="221"/>
      <c r="P773" s="221"/>
      <c r="Q773" s="221"/>
      <c r="R773" s="221"/>
      <c r="S773" s="221"/>
      <c r="T773" s="222"/>
      <c r="AT773" s="223" t="s">
        <v>301</v>
      </c>
      <c r="AU773" s="223" t="s">
        <v>120</v>
      </c>
      <c r="AV773" s="14" t="s">
        <v>120</v>
      </c>
      <c r="AW773" s="14" t="s">
        <v>32</v>
      </c>
      <c r="AX773" s="14" t="s">
        <v>77</v>
      </c>
      <c r="AY773" s="223" t="s">
        <v>292</v>
      </c>
    </row>
    <row r="774" spans="1:65" s="14" customFormat="1" ht="11.25">
      <c r="B774" s="213"/>
      <c r="C774" s="214"/>
      <c r="D774" s="204" t="s">
        <v>301</v>
      </c>
      <c r="E774" s="215" t="s">
        <v>1</v>
      </c>
      <c r="F774" s="216" t="s">
        <v>945</v>
      </c>
      <c r="G774" s="214"/>
      <c r="H774" s="217">
        <v>119.46</v>
      </c>
      <c r="I774" s="218"/>
      <c r="J774" s="214"/>
      <c r="K774" s="214"/>
      <c r="L774" s="219"/>
      <c r="M774" s="220"/>
      <c r="N774" s="221"/>
      <c r="O774" s="221"/>
      <c r="P774" s="221"/>
      <c r="Q774" s="221"/>
      <c r="R774" s="221"/>
      <c r="S774" s="221"/>
      <c r="T774" s="222"/>
      <c r="AT774" s="223" t="s">
        <v>301</v>
      </c>
      <c r="AU774" s="223" t="s">
        <v>120</v>
      </c>
      <c r="AV774" s="14" t="s">
        <v>120</v>
      </c>
      <c r="AW774" s="14" t="s">
        <v>32</v>
      </c>
      <c r="AX774" s="14" t="s">
        <v>77</v>
      </c>
      <c r="AY774" s="223" t="s">
        <v>292</v>
      </c>
    </row>
    <row r="775" spans="1:65" s="14" customFormat="1" ht="11.25">
      <c r="B775" s="213"/>
      <c r="C775" s="214"/>
      <c r="D775" s="204" t="s">
        <v>301</v>
      </c>
      <c r="E775" s="215" t="s">
        <v>1</v>
      </c>
      <c r="F775" s="216" t="s">
        <v>946</v>
      </c>
      <c r="G775" s="214"/>
      <c r="H775" s="217">
        <v>365.8</v>
      </c>
      <c r="I775" s="218"/>
      <c r="J775" s="214"/>
      <c r="K775" s="214"/>
      <c r="L775" s="219"/>
      <c r="M775" s="220"/>
      <c r="N775" s="221"/>
      <c r="O775" s="221"/>
      <c r="P775" s="221"/>
      <c r="Q775" s="221"/>
      <c r="R775" s="221"/>
      <c r="S775" s="221"/>
      <c r="T775" s="222"/>
      <c r="AT775" s="223" t="s">
        <v>301</v>
      </c>
      <c r="AU775" s="223" t="s">
        <v>120</v>
      </c>
      <c r="AV775" s="14" t="s">
        <v>120</v>
      </c>
      <c r="AW775" s="14" t="s">
        <v>32</v>
      </c>
      <c r="AX775" s="14" t="s">
        <v>77</v>
      </c>
      <c r="AY775" s="223" t="s">
        <v>292</v>
      </c>
    </row>
    <row r="776" spans="1:65" s="16" customFormat="1" ht="11.25">
      <c r="B776" s="235"/>
      <c r="C776" s="236"/>
      <c r="D776" s="204" t="s">
        <v>301</v>
      </c>
      <c r="E776" s="237" t="s">
        <v>241</v>
      </c>
      <c r="F776" s="238" t="s">
        <v>316</v>
      </c>
      <c r="G776" s="236"/>
      <c r="H776" s="239">
        <v>721.26</v>
      </c>
      <c r="I776" s="240"/>
      <c r="J776" s="236"/>
      <c r="K776" s="236"/>
      <c r="L776" s="241"/>
      <c r="M776" s="242"/>
      <c r="N776" s="243"/>
      <c r="O776" s="243"/>
      <c r="P776" s="243"/>
      <c r="Q776" s="243"/>
      <c r="R776" s="243"/>
      <c r="S776" s="243"/>
      <c r="T776" s="244"/>
      <c r="AT776" s="245" t="s">
        <v>301</v>
      </c>
      <c r="AU776" s="245" t="s">
        <v>120</v>
      </c>
      <c r="AV776" s="16" t="s">
        <v>317</v>
      </c>
      <c r="AW776" s="16" t="s">
        <v>32</v>
      </c>
      <c r="AX776" s="16" t="s">
        <v>77</v>
      </c>
      <c r="AY776" s="245" t="s">
        <v>292</v>
      </c>
    </row>
    <row r="777" spans="1:65" s="15" customFormat="1" ht="11.25">
      <c r="B777" s="224"/>
      <c r="C777" s="225"/>
      <c r="D777" s="204" t="s">
        <v>301</v>
      </c>
      <c r="E777" s="226" t="s">
        <v>1</v>
      </c>
      <c r="F777" s="227" t="s">
        <v>304</v>
      </c>
      <c r="G777" s="225"/>
      <c r="H777" s="228">
        <v>721.26</v>
      </c>
      <c r="I777" s="229"/>
      <c r="J777" s="225"/>
      <c r="K777" s="225"/>
      <c r="L777" s="230"/>
      <c r="M777" s="231"/>
      <c r="N777" s="232"/>
      <c r="O777" s="232"/>
      <c r="P777" s="232"/>
      <c r="Q777" s="232"/>
      <c r="R777" s="232"/>
      <c r="S777" s="232"/>
      <c r="T777" s="233"/>
      <c r="AT777" s="234" t="s">
        <v>301</v>
      </c>
      <c r="AU777" s="234" t="s">
        <v>120</v>
      </c>
      <c r="AV777" s="15" t="s">
        <v>299</v>
      </c>
      <c r="AW777" s="15" t="s">
        <v>32</v>
      </c>
      <c r="AX777" s="15" t="s">
        <v>85</v>
      </c>
      <c r="AY777" s="234" t="s">
        <v>292</v>
      </c>
    </row>
    <row r="778" spans="1:65" s="2" customFormat="1" ht="21.75" customHeight="1">
      <c r="A778" s="35"/>
      <c r="B778" s="36"/>
      <c r="C778" s="189" t="s">
        <v>947</v>
      </c>
      <c r="D778" s="189" t="s">
        <v>294</v>
      </c>
      <c r="E778" s="190" t="s">
        <v>948</v>
      </c>
      <c r="F778" s="191" t="s">
        <v>949</v>
      </c>
      <c r="G778" s="192" t="s">
        <v>297</v>
      </c>
      <c r="H778" s="193">
        <v>299.89999999999998</v>
      </c>
      <c r="I778" s="194"/>
      <c r="J778" s="195">
        <f>ROUND(I778*H778,2)</f>
        <v>0</v>
      </c>
      <c r="K778" s="191" t="s">
        <v>298</v>
      </c>
      <c r="L778" s="40"/>
      <c r="M778" s="196" t="s">
        <v>1</v>
      </c>
      <c r="N778" s="197" t="s">
        <v>43</v>
      </c>
      <c r="O778" s="72"/>
      <c r="P778" s="198">
        <f>O778*H778</f>
        <v>0</v>
      </c>
      <c r="Q778" s="198">
        <v>0.55110000000000003</v>
      </c>
      <c r="R778" s="198">
        <f>Q778*H778</f>
        <v>165.27489</v>
      </c>
      <c r="S778" s="198">
        <v>0</v>
      </c>
      <c r="T778" s="199">
        <f>S778*H778</f>
        <v>0</v>
      </c>
      <c r="U778" s="35"/>
      <c r="V778" s="35"/>
      <c r="W778" s="35"/>
      <c r="X778" s="35"/>
      <c r="Y778" s="35"/>
      <c r="Z778" s="35"/>
      <c r="AA778" s="35"/>
      <c r="AB778" s="35"/>
      <c r="AC778" s="35"/>
      <c r="AD778" s="35"/>
      <c r="AE778" s="35"/>
      <c r="AR778" s="200" t="s">
        <v>299</v>
      </c>
      <c r="AT778" s="200" t="s">
        <v>294</v>
      </c>
      <c r="AU778" s="200" t="s">
        <v>120</v>
      </c>
      <c r="AY778" s="18" t="s">
        <v>292</v>
      </c>
      <c r="BE778" s="201">
        <f>IF(N778="základní",J778,0)</f>
        <v>0</v>
      </c>
      <c r="BF778" s="201">
        <f>IF(N778="snížená",J778,0)</f>
        <v>0</v>
      </c>
      <c r="BG778" s="201">
        <f>IF(N778="zákl. přenesená",J778,0)</f>
        <v>0</v>
      </c>
      <c r="BH778" s="201">
        <f>IF(N778="sníž. přenesená",J778,0)</f>
        <v>0</v>
      </c>
      <c r="BI778" s="201">
        <f>IF(N778="nulová",J778,0)</f>
        <v>0</v>
      </c>
      <c r="BJ778" s="18" t="s">
        <v>120</v>
      </c>
      <c r="BK778" s="201">
        <f>ROUND(I778*H778,2)</f>
        <v>0</v>
      </c>
      <c r="BL778" s="18" t="s">
        <v>299</v>
      </c>
      <c r="BM778" s="200" t="s">
        <v>950</v>
      </c>
    </row>
    <row r="779" spans="1:65" s="13" customFormat="1" ht="11.25">
      <c r="B779" s="202"/>
      <c r="C779" s="203"/>
      <c r="D779" s="204" t="s">
        <v>301</v>
      </c>
      <c r="E779" s="205" t="s">
        <v>1</v>
      </c>
      <c r="F779" s="206" t="s">
        <v>245</v>
      </c>
      <c r="G779" s="203"/>
      <c r="H779" s="205" t="s">
        <v>1</v>
      </c>
      <c r="I779" s="207"/>
      <c r="J779" s="203"/>
      <c r="K779" s="203"/>
      <c r="L779" s="208"/>
      <c r="M779" s="209"/>
      <c r="N779" s="210"/>
      <c r="O779" s="210"/>
      <c r="P779" s="210"/>
      <c r="Q779" s="210"/>
      <c r="R779" s="210"/>
      <c r="S779" s="210"/>
      <c r="T779" s="211"/>
      <c r="AT779" s="212" t="s">
        <v>301</v>
      </c>
      <c r="AU779" s="212" t="s">
        <v>120</v>
      </c>
      <c r="AV779" s="13" t="s">
        <v>85</v>
      </c>
      <c r="AW779" s="13" t="s">
        <v>32</v>
      </c>
      <c r="AX779" s="13" t="s">
        <v>77</v>
      </c>
      <c r="AY779" s="212" t="s">
        <v>292</v>
      </c>
    </row>
    <row r="780" spans="1:65" s="14" customFormat="1" ht="22.5">
      <c r="B780" s="213"/>
      <c r="C780" s="214"/>
      <c r="D780" s="204" t="s">
        <v>301</v>
      </c>
      <c r="E780" s="215" t="s">
        <v>1</v>
      </c>
      <c r="F780" s="216" t="s">
        <v>951</v>
      </c>
      <c r="G780" s="214"/>
      <c r="H780" s="217">
        <v>59.95</v>
      </c>
      <c r="I780" s="218"/>
      <c r="J780" s="214"/>
      <c r="K780" s="214"/>
      <c r="L780" s="219"/>
      <c r="M780" s="220"/>
      <c r="N780" s="221"/>
      <c r="O780" s="221"/>
      <c r="P780" s="221"/>
      <c r="Q780" s="221"/>
      <c r="R780" s="221"/>
      <c r="S780" s="221"/>
      <c r="T780" s="222"/>
      <c r="AT780" s="223" t="s">
        <v>301</v>
      </c>
      <c r="AU780" s="223" t="s">
        <v>120</v>
      </c>
      <c r="AV780" s="14" t="s">
        <v>120</v>
      </c>
      <c r="AW780" s="14" t="s">
        <v>32</v>
      </c>
      <c r="AX780" s="14" t="s">
        <v>77</v>
      </c>
      <c r="AY780" s="223" t="s">
        <v>292</v>
      </c>
    </row>
    <row r="781" spans="1:65" s="14" customFormat="1" ht="22.5">
      <c r="B781" s="213"/>
      <c r="C781" s="214"/>
      <c r="D781" s="204" t="s">
        <v>301</v>
      </c>
      <c r="E781" s="215" t="s">
        <v>1</v>
      </c>
      <c r="F781" s="216" t="s">
        <v>952</v>
      </c>
      <c r="G781" s="214"/>
      <c r="H781" s="217">
        <v>59.95</v>
      </c>
      <c r="I781" s="218"/>
      <c r="J781" s="214"/>
      <c r="K781" s="214"/>
      <c r="L781" s="219"/>
      <c r="M781" s="220"/>
      <c r="N781" s="221"/>
      <c r="O781" s="221"/>
      <c r="P781" s="221"/>
      <c r="Q781" s="221"/>
      <c r="R781" s="221"/>
      <c r="S781" s="221"/>
      <c r="T781" s="222"/>
      <c r="AT781" s="223" t="s">
        <v>301</v>
      </c>
      <c r="AU781" s="223" t="s">
        <v>120</v>
      </c>
      <c r="AV781" s="14" t="s">
        <v>120</v>
      </c>
      <c r="AW781" s="14" t="s">
        <v>32</v>
      </c>
      <c r="AX781" s="14" t="s">
        <v>77</v>
      </c>
      <c r="AY781" s="223" t="s">
        <v>292</v>
      </c>
    </row>
    <row r="782" spans="1:65" s="14" customFormat="1" ht="22.5">
      <c r="B782" s="213"/>
      <c r="C782" s="214"/>
      <c r="D782" s="204" t="s">
        <v>301</v>
      </c>
      <c r="E782" s="215" t="s">
        <v>1</v>
      </c>
      <c r="F782" s="216" t="s">
        <v>953</v>
      </c>
      <c r="G782" s="214"/>
      <c r="H782" s="217">
        <v>54.25</v>
      </c>
      <c r="I782" s="218"/>
      <c r="J782" s="214"/>
      <c r="K782" s="214"/>
      <c r="L782" s="219"/>
      <c r="M782" s="220"/>
      <c r="N782" s="221"/>
      <c r="O782" s="221"/>
      <c r="P782" s="221"/>
      <c r="Q782" s="221"/>
      <c r="R782" s="221"/>
      <c r="S782" s="221"/>
      <c r="T782" s="222"/>
      <c r="AT782" s="223" t="s">
        <v>301</v>
      </c>
      <c r="AU782" s="223" t="s">
        <v>120</v>
      </c>
      <c r="AV782" s="14" t="s">
        <v>120</v>
      </c>
      <c r="AW782" s="14" t="s">
        <v>32</v>
      </c>
      <c r="AX782" s="14" t="s">
        <v>77</v>
      </c>
      <c r="AY782" s="223" t="s">
        <v>292</v>
      </c>
    </row>
    <row r="783" spans="1:65" s="14" customFormat="1" ht="22.5">
      <c r="B783" s="213"/>
      <c r="C783" s="214"/>
      <c r="D783" s="204" t="s">
        <v>301</v>
      </c>
      <c r="E783" s="215" t="s">
        <v>1</v>
      </c>
      <c r="F783" s="216" t="s">
        <v>954</v>
      </c>
      <c r="G783" s="214"/>
      <c r="H783" s="217">
        <v>50.2</v>
      </c>
      <c r="I783" s="218"/>
      <c r="J783" s="214"/>
      <c r="K783" s="214"/>
      <c r="L783" s="219"/>
      <c r="M783" s="220"/>
      <c r="N783" s="221"/>
      <c r="O783" s="221"/>
      <c r="P783" s="221"/>
      <c r="Q783" s="221"/>
      <c r="R783" s="221"/>
      <c r="S783" s="221"/>
      <c r="T783" s="222"/>
      <c r="AT783" s="223" t="s">
        <v>301</v>
      </c>
      <c r="AU783" s="223" t="s">
        <v>120</v>
      </c>
      <c r="AV783" s="14" t="s">
        <v>120</v>
      </c>
      <c r="AW783" s="14" t="s">
        <v>32</v>
      </c>
      <c r="AX783" s="14" t="s">
        <v>77</v>
      </c>
      <c r="AY783" s="223" t="s">
        <v>292</v>
      </c>
    </row>
    <row r="784" spans="1:65" s="14" customFormat="1" ht="11.25">
      <c r="B784" s="213"/>
      <c r="C784" s="214"/>
      <c r="D784" s="204" t="s">
        <v>301</v>
      </c>
      <c r="E784" s="215" t="s">
        <v>1</v>
      </c>
      <c r="F784" s="216" t="s">
        <v>955</v>
      </c>
      <c r="G784" s="214"/>
      <c r="H784" s="217">
        <v>75.55</v>
      </c>
      <c r="I784" s="218"/>
      <c r="J784" s="214"/>
      <c r="K784" s="214"/>
      <c r="L784" s="219"/>
      <c r="M784" s="220"/>
      <c r="N784" s="221"/>
      <c r="O784" s="221"/>
      <c r="P784" s="221"/>
      <c r="Q784" s="221"/>
      <c r="R784" s="221"/>
      <c r="S784" s="221"/>
      <c r="T784" s="222"/>
      <c r="AT784" s="223" t="s">
        <v>301</v>
      </c>
      <c r="AU784" s="223" t="s">
        <v>120</v>
      </c>
      <c r="AV784" s="14" t="s">
        <v>120</v>
      </c>
      <c r="AW784" s="14" t="s">
        <v>32</v>
      </c>
      <c r="AX784" s="14" t="s">
        <v>77</v>
      </c>
      <c r="AY784" s="223" t="s">
        <v>292</v>
      </c>
    </row>
    <row r="785" spans="1:65" s="16" customFormat="1" ht="11.25">
      <c r="B785" s="235"/>
      <c r="C785" s="236"/>
      <c r="D785" s="204" t="s">
        <v>301</v>
      </c>
      <c r="E785" s="237" t="s">
        <v>244</v>
      </c>
      <c r="F785" s="238" t="s">
        <v>316</v>
      </c>
      <c r="G785" s="236"/>
      <c r="H785" s="239">
        <v>299.89999999999998</v>
      </c>
      <c r="I785" s="240"/>
      <c r="J785" s="236"/>
      <c r="K785" s="236"/>
      <c r="L785" s="241"/>
      <c r="M785" s="242"/>
      <c r="N785" s="243"/>
      <c r="O785" s="243"/>
      <c r="P785" s="243"/>
      <c r="Q785" s="243"/>
      <c r="R785" s="243"/>
      <c r="S785" s="243"/>
      <c r="T785" s="244"/>
      <c r="AT785" s="245" t="s">
        <v>301</v>
      </c>
      <c r="AU785" s="245" t="s">
        <v>120</v>
      </c>
      <c r="AV785" s="16" t="s">
        <v>317</v>
      </c>
      <c r="AW785" s="16" t="s">
        <v>32</v>
      </c>
      <c r="AX785" s="16" t="s">
        <v>77</v>
      </c>
      <c r="AY785" s="245" t="s">
        <v>292</v>
      </c>
    </row>
    <row r="786" spans="1:65" s="15" customFormat="1" ht="11.25">
      <c r="B786" s="224"/>
      <c r="C786" s="225"/>
      <c r="D786" s="204" t="s">
        <v>301</v>
      </c>
      <c r="E786" s="226" t="s">
        <v>1</v>
      </c>
      <c r="F786" s="227" t="s">
        <v>304</v>
      </c>
      <c r="G786" s="225"/>
      <c r="H786" s="228">
        <v>299.89999999999998</v>
      </c>
      <c r="I786" s="229"/>
      <c r="J786" s="225"/>
      <c r="K786" s="225"/>
      <c r="L786" s="230"/>
      <c r="M786" s="231"/>
      <c r="N786" s="232"/>
      <c r="O786" s="232"/>
      <c r="P786" s="232"/>
      <c r="Q786" s="232"/>
      <c r="R786" s="232"/>
      <c r="S786" s="232"/>
      <c r="T786" s="233"/>
      <c r="AT786" s="234" t="s">
        <v>301</v>
      </c>
      <c r="AU786" s="234" t="s">
        <v>120</v>
      </c>
      <c r="AV786" s="15" t="s">
        <v>299</v>
      </c>
      <c r="AW786" s="15" t="s">
        <v>32</v>
      </c>
      <c r="AX786" s="15" t="s">
        <v>85</v>
      </c>
      <c r="AY786" s="234" t="s">
        <v>292</v>
      </c>
    </row>
    <row r="787" spans="1:65" s="12" customFormat="1" ht="22.9" customHeight="1">
      <c r="B787" s="173"/>
      <c r="C787" s="174"/>
      <c r="D787" s="175" t="s">
        <v>76</v>
      </c>
      <c r="E787" s="187" t="s">
        <v>346</v>
      </c>
      <c r="F787" s="187" t="s">
        <v>956</v>
      </c>
      <c r="G787" s="174"/>
      <c r="H787" s="174"/>
      <c r="I787" s="177"/>
      <c r="J787" s="188">
        <f>BK787</f>
        <v>0</v>
      </c>
      <c r="K787" s="174"/>
      <c r="L787" s="179"/>
      <c r="M787" s="180"/>
      <c r="N787" s="181"/>
      <c r="O787" s="181"/>
      <c r="P787" s="182">
        <f>SUM(P788:P1212)</f>
        <v>0</v>
      </c>
      <c r="Q787" s="181"/>
      <c r="R787" s="182">
        <f>SUM(R788:R1212)</f>
        <v>631.34194386999991</v>
      </c>
      <c r="S787" s="181"/>
      <c r="T787" s="183">
        <f>SUM(T788:T1212)</f>
        <v>0</v>
      </c>
      <c r="AR787" s="184" t="s">
        <v>85</v>
      </c>
      <c r="AT787" s="185" t="s">
        <v>76</v>
      </c>
      <c r="AU787" s="185" t="s">
        <v>85</v>
      </c>
      <c r="AY787" s="184" t="s">
        <v>292</v>
      </c>
      <c r="BK787" s="186">
        <f>SUM(BK788:BK1212)</f>
        <v>0</v>
      </c>
    </row>
    <row r="788" spans="1:65" s="2" customFormat="1" ht="33" customHeight="1">
      <c r="A788" s="35"/>
      <c r="B788" s="36"/>
      <c r="C788" s="189" t="s">
        <v>957</v>
      </c>
      <c r="D788" s="189" t="s">
        <v>294</v>
      </c>
      <c r="E788" s="190" t="s">
        <v>958</v>
      </c>
      <c r="F788" s="191" t="s">
        <v>959</v>
      </c>
      <c r="G788" s="192" t="s">
        <v>297</v>
      </c>
      <c r="H788" s="193">
        <v>2748.549</v>
      </c>
      <c r="I788" s="194"/>
      <c r="J788" s="195">
        <f>ROUND(I788*H788,2)</f>
        <v>0</v>
      </c>
      <c r="K788" s="191" t="s">
        <v>298</v>
      </c>
      <c r="L788" s="40"/>
      <c r="M788" s="196" t="s">
        <v>1</v>
      </c>
      <c r="N788" s="197" t="s">
        <v>43</v>
      </c>
      <c r="O788" s="72"/>
      <c r="P788" s="198">
        <f>O788*H788</f>
        <v>0</v>
      </c>
      <c r="Q788" s="198">
        <v>6.7000000000000002E-4</v>
      </c>
      <c r="R788" s="198">
        <f>Q788*H788</f>
        <v>1.84152783</v>
      </c>
      <c r="S788" s="198">
        <v>0</v>
      </c>
      <c r="T788" s="199">
        <f>S788*H788</f>
        <v>0</v>
      </c>
      <c r="U788" s="35"/>
      <c r="V788" s="35"/>
      <c r="W788" s="35"/>
      <c r="X788" s="35"/>
      <c r="Y788" s="35"/>
      <c r="Z788" s="35"/>
      <c r="AA788" s="35"/>
      <c r="AB788" s="35"/>
      <c r="AC788" s="35"/>
      <c r="AD788" s="35"/>
      <c r="AE788" s="35"/>
      <c r="AR788" s="200" t="s">
        <v>299</v>
      </c>
      <c r="AT788" s="200" t="s">
        <v>294</v>
      </c>
      <c r="AU788" s="200" t="s">
        <v>120</v>
      </c>
      <c r="AY788" s="18" t="s">
        <v>292</v>
      </c>
      <c r="BE788" s="201">
        <f>IF(N788="základní",J788,0)</f>
        <v>0</v>
      </c>
      <c r="BF788" s="201">
        <f>IF(N788="snížená",J788,0)</f>
        <v>0</v>
      </c>
      <c r="BG788" s="201">
        <f>IF(N788="zákl. přenesená",J788,0)</f>
        <v>0</v>
      </c>
      <c r="BH788" s="201">
        <f>IF(N788="sníž. přenesená",J788,0)</f>
        <v>0</v>
      </c>
      <c r="BI788" s="201">
        <f>IF(N788="nulová",J788,0)</f>
        <v>0</v>
      </c>
      <c r="BJ788" s="18" t="s">
        <v>120</v>
      </c>
      <c r="BK788" s="201">
        <f>ROUND(I788*H788,2)</f>
        <v>0</v>
      </c>
      <c r="BL788" s="18" t="s">
        <v>299</v>
      </c>
      <c r="BM788" s="200" t="s">
        <v>960</v>
      </c>
    </row>
    <row r="789" spans="1:65" s="14" customFormat="1" ht="11.25">
      <c r="B789" s="213"/>
      <c r="C789" s="214"/>
      <c r="D789" s="204" t="s">
        <v>301</v>
      </c>
      <c r="E789" s="215" t="s">
        <v>1</v>
      </c>
      <c r="F789" s="216" t="s">
        <v>961</v>
      </c>
      <c r="G789" s="214"/>
      <c r="H789" s="217">
        <v>2748.549</v>
      </c>
      <c r="I789" s="218"/>
      <c r="J789" s="214"/>
      <c r="K789" s="214"/>
      <c r="L789" s="219"/>
      <c r="M789" s="220"/>
      <c r="N789" s="221"/>
      <c r="O789" s="221"/>
      <c r="P789" s="221"/>
      <c r="Q789" s="221"/>
      <c r="R789" s="221"/>
      <c r="S789" s="221"/>
      <c r="T789" s="222"/>
      <c r="AT789" s="223" t="s">
        <v>301</v>
      </c>
      <c r="AU789" s="223" t="s">
        <v>120</v>
      </c>
      <c r="AV789" s="14" t="s">
        <v>120</v>
      </c>
      <c r="AW789" s="14" t="s">
        <v>32</v>
      </c>
      <c r="AX789" s="14" t="s">
        <v>85</v>
      </c>
      <c r="AY789" s="223" t="s">
        <v>292</v>
      </c>
    </row>
    <row r="790" spans="1:65" s="2" customFormat="1" ht="33" customHeight="1">
      <c r="A790" s="35"/>
      <c r="B790" s="36"/>
      <c r="C790" s="189" t="s">
        <v>962</v>
      </c>
      <c r="D790" s="189" t="s">
        <v>294</v>
      </c>
      <c r="E790" s="190" t="s">
        <v>963</v>
      </c>
      <c r="F790" s="191" t="s">
        <v>964</v>
      </c>
      <c r="G790" s="192" t="s">
        <v>407</v>
      </c>
      <c r="H790" s="193">
        <v>312</v>
      </c>
      <c r="I790" s="194"/>
      <c r="J790" s="195">
        <f>ROUND(I790*H790,2)</f>
        <v>0</v>
      </c>
      <c r="K790" s="191" t="s">
        <v>298</v>
      </c>
      <c r="L790" s="40"/>
      <c r="M790" s="196" t="s">
        <v>1</v>
      </c>
      <c r="N790" s="197" t="s">
        <v>43</v>
      </c>
      <c r="O790" s="72"/>
      <c r="P790" s="198">
        <f>O790*H790</f>
        <v>0</v>
      </c>
      <c r="Q790" s="198">
        <v>0</v>
      </c>
      <c r="R790" s="198">
        <f>Q790*H790</f>
        <v>0</v>
      </c>
      <c r="S790" s="198">
        <v>0</v>
      </c>
      <c r="T790" s="199">
        <f>S790*H790</f>
        <v>0</v>
      </c>
      <c r="U790" s="35"/>
      <c r="V790" s="35"/>
      <c r="W790" s="35"/>
      <c r="X790" s="35"/>
      <c r="Y790" s="35"/>
      <c r="Z790" s="35"/>
      <c r="AA790" s="35"/>
      <c r="AB790" s="35"/>
      <c r="AC790" s="35"/>
      <c r="AD790" s="35"/>
      <c r="AE790" s="35"/>
      <c r="AR790" s="200" t="s">
        <v>299</v>
      </c>
      <c r="AT790" s="200" t="s">
        <v>294</v>
      </c>
      <c r="AU790" s="200" t="s">
        <v>120</v>
      </c>
      <c r="AY790" s="18" t="s">
        <v>292</v>
      </c>
      <c r="BE790" s="201">
        <f>IF(N790="základní",J790,0)</f>
        <v>0</v>
      </c>
      <c r="BF790" s="201">
        <f>IF(N790="snížená",J790,0)</f>
        <v>0</v>
      </c>
      <c r="BG790" s="201">
        <f>IF(N790="zákl. přenesená",J790,0)</f>
        <v>0</v>
      </c>
      <c r="BH790" s="201">
        <f>IF(N790="sníž. přenesená",J790,0)</f>
        <v>0</v>
      </c>
      <c r="BI790" s="201">
        <f>IF(N790="nulová",J790,0)</f>
        <v>0</v>
      </c>
      <c r="BJ790" s="18" t="s">
        <v>120</v>
      </c>
      <c r="BK790" s="201">
        <f>ROUND(I790*H790,2)</f>
        <v>0</v>
      </c>
      <c r="BL790" s="18" t="s">
        <v>299</v>
      </c>
      <c r="BM790" s="200" t="s">
        <v>965</v>
      </c>
    </row>
    <row r="791" spans="1:65" s="13" customFormat="1" ht="11.25">
      <c r="B791" s="202"/>
      <c r="C791" s="203"/>
      <c r="D791" s="204" t="s">
        <v>301</v>
      </c>
      <c r="E791" s="205" t="s">
        <v>1</v>
      </c>
      <c r="F791" s="206" t="s">
        <v>772</v>
      </c>
      <c r="G791" s="203"/>
      <c r="H791" s="205" t="s">
        <v>1</v>
      </c>
      <c r="I791" s="207"/>
      <c r="J791" s="203"/>
      <c r="K791" s="203"/>
      <c r="L791" s="208"/>
      <c r="M791" s="209"/>
      <c r="N791" s="210"/>
      <c r="O791" s="210"/>
      <c r="P791" s="210"/>
      <c r="Q791" s="210"/>
      <c r="R791" s="210"/>
      <c r="S791" s="210"/>
      <c r="T791" s="211"/>
      <c r="AT791" s="212" t="s">
        <v>301</v>
      </c>
      <c r="AU791" s="212" t="s">
        <v>120</v>
      </c>
      <c r="AV791" s="13" t="s">
        <v>85</v>
      </c>
      <c r="AW791" s="13" t="s">
        <v>32</v>
      </c>
      <c r="AX791" s="13" t="s">
        <v>77</v>
      </c>
      <c r="AY791" s="212" t="s">
        <v>292</v>
      </c>
    </row>
    <row r="792" spans="1:65" s="14" customFormat="1" ht="11.25">
      <c r="B792" s="213"/>
      <c r="C792" s="214"/>
      <c r="D792" s="204" t="s">
        <v>301</v>
      </c>
      <c r="E792" s="215" t="s">
        <v>1</v>
      </c>
      <c r="F792" s="216" t="s">
        <v>773</v>
      </c>
      <c r="G792" s="214"/>
      <c r="H792" s="217">
        <v>52</v>
      </c>
      <c r="I792" s="218"/>
      <c r="J792" s="214"/>
      <c r="K792" s="214"/>
      <c r="L792" s="219"/>
      <c r="M792" s="220"/>
      <c r="N792" s="221"/>
      <c r="O792" s="221"/>
      <c r="P792" s="221"/>
      <c r="Q792" s="221"/>
      <c r="R792" s="221"/>
      <c r="S792" s="221"/>
      <c r="T792" s="222"/>
      <c r="AT792" s="223" t="s">
        <v>301</v>
      </c>
      <c r="AU792" s="223" t="s">
        <v>120</v>
      </c>
      <c r="AV792" s="14" t="s">
        <v>120</v>
      </c>
      <c r="AW792" s="14" t="s">
        <v>32</v>
      </c>
      <c r="AX792" s="14" t="s">
        <v>77</v>
      </c>
      <c r="AY792" s="223" t="s">
        <v>292</v>
      </c>
    </row>
    <row r="793" spans="1:65" s="13" customFormat="1" ht="11.25">
      <c r="B793" s="202"/>
      <c r="C793" s="203"/>
      <c r="D793" s="204" t="s">
        <v>301</v>
      </c>
      <c r="E793" s="205" t="s">
        <v>1</v>
      </c>
      <c r="F793" s="206" t="s">
        <v>774</v>
      </c>
      <c r="G793" s="203"/>
      <c r="H793" s="205" t="s">
        <v>1</v>
      </c>
      <c r="I793" s="207"/>
      <c r="J793" s="203"/>
      <c r="K793" s="203"/>
      <c r="L793" s="208"/>
      <c r="M793" s="209"/>
      <c r="N793" s="210"/>
      <c r="O793" s="210"/>
      <c r="P793" s="210"/>
      <c r="Q793" s="210"/>
      <c r="R793" s="210"/>
      <c r="S793" s="210"/>
      <c r="T793" s="211"/>
      <c r="AT793" s="212" t="s">
        <v>301</v>
      </c>
      <c r="AU793" s="212" t="s">
        <v>120</v>
      </c>
      <c r="AV793" s="13" t="s">
        <v>85</v>
      </c>
      <c r="AW793" s="13" t="s">
        <v>32</v>
      </c>
      <c r="AX793" s="13" t="s">
        <v>77</v>
      </c>
      <c r="AY793" s="212" t="s">
        <v>292</v>
      </c>
    </row>
    <row r="794" spans="1:65" s="14" customFormat="1" ht="11.25">
      <c r="B794" s="213"/>
      <c r="C794" s="214"/>
      <c r="D794" s="204" t="s">
        <v>301</v>
      </c>
      <c r="E794" s="215" t="s">
        <v>1</v>
      </c>
      <c r="F794" s="216" t="s">
        <v>775</v>
      </c>
      <c r="G794" s="214"/>
      <c r="H794" s="217">
        <v>4</v>
      </c>
      <c r="I794" s="218"/>
      <c r="J794" s="214"/>
      <c r="K794" s="214"/>
      <c r="L794" s="219"/>
      <c r="M794" s="220"/>
      <c r="N794" s="221"/>
      <c r="O794" s="221"/>
      <c r="P794" s="221"/>
      <c r="Q794" s="221"/>
      <c r="R794" s="221"/>
      <c r="S794" s="221"/>
      <c r="T794" s="222"/>
      <c r="AT794" s="223" t="s">
        <v>301</v>
      </c>
      <c r="AU794" s="223" t="s">
        <v>120</v>
      </c>
      <c r="AV794" s="14" t="s">
        <v>120</v>
      </c>
      <c r="AW794" s="14" t="s">
        <v>32</v>
      </c>
      <c r="AX794" s="14" t="s">
        <v>77</v>
      </c>
      <c r="AY794" s="223" t="s">
        <v>292</v>
      </c>
    </row>
    <row r="795" spans="1:65" s="13" customFormat="1" ht="11.25">
      <c r="B795" s="202"/>
      <c r="C795" s="203"/>
      <c r="D795" s="204" t="s">
        <v>301</v>
      </c>
      <c r="E795" s="205" t="s">
        <v>1</v>
      </c>
      <c r="F795" s="206" t="s">
        <v>776</v>
      </c>
      <c r="G795" s="203"/>
      <c r="H795" s="205" t="s">
        <v>1</v>
      </c>
      <c r="I795" s="207"/>
      <c r="J795" s="203"/>
      <c r="K795" s="203"/>
      <c r="L795" s="208"/>
      <c r="M795" s="209"/>
      <c r="N795" s="210"/>
      <c r="O795" s="210"/>
      <c r="P795" s="210"/>
      <c r="Q795" s="210"/>
      <c r="R795" s="210"/>
      <c r="S795" s="210"/>
      <c r="T795" s="211"/>
      <c r="AT795" s="212" t="s">
        <v>301</v>
      </c>
      <c r="AU795" s="212" t="s">
        <v>120</v>
      </c>
      <c r="AV795" s="13" t="s">
        <v>85</v>
      </c>
      <c r="AW795" s="13" t="s">
        <v>32</v>
      </c>
      <c r="AX795" s="13" t="s">
        <v>77</v>
      </c>
      <c r="AY795" s="212" t="s">
        <v>292</v>
      </c>
    </row>
    <row r="796" spans="1:65" s="14" customFormat="1" ht="11.25">
      <c r="B796" s="213"/>
      <c r="C796" s="214"/>
      <c r="D796" s="204" t="s">
        <v>301</v>
      </c>
      <c r="E796" s="215" t="s">
        <v>1</v>
      </c>
      <c r="F796" s="216" t="s">
        <v>775</v>
      </c>
      <c r="G796" s="214"/>
      <c r="H796" s="217">
        <v>4</v>
      </c>
      <c r="I796" s="218"/>
      <c r="J796" s="214"/>
      <c r="K796" s="214"/>
      <c r="L796" s="219"/>
      <c r="M796" s="220"/>
      <c r="N796" s="221"/>
      <c r="O796" s="221"/>
      <c r="P796" s="221"/>
      <c r="Q796" s="221"/>
      <c r="R796" s="221"/>
      <c r="S796" s="221"/>
      <c r="T796" s="222"/>
      <c r="AT796" s="223" t="s">
        <v>301</v>
      </c>
      <c r="AU796" s="223" t="s">
        <v>120</v>
      </c>
      <c r="AV796" s="14" t="s">
        <v>120</v>
      </c>
      <c r="AW796" s="14" t="s">
        <v>32</v>
      </c>
      <c r="AX796" s="14" t="s">
        <v>77</v>
      </c>
      <c r="AY796" s="223" t="s">
        <v>292</v>
      </c>
    </row>
    <row r="797" spans="1:65" s="13" customFormat="1" ht="11.25">
      <c r="B797" s="202"/>
      <c r="C797" s="203"/>
      <c r="D797" s="204" t="s">
        <v>301</v>
      </c>
      <c r="E797" s="205" t="s">
        <v>1</v>
      </c>
      <c r="F797" s="206" t="s">
        <v>777</v>
      </c>
      <c r="G797" s="203"/>
      <c r="H797" s="205" t="s">
        <v>1</v>
      </c>
      <c r="I797" s="207"/>
      <c r="J797" s="203"/>
      <c r="K797" s="203"/>
      <c r="L797" s="208"/>
      <c r="M797" s="209"/>
      <c r="N797" s="210"/>
      <c r="O797" s="210"/>
      <c r="P797" s="210"/>
      <c r="Q797" s="210"/>
      <c r="R797" s="210"/>
      <c r="S797" s="210"/>
      <c r="T797" s="211"/>
      <c r="AT797" s="212" t="s">
        <v>301</v>
      </c>
      <c r="AU797" s="212" t="s">
        <v>120</v>
      </c>
      <c r="AV797" s="13" t="s">
        <v>85</v>
      </c>
      <c r="AW797" s="13" t="s">
        <v>32</v>
      </c>
      <c r="AX797" s="13" t="s">
        <v>77</v>
      </c>
      <c r="AY797" s="212" t="s">
        <v>292</v>
      </c>
    </row>
    <row r="798" spans="1:65" s="14" customFormat="1" ht="11.25">
      <c r="B798" s="213"/>
      <c r="C798" s="214"/>
      <c r="D798" s="204" t="s">
        <v>301</v>
      </c>
      <c r="E798" s="215" t="s">
        <v>1</v>
      </c>
      <c r="F798" s="216" t="s">
        <v>778</v>
      </c>
      <c r="G798" s="214"/>
      <c r="H798" s="217">
        <v>16</v>
      </c>
      <c r="I798" s="218"/>
      <c r="J798" s="214"/>
      <c r="K798" s="214"/>
      <c r="L798" s="219"/>
      <c r="M798" s="220"/>
      <c r="N798" s="221"/>
      <c r="O798" s="221"/>
      <c r="P798" s="221"/>
      <c r="Q798" s="221"/>
      <c r="R798" s="221"/>
      <c r="S798" s="221"/>
      <c r="T798" s="222"/>
      <c r="AT798" s="223" t="s">
        <v>301</v>
      </c>
      <c r="AU798" s="223" t="s">
        <v>120</v>
      </c>
      <c r="AV798" s="14" t="s">
        <v>120</v>
      </c>
      <c r="AW798" s="14" t="s">
        <v>32</v>
      </c>
      <c r="AX798" s="14" t="s">
        <v>77</v>
      </c>
      <c r="AY798" s="223" t="s">
        <v>292</v>
      </c>
    </row>
    <row r="799" spans="1:65" s="13" customFormat="1" ht="11.25">
      <c r="B799" s="202"/>
      <c r="C799" s="203"/>
      <c r="D799" s="204" t="s">
        <v>301</v>
      </c>
      <c r="E799" s="205" t="s">
        <v>1</v>
      </c>
      <c r="F799" s="206" t="s">
        <v>779</v>
      </c>
      <c r="G799" s="203"/>
      <c r="H799" s="205" t="s">
        <v>1</v>
      </c>
      <c r="I799" s="207"/>
      <c r="J799" s="203"/>
      <c r="K799" s="203"/>
      <c r="L799" s="208"/>
      <c r="M799" s="209"/>
      <c r="N799" s="210"/>
      <c r="O799" s="210"/>
      <c r="P799" s="210"/>
      <c r="Q799" s="210"/>
      <c r="R799" s="210"/>
      <c r="S799" s="210"/>
      <c r="T799" s="211"/>
      <c r="AT799" s="212" t="s">
        <v>301</v>
      </c>
      <c r="AU799" s="212" t="s">
        <v>120</v>
      </c>
      <c r="AV799" s="13" t="s">
        <v>85</v>
      </c>
      <c r="AW799" s="13" t="s">
        <v>32</v>
      </c>
      <c r="AX799" s="13" t="s">
        <v>77</v>
      </c>
      <c r="AY799" s="212" t="s">
        <v>292</v>
      </c>
    </row>
    <row r="800" spans="1:65" s="14" customFormat="1" ht="11.25">
      <c r="B800" s="213"/>
      <c r="C800" s="214"/>
      <c r="D800" s="204" t="s">
        <v>301</v>
      </c>
      <c r="E800" s="215" t="s">
        <v>1</v>
      </c>
      <c r="F800" s="216" t="s">
        <v>780</v>
      </c>
      <c r="G800" s="214"/>
      <c r="H800" s="217">
        <v>28</v>
      </c>
      <c r="I800" s="218"/>
      <c r="J800" s="214"/>
      <c r="K800" s="214"/>
      <c r="L800" s="219"/>
      <c r="M800" s="220"/>
      <c r="N800" s="221"/>
      <c r="O800" s="221"/>
      <c r="P800" s="221"/>
      <c r="Q800" s="221"/>
      <c r="R800" s="221"/>
      <c r="S800" s="221"/>
      <c r="T800" s="222"/>
      <c r="AT800" s="223" t="s">
        <v>301</v>
      </c>
      <c r="AU800" s="223" t="s">
        <v>120</v>
      </c>
      <c r="AV800" s="14" t="s">
        <v>120</v>
      </c>
      <c r="AW800" s="14" t="s">
        <v>32</v>
      </c>
      <c r="AX800" s="14" t="s">
        <v>77</v>
      </c>
      <c r="AY800" s="223" t="s">
        <v>292</v>
      </c>
    </row>
    <row r="801" spans="1:65" s="13" customFormat="1" ht="11.25">
      <c r="B801" s="202"/>
      <c r="C801" s="203"/>
      <c r="D801" s="204" t="s">
        <v>301</v>
      </c>
      <c r="E801" s="205" t="s">
        <v>1</v>
      </c>
      <c r="F801" s="206" t="s">
        <v>781</v>
      </c>
      <c r="G801" s="203"/>
      <c r="H801" s="205" t="s">
        <v>1</v>
      </c>
      <c r="I801" s="207"/>
      <c r="J801" s="203"/>
      <c r="K801" s="203"/>
      <c r="L801" s="208"/>
      <c r="M801" s="209"/>
      <c r="N801" s="210"/>
      <c r="O801" s="210"/>
      <c r="P801" s="210"/>
      <c r="Q801" s="210"/>
      <c r="R801" s="210"/>
      <c r="S801" s="210"/>
      <c r="T801" s="211"/>
      <c r="AT801" s="212" t="s">
        <v>301</v>
      </c>
      <c r="AU801" s="212" t="s">
        <v>120</v>
      </c>
      <c r="AV801" s="13" t="s">
        <v>85</v>
      </c>
      <c r="AW801" s="13" t="s">
        <v>32</v>
      </c>
      <c r="AX801" s="13" t="s">
        <v>77</v>
      </c>
      <c r="AY801" s="212" t="s">
        <v>292</v>
      </c>
    </row>
    <row r="802" spans="1:65" s="14" customFormat="1" ht="11.25">
      <c r="B802" s="213"/>
      <c r="C802" s="214"/>
      <c r="D802" s="204" t="s">
        <v>301</v>
      </c>
      <c r="E802" s="215" t="s">
        <v>1</v>
      </c>
      <c r="F802" s="216" t="s">
        <v>775</v>
      </c>
      <c r="G802" s="214"/>
      <c r="H802" s="217">
        <v>4</v>
      </c>
      <c r="I802" s="218"/>
      <c r="J802" s="214"/>
      <c r="K802" s="214"/>
      <c r="L802" s="219"/>
      <c r="M802" s="220"/>
      <c r="N802" s="221"/>
      <c r="O802" s="221"/>
      <c r="P802" s="221"/>
      <c r="Q802" s="221"/>
      <c r="R802" s="221"/>
      <c r="S802" s="221"/>
      <c r="T802" s="222"/>
      <c r="AT802" s="223" t="s">
        <v>301</v>
      </c>
      <c r="AU802" s="223" t="s">
        <v>120</v>
      </c>
      <c r="AV802" s="14" t="s">
        <v>120</v>
      </c>
      <c r="AW802" s="14" t="s">
        <v>32</v>
      </c>
      <c r="AX802" s="14" t="s">
        <v>77</v>
      </c>
      <c r="AY802" s="223" t="s">
        <v>292</v>
      </c>
    </row>
    <row r="803" spans="1:65" s="13" customFormat="1" ht="11.25">
      <c r="B803" s="202"/>
      <c r="C803" s="203"/>
      <c r="D803" s="204" t="s">
        <v>301</v>
      </c>
      <c r="E803" s="205" t="s">
        <v>1</v>
      </c>
      <c r="F803" s="206" t="s">
        <v>782</v>
      </c>
      <c r="G803" s="203"/>
      <c r="H803" s="205" t="s">
        <v>1</v>
      </c>
      <c r="I803" s="207"/>
      <c r="J803" s="203"/>
      <c r="K803" s="203"/>
      <c r="L803" s="208"/>
      <c r="M803" s="209"/>
      <c r="N803" s="210"/>
      <c r="O803" s="210"/>
      <c r="P803" s="210"/>
      <c r="Q803" s="210"/>
      <c r="R803" s="210"/>
      <c r="S803" s="210"/>
      <c r="T803" s="211"/>
      <c r="AT803" s="212" t="s">
        <v>301</v>
      </c>
      <c r="AU803" s="212" t="s">
        <v>120</v>
      </c>
      <c r="AV803" s="13" t="s">
        <v>85</v>
      </c>
      <c r="AW803" s="13" t="s">
        <v>32</v>
      </c>
      <c r="AX803" s="13" t="s">
        <v>77</v>
      </c>
      <c r="AY803" s="212" t="s">
        <v>292</v>
      </c>
    </row>
    <row r="804" spans="1:65" s="14" customFormat="1" ht="11.25">
      <c r="B804" s="213"/>
      <c r="C804" s="214"/>
      <c r="D804" s="204" t="s">
        <v>301</v>
      </c>
      <c r="E804" s="215" t="s">
        <v>1</v>
      </c>
      <c r="F804" s="216" t="s">
        <v>775</v>
      </c>
      <c r="G804" s="214"/>
      <c r="H804" s="217">
        <v>4</v>
      </c>
      <c r="I804" s="218"/>
      <c r="J804" s="214"/>
      <c r="K804" s="214"/>
      <c r="L804" s="219"/>
      <c r="M804" s="220"/>
      <c r="N804" s="221"/>
      <c r="O804" s="221"/>
      <c r="P804" s="221"/>
      <c r="Q804" s="221"/>
      <c r="R804" s="221"/>
      <c r="S804" s="221"/>
      <c r="T804" s="222"/>
      <c r="AT804" s="223" t="s">
        <v>301</v>
      </c>
      <c r="AU804" s="223" t="s">
        <v>120</v>
      </c>
      <c r="AV804" s="14" t="s">
        <v>120</v>
      </c>
      <c r="AW804" s="14" t="s">
        <v>32</v>
      </c>
      <c r="AX804" s="14" t="s">
        <v>77</v>
      </c>
      <c r="AY804" s="223" t="s">
        <v>292</v>
      </c>
    </row>
    <row r="805" spans="1:65" s="13" customFormat="1" ht="11.25">
      <c r="B805" s="202"/>
      <c r="C805" s="203"/>
      <c r="D805" s="204" t="s">
        <v>301</v>
      </c>
      <c r="E805" s="205" t="s">
        <v>1</v>
      </c>
      <c r="F805" s="206" t="s">
        <v>787</v>
      </c>
      <c r="G805" s="203"/>
      <c r="H805" s="205" t="s">
        <v>1</v>
      </c>
      <c r="I805" s="207"/>
      <c r="J805" s="203"/>
      <c r="K805" s="203"/>
      <c r="L805" s="208"/>
      <c r="M805" s="209"/>
      <c r="N805" s="210"/>
      <c r="O805" s="210"/>
      <c r="P805" s="210"/>
      <c r="Q805" s="210"/>
      <c r="R805" s="210"/>
      <c r="S805" s="210"/>
      <c r="T805" s="211"/>
      <c r="AT805" s="212" t="s">
        <v>301</v>
      </c>
      <c r="AU805" s="212" t="s">
        <v>120</v>
      </c>
      <c r="AV805" s="13" t="s">
        <v>85</v>
      </c>
      <c r="AW805" s="13" t="s">
        <v>32</v>
      </c>
      <c r="AX805" s="13" t="s">
        <v>77</v>
      </c>
      <c r="AY805" s="212" t="s">
        <v>292</v>
      </c>
    </row>
    <row r="806" spans="1:65" s="14" customFormat="1" ht="11.25">
      <c r="B806" s="213"/>
      <c r="C806" s="214"/>
      <c r="D806" s="204" t="s">
        <v>301</v>
      </c>
      <c r="E806" s="215" t="s">
        <v>1</v>
      </c>
      <c r="F806" s="216" t="s">
        <v>788</v>
      </c>
      <c r="G806" s="214"/>
      <c r="H806" s="217">
        <v>176</v>
      </c>
      <c r="I806" s="218"/>
      <c r="J806" s="214"/>
      <c r="K806" s="214"/>
      <c r="L806" s="219"/>
      <c r="M806" s="220"/>
      <c r="N806" s="221"/>
      <c r="O806" s="221"/>
      <c r="P806" s="221"/>
      <c r="Q806" s="221"/>
      <c r="R806" s="221"/>
      <c r="S806" s="221"/>
      <c r="T806" s="222"/>
      <c r="AT806" s="223" t="s">
        <v>301</v>
      </c>
      <c r="AU806" s="223" t="s">
        <v>120</v>
      </c>
      <c r="AV806" s="14" t="s">
        <v>120</v>
      </c>
      <c r="AW806" s="14" t="s">
        <v>32</v>
      </c>
      <c r="AX806" s="14" t="s">
        <v>77</v>
      </c>
      <c r="AY806" s="223" t="s">
        <v>292</v>
      </c>
    </row>
    <row r="807" spans="1:65" s="13" customFormat="1" ht="11.25">
      <c r="B807" s="202"/>
      <c r="C807" s="203"/>
      <c r="D807" s="204" t="s">
        <v>301</v>
      </c>
      <c r="E807" s="205" t="s">
        <v>1</v>
      </c>
      <c r="F807" s="206" t="s">
        <v>789</v>
      </c>
      <c r="G807" s="203"/>
      <c r="H807" s="205" t="s">
        <v>1</v>
      </c>
      <c r="I807" s="207"/>
      <c r="J807" s="203"/>
      <c r="K807" s="203"/>
      <c r="L807" s="208"/>
      <c r="M807" s="209"/>
      <c r="N807" s="210"/>
      <c r="O807" s="210"/>
      <c r="P807" s="210"/>
      <c r="Q807" s="210"/>
      <c r="R807" s="210"/>
      <c r="S807" s="210"/>
      <c r="T807" s="211"/>
      <c r="AT807" s="212" t="s">
        <v>301</v>
      </c>
      <c r="AU807" s="212" t="s">
        <v>120</v>
      </c>
      <c r="AV807" s="13" t="s">
        <v>85</v>
      </c>
      <c r="AW807" s="13" t="s">
        <v>32</v>
      </c>
      <c r="AX807" s="13" t="s">
        <v>77</v>
      </c>
      <c r="AY807" s="212" t="s">
        <v>292</v>
      </c>
    </row>
    <row r="808" spans="1:65" s="14" customFormat="1" ht="11.25">
      <c r="B808" s="213"/>
      <c r="C808" s="214"/>
      <c r="D808" s="204" t="s">
        <v>301</v>
      </c>
      <c r="E808" s="215" t="s">
        <v>1</v>
      </c>
      <c r="F808" s="216" t="s">
        <v>790</v>
      </c>
      <c r="G808" s="214"/>
      <c r="H808" s="217">
        <v>8</v>
      </c>
      <c r="I808" s="218"/>
      <c r="J808" s="214"/>
      <c r="K808" s="214"/>
      <c r="L808" s="219"/>
      <c r="M808" s="220"/>
      <c r="N808" s="221"/>
      <c r="O808" s="221"/>
      <c r="P808" s="221"/>
      <c r="Q808" s="221"/>
      <c r="R808" s="221"/>
      <c r="S808" s="221"/>
      <c r="T808" s="222"/>
      <c r="AT808" s="223" t="s">
        <v>301</v>
      </c>
      <c r="AU808" s="223" t="s">
        <v>120</v>
      </c>
      <c r="AV808" s="14" t="s">
        <v>120</v>
      </c>
      <c r="AW808" s="14" t="s">
        <v>32</v>
      </c>
      <c r="AX808" s="14" t="s">
        <v>77</v>
      </c>
      <c r="AY808" s="223" t="s">
        <v>292</v>
      </c>
    </row>
    <row r="809" spans="1:65" s="13" customFormat="1" ht="11.25">
      <c r="B809" s="202"/>
      <c r="C809" s="203"/>
      <c r="D809" s="204" t="s">
        <v>301</v>
      </c>
      <c r="E809" s="205" t="s">
        <v>1</v>
      </c>
      <c r="F809" s="206" t="s">
        <v>791</v>
      </c>
      <c r="G809" s="203"/>
      <c r="H809" s="205" t="s">
        <v>1</v>
      </c>
      <c r="I809" s="207"/>
      <c r="J809" s="203"/>
      <c r="K809" s="203"/>
      <c r="L809" s="208"/>
      <c r="M809" s="209"/>
      <c r="N809" s="210"/>
      <c r="O809" s="210"/>
      <c r="P809" s="210"/>
      <c r="Q809" s="210"/>
      <c r="R809" s="210"/>
      <c r="S809" s="210"/>
      <c r="T809" s="211"/>
      <c r="AT809" s="212" t="s">
        <v>301</v>
      </c>
      <c r="AU809" s="212" t="s">
        <v>120</v>
      </c>
      <c r="AV809" s="13" t="s">
        <v>85</v>
      </c>
      <c r="AW809" s="13" t="s">
        <v>32</v>
      </c>
      <c r="AX809" s="13" t="s">
        <v>77</v>
      </c>
      <c r="AY809" s="212" t="s">
        <v>292</v>
      </c>
    </row>
    <row r="810" spans="1:65" s="14" customFormat="1" ht="11.25">
      <c r="B810" s="213"/>
      <c r="C810" s="214"/>
      <c r="D810" s="204" t="s">
        <v>301</v>
      </c>
      <c r="E810" s="215" t="s">
        <v>1</v>
      </c>
      <c r="F810" s="216" t="s">
        <v>778</v>
      </c>
      <c r="G810" s="214"/>
      <c r="H810" s="217">
        <v>16</v>
      </c>
      <c r="I810" s="218"/>
      <c r="J810" s="214"/>
      <c r="K810" s="214"/>
      <c r="L810" s="219"/>
      <c r="M810" s="220"/>
      <c r="N810" s="221"/>
      <c r="O810" s="221"/>
      <c r="P810" s="221"/>
      <c r="Q810" s="221"/>
      <c r="R810" s="221"/>
      <c r="S810" s="221"/>
      <c r="T810" s="222"/>
      <c r="AT810" s="223" t="s">
        <v>301</v>
      </c>
      <c r="AU810" s="223" t="s">
        <v>120</v>
      </c>
      <c r="AV810" s="14" t="s">
        <v>120</v>
      </c>
      <c r="AW810" s="14" t="s">
        <v>32</v>
      </c>
      <c r="AX810" s="14" t="s">
        <v>77</v>
      </c>
      <c r="AY810" s="223" t="s">
        <v>292</v>
      </c>
    </row>
    <row r="811" spans="1:65" s="15" customFormat="1" ht="11.25">
      <c r="B811" s="224"/>
      <c r="C811" s="225"/>
      <c r="D811" s="204" t="s">
        <v>301</v>
      </c>
      <c r="E811" s="226" t="s">
        <v>1</v>
      </c>
      <c r="F811" s="227" t="s">
        <v>304</v>
      </c>
      <c r="G811" s="225"/>
      <c r="H811" s="228">
        <v>312</v>
      </c>
      <c r="I811" s="229"/>
      <c r="J811" s="225"/>
      <c r="K811" s="225"/>
      <c r="L811" s="230"/>
      <c r="M811" s="231"/>
      <c r="N811" s="232"/>
      <c r="O811" s="232"/>
      <c r="P811" s="232"/>
      <c r="Q811" s="232"/>
      <c r="R811" s="232"/>
      <c r="S811" s="232"/>
      <c r="T811" s="233"/>
      <c r="AT811" s="234" t="s">
        <v>301</v>
      </c>
      <c r="AU811" s="234" t="s">
        <v>120</v>
      </c>
      <c r="AV811" s="15" t="s">
        <v>299</v>
      </c>
      <c r="AW811" s="15" t="s">
        <v>32</v>
      </c>
      <c r="AX811" s="15" t="s">
        <v>85</v>
      </c>
      <c r="AY811" s="234" t="s">
        <v>292</v>
      </c>
    </row>
    <row r="812" spans="1:65" s="2" customFormat="1" ht="24.2" customHeight="1">
      <c r="A812" s="35"/>
      <c r="B812" s="36"/>
      <c r="C812" s="189" t="s">
        <v>966</v>
      </c>
      <c r="D812" s="189" t="s">
        <v>294</v>
      </c>
      <c r="E812" s="190" t="s">
        <v>967</v>
      </c>
      <c r="F812" s="191" t="s">
        <v>968</v>
      </c>
      <c r="G812" s="192" t="s">
        <v>297</v>
      </c>
      <c r="H812" s="193">
        <v>2748.549</v>
      </c>
      <c r="I812" s="194"/>
      <c r="J812" s="195">
        <f>ROUND(I812*H812,2)</f>
        <v>0</v>
      </c>
      <c r="K812" s="191" t="s">
        <v>298</v>
      </c>
      <c r="L812" s="40"/>
      <c r="M812" s="196" t="s">
        <v>1</v>
      </c>
      <c r="N812" s="197" t="s">
        <v>43</v>
      </c>
      <c r="O812" s="72"/>
      <c r="P812" s="198">
        <f>O812*H812</f>
        <v>0</v>
      </c>
      <c r="Q812" s="198">
        <v>2.5999999999999998E-4</v>
      </c>
      <c r="R812" s="198">
        <f>Q812*H812</f>
        <v>0.71462273999999992</v>
      </c>
      <c r="S812" s="198">
        <v>0</v>
      </c>
      <c r="T812" s="199">
        <f>S812*H812</f>
        <v>0</v>
      </c>
      <c r="U812" s="35"/>
      <c r="V812" s="35"/>
      <c r="W812" s="35"/>
      <c r="X812" s="35"/>
      <c r="Y812" s="35"/>
      <c r="Z812" s="35"/>
      <c r="AA812" s="35"/>
      <c r="AB812" s="35"/>
      <c r="AC812" s="35"/>
      <c r="AD812" s="35"/>
      <c r="AE812" s="35"/>
      <c r="AR812" s="200" t="s">
        <v>299</v>
      </c>
      <c r="AT812" s="200" t="s">
        <v>294</v>
      </c>
      <c r="AU812" s="200" t="s">
        <v>120</v>
      </c>
      <c r="AY812" s="18" t="s">
        <v>292</v>
      </c>
      <c r="BE812" s="201">
        <f>IF(N812="základní",J812,0)</f>
        <v>0</v>
      </c>
      <c r="BF812" s="201">
        <f>IF(N812="snížená",J812,0)</f>
        <v>0</v>
      </c>
      <c r="BG812" s="201">
        <f>IF(N812="zákl. přenesená",J812,0)</f>
        <v>0</v>
      </c>
      <c r="BH812" s="201">
        <f>IF(N812="sníž. přenesená",J812,0)</f>
        <v>0</v>
      </c>
      <c r="BI812" s="201">
        <f>IF(N812="nulová",J812,0)</f>
        <v>0</v>
      </c>
      <c r="BJ812" s="18" t="s">
        <v>120</v>
      </c>
      <c r="BK812" s="201">
        <f>ROUND(I812*H812,2)</f>
        <v>0</v>
      </c>
      <c r="BL812" s="18" t="s">
        <v>299</v>
      </c>
      <c r="BM812" s="200" t="s">
        <v>969</v>
      </c>
    </row>
    <row r="813" spans="1:65" s="2" customFormat="1" ht="33" customHeight="1">
      <c r="A813" s="35"/>
      <c r="B813" s="36"/>
      <c r="C813" s="189" t="s">
        <v>970</v>
      </c>
      <c r="D813" s="189" t="s">
        <v>294</v>
      </c>
      <c r="E813" s="190" t="s">
        <v>971</v>
      </c>
      <c r="F813" s="191" t="s">
        <v>972</v>
      </c>
      <c r="G813" s="192" t="s">
        <v>297</v>
      </c>
      <c r="H813" s="193">
        <v>6.09</v>
      </c>
      <c r="I813" s="194"/>
      <c r="J813" s="195">
        <f>ROUND(I813*H813,2)</f>
        <v>0</v>
      </c>
      <c r="K813" s="191" t="s">
        <v>298</v>
      </c>
      <c r="L813" s="40"/>
      <c r="M813" s="196" t="s">
        <v>1</v>
      </c>
      <c r="N813" s="197" t="s">
        <v>43</v>
      </c>
      <c r="O813" s="72"/>
      <c r="P813" s="198">
        <f>O813*H813</f>
        <v>0</v>
      </c>
      <c r="Q813" s="198">
        <v>1.103E-2</v>
      </c>
      <c r="R813" s="198">
        <f>Q813*H813</f>
        <v>6.7172700000000002E-2</v>
      </c>
      <c r="S813" s="198">
        <v>0</v>
      </c>
      <c r="T813" s="199">
        <f>S813*H813</f>
        <v>0</v>
      </c>
      <c r="U813" s="35"/>
      <c r="V813" s="35"/>
      <c r="W813" s="35"/>
      <c r="X813" s="35"/>
      <c r="Y813" s="35"/>
      <c r="Z813" s="35"/>
      <c r="AA813" s="35"/>
      <c r="AB813" s="35"/>
      <c r="AC813" s="35"/>
      <c r="AD813" s="35"/>
      <c r="AE813" s="35"/>
      <c r="AR813" s="200" t="s">
        <v>299</v>
      </c>
      <c r="AT813" s="200" t="s">
        <v>294</v>
      </c>
      <c r="AU813" s="200" t="s">
        <v>120</v>
      </c>
      <c r="AY813" s="18" t="s">
        <v>292</v>
      </c>
      <c r="BE813" s="201">
        <f>IF(N813="základní",J813,0)</f>
        <v>0</v>
      </c>
      <c r="BF813" s="201">
        <f>IF(N813="snížená",J813,0)</f>
        <v>0</v>
      </c>
      <c r="BG813" s="201">
        <f>IF(N813="zákl. přenesená",J813,0)</f>
        <v>0</v>
      </c>
      <c r="BH813" s="201">
        <f>IF(N813="sníž. přenesená",J813,0)</f>
        <v>0</v>
      </c>
      <c r="BI813" s="201">
        <f>IF(N813="nulová",J813,0)</f>
        <v>0</v>
      </c>
      <c r="BJ813" s="18" t="s">
        <v>120</v>
      </c>
      <c r="BK813" s="201">
        <f>ROUND(I813*H813,2)</f>
        <v>0</v>
      </c>
      <c r="BL813" s="18" t="s">
        <v>299</v>
      </c>
      <c r="BM813" s="200" t="s">
        <v>973</v>
      </c>
    </row>
    <row r="814" spans="1:65" s="14" customFormat="1" ht="11.25">
      <c r="B814" s="213"/>
      <c r="C814" s="214"/>
      <c r="D814" s="204" t="s">
        <v>301</v>
      </c>
      <c r="E814" s="215" t="s">
        <v>1</v>
      </c>
      <c r="F814" s="216" t="s">
        <v>974</v>
      </c>
      <c r="G814" s="214"/>
      <c r="H814" s="217">
        <v>6.09</v>
      </c>
      <c r="I814" s="218"/>
      <c r="J814" s="214"/>
      <c r="K814" s="214"/>
      <c r="L814" s="219"/>
      <c r="M814" s="220"/>
      <c r="N814" s="221"/>
      <c r="O814" s="221"/>
      <c r="P814" s="221"/>
      <c r="Q814" s="221"/>
      <c r="R814" s="221"/>
      <c r="S814" s="221"/>
      <c r="T814" s="222"/>
      <c r="AT814" s="223" t="s">
        <v>301</v>
      </c>
      <c r="AU814" s="223" t="s">
        <v>120</v>
      </c>
      <c r="AV814" s="14" t="s">
        <v>120</v>
      </c>
      <c r="AW814" s="14" t="s">
        <v>32</v>
      </c>
      <c r="AX814" s="14" t="s">
        <v>77</v>
      </c>
      <c r="AY814" s="223" t="s">
        <v>292</v>
      </c>
    </row>
    <row r="815" spans="1:65" s="15" customFormat="1" ht="11.25">
      <c r="B815" s="224"/>
      <c r="C815" s="225"/>
      <c r="D815" s="204" t="s">
        <v>301</v>
      </c>
      <c r="E815" s="226" t="s">
        <v>180</v>
      </c>
      <c r="F815" s="227" t="s">
        <v>304</v>
      </c>
      <c r="G815" s="225"/>
      <c r="H815" s="228">
        <v>6.09</v>
      </c>
      <c r="I815" s="229"/>
      <c r="J815" s="225"/>
      <c r="K815" s="225"/>
      <c r="L815" s="230"/>
      <c r="M815" s="231"/>
      <c r="N815" s="232"/>
      <c r="O815" s="232"/>
      <c r="P815" s="232"/>
      <c r="Q815" s="232"/>
      <c r="R815" s="232"/>
      <c r="S815" s="232"/>
      <c r="T815" s="233"/>
      <c r="AT815" s="234" t="s">
        <v>301</v>
      </c>
      <c r="AU815" s="234" t="s">
        <v>120</v>
      </c>
      <c r="AV815" s="15" t="s">
        <v>299</v>
      </c>
      <c r="AW815" s="15" t="s">
        <v>32</v>
      </c>
      <c r="AX815" s="15" t="s">
        <v>85</v>
      </c>
      <c r="AY815" s="234" t="s">
        <v>292</v>
      </c>
    </row>
    <row r="816" spans="1:65" s="2" customFormat="1" ht="24.2" customHeight="1">
      <c r="A816" s="35"/>
      <c r="B816" s="36"/>
      <c r="C816" s="189" t="s">
        <v>975</v>
      </c>
      <c r="D816" s="189" t="s">
        <v>294</v>
      </c>
      <c r="E816" s="190" t="s">
        <v>976</v>
      </c>
      <c r="F816" s="191" t="s">
        <v>977</v>
      </c>
      <c r="G816" s="192" t="s">
        <v>297</v>
      </c>
      <c r="H816" s="193">
        <v>6.09</v>
      </c>
      <c r="I816" s="194"/>
      <c r="J816" s="195">
        <f>ROUND(I816*H816,2)</f>
        <v>0</v>
      </c>
      <c r="K816" s="191" t="s">
        <v>298</v>
      </c>
      <c r="L816" s="40"/>
      <c r="M816" s="196" t="s">
        <v>1</v>
      </c>
      <c r="N816" s="197" t="s">
        <v>43</v>
      </c>
      <c r="O816" s="72"/>
      <c r="P816" s="198">
        <f>O816*H816</f>
        <v>0</v>
      </c>
      <c r="Q816" s="198">
        <v>5.5199999999999997E-3</v>
      </c>
      <c r="R816" s="198">
        <f>Q816*H816</f>
        <v>3.3616799999999995E-2</v>
      </c>
      <c r="S816" s="198">
        <v>0</v>
      </c>
      <c r="T816" s="199">
        <f>S816*H816</f>
        <v>0</v>
      </c>
      <c r="U816" s="35"/>
      <c r="V816" s="35"/>
      <c r="W816" s="35"/>
      <c r="X816" s="35"/>
      <c r="Y816" s="35"/>
      <c r="Z816" s="35"/>
      <c r="AA816" s="35"/>
      <c r="AB816" s="35"/>
      <c r="AC816" s="35"/>
      <c r="AD816" s="35"/>
      <c r="AE816" s="35"/>
      <c r="AR816" s="200" t="s">
        <v>299</v>
      </c>
      <c r="AT816" s="200" t="s">
        <v>294</v>
      </c>
      <c r="AU816" s="200" t="s">
        <v>120</v>
      </c>
      <c r="AY816" s="18" t="s">
        <v>292</v>
      </c>
      <c r="BE816" s="201">
        <f>IF(N816="základní",J816,0)</f>
        <v>0</v>
      </c>
      <c r="BF816" s="201">
        <f>IF(N816="snížená",J816,0)</f>
        <v>0</v>
      </c>
      <c r="BG816" s="201">
        <f>IF(N816="zákl. přenesená",J816,0)</f>
        <v>0</v>
      </c>
      <c r="BH816" s="201">
        <f>IF(N816="sníž. přenesená",J816,0)</f>
        <v>0</v>
      </c>
      <c r="BI816" s="201">
        <f>IF(N816="nulová",J816,0)</f>
        <v>0</v>
      </c>
      <c r="BJ816" s="18" t="s">
        <v>120</v>
      </c>
      <c r="BK816" s="201">
        <f>ROUND(I816*H816,2)</f>
        <v>0</v>
      </c>
      <c r="BL816" s="18" t="s">
        <v>299</v>
      </c>
      <c r="BM816" s="200" t="s">
        <v>978</v>
      </c>
    </row>
    <row r="817" spans="1:65" s="14" customFormat="1" ht="11.25">
      <c r="B817" s="213"/>
      <c r="C817" s="214"/>
      <c r="D817" s="204" t="s">
        <v>301</v>
      </c>
      <c r="E817" s="215" t="s">
        <v>1</v>
      </c>
      <c r="F817" s="216" t="s">
        <v>974</v>
      </c>
      <c r="G817" s="214"/>
      <c r="H817" s="217">
        <v>6.09</v>
      </c>
      <c r="I817" s="218"/>
      <c r="J817" s="214"/>
      <c r="K817" s="214"/>
      <c r="L817" s="219"/>
      <c r="M817" s="220"/>
      <c r="N817" s="221"/>
      <c r="O817" s="221"/>
      <c r="P817" s="221"/>
      <c r="Q817" s="221"/>
      <c r="R817" s="221"/>
      <c r="S817" s="221"/>
      <c r="T817" s="222"/>
      <c r="AT817" s="223" t="s">
        <v>301</v>
      </c>
      <c r="AU817" s="223" t="s">
        <v>120</v>
      </c>
      <c r="AV817" s="14" t="s">
        <v>120</v>
      </c>
      <c r="AW817" s="14" t="s">
        <v>32</v>
      </c>
      <c r="AX817" s="14" t="s">
        <v>85</v>
      </c>
      <c r="AY817" s="223" t="s">
        <v>292</v>
      </c>
    </row>
    <row r="818" spans="1:65" s="2" customFormat="1" ht="24.2" customHeight="1">
      <c r="A818" s="35"/>
      <c r="B818" s="36"/>
      <c r="C818" s="189" t="s">
        <v>979</v>
      </c>
      <c r="D818" s="189" t="s">
        <v>294</v>
      </c>
      <c r="E818" s="190" t="s">
        <v>980</v>
      </c>
      <c r="F818" s="191" t="s">
        <v>981</v>
      </c>
      <c r="G818" s="192" t="s">
        <v>297</v>
      </c>
      <c r="H818" s="193">
        <v>7131.152</v>
      </c>
      <c r="I818" s="194"/>
      <c r="J818" s="195">
        <f>ROUND(I818*H818,2)</f>
        <v>0</v>
      </c>
      <c r="K818" s="191" t="s">
        <v>298</v>
      </c>
      <c r="L818" s="40"/>
      <c r="M818" s="196" t="s">
        <v>1</v>
      </c>
      <c r="N818" s="197" t="s">
        <v>43</v>
      </c>
      <c r="O818" s="72"/>
      <c r="P818" s="198">
        <f>O818*H818</f>
        <v>0</v>
      </c>
      <c r="Q818" s="198">
        <v>2.5999999999999998E-4</v>
      </c>
      <c r="R818" s="198">
        <f>Q818*H818</f>
        <v>1.8540995199999999</v>
      </c>
      <c r="S818" s="198">
        <v>0</v>
      </c>
      <c r="T818" s="199">
        <f>S818*H818</f>
        <v>0</v>
      </c>
      <c r="U818" s="35"/>
      <c r="V818" s="35"/>
      <c r="W818" s="35"/>
      <c r="X818" s="35"/>
      <c r="Y818" s="35"/>
      <c r="Z818" s="35"/>
      <c r="AA818" s="35"/>
      <c r="AB818" s="35"/>
      <c r="AC818" s="35"/>
      <c r="AD818" s="35"/>
      <c r="AE818" s="35"/>
      <c r="AR818" s="200" t="s">
        <v>299</v>
      </c>
      <c r="AT818" s="200" t="s">
        <v>294</v>
      </c>
      <c r="AU818" s="200" t="s">
        <v>120</v>
      </c>
      <c r="AY818" s="18" t="s">
        <v>292</v>
      </c>
      <c r="BE818" s="201">
        <f>IF(N818="základní",J818,0)</f>
        <v>0</v>
      </c>
      <c r="BF818" s="201">
        <f>IF(N818="snížená",J818,0)</f>
        <v>0</v>
      </c>
      <c r="BG818" s="201">
        <f>IF(N818="zákl. přenesená",J818,0)</f>
        <v>0</v>
      </c>
      <c r="BH818" s="201">
        <f>IF(N818="sníž. přenesená",J818,0)</f>
        <v>0</v>
      </c>
      <c r="BI818" s="201">
        <f>IF(N818="nulová",J818,0)</f>
        <v>0</v>
      </c>
      <c r="BJ818" s="18" t="s">
        <v>120</v>
      </c>
      <c r="BK818" s="201">
        <f>ROUND(I818*H818,2)</f>
        <v>0</v>
      </c>
      <c r="BL818" s="18" t="s">
        <v>299</v>
      </c>
      <c r="BM818" s="200" t="s">
        <v>982</v>
      </c>
    </row>
    <row r="819" spans="1:65" s="14" customFormat="1" ht="11.25">
      <c r="B819" s="213"/>
      <c r="C819" s="214"/>
      <c r="D819" s="204" t="s">
        <v>301</v>
      </c>
      <c r="E819" s="215" t="s">
        <v>1</v>
      </c>
      <c r="F819" s="216" t="s">
        <v>983</v>
      </c>
      <c r="G819" s="214"/>
      <c r="H819" s="217">
        <v>7131.152</v>
      </c>
      <c r="I819" s="218"/>
      <c r="J819" s="214"/>
      <c r="K819" s="214"/>
      <c r="L819" s="219"/>
      <c r="M819" s="220"/>
      <c r="N819" s="221"/>
      <c r="O819" s="221"/>
      <c r="P819" s="221"/>
      <c r="Q819" s="221"/>
      <c r="R819" s="221"/>
      <c r="S819" s="221"/>
      <c r="T819" s="222"/>
      <c r="AT819" s="223" t="s">
        <v>301</v>
      </c>
      <c r="AU819" s="223" t="s">
        <v>120</v>
      </c>
      <c r="AV819" s="14" t="s">
        <v>120</v>
      </c>
      <c r="AW819" s="14" t="s">
        <v>32</v>
      </c>
      <c r="AX819" s="14" t="s">
        <v>85</v>
      </c>
      <c r="AY819" s="223" t="s">
        <v>292</v>
      </c>
    </row>
    <row r="820" spans="1:65" s="2" customFormat="1" ht="24.2" customHeight="1">
      <c r="A820" s="35"/>
      <c r="B820" s="36"/>
      <c r="C820" s="189" t="s">
        <v>984</v>
      </c>
      <c r="D820" s="189" t="s">
        <v>294</v>
      </c>
      <c r="E820" s="190" t="s">
        <v>985</v>
      </c>
      <c r="F820" s="191" t="s">
        <v>986</v>
      </c>
      <c r="G820" s="192" t="s">
        <v>297</v>
      </c>
      <c r="H820" s="193">
        <v>1683.6479999999999</v>
      </c>
      <c r="I820" s="194"/>
      <c r="J820" s="195">
        <f>ROUND(I820*H820,2)</f>
        <v>0</v>
      </c>
      <c r="K820" s="191" t="s">
        <v>298</v>
      </c>
      <c r="L820" s="40"/>
      <c r="M820" s="196" t="s">
        <v>1</v>
      </c>
      <c r="N820" s="197" t="s">
        <v>43</v>
      </c>
      <c r="O820" s="72"/>
      <c r="P820" s="198">
        <f>O820*H820</f>
        <v>0</v>
      </c>
      <c r="Q820" s="198">
        <v>2.1000000000000001E-2</v>
      </c>
      <c r="R820" s="198">
        <f>Q820*H820</f>
        <v>35.356608000000001</v>
      </c>
      <c r="S820" s="198">
        <v>0</v>
      </c>
      <c r="T820" s="199">
        <f>S820*H820</f>
        <v>0</v>
      </c>
      <c r="U820" s="35"/>
      <c r="V820" s="35"/>
      <c r="W820" s="35"/>
      <c r="X820" s="35"/>
      <c r="Y820" s="35"/>
      <c r="Z820" s="35"/>
      <c r="AA820" s="35"/>
      <c r="AB820" s="35"/>
      <c r="AC820" s="35"/>
      <c r="AD820" s="35"/>
      <c r="AE820" s="35"/>
      <c r="AR820" s="200" t="s">
        <v>299</v>
      </c>
      <c r="AT820" s="200" t="s">
        <v>294</v>
      </c>
      <c r="AU820" s="200" t="s">
        <v>120</v>
      </c>
      <c r="AY820" s="18" t="s">
        <v>292</v>
      </c>
      <c r="BE820" s="201">
        <f>IF(N820="základní",J820,0)</f>
        <v>0</v>
      </c>
      <c r="BF820" s="201">
        <f>IF(N820="snížená",J820,0)</f>
        <v>0</v>
      </c>
      <c r="BG820" s="201">
        <f>IF(N820="zákl. přenesená",J820,0)</f>
        <v>0</v>
      </c>
      <c r="BH820" s="201">
        <f>IF(N820="sníž. přenesená",J820,0)</f>
        <v>0</v>
      </c>
      <c r="BI820" s="201">
        <f>IF(N820="nulová",J820,0)</f>
        <v>0</v>
      </c>
      <c r="BJ820" s="18" t="s">
        <v>120</v>
      </c>
      <c r="BK820" s="201">
        <f>ROUND(I820*H820,2)</f>
        <v>0</v>
      </c>
      <c r="BL820" s="18" t="s">
        <v>299</v>
      </c>
      <c r="BM820" s="200" t="s">
        <v>987</v>
      </c>
    </row>
    <row r="821" spans="1:65" s="14" customFormat="1" ht="11.25">
      <c r="B821" s="213"/>
      <c r="C821" s="214"/>
      <c r="D821" s="204" t="s">
        <v>301</v>
      </c>
      <c r="E821" s="215" t="s">
        <v>1</v>
      </c>
      <c r="F821" s="216" t="s">
        <v>988</v>
      </c>
      <c r="G821" s="214"/>
      <c r="H821" s="217">
        <v>1683.6479999999999</v>
      </c>
      <c r="I821" s="218"/>
      <c r="J821" s="214"/>
      <c r="K821" s="214"/>
      <c r="L821" s="219"/>
      <c r="M821" s="220"/>
      <c r="N821" s="221"/>
      <c r="O821" s="221"/>
      <c r="P821" s="221"/>
      <c r="Q821" s="221"/>
      <c r="R821" s="221"/>
      <c r="S821" s="221"/>
      <c r="T821" s="222"/>
      <c r="AT821" s="223" t="s">
        <v>301</v>
      </c>
      <c r="AU821" s="223" t="s">
        <v>120</v>
      </c>
      <c r="AV821" s="14" t="s">
        <v>120</v>
      </c>
      <c r="AW821" s="14" t="s">
        <v>32</v>
      </c>
      <c r="AX821" s="14" t="s">
        <v>85</v>
      </c>
      <c r="AY821" s="223" t="s">
        <v>292</v>
      </c>
    </row>
    <row r="822" spans="1:65" s="2" customFormat="1" ht="24.2" customHeight="1">
      <c r="A822" s="35"/>
      <c r="B822" s="36"/>
      <c r="C822" s="189" t="s">
        <v>989</v>
      </c>
      <c r="D822" s="189" t="s">
        <v>294</v>
      </c>
      <c r="E822" s="190" t="s">
        <v>990</v>
      </c>
      <c r="F822" s="191" t="s">
        <v>991</v>
      </c>
      <c r="G822" s="192" t="s">
        <v>297</v>
      </c>
      <c r="H822" s="193">
        <v>6875.1729999999998</v>
      </c>
      <c r="I822" s="194"/>
      <c r="J822" s="195">
        <f>ROUND(I822*H822,2)</f>
        <v>0</v>
      </c>
      <c r="K822" s="191" t="s">
        <v>298</v>
      </c>
      <c r="L822" s="40"/>
      <c r="M822" s="196" t="s">
        <v>1</v>
      </c>
      <c r="N822" s="197" t="s">
        <v>43</v>
      </c>
      <c r="O822" s="72"/>
      <c r="P822" s="198">
        <f>O822*H822</f>
        <v>0</v>
      </c>
      <c r="Q822" s="198">
        <v>1.103E-2</v>
      </c>
      <c r="R822" s="198">
        <f>Q822*H822</f>
        <v>75.833158189999992</v>
      </c>
      <c r="S822" s="198">
        <v>0</v>
      </c>
      <c r="T822" s="199">
        <f>S822*H822</f>
        <v>0</v>
      </c>
      <c r="U822" s="35"/>
      <c r="V822" s="35"/>
      <c r="W822" s="35"/>
      <c r="X822" s="35"/>
      <c r="Y822" s="35"/>
      <c r="Z822" s="35"/>
      <c r="AA822" s="35"/>
      <c r="AB822" s="35"/>
      <c r="AC822" s="35"/>
      <c r="AD822" s="35"/>
      <c r="AE822" s="35"/>
      <c r="AR822" s="200" t="s">
        <v>299</v>
      </c>
      <c r="AT822" s="200" t="s">
        <v>294</v>
      </c>
      <c r="AU822" s="200" t="s">
        <v>120</v>
      </c>
      <c r="AY822" s="18" t="s">
        <v>292</v>
      </c>
      <c r="BE822" s="201">
        <f>IF(N822="základní",J822,0)</f>
        <v>0</v>
      </c>
      <c r="BF822" s="201">
        <f>IF(N822="snížená",J822,0)</f>
        <v>0</v>
      </c>
      <c r="BG822" s="201">
        <f>IF(N822="zákl. přenesená",J822,0)</f>
        <v>0</v>
      </c>
      <c r="BH822" s="201">
        <f>IF(N822="sníž. přenesená",J822,0)</f>
        <v>0</v>
      </c>
      <c r="BI822" s="201">
        <f>IF(N822="nulová",J822,0)</f>
        <v>0</v>
      </c>
      <c r="BJ822" s="18" t="s">
        <v>120</v>
      </c>
      <c r="BK822" s="201">
        <f>ROUND(I822*H822,2)</f>
        <v>0</v>
      </c>
      <c r="BL822" s="18" t="s">
        <v>299</v>
      </c>
      <c r="BM822" s="200" t="s">
        <v>992</v>
      </c>
    </row>
    <row r="823" spans="1:65" s="13" customFormat="1" ht="11.25">
      <c r="B823" s="202"/>
      <c r="C823" s="203"/>
      <c r="D823" s="204" t="s">
        <v>301</v>
      </c>
      <c r="E823" s="205" t="s">
        <v>1</v>
      </c>
      <c r="F823" s="206" t="s">
        <v>536</v>
      </c>
      <c r="G823" s="203"/>
      <c r="H823" s="205" t="s">
        <v>1</v>
      </c>
      <c r="I823" s="207"/>
      <c r="J823" s="203"/>
      <c r="K823" s="203"/>
      <c r="L823" s="208"/>
      <c r="M823" s="209"/>
      <c r="N823" s="210"/>
      <c r="O823" s="210"/>
      <c r="P823" s="210"/>
      <c r="Q823" s="210"/>
      <c r="R823" s="210"/>
      <c r="S823" s="210"/>
      <c r="T823" s="211"/>
      <c r="AT823" s="212" t="s">
        <v>301</v>
      </c>
      <c r="AU823" s="212" t="s">
        <v>120</v>
      </c>
      <c r="AV823" s="13" t="s">
        <v>85</v>
      </c>
      <c r="AW823" s="13" t="s">
        <v>32</v>
      </c>
      <c r="AX823" s="13" t="s">
        <v>77</v>
      </c>
      <c r="AY823" s="212" t="s">
        <v>292</v>
      </c>
    </row>
    <row r="824" spans="1:65" s="14" customFormat="1" ht="45">
      <c r="B824" s="213"/>
      <c r="C824" s="214"/>
      <c r="D824" s="204" t="s">
        <v>301</v>
      </c>
      <c r="E824" s="215" t="s">
        <v>1</v>
      </c>
      <c r="F824" s="216" t="s">
        <v>993</v>
      </c>
      <c r="G824" s="214"/>
      <c r="H824" s="217">
        <v>281.08</v>
      </c>
      <c r="I824" s="218"/>
      <c r="J824" s="214"/>
      <c r="K824" s="214"/>
      <c r="L824" s="219"/>
      <c r="M824" s="220"/>
      <c r="N824" s="221"/>
      <c r="O824" s="221"/>
      <c r="P824" s="221"/>
      <c r="Q824" s="221"/>
      <c r="R824" s="221"/>
      <c r="S824" s="221"/>
      <c r="T824" s="222"/>
      <c r="AT824" s="223" t="s">
        <v>301</v>
      </c>
      <c r="AU824" s="223" t="s">
        <v>120</v>
      </c>
      <c r="AV824" s="14" t="s">
        <v>120</v>
      </c>
      <c r="AW824" s="14" t="s">
        <v>32</v>
      </c>
      <c r="AX824" s="14" t="s">
        <v>77</v>
      </c>
      <c r="AY824" s="223" t="s">
        <v>292</v>
      </c>
    </row>
    <row r="825" spans="1:65" s="14" customFormat="1" ht="11.25">
      <c r="B825" s="213"/>
      <c r="C825" s="214"/>
      <c r="D825" s="204" t="s">
        <v>301</v>
      </c>
      <c r="E825" s="215" t="s">
        <v>1</v>
      </c>
      <c r="F825" s="216" t="s">
        <v>994</v>
      </c>
      <c r="G825" s="214"/>
      <c r="H825" s="217">
        <v>43.457999999999998</v>
      </c>
      <c r="I825" s="218"/>
      <c r="J825" s="214"/>
      <c r="K825" s="214"/>
      <c r="L825" s="219"/>
      <c r="M825" s="220"/>
      <c r="N825" s="221"/>
      <c r="O825" s="221"/>
      <c r="P825" s="221"/>
      <c r="Q825" s="221"/>
      <c r="R825" s="221"/>
      <c r="S825" s="221"/>
      <c r="T825" s="222"/>
      <c r="AT825" s="223" t="s">
        <v>301</v>
      </c>
      <c r="AU825" s="223" t="s">
        <v>120</v>
      </c>
      <c r="AV825" s="14" t="s">
        <v>120</v>
      </c>
      <c r="AW825" s="14" t="s">
        <v>32</v>
      </c>
      <c r="AX825" s="14" t="s">
        <v>77</v>
      </c>
      <c r="AY825" s="223" t="s">
        <v>292</v>
      </c>
    </row>
    <row r="826" spans="1:65" s="14" customFormat="1" ht="11.25">
      <c r="B826" s="213"/>
      <c r="C826" s="214"/>
      <c r="D826" s="204" t="s">
        <v>301</v>
      </c>
      <c r="E826" s="215" t="s">
        <v>1</v>
      </c>
      <c r="F826" s="216" t="s">
        <v>995</v>
      </c>
      <c r="G826" s="214"/>
      <c r="H826" s="217">
        <v>38.021000000000001</v>
      </c>
      <c r="I826" s="218"/>
      <c r="J826" s="214"/>
      <c r="K826" s="214"/>
      <c r="L826" s="219"/>
      <c r="M826" s="220"/>
      <c r="N826" s="221"/>
      <c r="O826" s="221"/>
      <c r="P826" s="221"/>
      <c r="Q826" s="221"/>
      <c r="R826" s="221"/>
      <c r="S826" s="221"/>
      <c r="T826" s="222"/>
      <c r="AT826" s="223" t="s">
        <v>301</v>
      </c>
      <c r="AU826" s="223" t="s">
        <v>120</v>
      </c>
      <c r="AV826" s="14" t="s">
        <v>120</v>
      </c>
      <c r="AW826" s="14" t="s">
        <v>32</v>
      </c>
      <c r="AX826" s="14" t="s">
        <v>77</v>
      </c>
      <c r="AY826" s="223" t="s">
        <v>292</v>
      </c>
    </row>
    <row r="827" spans="1:65" s="14" customFormat="1" ht="11.25">
      <c r="B827" s="213"/>
      <c r="C827" s="214"/>
      <c r="D827" s="204" t="s">
        <v>301</v>
      </c>
      <c r="E827" s="215" t="s">
        <v>1</v>
      </c>
      <c r="F827" s="216" t="s">
        <v>996</v>
      </c>
      <c r="G827" s="214"/>
      <c r="H827" s="217">
        <v>34.588000000000001</v>
      </c>
      <c r="I827" s="218"/>
      <c r="J827" s="214"/>
      <c r="K827" s="214"/>
      <c r="L827" s="219"/>
      <c r="M827" s="220"/>
      <c r="N827" s="221"/>
      <c r="O827" s="221"/>
      <c r="P827" s="221"/>
      <c r="Q827" s="221"/>
      <c r="R827" s="221"/>
      <c r="S827" s="221"/>
      <c r="T827" s="222"/>
      <c r="AT827" s="223" t="s">
        <v>301</v>
      </c>
      <c r="AU827" s="223" t="s">
        <v>120</v>
      </c>
      <c r="AV827" s="14" t="s">
        <v>120</v>
      </c>
      <c r="AW827" s="14" t="s">
        <v>32</v>
      </c>
      <c r="AX827" s="14" t="s">
        <v>77</v>
      </c>
      <c r="AY827" s="223" t="s">
        <v>292</v>
      </c>
    </row>
    <row r="828" spans="1:65" s="14" customFormat="1" ht="11.25">
      <c r="B828" s="213"/>
      <c r="C828" s="214"/>
      <c r="D828" s="204" t="s">
        <v>301</v>
      </c>
      <c r="E828" s="215" t="s">
        <v>1</v>
      </c>
      <c r="F828" s="216" t="s">
        <v>997</v>
      </c>
      <c r="G828" s="214"/>
      <c r="H828" s="217">
        <v>34.899000000000001</v>
      </c>
      <c r="I828" s="218"/>
      <c r="J828" s="214"/>
      <c r="K828" s="214"/>
      <c r="L828" s="219"/>
      <c r="M828" s="220"/>
      <c r="N828" s="221"/>
      <c r="O828" s="221"/>
      <c r="P828" s="221"/>
      <c r="Q828" s="221"/>
      <c r="R828" s="221"/>
      <c r="S828" s="221"/>
      <c r="T828" s="222"/>
      <c r="AT828" s="223" t="s">
        <v>301</v>
      </c>
      <c r="AU828" s="223" t="s">
        <v>120</v>
      </c>
      <c r="AV828" s="14" t="s">
        <v>120</v>
      </c>
      <c r="AW828" s="14" t="s">
        <v>32</v>
      </c>
      <c r="AX828" s="14" t="s">
        <v>77</v>
      </c>
      <c r="AY828" s="223" t="s">
        <v>292</v>
      </c>
    </row>
    <row r="829" spans="1:65" s="14" customFormat="1" ht="11.25">
      <c r="B829" s="213"/>
      <c r="C829" s="214"/>
      <c r="D829" s="204" t="s">
        <v>301</v>
      </c>
      <c r="E829" s="215" t="s">
        <v>1</v>
      </c>
      <c r="F829" s="216" t="s">
        <v>998</v>
      </c>
      <c r="G829" s="214"/>
      <c r="H829" s="217">
        <v>25.692</v>
      </c>
      <c r="I829" s="218"/>
      <c r="J829" s="214"/>
      <c r="K829" s="214"/>
      <c r="L829" s="219"/>
      <c r="M829" s="220"/>
      <c r="N829" s="221"/>
      <c r="O829" s="221"/>
      <c r="P829" s="221"/>
      <c r="Q829" s="221"/>
      <c r="R829" s="221"/>
      <c r="S829" s="221"/>
      <c r="T829" s="222"/>
      <c r="AT829" s="223" t="s">
        <v>301</v>
      </c>
      <c r="AU829" s="223" t="s">
        <v>120</v>
      </c>
      <c r="AV829" s="14" t="s">
        <v>120</v>
      </c>
      <c r="AW829" s="14" t="s">
        <v>32</v>
      </c>
      <c r="AX829" s="14" t="s">
        <v>77</v>
      </c>
      <c r="AY829" s="223" t="s">
        <v>292</v>
      </c>
    </row>
    <row r="830" spans="1:65" s="14" customFormat="1" ht="22.5">
      <c r="B830" s="213"/>
      <c r="C830" s="214"/>
      <c r="D830" s="204" t="s">
        <v>301</v>
      </c>
      <c r="E830" s="215" t="s">
        <v>1</v>
      </c>
      <c r="F830" s="216" t="s">
        <v>999</v>
      </c>
      <c r="G830" s="214"/>
      <c r="H830" s="217">
        <v>76.572999999999993</v>
      </c>
      <c r="I830" s="218"/>
      <c r="J830" s="214"/>
      <c r="K830" s="214"/>
      <c r="L830" s="219"/>
      <c r="M830" s="220"/>
      <c r="N830" s="221"/>
      <c r="O830" s="221"/>
      <c r="P830" s="221"/>
      <c r="Q830" s="221"/>
      <c r="R830" s="221"/>
      <c r="S830" s="221"/>
      <c r="T830" s="222"/>
      <c r="AT830" s="223" t="s">
        <v>301</v>
      </c>
      <c r="AU830" s="223" t="s">
        <v>120</v>
      </c>
      <c r="AV830" s="14" t="s">
        <v>120</v>
      </c>
      <c r="AW830" s="14" t="s">
        <v>32</v>
      </c>
      <c r="AX830" s="14" t="s">
        <v>77</v>
      </c>
      <c r="AY830" s="223" t="s">
        <v>292</v>
      </c>
    </row>
    <row r="831" spans="1:65" s="14" customFormat="1" ht="11.25">
      <c r="B831" s="213"/>
      <c r="C831" s="214"/>
      <c r="D831" s="204" t="s">
        <v>301</v>
      </c>
      <c r="E831" s="215" t="s">
        <v>1</v>
      </c>
      <c r="F831" s="216" t="s">
        <v>1000</v>
      </c>
      <c r="G831" s="214"/>
      <c r="H831" s="217">
        <v>9.3510000000000009</v>
      </c>
      <c r="I831" s="218"/>
      <c r="J831" s="214"/>
      <c r="K831" s="214"/>
      <c r="L831" s="219"/>
      <c r="M831" s="220"/>
      <c r="N831" s="221"/>
      <c r="O831" s="221"/>
      <c r="P831" s="221"/>
      <c r="Q831" s="221"/>
      <c r="R831" s="221"/>
      <c r="S831" s="221"/>
      <c r="T831" s="222"/>
      <c r="AT831" s="223" t="s">
        <v>301</v>
      </c>
      <c r="AU831" s="223" t="s">
        <v>120</v>
      </c>
      <c r="AV831" s="14" t="s">
        <v>120</v>
      </c>
      <c r="AW831" s="14" t="s">
        <v>32</v>
      </c>
      <c r="AX831" s="14" t="s">
        <v>77</v>
      </c>
      <c r="AY831" s="223" t="s">
        <v>292</v>
      </c>
    </row>
    <row r="832" spans="1:65" s="14" customFormat="1" ht="11.25">
      <c r="B832" s="213"/>
      <c r="C832" s="214"/>
      <c r="D832" s="204" t="s">
        <v>301</v>
      </c>
      <c r="E832" s="215" t="s">
        <v>1</v>
      </c>
      <c r="F832" s="216" t="s">
        <v>1001</v>
      </c>
      <c r="G832" s="214"/>
      <c r="H832" s="217">
        <v>5.4950000000000001</v>
      </c>
      <c r="I832" s="218"/>
      <c r="J832" s="214"/>
      <c r="K832" s="214"/>
      <c r="L832" s="219"/>
      <c r="M832" s="220"/>
      <c r="N832" s="221"/>
      <c r="O832" s="221"/>
      <c r="P832" s="221"/>
      <c r="Q832" s="221"/>
      <c r="R832" s="221"/>
      <c r="S832" s="221"/>
      <c r="T832" s="222"/>
      <c r="AT832" s="223" t="s">
        <v>301</v>
      </c>
      <c r="AU832" s="223" t="s">
        <v>120</v>
      </c>
      <c r="AV832" s="14" t="s">
        <v>120</v>
      </c>
      <c r="AW832" s="14" t="s">
        <v>32</v>
      </c>
      <c r="AX832" s="14" t="s">
        <v>77</v>
      </c>
      <c r="AY832" s="223" t="s">
        <v>292</v>
      </c>
    </row>
    <row r="833" spans="2:51" s="14" customFormat="1" ht="22.5">
      <c r="B833" s="213"/>
      <c r="C833" s="214"/>
      <c r="D833" s="204" t="s">
        <v>301</v>
      </c>
      <c r="E833" s="215" t="s">
        <v>1</v>
      </c>
      <c r="F833" s="216" t="s">
        <v>1002</v>
      </c>
      <c r="G833" s="214"/>
      <c r="H833" s="217">
        <v>73.760999999999996</v>
      </c>
      <c r="I833" s="218"/>
      <c r="J833" s="214"/>
      <c r="K833" s="214"/>
      <c r="L833" s="219"/>
      <c r="M833" s="220"/>
      <c r="N833" s="221"/>
      <c r="O833" s="221"/>
      <c r="P833" s="221"/>
      <c r="Q833" s="221"/>
      <c r="R833" s="221"/>
      <c r="S833" s="221"/>
      <c r="T833" s="222"/>
      <c r="AT833" s="223" t="s">
        <v>301</v>
      </c>
      <c r="AU833" s="223" t="s">
        <v>120</v>
      </c>
      <c r="AV833" s="14" t="s">
        <v>120</v>
      </c>
      <c r="AW833" s="14" t="s">
        <v>32</v>
      </c>
      <c r="AX833" s="14" t="s">
        <v>77</v>
      </c>
      <c r="AY833" s="223" t="s">
        <v>292</v>
      </c>
    </row>
    <row r="834" spans="2:51" s="14" customFormat="1" ht="22.5">
      <c r="B834" s="213"/>
      <c r="C834" s="214"/>
      <c r="D834" s="204" t="s">
        <v>301</v>
      </c>
      <c r="E834" s="215" t="s">
        <v>1</v>
      </c>
      <c r="F834" s="216" t="s">
        <v>1003</v>
      </c>
      <c r="G834" s="214"/>
      <c r="H834" s="217">
        <v>60.593000000000004</v>
      </c>
      <c r="I834" s="218"/>
      <c r="J834" s="214"/>
      <c r="K834" s="214"/>
      <c r="L834" s="219"/>
      <c r="M834" s="220"/>
      <c r="N834" s="221"/>
      <c r="O834" s="221"/>
      <c r="P834" s="221"/>
      <c r="Q834" s="221"/>
      <c r="R834" s="221"/>
      <c r="S834" s="221"/>
      <c r="T834" s="222"/>
      <c r="AT834" s="223" t="s">
        <v>301</v>
      </c>
      <c r="AU834" s="223" t="s">
        <v>120</v>
      </c>
      <c r="AV834" s="14" t="s">
        <v>120</v>
      </c>
      <c r="AW834" s="14" t="s">
        <v>32</v>
      </c>
      <c r="AX834" s="14" t="s">
        <v>77</v>
      </c>
      <c r="AY834" s="223" t="s">
        <v>292</v>
      </c>
    </row>
    <row r="835" spans="2:51" s="14" customFormat="1" ht="11.25">
      <c r="B835" s="213"/>
      <c r="C835" s="214"/>
      <c r="D835" s="204" t="s">
        <v>301</v>
      </c>
      <c r="E835" s="215" t="s">
        <v>1</v>
      </c>
      <c r="F835" s="216" t="s">
        <v>1004</v>
      </c>
      <c r="G835" s="214"/>
      <c r="H835" s="217">
        <v>9.3510000000000009</v>
      </c>
      <c r="I835" s="218"/>
      <c r="J835" s="214"/>
      <c r="K835" s="214"/>
      <c r="L835" s="219"/>
      <c r="M835" s="220"/>
      <c r="N835" s="221"/>
      <c r="O835" s="221"/>
      <c r="P835" s="221"/>
      <c r="Q835" s="221"/>
      <c r="R835" s="221"/>
      <c r="S835" s="221"/>
      <c r="T835" s="222"/>
      <c r="AT835" s="223" t="s">
        <v>301</v>
      </c>
      <c r="AU835" s="223" t="s">
        <v>120</v>
      </c>
      <c r="AV835" s="14" t="s">
        <v>120</v>
      </c>
      <c r="AW835" s="14" t="s">
        <v>32</v>
      </c>
      <c r="AX835" s="14" t="s">
        <v>77</v>
      </c>
      <c r="AY835" s="223" t="s">
        <v>292</v>
      </c>
    </row>
    <row r="836" spans="2:51" s="14" customFormat="1" ht="22.5">
      <c r="B836" s="213"/>
      <c r="C836" s="214"/>
      <c r="D836" s="204" t="s">
        <v>301</v>
      </c>
      <c r="E836" s="215" t="s">
        <v>1</v>
      </c>
      <c r="F836" s="216" t="s">
        <v>1005</v>
      </c>
      <c r="G836" s="214"/>
      <c r="H836" s="217">
        <v>60.593000000000004</v>
      </c>
      <c r="I836" s="218"/>
      <c r="J836" s="214"/>
      <c r="K836" s="214"/>
      <c r="L836" s="219"/>
      <c r="M836" s="220"/>
      <c r="N836" s="221"/>
      <c r="O836" s="221"/>
      <c r="P836" s="221"/>
      <c r="Q836" s="221"/>
      <c r="R836" s="221"/>
      <c r="S836" s="221"/>
      <c r="T836" s="222"/>
      <c r="AT836" s="223" t="s">
        <v>301</v>
      </c>
      <c r="AU836" s="223" t="s">
        <v>120</v>
      </c>
      <c r="AV836" s="14" t="s">
        <v>120</v>
      </c>
      <c r="AW836" s="14" t="s">
        <v>32</v>
      </c>
      <c r="AX836" s="14" t="s">
        <v>77</v>
      </c>
      <c r="AY836" s="223" t="s">
        <v>292</v>
      </c>
    </row>
    <row r="837" spans="2:51" s="14" customFormat="1" ht="11.25">
      <c r="B837" s="213"/>
      <c r="C837" s="214"/>
      <c r="D837" s="204" t="s">
        <v>301</v>
      </c>
      <c r="E837" s="215" t="s">
        <v>1</v>
      </c>
      <c r="F837" s="216" t="s">
        <v>1006</v>
      </c>
      <c r="G837" s="214"/>
      <c r="H837" s="217">
        <v>9.3510000000000009</v>
      </c>
      <c r="I837" s="218"/>
      <c r="J837" s="214"/>
      <c r="K837" s="214"/>
      <c r="L837" s="219"/>
      <c r="M837" s="220"/>
      <c r="N837" s="221"/>
      <c r="O837" s="221"/>
      <c r="P837" s="221"/>
      <c r="Q837" s="221"/>
      <c r="R837" s="221"/>
      <c r="S837" s="221"/>
      <c r="T837" s="222"/>
      <c r="AT837" s="223" t="s">
        <v>301</v>
      </c>
      <c r="AU837" s="223" t="s">
        <v>120</v>
      </c>
      <c r="AV837" s="14" t="s">
        <v>120</v>
      </c>
      <c r="AW837" s="14" t="s">
        <v>32</v>
      </c>
      <c r="AX837" s="14" t="s">
        <v>77</v>
      </c>
      <c r="AY837" s="223" t="s">
        <v>292</v>
      </c>
    </row>
    <row r="838" spans="2:51" s="14" customFormat="1" ht="11.25">
      <c r="B838" s="213"/>
      <c r="C838" s="214"/>
      <c r="D838" s="204" t="s">
        <v>301</v>
      </c>
      <c r="E838" s="215" t="s">
        <v>1</v>
      </c>
      <c r="F838" s="216" t="s">
        <v>1007</v>
      </c>
      <c r="G838" s="214"/>
      <c r="H838" s="217">
        <v>7.3760000000000003</v>
      </c>
      <c r="I838" s="218"/>
      <c r="J838" s="214"/>
      <c r="K838" s="214"/>
      <c r="L838" s="219"/>
      <c r="M838" s="220"/>
      <c r="N838" s="221"/>
      <c r="O838" s="221"/>
      <c r="P838" s="221"/>
      <c r="Q838" s="221"/>
      <c r="R838" s="221"/>
      <c r="S838" s="221"/>
      <c r="T838" s="222"/>
      <c r="AT838" s="223" t="s">
        <v>301</v>
      </c>
      <c r="AU838" s="223" t="s">
        <v>120</v>
      </c>
      <c r="AV838" s="14" t="s">
        <v>120</v>
      </c>
      <c r="AW838" s="14" t="s">
        <v>32</v>
      </c>
      <c r="AX838" s="14" t="s">
        <v>77</v>
      </c>
      <c r="AY838" s="223" t="s">
        <v>292</v>
      </c>
    </row>
    <row r="839" spans="2:51" s="14" customFormat="1" ht="22.5">
      <c r="B839" s="213"/>
      <c r="C839" s="214"/>
      <c r="D839" s="204" t="s">
        <v>301</v>
      </c>
      <c r="E839" s="215" t="s">
        <v>1</v>
      </c>
      <c r="F839" s="216" t="s">
        <v>1008</v>
      </c>
      <c r="G839" s="214"/>
      <c r="H839" s="217">
        <v>86.697999999999993</v>
      </c>
      <c r="I839" s="218"/>
      <c r="J839" s="214"/>
      <c r="K839" s="214"/>
      <c r="L839" s="219"/>
      <c r="M839" s="220"/>
      <c r="N839" s="221"/>
      <c r="O839" s="221"/>
      <c r="P839" s="221"/>
      <c r="Q839" s="221"/>
      <c r="R839" s="221"/>
      <c r="S839" s="221"/>
      <c r="T839" s="222"/>
      <c r="AT839" s="223" t="s">
        <v>301</v>
      </c>
      <c r="AU839" s="223" t="s">
        <v>120</v>
      </c>
      <c r="AV839" s="14" t="s">
        <v>120</v>
      </c>
      <c r="AW839" s="14" t="s">
        <v>32</v>
      </c>
      <c r="AX839" s="14" t="s">
        <v>77</v>
      </c>
      <c r="AY839" s="223" t="s">
        <v>292</v>
      </c>
    </row>
    <row r="840" spans="2:51" s="14" customFormat="1" ht="11.25">
      <c r="B840" s="213"/>
      <c r="C840" s="214"/>
      <c r="D840" s="204" t="s">
        <v>301</v>
      </c>
      <c r="E840" s="215" t="s">
        <v>1</v>
      </c>
      <c r="F840" s="216" t="s">
        <v>1009</v>
      </c>
      <c r="G840" s="214"/>
      <c r="H840" s="217">
        <v>9.3510000000000009</v>
      </c>
      <c r="I840" s="218"/>
      <c r="J840" s="214"/>
      <c r="K840" s="214"/>
      <c r="L840" s="219"/>
      <c r="M840" s="220"/>
      <c r="N840" s="221"/>
      <c r="O840" s="221"/>
      <c r="P840" s="221"/>
      <c r="Q840" s="221"/>
      <c r="R840" s="221"/>
      <c r="S840" s="221"/>
      <c r="T840" s="222"/>
      <c r="AT840" s="223" t="s">
        <v>301</v>
      </c>
      <c r="AU840" s="223" t="s">
        <v>120</v>
      </c>
      <c r="AV840" s="14" t="s">
        <v>120</v>
      </c>
      <c r="AW840" s="14" t="s">
        <v>32</v>
      </c>
      <c r="AX840" s="14" t="s">
        <v>77</v>
      </c>
      <c r="AY840" s="223" t="s">
        <v>292</v>
      </c>
    </row>
    <row r="841" spans="2:51" s="14" customFormat="1" ht="22.5">
      <c r="B841" s="213"/>
      <c r="C841" s="214"/>
      <c r="D841" s="204" t="s">
        <v>301</v>
      </c>
      <c r="E841" s="215" t="s">
        <v>1</v>
      </c>
      <c r="F841" s="216" t="s">
        <v>1010</v>
      </c>
      <c r="G841" s="214"/>
      <c r="H841" s="217">
        <v>60.56</v>
      </c>
      <c r="I841" s="218"/>
      <c r="J841" s="214"/>
      <c r="K841" s="214"/>
      <c r="L841" s="219"/>
      <c r="M841" s="220"/>
      <c r="N841" s="221"/>
      <c r="O841" s="221"/>
      <c r="P841" s="221"/>
      <c r="Q841" s="221"/>
      <c r="R841" s="221"/>
      <c r="S841" s="221"/>
      <c r="T841" s="222"/>
      <c r="AT841" s="223" t="s">
        <v>301</v>
      </c>
      <c r="AU841" s="223" t="s">
        <v>120</v>
      </c>
      <c r="AV841" s="14" t="s">
        <v>120</v>
      </c>
      <c r="AW841" s="14" t="s">
        <v>32</v>
      </c>
      <c r="AX841" s="14" t="s">
        <v>77</v>
      </c>
      <c r="AY841" s="223" t="s">
        <v>292</v>
      </c>
    </row>
    <row r="842" spans="2:51" s="14" customFormat="1" ht="22.5">
      <c r="B842" s="213"/>
      <c r="C842" s="214"/>
      <c r="D842" s="204" t="s">
        <v>301</v>
      </c>
      <c r="E842" s="215" t="s">
        <v>1</v>
      </c>
      <c r="F842" s="216" t="s">
        <v>1011</v>
      </c>
      <c r="G842" s="214"/>
      <c r="H842" s="217">
        <v>60.494999999999997</v>
      </c>
      <c r="I842" s="218"/>
      <c r="J842" s="214"/>
      <c r="K842" s="214"/>
      <c r="L842" s="219"/>
      <c r="M842" s="220"/>
      <c r="N842" s="221"/>
      <c r="O842" s="221"/>
      <c r="P842" s="221"/>
      <c r="Q842" s="221"/>
      <c r="R842" s="221"/>
      <c r="S842" s="221"/>
      <c r="T842" s="222"/>
      <c r="AT842" s="223" t="s">
        <v>301</v>
      </c>
      <c r="AU842" s="223" t="s">
        <v>120</v>
      </c>
      <c r="AV842" s="14" t="s">
        <v>120</v>
      </c>
      <c r="AW842" s="14" t="s">
        <v>32</v>
      </c>
      <c r="AX842" s="14" t="s">
        <v>77</v>
      </c>
      <c r="AY842" s="223" t="s">
        <v>292</v>
      </c>
    </row>
    <row r="843" spans="2:51" s="14" customFormat="1" ht="11.25">
      <c r="B843" s="213"/>
      <c r="C843" s="214"/>
      <c r="D843" s="204" t="s">
        <v>301</v>
      </c>
      <c r="E843" s="215" t="s">
        <v>1</v>
      </c>
      <c r="F843" s="216" t="s">
        <v>1012</v>
      </c>
      <c r="G843" s="214"/>
      <c r="H843" s="217">
        <v>9.3510000000000009</v>
      </c>
      <c r="I843" s="218"/>
      <c r="J843" s="214"/>
      <c r="K843" s="214"/>
      <c r="L843" s="219"/>
      <c r="M843" s="220"/>
      <c r="N843" s="221"/>
      <c r="O843" s="221"/>
      <c r="P843" s="221"/>
      <c r="Q843" s="221"/>
      <c r="R843" s="221"/>
      <c r="S843" s="221"/>
      <c r="T843" s="222"/>
      <c r="AT843" s="223" t="s">
        <v>301</v>
      </c>
      <c r="AU843" s="223" t="s">
        <v>120</v>
      </c>
      <c r="AV843" s="14" t="s">
        <v>120</v>
      </c>
      <c r="AW843" s="14" t="s">
        <v>32</v>
      </c>
      <c r="AX843" s="14" t="s">
        <v>77</v>
      </c>
      <c r="AY843" s="223" t="s">
        <v>292</v>
      </c>
    </row>
    <row r="844" spans="2:51" s="14" customFormat="1" ht="11.25">
      <c r="B844" s="213"/>
      <c r="C844" s="214"/>
      <c r="D844" s="204" t="s">
        <v>301</v>
      </c>
      <c r="E844" s="215" t="s">
        <v>1</v>
      </c>
      <c r="F844" s="216" t="s">
        <v>1013</v>
      </c>
      <c r="G844" s="214"/>
      <c r="H844" s="217">
        <v>9.3510000000000009</v>
      </c>
      <c r="I844" s="218"/>
      <c r="J844" s="214"/>
      <c r="K844" s="214"/>
      <c r="L844" s="219"/>
      <c r="M844" s="220"/>
      <c r="N844" s="221"/>
      <c r="O844" s="221"/>
      <c r="P844" s="221"/>
      <c r="Q844" s="221"/>
      <c r="R844" s="221"/>
      <c r="S844" s="221"/>
      <c r="T844" s="222"/>
      <c r="AT844" s="223" t="s">
        <v>301</v>
      </c>
      <c r="AU844" s="223" t="s">
        <v>120</v>
      </c>
      <c r="AV844" s="14" t="s">
        <v>120</v>
      </c>
      <c r="AW844" s="14" t="s">
        <v>32</v>
      </c>
      <c r="AX844" s="14" t="s">
        <v>77</v>
      </c>
      <c r="AY844" s="223" t="s">
        <v>292</v>
      </c>
    </row>
    <row r="845" spans="2:51" s="14" customFormat="1" ht="22.5">
      <c r="B845" s="213"/>
      <c r="C845" s="214"/>
      <c r="D845" s="204" t="s">
        <v>301</v>
      </c>
      <c r="E845" s="215" t="s">
        <v>1</v>
      </c>
      <c r="F845" s="216" t="s">
        <v>1014</v>
      </c>
      <c r="G845" s="214"/>
      <c r="H845" s="217">
        <v>60.494999999999997</v>
      </c>
      <c r="I845" s="218"/>
      <c r="J845" s="214"/>
      <c r="K845" s="214"/>
      <c r="L845" s="219"/>
      <c r="M845" s="220"/>
      <c r="N845" s="221"/>
      <c r="O845" s="221"/>
      <c r="P845" s="221"/>
      <c r="Q845" s="221"/>
      <c r="R845" s="221"/>
      <c r="S845" s="221"/>
      <c r="T845" s="222"/>
      <c r="AT845" s="223" t="s">
        <v>301</v>
      </c>
      <c r="AU845" s="223" t="s">
        <v>120</v>
      </c>
      <c r="AV845" s="14" t="s">
        <v>120</v>
      </c>
      <c r="AW845" s="14" t="s">
        <v>32</v>
      </c>
      <c r="AX845" s="14" t="s">
        <v>77</v>
      </c>
      <c r="AY845" s="223" t="s">
        <v>292</v>
      </c>
    </row>
    <row r="846" spans="2:51" s="14" customFormat="1" ht="22.5">
      <c r="B846" s="213"/>
      <c r="C846" s="214"/>
      <c r="D846" s="204" t="s">
        <v>301</v>
      </c>
      <c r="E846" s="215" t="s">
        <v>1</v>
      </c>
      <c r="F846" s="216" t="s">
        <v>1015</v>
      </c>
      <c r="G846" s="214"/>
      <c r="H846" s="217">
        <v>60.494999999999997</v>
      </c>
      <c r="I846" s="218"/>
      <c r="J846" s="214"/>
      <c r="K846" s="214"/>
      <c r="L846" s="219"/>
      <c r="M846" s="220"/>
      <c r="N846" s="221"/>
      <c r="O846" s="221"/>
      <c r="P846" s="221"/>
      <c r="Q846" s="221"/>
      <c r="R846" s="221"/>
      <c r="S846" s="221"/>
      <c r="T846" s="222"/>
      <c r="AT846" s="223" t="s">
        <v>301</v>
      </c>
      <c r="AU846" s="223" t="s">
        <v>120</v>
      </c>
      <c r="AV846" s="14" t="s">
        <v>120</v>
      </c>
      <c r="AW846" s="14" t="s">
        <v>32</v>
      </c>
      <c r="AX846" s="14" t="s">
        <v>77</v>
      </c>
      <c r="AY846" s="223" t="s">
        <v>292</v>
      </c>
    </row>
    <row r="847" spans="2:51" s="14" customFormat="1" ht="11.25">
      <c r="B847" s="213"/>
      <c r="C847" s="214"/>
      <c r="D847" s="204" t="s">
        <v>301</v>
      </c>
      <c r="E847" s="215" t="s">
        <v>1</v>
      </c>
      <c r="F847" s="216" t="s">
        <v>1016</v>
      </c>
      <c r="G847" s="214"/>
      <c r="H847" s="217">
        <v>5.4950000000000001</v>
      </c>
      <c r="I847" s="218"/>
      <c r="J847" s="214"/>
      <c r="K847" s="214"/>
      <c r="L847" s="219"/>
      <c r="M847" s="220"/>
      <c r="N847" s="221"/>
      <c r="O847" s="221"/>
      <c r="P847" s="221"/>
      <c r="Q847" s="221"/>
      <c r="R847" s="221"/>
      <c r="S847" s="221"/>
      <c r="T847" s="222"/>
      <c r="AT847" s="223" t="s">
        <v>301</v>
      </c>
      <c r="AU847" s="223" t="s">
        <v>120</v>
      </c>
      <c r="AV847" s="14" t="s">
        <v>120</v>
      </c>
      <c r="AW847" s="14" t="s">
        <v>32</v>
      </c>
      <c r="AX847" s="14" t="s">
        <v>77</v>
      </c>
      <c r="AY847" s="223" t="s">
        <v>292</v>
      </c>
    </row>
    <row r="848" spans="2:51" s="14" customFormat="1" ht="11.25">
      <c r="B848" s="213"/>
      <c r="C848" s="214"/>
      <c r="D848" s="204" t="s">
        <v>301</v>
      </c>
      <c r="E848" s="215" t="s">
        <v>1</v>
      </c>
      <c r="F848" s="216" t="s">
        <v>1017</v>
      </c>
      <c r="G848" s="214"/>
      <c r="H848" s="217">
        <v>9.3510000000000009</v>
      </c>
      <c r="I848" s="218"/>
      <c r="J848" s="214"/>
      <c r="K848" s="214"/>
      <c r="L848" s="219"/>
      <c r="M848" s="220"/>
      <c r="N848" s="221"/>
      <c r="O848" s="221"/>
      <c r="P848" s="221"/>
      <c r="Q848" s="221"/>
      <c r="R848" s="221"/>
      <c r="S848" s="221"/>
      <c r="T848" s="222"/>
      <c r="AT848" s="223" t="s">
        <v>301</v>
      </c>
      <c r="AU848" s="223" t="s">
        <v>120</v>
      </c>
      <c r="AV848" s="14" t="s">
        <v>120</v>
      </c>
      <c r="AW848" s="14" t="s">
        <v>32</v>
      </c>
      <c r="AX848" s="14" t="s">
        <v>77</v>
      </c>
      <c r="AY848" s="223" t="s">
        <v>292</v>
      </c>
    </row>
    <row r="849" spans="2:51" s="14" customFormat="1" ht="22.5">
      <c r="B849" s="213"/>
      <c r="C849" s="214"/>
      <c r="D849" s="204" t="s">
        <v>301</v>
      </c>
      <c r="E849" s="215" t="s">
        <v>1</v>
      </c>
      <c r="F849" s="216" t="s">
        <v>1018</v>
      </c>
      <c r="G849" s="214"/>
      <c r="H849" s="217">
        <v>60.56</v>
      </c>
      <c r="I849" s="218"/>
      <c r="J849" s="214"/>
      <c r="K849" s="214"/>
      <c r="L849" s="219"/>
      <c r="M849" s="220"/>
      <c r="N849" s="221"/>
      <c r="O849" s="221"/>
      <c r="P849" s="221"/>
      <c r="Q849" s="221"/>
      <c r="R849" s="221"/>
      <c r="S849" s="221"/>
      <c r="T849" s="222"/>
      <c r="AT849" s="223" t="s">
        <v>301</v>
      </c>
      <c r="AU849" s="223" t="s">
        <v>120</v>
      </c>
      <c r="AV849" s="14" t="s">
        <v>120</v>
      </c>
      <c r="AW849" s="14" t="s">
        <v>32</v>
      </c>
      <c r="AX849" s="14" t="s">
        <v>77</v>
      </c>
      <c r="AY849" s="223" t="s">
        <v>292</v>
      </c>
    </row>
    <row r="850" spans="2:51" s="14" customFormat="1" ht="22.5">
      <c r="B850" s="213"/>
      <c r="C850" s="214"/>
      <c r="D850" s="204" t="s">
        <v>301</v>
      </c>
      <c r="E850" s="215" t="s">
        <v>1</v>
      </c>
      <c r="F850" s="216" t="s">
        <v>1019</v>
      </c>
      <c r="G850" s="214"/>
      <c r="H850" s="217">
        <v>61.213999999999999</v>
      </c>
      <c r="I850" s="218"/>
      <c r="J850" s="214"/>
      <c r="K850" s="214"/>
      <c r="L850" s="219"/>
      <c r="M850" s="220"/>
      <c r="N850" s="221"/>
      <c r="O850" s="221"/>
      <c r="P850" s="221"/>
      <c r="Q850" s="221"/>
      <c r="R850" s="221"/>
      <c r="S850" s="221"/>
      <c r="T850" s="222"/>
      <c r="AT850" s="223" t="s">
        <v>301</v>
      </c>
      <c r="AU850" s="223" t="s">
        <v>120</v>
      </c>
      <c r="AV850" s="14" t="s">
        <v>120</v>
      </c>
      <c r="AW850" s="14" t="s">
        <v>32</v>
      </c>
      <c r="AX850" s="14" t="s">
        <v>77</v>
      </c>
      <c r="AY850" s="223" t="s">
        <v>292</v>
      </c>
    </row>
    <row r="851" spans="2:51" s="14" customFormat="1" ht="11.25">
      <c r="B851" s="213"/>
      <c r="C851" s="214"/>
      <c r="D851" s="204" t="s">
        <v>301</v>
      </c>
      <c r="E851" s="215" t="s">
        <v>1</v>
      </c>
      <c r="F851" s="216" t="s">
        <v>1020</v>
      </c>
      <c r="G851" s="214"/>
      <c r="H851" s="217">
        <v>9.3510000000000009</v>
      </c>
      <c r="I851" s="218"/>
      <c r="J851" s="214"/>
      <c r="K851" s="214"/>
      <c r="L851" s="219"/>
      <c r="M851" s="220"/>
      <c r="N851" s="221"/>
      <c r="O851" s="221"/>
      <c r="P851" s="221"/>
      <c r="Q851" s="221"/>
      <c r="R851" s="221"/>
      <c r="S851" s="221"/>
      <c r="T851" s="222"/>
      <c r="AT851" s="223" t="s">
        <v>301</v>
      </c>
      <c r="AU851" s="223" t="s">
        <v>120</v>
      </c>
      <c r="AV851" s="14" t="s">
        <v>120</v>
      </c>
      <c r="AW851" s="14" t="s">
        <v>32</v>
      </c>
      <c r="AX851" s="14" t="s">
        <v>77</v>
      </c>
      <c r="AY851" s="223" t="s">
        <v>292</v>
      </c>
    </row>
    <row r="852" spans="2:51" s="14" customFormat="1" ht="11.25">
      <c r="B852" s="213"/>
      <c r="C852" s="214"/>
      <c r="D852" s="204" t="s">
        <v>301</v>
      </c>
      <c r="E852" s="215" t="s">
        <v>1</v>
      </c>
      <c r="F852" s="216" t="s">
        <v>1021</v>
      </c>
      <c r="G852" s="214"/>
      <c r="H852" s="217">
        <v>9.3140000000000001</v>
      </c>
      <c r="I852" s="218"/>
      <c r="J852" s="214"/>
      <c r="K852" s="214"/>
      <c r="L852" s="219"/>
      <c r="M852" s="220"/>
      <c r="N852" s="221"/>
      <c r="O852" s="221"/>
      <c r="P852" s="221"/>
      <c r="Q852" s="221"/>
      <c r="R852" s="221"/>
      <c r="S852" s="221"/>
      <c r="T852" s="222"/>
      <c r="AT852" s="223" t="s">
        <v>301</v>
      </c>
      <c r="AU852" s="223" t="s">
        <v>120</v>
      </c>
      <c r="AV852" s="14" t="s">
        <v>120</v>
      </c>
      <c r="AW852" s="14" t="s">
        <v>32</v>
      </c>
      <c r="AX852" s="14" t="s">
        <v>77</v>
      </c>
      <c r="AY852" s="223" t="s">
        <v>292</v>
      </c>
    </row>
    <row r="853" spans="2:51" s="14" customFormat="1" ht="11.25">
      <c r="B853" s="213"/>
      <c r="C853" s="214"/>
      <c r="D853" s="204" t="s">
        <v>301</v>
      </c>
      <c r="E853" s="215" t="s">
        <v>1</v>
      </c>
      <c r="F853" s="216" t="s">
        <v>1022</v>
      </c>
      <c r="G853" s="214"/>
      <c r="H853" s="217">
        <v>23.96</v>
      </c>
      <c r="I853" s="218"/>
      <c r="J853" s="214"/>
      <c r="K853" s="214"/>
      <c r="L853" s="219"/>
      <c r="M853" s="220"/>
      <c r="N853" s="221"/>
      <c r="O853" s="221"/>
      <c r="P853" s="221"/>
      <c r="Q853" s="221"/>
      <c r="R853" s="221"/>
      <c r="S853" s="221"/>
      <c r="T853" s="222"/>
      <c r="AT853" s="223" t="s">
        <v>301</v>
      </c>
      <c r="AU853" s="223" t="s">
        <v>120</v>
      </c>
      <c r="AV853" s="14" t="s">
        <v>120</v>
      </c>
      <c r="AW853" s="14" t="s">
        <v>32</v>
      </c>
      <c r="AX853" s="14" t="s">
        <v>77</v>
      </c>
      <c r="AY853" s="223" t="s">
        <v>292</v>
      </c>
    </row>
    <row r="854" spans="2:51" s="14" customFormat="1" ht="11.25">
      <c r="B854" s="213"/>
      <c r="C854" s="214"/>
      <c r="D854" s="204" t="s">
        <v>301</v>
      </c>
      <c r="E854" s="215" t="s">
        <v>1</v>
      </c>
      <c r="F854" s="216" t="s">
        <v>1023</v>
      </c>
      <c r="G854" s="214"/>
      <c r="H854" s="217">
        <v>18.510999999999999</v>
      </c>
      <c r="I854" s="218"/>
      <c r="J854" s="214"/>
      <c r="K854" s="214"/>
      <c r="L854" s="219"/>
      <c r="M854" s="220"/>
      <c r="N854" s="221"/>
      <c r="O854" s="221"/>
      <c r="P854" s="221"/>
      <c r="Q854" s="221"/>
      <c r="R854" s="221"/>
      <c r="S854" s="221"/>
      <c r="T854" s="222"/>
      <c r="AT854" s="223" t="s">
        <v>301</v>
      </c>
      <c r="AU854" s="223" t="s">
        <v>120</v>
      </c>
      <c r="AV854" s="14" t="s">
        <v>120</v>
      </c>
      <c r="AW854" s="14" t="s">
        <v>32</v>
      </c>
      <c r="AX854" s="14" t="s">
        <v>77</v>
      </c>
      <c r="AY854" s="223" t="s">
        <v>292</v>
      </c>
    </row>
    <row r="855" spans="2:51" s="14" customFormat="1" ht="11.25">
      <c r="B855" s="213"/>
      <c r="C855" s="214"/>
      <c r="D855" s="204" t="s">
        <v>301</v>
      </c>
      <c r="E855" s="215" t="s">
        <v>1</v>
      </c>
      <c r="F855" s="216" t="s">
        <v>1024</v>
      </c>
      <c r="G855" s="214"/>
      <c r="H855" s="217">
        <v>33.332999999999998</v>
      </c>
      <c r="I855" s="218"/>
      <c r="J855" s="214"/>
      <c r="K855" s="214"/>
      <c r="L855" s="219"/>
      <c r="M855" s="220"/>
      <c r="N855" s="221"/>
      <c r="O855" s="221"/>
      <c r="P855" s="221"/>
      <c r="Q855" s="221"/>
      <c r="R855" s="221"/>
      <c r="S855" s="221"/>
      <c r="T855" s="222"/>
      <c r="AT855" s="223" t="s">
        <v>301</v>
      </c>
      <c r="AU855" s="223" t="s">
        <v>120</v>
      </c>
      <c r="AV855" s="14" t="s">
        <v>120</v>
      </c>
      <c r="AW855" s="14" t="s">
        <v>32</v>
      </c>
      <c r="AX855" s="14" t="s">
        <v>77</v>
      </c>
      <c r="AY855" s="223" t="s">
        <v>292</v>
      </c>
    </row>
    <row r="856" spans="2:51" s="14" customFormat="1" ht="22.5">
      <c r="B856" s="213"/>
      <c r="C856" s="214"/>
      <c r="D856" s="204" t="s">
        <v>301</v>
      </c>
      <c r="E856" s="215" t="s">
        <v>1</v>
      </c>
      <c r="F856" s="216" t="s">
        <v>1025</v>
      </c>
      <c r="G856" s="214"/>
      <c r="H856" s="217">
        <v>12.518000000000001</v>
      </c>
      <c r="I856" s="218"/>
      <c r="J856" s="214"/>
      <c r="K856" s="214"/>
      <c r="L856" s="219"/>
      <c r="M856" s="220"/>
      <c r="N856" s="221"/>
      <c r="O856" s="221"/>
      <c r="P856" s="221"/>
      <c r="Q856" s="221"/>
      <c r="R856" s="221"/>
      <c r="S856" s="221"/>
      <c r="T856" s="222"/>
      <c r="AT856" s="223" t="s">
        <v>301</v>
      </c>
      <c r="AU856" s="223" t="s">
        <v>120</v>
      </c>
      <c r="AV856" s="14" t="s">
        <v>120</v>
      </c>
      <c r="AW856" s="14" t="s">
        <v>32</v>
      </c>
      <c r="AX856" s="14" t="s">
        <v>77</v>
      </c>
      <c r="AY856" s="223" t="s">
        <v>292</v>
      </c>
    </row>
    <row r="857" spans="2:51" s="14" customFormat="1" ht="11.25">
      <c r="B857" s="213"/>
      <c r="C857" s="214"/>
      <c r="D857" s="204" t="s">
        <v>301</v>
      </c>
      <c r="E857" s="215" t="s">
        <v>1</v>
      </c>
      <c r="F857" s="216" t="s">
        <v>1026</v>
      </c>
      <c r="G857" s="214"/>
      <c r="H857" s="217">
        <v>8.8949999999999996</v>
      </c>
      <c r="I857" s="218"/>
      <c r="J857" s="214"/>
      <c r="K857" s="214"/>
      <c r="L857" s="219"/>
      <c r="M857" s="220"/>
      <c r="N857" s="221"/>
      <c r="O857" s="221"/>
      <c r="P857" s="221"/>
      <c r="Q857" s="221"/>
      <c r="R857" s="221"/>
      <c r="S857" s="221"/>
      <c r="T857" s="222"/>
      <c r="AT857" s="223" t="s">
        <v>301</v>
      </c>
      <c r="AU857" s="223" t="s">
        <v>120</v>
      </c>
      <c r="AV857" s="14" t="s">
        <v>120</v>
      </c>
      <c r="AW857" s="14" t="s">
        <v>32</v>
      </c>
      <c r="AX857" s="14" t="s">
        <v>77</v>
      </c>
      <c r="AY857" s="223" t="s">
        <v>292</v>
      </c>
    </row>
    <row r="858" spans="2:51" s="14" customFormat="1" ht="11.25">
      <c r="B858" s="213"/>
      <c r="C858" s="214"/>
      <c r="D858" s="204" t="s">
        <v>301</v>
      </c>
      <c r="E858" s="215" t="s">
        <v>1</v>
      </c>
      <c r="F858" s="216" t="s">
        <v>1027</v>
      </c>
      <c r="G858" s="214"/>
      <c r="H858" s="217">
        <v>36.444000000000003</v>
      </c>
      <c r="I858" s="218"/>
      <c r="J858" s="214"/>
      <c r="K858" s="214"/>
      <c r="L858" s="219"/>
      <c r="M858" s="220"/>
      <c r="N858" s="221"/>
      <c r="O858" s="221"/>
      <c r="P858" s="221"/>
      <c r="Q858" s="221"/>
      <c r="R858" s="221"/>
      <c r="S858" s="221"/>
      <c r="T858" s="222"/>
      <c r="AT858" s="223" t="s">
        <v>301</v>
      </c>
      <c r="AU858" s="223" t="s">
        <v>120</v>
      </c>
      <c r="AV858" s="14" t="s">
        <v>120</v>
      </c>
      <c r="AW858" s="14" t="s">
        <v>32</v>
      </c>
      <c r="AX858" s="14" t="s">
        <v>77</v>
      </c>
      <c r="AY858" s="223" t="s">
        <v>292</v>
      </c>
    </row>
    <row r="859" spans="2:51" s="14" customFormat="1" ht="11.25">
      <c r="B859" s="213"/>
      <c r="C859" s="214"/>
      <c r="D859" s="204" t="s">
        <v>301</v>
      </c>
      <c r="E859" s="215" t="s">
        <v>1</v>
      </c>
      <c r="F859" s="216" t="s">
        <v>1028</v>
      </c>
      <c r="G859" s="214"/>
      <c r="H859" s="217">
        <v>7.391</v>
      </c>
      <c r="I859" s="218"/>
      <c r="J859" s="214"/>
      <c r="K859" s="214"/>
      <c r="L859" s="219"/>
      <c r="M859" s="220"/>
      <c r="N859" s="221"/>
      <c r="O859" s="221"/>
      <c r="P859" s="221"/>
      <c r="Q859" s="221"/>
      <c r="R859" s="221"/>
      <c r="S859" s="221"/>
      <c r="T859" s="222"/>
      <c r="AT859" s="223" t="s">
        <v>301</v>
      </c>
      <c r="AU859" s="223" t="s">
        <v>120</v>
      </c>
      <c r="AV859" s="14" t="s">
        <v>120</v>
      </c>
      <c r="AW859" s="14" t="s">
        <v>32</v>
      </c>
      <c r="AX859" s="14" t="s">
        <v>77</v>
      </c>
      <c r="AY859" s="223" t="s">
        <v>292</v>
      </c>
    </row>
    <row r="860" spans="2:51" s="14" customFormat="1" ht="22.5">
      <c r="B860" s="213"/>
      <c r="C860" s="214"/>
      <c r="D860" s="204" t="s">
        <v>301</v>
      </c>
      <c r="E860" s="215" t="s">
        <v>1</v>
      </c>
      <c r="F860" s="216" t="s">
        <v>1029</v>
      </c>
      <c r="G860" s="214"/>
      <c r="H860" s="217">
        <v>12.518000000000001</v>
      </c>
      <c r="I860" s="218"/>
      <c r="J860" s="214"/>
      <c r="K860" s="214"/>
      <c r="L860" s="219"/>
      <c r="M860" s="220"/>
      <c r="N860" s="221"/>
      <c r="O860" s="221"/>
      <c r="P860" s="221"/>
      <c r="Q860" s="221"/>
      <c r="R860" s="221"/>
      <c r="S860" s="221"/>
      <c r="T860" s="222"/>
      <c r="AT860" s="223" t="s">
        <v>301</v>
      </c>
      <c r="AU860" s="223" t="s">
        <v>120</v>
      </c>
      <c r="AV860" s="14" t="s">
        <v>120</v>
      </c>
      <c r="AW860" s="14" t="s">
        <v>32</v>
      </c>
      <c r="AX860" s="14" t="s">
        <v>77</v>
      </c>
      <c r="AY860" s="223" t="s">
        <v>292</v>
      </c>
    </row>
    <row r="861" spans="2:51" s="14" customFormat="1" ht="11.25">
      <c r="B861" s="213"/>
      <c r="C861" s="214"/>
      <c r="D861" s="204" t="s">
        <v>301</v>
      </c>
      <c r="E861" s="215" t="s">
        <v>1</v>
      </c>
      <c r="F861" s="216" t="s">
        <v>1030</v>
      </c>
      <c r="G861" s="214"/>
      <c r="H861" s="217">
        <v>8.8949999999999996</v>
      </c>
      <c r="I861" s="218"/>
      <c r="J861" s="214"/>
      <c r="K861" s="214"/>
      <c r="L861" s="219"/>
      <c r="M861" s="220"/>
      <c r="N861" s="221"/>
      <c r="O861" s="221"/>
      <c r="P861" s="221"/>
      <c r="Q861" s="221"/>
      <c r="R861" s="221"/>
      <c r="S861" s="221"/>
      <c r="T861" s="222"/>
      <c r="AT861" s="223" t="s">
        <v>301</v>
      </c>
      <c r="AU861" s="223" t="s">
        <v>120</v>
      </c>
      <c r="AV861" s="14" t="s">
        <v>120</v>
      </c>
      <c r="AW861" s="14" t="s">
        <v>32</v>
      </c>
      <c r="AX861" s="14" t="s">
        <v>77</v>
      </c>
      <c r="AY861" s="223" t="s">
        <v>292</v>
      </c>
    </row>
    <row r="862" spans="2:51" s="14" customFormat="1" ht="11.25">
      <c r="B862" s="213"/>
      <c r="C862" s="214"/>
      <c r="D862" s="204" t="s">
        <v>301</v>
      </c>
      <c r="E862" s="215" t="s">
        <v>1</v>
      </c>
      <c r="F862" s="216" t="s">
        <v>1031</v>
      </c>
      <c r="G862" s="214"/>
      <c r="H862" s="217">
        <v>36.444000000000003</v>
      </c>
      <c r="I862" s="218"/>
      <c r="J862" s="214"/>
      <c r="K862" s="214"/>
      <c r="L862" s="219"/>
      <c r="M862" s="220"/>
      <c r="N862" s="221"/>
      <c r="O862" s="221"/>
      <c r="P862" s="221"/>
      <c r="Q862" s="221"/>
      <c r="R862" s="221"/>
      <c r="S862" s="221"/>
      <c r="T862" s="222"/>
      <c r="AT862" s="223" t="s">
        <v>301</v>
      </c>
      <c r="AU862" s="223" t="s">
        <v>120</v>
      </c>
      <c r="AV862" s="14" t="s">
        <v>120</v>
      </c>
      <c r="AW862" s="14" t="s">
        <v>32</v>
      </c>
      <c r="AX862" s="14" t="s">
        <v>77</v>
      </c>
      <c r="AY862" s="223" t="s">
        <v>292</v>
      </c>
    </row>
    <row r="863" spans="2:51" s="14" customFormat="1" ht="11.25">
      <c r="B863" s="213"/>
      <c r="C863" s="214"/>
      <c r="D863" s="204" t="s">
        <v>301</v>
      </c>
      <c r="E863" s="215" t="s">
        <v>1</v>
      </c>
      <c r="F863" s="216" t="s">
        <v>1032</v>
      </c>
      <c r="G863" s="214"/>
      <c r="H863" s="217">
        <v>7.391</v>
      </c>
      <c r="I863" s="218"/>
      <c r="J863" s="214"/>
      <c r="K863" s="214"/>
      <c r="L863" s="219"/>
      <c r="M863" s="220"/>
      <c r="N863" s="221"/>
      <c r="O863" s="221"/>
      <c r="P863" s="221"/>
      <c r="Q863" s="221"/>
      <c r="R863" s="221"/>
      <c r="S863" s="221"/>
      <c r="T863" s="222"/>
      <c r="AT863" s="223" t="s">
        <v>301</v>
      </c>
      <c r="AU863" s="223" t="s">
        <v>120</v>
      </c>
      <c r="AV863" s="14" t="s">
        <v>120</v>
      </c>
      <c r="AW863" s="14" t="s">
        <v>32</v>
      </c>
      <c r="AX863" s="14" t="s">
        <v>77</v>
      </c>
      <c r="AY863" s="223" t="s">
        <v>292</v>
      </c>
    </row>
    <row r="864" spans="2:51" s="16" customFormat="1" ht="11.25">
      <c r="B864" s="235"/>
      <c r="C864" s="236"/>
      <c r="D864" s="204" t="s">
        <v>301</v>
      </c>
      <c r="E864" s="237" t="s">
        <v>1</v>
      </c>
      <c r="F864" s="238" t="s">
        <v>316</v>
      </c>
      <c r="G864" s="236"/>
      <c r="H864" s="239">
        <v>1488.5630000000001</v>
      </c>
      <c r="I864" s="240"/>
      <c r="J864" s="236"/>
      <c r="K864" s="236"/>
      <c r="L864" s="241"/>
      <c r="M864" s="242"/>
      <c r="N864" s="243"/>
      <c r="O864" s="243"/>
      <c r="P864" s="243"/>
      <c r="Q864" s="243"/>
      <c r="R864" s="243"/>
      <c r="S864" s="243"/>
      <c r="T864" s="244"/>
      <c r="AT864" s="245" t="s">
        <v>301</v>
      </c>
      <c r="AU864" s="245" t="s">
        <v>120</v>
      </c>
      <c r="AV864" s="16" t="s">
        <v>317</v>
      </c>
      <c r="AW864" s="16" t="s">
        <v>32</v>
      </c>
      <c r="AX864" s="16" t="s">
        <v>77</v>
      </c>
      <c r="AY864" s="245" t="s">
        <v>292</v>
      </c>
    </row>
    <row r="865" spans="2:51" s="13" customFormat="1" ht="11.25">
      <c r="B865" s="202"/>
      <c r="C865" s="203"/>
      <c r="D865" s="204" t="s">
        <v>301</v>
      </c>
      <c r="E865" s="205" t="s">
        <v>1</v>
      </c>
      <c r="F865" s="206" t="s">
        <v>540</v>
      </c>
      <c r="G865" s="203"/>
      <c r="H865" s="205" t="s">
        <v>1</v>
      </c>
      <c r="I865" s="207"/>
      <c r="J865" s="203"/>
      <c r="K865" s="203"/>
      <c r="L865" s="208"/>
      <c r="M865" s="209"/>
      <c r="N865" s="210"/>
      <c r="O865" s="210"/>
      <c r="P865" s="210"/>
      <c r="Q865" s="210"/>
      <c r="R865" s="210"/>
      <c r="S865" s="210"/>
      <c r="T865" s="211"/>
      <c r="AT865" s="212" t="s">
        <v>301</v>
      </c>
      <c r="AU865" s="212" t="s">
        <v>120</v>
      </c>
      <c r="AV865" s="13" t="s">
        <v>85</v>
      </c>
      <c r="AW865" s="13" t="s">
        <v>32</v>
      </c>
      <c r="AX865" s="13" t="s">
        <v>77</v>
      </c>
      <c r="AY865" s="212" t="s">
        <v>292</v>
      </c>
    </row>
    <row r="866" spans="2:51" s="14" customFormat="1" ht="45">
      <c r="B866" s="213"/>
      <c r="C866" s="214"/>
      <c r="D866" s="204" t="s">
        <v>301</v>
      </c>
      <c r="E866" s="215" t="s">
        <v>1</v>
      </c>
      <c r="F866" s="216" t="s">
        <v>1033</v>
      </c>
      <c r="G866" s="214"/>
      <c r="H866" s="217">
        <v>282.92</v>
      </c>
      <c r="I866" s="218"/>
      <c r="J866" s="214"/>
      <c r="K866" s="214"/>
      <c r="L866" s="219"/>
      <c r="M866" s="220"/>
      <c r="N866" s="221"/>
      <c r="O866" s="221"/>
      <c r="P866" s="221"/>
      <c r="Q866" s="221"/>
      <c r="R866" s="221"/>
      <c r="S866" s="221"/>
      <c r="T866" s="222"/>
      <c r="AT866" s="223" t="s">
        <v>301</v>
      </c>
      <c r="AU866" s="223" t="s">
        <v>120</v>
      </c>
      <c r="AV866" s="14" t="s">
        <v>120</v>
      </c>
      <c r="AW866" s="14" t="s">
        <v>32</v>
      </c>
      <c r="AX866" s="14" t="s">
        <v>77</v>
      </c>
      <c r="AY866" s="223" t="s">
        <v>292</v>
      </c>
    </row>
    <row r="867" spans="2:51" s="13" customFormat="1" ht="11.25">
      <c r="B867" s="202"/>
      <c r="C867" s="203"/>
      <c r="D867" s="204" t="s">
        <v>301</v>
      </c>
      <c r="E867" s="205" t="s">
        <v>1</v>
      </c>
      <c r="F867" s="206" t="s">
        <v>1034</v>
      </c>
      <c r="G867" s="203"/>
      <c r="H867" s="205" t="s">
        <v>1</v>
      </c>
      <c r="I867" s="207"/>
      <c r="J867" s="203"/>
      <c r="K867" s="203"/>
      <c r="L867" s="208"/>
      <c r="M867" s="209"/>
      <c r="N867" s="210"/>
      <c r="O867" s="210"/>
      <c r="P867" s="210"/>
      <c r="Q867" s="210"/>
      <c r="R867" s="210"/>
      <c r="S867" s="210"/>
      <c r="T867" s="211"/>
      <c r="AT867" s="212" t="s">
        <v>301</v>
      </c>
      <c r="AU867" s="212" t="s">
        <v>120</v>
      </c>
      <c r="AV867" s="13" t="s">
        <v>85</v>
      </c>
      <c r="AW867" s="13" t="s">
        <v>32</v>
      </c>
      <c r="AX867" s="13" t="s">
        <v>77</v>
      </c>
      <c r="AY867" s="212" t="s">
        <v>292</v>
      </c>
    </row>
    <row r="868" spans="2:51" s="14" customFormat="1" ht="11.25">
      <c r="B868" s="213"/>
      <c r="C868" s="214"/>
      <c r="D868" s="204" t="s">
        <v>301</v>
      </c>
      <c r="E868" s="215" t="s">
        <v>1</v>
      </c>
      <c r="F868" s="216" t="s">
        <v>1035</v>
      </c>
      <c r="G868" s="214"/>
      <c r="H868" s="217">
        <v>38.021000000000001</v>
      </c>
      <c r="I868" s="218"/>
      <c r="J868" s="214"/>
      <c r="K868" s="214"/>
      <c r="L868" s="219"/>
      <c r="M868" s="220"/>
      <c r="N868" s="221"/>
      <c r="O868" s="221"/>
      <c r="P868" s="221"/>
      <c r="Q868" s="221"/>
      <c r="R868" s="221"/>
      <c r="S868" s="221"/>
      <c r="T868" s="222"/>
      <c r="AT868" s="223" t="s">
        <v>301</v>
      </c>
      <c r="AU868" s="223" t="s">
        <v>120</v>
      </c>
      <c r="AV868" s="14" t="s">
        <v>120</v>
      </c>
      <c r="AW868" s="14" t="s">
        <v>32</v>
      </c>
      <c r="AX868" s="14" t="s">
        <v>77</v>
      </c>
      <c r="AY868" s="223" t="s">
        <v>292</v>
      </c>
    </row>
    <row r="869" spans="2:51" s="14" customFormat="1" ht="11.25">
      <c r="B869" s="213"/>
      <c r="C869" s="214"/>
      <c r="D869" s="204" t="s">
        <v>301</v>
      </c>
      <c r="E869" s="215" t="s">
        <v>1</v>
      </c>
      <c r="F869" s="216" t="s">
        <v>1036</v>
      </c>
      <c r="G869" s="214"/>
      <c r="H869" s="217">
        <v>34.588000000000001</v>
      </c>
      <c r="I869" s="218"/>
      <c r="J869" s="214"/>
      <c r="K869" s="214"/>
      <c r="L869" s="219"/>
      <c r="M869" s="220"/>
      <c r="N869" s="221"/>
      <c r="O869" s="221"/>
      <c r="P869" s="221"/>
      <c r="Q869" s="221"/>
      <c r="R869" s="221"/>
      <c r="S869" s="221"/>
      <c r="T869" s="222"/>
      <c r="AT869" s="223" t="s">
        <v>301</v>
      </c>
      <c r="AU869" s="223" t="s">
        <v>120</v>
      </c>
      <c r="AV869" s="14" t="s">
        <v>120</v>
      </c>
      <c r="AW869" s="14" t="s">
        <v>32</v>
      </c>
      <c r="AX869" s="14" t="s">
        <v>77</v>
      </c>
      <c r="AY869" s="223" t="s">
        <v>292</v>
      </c>
    </row>
    <row r="870" spans="2:51" s="14" customFormat="1" ht="11.25">
      <c r="B870" s="213"/>
      <c r="C870" s="214"/>
      <c r="D870" s="204" t="s">
        <v>301</v>
      </c>
      <c r="E870" s="215" t="s">
        <v>1</v>
      </c>
      <c r="F870" s="216" t="s">
        <v>1037</v>
      </c>
      <c r="G870" s="214"/>
      <c r="H870" s="217">
        <v>34.932000000000002</v>
      </c>
      <c r="I870" s="218"/>
      <c r="J870" s="214"/>
      <c r="K870" s="214"/>
      <c r="L870" s="219"/>
      <c r="M870" s="220"/>
      <c r="N870" s="221"/>
      <c r="O870" s="221"/>
      <c r="P870" s="221"/>
      <c r="Q870" s="221"/>
      <c r="R870" s="221"/>
      <c r="S870" s="221"/>
      <c r="T870" s="222"/>
      <c r="AT870" s="223" t="s">
        <v>301</v>
      </c>
      <c r="AU870" s="223" t="s">
        <v>120</v>
      </c>
      <c r="AV870" s="14" t="s">
        <v>120</v>
      </c>
      <c r="AW870" s="14" t="s">
        <v>32</v>
      </c>
      <c r="AX870" s="14" t="s">
        <v>77</v>
      </c>
      <c r="AY870" s="223" t="s">
        <v>292</v>
      </c>
    </row>
    <row r="871" spans="2:51" s="14" customFormat="1" ht="11.25">
      <c r="B871" s="213"/>
      <c r="C871" s="214"/>
      <c r="D871" s="204" t="s">
        <v>301</v>
      </c>
      <c r="E871" s="215" t="s">
        <v>1</v>
      </c>
      <c r="F871" s="216" t="s">
        <v>1038</v>
      </c>
      <c r="G871" s="214"/>
      <c r="H871" s="217">
        <v>25.725999999999999</v>
      </c>
      <c r="I871" s="218"/>
      <c r="J871" s="214"/>
      <c r="K871" s="214"/>
      <c r="L871" s="219"/>
      <c r="M871" s="220"/>
      <c r="N871" s="221"/>
      <c r="O871" s="221"/>
      <c r="P871" s="221"/>
      <c r="Q871" s="221"/>
      <c r="R871" s="221"/>
      <c r="S871" s="221"/>
      <c r="T871" s="222"/>
      <c r="AT871" s="223" t="s">
        <v>301</v>
      </c>
      <c r="AU871" s="223" t="s">
        <v>120</v>
      </c>
      <c r="AV871" s="14" t="s">
        <v>120</v>
      </c>
      <c r="AW871" s="14" t="s">
        <v>32</v>
      </c>
      <c r="AX871" s="14" t="s">
        <v>77</v>
      </c>
      <c r="AY871" s="223" t="s">
        <v>292</v>
      </c>
    </row>
    <row r="872" spans="2:51" s="14" customFormat="1" ht="22.5">
      <c r="B872" s="213"/>
      <c r="C872" s="214"/>
      <c r="D872" s="204" t="s">
        <v>301</v>
      </c>
      <c r="E872" s="215" t="s">
        <v>1</v>
      </c>
      <c r="F872" s="216" t="s">
        <v>1039</v>
      </c>
      <c r="G872" s="214"/>
      <c r="H872" s="217">
        <v>76.052999999999997</v>
      </c>
      <c r="I872" s="218"/>
      <c r="J872" s="214"/>
      <c r="K872" s="214"/>
      <c r="L872" s="219"/>
      <c r="M872" s="220"/>
      <c r="N872" s="221"/>
      <c r="O872" s="221"/>
      <c r="P872" s="221"/>
      <c r="Q872" s="221"/>
      <c r="R872" s="221"/>
      <c r="S872" s="221"/>
      <c r="T872" s="222"/>
      <c r="AT872" s="223" t="s">
        <v>301</v>
      </c>
      <c r="AU872" s="223" t="s">
        <v>120</v>
      </c>
      <c r="AV872" s="14" t="s">
        <v>120</v>
      </c>
      <c r="AW872" s="14" t="s">
        <v>32</v>
      </c>
      <c r="AX872" s="14" t="s">
        <v>77</v>
      </c>
      <c r="AY872" s="223" t="s">
        <v>292</v>
      </c>
    </row>
    <row r="873" spans="2:51" s="14" customFormat="1" ht="11.25">
      <c r="B873" s="213"/>
      <c r="C873" s="214"/>
      <c r="D873" s="204" t="s">
        <v>301</v>
      </c>
      <c r="E873" s="215" t="s">
        <v>1</v>
      </c>
      <c r="F873" s="216" t="s">
        <v>1040</v>
      </c>
      <c r="G873" s="214"/>
      <c r="H873" s="217">
        <v>9.3510000000000009</v>
      </c>
      <c r="I873" s="218"/>
      <c r="J873" s="214"/>
      <c r="K873" s="214"/>
      <c r="L873" s="219"/>
      <c r="M873" s="220"/>
      <c r="N873" s="221"/>
      <c r="O873" s="221"/>
      <c r="P873" s="221"/>
      <c r="Q873" s="221"/>
      <c r="R873" s="221"/>
      <c r="S873" s="221"/>
      <c r="T873" s="222"/>
      <c r="AT873" s="223" t="s">
        <v>301</v>
      </c>
      <c r="AU873" s="223" t="s">
        <v>120</v>
      </c>
      <c r="AV873" s="14" t="s">
        <v>120</v>
      </c>
      <c r="AW873" s="14" t="s">
        <v>32</v>
      </c>
      <c r="AX873" s="14" t="s">
        <v>77</v>
      </c>
      <c r="AY873" s="223" t="s">
        <v>292</v>
      </c>
    </row>
    <row r="874" spans="2:51" s="14" customFormat="1" ht="11.25">
      <c r="B874" s="213"/>
      <c r="C874" s="214"/>
      <c r="D874" s="204" t="s">
        <v>301</v>
      </c>
      <c r="E874" s="215" t="s">
        <v>1</v>
      </c>
      <c r="F874" s="216" t="s">
        <v>1041</v>
      </c>
      <c r="G874" s="214"/>
      <c r="H874" s="217">
        <v>5.4950000000000001</v>
      </c>
      <c r="I874" s="218"/>
      <c r="J874" s="214"/>
      <c r="K874" s="214"/>
      <c r="L874" s="219"/>
      <c r="M874" s="220"/>
      <c r="N874" s="221"/>
      <c r="O874" s="221"/>
      <c r="P874" s="221"/>
      <c r="Q874" s="221"/>
      <c r="R874" s="221"/>
      <c r="S874" s="221"/>
      <c r="T874" s="222"/>
      <c r="AT874" s="223" t="s">
        <v>301</v>
      </c>
      <c r="AU874" s="223" t="s">
        <v>120</v>
      </c>
      <c r="AV874" s="14" t="s">
        <v>120</v>
      </c>
      <c r="AW874" s="14" t="s">
        <v>32</v>
      </c>
      <c r="AX874" s="14" t="s">
        <v>77</v>
      </c>
      <c r="AY874" s="223" t="s">
        <v>292</v>
      </c>
    </row>
    <row r="875" spans="2:51" s="14" customFormat="1" ht="22.5">
      <c r="B875" s="213"/>
      <c r="C875" s="214"/>
      <c r="D875" s="204" t="s">
        <v>301</v>
      </c>
      <c r="E875" s="215" t="s">
        <v>1</v>
      </c>
      <c r="F875" s="216" t="s">
        <v>1042</v>
      </c>
      <c r="G875" s="214"/>
      <c r="H875" s="217">
        <v>73.241</v>
      </c>
      <c r="I875" s="218"/>
      <c r="J875" s="214"/>
      <c r="K875" s="214"/>
      <c r="L875" s="219"/>
      <c r="M875" s="220"/>
      <c r="N875" s="221"/>
      <c r="O875" s="221"/>
      <c r="P875" s="221"/>
      <c r="Q875" s="221"/>
      <c r="R875" s="221"/>
      <c r="S875" s="221"/>
      <c r="T875" s="222"/>
      <c r="AT875" s="223" t="s">
        <v>301</v>
      </c>
      <c r="AU875" s="223" t="s">
        <v>120</v>
      </c>
      <c r="AV875" s="14" t="s">
        <v>120</v>
      </c>
      <c r="AW875" s="14" t="s">
        <v>32</v>
      </c>
      <c r="AX875" s="14" t="s">
        <v>77</v>
      </c>
      <c r="AY875" s="223" t="s">
        <v>292</v>
      </c>
    </row>
    <row r="876" spans="2:51" s="14" customFormat="1" ht="22.5">
      <c r="B876" s="213"/>
      <c r="C876" s="214"/>
      <c r="D876" s="204" t="s">
        <v>301</v>
      </c>
      <c r="E876" s="215" t="s">
        <v>1</v>
      </c>
      <c r="F876" s="216" t="s">
        <v>1043</v>
      </c>
      <c r="G876" s="214"/>
      <c r="H876" s="217">
        <v>60.593000000000004</v>
      </c>
      <c r="I876" s="218"/>
      <c r="J876" s="214"/>
      <c r="K876" s="214"/>
      <c r="L876" s="219"/>
      <c r="M876" s="220"/>
      <c r="N876" s="221"/>
      <c r="O876" s="221"/>
      <c r="P876" s="221"/>
      <c r="Q876" s="221"/>
      <c r="R876" s="221"/>
      <c r="S876" s="221"/>
      <c r="T876" s="222"/>
      <c r="AT876" s="223" t="s">
        <v>301</v>
      </c>
      <c r="AU876" s="223" t="s">
        <v>120</v>
      </c>
      <c r="AV876" s="14" t="s">
        <v>120</v>
      </c>
      <c r="AW876" s="14" t="s">
        <v>32</v>
      </c>
      <c r="AX876" s="14" t="s">
        <v>77</v>
      </c>
      <c r="AY876" s="223" t="s">
        <v>292</v>
      </c>
    </row>
    <row r="877" spans="2:51" s="14" customFormat="1" ht="11.25">
      <c r="B877" s="213"/>
      <c r="C877" s="214"/>
      <c r="D877" s="204" t="s">
        <v>301</v>
      </c>
      <c r="E877" s="215" t="s">
        <v>1</v>
      </c>
      <c r="F877" s="216" t="s">
        <v>1044</v>
      </c>
      <c r="G877" s="214"/>
      <c r="H877" s="217">
        <v>9.3510000000000009</v>
      </c>
      <c r="I877" s="218"/>
      <c r="J877" s="214"/>
      <c r="K877" s="214"/>
      <c r="L877" s="219"/>
      <c r="M877" s="220"/>
      <c r="N877" s="221"/>
      <c r="O877" s="221"/>
      <c r="P877" s="221"/>
      <c r="Q877" s="221"/>
      <c r="R877" s="221"/>
      <c r="S877" s="221"/>
      <c r="T877" s="222"/>
      <c r="AT877" s="223" t="s">
        <v>301</v>
      </c>
      <c r="AU877" s="223" t="s">
        <v>120</v>
      </c>
      <c r="AV877" s="14" t="s">
        <v>120</v>
      </c>
      <c r="AW877" s="14" t="s">
        <v>32</v>
      </c>
      <c r="AX877" s="14" t="s">
        <v>77</v>
      </c>
      <c r="AY877" s="223" t="s">
        <v>292</v>
      </c>
    </row>
    <row r="878" spans="2:51" s="14" customFormat="1" ht="22.5">
      <c r="B878" s="213"/>
      <c r="C878" s="214"/>
      <c r="D878" s="204" t="s">
        <v>301</v>
      </c>
      <c r="E878" s="215" t="s">
        <v>1</v>
      </c>
      <c r="F878" s="216" t="s">
        <v>1045</v>
      </c>
      <c r="G878" s="214"/>
      <c r="H878" s="217">
        <v>60.593000000000004</v>
      </c>
      <c r="I878" s="218"/>
      <c r="J878" s="214"/>
      <c r="K878" s="214"/>
      <c r="L878" s="219"/>
      <c r="M878" s="220"/>
      <c r="N878" s="221"/>
      <c r="O878" s="221"/>
      <c r="P878" s="221"/>
      <c r="Q878" s="221"/>
      <c r="R878" s="221"/>
      <c r="S878" s="221"/>
      <c r="T878" s="222"/>
      <c r="AT878" s="223" t="s">
        <v>301</v>
      </c>
      <c r="AU878" s="223" t="s">
        <v>120</v>
      </c>
      <c r="AV878" s="14" t="s">
        <v>120</v>
      </c>
      <c r="AW878" s="14" t="s">
        <v>32</v>
      </c>
      <c r="AX878" s="14" t="s">
        <v>77</v>
      </c>
      <c r="AY878" s="223" t="s">
        <v>292</v>
      </c>
    </row>
    <row r="879" spans="2:51" s="14" customFormat="1" ht="11.25">
      <c r="B879" s="213"/>
      <c r="C879" s="214"/>
      <c r="D879" s="204" t="s">
        <v>301</v>
      </c>
      <c r="E879" s="215" t="s">
        <v>1</v>
      </c>
      <c r="F879" s="216" t="s">
        <v>1046</v>
      </c>
      <c r="G879" s="214"/>
      <c r="H879" s="217">
        <v>9.3510000000000009</v>
      </c>
      <c r="I879" s="218"/>
      <c r="J879" s="214"/>
      <c r="K879" s="214"/>
      <c r="L879" s="219"/>
      <c r="M879" s="220"/>
      <c r="N879" s="221"/>
      <c r="O879" s="221"/>
      <c r="P879" s="221"/>
      <c r="Q879" s="221"/>
      <c r="R879" s="221"/>
      <c r="S879" s="221"/>
      <c r="T879" s="222"/>
      <c r="AT879" s="223" t="s">
        <v>301</v>
      </c>
      <c r="AU879" s="223" t="s">
        <v>120</v>
      </c>
      <c r="AV879" s="14" t="s">
        <v>120</v>
      </c>
      <c r="AW879" s="14" t="s">
        <v>32</v>
      </c>
      <c r="AX879" s="14" t="s">
        <v>77</v>
      </c>
      <c r="AY879" s="223" t="s">
        <v>292</v>
      </c>
    </row>
    <row r="880" spans="2:51" s="14" customFormat="1" ht="11.25">
      <c r="B880" s="213"/>
      <c r="C880" s="214"/>
      <c r="D880" s="204" t="s">
        <v>301</v>
      </c>
      <c r="E880" s="215" t="s">
        <v>1</v>
      </c>
      <c r="F880" s="216" t="s">
        <v>1047</v>
      </c>
      <c r="G880" s="214"/>
      <c r="H880" s="217">
        <v>7.3760000000000003</v>
      </c>
      <c r="I880" s="218"/>
      <c r="J880" s="214"/>
      <c r="K880" s="214"/>
      <c r="L880" s="219"/>
      <c r="M880" s="220"/>
      <c r="N880" s="221"/>
      <c r="O880" s="221"/>
      <c r="P880" s="221"/>
      <c r="Q880" s="221"/>
      <c r="R880" s="221"/>
      <c r="S880" s="221"/>
      <c r="T880" s="222"/>
      <c r="AT880" s="223" t="s">
        <v>301</v>
      </c>
      <c r="AU880" s="223" t="s">
        <v>120</v>
      </c>
      <c r="AV880" s="14" t="s">
        <v>120</v>
      </c>
      <c r="AW880" s="14" t="s">
        <v>32</v>
      </c>
      <c r="AX880" s="14" t="s">
        <v>77</v>
      </c>
      <c r="AY880" s="223" t="s">
        <v>292</v>
      </c>
    </row>
    <row r="881" spans="2:51" s="14" customFormat="1" ht="22.5">
      <c r="B881" s="213"/>
      <c r="C881" s="214"/>
      <c r="D881" s="204" t="s">
        <v>301</v>
      </c>
      <c r="E881" s="215" t="s">
        <v>1</v>
      </c>
      <c r="F881" s="216" t="s">
        <v>1048</v>
      </c>
      <c r="G881" s="214"/>
      <c r="H881" s="217">
        <v>85.977999999999994</v>
      </c>
      <c r="I881" s="218"/>
      <c r="J881" s="214"/>
      <c r="K881" s="214"/>
      <c r="L881" s="219"/>
      <c r="M881" s="220"/>
      <c r="N881" s="221"/>
      <c r="O881" s="221"/>
      <c r="P881" s="221"/>
      <c r="Q881" s="221"/>
      <c r="R881" s="221"/>
      <c r="S881" s="221"/>
      <c r="T881" s="222"/>
      <c r="AT881" s="223" t="s">
        <v>301</v>
      </c>
      <c r="AU881" s="223" t="s">
        <v>120</v>
      </c>
      <c r="AV881" s="14" t="s">
        <v>120</v>
      </c>
      <c r="AW881" s="14" t="s">
        <v>32</v>
      </c>
      <c r="AX881" s="14" t="s">
        <v>77</v>
      </c>
      <c r="AY881" s="223" t="s">
        <v>292</v>
      </c>
    </row>
    <row r="882" spans="2:51" s="14" customFormat="1" ht="11.25">
      <c r="B882" s="213"/>
      <c r="C882" s="214"/>
      <c r="D882" s="204" t="s">
        <v>301</v>
      </c>
      <c r="E882" s="215" t="s">
        <v>1</v>
      </c>
      <c r="F882" s="216" t="s">
        <v>1049</v>
      </c>
      <c r="G882" s="214"/>
      <c r="H882" s="217">
        <v>9.3510000000000009</v>
      </c>
      <c r="I882" s="218"/>
      <c r="J882" s="214"/>
      <c r="K882" s="214"/>
      <c r="L882" s="219"/>
      <c r="M882" s="220"/>
      <c r="N882" s="221"/>
      <c r="O882" s="221"/>
      <c r="P882" s="221"/>
      <c r="Q882" s="221"/>
      <c r="R882" s="221"/>
      <c r="S882" s="221"/>
      <c r="T882" s="222"/>
      <c r="AT882" s="223" t="s">
        <v>301</v>
      </c>
      <c r="AU882" s="223" t="s">
        <v>120</v>
      </c>
      <c r="AV882" s="14" t="s">
        <v>120</v>
      </c>
      <c r="AW882" s="14" t="s">
        <v>32</v>
      </c>
      <c r="AX882" s="14" t="s">
        <v>77</v>
      </c>
      <c r="AY882" s="223" t="s">
        <v>292</v>
      </c>
    </row>
    <row r="883" spans="2:51" s="14" customFormat="1" ht="22.5">
      <c r="B883" s="213"/>
      <c r="C883" s="214"/>
      <c r="D883" s="204" t="s">
        <v>301</v>
      </c>
      <c r="E883" s="215" t="s">
        <v>1</v>
      </c>
      <c r="F883" s="216" t="s">
        <v>1050</v>
      </c>
      <c r="G883" s="214"/>
      <c r="H883" s="217">
        <v>60.56</v>
      </c>
      <c r="I883" s="218"/>
      <c r="J883" s="214"/>
      <c r="K883" s="214"/>
      <c r="L883" s="219"/>
      <c r="M883" s="220"/>
      <c r="N883" s="221"/>
      <c r="O883" s="221"/>
      <c r="P883" s="221"/>
      <c r="Q883" s="221"/>
      <c r="R883" s="221"/>
      <c r="S883" s="221"/>
      <c r="T883" s="222"/>
      <c r="AT883" s="223" t="s">
        <v>301</v>
      </c>
      <c r="AU883" s="223" t="s">
        <v>120</v>
      </c>
      <c r="AV883" s="14" t="s">
        <v>120</v>
      </c>
      <c r="AW883" s="14" t="s">
        <v>32</v>
      </c>
      <c r="AX883" s="14" t="s">
        <v>77</v>
      </c>
      <c r="AY883" s="223" t="s">
        <v>292</v>
      </c>
    </row>
    <row r="884" spans="2:51" s="14" customFormat="1" ht="22.5">
      <c r="B884" s="213"/>
      <c r="C884" s="214"/>
      <c r="D884" s="204" t="s">
        <v>301</v>
      </c>
      <c r="E884" s="215" t="s">
        <v>1</v>
      </c>
      <c r="F884" s="216" t="s">
        <v>1051</v>
      </c>
      <c r="G884" s="214"/>
      <c r="H884" s="217">
        <v>60.494999999999997</v>
      </c>
      <c r="I884" s="218"/>
      <c r="J884" s="214"/>
      <c r="K884" s="214"/>
      <c r="L884" s="219"/>
      <c r="M884" s="220"/>
      <c r="N884" s="221"/>
      <c r="O884" s="221"/>
      <c r="P884" s="221"/>
      <c r="Q884" s="221"/>
      <c r="R884" s="221"/>
      <c r="S884" s="221"/>
      <c r="T884" s="222"/>
      <c r="AT884" s="223" t="s">
        <v>301</v>
      </c>
      <c r="AU884" s="223" t="s">
        <v>120</v>
      </c>
      <c r="AV884" s="14" t="s">
        <v>120</v>
      </c>
      <c r="AW884" s="14" t="s">
        <v>32</v>
      </c>
      <c r="AX884" s="14" t="s">
        <v>77</v>
      </c>
      <c r="AY884" s="223" t="s">
        <v>292</v>
      </c>
    </row>
    <row r="885" spans="2:51" s="14" customFormat="1" ht="11.25">
      <c r="B885" s="213"/>
      <c r="C885" s="214"/>
      <c r="D885" s="204" t="s">
        <v>301</v>
      </c>
      <c r="E885" s="215" t="s">
        <v>1</v>
      </c>
      <c r="F885" s="216" t="s">
        <v>1052</v>
      </c>
      <c r="G885" s="214"/>
      <c r="H885" s="217">
        <v>9.3510000000000009</v>
      </c>
      <c r="I885" s="218"/>
      <c r="J885" s="214"/>
      <c r="K885" s="214"/>
      <c r="L885" s="219"/>
      <c r="M885" s="220"/>
      <c r="N885" s="221"/>
      <c r="O885" s="221"/>
      <c r="P885" s="221"/>
      <c r="Q885" s="221"/>
      <c r="R885" s="221"/>
      <c r="S885" s="221"/>
      <c r="T885" s="222"/>
      <c r="AT885" s="223" t="s">
        <v>301</v>
      </c>
      <c r="AU885" s="223" t="s">
        <v>120</v>
      </c>
      <c r="AV885" s="14" t="s">
        <v>120</v>
      </c>
      <c r="AW885" s="14" t="s">
        <v>32</v>
      </c>
      <c r="AX885" s="14" t="s">
        <v>77</v>
      </c>
      <c r="AY885" s="223" t="s">
        <v>292</v>
      </c>
    </row>
    <row r="886" spans="2:51" s="14" customFormat="1" ht="11.25">
      <c r="B886" s="213"/>
      <c r="C886" s="214"/>
      <c r="D886" s="204" t="s">
        <v>301</v>
      </c>
      <c r="E886" s="215" t="s">
        <v>1</v>
      </c>
      <c r="F886" s="216" t="s">
        <v>1053</v>
      </c>
      <c r="G886" s="214"/>
      <c r="H886" s="217">
        <v>9.3510000000000009</v>
      </c>
      <c r="I886" s="218"/>
      <c r="J886" s="214"/>
      <c r="K886" s="214"/>
      <c r="L886" s="219"/>
      <c r="M886" s="220"/>
      <c r="N886" s="221"/>
      <c r="O886" s="221"/>
      <c r="P886" s="221"/>
      <c r="Q886" s="221"/>
      <c r="R886" s="221"/>
      <c r="S886" s="221"/>
      <c r="T886" s="222"/>
      <c r="AT886" s="223" t="s">
        <v>301</v>
      </c>
      <c r="AU886" s="223" t="s">
        <v>120</v>
      </c>
      <c r="AV886" s="14" t="s">
        <v>120</v>
      </c>
      <c r="AW886" s="14" t="s">
        <v>32</v>
      </c>
      <c r="AX886" s="14" t="s">
        <v>77</v>
      </c>
      <c r="AY886" s="223" t="s">
        <v>292</v>
      </c>
    </row>
    <row r="887" spans="2:51" s="14" customFormat="1" ht="22.5">
      <c r="B887" s="213"/>
      <c r="C887" s="214"/>
      <c r="D887" s="204" t="s">
        <v>301</v>
      </c>
      <c r="E887" s="215" t="s">
        <v>1</v>
      </c>
      <c r="F887" s="216" t="s">
        <v>1054</v>
      </c>
      <c r="G887" s="214"/>
      <c r="H887" s="217">
        <v>60.494999999999997</v>
      </c>
      <c r="I887" s="218"/>
      <c r="J887" s="214"/>
      <c r="K887" s="214"/>
      <c r="L887" s="219"/>
      <c r="M887" s="220"/>
      <c r="N887" s="221"/>
      <c r="O887" s="221"/>
      <c r="P887" s="221"/>
      <c r="Q887" s="221"/>
      <c r="R887" s="221"/>
      <c r="S887" s="221"/>
      <c r="T887" s="222"/>
      <c r="AT887" s="223" t="s">
        <v>301</v>
      </c>
      <c r="AU887" s="223" t="s">
        <v>120</v>
      </c>
      <c r="AV887" s="14" t="s">
        <v>120</v>
      </c>
      <c r="AW887" s="14" t="s">
        <v>32</v>
      </c>
      <c r="AX887" s="14" t="s">
        <v>77</v>
      </c>
      <c r="AY887" s="223" t="s">
        <v>292</v>
      </c>
    </row>
    <row r="888" spans="2:51" s="14" customFormat="1" ht="22.5">
      <c r="B888" s="213"/>
      <c r="C888" s="214"/>
      <c r="D888" s="204" t="s">
        <v>301</v>
      </c>
      <c r="E888" s="215" t="s">
        <v>1</v>
      </c>
      <c r="F888" s="216" t="s">
        <v>1055</v>
      </c>
      <c r="G888" s="214"/>
      <c r="H888" s="217">
        <v>60.494999999999997</v>
      </c>
      <c r="I888" s="218"/>
      <c r="J888" s="214"/>
      <c r="K888" s="214"/>
      <c r="L888" s="219"/>
      <c r="M888" s="220"/>
      <c r="N888" s="221"/>
      <c r="O888" s="221"/>
      <c r="P888" s="221"/>
      <c r="Q888" s="221"/>
      <c r="R888" s="221"/>
      <c r="S888" s="221"/>
      <c r="T888" s="222"/>
      <c r="AT888" s="223" t="s">
        <v>301</v>
      </c>
      <c r="AU888" s="223" t="s">
        <v>120</v>
      </c>
      <c r="AV888" s="14" t="s">
        <v>120</v>
      </c>
      <c r="AW888" s="14" t="s">
        <v>32</v>
      </c>
      <c r="AX888" s="14" t="s">
        <v>77</v>
      </c>
      <c r="AY888" s="223" t="s">
        <v>292</v>
      </c>
    </row>
    <row r="889" spans="2:51" s="14" customFormat="1" ht="11.25">
      <c r="B889" s="213"/>
      <c r="C889" s="214"/>
      <c r="D889" s="204" t="s">
        <v>301</v>
      </c>
      <c r="E889" s="215" t="s">
        <v>1</v>
      </c>
      <c r="F889" s="216" t="s">
        <v>1056</v>
      </c>
      <c r="G889" s="214"/>
      <c r="H889" s="217">
        <v>5.4950000000000001</v>
      </c>
      <c r="I889" s="218"/>
      <c r="J889" s="214"/>
      <c r="K889" s="214"/>
      <c r="L889" s="219"/>
      <c r="M889" s="220"/>
      <c r="N889" s="221"/>
      <c r="O889" s="221"/>
      <c r="P889" s="221"/>
      <c r="Q889" s="221"/>
      <c r="R889" s="221"/>
      <c r="S889" s="221"/>
      <c r="T889" s="222"/>
      <c r="AT889" s="223" t="s">
        <v>301</v>
      </c>
      <c r="AU889" s="223" t="s">
        <v>120</v>
      </c>
      <c r="AV889" s="14" t="s">
        <v>120</v>
      </c>
      <c r="AW889" s="14" t="s">
        <v>32</v>
      </c>
      <c r="AX889" s="14" t="s">
        <v>77</v>
      </c>
      <c r="AY889" s="223" t="s">
        <v>292</v>
      </c>
    </row>
    <row r="890" spans="2:51" s="14" customFormat="1" ht="11.25">
      <c r="B890" s="213"/>
      <c r="C890" s="214"/>
      <c r="D890" s="204" t="s">
        <v>301</v>
      </c>
      <c r="E890" s="215" t="s">
        <v>1</v>
      </c>
      <c r="F890" s="216" t="s">
        <v>1057</v>
      </c>
      <c r="G890" s="214"/>
      <c r="H890" s="217">
        <v>9.3510000000000009</v>
      </c>
      <c r="I890" s="218"/>
      <c r="J890" s="214"/>
      <c r="K890" s="214"/>
      <c r="L890" s="219"/>
      <c r="M890" s="220"/>
      <c r="N890" s="221"/>
      <c r="O890" s="221"/>
      <c r="P890" s="221"/>
      <c r="Q890" s="221"/>
      <c r="R890" s="221"/>
      <c r="S890" s="221"/>
      <c r="T890" s="222"/>
      <c r="AT890" s="223" t="s">
        <v>301</v>
      </c>
      <c r="AU890" s="223" t="s">
        <v>120</v>
      </c>
      <c r="AV890" s="14" t="s">
        <v>120</v>
      </c>
      <c r="AW890" s="14" t="s">
        <v>32</v>
      </c>
      <c r="AX890" s="14" t="s">
        <v>77</v>
      </c>
      <c r="AY890" s="223" t="s">
        <v>292</v>
      </c>
    </row>
    <row r="891" spans="2:51" s="14" customFormat="1" ht="22.5">
      <c r="B891" s="213"/>
      <c r="C891" s="214"/>
      <c r="D891" s="204" t="s">
        <v>301</v>
      </c>
      <c r="E891" s="215" t="s">
        <v>1</v>
      </c>
      <c r="F891" s="216" t="s">
        <v>1058</v>
      </c>
      <c r="G891" s="214"/>
      <c r="H891" s="217">
        <v>60.56</v>
      </c>
      <c r="I891" s="218"/>
      <c r="J891" s="214"/>
      <c r="K891" s="214"/>
      <c r="L891" s="219"/>
      <c r="M891" s="220"/>
      <c r="N891" s="221"/>
      <c r="O891" s="221"/>
      <c r="P891" s="221"/>
      <c r="Q891" s="221"/>
      <c r="R891" s="221"/>
      <c r="S891" s="221"/>
      <c r="T891" s="222"/>
      <c r="AT891" s="223" t="s">
        <v>301</v>
      </c>
      <c r="AU891" s="223" t="s">
        <v>120</v>
      </c>
      <c r="AV891" s="14" t="s">
        <v>120</v>
      </c>
      <c r="AW891" s="14" t="s">
        <v>32</v>
      </c>
      <c r="AX891" s="14" t="s">
        <v>77</v>
      </c>
      <c r="AY891" s="223" t="s">
        <v>292</v>
      </c>
    </row>
    <row r="892" spans="2:51" s="14" customFormat="1" ht="22.5">
      <c r="B892" s="213"/>
      <c r="C892" s="214"/>
      <c r="D892" s="204" t="s">
        <v>301</v>
      </c>
      <c r="E892" s="215" t="s">
        <v>1</v>
      </c>
      <c r="F892" s="216" t="s">
        <v>1059</v>
      </c>
      <c r="G892" s="214"/>
      <c r="H892" s="217">
        <v>60.56</v>
      </c>
      <c r="I892" s="218"/>
      <c r="J892" s="214"/>
      <c r="K892" s="214"/>
      <c r="L892" s="219"/>
      <c r="M892" s="220"/>
      <c r="N892" s="221"/>
      <c r="O892" s="221"/>
      <c r="P892" s="221"/>
      <c r="Q892" s="221"/>
      <c r="R892" s="221"/>
      <c r="S892" s="221"/>
      <c r="T892" s="222"/>
      <c r="AT892" s="223" t="s">
        <v>301</v>
      </c>
      <c r="AU892" s="223" t="s">
        <v>120</v>
      </c>
      <c r="AV892" s="14" t="s">
        <v>120</v>
      </c>
      <c r="AW892" s="14" t="s">
        <v>32</v>
      </c>
      <c r="AX892" s="14" t="s">
        <v>77</v>
      </c>
      <c r="AY892" s="223" t="s">
        <v>292</v>
      </c>
    </row>
    <row r="893" spans="2:51" s="14" customFormat="1" ht="11.25">
      <c r="B893" s="213"/>
      <c r="C893" s="214"/>
      <c r="D893" s="204" t="s">
        <v>301</v>
      </c>
      <c r="E893" s="215" t="s">
        <v>1</v>
      </c>
      <c r="F893" s="216" t="s">
        <v>1060</v>
      </c>
      <c r="G893" s="214"/>
      <c r="H893" s="217">
        <v>9.3510000000000009</v>
      </c>
      <c r="I893" s="218"/>
      <c r="J893" s="214"/>
      <c r="K893" s="214"/>
      <c r="L893" s="219"/>
      <c r="M893" s="220"/>
      <c r="N893" s="221"/>
      <c r="O893" s="221"/>
      <c r="P893" s="221"/>
      <c r="Q893" s="221"/>
      <c r="R893" s="221"/>
      <c r="S893" s="221"/>
      <c r="T893" s="222"/>
      <c r="AT893" s="223" t="s">
        <v>301</v>
      </c>
      <c r="AU893" s="223" t="s">
        <v>120</v>
      </c>
      <c r="AV893" s="14" t="s">
        <v>120</v>
      </c>
      <c r="AW893" s="14" t="s">
        <v>32</v>
      </c>
      <c r="AX893" s="14" t="s">
        <v>77</v>
      </c>
      <c r="AY893" s="223" t="s">
        <v>292</v>
      </c>
    </row>
    <row r="894" spans="2:51" s="14" customFormat="1" ht="11.25">
      <c r="B894" s="213"/>
      <c r="C894" s="214"/>
      <c r="D894" s="204" t="s">
        <v>301</v>
      </c>
      <c r="E894" s="215" t="s">
        <v>1</v>
      </c>
      <c r="F894" s="216" t="s">
        <v>1061</v>
      </c>
      <c r="G894" s="214"/>
      <c r="H894" s="217">
        <v>9.3140000000000001</v>
      </c>
      <c r="I894" s="218"/>
      <c r="J894" s="214"/>
      <c r="K894" s="214"/>
      <c r="L894" s="219"/>
      <c r="M894" s="220"/>
      <c r="N894" s="221"/>
      <c r="O894" s="221"/>
      <c r="P894" s="221"/>
      <c r="Q894" s="221"/>
      <c r="R894" s="221"/>
      <c r="S894" s="221"/>
      <c r="T894" s="222"/>
      <c r="AT894" s="223" t="s">
        <v>301</v>
      </c>
      <c r="AU894" s="223" t="s">
        <v>120</v>
      </c>
      <c r="AV894" s="14" t="s">
        <v>120</v>
      </c>
      <c r="AW894" s="14" t="s">
        <v>32</v>
      </c>
      <c r="AX894" s="14" t="s">
        <v>77</v>
      </c>
      <c r="AY894" s="223" t="s">
        <v>292</v>
      </c>
    </row>
    <row r="895" spans="2:51" s="14" customFormat="1" ht="11.25">
      <c r="B895" s="213"/>
      <c r="C895" s="214"/>
      <c r="D895" s="204" t="s">
        <v>301</v>
      </c>
      <c r="E895" s="215" t="s">
        <v>1</v>
      </c>
      <c r="F895" s="216" t="s">
        <v>1062</v>
      </c>
      <c r="G895" s="214"/>
      <c r="H895" s="217">
        <v>24.596</v>
      </c>
      <c r="I895" s="218"/>
      <c r="J895" s="214"/>
      <c r="K895" s="214"/>
      <c r="L895" s="219"/>
      <c r="M895" s="220"/>
      <c r="N895" s="221"/>
      <c r="O895" s="221"/>
      <c r="P895" s="221"/>
      <c r="Q895" s="221"/>
      <c r="R895" s="221"/>
      <c r="S895" s="221"/>
      <c r="T895" s="222"/>
      <c r="AT895" s="223" t="s">
        <v>301</v>
      </c>
      <c r="AU895" s="223" t="s">
        <v>120</v>
      </c>
      <c r="AV895" s="14" t="s">
        <v>120</v>
      </c>
      <c r="AW895" s="14" t="s">
        <v>32</v>
      </c>
      <c r="AX895" s="14" t="s">
        <v>77</v>
      </c>
      <c r="AY895" s="223" t="s">
        <v>292</v>
      </c>
    </row>
    <row r="896" spans="2:51" s="14" customFormat="1" ht="11.25">
      <c r="B896" s="213"/>
      <c r="C896" s="214"/>
      <c r="D896" s="204" t="s">
        <v>301</v>
      </c>
      <c r="E896" s="215" t="s">
        <v>1</v>
      </c>
      <c r="F896" s="216" t="s">
        <v>1063</v>
      </c>
      <c r="G896" s="214"/>
      <c r="H896" s="217">
        <v>35.377000000000002</v>
      </c>
      <c r="I896" s="218"/>
      <c r="J896" s="214"/>
      <c r="K896" s="214"/>
      <c r="L896" s="219"/>
      <c r="M896" s="220"/>
      <c r="N896" s="221"/>
      <c r="O896" s="221"/>
      <c r="P896" s="221"/>
      <c r="Q896" s="221"/>
      <c r="R896" s="221"/>
      <c r="S896" s="221"/>
      <c r="T896" s="222"/>
      <c r="AT896" s="223" t="s">
        <v>301</v>
      </c>
      <c r="AU896" s="223" t="s">
        <v>120</v>
      </c>
      <c r="AV896" s="14" t="s">
        <v>120</v>
      </c>
      <c r="AW896" s="14" t="s">
        <v>32</v>
      </c>
      <c r="AX896" s="14" t="s">
        <v>77</v>
      </c>
      <c r="AY896" s="223" t="s">
        <v>292</v>
      </c>
    </row>
    <row r="897" spans="2:51" s="14" customFormat="1" ht="11.25">
      <c r="B897" s="213"/>
      <c r="C897" s="214"/>
      <c r="D897" s="204" t="s">
        <v>301</v>
      </c>
      <c r="E897" s="215" t="s">
        <v>1</v>
      </c>
      <c r="F897" s="216" t="s">
        <v>1064</v>
      </c>
      <c r="G897" s="214"/>
      <c r="H897" s="217">
        <v>50.84</v>
      </c>
      <c r="I897" s="218"/>
      <c r="J897" s="214"/>
      <c r="K897" s="214"/>
      <c r="L897" s="219"/>
      <c r="M897" s="220"/>
      <c r="N897" s="221"/>
      <c r="O897" s="221"/>
      <c r="P897" s="221"/>
      <c r="Q897" s="221"/>
      <c r="R897" s="221"/>
      <c r="S897" s="221"/>
      <c r="T897" s="222"/>
      <c r="AT897" s="223" t="s">
        <v>301</v>
      </c>
      <c r="AU897" s="223" t="s">
        <v>120</v>
      </c>
      <c r="AV897" s="14" t="s">
        <v>120</v>
      </c>
      <c r="AW897" s="14" t="s">
        <v>32</v>
      </c>
      <c r="AX897" s="14" t="s">
        <v>77</v>
      </c>
      <c r="AY897" s="223" t="s">
        <v>292</v>
      </c>
    </row>
    <row r="898" spans="2:51" s="14" customFormat="1" ht="22.5">
      <c r="B898" s="213"/>
      <c r="C898" s="214"/>
      <c r="D898" s="204" t="s">
        <v>301</v>
      </c>
      <c r="E898" s="215" t="s">
        <v>1</v>
      </c>
      <c r="F898" s="216" t="s">
        <v>1065</v>
      </c>
      <c r="G898" s="214"/>
      <c r="H898" s="217">
        <v>13.571</v>
      </c>
      <c r="I898" s="218"/>
      <c r="J898" s="214"/>
      <c r="K898" s="214"/>
      <c r="L898" s="219"/>
      <c r="M898" s="220"/>
      <c r="N898" s="221"/>
      <c r="O898" s="221"/>
      <c r="P898" s="221"/>
      <c r="Q898" s="221"/>
      <c r="R898" s="221"/>
      <c r="S898" s="221"/>
      <c r="T898" s="222"/>
      <c r="AT898" s="223" t="s">
        <v>301</v>
      </c>
      <c r="AU898" s="223" t="s">
        <v>120</v>
      </c>
      <c r="AV898" s="14" t="s">
        <v>120</v>
      </c>
      <c r="AW898" s="14" t="s">
        <v>32</v>
      </c>
      <c r="AX898" s="14" t="s">
        <v>77</v>
      </c>
      <c r="AY898" s="223" t="s">
        <v>292</v>
      </c>
    </row>
    <row r="899" spans="2:51" s="14" customFormat="1" ht="11.25">
      <c r="B899" s="213"/>
      <c r="C899" s="214"/>
      <c r="D899" s="204" t="s">
        <v>301</v>
      </c>
      <c r="E899" s="215" t="s">
        <v>1</v>
      </c>
      <c r="F899" s="216" t="s">
        <v>1066</v>
      </c>
      <c r="G899" s="214"/>
      <c r="H899" s="217">
        <v>7.843</v>
      </c>
      <c r="I899" s="218"/>
      <c r="J899" s="214"/>
      <c r="K899" s="214"/>
      <c r="L899" s="219"/>
      <c r="M899" s="220"/>
      <c r="N899" s="221"/>
      <c r="O899" s="221"/>
      <c r="P899" s="221"/>
      <c r="Q899" s="221"/>
      <c r="R899" s="221"/>
      <c r="S899" s="221"/>
      <c r="T899" s="222"/>
      <c r="AT899" s="223" t="s">
        <v>301</v>
      </c>
      <c r="AU899" s="223" t="s">
        <v>120</v>
      </c>
      <c r="AV899" s="14" t="s">
        <v>120</v>
      </c>
      <c r="AW899" s="14" t="s">
        <v>32</v>
      </c>
      <c r="AX899" s="14" t="s">
        <v>77</v>
      </c>
      <c r="AY899" s="223" t="s">
        <v>292</v>
      </c>
    </row>
    <row r="900" spans="2:51" s="14" customFormat="1" ht="11.25">
      <c r="B900" s="213"/>
      <c r="C900" s="214"/>
      <c r="D900" s="204" t="s">
        <v>301</v>
      </c>
      <c r="E900" s="215" t="s">
        <v>1</v>
      </c>
      <c r="F900" s="216" t="s">
        <v>1067</v>
      </c>
      <c r="G900" s="214"/>
      <c r="H900" s="217">
        <v>7.8929999999999998</v>
      </c>
      <c r="I900" s="218"/>
      <c r="J900" s="214"/>
      <c r="K900" s="214"/>
      <c r="L900" s="219"/>
      <c r="M900" s="220"/>
      <c r="N900" s="221"/>
      <c r="O900" s="221"/>
      <c r="P900" s="221"/>
      <c r="Q900" s="221"/>
      <c r="R900" s="221"/>
      <c r="S900" s="221"/>
      <c r="T900" s="222"/>
      <c r="AT900" s="223" t="s">
        <v>301</v>
      </c>
      <c r="AU900" s="223" t="s">
        <v>120</v>
      </c>
      <c r="AV900" s="14" t="s">
        <v>120</v>
      </c>
      <c r="AW900" s="14" t="s">
        <v>32</v>
      </c>
      <c r="AX900" s="14" t="s">
        <v>77</v>
      </c>
      <c r="AY900" s="223" t="s">
        <v>292</v>
      </c>
    </row>
    <row r="901" spans="2:51" s="14" customFormat="1" ht="22.5">
      <c r="B901" s="213"/>
      <c r="C901" s="214"/>
      <c r="D901" s="204" t="s">
        <v>301</v>
      </c>
      <c r="E901" s="215" t="s">
        <v>1</v>
      </c>
      <c r="F901" s="216" t="s">
        <v>1068</v>
      </c>
      <c r="G901" s="214"/>
      <c r="H901" s="217">
        <v>52.987000000000002</v>
      </c>
      <c r="I901" s="218"/>
      <c r="J901" s="214"/>
      <c r="K901" s="214"/>
      <c r="L901" s="219"/>
      <c r="M901" s="220"/>
      <c r="N901" s="221"/>
      <c r="O901" s="221"/>
      <c r="P901" s="221"/>
      <c r="Q901" s="221"/>
      <c r="R901" s="221"/>
      <c r="S901" s="221"/>
      <c r="T901" s="222"/>
      <c r="AT901" s="223" t="s">
        <v>301</v>
      </c>
      <c r="AU901" s="223" t="s">
        <v>120</v>
      </c>
      <c r="AV901" s="14" t="s">
        <v>120</v>
      </c>
      <c r="AW901" s="14" t="s">
        <v>32</v>
      </c>
      <c r="AX901" s="14" t="s">
        <v>77</v>
      </c>
      <c r="AY901" s="223" t="s">
        <v>292</v>
      </c>
    </row>
    <row r="902" spans="2:51" s="16" customFormat="1" ht="11.25">
      <c r="B902" s="235"/>
      <c r="C902" s="236"/>
      <c r="D902" s="204" t="s">
        <v>301</v>
      </c>
      <c r="E902" s="237" t="s">
        <v>1</v>
      </c>
      <c r="F902" s="238" t="s">
        <v>316</v>
      </c>
      <c r="G902" s="236"/>
      <c r="H902" s="239">
        <v>1431.405</v>
      </c>
      <c r="I902" s="240"/>
      <c r="J902" s="236"/>
      <c r="K902" s="236"/>
      <c r="L902" s="241"/>
      <c r="M902" s="242"/>
      <c r="N902" s="243"/>
      <c r="O902" s="243"/>
      <c r="P902" s="243"/>
      <c r="Q902" s="243"/>
      <c r="R902" s="243"/>
      <c r="S902" s="243"/>
      <c r="T902" s="244"/>
      <c r="AT902" s="245" t="s">
        <v>301</v>
      </c>
      <c r="AU902" s="245" t="s">
        <v>120</v>
      </c>
      <c r="AV902" s="16" t="s">
        <v>317</v>
      </c>
      <c r="AW902" s="16" t="s">
        <v>32</v>
      </c>
      <c r="AX902" s="16" t="s">
        <v>77</v>
      </c>
      <c r="AY902" s="245" t="s">
        <v>292</v>
      </c>
    </row>
    <row r="903" spans="2:51" s="13" customFormat="1" ht="11.25">
      <c r="B903" s="202"/>
      <c r="C903" s="203"/>
      <c r="D903" s="204" t="s">
        <v>301</v>
      </c>
      <c r="E903" s="205" t="s">
        <v>1</v>
      </c>
      <c r="F903" s="206" t="s">
        <v>544</v>
      </c>
      <c r="G903" s="203"/>
      <c r="H903" s="205" t="s">
        <v>1</v>
      </c>
      <c r="I903" s="207"/>
      <c r="J903" s="203"/>
      <c r="K903" s="203"/>
      <c r="L903" s="208"/>
      <c r="M903" s="209"/>
      <c r="N903" s="210"/>
      <c r="O903" s="210"/>
      <c r="P903" s="210"/>
      <c r="Q903" s="210"/>
      <c r="R903" s="210"/>
      <c r="S903" s="210"/>
      <c r="T903" s="211"/>
      <c r="AT903" s="212" t="s">
        <v>301</v>
      </c>
      <c r="AU903" s="212" t="s">
        <v>120</v>
      </c>
      <c r="AV903" s="13" t="s">
        <v>85</v>
      </c>
      <c r="AW903" s="13" t="s">
        <v>32</v>
      </c>
      <c r="AX903" s="13" t="s">
        <v>77</v>
      </c>
      <c r="AY903" s="212" t="s">
        <v>292</v>
      </c>
    </row>
    <row r="904" spans="2:51" s="14" customFormat="1" ht="45">
      <c r="B904" s="213"/>
      <c r="C904" s="214"/>
      <c r="D904" s="204" t="s">
        <v>301</v>
      </c>
      <c r="E904" s="215" t="s">
        <v>1</v>
      </c>
      <c r="F904" s="216" t="s">
        <v>1069</v>
      </c>
      <c r="G904" s="214"/>
      <c r="H904" s="217">
        <v>278.08999999999997</v>
      </c>
      <c r="I904" s="218"/>
      <c r="J904" s="214"/>
      <c r="K904" s="214"/>
      <c r="L904" s="219"/>
      <c r="M904" s="220"/>
      <c r="N904" s="221"/>
      <c r="O904" s="221"/>
      <c r="P904" s="221"/>
      <c r="Q904" s="221"/>
      <c r="R904" s="221"/>
      <c r="S904" s="221"/>
      <c r="T904" s="222"/>
      <c r="AT904" s="223" t="s">
        <v>301</v>
      </c>
      <c r="AU904" s="223" t="s">
        <v>120</v>
      </c>
      <c r="AV904" s="14" t="s">
        <v>120</v>
      </c>
      <c r="AW904" s="14" t="s">
        <v>32</v>
      </c>
      <c r="AX904" s="14" t="s">
        <v>77</v>
      </c>
      <c r="AY904" s="223" t="s">
        <v>292</v>
      </c>
    </row>
    <row r="905" spans="2:51" s="14" customFormat="1" ht="11.25">
      <c r="B905" s="213"/>
      <c r="C905" s="214"/>
      <c r="D905" s="204" t="s">
        <v>301</v>
      </c>
      <c r="E905" s="215" t="s">
        <v>1</v>
      </c>
      <c r="F905" s="216" t="s">
        <v>1070</v>
      </c>
      <c r="G905" s="214"/>
      <c r="H905" s="217">
        <v>43.457999999999998</v>
      </c>
      <c r="I905" s="218"/>
      <c r="J905" s="214"/>
      <c r="K905" s="214"/>
      <c r="L905" s="219"/>
      <c r="M905" s="220"/>
      <c r="N905" s="221"/>
      <c r="O905" s="221"/>
      <c r="P905" s="221"/>
      <c r="Q905" s="221"/>
      <c r="R905" s="221"/>
      <c r="S905" s="221"/>
      <c r="T905" s="222"/>
      <c r="AT905" s="223" t="s">
        <v>301</v>
      </c>
      <c r="AU905" s="223" t="s">
        <v>120</v>
      </c>
      <c r="AV905" s="14" t="s">
        <v>120</v>
      </c>
      <c r="AW905" s="14" t="s">
        <v>32</v>
      </c>
      <c r="AX905" s="14" t="s">
        <v>77</v>
      </c>
      <c r="AY905" s="223" t="s">
        <v>292</v>
      </c>
    </row>
    <row r="906" spans="2:51" s="14" customFormat="1" ht="11.25">
      <c r="B906" s="213"/>
      <c r="C906" s="214"/>
      <c r="D906" s="204" t="s">
        <v>301</v>
      </c>
      <c r="E906" s="215" t="s">
        <v>1</v>
      </c>
      <c r="F906" s="216" t="s">
        <v>1071</v>
      </c>
      <c r="G906" s="214"/>
      <c r="H906" s="217">
        <v>38.25</v>
      </c>
      <c r="I906" s="218"/>
      <c r="J906" s="214"/>
      <c r="K906" s="214"/>
      <c r="L906" s="219"/>
      <c r="M906" s="220"/>
      <c r="N906" s="221"/>
      <c r="O906" s="221"/>
      <c r="P906" s="221"/>
      <c r="Q906" s="221"/>
      <c r="R906" s="221"/>
      <c r="S906" s="221"/>
      <c r="T906" s="222"/>
      <c r="AT906" s="223" t="s">
        <v>301</v>
      </c>
      <c r="AU906" s="223" t="s">
        <v>120</v>
      </c>
      <c r="AV906" s="14" t="s">
        <v>120</v>
      </c>
      <c r="AW906" s="14" t="s">
        <v>32</v>
      </c>
      <c r="AX906" s="14" t="s">
        <v>77</v>
      </c>
      <c r="AY906" s="223" t="s">
        <v>292</v>
      </c>
    </row>
    <row r="907" spans="2:51" s="14" customFormat="1" ht="11.25">
      <c r="B907" s="213"/>
      <c r="C907" s="214"/>
      <c r="D907" s="204" t="s">
        <v>301</v>
      </c>
      <c r="E907" s="215" t="s">
        <v>1</v>
      </c>
      <c r="F907" s="216" t="s">
        <v>1072</v>
      </c>
      <c r="G907" s="214"/>
      <c r="H907" s="217">
        <v>34.817</v>
      </c>
      <c r="I907" s="218"/>
      <c r="J907" s="214"/>
      <c r="K907" s="214"/>
      <c r="L907" s="219"/>
      <c r="M907" s="220"/>
      <c r="N907" s="221"/>
      <c r="O907" s="221"/>
      <c r="P907" s="221"/>
      <c r="Q907" s="221"/>
      <c r="R907" s="221"/>
      <c r="S907" s="221"/>
      <c r="T907" s="222"/>
      <c r="AT907" s="223" t="s">
        <v>301</v>
      </c>
      <c r="AU907" s="223" t="s">
        <v>120</v>
      </c>
      <c r="AV907" s="14" t="s">
        <v>120</v>
      </c>
      <c r="AW907" s="14" t="s">
        <v>32</v>
      </c>
      <c r="AX907" s="14" t="s">
        <v>77</v>
      </c>
      <c r="AY907" s="223" t="s">
        <v>292</v>
      </c>
    </row>
    <row r="908" spans="2:51" s="14" customFormat="1" ht="11.25">
      <c r="B908" s="213"/>
      <c r="C908" s="214"/>
      <c r="D908" s="204" t="s">
        <v>301</v>
      </c>
      <c r="E908" s="215" t="s">
        <v>1</v>
      </c>
      <c r="F908" s="216" t="s">
        <v>1073</v>
      </c>
      <c r="G908" s="214"/>
      <c r="H908" s="217">
        <v>25.809000000000001</v>
      </c>
      <c r="I908" s="218"/>
      <c r="J908" s="214"/>
      <c r="K908" s="214"/>
      <c r="L908" s="219"/>
      <c r="M908" s="220"/>
      <c r="N908" s="221"/>
      <c r="O908" s="221"/>
      <c r="P908" s="221"/>
      <c r="Q908" s="221"/>
      <c r="R908" s="221"/>
      <c r="S908" s="221"/>
      <c r="T908" s="222"/>
      <c r="AT908" s="223" t="s">
        <v>301</v>
      </c>
      <c r="AU908" s="223" t="s">
        <v>120</v>
      </c>
      <c r="AV908" s="14" t="s">
        <v>120</v>
      </c>
      <c r="AW908" s="14" t="s">
        <v>32</v>
      </c>
      <c r="AX908" s="14" t="s">
        <v>77</v>
      </c>
      <c r="AY908" s="223" t="s">
        <v>292</v>
      </c>
    </row>
    <row r="909" spans="2:51" s="14" customFormat="1" ht="11.25">
      <c r="B909" s="213"/>
      <c r="C909" s="214"/>
      <c r="D909" s="204" t="s">
        <v>301</v>
      </c>
      <c r="E909" s="215" t="s">
        <v>1</v>
      </c>
      <c r="F909" s="216" t="s">
        <v>1074</v>
      </c>
      <c r="G909" s="214"/>
      <c r="H909" s="217">
        <v>34.834000000000003</v>
      </c>
      <c r="I909" s="218"/>
      <c r="J909" s="214"/>
      <c r="K909" s="214"/>
      <c r="L909" s="219"/>
      <c r="M909" s="220"/>
      <c r="N909" s="221"/>
      <c r="O909" s="221"/>
      <c r="P909" s="221"/>
      <c r="Q909" s="221"/>
      <c r="R909" s="221"/>
      <c r="S909" s="221"/>
      <c r="T909" s="222"/>
      <c r="AT909" s="223" t="s">
        <v>301</v>
      </c>
      <c r="AU909" s="223" t="s">
        <v>120</v>
      </c>
      <c r="AV909" s="14" t="s">
        <v>120</v>
      </c>
      <c r="AW909" s="14" t="s">
        <v>32</v>
      </c>
      <c r="AX909" s="14" t="s">
        <v>77</v>
      </c>
      <c r="AY909" s="223" t="s">
        <v>292</v>
      </c>
    </row>
    <row r="910" spans="2:51" s="14" customFormat="1" ht="22.5">
      <c r="B910" s="213"/>
      <c r="C910" s="214"/>
      <c r="D910" s="204" t="s">
        <v>301</v>
      </c>
      <c r="E910" s="215" t="s">
        <v>1</v>
      </c>
      <c r="F910" s="216" t="s">
        <v>1075</v>
      </c>
      <c r="G910" s="214"/>
      <c r="H910" s="217">
        <v>108.066</v>
      </c>
      <c r="I910" s="218"/>
      <c r="J910" s="214"/>
      <c r="K910" s="214"/>
      <c r="L910" s="219"/>
      <c r="M910" s="220"/>
      <c r="N910" s="221"/>
      <c r="O910" s="221"/>
      <c r="P910" s="221"/>
      <c r="Q910" s="221"/>
      <c r="R910" s="221"/>
      <c r="S910" s="221"/>
      <c r="T910" s="222"/>
      <c r="AT910" s="223" t="s">
        <v>301</v>
      </c>
      <c r="AU910" s="223" t="s">
        <v>120</v>
      </c>
      <c r="AV910" s="14" t="s">
        <v>120</v>
      </c>
      <c r="AW910" s="14" t="s">
        <v>32</v>
      </c>
      <c r="AX910" s="14" t="s">
        <v>77</v>
      </c>
      <c r="AY910" s="223" t="s">
        <v>292</v>
      </c>
    </row>
    <row r="911" spans="2:51" s="14" customFormat="1" ht="11.25">
      <c r="B911" s="213"/>
      <c r="C911" s="214"/>
      <c r="D911" s="204" t="s">
        <v>301</v>
      </c>
      <c r="E911" s="215" t="s">
        <v>1</v>
      </c>
      <c r="F911" s="216" t="s">
        <v>1076</v>
      </c>
      <c r="G911" s="214"/>
      <c r="H911" s="217">
        <v>7.0970000000000004</v>
      </c>
      <c r="I911" s="218"/>
      <c r="J911" s="214"/>
      <c r="K911" s="214"/>
      <c r="L911" s="219"/>
      <c r="M911" s="220"/>
      <c r="N911" s="221"/>
      <c r="O911" s="221"/>
      <c r="P911" s="221"/>
      <c r="Q911" s="221"/>
      <c r="R911" s="221"/>
      <c r="S911" s="221"/>
      <c r="T911" s="222"/>
      <c r="AT911" s="223" t="s">
        <v>301</v>
      </c>
      <c r="AU911" s="223" t="s">
        <v>120</v>
      </c>
      <c r="AV911" s="14" t="s">
        <v>120</v>
      </c>
      <c r="AW911" s="14" t="s">
        <v>32</v>
      </c>
      <c r="AX911" s="14" t="s">
        <v>77</v>
      </c>
      <c r="AY911" s="223" t="s">
        <v>292</v>
      </c>
    </row>
    <row r="912" spans="2:51" s="14" customFormat="1" ht="11.25">
      <c r="B912" s="213"/>
      <c r="C912" s="214"/>
      <c r="D912" s="204" t="s">
        <v>301</v>
      </c>
      <c r="E912" s="215" t="s">
        <v>1</v>
      </c>
      <c r="F912" s="216" t="s">
        <v>1077</v>
      </c>
      <c r="G912" s="214"/>
      <c r="H912" s="217">
        <v>9.3510000000000009</v>
      </c>
      <c r="I912" s="218"/>
      <c r="J912" s="214"/>
      <c r="K912" s="214"/>
      <c r="L912" s="219"/>
      <c r="M912" s="220"/>
      <c r="N912" s="221"/>
      <c r="O912" s="221"/>
      <c r="P912" s="221"/>
      <c r="Q912" s="221"/>
      <c r="R912" s="221"/>
      <c r="S912" s="221"/>
      <c r="T912" s="222"/>
      <c r="AT912" s="223" t="s">
        <v>301</v>
      </c>
      <c r="AU912" s="223" t="s">
        <v>120</v>
      </c>
      <c r="AV912" s="14" t="s">
        <v>120</v>
      </c>
      <c r="AW912" s="14" t="s">
        <v>32</v>
      </c>
      <c r="AX912" s="14" t="s">
        <v>77</v>
      </c>
      <c r="AY912" s="223" t="s">
        <v>292</v>
      </c>
    </row>
    <row r="913" spans="2:51" s="14" customFormat="1" ht="22.5">
      <c r="B913" s="213"/>
      <c r="C913" s="214"/>
      <c r="D913" s="204" t="s">
        <v>301</v>
      </c>
      <c r="E913" s="215" t="s">
        <v>1</v>
      </c>
      <c r="F913" s="216" t="s">
        <v>1078</v>
      </c>
      <c r="G913" s="214"/>
      <c r="H913" s="217">
        <v>62.98</v>
      </c>
      <c r="I913" s="218"/>
      <c r="J913" s="214"/>
      <c r="K913" s="214"/>
      <c r="L913" s="219"/>
      <c r="M913" s="220"/>
      <c r="N913" s="221"/>
      <c r="O913" s="221"/>
      <c r="P913" s="221"/>
      <c r="Q913" s="221"/>
      <c r="R913" s="221"/>
      <c r="S913" s="221"/>
      <c r="T913" s="222"/>
      <c r="AT913" s="223" t="s">
        <v>301</v>
      </c>
      <c r="AU913" s="223" t="s">
        <v>120</v>
      </c>
      <c r="AV913" s="14" t="s">
        <v>120</v>
      </c>
      <c r="AW913" s="14" t="s">
        <v>32</v>
      </c>
      <c r="AX913" s="14" t="s">
        <v>77</v>
      </c>
      <c r="AY913" s="223" t="s">
        <v>292</v>
      </c>
    </row>
    <row r="914" spans="2:51" s="14" customFormat="1" ht="22.5">
      <c r="B914" s="213"/>
      <c r="C914" s="214"/>
      <c r="D914" s="204" t="s">
        <v>301</v>
      </c>
      <c r="E914" s="215" t="s">
        <v>1</v>
      </c>
      <c r="F914" s="216" t="s">
        <v>1079</v>
      </c>
      <c r="G914" s="214"/>
      <c r="H914" s="217">
        <v>60.527000000000001</v>
      </c>
      <c r="I914" s="218"/>
      <c r="J914" s="214"/>
      <c r="K914" s="214"/>
      <c r="L914" s="219"/>
      <c r="M914" s="220"/>
      <c r="N914" s="221"/>
      <c r="O914" s="221"/>
      <c r="P914" s="221"/>
      <c r="Q914" s="221"/>
      <c r="R914" s="221"/>
      <c r="S914" s="221"/>
      <c r="T914" s="222"/>
      <c r="AT914" s="223" t="s">
        <v>301</v>
      </c>
      <c r="AU914" s="223" t="s">
        <v>120</v>
      </c>
      <c r="AV914" s="14" t="s">
        <v>120</v>
      </c>
      <c r="AW914" s="14" t="s">
        <v>32</v>
      </c>
      <c r="AX914" s="14" t="s">
        <v>77</v>
      </c>
      <c r="AY914" s="223" t="s">
        <v>292</v>
      </c>
    </row>
    <row r="915" spans="2:51" s="14" customFormat="1" ht="11.25">
      <c r="B915" s="213"/>
      <c r="C915" s="214"/>
      <c r="D915" s="204" t="s">
        <v>301</v>
      </c>
      <c r="E915" s="215" t="s">
        <v>1</v>
      </c>
      <c r="F915" s="216" t="s">
        <v>1080</v>
      </c>
      <c r="G915" s="214"/>
      <c r="H915" s="217">
        <v>9.3510000000000009</v>
      </c>
      <c r="I915" s="218"/>
      <c r="J915" s="214"/>
      <c r="K915" s="214"/>
      <c r="L915" s="219"/>
      <c r="M915" s="220"/>
      <c r="N915" s="221"/>
      <c r="O915" s="221"/>
      <c r="P915" s="221"/>
      <c r="Q915" s="221"/>
      <c r="R915" s="221"/>
      <c r="S915" s="221"/>
      <c r="T915" s="222"/>
      <c r="AT915" s="223" t="s">
        <v>301</v>
      </c>
      <c r="AU915" s="223" t="s">
        <v>120</v>
      </c>
      <c r="AV915" s="14" t="s">
        <v>120</v>
      </c>
      <c r="AW915" s="14" t="s">
        <v>32</v>
      </c>
      <c r="AX915" s="14" t="s">
        <v>77</v>
      </c>
      <c r="AY915" s="223" t="s">
        <v>292</v>
      </c>
    </row>
    <row r="916" spans="2:51" s="14" customFormat="1" ht="22.5">
      <c r="B916" s="213"/>
      <c r="C916" s="214"/>
      <c r="D916" s="204" t="s">
        <v>301</v>
      </c>
      <c r="E916" s="215" t="s">
        <v>1</v>
      </c>
      <c r="F916" s="216" t="s">
        <v>1081</v>
      </c>
      <c r="G916" s="214"/>
      <c r="H916" s="217">
        <v>60.593000000000004</v>
      </c>
      <c r="I916" s="218"/>
      <c r="J916" s="214"/>
      <c r="K916" s="214"/>
      <c r="L916" s="219"/>
      <c r="M916" s="220"/>
      <c r="N916" s="221"/>
      <c r="O916" s="221"/>
      <c r="P916" s="221"/>
      <c r="Q916" s="221"/>
      <c r="R916" s="221"/>
      <c r="S916" s="221"/>
      <c r="T916" s="222"/>
      <c r="AT916" s="223" t="s">
        <v>301</v>
      </c>
      <c r="AU916" s="223" t="s">
        <v>120</v>
      </c>
      <c r="AV916" s="14" t="s">
        <v>120</v>
      </c>
      <c r="AW916" s="14" t="s">
        <v>32</v>
      </c>
      <c r="AX916" s="14" t="s">
        <v>77</v>
      </c>
      <c r="AY916" s="223" t="s">
        <v>292</v>
      </c>
    </row>
    <row r="917" spans="2:51" s="14" customFormat="1" ht="11.25">
      <c r="B917" s="213"/>
      <c r="C917" s="214"/>
      <c r="D917" s="204" t="s">
        <v>301</v>
      </c>
      <c r="E917" s="215" t="s">
        <v>1</v>
      </c>
      <c r="F917" s="216" t="s">
        <v>1082</v>
      </c>
      <c r="G917" s="214"/>
      <c r="H917" s="217">
        <v>9.3510000000000009</v>
      </c>
      <c r="I917" s="218"/>
      <c r="J917" s="214"/>
      <c r="K917" s="214"/>
      <c r="L917" s="219"/>
      <c r="M917" s="220"/>
      <c r="N917" s="221"/>
      <c r="O917" s="221"/>
      <c r="P917" s="221"/>
      <c r="Q917" s="221"/>
      <c r="R917" s="221"/>
      <c r="S917" s="221"/>
      <c r="T917" s="222"/>
      <c r="AT917" s="223" t="s">
        <v>301</v>
      </c>
      <c r="AU917" s="223" t="s">
        <v>120</v>
      </c>
      <c r="AV917" s="14" t="s">
        <v>120</v>
      </c>
      <c r="AW917" s="14" t="s">
        <v>32</v>
      </c>
      <c r="AX917" s="14" t="s">
        <v>77</v>
      </c>
      <c r="AY917" s="223" t="s">
        <v>292</v>
      </c>
    </row>
    <row r="918" spans="2:51" s="14" customFormat="1" ht="11.25">
      <c r="B918" s="213"/>
      <c r="C918" s="214"/>
      <c r="D918" s="204" t="s">
        <v>301</v>
      </c>
      <c r="E918" s="215" t="s">
        <v>1</v>
      </c>
      <c r="F918" s="216" t="s">
        <v>1083</v>
      </c>
      <c r="G918" s="214"/>
      <c r="H918" s="217">
        <v>7.3760000000000003</v>
      </c>
      <c r="I918" s="218"/>
      <c r="J918" s="214"/>
      <c r="K918" s="214"/>
      <c r="L918" s="219"/>
      <c r="M918" s="220"/>
      <c r="N918" s="221"/>
      <c r="O918" s="221"/>
      <c r="P918" s="221"/>
      <c r="Q918" s="221"/>
      <c r="R918" s="221"/>
      <c r="S918" s="221"/>
      <c r="T918" s="222"/>
      <c r="AT918" s="223" t="s">
        <v>301</v>
      </c>
      <c r="AU918" s="223" t="s">
        <v>120</v>
      </c>
      <c r="AV918" s="14" t="s">
        <v>120</v>
      </c>
      <c r="AW918" s="14" t="s">
        <v>32</v>
      </c>
      <c r="AX918" s="14" t="s">
        <v>77</v>
      </c>
      <c r="AY918" s="223" t="s">
        <v>292</v>
      </c>
    </row>
    <row r="919" spans="2:51" s="14" customFormat="1" ht="22.5">
      <c r="B919" s="213"/>
      <c r="C919" s="214"/>
      <c r="D919" s="204" t="s">
        <v>301</v>
      </c>
      <c r="E919" s="215" t="s">
        <v>1</v>
      </c>
      <c r="F919" s="216" t="s">
        <v>1084</v>
      </c>
      <c r="G919" s="214"/>
      <c r="H919" s="217">
        <v>86.043999999999997</v>
      </c>
      <c r="I919" s="218"/>
      <c r="J919" s="214"/>
      <c r="K919" s="214"/>
      <c r="L919" s="219"/>
      <c r="M919" s="220"/>
      <c r="N919" s="221"/>
      <c r="O919" s="221"/>
      <c r="P919" s="221"/>
      <c r="Q919" s="221"/>
      <c r="R919" s="221"/>
      <c r="S919" s="221"/>
      <c r="T919" s="222"/>
      <c r="AT919" s="223" t="s">
        <v>301</v>
      </c>
      <c r="AU919" s="223" t="s">
        <v>120</v>
      </c>
      <c r="AV919" s="14" t="s">
        <v>120</v>
      </c>
      <c r="AW919" s="14" t="s">
        <v>32</v>
      </c>
      <c r="AX919" s="14" t="s">
        <v>77</v>
      </c>
      <c r="AY919" s="223" t="s">
        <v>292</v>
      </c>
    </row>
    <row r="920" spans="2:51" s="14" customFormat="1" ht="11.25">
      <c r="B920" s="213"/>
      <c r="C920" s="214"/>
      <c r="D920" s="204" t="s">
        <v>301</v>
      </c>
      <c r="E920" s="215" t="s">
        <v>1</v>
      </c>
      <c r="F920" s="216" t="s">
        <v>1085</v>
      </c>
      <c r="G920" s="214"/>
      <c r="H920" s="217">
        <v>9.3510000000000009</v>
      </c>
      <c r="I920" s="218"/>
      <c r="J920" s="214"/>
      <c r="K920" s="214"/>
      <c r="L920" s="219"/>
      <c r="M920" s="220"/>
      <c r="N920" s="221"/>
      <c r="O920" s="221"/>
      <c r="P920" s="221"/>
      <c r="Q920" s="221"/>
      <c r="R920" s="221"/>
      <c r="S920" s="221"/>
      <c r="T920" s="222"/>
      <c r="AT920" s="223" t="s">
        <v>301</v>
      </c>
      <c r="AU920" s="223" t="s">
        <v>120</v>
      </c>
      <c r="AV920" s="14" t="s">
        <v>120</v>
      </c>
      <c r="AW920" s="14" t="s">
        <v>32</v>
      </c>
      <c r="AX920" s="14" t="s">
        <v>77</v>
      </c>
      <c r="AY920" s="223" t="s">
        <v>292</v>
      </c>
    </row>
    <row r="921" spans="2:51" s="14" customFormat="1" ht="22.5">
      <c r="B921" s="213"/>
      <c r="C921" s="214"/>
      <c r="D921" s="204" t="s">
        <v>301</v>
      </c>
      <c r="E921" s="215" t="s">
        <v>1</v>
      </c>
      <c r="F921" s="216" t="s">
        <v>1086</v>
      </c>
      <c r="G921" s="214"/>
      <c r="H921" s="217">
        <v>60.56</v>
      </c>
      <c r="I921" s="218"/>
      <c r="J921" s="214"/>
      <c r="K921" s="214"/>
      <c r="L921" s="219"/>
      <c r="M921" s="220"/>
      <c r="N921" s="221"/>
      <c r="O921" s="221"/>
      <c r="P921" s="221"/>
      <c r="Q921" s="221"/>
      <c r="R921" s="221"/>
      <c r="S921" s="221"/>
      <c r="T921" s="222"/>
      <c r="AT921" s="223" t="s">
        <v>301</v>
      </c>
      <c r="AU921" s="223" t="s">
        <v>120</v>
      </c>
      <c r="AV921" s="14" t="s">
        <v>120</v>
      </c>
      <c r="AW921" s="14" t="s">
        <v>32</v>
      </c>
      <c r="AX921" s="14" t="s">
        <v>77</v>
      </c>
      <c r="AY921" s="223" t="s">
        <v>292</v>
      </c>
    </row>
    <row r="922" spans="2:51" s="14" customFormat="1" ht="22.5">
      <c r="B922" s="213"/>
      <c r="C922" s="214"/>
      <c r="D922" s="204" t="s">
        <v>301</v>
      </c>
      <c r="E922" s="215" t="s">
        <v>1</v>
      </c>
      <c r="F922" s="216" t="s">
        <v>1087</v>
      </c>
      <c r="G922" s="214"/>
      <c r="H922" s="217">
        <v>60.56</v>
      </c>
      <c r="I922" s="218"/>
      <c r="J922" s="214"/>
      <c r="K922" s="214"/>
      <c r="L922" s="219"/>
      <c r="M922" s="220"/>
      <c r="N922" s="221"/>
      <c r="O922" s="221"/>
      <c r="P922" s="221"/>
      <c r="Q922" s="221"/>
      <c r="R922" s="221"/>
      <c r="S922" s="221"/>
      <c r="T922" s="222"/>
      <c r="AT922" s="223" t="s">
        <v>301</v>
      </c>
      <c r="AU922" s="223" t="s">
        <v>120</v>
      </c>
      <c r="AV922" s="14" t="s">
        <v>120</v>
      </c>
      <c r="AW922" s="14" t="s">
        <v>32</v>
      </c>
      <c r="AX922" s="14" t="s">
        <v>77</v>
      </c>
      <c r="AY922" s="223" t="s">
        <v>292</v>
      </c>
    </row>
    <row r="923" spans="2:51" s="14" customFormat="1" ht="11.25">
      <c r="B923" s="213"/>
      <c r="C923" s="214"/>
      <c r="D923" s="204" t="s">
        <v>301</v>
      </c>
      <c r="E923" s="215" t="s">
        <v>1</v>
      </c>
      <c r="F923" s="216" t="s">
        <v>1088</v>
      </c>
      <c r="G923" s="214"/>
      <c r="H923" s="217">
        <v>9.3510000000000009</v>
      </c>
      <c r="I923" s="218"/>
      <c r="J923" s="214"/>
      <c r="K923" s="214"/>
      <c r="L923" s="219"/>
      <c r="M923" s="220"/>
      <c r="N923" s="221"/>
      <c r="O923" s="221"/>
      <c r="P923" s="221"/>
      <c r="Q923" s="221"/>
      <c r="R923" s="221"/>
      <c r="S923" s="221"/>
      <c r="T923" s="222"/>
      <c r="AT923" s="223" t="s">
        <v>301</v>
      </c>
      <c r="AU923" s="223" t="s">
        <v>120</v>
      </c>
      <c r="AV923" s="14" t="s">
        <v>120</v>
      </c>
      <c r="AW923" s="14" t="s">
        <v>32</v>
      </c>
      <c r="AX923" s="14" t="s">
        <v>77</v>
      </c>
      <c r="AY923" s="223" t="s">
        <v>292</v>
      </c>
    </row>
    <row r="924" spans="2:51" s="14" customFormat="1" ht="11.25">
      <c r="B924" s="213"/>
      <c r="C924" s="214"/>
      <c r="D924" s="204" t="s">
        <v>301</v>
      </c>
      <c r="E924" s="215" t="s">
        <v>1</v>
      </c>
      <c r="F924" s="216" t="s">
        <v>1089</v>
      </c>
      <c r="G924" s="214"/>
      <c r="H924" s="217">
        <v>9.3510000000000009</v>
      </c>
      <c r="I924" s="218"/>
      <c r="J924" s="214"/>
      <c r="K924" s="214"/>
      <c r="L924" s="219"/>
      <c r="M924" s="220"/>
      <c r="N924" s="221"/>
      <c r="O924" s="221"/>
      <c r="P924" s="221"/>
      <c r="Q924" s="221"/>
      <c r="R924" s="221"/>
      <c r="S924" s="221"/>
      <c r="T924" s="222"/>
      <c r="AT924" s="223" t="s">
        <v>301</v>
      </c>
      <c r="AU924" s="223" t="s">
        <v>120</v>
      </c>
      <c r="AV924" s="14" t="s">
        <v>120</v>
      </c>
      <c r="AW924" s="14" t="s">
        <v>32</v>
      </c>
      <c r="AX924" s="14" t="s">
        <v>77</v>
      </c>
      <c r="AY924" s="223" t="s">
        <v>292</v>
      </c>
    </row>
    <row r="925" spans="2:51" s="14" customFormat="1" ht="22.5">
      <c r="B925" s="213"/>
      <c r="C925" s="214"/>
      <c r="D925" s="204" t="s">
        <v>301</v>
      </c>
      <c r="E925" s="215" t="s">
        <v>1</v>
      </c>
      <c r="F925" s="216" t="s">
        <v>1090</v>
      </c>
      <c r="G925" s="214"/>
      <c r="H925" s="217">
        <v>60.56</v>
      </c>
      <c r="I925" s="218"/>
      <c r="J925" s="214"/>
      <c r="K925" s="214"/>
      <c r="L925" s="219"/>
      <c r="M925" s="220"/>
      <c r="N925" s="221"/>
      <c r="O925" s="221"/>
      <c r="P925" s="221"/>
      <c r="Q925" s="221"/>
      <c r="R925" s="221"/>
      <c r="S925" s="221"/>
      <c r="T925" s="222"/>
      <c r="AT925" s="223" t="s">
        <v>301</v>
      </c>
      <c r="AU925" s="223" t="s">
        <v>120</v>
      </c>
      <c r="AV925" s="14" t="s">
        <v>120</v>
      </c>
      <c r="AW925" s="14" t="s">
        <v>32</v>
      </c>
      <c r="AX925" s="14" t="s">
        <v>77</v>
      </c>
      <c r="AY925" s="223" t="s">
        <v>292</v>
      </c>
    </row>
    <row r="926" spans="2:51" s="14" customFormat="1" ht="22.5">
      <c r="B926" s="213"/>
      <c r="C926" s="214"/>
      <c r="D926" s="204" t="s">
        <v>301</v>
      </c>
      <c r="E926" s="215" t="s">
        <v>1</v>
      </c>
      <c r="F926" s="216" t="s">
        <v>1091</v>
      </c>
      <c r="G926" s="214"/>
      <c r="H926" s="217">
        <v>60.56</v>
      </c>
      <c r="I926" s="218"/>
      <c r="J926" s="214"/>
      <c r="K926" s="214"/>
      <c r="L926" s="219"/>
      <c r="M926" s="220"/>
      <c r="N926" s="221"/>
      <c r="O926" s="221"/>
      <c r="P926" s="221"/>
      <c r="Q926" s="221"/>
      <c r="R926" s="221"/>
      <c r="S926" s="221"/>
      <c r="T926" s="222"/>
      <c r="AT926" s="223" t="s">
        <v>301</v>
      </c>
      <c r="AU926" s="223" t="s">
        <v>120</v>
      </c>
      <c r="AV926" s="14" t="s">
        <v>120</v>
      </c>
      <c r="AW926" s="14" t="s">
        <v>32</v>
      </c>
      <c r="AX926" s="14" t="s">
        <v>77</v>
      </c>
      <c r="AY926" s="223" t="s">
        <v>292</v>
      </c>
    </row>
    <row r="927" spans="2:51" s="14" customFormat="1" ht="11.25">
      <c r="B927" s="213"/>
      <c r="C927" s="214"/>
      <c r="D927" s="204" t="s">
        <v>301</v>
      </c>
      <c r="E927" s="215" t="s">
        <v>1</v>
      </c>
      <c r="F927" s="216" t="s">
        <v>1092</v>
      </c>
      <c r="G927" s="214"/>
      <c r="H927" s="217">
        <v>5.4950000000000001</v>
      </c>
      <c r="I927" s="218"/>
      <c r="J927" s="214"/>
      <c r="K927" s="214"/>
      <c r="L927" s="219"/>
      <c r="M927" s="220"/>
      <c r="N927" s="221"/>
      <c r="O927" s="221"/>
      <c r="P927" s="221"/>
      <c r="Q927" s="221"/>
      <c r="R927" s="221"/>
      <c r="S927" s="221"/>
      <c r="T927" s="222"/>
      <c r="AT927" s="223" t="s">
        <v>301</v>
      </c>
      <c r="AU927" s="223" t="s">
        <v>120</v>
      </c>
      <c r="AV927" s="14" t="s">
        <v>120</v>
      </c>
      <c r="AW927" s="14" t="s">
        <v>32</v>
      </c>
      <c r="AX927" s="14" t="s">
        <v>77</v>
      </c>
      <c r="AY927" s="223" t="s">
        <v>292</v>
      </c>
    </row>
    <row r="928" spans="2:51" s="14" customFormat="1" ht="11.25">
      <c r="B928" s="213"/>
      <c r="C928" s="214"/>
      <c r="D928" s="204" t="s">
        <v>301</v>
      </c>
      <c r="E928" s="215" t="s">
        <v>1</v>
      </c>
      <c r="F928" s="216" t="s">
        <v>1093</v>
      </c>
      <c r="G928" s="214"/>
      <c r="H928" s="217">
        <v>9.3510000000000009</v>
      </c>
      <c r="I928" s="218"/>
      <c r="J928" s="214"/>
      <c r="K928" s="214"/>
      <c r="L928" s="219"/>
      <c r="M928" s="220"/>
      <c r="N928" s="221"/>
      <c r="O928" s="221"/>
      <c r="P928" s="221"/>
      <c r="Q928" s="221"/>
      <c r="R928" s="221"/>
      <c r="S928" s="221"/>
      <c r="T928" s="222"/>
      <c r="AT928" s="223" t="s">
        <v>301</v>
      </c>
      <c r="AU928" s="223" t="s">
        <v>120</v>
      </c>
      <c r="AV928" s="14" t="s">
        <v>120</v>
      </c>
      <c r="AW928" s="14" t="s">
        <v>32</v>
      </c>
      <c r="AX928" s="14" t="s">
        <v>77</v>
      </c>
      <c r="AY928" s="223" t="s">
        <v>292</v>
      </c>
    </row>
    <row r="929" spans="2:51" s="14" customFormat="1" ht="22.5">
      <c r="B929" s="213"/>
      <c r="C929" s="214"/>
      <c r="D929" s="204" t="s">
        <v>301</v>
      </c>
      <c r="E929" s="215" t="s">
        <v>1</v>
      </c>
      <c r="F929" s="216" t="s">
        <v>1094</v>
      </c>
      <c r="G929" s="214"/>
      <c r="H929" s="217">
        <v>60.56</v>
      </c>
      <c r="I929" s="218"/>
      <c r="J929" s="214"/>
      <c r="K929" s="214"/>
      <c r="L929" s="219"/>
      <c r="M929" s="220"/>
      <c r="N929" s="221"/>
      <c r="O929" s="221"/>
      <c r="P929" s="221"/>
      <c r="Q929" s="221"/>
      <c r="R929" s="221"/>
      <c r="S929" s="221"/>
      <c r="T929" s="222"/>
      <c r="AT929" s="223" t="s">
        <v>301</v>
      </c>
      <c r="AU929" s="223" t="s">
        <v>120</v>
      </c>
      <c r="AV929" s="14" t="s">
        <v>120</v>
      </c>
      <c r="AW929" s="14" t="s">
        <v>32</v>
      </c>
      <c r="AX929" s="14" t="s">
        <v>77</v>
      </c>
      <c r="AY929" s="223" t="s">
        <v>292</v>
      </c>
    </row>
    <row r="930" spans="2:51" s="14" customFormat="1" ht="22.5">
      <c r="B930" s="213"/>
      <c r="C930" s="214"/>
      <c r="D930" s="204" t="s">
        <v>301</v>
      </c>
      <c r="E930" s="215" t="s">
        <v>1</v>
      </c>
      <c r="F930" s="216" t="s">
        <v>1095</v>
      </c>
      <c r="G930" s="214"/>
      <c r="H930" s="217">
        <v>57.29</v>
      </c>
      <c r="I930" s="218"/>
      <c r="J930" s="214"/>
      <c r="K930" s="214"/>
      <c r="L930" s="219"/>
      <c r="M930" s="220"/>
      <c r="N930" s="221"/>
      <c r="O930" s="221"/>
      <c r="P930" s="221"/>
      <c r="Q930" s="221"/>
      <c r="R930" s="221"/>
      <c r="S930" s="221"/>
      <c r="T930" s="222"/>
      <c r="AT930" s="223" t="s">
        <v>301</v>
      </c>
      <c r="AU930" s="223" t="s">
        <v>120</v>
      </c>
      <c r="AV930" s="14" t="s">
        <v>120</v>
      </c>
      <c r="AW930" s="14" t="s">
        <v>32</v>
      </c>
      <c r="AX930" s="14" t="s">
        <v>77</v>
      </c>
      <c r="AY930" s="223" t="s">
        <v>292</v>
      </c>
    </row>
    <row r="931" spans="2:51" s="14" customFormat="1" ht="11.25">
      <c r="B931" s="213"/>
      <c r="C931" s="214"/>
      <c r="D931" s="204" t="s">
        <v>301</v>
      </c>
      <c r="E931" s="215" t="s">
        <v>1</v>
      </c>
      <c r="F931" s="216" t="s">
        <v>1096</v>
      </c>
      <c r="G931" s="214"/>
      <c r="H931" s="217">
        <v>9.3510000000000009</v>
      </c>
      <c r="I931" s="218"/>
      <c r="J931" s="214"/>
      <c r="K931" s="214"/>
      <c r="L931" s="219"/>
      <c r="M931" s="220"/>
      <c r="N931" s="221"/>
      <c r="O931" s="221"/>
      <c r="P931" s="221"/>
      <c r="Q931" s="221"/>
      <c r="R931" s="221"/>
      <c r="S931" s="221"/>
      <c r="T931" s="222"/>
      <c r="AT931" s="223" t="s">
        <v>301</v>
      </c>
      <c r="AU931" s="223" t="s">
        <v>120</v>
      </c>
      <c r="AV931" s="14" t="s">
        <v>120</v>
      </c>
      <c r="AW931" s="14" t="s">
        <v>32</v>
      </c>
      <c r="AX931" s="14" t="s">
        <v>77</v>
      </c>
      <c r="AY931" s="223" t="s">
        <v>292</v>
      </c>
    </row>
    <row r="932" spans="2:51" s="14" customFormat="1" ht="11.25">
      <c r="B932" s="213"/>
      <c r="C932" s="214"/>
      <c r="D932" s="204" t="s">
        <v>301</v>
      </c>
      <c r="E932" s="215" t="s">
        <v>1</v>
      </c>
      <c r="F932" s="216" t="s">
        <v>1097</v>
      </c>
      <c r="G932" s="214"/>
      <c r="H932" s="217">
        <v>9.3140000000000001</v>
      </c>
      <c r="I932" s="218"/>
      <c r="J932" s="214"/>
      <c r="K932" s="214"/>
      <c r="L932" s="219"/>
      <c r="M932" s="220"/>
      <c r="N932" s="221"/>
      <c r="O932" s="221"/>
      <c r="P932" s="221"/>
      <c r="Q932" s="221"/>
      <c r="R932" s="221"/>
      <c r="S932" s="221"/>
      <c r="T932" s="222"/>
      <c r="AT932" s="223" t="s">
        <v>301</v>
      </c>
      <c r="AU932" s="223" t="s">
        <v>120</v>
      </c>
      <c r="AV932" s="14" t="s">
        <v>120</v>
      </c>
      <c r="AW932" s="14" t="s">
        <v>32</v>
      </c>
      <c r="AX932" s="14" t="s">
        <v>77</v>
      </c>
      <c r="AY932" s="223" t="s">
        <v>292</v>
      </c>
    </row>
    <row r="933" spans="2:51" s="14" customFormat="1" ht="11.25">
      <c r="B933" s="213"/>
      <c r="C933" s="214"/>
      <c r="D933" s="204" t="s">
        <v>301</v>
      </c>
      <c r="E933" s="215" t="s">
        <v>1</v>
      </c>
      <c r="F933" s="216" t="s">
        <v>1098</v>
      </c>
      <c r="G933" s="214"/>
      <c r="H933" s="217">
        <v>12.616</v>
      </c>
      <c r="I933" s="218"/>
      <c r="J933" s="214"/>
      <c r="K933" s="214"/>
      <c r="L933" s="219"/>
      <c r="M933" s="220"/>
      <c r="N933" s="221"/>
      <c r="O933" s="221"/>
      <c r="P933" s="221"/>
      <c r="Q933" s="221"/>
      <c r="R933" s="221"/>
      <c r="S933" s="221"/>
      <c r="T933" s="222"/>
      <c r="AT933" s="223" t="s">
        <v>301</v>
      </c>
      <c r="AU933" s="223" t="s">
        <v>120</v>
      </c>
      <c r="AV933" s="14" t="s">
        <v>120</v>
      </c>
      <c r="AW933" s="14" t="s">
        <v>32</v>
      </c>
      <c r="AX933" s="14" t="s">
        <v>77</v>
      </c>
      <c r="AY933" s="223" t="s">
        <v>292</v>
      </c>
    </row>
    <row r="934" spans="2:51" s="14" customFormat="1" ht="11.25">
      <c r="B934" s="213"/>
      <c r="C934" s="214"/>
      <c r="D934" s="204" t="s">
        <v>301</v>
      </c>
      <c r="E934" s="215" t="s">
        <v>1</v>
      </c>
      <c r="F934" s="216" t="s">
        <v>1099</v>
      </c>
      <c r="G934" s="214"/>
      <c r="H934" s="217">
        <v>17.998000000000001</v>
      </c>
      <c r="I934" s="218"/>
      <c r="J934" s="214"/>
      <c r="K934" s="214"/>
      <c r="L934" s="219"/>
      <c r="M934" s="220"/>
      <c r="N934" s="221"/>
      <c r="O934" s="221"/>
      <c r="P934" s="221"/>
      <c r="Q934" s="221"/>
      <c r="R934" s="221"/>
      <c r="S934" s="221"/>
      <c r="T934" s="222"/>
      <c r="AT934" s="223" t="s">
        <v>301</v>
      </c>
      <c r="AU934" s="223" t="s">
        <v>120</v>
      </c>
      <c r="AV934" s="14" t="s">
        <v>120</v>
      </c>
      <c r="AW934" s="14" t="s">
        <v>32</v>
      </c>
      <c r="AX934" s="14" t="s">
        <v>77</v>
      </c>
      <c r="AY934" s="223" t="s">
        <v>292</v>
      </c>
    </row>
    <row r="935" spans="2:51" s="14" customFormat="1" ht="11.25">
      <c r="B935" s="213"/>
      <c r="C935" s="214"/>
      <c r="D935" s="204" t="s">
        <v>301</v>
      </c>
      <c r="E935" s="215" t="s">
        <v>1</v>
      </c>
      <c r="F935" s="216" t="s">
        <v>1100</v>
      </c>
      <c r="G935" s="214"/>
      <c r="H935" s="217">
        <v>34.063000000000002</v>
      </c>
      <c r="I935" s="218"/>
      <c r="J935" s="214"/>
      <c r="K935" s="214"/>
      <c r="L935" s="219"/>
      <c r="M935" s="220"/>
      <c r="N935" s="221"/>
      <c r="O935" s="221"/>
      <c r="P935" s="221"/>
      <c r="Q935" s="221"/>
      <c r="R935" s="221"/>
      <c r="S935" s="221"/>
      <c r="T935" s="222"/>
      <c r="AT935" s="223" t="s">
        <v>301</v>
      </c>
      <c r="AU935" s="223" t="s">
        <v>120</v>
      </c>
      <c r="AV935" s="14" t="s">
        <v>120</v>
      </c>
      <c r="AW935" s="14" t="s">
        <v>32</v>
      </c>
      <c r="AX935" s="14" t="s">
        <v>77</v>
      </c>
      <c r="AY935" s="223" t="s">
        <v>292</v>
      </c>
    </row>
    <row r="936" spans="2:51" s="14" customFormat="1" ht="11.25">
      <c r="B936" s="213"/>
      <c r="C936" s="214"/>
      <c r="D936" s="204" t="s">
        <v>301</v>
      </c>
      <c r="E936" s="215" t="s">
        <v>1</v>
      </c>
      <c r="F936" s="216" t="s">
        <v>1101</v>
      </c>
      <c r="G936" s="214"/>
      <c r="H936" s="217">
        <v>50.61</v>
      </c>
      <c r="I936" s="218"/>
      <c r="J936" s="214"/>
      <c r="K936" s="214"/>
      <c r="L936" s="219"/>
      <c r="M936" s="220"/>
      <c r="N936" s="221"/>
      <c r="O936" s="221"/>
      <c r="P936" s="221"/>
      <c r="Q936" s="221"/>
      <c r="R936" s="221"/>
      <c r="S936" s="221"/>
      <c r="T936" s="222"/>
      <c r="AT936" s="223" t="s">
        <v>301</v>
      </c>
      <c r="AU936" s="223" t="s">
        <v>120</v>
      </c>
      <c r="AV936" s="14" t="s">
        <v>120</v>
      </c>
      <c r="AW936" s="14" t="s">
        <v>32</v>
      </c>
      <c r="AX936" s="14" t="s">
        <v>77</v>
      </c>
      <c r="AY936" s="223" t="s">
        <v>292</v>
      </c>
    </row>
    <row r="937" spans="2:51" s="14" customFormat="1" ht="11.25">
      <c r="B937" s="213"/>
      <c r="C937" s="214"/>
      <c r="D937" s="204" t="s">
        <v>301</v>
      </c>
      <c r="E937" s="215" t="s">
        <v>1</v>
      </c>
      <c r="F937" s="216" t="s">
        <v>1102</v>
      </c>
      <c r="G937" s="214"/>
      <c r="H937" s="217">
        <v>30.632000000000001</v>
      </c>
      <c r="I937" s="218"/>
      <c r="J937" s="214"/>
      <c r="K937" s="214"/>
      <c r="L937" s="219"/>
      <c r="M937" s="220"/>
      <c r="N937" s="221"/>
      <c r="O937" s="221"/>
      <c r="P937" s="221"/>
      <c r="Q937" s="221"/>
      <c r="R937" s="221"/>
      <c r="S937" s="221"/>
      <c r="T937" s="222"/>
      <c r="AT937" s="223" t="s">
        <v>301</v>
      </c>
      <c r="AU937" s="223" t="s">
        <v>120</v>
      </c>
      <c r="AV937" s="14" t="s">
        <v>120</v>
      </c>
      <c r="AW937" s="14" t="s">
        <v>32</v>
      </c>
      <c r="AX937" s="14" t="s">
        <v>77</v>
      </c>
      <c r="AY937" s="223" t="s">
        <v>292</v>
      </c>
    </row>
    <row r="938" spans="2:51" s="14" customFormat="1" ht="11.25">
      <c r="B938" s="213"/>
      <c r="C938" s="214"/>
      <c r="D938" s="204" t="s">
        <v>301</v>
      </c>
      <c r="E938" s="215" t="s">
        <v>1</v>
      </c>
      <c r="F938" s="216" t="s">
        <v>1103</v>
      </c>
      <c r="G938" s="214"/>
      <c r="H938" s="217">
        <v>15.93</v>
      </c>
      <c r="I938" s="218"/>
      <c r="J938" s="214"/>
      <c r="K938" s="214"/>
      <c r="L938" s="219"/>
      <c r="M938" s="220"/>
      <c r="N938" s="221"/>
      <c r="O938" s="221"/>
      <c r="P938" s="221"/>
      <c r="Q938" s="221"/>
      <c r="R938" s="221"/>
      <c r="S938" s="221"/>
      <c r="T938" s="222"/>
      <c r="AT938" s="223" t="s">
        <v>301</v>
      </c>
      <c r="AU938" s="223" t="s">
        <v>120</v>
      </c>
      <c r="AV938" s="14" t="s">
        <v>120</v>
      </c>
      <c r="AW938" s="14" t="s">
        <v>32</v>
      </c>
      <c r="AX938" s="14" t="s">
        <v>77</v>
      </c>
      <c r="AY938" s="223" t="s">
        <v>292</v>
      </c>
    </row>
    <row r="939" spans="2:51" s="16" customFormat="1" ht="11.25">
      <c r="B939" s="235"/>
      <c r="C939" s="236"/>
      <c r="D939" s="204" t="s">
        <v>301</v>
      </c>
      <c r="E939" s="237" t="s">
        <v>1</v>
      </c>
      <c r="F939" s="238" t="s">
        <v>316</v>
      </c>
      <c r="G939" s="236"/>
      <c r="H939" s="239">
        <v>1459.4970000000001</v>
      </c>
      <c r="I939" s="240"/>
      <c r="J939" s="236"/>
      <c r="K939" s="236"/>
      <c r="L939" s="241"/>
      <c r="M939" s="242"/>
      <c r="N939" s="243"/>
      <c r="O939" s="243"/>
      <c r="P939" s="243"/>
      <c r="Q939" s="243"/>
      <c r="R939" s="243"/>
      <c r="S939" s="243"/>
      <c r="T939" s="244"/>
      <c r="AT939" s="245" t="s">
        <v>301</v>
      </c>
      <c r="AU939" s="245" t="s">
        <v>120</v>
      </c>
      <c r="AV939" s="16" t="s">
        <v>317</v>
      </c>
      <c r="AW939" s="16" t="s">
        <v>32</v>
      </c>
      <c r="AX939" s="16" t="s">
        <v>77</v>
      </c>
      <c r="AY939" s="245" t="s">
        <v>292</v>
      </c>
    </row>
    <row r="940" spans="2:51" s="13" customFormat="1" ht="11.25">
      <c r="B940" s="202"/>
      <c r="C940" s="203"/>
      <c r="D940" s="204" t="s">
        <v>301</v>
      </c>
      <c r="E940" s="205" t="s">
        <v>1</v>
      </c>
      <c r="F940" s="206" t="s">
        <v>547</v>
      </c>
      <c r="G940" s="203"/>
      <c r="H940" s="205" t="s">
        <v>1</v>
      </c>
      <c r="I940" s="207"/>
      <c r="J940" s="203"/>
      <c r="K940" s="203"/>
      <c r="L940" s="208"/>
      <c r="M940" s="209"/>
      <c r="N940" s="210"/>
      <c r="O940" s="210"/>
      <c r="P940" s="210"/>
      <c r="Q940" s="210"/>
      <c r="R940" s="210"/>
      <c r="S940" s="210"/>
      <c r="T940" s="211"/>
      <c r="AT940" s="212" t="s">
        <v>301</v>
      </c>
      <c r="AU940" s="212" t="s">
        <v>120</v>
      </c>
      <c r="AV940" s="13" t="s">
        <v>85</v>
      </c>
      <c r="AW940" s="13" t="s">
        <v>32</v>
      </c>
      <c r="AX940" s="13" t="s">
        <v>77</v>
      </c>
      <c r="AY940" s="212" t="s">
        <v>292</v>
      </c>
    </row>
    <row r="941" spans="2:51" s="14" customFormat="1" ht="33.75">
      <c r="B941" s="213"/>
      <c r="C941" s="214"/>
      <c r="D941" s="204" t="s">
        <v>301</v>
      </c>
      <c r="E941" s="215" t="s">
        <v>1</v>
      </c>
      <c r="F941" s="216" t="s">
        <v>1104</v>
      </c>
      <c r="G941" s="214"/>
      <c r="H941" s="217">
        <v>282.92</v>
      </c>
      <c r="I941" s="218"/>
      <c r="J941" s="214"/>
      <c r="K941" s="214"/>
      <c r="L941" s="219"/>
      <c r="M941" s="220"/>
      <c r="N941" s="221"/>
      <c r="O941" s="221"/>
      <c r="P941" s="221"/>
      <c r="Q941" s="221"/>
      <c r="R941" s="221"/>
      <c r="S941" s="221"/>
      <c r="T941" s="222"/>
      <c r="AT941" s="223" t="s">
        <v>301</v>
      </c>
      <c r="AU941" s="223" t="s">
        <v>120</v>
      </c>
      <c r="AV941" s="14" t="s">
        <v>120</v>
      </c>
      <c r="AW941" s="14" t="s">
        <v>32</v>
      </c>
      <c r="AX941" s="14" t="s">
        <v>77</v>
      </c>
      <c r="AY941" s="223" t="s">
        <v>292</v>
      </c>
    </row>
    <row r="942" spans="2:51" s="14" customFormat="1" ht="11.25">
      <c r="B942" s="213"/>
      <c r="C942" s="214"/>
      <c r="D942" s="204" t="s">
        <v>301</v>
      </c>
      <c r="E942" s="215" t="s">
        <v>1</v>
      </c>
      <c r="F942" s="216" t="s">
        <v>1105</v>
      </c>
      <c r="G942" s="214"/>
      <c r="H942" s="217">
        <v>43.457999999999998</v>
      </c>
      <c r="I942" s="218"/>
      <c r="J942" s="214"/>
      <c r="K942" s="214"/>
      <c r="L942" s="219"/>
      <c r="M942" s="220"/>
      <c r="N942" s="221"/>
      <c r="O942" s="221"/>
      <c r="P942" s="221"/>
      <c r="Q942" s="221"/>
      <c r="R942" s="221"/>
      <c r="S942" s="221"/>
      <c r="T942" s="222"/>
      <c r="AT942" s="223" t="s">
        <v>301</v>
      </c>
      <c r="AU942" s="223" t="s">
        <v>120</v>
      </c>
      <c r="AV942" s="14" t="s">
        <v>120</v>
      </c>
      <c r="AW942" s="14" t="s">
        <v>32</v>
      </c>
      <c r="AX942" s="14" t="s">
        <v>77</v>
      </c>
      <c r="AY942" s="223" t="s">
        <v>292</v>
      </c>
    </row>
    <row r="943" spans="2:51" s="14" customFormat="1" ht="11.25">
      <c r="B943" s="213"/>
      <c r="C943" s="214"/>
      <c r="D943" s="204" t="s">
        <v>301</v>
      </c>
      <c r="E943" s="215" t="s">
        <v>1</v>
      </c>
      <c r="F943" s="216" t="s">
        <v>1106</v>
      </c>
      <c r="G943" s="214"/>
      <c r="H943" s="217">
        <v>38.25</v>
      </c>
      <c r="I943" s="218"/>
      <c r="J943" s="214"/>
      <c r="K943" s="214"/>
      <c r="L943" s="219"/>
      <c r="M943" s="220"/>
      <c r="N943" s="221"/>
      <c r="O943" s="221"/>
      <c r="P943" s="221"/>
      <c r="Q943" s="221"/>
      <c r="R943" s="221"/>
      <c r="S943" s="221"/>
      <c r="T943" s="222"/>
      <c r="AT943" s="223" t="s">
        <v>301</v>
      </c>
      <c r="AU943" s="223" t="s">
        <v>120</v>
      </c>
      <c r="AV943" s="14" t="s">
        <v>120</v>
      </c>
      <c r="AW943" s="14" t="s">
        <v>32</v>
      </c>
      <c r="AX943" s="14" t="s">
        <v>77</v>
      </c>
      <c r="AY943" s="223" t="s">
        <v>292</v>
      </c>
    </row>
    <row r="944" spans="2:51" s="14" customFormat="1" ht="11.25">
      <c r="B944" s="213"/>
      <c r="C944" s="214"/>
      <c r="D944" s="204" t="s">
        <v>301</v>
      </c>
      <c r="E944" s="215" t="s">
        <v>1</v>
      </c>
      <c r="F944" s="216" t="s">
        <v>1107</v>
      </c>
      <c r="G944" s="214"/>
      <c r="H944" s="217">
        <v>34.817</v>
      </c>
      <c r="I944" s="218"/>
      <c r="J944" s="214"/>
      <c r="K944" s="214"/>
      <c r="L944" s="219"/>
      <c r="M944" s="220"/>
      <c r="N944" s="221"/>
      <c r="O944" s="221"/>
      <c r="P944" s="221"/>
      <c r="Q944" s="221"/>
      <c r="R944" s="221"/>
      <c r="S944" s="221"/>
      <c r="T944" s="222"/>
      <c r="AT944" s="223" t="s">
        <v>301</v>
      </c>
      <c r="AU944" s="223" t="s">
        <v>120</v>
      </c>
      <c r="AV944" s="14" t="s">
        <v>120</v>
      </c>
      <c r="AW944" s="14" t="s">
        <v>32</v>
      </c>
      <c r="AX944" s="14" t="s">
        <v>77</v>
      </c>
      <c r="AY944" s="223" t="s">
        <v>292</v>
      </c>
    </row>
    <row r="945" spans="2:51" s="14" customFormat="1" ht="11.25">
      <c r="B945" s="213"/>
      <c r="C945" s="214"/>
      <c r="D945" s="204" t="s">
        <v>301</v>
      </c>
      <c r="E945" s="215" t="s">
        <v>1</v>
      </c>
      <c r="F945" s="216" t="s">
        <v>1108</v>
      </c>
      <c r="G945" s="214"/>
      <c r="H945" s="217">
        <v>25.809000000000001</v>
      </c>
      <c r="I945" s="218"/>
      <c r="J945" s="214"/>
      <c r="K945" s="214"/>
      <c r="L945" s="219"/>
      <c r="M945" s="220"/>
      <c r="N945" s="221"/>
      <c r="O945" s="221"/>
      <c r="P945" s="221"/>
      <c r="Q945" s="221"/>
      <c r="R945" s="221"/>
      <c r="S945" s="221"/>
      <c r="T945" s="222"/>
      <c r="AT945" s="223" t="s">
        <v>301</v>
      </c>
      <c r="AU945" s="223" t="s">
        <v>120</v>
      </c>
      <c r="AV945" s="14" t="s">
        <v>120</v>
      </c>
      <c r="AW945" s="14" t="s">
        <v>32</v>
      </c>
      <c r="AX945" s="14" t="s">
        <v>77</v>
      </c>
      <c r="AY945" s="223" t="s">
        <v>292</v>
      </c>
    </row>
    <row r="946" spans="2:51" s="14" customFormat="1" ht="11.25">
      <c r="B946" s="213"/>
      <c r="C946" s="214"/>
      <c r="D946" s="204" t="s">
        <v>301</v>
      </c>
      <c r="E946" s="215" t="s">
        <v>1</v>
      </c>
      <c r="F946" s="216" t="s">
        <v>1109</v>
      </c>
      <c r="G946" s="214"/>
      <c r="H946" s="217">
        <v>34.834000000000003</v>
      </c>
      <c r="I946" s="218"/>
      <c r="J946" s="214"/>
      <c r="K946" s="214"/>
      <c r="L946" s="219"/>
      <c r="M946" s="220"/>
      <c r="N946" s="221"/>
      <c r="O946" s="221"/>
      <c r="P946" s="221"/>
      <c r="Q946" s="221"/>
      <c r="R946" s="221"/>
      <c r="S946" s="221"/>
      <c r="T946" s="222"/>
      <c r="AT946" s="223" t="s">
        <v>301</v>
      </c>
      <c r="AU946" s="223" t="s">
        <v>120</v>
      </c>
      <c r="AV946" s="14" t="s">
        <v>120</v>
      </c>
      <c r="AW946" s="14" t="s">
        <v>32</v>
      </c>
      <c r="AX946" s="14" t="s">
        <v>77</v>
      </c>
      <c r="AY946" s="223" t="s">
        <v>292</v>
      </c>
    </row>
    <row r="947" spans="2:51" s="14" customFormat="1" ht="22.5">
      <c r="B947" s="213"/>
      <c r="C947" s="214"/>
      <c r="D947" s="204" t="s">
        <v>301</v>
      </c>
      <c r="E947" s="215" t="s">
        <v>1</v>
      </c>
      <c r="F947" s="216" t="s">
        <v>1110</v>
      </c>
      <c r="G947" s="214"/>
      <c r="H947" s="217">
        <v>76.052999999999997</v>
      </c>
      <c r="I947" s="218"/>
      <c r="J947" s="214"/>
      <c r="K947" s="214"/>
      <c r="L947" s="219"/>
      <c r="M947" s="220"/>
      <c r="N947" s="221"/>
      <c r="O947" s="221"/>
      <c r="P947" s="221"/>
      <c r="Q947" s="221"/>
      <c r="R947" s="221"/>
      <c r="S947" s="221"/>
      <c r="T947" s="222"/>
      <c r="AT947" s="223" t="s">
        <v>301</v>
      </c>
      <c r="AU947" s="223" t="s">
        <v>120</v>
      </c>
      <c r="AV947" s="14" t="s">
        <v>120</v>
      </c>
      <c r="AW947" s="14" t="s">
        <v>32</v>
      </c>
      <c r="AX947" s="14" t="s">
        <v>77</v>
      </c>
      <c r="AY947" s="223" t="s">
        <v>292</v>
      </c>
    </row>
    <row r="948" spans="2:51" s="14" customFormat="1" ht="11.25">
      <c r="B948" s="213"/>
      <c r="C948" s="214"/>
      <c r="D948" s="204" t="s">
        <v>301</v>
      </c>
      <c r="E948" s="215" t="s">
        <v>1</v>
      </c>
      <c r="F948" s="216" t="s">
        <v>1111</v>
      </c>
      <c r="G948" s="214"/>
      <c r="H948" s="217">
        <v>9.3510000000000009</v>
      </c>
      <c r="I948" s="218"/>
      <c r="J948" s="214"/>
      <c r="K948" s="214"/>
      <c r="L948" s="219"/>
      <c r="M948" s="220"/>
      <c r="N948" s="221"/>
      <c r="O948" s="221"/>
      <c r="P948" s="221"/>
      <c r="Q948" s="221"/>
      <c r="R948" s="221"/>
      <c r="S948" s="221"/>
      <c r="T948" s="222"/>
      <c r="AT948" s="223" t="s">
        <v>301</v>
      </c>
      <c r="AU948" s="223" t="s">
        <v>120</v>
      </c>
      <c r="AV948" s="14" t="s">
        <v>120</v>
      </c>
      <c r="AW948" s="14" t="s">
        <v>32</v>
      </c>
      <c r="AX948" s="14" t="s">
        <v>77</v>
      </c>
      <c r="AY948" s="223" t="s">
        <v>292</v>
      </c>
    </row>
    <row r="949" spans="2:51" s="14" customFormat="1" ht="11.25">
      <c r="B949" s="213"/>
      <c r="C949" s="214"/>
      <c r="D949" s="204" t="s">
        <v>301</v>
      </c>
      <c r="E949" s="215" t="s">
        <v>1</v>
      </c>
      <c r="F949" s="216" t="s">
        <v>1112</v>
      </c>
      <c r="G949" s="214"/>
      <c r="H949" s="217">
        <v>5.4950000000000001</v>
      </c>
      <c r="I949" s="218"/>
      <c r="J949" s="214"/>
      <c r="K949" s="214"/>
      <c r="L949" s="219"/>
      <c r="M949" s="220"/>
      <c r="N949" s="221"/>
      <c r="O949" s="221"/>
      <c r="P949" s="221"/>
      <c r="Q949" s="221"/>
      <c r="R949" s="221"/>
      <c r="S949" s="221"/>
      <c r="T949" s="222"/>
      <c r="AT949" s="223" t="s">
        <v>301</v>
      </c>
      <c r="AU949" s="223" t="s">
        <v>120</v>
      </c>
      <c r="AV949" s="14" t="s">
        <v>120</v>
      </c>
      <c r="AW949" s="14" t="s">
        <v>32</v>
      </c>
      <c r="AX949" s="14" t="s">
        <v>77</v>
      </c>
      <c r="AY949" s="223" t="s">
        <v>292</v>
      </c>
    </row>
    <row r="950" spans="2:51" s="14" customFormat="1" ht="22.5">
      <c r="B950" s="213"/>
      <c r="C950" s="214"/>
      <c r="D950" s="204" t="s">
        <v>301</v>
      </c>
      <c r="E950" s="215" t="s">
        <v>1</v>
      </c>
      <c r="F950" s="216" t="s">
        <v>1113</v>
      </c>
      <c r="G950" s="214"/>
      <c r="H950" s="217">
        <v>73.436999999999998</v>
      </c>
      <c r="I950" s="218"/>
      <c r="J950" s="214"/>
      <c r="K950" s="214"/>
      <c r="L950" s="219"/>
      <c r="M950" s="220"/>
      <c r="N950" s="221"/>
      <c r="O950" s="221"/>
      <c r="P950" s="221"/>
      <c r="Q950" s="221"/>
      <c r="R950" s="221"/>
      <c r="S950" s="221"/>
      <c r="T950" s="222"/>
      <c r="AT950" s="223" t="s">
        <v>301</v>
      </c>
      <c r="AU950" s="223" t="s">
        <v>120</v>
      </c>
      <c r="AV950" s="14" t="s">
        <v>120</v>
      </c>
      <c r="AW950" s="14" t="s">
        <v>32</v>
      </c>
      <c r="AX950" s="14" t="s">
        <v>77</v>
      </c>
      <c r="AY950" s="223" t="s">
        <v>292</v>
      </c>
    </row>
    <row r="951" spans="2:51" s="14" customFormat="1" ht="22.5">
      <c r="B951" s="213"/>
      <c r="C951" s="214"/>
      <c r="D951" s="204" t="s">
        <v>301</v>
      </c>
      <c r="E951" s="215" t="s">
        <v>1</v>
      </c>
      <c r="F951" s="216" t="s">
        <v>1114</v>
      </c>
      <c r="G951" s="214"/>
      <c r="H951" s="217">
        <v>60.593000000000004</v>
      </c>
      <c r="I951" s="218"/>
      <c r="J951" s="214"/>
      <c r="K951" s="214"/>
      <c r="L951" s="219"/>
      <c r="M951" s="220"/>
      <c r="N951" s="221"/>
      <c r="O951" s="221"/>
      <c r="P951" s="221"/>
      <c r="Q951" s="221"/>
      <c r="R951" s="221"/>
      <c r="S951" s="221"/>
      <c r="T951" s="222"/>
      <c r="AT951" s="223" t="s">
        <v>301</v>
      </c>
      <c r="AU951" s="223" t="s">
        <v>120</v>
      </c>
      <c r="AV951" s="14" t="s">
        <v>120</v>
      </c>
      <c r="AW951" s="14" t="s">
        <v>32</v>
      </c>
      <c r="AX951" s="14" t="s">
        <v>77</v>
      </c>
      <c r="AY951" s="223" t="s">
        <v>292</v>
      </c>
    </row>
    <row r="952" spans="2:51" s="14" customFormat="1" ht="11.25">
      <c r="B952" s="213"/>
      <c r="C952" s="214"/>
      <c r="D952" s="204" t="s">
        <v>301</v>
      </c>
      <c r="E952" s="215" t="s">
        <v>1</v>
      </c>
      <c r="F952" s="216" t="s">
        <v>1115</v>
      </c>
      <c r="G952" s="214"/>
      <c r="H952" s="217">
        <v>9.3510000000000009</v>
      </c>
      <c r="I952" s="218"/>
      <c r="J952" s="214"/>
      <c r="K952" s="214"/>
      <c r="L952" s="219"/>
      <c r="M952" s="220"/>
      <c r="N952" s="221"/>
      <c r="O952" s="221"/>
      <c r="P952" s="221"/>
      <c r="Q952" s="221"/>
      <c r="R952" s="221"/>
      <c r="S952" s="221"/>
      <c r="T952" s="222"/>
      <c r="AT952" s="223" t="s">
        <v>301</v>
      </c>
      <c r="AU952" s="223" t="s">
        <v>120</v>
      </c>
      <c r="AV952" s="14" t="s">
        <v>120</v>
      </c>
      <c r="AW952" s="14" t="s">
        <v>32</v>
      </c>
      <c r="AX952" s="14" t="s">
        <v>77</v>
      </c>
      <c r="AY952" s="223" t="s">
        <v>292</v>
      </c>
    </row>
    <row r="953" spans="2:51" s="14" customFormat="1" ht="22.5">
      <c r="B953" s="213"/>
      <c r="C953" s="214"/>
      <c r="D953" s="204" t="s">
        <v>301</v>
      </c>
      <c r="E953" s="215" t="s">
        <v>1</v>
      </c>
      <c r="F953" s="216" t="s">
        <v>1116</v>
      </c>
      <c r="G953" s="214"/>
      <c r="H953" s="217">
        <v>60.593000000000004</v>
      </c>
      <c r="I953" s="218"/>
      <c r="J953" s="214"/>
      <c r="K953" s="214"/>
      <c r="L953" s="219"/>
      <c r="M953" s="220"/>
      <c r="N953" s="221"/>
      <c r="O953" s="221"/>
      <c r="P953" s="221"/>
      <c r="Q953" s="221"/>
      <c r="R953" s="221"/>
      <c r="S953" s="221"/>
      <c r="T953" s="222"/>
      <c r="AT953" s="223" t="s">
        <v>301</v>
      </c>
      <c r="AU953" s="223" t="s">
        <v>120</v>
      </c>
      <c r="AV953" s="14" t="s">
        <v>120</v>
      </c>
      <c r="AW953" s="14" t="s">
        <v>32</v>
      </c>
      <c r="AX953" s="14" t="s">
        <v>77</v>
      </c>
      <c r="AY953" s="223" t="s">
        <v>292</v>
      </c>
    </row>
    <row r="954" spans="2:51" s="14" customFormat="1" ht="11.25">
      <c r="B954" s="213"/>
      <c r="C954" s="214"/>
      <c r="D954" s="204" t="s">
        <v>301</v>
      </c>
      <c r="E954" s="215" t="s">
        <v>1</v>
      </c>
      <c r="F954" s="216" t="s">
        <v>1117</v>
      </c>
      <c r="G954" s="214"/>
      <c r="H954" s="217">
        <v>9.3510000000000009</v>
      </c>
      <c r="I954" s="218"/>
      <c r="J954" s="214"/>
      <c r="K954" s="214"/>
      <c r="L954" s="219"/>
      <c r="M954" s="220"/>
      <c r="N954" s="221"/>
      <c r="O954" s="221"/>
      <c r="P954" s="221"/>
      <c r="Q954" s="221"/>
      <c r="R954" s="221"/>
      <c r="S954" s="221"/>
      <c r="T954" s="222"/>
      <c r="AT954" s="223" t="s">
        <v>301</v>
      </c>
      <c r="AU954" s="223" t="s">
        <v>120</v>
      </c>
      <c r="AV954" s="14" t="s">
        <v>120</v>
      </c>
      <c r="AW954" s="14" t="s">
        <v>32</v>
      </c>
      <c r="AX954" s="14" t="s">
        <v>77</v>
      </c>
      <c r="AY954" s="223" t="s">
        <v>292</v>
      </c>
    </row>
    <row r="955" spans="2:51" s="14" customFormat="1" ht="11.25">
      <c r="B955" s="213"/>
      <c r="C955" s="214"/>
      <c r="D955" s="204" t="s">
        <v>301</v>
      </c>
      <c r="E955" s="215" t="s">
        <v>1</v>
      </c>
      <c r="F955" s="216" t="s">
        <v>1118</v>
      </c>
      <c r="G955" s="214"/>
      <c r="H955" s="217">
        <v>7.3760000000000003</v>
      </c>
      <c r="I955" s="218"/>
      <c r="J955" s="214"/>
      <c r="K955" s="214"/>
      <c r="L955" s="219"/>
      <c r="M955" s="220"/>
      <c r="N955" s="221"/>
      <c r="O955" s="221"/>
      <c r="P955" s="221"/>
      <c r="Q955" s="221"/>
      <c r="R955" s="221"/>
      <c r="S955" s="221"/>
      <c r="T955" s="222"/>
      <c r="AT955" s="223" t="s">
        <v>301</v>
      </c>
      <c r="AU955" s="223" t="s">
        <v>120</v>
      </c>
      <c r="AV955" s="14" t="s">
        <v>120</v>
      </c>
      <c r="AW955" s="14" t="s">
        <v>32</v>
      </c>
      <c r="AX955" s="14" t="s">
        <v>77</v>
      </c>
      <c r="AY955" s="223" t="s">
        <v>292</v>
      </c>
    </row>
    <row r="956" spans="2:51" s="14" customFormat="1" ht="22.5">
      <c r="B956" s="213"/>
      <c r="C956" s="214"/>
      <c r="D956" s="204" t="s">
        <v>301</v>
      </c>
      <c r="E956" s="215" t="s">
        <v>1</v>
      </c>
      <c r="F956" s="216" t="s">
        <v>1119</v>
      </c>
      <c r="G956" s="214"/>
      <c r="H956" s="217">
        <v>86.108999999999995</v>
      </c>
      <c r="I956" s="218"/>
      <c r="J956" s="214"/>
      <c r="K956" s="214"/>
      <c r="L956" s="219"/>
      <c r="M956" s="220"/>
      <c r="N956" s="221"/>
      <c r="O956" s="221"/>
      <c r="P956" s="221"/>
      <c r="Q956" s="221"/>
      <c r="R956" s="221"/>
      <c r="S956" s="221"/>
      <c r="T956" s="222"/>
      <c r="AT956" s="223" t="s">
        <v>301</v>
      </c>
      <c r="AU956" s="223" t="s">
        <v>120</v>
      </c>
      <c r="AV956" s="14" t="s">
        <v>120</v>
      </c>
      <c r="AW956" s="14" t="s">
        <v>32</v>
      </c>
      <c r="AX956" s="14" t="s">
        <v>77</v>
      </c>
      <c r="AY956" s="223" t="s">
        <v>292</v>
      </c>
    </row>
    <row r="957" spans="2:51" s="14" customFormat="1" ht="11.25">
      <c r="B957" s="213"/>
      <c r="C957" s="214"/>
      <c r="D957" s="204" t="s">
        <v>301</v>
      </c>
      <c r="E957" s="215" t="s">
        <v>1</v>
      </c>
      <c r="F957" s="216" t="s">
        <v>1120</v>
      </c>
      <c r="G957" s="214"/>
      <c r="H957" s="217">
        <v>9.3510000000000009</v>
      </c>
      <c r="I957" s="218"/>
      <c r="J957" s="214"/>
      <c r="K957" s="214"/>
      <c r="L957" s="219"/>
      <c r="M957" s="220"/>
      <c r="N957" s="221"/>
      <c r="O957" s="221"/>
      <c r="P957" s="221"/>
      <c r="Q957" s="221"/>
      <c r="R957" s="221"/>
      <c r="S957" s="221"/>
      <c r="T957" s="222"/>
      <c r="AT957" s="223" t="s">
        <v>301</v>
      </c>
      <c r="AU957" s="223" t="s">
        <v>120</v>
      </c>
      <c r="AV957" s="14" t="s">
        <v>120</v>
      </c>
      <c r="AW957" s="14" t="s">
        <v>32</v>
      </c>
      <c r="AX957" s="14" t="s">
        <v>77</v>
      </c>
      <c r="AY957" s="223" t="s">
        <v>292</v>
      </c>
    </row>
    <row r="958" spans="2:51" s="14" customFormat="1" ht="22.5">
      <c r="B958" s="213"/>
      <c r="C958" s="214"/>
      <c r="D958" s="204" t="s">
        <v>301</v>
      </c>
      <c r="E958" s="215" t="s">
        <v>1</v>
      </c>
      <c r="F958" s="216" t="s">
        <v>1121</v>
      </c>
      <c r="G958" s="214"/>
      <c r="H958" s="217">
        <v>60.56</v>
      </c>
      <c r="I958" s="218"/>
      <c r="J958" s="214"/>
      <c r="K958" s="214"/>
      <c r="L958" s="219"/>
      <c r="M958" s="220"/>
      <c r="N958" s="221"/>
      <c r="O958" s="221"/>
      <c r="P958" s="221"/>
      <c r="Q958" s="221"/>
      <c r="R958" s="221"/>
      <c r="S958" s="221"/>
      <c r="T958" s="222"/>
      <c r="AT958" s="223" t="s">
        <v>301</v>
      </c>
      <c r="AU958" s="223" t="s">
        <v>120</v>
      </c>
      <c r="AV958" s="14" t="s">
        <v>120</v>
      </c>
      <c r="AW958" s="14" t="s">
        <v>32</v>
      </c>
      <c r="AX958" s="14" t="s">
        <v>77</v>
      </c>
      <c r="AY958" s="223" t="s">
        <v>292</v>
      </c>
    </row>
    <row r="959" spans="2:51" s="14" customFormat="1" ht="22.5">
      <c r="B959" s="213"/>
      <c r="C959" s="214"/>
      <c r="D959" s="204" t="s">
        <v>301</v>
      </c>
      <c r="E959" s="215" t="s">
        <v>1</v>
      </c>
      <c r="F959" s="216" t="s">
        <v>1122</v>
      </c>
      <c r="G959" s="214"/>
      <c r="H959" s="217">
        <v>60.56</v>
      </c>
      <c r="I959" s="218"/>
      <c r="J959" s="214"/>
      <c r="K959" s="214"/>
      <c r="L959" s="219"/>
      <c r="M959" s="220"/>
      <c r="N959" s="221"/>
      <c r="O959" s="221"/>
      <c r="P959" s="221"/>
      <c r="Q959" s="221"/>
      <c r="R959" s="221"/>
      <c r="S959" s="221"/>
      <c r="T959" s="222"/>
      <c r="AT959" s="223" t="s">
        <v>301</v>
      </c>
      <c r="AU959" s="223" t="s">
        <v>120</v>
      </c>
      <c r="AV959" s="14" t="s">
        <v>120</v>
      </c>
      <c r="AW959" s="14" t="s">
        <v>32</v>
      </c>
      <c r="AX959" s="14" t="s">
        <v>77</v>
      </c>
      <c r="AY959" s="223" t="s">
        <v>292</v>
      </c>
    </row>
    <row r="960" spans="2:51" s="14" customFormat="1" ht="11.25">
      <c r="B960" s="213"/>
      <c r="C960" s="214"/>
      <c r="D960" s="204" t="s">
        <v>301</v>
      </c>
      <c r="E960" s="215" t="s">
        <v>1</v>
      </c>
      <c r="F960" s="216" t="s">
        <v>1123</v>
      </c>
      <c r="G960" s="214"/>
      <c r="H960" s="217">
        <v>9.3510000000000009</v>
      </c>
      <c r="I960" s="218"/>
      <c r="J960" s="214"/>
      <c r="K960" s="214"/>
      <c r="L960" s="219"/>
      <c r="M960" s="220"/>
      <c r="N960" s="221"/>
      <c r="O960" s="221"/>
      <c r="P960" s="221"/>
      <c r="Q960" s="221"/>
      <c r="R960" s="221"/>
      <c r="S960" s="221"/>
      <c r="T960" s="222"/>
      <c r="AT960" s="223" t="s">
        <v>301</v>
      </c>
      <c r="AU960" s="223" t="s">
        <v>120</v>
      </c>
      <c r="AV960" s="14" t="s">
        <v>120</v>
      </c>
      <c r="AW960" s="14" t="s">
        <v>32</v>
      </c>
      <c r="AX960" s="14" t="s">
        <v>77</v>
      </c>
      <c r="AY960" s="223" t="s">
        <v>292</v>
      </c>
    </row>
    <row r="961" spans="2:51" s="14" customFormat="1" ht="11.25">
      <c r="B961" s="213"/>
      <c r="C961" s="214"/>
      <c r="D961" s="204" t="s">
        <v>301</v>
      </c>
      <c r="E961" s="215" t="s">
        <v>1</v>
      </c>
      <c r="F961" s="216" t="s">
        <v>1124</v>
      </c>
      <c r="G961" s="214"/>
      <c r="H961" s="217">
        <v>9.3510000000000009</v>
      </c>
      <c r="I961" s="218"/>
      <c r="J961" s="214"/>
      <c r="K961" s="214"/>
      <c r="L961" s="219"/>
      <c r="M961" s="220"/>
      <c r="N961" s="221"/>
      <c r="O961" s="221"/>
      <c r="P961" s="221"/>
      <c r="Q961" s="221"/>
      <c r="R961" s="221"/>
      <c r="S961" s="221"/>
      <c r="T961" s="222"/>
      <c r="AT961" s="223" t="s">
        <v>301</v>
      </c>
      <c r="AU961" s="223" t="s">
        <v>120</v>
      </c>
      <c r="AV961" s="14" t="s">
        <v>120</v>
      </c>
      <c r="AW961" s="14" t="s">
        <v>32</v>
      </c>
      <c r="AX961" s="14" t="s">
        <v>77</v>
      </c>
      <c r="AY961" s="223" t="s">
        <v>292</v>
      </c>
    </row>
    <row r="962" spans="2:51" s="14" customFormat="1" ht="22.5">
      <c r="B962" s="213"/>
      <c r="C962" s="214"/>
      <c r="D962" s="204" t="s">
        <v>301</v>
      </c>
      <c r="E962" s="215" t="s">
        <v>1</v>
      </c>
      <c r="F962" s="216" t="s">
        <v>1125</v>
      </c>
      <c r="G962" s="214"/>
      <c r="H962" s="217">
        <v>60.494999999999997</v>
      </c>
      <c r="I962" s="218"/>
      <c r="J962" s="214"/>
      <c r="K962" s="214"/>
      <c r="L962" s="219"/>
      <c r="M962" s="220"/>
      <c r="N962" s="221"/>
      <c r="O962" s="221"/>
      <c r="P962" s="221"/>
      <c r="Q962" s="221"/>
      <c r="R962" s="221"/>
      <c r="S962" s="221"/>
      <c r="T962" s="222"/>
      <c r="AT962" s="223" t="s">
        <v>301</v>
      </c>
      <c r="AU962" s="223" t="s">
        <v>120</v>
      </c>
      <c r="AV962" s="14" t="s">
        <v>120</v>
      </c>
      <c r="AW962" s="14" t="s">
        <v>32</v>
      </c>
      <c r="AX962" s="14" t="s">
        <v>77</v>
      </c>
      <c r="AY962" s="223" t="s">
        <v>292</v>
      </c>
    </row>
    <row r="963" spans="2:51" s="14" customFormat="1" ht="22.5">
      <c r="B963" s="213"/>
      <c r="C963" s="214"/>
      <c r="D963" s="204" t="s">
        <v>301</v>
      </c>
      <c r="E963" s="215" t="s">
        <v>1</v>
      </c>
      <c r="F963" s="216" t="s">
        <v>1126</v>
      </c>
      <c r="G963" s="214"/>
      <c r="H963" s="217">
        <v>60.494999999999997</v>
      </c>
      <c r="I963" s="218"/>
      <c r="J963" s="214"/>
      <c r="K963" s="214"/>
      <c r="L963" s="219"/>
      <c r="M963" s="220"/>
      <c r="N963" s="221"/>
      <c r="O963" s="221"/>
      <c r="P963" s="221"/>
      <c r="Q963" s="221"/>
      <c r="R963" s="221"/>
      <c r="S963" s="221"/>
      <c r="T963" s="222"/>
      <c r="AT963" s="223" t="s">
        <v>301</v>
      </c>
      <c r="AU963" s="223" t="s">
        <v>120</v>
      </c>
      <c r="AV963" s="14" t="s">
        <v>120</v>
      </c>
      <c r="AW963" s="14" t="s">
        <v>32</v>
      </c>
      <c r="AX963" s="14" t="s">
        <v>77</v>
      </c>
      <c r="AY963" s="223" t="s">
        <v>292</v>
      </c>
    </row>
    <row r="964" spans="2:51" s="14" customFormat="1" ht="11.25">
      <c r="B964" s="213"/>
      <c r="C964" s="214"/>
      <c r="D964" s="204" t="s">
        <v>301</v>
      </c>
      <c r="E964" s="215" t="s">
        <v>1</v>
      </c>
      <c r="F964" s="216" t="s">
        <v>1127</v>
      </c>
      <c r="G964" s="214"/>
      <c r="H964" s="217">
        <v>5.4950000000000001</v>
      </c>
      <c r="I964" s="218"/>
      <c r="J964" s="214"/>
      <c r="K964" s="214"/>
      <c r="L964" s="219"/>
      <c r="M964" s="220"/>
      <c r="N964" s="221"/>
      <c r="O964" s="221"/>
      <c r="P964" s="221"/>
      <c r="Q964" s="221"/>
      <c r="R964" s="221"/>
      <c r="S964" s="221"/>
      <c r="T964" s="222"/>
      <c r="AT964" s="223" t="s">
        <v>301</v>
      </c>
      <c r="AU964" s="223" t="s">
        <v>120</v>
      </c>
      <c r="AV964" s="14" t="s">
        <v>120</v>
      </c>
      <c r="AW964" s="14" t="s">
        <v>32</v>
      </c>
      <c r="AX964" s="14" t="s">
        <v>77</v>
      </c>
      <c r="AY964" s="223" t="s">
        <v>292</v>
      </c>
    </row>
    <row r="965" spans="2:51" s="14" customFormat="1" ht="11.25">
      <c r="B965" s="213"/>
      <c r="C965" s="214"/>
      <c r="D965" s="204" t="s">
        <v>301</v>
      </c>
      <c r="E965" s="215" t="s">
        <v>1</v>
      </c>
      <c r="F965" s="216" t="s">
        <v>1128</v>
      </c>
      <c r="G965" s="214"/>
      <c r="H965" s="217">
        <v>9.3510000000000009</v>
      </c>
      <c r="I965" s="218"/>
      <c r="J965" s="214"/>
      <c r="K965" s="214"/>
      <c r="L965" s="219"/>
      <c r="M965" s="220"/>
      <c r="N965" s="221"/>
      <c r="O965" s="221"/>
      <c r="P965" s="221"/>
      <c r="Q965" s="221"/>
      <c r="R965" s="221"/>
      <c r="S965" s="221"/>
      <c r="T965" s="222"/>
      <c r="AT965" s="223" t="s">
        <v>301</v>
      </c>
      <c r="AU965" s="223" t="s">
        <v>120</v>
      </c>
      <c r="AV965" s="14" t="s">
        <v>120</v>
      </c>
      <c r="AW965" s="14" t="s">
        <v>32</v>
      </c>
      <c r="AX965" s="14" t="s">
        <v>77</v>
      </c>
      <c r="AY965" s="223" t="s">
        <v>292</v>
      </c>
    </row>
    <row r="966" spans="2:51" s="14" customFormat="1" ht="22.5">
      <c r="B966" s="213"/>
      <c r="C966" s="214"/>
      <c r="D966" s="204" t="s">
        <v>301</v>
      </c>
      <c r="E966" s="215" t="s">
        <v>1</v>
      </c>
      <c r="F966" s="216" t="s">
        <v>1129</v>
      </c>
      <c r="G966" s="214"/>
      <c r="H966" s="217">
        <v>60.56</v>
      </c>
      <c r="I966" s="218"/>
      <c r="J966" s="214"/>
      <c r="K966" s="214"/>
      <c r="L966" s="219"/>
      <c r="M966" s="220"/>
      <c r="N966" s="221"/>
      <c r="O966" s="221"/>
      <c r="P966" s="221"/>
      <c r="Q966" s="221"/>
      <c r="R966" s="221"/>
      <c r="S966" s="221"/>
      <c r="T966" s="222"/>
      <c r="AT966" s="223" t="s">
        <v>301</v>
      </c>
      <c r="AU966" s="223" t="s">
        <v>120</v>
      </c>
      <c r="AV966" s="14" t="s">
        <v>120</v>
      </c>
      <c r="AW966" s="14" t="s">
        <v>32</v>
      </c>
      <c r="AX966" s="14" t="s">
        <v>77</v>
      </c>
      <c r="AY966" s="223" t="s">
        <v>292</v>
      </c>
    </row>
    <row r="967" spans="2:51" s="14" customFormat="1" ht="22.5">
      <c r="B967" s="213"/>
      <c r="C967" s="214"/>
      <c r="D967" s="204" t="s">
        <v>301</v>
      </c>
      <c r="E967" s="215" t="s">
        <v>1</v>
      </c>
      <c r="F967" s="216" t="s">
        <v>1130</v>
      </c>
      <c r="G967" s="214"/>
      <c r="H967" s="217">
        <v>60.56</v>
      </c>
      <c r="I967" s="218"/>
      <c r="J967" s="214"/>
      <c r="K967" s="214"/>
      <c r="L967" s="219"/>
      <c r="M967" s="220"/>
      <c r="N967" s="221"/>
      <c r="O967" s="221"/>
      <c r="P967" s="221"/>
      <c r="Q967" s="221"/>
      <c r="R967" s="221"/>
      <c r="S967" s="221"/>
      <c r="T967" s="222"/>
      <c r="AT967" s="223" t="s">
        <v>301</v>
      </c>
      <c r="AU967" s="223" t="s">
        <v>120</v>
      </c>
      <c r="AV967" s="14" t="s">
        <v>120</v>
      </c>
      <c r="AW967" s="14" t="s">
        <v>32</v>
      </c>
      <c r="AX967" s="14" t="s">
        <v>77</v>
      </c>
      <c r="AY967" s="223" t="s">
        <v>292</v>
      </c>
    </row>
    <row r="968" spans="2:51" s="14" customFormat="1" ht="11.25">
      <c r="B968" s="213"/>
      <c r="C968" s="214"/>
      <c r="D968" s="204" t="s">
        <v>301</v>
      </c>
      <c r="E968" s="215" t="s">
        <v>1</v>
      </c>
      <c r="F968" s="216" t="s">
        <v>1131</v>
      </c>
      <c r="G968" s="214"/>
      <c r="H968" s="217">
        <v>9.3510000000000009</v>
      </c>
      <c r="I968" s="218"/>
      <c r="J968" s="214"/>
      <c r="K968" s="214"/>
      <c r="L968" s="219"/>
      <c r="M968" s="220"/>
      <c r="N968" s="221"/>
      <c r="O968" s="221"/>
      <c r="P968" s="221"/>
      <c r="Q968" s="221"/>
      <c r="R968" s="221"/>
      <c r="S968" s="221"/>
      <c r="T968" s="222"/>
      <c r="AT968" s="223" t="s">
        <v>301</v>
      </c>
      <c r="AU968" s="223" t="s">
        <v>120</v>
      </c>
      <c r="AV968" s="14" t="s">
        <v>120</v>
      </c>
      <c r="AW968" s="14" t="s">
        <v>32</v>
      </c>
      <c r="AX968" s="14" t="s">
        <v>77</v>
      </c>
      <c r="AY968" s="223" t="s">
        <v>292</v>
      </c>
    </row>
    <row r="969" spans="2:51" s="14" customFormat="1" ht="11.25">
      <c r="B969" s="213"/>
      <c r="C969" s="214"/>
      <c r="D969" s="204" t="s">
        <v>301</v>
      </c>
      <c r="E969" s="215" t="s">
        <v>1</v>
      </c>
      <c r="F969" s="216" t="s">
        <v>1132</v>
      </c>
      <c r="G969" s="214"/>
      <c r="H969" s="217">
        <v>9.3140000000000001</v>
      </c>
      <c r="I969" s="218"/>
      <c r="J969" s="214"/>
      <c r="K969" s="214"/>
      <c r="L969" s="219"/>
      <c r="M969" s="220"/>
      <c r="N969" s="221"/>
      <c r="O969" s="221"/>
      <c r="P969" s="221"/>
      <c r="Q969" s="221"/>
      <c r="R969" s="221"/>
      <c r="S969" s="221"/>
      <c r="T969" s="222"/>
      <c r="AT969" s="223" t="s">
        <v>301</v>
      </c>
      <c r="AU969" s="223" t="s">
        <v>120</v>
      </c>
      <c r="AV969" s="14" t="s">
        <v>120</v>
      </c>
      <c r="AW969" s="14" t="s">
        <v>32</v>
      </c>
      <c r="AX969" s="14" t="s">
        <v>77</v>
      </c>
      <c r="AY969" s="223" t="s">
        <v>292</v>
      </c>
    </row>
    <row r="970" spans="2:51" s="14" customFormat="1" ht="11.25">
      <c r="B970" s="213"/>
      <c r="C970" s="214"/>
      <c r="D970" s="204" t="s">
        <v>301</v>
      </c>
      <c r="E970" s="215" t="s">
        <v>1</v>
      </c>
      <c r="F970" s="216" t="s">
        <v>1133</v>
      </c>
      <c r="G970" s="214"/>
      <c r="H970" s="217">
        <v>12.616</v>
      </c>
      <c r="I970" s="218"/>
      <c r="J970" s="214"/>
      <c r="K970" s="214"/>
      <c r="L970" s="219"/>
      <c r="M970" s="220"/>
      <c r="N970" s="221"/>
      <c r="O970" s="221"/>
      <c r="P970" s="221"/>
      <c r="Q970" s="221"/>
      <c r="R970" s="221"/>
      <c r="S970" s="221"/>
      <c r="T970" s="222"/>
      <c r="AT970" s="223" t="s">
        <v>301</v>
      </c>
      <c r="AU970" s="223" t="s">
        <v>120</v>
      </c>
      <c r="AV970" s="14" t="s">
        <v>120</v>
      </c>
      <c r="AW970" s="14" t="s">
        <v>32</v>
      </c>
      <c r="AX970" s="14" t="s">
        <v>77</v>
      </c>
      <c r="AY970" s="223" t="s">
        <v>292</v>
      </c>
    </row>
    <row r="971" spans="2:51" s="14" customFormat="1" ht="11.25">
      <c r="B971" s="213"/>
      <c r="C971" s="214"/>
      <c r="D971" s="204" t="s">
        <v>301</v>
      </c>
      <c r="E971" s="215" t="s">
        <v>1</v>
      </c>
      <c r="F971" s="216" t="s">
        <v>1134</v>
      </c>
      <c r="G971" s="214"/>
      <c r="H971" s="217">
        <v>16.241</v>
      </c>
      <c r="I971" s="218"/>
      <c r="J971" s="214"/>
      <c r="K971" s="214"/>
      <c r="L971" s="219"/>
      <c r="M971" s="220"/>
      <c r="N971" s="221"/>
      <c r="O971" s="221"/>
      <c r="P971" s="221"/>
      <c r="Q971" s="221"/>
      <c r="R971" s="221"/>
      <c r="S971" s="221"/>
      <c r="T971" s="222"/>
      <c r="AT971" s="223" t="s">
        <v>301</v>
      </c>
      <c r="AU971" s="223" t="s">
        <v>120</v>
      </c>
      <c r="AV971" s="14" t="s">
        <v>120</v>
      </c>
      <c r="AW971" s="14" t="s">
        <v>32</v>
      </c>
      <c r="AX971" s="14" t="s">
        <v>77</v>
      </c>
      <c r="AY971" s="223" t="s">
        <v>292</v>
      </c>
    </row>
    <row r="972" spans="2:51" s="14" customFormat="1" ht="11.25">
      <c r="B972" s="213"/>
      <c r="C972" s="214"/>
      <c r="D972" s="204" t="s">
        <v>301</v>
      </c>
      <c r="E972" s="215" t="s">
        <v>1</v>
      </c>
      <c r="F972" s="216" t="s">
        <v>1135</v>
      </c>
      <c r="G972" s="214"/>
      <c r="H972" s="217">
        <v>14.443</v>
      </c>
      <c r="I972" s="218"/>
      <c r="J972" s="214"/>
      <c r="K972" s="214"/>
      <c r="L972" s="219"/>
      <c r="M972" s="220"/>
      <c r="N972" s="221"/>
      <c r="O972" s="221"/>
      <c r="P972" s="221"/>
      <c r="Q972" s="221"/>
      <c r="R972" s="221"/>
      <c r="S972" s="221"/>
      <c r="T972" s="222"/>
      <c r="AT972" s="223" t="s">
        <v>301</v>
      </c>
      <c r="AU972" s="223" t="s">
        <v>120</v>
      </c>
      <c r="AV972" s="14" t="s">
        <v>120</v>
      </c>
      <c r="AW972" s="14" t="s">
        <v>32</v>
      </c>
      <c r="AX972" s="14" t="s">
        <v>77</v>
      </c>
      <c r="AY972" s="223" t="s">
        <v>292</v>
      </c>
    </row>
    <row r="973" spans="2:51" s="14" customFormat="1" ht="11.25">
      <c r="B973" s="213"/>
      <c r="C973" s="214"/>
      <c r="D973" s="204" t="s">
        <v>301</v>
      </c>
      <c r="E973" s="215" t="s">
        <v>1</v>
      </c>
      <c r="F973" s="216" t="s">
        <v>1136</v>
      </c>
      <c r="G973" s="214"/>
      <c r="H973" s="217">
        <v>56.430999999999997</v>
      </c>
      <c r="I973" s="218"/>
      <c r="J973" s="214"/>
      <c r="K973" s="214"/>
      <c r="L973" s="219"/>
      <c r="M973" s="220"/>
      <c r="N973" s="221"/>
      <c r="O973" s="221"/>
      <c r="P973" s="221"/>
      <c r="Q973" s="221"/>
      <c r="R973" s="221"/>
      <c r="S973" s="221"/>
      <c r="T973" s="222"/>
      <c r="AT973" s="223" t="s">
        <v>301</v>
      </c>
      <c r="AU973" s="223" t="s">
        <v>120</v>
      </c>
      <c r="AV973" s="14" t="s">
        <v>120</v>
      </c>
      <c r="AW973" s="14" t="s">
        <v>32</v>
      </c>
      <c r="AX973" s="14" t="s">
        <v>77</v>
      </c>
      <c r="AY973" s="223" t="s">
        <v>292</v>
      </c>
    </row>
    <row r="974" spans="2:51" s="16" customFormat="1" ht="11.25">
      <c r="B974" s="235"/>
      <c r="C974" s="236"/>
      <c r="D974" s="204" t="s">
        <v>301</v>
      </c>
      <c r="E974" s="237" t="s">
        <v>1</v>
      </c>
      <c r="F974" s="238" t="s">
        <v>316</v>
      </c>
      <c r="G974" s="236"/>
      <c r="H974" s="239">
        <v>1382.3219999999999</v>
      </c>
      <c r="I974" s="240"/>
      <c r="J974" s="236"/>
      <c r="K974" s="236"/>
      <c r="L974" s="241"/>
      <c r="M974" s="242"/>
      <c r="N974" s="243"/>
      <c r="O974" s="243"/>
      <c r="P974" s="243"/>
      <c r="Q974" s="243"/>
      <c r="R974" s="243"/>
      <c r="S974" s="243"/>
      <c r="T974" s="244"/>
      <c r="AT974" s="245" t="s">
        <v>301</v>
      </c>
      <c r="AU974" s="245" t="s">
        <v>120</v>
      </c>
      <c r="AV974" s="16" t="s">
        <v>317</v>
      </c>
      <c r="AW974" s="16" t="s">
        <v>32</v>
      </c>
      <c r="AX974" s="16" t="s">
        <v>77</v>
      </c>
      <c r="AY974" s="245" t="s">
        <v>292</v>
      </c>
    </row>
    <row r="975" spans="2:51" s="13" customFormat="1" ht="11.25">
      <c r="B975" s="202"/>
      <c r="C975" s="203"/>
      <c r="D975" s="204" t="s">
        <v>301</v>
      </c>
      <c r="E975" s="205" t="s">
        <v>1</v>
      </c>
      <c r="F975" s="206" t="s">
        <v>550</v>
      </c>
      <c r="G975" s="203"/>
      <c r="H975" s="205" t="s">
        <v>1</v>
      </c>
      <c r="I975" s="207"/>
      <c r="J975" s="203"/>
      <c r="K975" s="203"/>
      <c r="L975" s="208"/>
      <c r="M975" s="209"/>
      <c r="N975" s="210"/>
      <c r="O975" s="210"/>
      <c r="P975" s="210"/>
      <c r="Q975" s="210"/>
      <c r="R975" s="210"/>
      <c r="S975" s="210"/>
      <c r="T975" s="211"/>
      <c r="AT975" s="212" t="s">
        <v>301</v>
      </c>
      <c r="AU975" s="212" t="s">
        <v>120</v>
      </c>
      <c r="AV975" s="13" t="s">
        <v>85</v>
      </c>
      <c r="AW975" s="13" t="s">
        <v>32</v>
      </c>
      <c r="AX975" s="13" t="s">
        <v>77</v>
      </c>
      <c r="AY975" s="212" t="s">
        <v>292</v>
      </c>
    </row>
    <row r="976" spans="2:51" s="14" customFormat="1" ht="33.75">
      <c r="B976" s="213"/>
      <c r="C976" s="214"/>
      <c r="D976" s="204" t="s">
        <v>301</v>
      </c>
      <c r="E976" s="215" t="s">
        <v>1</v>
      </c>
      <c r="F976" s="216" t="s">
        <v>1137</v>
      </c>
      <c r="G976" s="214"/>
      <c r="H976" s="217">
        <v>342.69</v>
      </c>
      <c r="I976" s="218"/>
      <c r="J976" s="214"/>
      <c r="K976" s="214"/>
      <c r="L976" s="219"/>
      <c r="M976" s="220"/>
      <c r="N976" s="221"/>
      <c r="O976" s="221"/>
      <c r="P976" s="221"/>
      <c r="Q976" s="221"/>
      <c r="R976" s="221"/>
      <c r="S976" s="221"/>
      <c r="T976" s="222"/>
      <c r="AT976" s="223" t="s">
        <v>301</v>
      </c>
      <c r="AU976" s="223" t="s">
        <v>120</v>
      </c>
      <c r="AV976" s="14" t="s">
        <v>120</v>
      </c>
      <c r="AW976" s="14" t="s">
        <v>32</v>
      </c>
      <c r="AX976" s="14" t="s">
        <v>77</v>
      </c>
      <c r="AY976" s="223" t="s">
        <v>292</v>
      </c>
    </row>
    <row r="977" spans="2:51" s="14" customFormat="1" ht="11.25">
      <c r="B977" s="213"/>
      <c r="C977" s="214"/>
      <c r="D977" s="204" t="s">
        <v>301</v>
      </c>
      <c r="E977" s="215" t="s">
        <v>1</v>
      </c>
      <c r="F977" s="216" t="s">
        <v>1138</v>
      </c>
      <c r="G977" s="214"/>
      <c r="H977" s="217">
        <v>47.734000000000002</v>
      </c>
      <c r="I977" s="218"/>
      <c r="J977" s="214"/>
      <c r="K977" s="214"/>
      <c r="L977" s="219"/>
      <c r="M977" s="220"/>
      <c r="N977" s="221"/>
      <c r="O977" s="221"/>
      <c r="P977" s="221"/>
      <c r="Q977" s="221"/>
      <c r="R977" s="221"/>
      <c r="S977" s="221"/>
      <c r="T977" s="222"/>
      <c r="AT977" s="223" t="s">
        <v>301</v>
      </c>
      <c r="AU977" s="223" t="s">
        <v>120</v>
      </c>
      <c r="AV977" s="14" t="s">
        <v>120</v>
      </c>
      <c r="AW977" s="14" t="s">
        <v>32</v>
      </c>
      <c r="AX977" s="14" t="s">
        <v>77</v>
      </c>
      <c r="AY977" s="223" t="s">
        <v>292</v>
      </c>
    </row>
    <row r="978" spans="2:51" s="14" customFormat="1" ht="22.5">
      <c r="B978" s="213"/>
      <c r="C978" s="214"/>
      <c r="D978" s="204" t="s">
        <v>301</v>
      </c>
      <c r="E978" s="215" t="s">
        <v>1</v>
      </c>
      <c r="F978" s="216" t="s">
        <v>1139</v>
      </c>
      <c r="G978" s="214"/>
      <c r="H978" s="217">
        <v>74.519000000000005</v>
      </c>
      <c r="I978" s="218"/>
      <c r="J978" s="214"/>
      <c r="K978" s="214"/>
      <c r="L978" s="219"/>
      <c r="M978" s="220"/>
      <c r="N978" s="221"/>
      <c r="O978" s="221"/>
      <c r="P978" s="221"/>
      <c r="Q978" s="221"/>
      <c r="R978" s="221"/>
      <c r="S978" s="221"/>
      <c r="T978" s="222"/>
      <c r="AT978" s="223" t="s">
        <v>301</v>
      </c>
      <c r="AU978" s="223" t="s">
        <v>120</v>
      </c>
      <c r="AV978" s="14" t="s">
        <v>120</v>
      </c>
      <c r="AW978" s="14" t="s">
        <v>32</v>
      </c>
      <c r="AX978" s="14" t="s">
        <v>77</v>
      </c>
      <c r="AY978" s="223" t="s">
        <v>292</v>
      </c>
    </row>
    <row r="979" spans="2:51" s="14" customFormat="1" ht="11.25">
      <c r="B979" s="213"/>
      <c r="C979" s="214"/>
      <c r="D979" s="204" t="s">
        <v>301</v>
      </c>
      <c r="E979" s="215" t="s">
        <v>1</v>
      </c>
      <c r="F979" s="216" t="s">
        <v>1140</v>
      </c>
      <c r="G979" s="214"/>
      <c r="H979" s="217">
        <v>40.255000000000003</v>
      </c>
      <c r="I979" s="218"/>
      <c r="J979" s="214"/>
      <c r="K979" s="214"/>
      <c r="L979" s="219"/>
      <c r="M979" s="220"/>
      <c r="N979" s="221"/>
      <c r="O979" s="221"/>
      <c r="P979" s="221"/>
      <c r="Q979" s="221"/>
      <c r="R979" s="221"/>
      <c r="S979" s="221"/>
      <c r="T979" s="222"/>
      <c r="AT979" s="223" t="s">
        <v>301</v>
      </c>
      <c r="AU979" s="223" t="s">
        <v>120</v>
      </c>
      <c r="AV979" s="14" t="s">
        <v>120</v>
      </c>
      <c r="AW979" s="14" t="s">
        <v>32</v>
      </c>
      <c r="AX979" s="14" t="s">
        <v>77</v>
      </c>
      <c r="AY979" s="223" t="s">
        <v>292</v>
      </c>
    </row>
    <row r="980" spans="2:51" s="14" customFormat="1" ht="11.25">
      <c r="B980" s="213"/>
      <c r="C980" s="214"/>
      <c r="D980" s="204" t="s">
        <v>301</v>
      </c>
      <c r="E980" s="215" t="s">
        <v>1</v>
      </c>
      <c r="F980" s="216" t="s">
        <v>1141</v>
      </c>
      <c r="G980" s="214"/>
      <c r="H980" s="217">
        <v>51.667000000000002</v>
      </c>
      <c r="I980" s="218"/>
      <c r="J980" s="214"/>
      <c r="K980" s="214"/>
      <c r="L980" s="219"/>
      <c r="M980" s="220"/>
      <c r="N980" s="221"/>
      <c r="O980" s="221"/>
      <c r="P980" s="221"/>
      <c r="Q980" s="221"/>
      <c r="R980" s="221"/>
      <c r="S980" s="221"/>
      <c r="T980" s="222"/>
      <c r="AT980" s="223" t="s">
        <v>301</v>
      </c>
      <c r="AU980" s="223" t="s">
        <v>120</v>
      </c>
      <c r="AV980" s="14" t="s">
        <v>120</v>
      </c>
      <c r="AW980" s="14" t="s">
        <v>32</v>
      </c>
      <c r="AX980" s="14" t="s">
        <v>77</v>
      </c>
      <c r="AY980" s="223" t="s">
        <v>292</v>
      </c>
    </row>
    <row r="981" spans="2:51" s="14" customFormat="1" ht="11.25">
      <c r="B981" s="213"/>
      <c r="C981" s="214"/>
      <c r="D981" s="204" t="s">
        <v>301</v>
      </c>
      <c r="E981" s="215" t="s">
        <v>1</v>
      </c>
      <c r="F981" s="216" t="s">
        <v>1142</v>
      </c>
      <c r="G981" s="214"/>
      <c r="H981" s="217">
        <v>42.752000000000002</v>
      </c>
      <c r="I981" s="218"/>
      <c r="J981" s="214"/>
      <c r="K981" s="214"/>
      <c r="L981" s="219"/>
      <c r="M981" s="220"/>
      <c r="N981" s="221"/>
      <c r="O981" s="221"/>
      <c r="P981" s="221"/>
      <c r="Q981" s="221"/>
      <c r="R981" s="221"/>
      <c r="S981" s="221"/>
      <c r="T981" s="222"/>
      <c r="AT981" s="223" t="s">
        <v>301</v>
      </c>
      <c r="AU981" s="223" t="s">
        <v>120</v>
      </c>
      <c r="AV981" s="14" t="s">
        <v>120</v>
      </c>
      <c r="AW981" s="14" t="s">
        <v>32</v>
      </c>
      <c r="AX981" s="14" t="s">
        <v>77</v>
      </c>
      <c r="AY981" s="223" t="s">
        <v>292</v>
      </c>
    </row>
    <row r="982" spans="2:51" s="14" customFormat="1" ht="11.25">
      <c r="B982" s="213"/>
      <c r="C982" s="214"/>
      <c r="D982" s="204" t="s">
        <v>301</v>
      </c>
      <c r="E982" s="215" t="s">
        <v>1</v>
      </c>
      <c r="F982" s="216" t="s">
        <v>1143</v>
      </c>
      <c r="G982" s="214"/>
      <c r="H982" s="217">
        <v>31.492999999999999</v>
      </c>
      <c r="I982" s="218"/>
      <c r="J982" s="214"/>
      <c r="K982" s="214"/>
      <c r="L982" s="219"/>
      <c r="M982" s="220"/>
      <c r="N982" s="221"/>
      <c r="O982" s="221"/>
      <c r="P982" s="221"/>
      <c r="Q982" s="221"/>
      <c r="R982" s="221"/>
      <c r="S982" s="221"/>
      <c r="T982" s="222"/>
      <c r="AT982" s="223" t="s">
        <v>301</v>
      </c>
      <c r="AU982" s="223" t="s">
        <v>120</v>
      </c>
      <c r="AV982" s="14" t="s">
        <v>120</v>
      </c>
      <c r="AW982" s="14" t="s">
        <v>32</v>
      </c>
      <c r="AX982" s="14" t="s">
        <v>77</v>
      </c>
      <c r="AY982" s="223" t="s">
        <v>292</v>
      </c>
    </row>
    <row r="983" spans="2:51" s="14" customFormat="1" ht="22.5">
      <c r="B983" s="213"/>
      <c r="C983" s="214"/>
      <c r="D983" s="204" t="s">
        <v>301</v>
      </c>
      <c r="E983" s="215" t="s">
        <v>1</v>
      </c>
      <c r="F983" s="216" t="s">
        <v>1144</v>
      </c>
      <c r="G983" s="214"/>
      <c r="H983" s="217">
        <v>52.363999999999997</v>
      </c>
      <c r="I983" s="218"/>
      <c r="J983" s="214"/>
      <c r="K983" s="214"/>
      <c r="L983" s="219"/>
      <c r="M983" s="220"/>
      <c r="N983" s="221"/>
      <c r="O983" s="221"/>
      <c r="P983" s="221"/>
      <c r="Q983" s="221"/>
      <c r="R983" s="221"/>
      <c r="S983" s="221"/>
      <c r="T983" s="222"/>
      <c r="AT983" s="223" t="s">
        <v>301</v>
      </c>
      <c r="AU983" s="223" t="s">
        <v>120</v>
      </c>
      <c r="AV983" s="14" t="s">
        <v>120</v>
      </c>
      <c r="AW983" s="14" t="s">
        <v>32</v>
      </c>
      <c r="AX983" s="14" t="s">
        <v>77</v>
      </c>
      <c r="AY983" s="223" t="s">
        <v>292</v>
      </c>
    </row>
    <row r="984" spans="2:51" s="14" customFormat="1" ht="11.25">
      <c r="B984" s="213"/>
      <c r="C984" s="214"/>
      <c r="D984" s="204" t="s">
        <v>301</v>
      </c>
      <c r="E984" s="215" t="s">
        <v>1</v>
      </c>
      <c r="F984" s="216" t="s">
        <v>1145</v>
      </c>
      <c r="G984" s="214"/>
      <c r="H984" s="217">
        <v>60.895000000000003</v>
      </c>
      <c r="I984" s="218"/>
      <c r="J984" s="214"/>
      <c r="K984" s="214"/>
      <c r="L984" s="219"/>
      <c r="M984" s="220"/>
      <c r="N984" s="221"/>
      <c r="O984" s="221"/>
      <c r="P984" s="221"/>
      <c r="Q984" s="221"/>
      <c r="R984" s="221"/>
      <c r="S984" s="221"/>
      <c r="T984" s="222"/>
      <c r="AT984" s="223" t="s">
        <v>301</v>
      </c>
      <c r="AU984" s="223" t="s">
        <v>120</v>
      </c>
      <c r="AV984" s="14" t="s">
        <v>120</v>
      </c>
      <c r="AW984" s="14" t="s">
        <v>32</v>
      </c>
      <c r="AX984" s="14" t="s">
        <v>77</v>
      </c>
      <c r="AY984" s="223" t="s">
        <v>292</v>
      </c>
    </row>
    <row r="985" spans="2:51" s="14" customFormat="1" ht="11.25">
      <c r="B985" s="213"/>
      <c r="C985" s="214"/>
      <c r="D985" s="204" t="s">
        <v>301</v>
      </c>
      <c r="E985" s="215" t="s">
        <v>1</v>
      </c>
      <c r="F985" s="216" t="s">
        <v>1146</v>
      </c>
      <c r="G985" s="214"/>
      <c r="H985" s="217">
        <v>27.949000000000002</v>
      </c>
      <c r="I985" s="218"/>
      <c r="J985" s="214"/>
      <c r="K985" s="214"/>
      <c r="L985" s="219"/>
      <c r="M985" s="220"/>
      <c r="N985" s="221"/>
      <c r="O985" s="221"/>
      <c r="P985" s="221"/>
      <c r="Q985" s="221"/>
      <c r="R985" s="221"/>
      <c r="S985" s="221"/>
      <c r="T985" s="222"/>
      <c r="AT985" s="223" t="s">
        <v>301</v>
      </c>
      <c r="AU985" s="223" t="s">
        <v>120</v>
      </c>
      <c r="AV985" s="14" t="s">
        <v>120</v>
      </c>
      <c r="AW985" s="14" t="s">
        <v>32</v>
      </c>
      <c r="AX985" s="14" t="s">
        <v>77</v>
      </c>
      <c r="AY985" s="223" t="s">
        <v>292</v>
      </c>
    </row>
    <row r="986" spans="2:51" s="14" customFormat="1" ht="11.25">
      <c r="B986" s="213"/>
      <c r="C986" s="214"/>
      <c r="D986" s="204" t="s">
        <v>301</v>
      </c>
      <c r="E986" s="215" t="s">
        <v>1</v>
      </c>
      <c r="F986" s="216" t="s">
        <v>1147</v>
      </c>
      <c r="G986" s="214"/>
      <c r="H986" s="217">
        <v>51.667000000000002</v>
      </c>
      <c r="I986" s="218"/>
      <c r="J986" s="214"/>
      <c r="K986" s="214"/>
      <c r="L986" s="219"/>
      <c r="M986" s="220"/>
      <c r="N986" s="221"/>
      <c r="O986" s="221"/>
      <c r="P986" s="221"/>
      <c r="Q986" s="221"/>
      <c r="R986" s="221"/>
      <c r="S986" s="221"/>
      <c r="T986" s="222"/>
      <c r="AT986" s="223" t="s">
        <v>301</v>
      </c>
      <c r="AU986" s="223" t="s">
        <v>120</v>
      </c>
      <c r="AV986" s="14" t="s">
        <v>120</v>
      </c>
      <c r="AW986" s="14" t="s">
        <v>32</v>
      </c>
      <c r="AX986" s="14" t="s">
        <v>77</v>
      </c>
      <c r="AY986" s="223" t="s">
        <v>292</v>
      </c>
    </row>
    <row r="987" spans="2:51" s="14" customFormat="1" ht="11.25">
      <c r="B987" s="213"/>
      <c r="C987" s="214"/>
      <c r="D987" s="204" t="s">
        <v>301</v>
      </c>
      <c r="E987" s="215" t="s">
        <v>1</v>
      </c>
      <c r="F987" s="216" t="s">
        <v>1148</v>
      </c>
      <c r="G987" s="214"/>
      <c r="H987" s="217">
        <v>16.391999999999999</v>
      </c>
      <c r="I987" s="218"/>
      <c r="J987" s="214"/>
      <c r="K987" s="214"/>
      <c r="L987" s="219"/>
      <c r="M987" s="220"/>
      <c r="N987" s="221"/>
      <c r="O987" s="221"/>
      <c r="P987" s="221"/>
      <c r="Q987" s="221"/>
      <c r="R987" s="221"/>
      <c r="S987" s="221"/>
      <c r="T987" s="222"/>
      <c r="AT987" s="223" t="s">
        <v>301</v>
      </c>
      <c r="AU987" s="223" t="s">
        <v>120</v>
      </c>
      <c r="AV987" s="14" t="s">
        <v>120</v>
      </c>
      <c r="AW987" s="14" t="s">
        <v>32</v>
      </c>
      <c r="AX987" s="14" t="s">
        <v>77</v>
      </c>
      <c r="AY987" s="223" t="s">
        <v>292</v>
      </c>
    </row>
    <row r="988" spans="2:51" s="14" customFormat="1" ht="11.25">
      <c r="B988" s="213"/>
      <c r="C988" s="214"/>
      <c r="D988" s="204" t="s">
        <v>301</v>
      </c>
      <c r="E988" s="215" t="s">
        <v>1</v>
      </c>
      <c r="F988" s="216" t="s">
        <v>1149</v>
      </c>
      <c r="G988" s="214"/>
      <c r="H988" s="217">
        <v>18.326000000000001</v>
      </c>
      <c r="I988" s="218"/>
      <c r="J988" s="214"/>
      <c r="K988" s="214"/>
      <c r="L988" s="219"/>
      <c r="M988" s="220"/>
      <c r="N988" s="221"/>
      <c r="O988" s="221"/>
      <c r="P988" s="221"/>
      <c r="Q988" s="221"/>
      <c r="R988" s="221"/>
      <c r="S988" s="221"/>
      <c r="T988" s="222"/>
      <c r="AT988" s="223" t="s">
        <v>301</v>
      </c>
      <c r="AU988" s="223" t="s">
        <v>120</v>
      </c>
      <c r="AV988" s="14" t="s">
        <v>120</v>
      </c>
      <c r="AW988" s="14" t="s">
        <v>32</v>
      </c>
      <c r="AX988" s="14" t="s">
        <v>77</v>
      </c>
      <c r="AY988" s="223" t="s">
        <v>292</v>
      </c>
    </row>
    <row r="989" spans="2:51" s="14" customFormat="1" ht="11.25">
      <c r="B989" s="213"/>
      <c r="C989" s="214"/>
      <c r="D989" s="204" t="s">
        <v>301</v>
      </c>
      <c r="E989" s="215" t="s">
        <v>1</v>
      </c>
      <c r="F989" s="216" t="s">
        <v>1150</v>
      </c>
      <c r="G989" s="214"/>
      <c r="H989" s="217">
        <v>55.613999999999997</v>
      </c>
      <c r="I989" s="218"/>
      <c r="J989" s="214"/>
      <c r="K989" s="214"/>
      <c r="L989" s="219"/>
      <c r="M989" s="220"/>
      <c r="N989" s="221"/>
      <c r="O989" s="221"/>
      <c r="P989" s="221"/>
      <c r="Q989" s="221"/>
      <c r="R989" s="221"/>
      <c r="S989" s="221"/>
      <c r="T989" s="222"/>
      <c r="AT989" s="223" t="s">
        <v>301</v>
      </c>
      <c r="AU989" s="223" t="s">
        <v>120</v>
      </c>
      <c r="AV989" s="14" t="s">
        <v>120</v>
      </c>
      <c r="AW989" s="14" t="s">
        <v>32</v>
      </c>
      <c r="AX989" s="14" t="s">
        <v>77</v>
      </c>
      <c r="AY989" s="223" t="s">
        <v>292</v>
      </c>
    </row>
    <row r="990" spans="2:51" s="14" customFormat="1" ht="11.25">
      <c r="B990" s="213"/>
      <c r="C990" s="214"/>
      <c r="D990" s="204" t="s">
        <v>301</v>
      </c>
      <c r="E990" s="215" t="s">
        <v>1</v>
      </c>
      <c r="F990" s="216" t="s">
        <v>1151</v>
      </c>
      <c r="G990" s="214"/>
      <c r="H990" s="217">
        <v>18.388999999999999</v>
      </c>
      <c r="I990" s="218"/>
      <c r="J990" s="214"/>
      <c r="K990" s="214"/>
      <c r="L990" s="219"/>
      <c r="M990" s="220"/>
      <c r="N990" s="221"/>
      <c r="O990" s="221"/>
      <c r="P990" s="221"/>
      <c r="Q990" s="221"/>
      <c r="R990" s="221"/>
      <c r="S990" s="221"/>
      <c r="T990" s="222"/>
      <c r="AT990" s="223" t="s">
        <v>301</v>
      </c>
      <c r="AU990" s="223" t="s">
        <v>120</v>
      </c>
      <c r="AV990" s="14" t="s">
        <v>120</v>
      </c>
      <c r="AW990" s="14" t="s">
        <v>32</v>
      </c>
      <c r="AX990" s="14" t="s">
        <v>77</v>
      </c>
      <c r="AY990" s="223" t="s">
        <v>292</v>
      </c>
    </row>
    <row r="991" spans="2:51" s="14" customFormat="1" ht="11.25">
      <c r="B991" s="213"/>
      <c r="C991" s="214"/>
      <c r="D991" s="204" t="s">
        <v>301</v>
      </c>
      <c r="E991" s="215" t="s">
        <v>1</v>
      </c>
      <c r="F991" s="216" t="s">
        <v>1152</v>
      </c>
      <c r="G991" s="214"/>
      <c r="H991" s="217">
        <v>17.507999999999999</v>
      </c>
      <c r="I991" s="218"/>
      <c r="J991" s="214"/>
      <c r="K991" s="214"/>
      <c r="L991" s="219"/>
      <c r="M991" s="220"/>
      <c r="N991" s="221"/>
      <c r="O991" s="221"/>
      <c r="P991" s="221"/>
      <c r="Q991" s="221"/>
      <c r="R991" s="221"/>
      <c r="S991" s="221"/>
      <c r="T991" s="222"/>
      <c r="AT991" s="223" t="s">
        <v>301</v>
      </c>
      <c r="AU991" s="223" t="s">
        <v>120</v>
      </c>
      <c r="AV991" s="14" t="s">
        <v>120</v>
      </c>
      <c r="AW991" s="14" t="s">
        <v>32</v>
      </c>
      <c r="AX991" s="14" t="s">
        <v>77</v>
      </c>
      <c r="AY991" s="223" t="s">
        <v>292</v>
      </c>
    </row>
    <row r="992" spans="2:51" s="14" customFormat="1" ht="22.5">
      <c r="B992" s="213"/>
      <c r="C992" s="214"/>
      <c r="D992" s="204" t="s">
        <v>301</v>
      </c>
      <c r="E992" s="215" t="s">
        <v>1</v>
      </c>
      <c r="F992" s="216" t="s">
        <v>1153</v>
      </c>
      <c r="G992" s="214"/>
      <c r="H992" s="217">
        <v>46.384999999999998</v>
      </c>
      <c r="I992" s="218"/>
      <c r="J992" s="214"/>
      <c r="K992" s="214"/>
      <c r="L992" s="219"/>
      <c r="M992" s="220"/>
      <c r="N992" s="221"/>
      <c r="O992" s="221"/>
      <c r="P992" s="221"/>
      <c r="Q992" s="221"/>
      <c r="R992" s="221"/>
      <c r="S992" s="221"/>
      <c r="T992" s="222"/>
      <c r="AT992" s="223" t="s">
        <v>301</v>
      </c>
      <c r="AU992" s="223" t="s">
        <v>120</v>
      </c>
      <c r="AV992" s="14" t="s">
        <v>120</v>
      </c>
      <c r="AW992" s="14" t="s">
        <v>32</v>
      </c>
      <c r="AX992" s="14" t="s">
        <v>77</v>
      </c>
      <c r="AY992" s="223" t="s">
        <v>292</v>
      </c>
    </row>
    <row r="993" spans="1:65" s="14" customFormat="1" ht="11.25">
      <c r="B993" s="213"/>
      <c r="C993" s="214"/>
      <c r="D993" s="204" t="s">
        <v>301</v>
      </c>
      <c r="E993" s="215" t="s">
        <v>1</v>
      </c>
      <c r="F993" s="216" t="s">
        <v>1154</v>
      </c>
      <c r="G993" s="214"/>
      <c r="H993" s="217">
        <v>46.24</v>
      </c>
      <c r="I993" s="218"/>
      <c r="J993" s="214"/>
      <c r="K993" s="214"/>
      <c r="L993" s="219"/>
      <c r="M993" s="220"/>
      <c r="N993" s="221"/>
      <c r="O993" s="221"/>
      <c r="P993" s="221"/>
      <c r="Q993" s="221"/>
      <c r="R993" s="221"/>
      <c r="S993" s="221"/>
      <c r="T993" s="222"/>
      <c r="AT993" s="223" t="s">
        <v>301</v>
      </c>
      <c r="AU993" s="223" t="s">
        <v>120</v>
      </c>
      <c r="AV993" s="14" t="s">
        <v>120</v>
      </c>
      <c r="AW993" s="14" t="s">
        <v>32</v>
      </c>
      <c r="AX993" s="14" t="s">
        <v>77</v>
      </c>
      <c r="AY993" s="223" t="s">
        <v>292</v>
      </c>
    </row>
    <row r="994" spans="1:65" s="14" customFormat="1" ht="11.25">
      <c r="B994" s="213"/>
      <c r="C994" s="214"/>
      <c r="D994" s="204" t="s">
        <v>301</v>
      </c>
      <c r="E994" s="215" t="s">
        <v>1</v>
      </c>
      <c r="F994" s="216" t="s">
        <v>1155</v>
      </c>
      <c r="G994" s="214"/>
      <c r="H994" s="217">
        <v>47.031999999999996</v>
      </c>
      <c r="I994" s="218"/>
      <c r="J994" s="214"/>
      <c r="K994" s="214"/>
      <c r="L994" s="219"/>
      <c r="M994" s="220"/>
      <c r="N994" s="221"/>
      <c r="O994" s="221"/>
      <c r="P994" s="221"/>
      <c r="Q994" s="221"/>
      <c r="R994" s="221"/>
      <c r="S994" s="221"/>
      <c r="T994" s="222"/>
      <c r="AT994" s="223" t="s">
        <v>301</v>
      </c>
      <c r="AU994" s="223" t="s">
        <v>120</v>
      </c>
      <c r="AV994" s="14" t="s">
        <v>120</v>
      </c>
      <c r="AW994" s="14" t="s">
        <v>32</v>
      </c>
      <c r="AX994" s="14" t="s">
        <v>77</v>
      </c>
      <c r="AY994" s="223" t="s">
        <v>292</v>
      </c>
    </row>
    <row r="995" spans="1:65" s="14" customFormat="1" ht="11.25">
      <c r="B995" s="213"/>
      <c r="C995" s="214"/>
      <c r="D995" s="204" t="s">
        <v>301</v>
      </c>
      <c r="E995" s="215" t="s">
        <v>1</v>
      </c>
      <c r="F995" s="216" t="s">
        <v>1156</v>
      </c>
      <c r="G995" s="214"/>
      <c r="H995" s="217">
        <v>23.515000000000001</v>
      </c>
      <c r="I995" s="218"/>
      <c r="J995" s="214"/>
      <c r="K995" s="214"/>
      <c r="L995" s="219"/>
      <c r="M995" s="220"/>
      <c r="N995" s="221"/>
      <c r="O995" s="221"/>
      <c r="P995" s="221"/>
      <c r="Q995" s="221"/>
      <c r="R995" s="221"/>
      <c r="S995" s="221"/>
      <c r="T995" s="222"/>
      <c r="AT995" s="223" t="s">
        <v>301</v>
      </c>
      <c r="AU995" s="223" t="s">
        <v>120</v>
      </c>
      <c r="AV995" s="14" t="s">
        <v>120</v>
      </c>
      <c r="AW995" s="14" t="s">
        <v>32</v>
      </c>
      <c r="AX995" s="14" t="s">
        <v>77</v>
      </c>
      <c r="AY995" s="223" t="s">
        <v>292</v>
      </c>
    </row>
    <row r="996" spans="1:65" s="16" customFormat="1" ht="11.25">
      <c r="B996" s="235"/>
      <c r="C996" s="236"/>
      <c r="D996" s="204" t="s">
        <v>301</v>
      </c>
      <c r="E996" s="237" t="s">
        <v>1</v>
      </c>
      <c r="F996" s="238" t="s">
        <v>316</v>
      </c>
      <c r="G996" s="236"/>
      <c r="H996" s="239">
        <v>1113.386</v>
      </c>
      <c r="I996" s="240"/>
      <c r="J996" s="236"/>
      <c r="K996" s="236"/>
      <c r="L996" s="241"/>
      <c r="M996" s="242"/>
      <c r="N996" s="243"/>
      <c r="O996" s="243"/>
      <c r="P996" s="243"/>
      <c r="Q996" s="243"/>
      <c r="R996" s="243"/>
      <c r="S996" s="243"/>
      <c r="T996" s="244"/>
      <c r="AT996" s="245" t="s">
        <v>301</v>
      </c>
      <c r="AU996" s="245" t="s">
        <v>120</v>
      </c>
      <c r="AV996" s="16" t="s">
        <v>317</v>
      </c>
      <c r="AW996" s="16" t="s">
        <v>32</v>
      </c>
      <c r="AX996" s="16" t="s">
        <v>77</v>
      </c>
      <c r="AY996" s="245" t="s">
        <v>292</v>
      </c>
    </row>
    <row r="997" spans="1:65" s="15" customFormat="1" ht="11.25">
      <c r="B997" s="224"/>
      <c r="C997" s="225"/>
      <c r="D997" s="204" t="s">
        <v>301</v>
      </c>
      <c r="E997" s="226" t="s">
        <v>176</v>
      </c>
      <c r="F997" s="227" t="s">
        <v>304</v>
      </c>
      <c r="G997" s="225"/>
      <c r="H997" s="228">
        <v>6875.1729999999998</v>
      </c>
      <c r="I997" s="229"/>
      <c r="J997" s="225"/>
      <c r="K997" s="225"/>
      <c r="L997" s="230"/>
      <c r="M997" s="231"/>
      <c r="N997" s="232"/>
      <c r="O997" s="232"/>
      <c r="P997" s="232"/>
      <c r="Q997" s="232"/>
      <c r="R997" s="232"/>
      <c r="S997" s="232"/>
      <c r="T997" s="233"/>
      <c r="AT997" s="234" t="s">
        <v>301</v>
      </c>
      <c r="AU997" s="234" t="s">
        <v>120</v>
      </c>
      <c r="AV997" s="15" t="s">
        <v>299</v>
      </c>
      <c r="AW997" s="15" t="s">
        <v>32</v>
      </c>
      <c r="AX997" s="15" t="s">
        <v>85</v>
      </c>
      <c r="AY997" s="234" t="s">
        <v>292</v>
      </c>
    </row>
    <row r="998" spans="1:65" s="2" customFormat="1" ht="24.2" customHeight="1">
      <c r="A998" s="35"/>
      <c r="B998" s="36"/>
      <c r="C998" s="189" t="s">
        <v>1157</v>
      </c>
      <c r="D998" s="189" t="s">
        <v>294</v>
      </c>
      <c r="E998" s="190" t="s">
        <v>1158</v>
      </c>
      <c r="F998" s="191" t="s">
        <v>1159</v>
      </c>
      <c r="G998" s="192" t="s">
        <v>297</v>
      </c>
      <c r="H998" s="193">
        <v>7131.152</v>
      </c>
      <c r="I998" s="194"/>
      <c r="J998" s="195">
        <f>ROUND(I998*H998,2)</f>
        <v>0</v>
      </c>
      <c r="K998" s="191" t="s">
        <v>298</v>
      </c>
      <c r="L998" s="40"/>
      <c r="M998" s="196" t="s">
        <v>1</v>
      </c>
      <c r="N998" s="197" t="s">
        <v>43</v>
      </c>
      <c r="O998" s="72"/>
      <c r="P998" s="198">
        <f>O998*H998</f>
        <v>0</v>
      </c>
      <c r="Q998" s="198">
        <v>5.5199999999999997E-3</v>
      </c>
      <c r="R998" s="198">
        <f>Q998*H998</f>
        <v>39.363959039999997</v>
      </c>
      <c r="S998" s="198">
        <v>0</v>
      </c>
      <c r="T998" s="199">
        <f>S998*H998</f>
        <v>0</v>
      </c>
      <c r="U998" s="35"/>
      <c r="V998" s="35"/>
      <c r="W998" s="35"/>
      <c r="X998" s="35"/>
      <c r="Y998" s="35"/>
      <c r="Z998" s="35"/>
      <c r="AA998" s="35"/>
      <c r="AB998" s="35"/>
      <c r="AC998" s="35"/>
      <c r="AD998" s="35"/>
      <c r="AE998" s="35"/>
      <c r="AR998" s="200" t="s">
        <v>299</v>
      </c>
      <c r="AT998" s="200" t="s">
        <v>294</v>
      </c>
      <c r="AU998" s="200" t="s">
        <v>120</v>
      </c>
      <c r="AY998" s="18" t="s">
        <v>292</v>
      </c>
      <c r="BE998" s="201">
        <f>IF(N998="základní",J998,0)</f>
        <v>0</v>
      </c>
      <c r="BF998" s="201">
        <f>IF(N998="snížená",J998,0)</f>
        <v>0</v>
      </c>
      <c r="BG998" s="201">
        <f>IF(N998="zákl. přenesená",J998,0)</f>
        <v>0</v>
      </c>
      <c r="BH998" s="201">
        <f>IF(N998="sníž. přenesená",J998,0)</f>
        <v>0</v>
      </c>
      <c r="BI998" s="201">
        <f>IF(N998="nulová",J998,0)</f>
        <v>0</v>
      </c>
      <c r="BJ998" s="18" t="s">
        <v>120</v>
      </c>
      <c r="BK998" s="201">
        <f>ROUND(I998*H998,2)</f>
        <v>0</v>
      </c>
      <c r="BL998" s="18" t="s">
        <v>299</v>
      </c>
      <c r="BM998" s="200" t="s">
        <v>1160</v>
      </c>
    </row>
    <row r="999" spans="1:65" s="14" customFormat="1" ht="11.25">
      <c r="B999" s="213"/>
      <c r="C999" s="214"/>
      <c r="D999" s="204" t="s">
        <v>301</v>
      </c>
      <c r="E999" s="215" t="s">
        <v>1</v>
      </c>
      <c r="F999" s="216" t="s">
        <v>983</v>
      </c>
      <c r="G999" s="214"/>
      <c r="H999" s="217">
        <v>7131.152</v>
      </c>
      <c r="I999" s="218"/>
      <c r="J999" s="214"/>
      <c r="K999" s="214"/>
      <c r="L999" s="219"/>
      <c r="M999" s="220"/>
      <c r="N999" s="221"/>
      <c r="O999" s="221"/>
      <c r="P999" s="221"/>
      <c r="Q999" s="221"/>
      <c r="R999" s="221"/>
      <c r="S999" s="221"/>
      <c r="T999" s="222"/>
      <c r="AT999" s="223" t="s">
        <v>301</v>
      </c>
      <c r="AU999" s="223" t="s">
        <v>120</v>
      </c>
      <c r="AV999" s="14" t="s">
        <v>120</v>
      </c>
      <c r="AW999" s="14" t="s">
        <v>32</v>
      </c>
      <c r="AX999" s="14" t="s">
        <v>85</v>
      </c>
      <c r="AY999" s="223" t="s">
        <v>292</v>
      </c>
    </row>
    <row r="1000" spans="1:65" s="2" customFormat="1" ht="16.5" customHeight="1">
      <c r="A1000" s="35"/>
      <c r="B1000" s="36"/>
      <c r="C1000" s="189" t="s">
        <v>530</v>
      </c>
      <c r="D1000" s="189" t="s">
        <v>294</v>
      </c>
      <c r="E1000" s="190" t="s">
        <v>1161</v>
      </c>
      <c r="F1000" s="191" t="s">
        <v>1162</v>
      </c>
      <c r="G1000" s="192" t="s">
        <v>297</v>
      </c>
      <c r="H1000" s="193">
        <v>255.97900000000001</v>
      </c>
      <c r="I1000" s="194"/>
      <c r="J1000" s="195">
        <f>ROUND(I1000*H1000,2)</f>
        <v>0</v>
      </c>
      <c r="K1000" s="191" t="s">
        <v>298</v>
      </c>
      <c r="L1000" s="40"/>
      <c r="M1000" s="196" t="s">
        <v>1</v>
      </c>
      <c r="N1000" s="197" t="s">
        <v>43</v>
      </c>
      <c r="O1000" s="72"/>
      <c r="P1000" s="198">
        <f>O1000*H1000</f>
        <v>0</v>
      </c>
      <c r="Q1000" s="198">
        <v>1.6760000000000001E-2</v>
      </c>
      <c r="R1000" s="198">
        <f>Q1000*H1000</f>
        <v>4.2902080400000004</v>
      </c>
      <c r="S1000" s="198">
        <v>0</v>
      </c>
      <c r="T1000" s="199">
        <f>S1000*H1000</f>
        <v>0</v>
      </c>
      <c r="U1000" s="35"/>
      <c r="V1000" s="35"/>
      <c r="W1000" s="35"/>
      <c r="X1000" s="35"/>
      <c r="Y1000" s="35"/>
      <c r="Z1000" s="35"/>
      <c r="AA1000" s="35"/>
      <c r="AB1000" s="35"/>
      <c r="AC1000" s="35"/>
      <c r="AD1000" s="35"/>
      <c r="AE1000" s="35"/>
      <c r="AR1000" s="200" t="s">
        <v>299</v>
      </c>
      <c r="AT1000" s="200" t="s">
        <v>294</v>
      </c>
      <c r="AU1000" s="200" t="s">
        <v>120</v>
      </c>
      <c r="AY1000" s="18" t="s">
        <v>292</v>
      </c>
      <c r="BE1000" s="201">
        <f>IF(N1000="základní",J1000,0)</f>
        <v>0</v>
      </c>
      <c r="BF1000" s="201">
        <f>IF(N1000="snížená",J1000,0)</f>
        <v>0</v>
      </c>
      <c r="BG1000" s="201">
        <f>IF(N1000="zákl. přenesená",J1000,0)</f>
        <v>0</v>
      </c>
      <c r="BH1000" s="201">
        <f>IF(N1000="sníž. přenesená",J1000,0)</f>
        <v>0</v>
      </c>
      <c r="BI1000" s="201">
        <f>IF(N1000="nulová",J1000,0)</f>
        <v>0</v>
      </c>
      <c r="BJ1000" s="18" t="s">
        <v>120</v>
      </c>
      <c r="BK1000" s="201">
        <f>ROUND(I1000*H1000,2)</f>
        <v>0</v>
      </c>
      <c r="BL1000" s="18" t="s">
        <v>299</v>
      </c>
      <c r="BM1000" s="200" t="s">
        <v>1163</v>
      </c>
    </row>
    <row r="1001" spans="1:65" s="13" customFormat="1" ht="11.25">
      <c r="B1001" s="202"/>
      <c r="C1001" s="203"/>
      <c r="D1001" s="204" t="s">
        <v>301</v>
      </c>
      <c r="E1001" s="205" t="s">
        <v>1</v>
      </c>
      <c r="F1001" s="206" t="s">
        <v>1164</v>
      </c>
      <c r="G1001" s="203"/>
      <c r="H1001" s="205" t="s">
        <v>1</v>
      </c>
      <c r="I1001" s="207"/>
      <c r="J1001" s="203"/>
      <c r="K1001" s="203"/>
      <c r="L1001" s="208"/>
      <c r="M1001" s="209"/>
      <c r="N1001" s="210"/>
      <c r="O1001" s="210"/>
      <c r="P1001" s="210"/>
      <c r="Q1001" s="210"/>
      <c r="R1001" s="210"/>
      <c r="S1001" s="210"/>
      <c r="T1001" s="211"/>
      <c r="AT1001" s="212" t="s">
        <v>301</v>
      </c>
      <c r="AU1001" s="212" t="s">
        <v>120</v>
      </c>
      <c r="AV1001" s="13" t="s">
        <v>85</v>
      </c>
      <c r="AW1001" s="13" t="s">
        <v>32</v>
      </c>
      <c r="AX1001" s="13" t="s">
        <v>77</v>
      </c>
      <c r="AY1001" s="212" t="s">
        <v>292</v>
      </c>
    </row>
    <row r="1002" spans="1:65" s="14" customFormat="1" ht="22.5">
      <c r="B1002" s="213"/>
      <c r="C1002" s="214"/>
      <c r="D1002" s="204" t="s">
        <v>301</v>
      </c>
      <c r="E1002" s="215" t="s">
        <v>1</v>
      </c>
      <c r="F1002" s="216" t="s">
        <v>1165</v>
      </c>
      <c r="G1002" s="214"/>
      <c r="H1002" s="217">
        <v>109.3</v>
      </c>
      <c r="I1002" s="218"/>
      <c r="J1002" s="214"/>
      <c r="K1002" s="214"/>
      <c r="L1002" s="219"/>
      <c r="M1002" s="220"/>
      <c r="N1002" s="221"/>
      <c r="O1002" s="221"/>
      <c r="P1002" s="221"/>
      <c r="Q1002" s="221"/>
      <c r="R1002" s="221"/>
      <c r="S1002" s="221"/>
      <c r="T1002" s="222"/>
      <c r="AT1002" s="223" t="s">
        <v>301</v>
      </c>
      <c r="AU1002" s="223" t="s">
        <v>120</v>
      </c>
      <c r="AV1002" s="14" t="s">
        <v>120</v>
      </c>
      <c r="AW1002" s="14" t="s">
        <v>32</v>
      </c>
      <c r="AX1002" s="14" t="s">
        <v>77</v>
      </c>
      <c r="AY1002" s="223" t="s">
        <v>292</v>
      </c>
    </row>
    <row r="1003" spans="1:65" s="14" customFormat="1" ht="22.5">
      <c r="B1003" s="213"/>
      <c r="C1003" s="214"/>
      <c r="D1003" s="204" t="s">
        <v>301</v>
      </c>
      <c r="E1003" s="215" t="s">
        <v>1</v>
      </c>
      <c r="F1003" s="216" t="s">
        <v>1166</v>
      </c>
      <c r="G1003" s="214"/>
      <c r="H1003" s="217">
        <v>13.048</v>
      </c>
      <c r="I1003" s="218"/>
      <c r="J1003" s="214"/>
      <c r="K1003" s="214"/>
      <c r="L1003" s="219"/>
      <c r="M1003" s="220"/>
      <c r="N1003" s="221"/>
      <c r="O1003" s="221"/>
      <c r="P1003" s="221"/>
      <c r="Q1003" s="221"/>
      <c r="R1003" s="221"/>
      <c r="S1003" s="221"/>
      <c r="T1003" s="222"/>
      <c r="AT1003" s="223" t="s">
        <v>301</v>
      </c>
      <c r="AU1003" s="223" t="s">
        <v>120</v>
      </c>
      <c r="AV1003" s="14" t="s">
        <v>120</v>
      </c>
      <c r="AW1003" s="14" t="s">
        <v>32</v>
      </c>
      <c r="AX1003" s="14" t="s">
        <v>77</v>
      </c>
      <c r="AY1003" s="223" t="s">
        <v>292</v>
      </c>
    </row>
    <row r="1004" spans="1:65" s="14" customFormat="1" ht="11.25">
      <c r="B1004" s="213"/>
      <c r="C1004" s="214"/>
      <c r="D1004" s="204" t="s">
        <v>301</v>
      </c>
      <c r="E1004" s="215" t="s">
        <v>1</v>
      </c>
      <c r="F1004" s="216" t="s">
        <v>1167</v>
      </c>
      <c r="G1004" s="214"/>
      <c r="H1004" s="217">
        <v>8.76</v>
      </c>
      <c r="I1004" s="218"/>
      <c r="J1004" s="214"/>
      <c r="K1004" s="214"/>
      <c r="L1004" s="219"/>
      <c r="M1004" s="220"/>
      <c r="N1004" s="221"/>
      <c r="O1004" s="221"/>
      <c r="P1004" s="221"/>
      <c r="Q1004" s="221"/>
      <c r="R1004" s="221"/>
      <c r="S1004" s="221"/>
      <c r="T1004" s="222"/>
      <c r="AT1004" s="223" t="s">
        <v>301</v>
      </c>
      <c r="AU1004" s="223" t="s">
        <v>120</v>
      </c>
      <c r="AV1004" s="14" t="s">
        <v>120</v>
      </c>
      <c r="AW1004" s="14" t="s">
        <v>32</v>
      </c>
      <c r="AX1004" s="14" t="s">
        <v>77</v>
      </c>
      <c r="AY1004" s="223" t="s">
        <v>292</v>
      </c>
    </row>
    <row r="1005" spans="1:65" s="14" customFormat="1" ht="11.25">
      <c r="B1005" s="213"/>
      <c r="C1005" s="214"/>
      <c r="D1005" s="204" t="s">
        <v>301</v>
      </c>
      <c r="E1005" s="215" t="s">
        <v>1</v>
      </c>
      <c r="F1005" s="216" t="s">
        <v>1168</v>
      </c>
      <c r="G1005" s="214"/>
      <c r="H1005" s="217">
        <v>4.8449999999999998</v>
      </c>
      <c r="I1005" s="218"/>
      <c r="J1005" s="214"/>
      <c r="K1005" s="214"/>
      <c r="L1005" s="219"/>
      <c r="M1005" s="220"/>
      <c r="N1005" s="221"/>
      <c r="O1005" s="221"/>
      <c r="P1005" s="221"/>
      <c r="Q1005" s="221"/>
      <c r="R1005" s="221"/>
      <c r="S1005" s="221"/>
      <c r="T1005" s="222"/>
      <c r="AT1005" s="223" t="s">
        <v>301</v>
      </c>
      <c r="AU1005" s="223" t="s">
        <v>120</v>
      </c>
      <c r="AV1005" s="14" t="s">
        <v>120</v>
      </c>
      <c r="AW1005" s="14" t="s">
        <v>32</v>
      </c>
      <c r="AX1005" s="14" t="s">
        <v>77</v>
      </c>
      <c r="AY1005" s="223" t="s">
        <v>292</v>
      </c>
    </row>
    <row r="1006" spans="1:65" s="16" customFormat="1" ht="11.25">
      <c r="B1006" s="235"/>
      <c r="C1006" s="236"/>
      <c r="D1006" s="204" t="s">
        <v>301</v>
      </c>
      <c r="E1006" s="237" t="s">
        <v>1</v>
      </c>
      <c r="F1006" s="238" t="s">
        <v>316</v>
      </c>
      <c r="G1006" s="236"/>
      <c r="H1006" s="239">
        <v>135.953</v>
      </c>
      <c r="I1006" s="240"/>
      <c r="J1006" s="236"/>
      <c r="K1006" s="236"/>
      <c r="L1006" s="241"/>
      <c r="M1006" s="242"/>
      <c r="N1006" s="243"/>
      <c r="O1006" s="243"/>
      <c r="P1006" s="243"/>
      <c r="Q1006" s="243"/>
      <c r="R1006" s="243"/>
      <c r="S1006" s="243"/>
      <c r="T1006" s="244"/>
      <c r="AT1006" s="245" t="s">
        <v>301</v>
      </c>
      <c r="AU1006" s="245" t="s">
        <v>120</v>
      </c>
      <c r="AV1006" s="16" t="s">
        <v>317</v>
      </c>
      <c r="AW1006" s="16" t="s">
        <v>32</v>
      </c>
      <c r="AX1006" s="16" t="s">
        <v>77</v>
      </c>
      <c r="AY1006" s="245" t="s">
        <v>292</v>
      </c>
    </row>
    <row r="1007" spans="1:65" s="13" customFormat="1" ht="11.25">
      <c r="B1007" s="202"/>
      <c r="C1007" s="203"/>
      <c r="D1007" s="204" t="s">
        <v>301</v>
      </c>
      <c r="E1007" s="205" t="s">
        <v>1</v>
      </c>
      <c r="F1007" s="206" t="s">
        <v>1169</v>
      </c>
      <c r="G1007" s="203"/>
      <c r="H1007" s="205" t="s">
        <v>1</v>
      </c>
      <c r="I1007" s="207"/>
      <c r="J1007" s="203"/>
      <c r="K1007" s="203"/>
      <c r="L1007" s="208"/>
      <c r="M1007" s="209"/>
      <c r="N1007" s="210"/>
      <c r="O1007" s="210"/>
      <c r="P1007" s="210"/>
      <c r="Q1007" s="210"/>
      <c r="R1007" s="210"/>
      <c r="S1007" s="210"/>
      <c r="T1007" s="211"/>
      <c r="AT1007" s="212" t="s">
        <v>301</v>
      </c>
      <c r="AU1007" s="212" t="s">
        <v>120</v>
      </c>
      <c r="AV1007" s="13" t="s">
        <v>85</v>
      </c>
      <c r="AW1007" s="13" t="s">
        <v>32</v>
      </c>
      <c r="AX1007" s="13" t="s">
        <v>77</v>
      </c>
      <c r="AY1007" s="212" t="s">
        <v>292</v>
      </c>
    </row>
    <row r="1008" spans="1:65" s="14" customFormat="1" ht="11.25">
      <c r="B1008" s="213"/>
      <c r="C1008" s="214"/>
      <c r="D1008" s="204" t="s">
        <v>301</v>
      </c>
      <c r="E1008" s="215" t="s">
        <v>1</v>
      </c>
      <c r="F1008" s="216" t="s">
        <v>1170</v>
      </c>
      <c r="G1008" s="214"/>
      <c r="H1008" s="217">
        <v>52.8</v>
      </c>
      <c r="I1008" s="218"/>
      <c r="J1008" s="214"/>
      <c r="K1008" s="214"/>
      <c r="L1008" s="219"/>
      <c r="M1008" s="220"/>
      <c r="N1008" s="221"/>
      <c r="O1008" s="221"/>
      <c r="P1008" s="221"/>
      <c r="Q1008" s="221"/>
      <c r="R1008" s="221"/>
      <c r="S1008" s="221"/>
      <c r="T1008" s="222"/>
      <c r="AT1008" s="223" t="s">
        <v>301</v>
      </c>
      <c r="AU1008" s="223" t="s">
        <v>120</v>
      </c>
      <c r="AV1008" s="14" t="s">
        <v>120</v>
      </c>
      <c r="AW1008" s="14" t="s">
        <v>32</v>
      </c>
      <c r="AX1008" s="14" t="s">
        <v>77</v>
      </c>
      <c r="AY1008" s="223" t="s">
        <v>292</v>
      </c>
    </row>
    <row r="1009" spans="1:65" s="14" customFormat="1" ht="11.25">
      <c r="B1009" s="213"/>
      <c r="C1009" s="214"/>
      <c r="D1009" s="204" t="s">
        <v>301</v>
      </c>
      <c r="E1009" s="215" t="s">
        <v>1</v>
      </c>
      <c r="F1009" s="216" t="s">
        <v>1171</v>
      </c>
      <c r="G1009" s="214"/>
      <c r="H1009" s="217">
        <v>27.84</v>
      </c>
      <c r="I1009" s="218"/>
      <c r="J1009" s="214"/>
      <c r="K1009" s="214"/>
      <c r="L1009" s="219"/>
      <c r="M1009" s="220"/>
      <c r="N1009" s="221"/>
      <c r="O1009" s="221"/>
      <c r="P1009" s="221"/>
      <c r="Q1009" s="221"/>
      <c r="R1009" s="221"/>
      <c r="S1009" s="221"/>
      <c r="T1009" s="222"/>
      <c r="AT1009" s="223" t="s">
        <v>301</v>
      </c>
      <c r="AU1009" s="223" t="s">
        <v>120</v>
      </c>
      <c r="AV1009" s="14" t="s">
        <v>120</v>
      </c>
      <c r="AW1009" s="14" t="s">
        <v>32</v>
      </c>
      <c r="AX1009" s="14" t="s">
        <v>77</v>
      </c>
      <c r="AY1009" s="223" t="s">
        <v>292</v>
      </c>
    </row>
    <row r="1010" spans="1:65" s="14" customFormat="1" ht="11.25">
      <c r="B1010" s="213"/>
      <c r="C1010" s="214"/>
      <c r="D1010" s="204" t="s">
        <v>301</v>
      </c>
      <c r="E1010" s="215" t="s">
        <v>1</v>
      </c>
      <c r="F1010" s="216" t="s">
        <v>1172</v>
      </c>
      <c r="G1010" s="214"/>
      <c r="H1010" s="217">
        <v>6</v>
      </c>
      <c r="I1010" s="218"/>
      <c r="J1010" s="214"/>
      <c r="K1010" s="214"/>
      <c r="L1010" s="219"/>
      <c r="M1010" s="220"/>
      <c r="N1010" s="221"/>
      <c r="O1010" s="221"/>
      <c r="P1010" s="221"/>
      <c r="Q1010" s="221"/>
      <c r="R1010" s="221"/>
      <c r="S1010" s="221"/>
      <c r="T1010" s="222"/>
      <c r="AT1010" s="223" t="s">
        <v>301</v>
      </c>
      <c r="AU1010" s="223" t="s">
        <v>120</v>
      </c>
      <c r="AV1010" s="14" t="s">
        <v>120</v>
      </c>
      <c r="AW1010" s="14" t="s">
        <v>32</v>
      </c>
      <c r="AX1010" s="14" t="s">
        <v>77</v>
      </c>
      <c r="AY1010" s="223" t="s">
        <v>292</v>
      </c>
    </row>
    <row r="1011" spans="1:65" s="14" customFormat="1" ht="11.25">
      <c r="B1011" s="213"/>
      <c r="C1011" s="214"/>
      <c r="D1011" s="204" t="s">
        <v>301</v>
      </c>
      <c r="E1011" s="215" t="s">
        <v>1</v>
      </c>
      <c r="F1011" s="216" t="s">
        <v>1173</v>
      </c>
      <c r="G1011" s="214"/>
      <c r="H1011" s="217">
        <v>2.36</v>
      </c>
      <c r="I1011" s="218"/>
      <c r="J1011" s="214"/>
      <c r="K1011" s="214"/>
      <c r="L1011" s="219"/>
      <c r="M1011" s="220"/>
      <c r="N1011" s="221"/>
      <c r="O1011" s="221"/>
      <c r="P1011" s="221"/>
      <c r="Q1011" s="221"/>
      <c r="R1011" s="221"/>
      <c r="S1011" s="221"/>
      <c r="T1011" s="222"/>
      <c r="AT1011" s="223" t="s">
        <v>301</v>
      </c>
      <c r="AU1011" s="223" t="s">
        <v>120</v>
      </c>
      <c r="AV1011" s="14" t="s">
        <v>120</v>
      </c>
      <c r="AW1011" s="14" t="s">
        <v>32</v>
      </c>
      <c r="AX1011" s="14" t="s">
        <v>77</v>
      </c>
      <c r="AY1011" s="223" t="s">
        <v>292</v>
      </c>
    </row>
    <row r="1012" spans="1:65" s="14" customFormat="1" ht="11.25">
      <c r="B1012" s="213"/>
      <c r="C1012" s="214"/>
      <c r="D1012" s="204" t="s">
        <v>301</v>
      </c>
      <c r="E1012" s="215" t="s">
        <v>1</v>
      </c>
      <c r="F1012" s="216" t="s">
        <v>1174</v>
      </c>
      <c r="G1012" s="214"/>
      <c r="H1012" s="217">
        <v>16.239999999999998</v>
      </c>
      <c r="I1012" s="218"/>
      <c r="J1012" s="214"/>
      <c r="K1012" s="214"/>
      <c r="L1012" s="219"/>
      <c r="M1012" s="220"/>
      <c r="N1012" s="221"/>
      <c r="O1012" s="221"/>
      <c r="P1012" s="221"/>
      <c r="Q1012" s="221"/>
      <c r="R1012" s="221"/>
      <c r="S1012" s="221"/>
      <c r="T1012" s="222"/>
      <c r="AT1012" s="223" t="s">
        <v>301</v>
      </c>
      <c r="AU1012" s="223" t="s">
        <v>120</v>
      </c>
      <c r="AV1012" s="14" t="s">
        <v>120</v>
      </c>
      <c r="AW1012" s="14" t="s">
        <v>32</v>
      </c>
      <c r="AX1012" s="14" t="s">
        <v>77</v>
      </c>
      <c r="AY1012" s="223" t="s">
        <v>292</v>
      </c>
    </row>
    <row r="1013" spans="1:65" s="14" customFormat="1" ht="11.25">
      <c r="B1013" s="213"/>
      <c r="C1013" s="214"/>
      <c r="D1013" s="204" t="s">
        <v>301</v>
      </c>
      <c r="E1013" s="215" t="s">
        <v>1</v>
      </c>
      <c r="F1013" s="216" t="s">
        <v>1175</v>
      </c>
      <c r="G1013" s="214"/>
      <c r="H1013" s="217">
        <v>4.6399999999999997</v>
      </c>
      <c r="I1013" s="218"/>
      <c r="J1013" s="214"/>
      <c r="K1013" s="214"/>
      <c r="L1013" s="219"/>
      <c r="M1013" s="220"/>
      <c r="N1013" s="221"/>
      <c r="O1013" s="221"/>
      <c r="P1013" s="221"/>
      <c r="Q1013" s="221"/>
      <c r="R1013" s="221"/>
      <c r="S1013" s="221"/>
      <c r="T1013" s="222"/>
      <c r="AT1013" s="223" t="s">
        <v>301</v>
      </c>
      <c r="AU1013" s="223" t="s">
        <v>120</v>
      </c>
      <c r="AV1013" s="14" t="s">
        <v>120</v>
      </c>
      <c r="AW1013" s="14" t="s">
        <v>32</v>
      </c>
      <c r="AX1013" s="14" t="s">
        <v>77</v>
      </c>
      <c r="AY1013" s="223" t="s">
        <v>292</v>
      </c>
    </row>
    <row r="1014" spans="1:65" s="14" customFormat="1" ht="11.25">
      <c r="B1014" s="213"/>
      <c r="C1014" s="214"/>
      <c r="D1014" s="204" t="s">
        <v>301</v>
      </c>
      <c r="E1014" s="215" t="s">
        <v>1</v>
      </c>
      <c r="F1014" s="216" t="s">
        <v>1176</v>
      </c>
      <c r="G1014" s="214"/>
      <c r="H1014" s="217">
        <v>1.32</v>
      </c>
      <c r="I1014" s="218"/>
      <c r="J1014" s="214"/>
      <c r="K1014" s="214"/>
      <c r="L1014" s="219"/>
      <c r="M1014" s="220"/>
      <c r="N1014" s="221"/>
      <c r="O1014" s="221"/>
      <c r="P1014" s="221"/>
      <c r="Q1014" s="221"/>
      <c r="R1014" s="221"/>
      <c r="S1014" s="221"/>
      <c r="T1014" s="222"/>
      <c r="AT1014" s="223" t="s">
        <v>301</v>
      </c>
      <c r="AU1014" s="223" t="s">
        <v>120</v>
      </c>
      <c r="AV1014" s="14" t="s">
        <v>120</v>
      </c>
      <c r="AW1014" s="14" t="s">
        <v>32</v>
      </c>
      <c r="AX1014" s="14" t="s">
        <v>77</v>
      </c>
      <c r="AY1014" s="223" t="s">
        <v>292</v>
      </c>
    </row>
    <row r="1015" spans="1:65" s="14" customFormat="1" ht="11.25">
      <c r="B1015" s="213"/>
      <c r="C1015" s="214"/>
      <c r="D1015" s="204" t="s">
        <v>301</v>
      </c>
      <c r="E1015" s="215" t="s">
        <v>1</v>
      </c>
      <c r="F1015" s="216" t="s">
        <v>1177</v>
      </c>
      <c r="G1015" s="214"/>
      <c r="H1015" s="217">
        <v>8.8260000000000005</v>
      </c>
      <c r="I1015" s="218"/>
      <c r="J1015" s="214"/>
      <c r="K1015" s="214"/>
      <c r="L1015" s="219"/>
      <c r="M1015" s="220"/>
      <c r="N1015" s="221"/>
      <c r="O1015" s="221"/>
      <c r="P1015" s="221"/>
      <c r="Q1015" s="221"/>
      <c r="R1015" s="221"/>
      <c r="S1015" s="221"/>
      <c r="T1015" s="222"/>
      <c r="AT1015" s="223" t="s">
        <v>301</v>
      </c>
      <c r="AU1015" s="223" t="s">
        <v>120</v>
      </c>
      <c r="AV1015" s="14" t="s">
        <v>120</v>
      </c>
      <c r="AW1015" s="14" t="s">
        <v>32</v>
      </c>
      <c r="AX1015" s="14" t="s">
        <v>77</v>
      </c>
      <c r="AY1015" s="223" t="s">
        <v>292</v>
      </c>
    </row>
    <row r="1016" spans="1:65" s="16" customFormat="1" ht="11.25">
      <c r="B1016" s="235"/>
      <c r="C1016" s="236"/>
      <c r="D1016" s="204" t="s">
        <v>301</v>
      </c>
      <c r="E1016" s="237" t="s">
        <v>1</v>
      </c>
      <c r="F1016" s="238" t="s">
        <v>316</v>
      </c>
      <c r="G1016" s="236"/>
      <c r="H1016" s="239">
        <v>120.026</v>
      </c>
      <c r="I1016" s="240"/>
      <c r="J1016" s="236"/>
      <c r="K1016" s="236"/>
      <c r="L1016" s="241"/>
      <c r="M1016" s="242"/>
      <c r="N1016" s="243"/>
      <c r="O1016" s="243"/>
      <c r="P1016" s="243"/>
      <c r="Q1016" s="243"/>
      <c r="R1016" s="243"/>
      <c r="S1016" s="243"/>
      <c r="T1016" s="244"/>
      <c r="AT1016" s="245" t="s">
        <v>301</v>
      </c>
      <c r="AU1016" s="245" t="s">
        <v>120</v>
      </c>
      <c r="AV1016" s="16" t="s">
        <v>317</v>
      </c>
      <c r="AW1016" s="16" t="s">
        <v>32</v>
      </c>
      <c r="AX1016" s="16" t="s">
        <v>77</v>
      </c>
      <c r="AY1016" s="245" t="s">
        <v>292</v>
      </c>
    </row>
    <row r="1017" spans="1:65" s="15" customFormat="1" ht="11.25">
      <c r="B1017" s="224"/>
      <c r="C1017" s="225"/>
      <c r="D1017" s="204" t="s">
        <v>301</v>
      </c>
      <c r="E1017" s="226" t="s">
        <v>173</v>
      </c>
      <c r="F1017" s="227" t="s">
        <v>304</v>
      </c>
      <c r="G1017" s="225"/>
      <c r="H1017" s="228">
        <v>255.97900000000001</v>
      </c>
      <c r="I1017" s="229"/>
      <c r="J1017" s="225"/>
      <c r="K1017" s="225"/>
      <c r="L1017" s="230"/>
      <c r="M1017" s="231"/>
      <c r="N1017" s="232"/>
      <c r="O1017" s="232"/>
      <c r="P1017" s="232"/>
      <c r="Q1017" s="232"/>
      <c r="R1017" s="232"/>
      <c r="S1017" s="232"/>
      <c r="T1017" s="233"/>
      <c r="AT1017" s="234" t="s">
        <v>301</v>
      </c>
      <c r="AU1017" s="234" t="s">
        <v>120</v>
      </c>
      <c r="AV1017" s="15" t="s">
        <v>299</v>
      </c>
      <c r="AW1017" s="15" t="s">
        <v>32</v>
      </c>
      <c r="AX1017" s="15" t="s">
        <v>85</v>
      </c>
      <c r="AY1017" s="234" t="s">
        <v>292</v>
      </c>
    </row>
    <row r="1018" spans="1:65" s="2" customFormat="1" ht="24.2" customHeight="1">
      <c r="A1018" s="35"/>
      <c r="B1018" s="36"/>
      <c r="C1018" s="189" t="s">
        <v>1178</v>
      </c>
      <c r="D1018" s="189" t="s">
        <v>294</v>
      </c>
      <c r="E1018" s="190" t="s">
        <v>1179</v>
      </c>
      <c r="F1018" s="191" t="s">
        <v>1180</v>
      </c>
      <c r="G1018" s="192" t="s">
        <v>297</v>
      </c>
      <c r="H1018" s="193">
        <v>112.5</v>
      </c>
      <c r="I1018" s="194"/>
      <c r="J1018" s="195">
        <f>ROUND(I1018*H1018,2)</f>
        <v>0</v>
      </c>
      <c r="K1018" s="191" t="s">
        <v>298</v>
      </c>
      <c r="L1018" s="40"/>
      <c r="M1018" s="196" t="s">
        <v>1</v>
      </c>
      <c r="N1018" s="197" t="s">
        <v>43</v>
      </c>
      <c r="O1018" s="72"/>
      <c r="P1018" s="198">
        <f>O1018*H1018</f>
        <v>0</v>
      </c>
      <c r="Q1018" s="198">
        <v>4.3800000000000002E-3</v>
      </c>
      <c r="R1018" s="198">
        <f>Q1018*H1018</f>
        <v>0.49275000000000002</v>
      </c>
      <c r="S1018" s="198">
        <v>0</v>
      </c>
      <c r="T1018" s="199">
        <f>S1018*H1018</f>
        <v>0</v>
      </c>
      <c r="U1018" s="35"/>
      <c r="V1018" s="35"/>
      <c r="W1018" s="35"/>
      <c r="X1018" s="35"/>
      <c r="Y1018" s="35"/>
      <c r="Z1018" s="35"/>
      <c r="AA1018" s="35"/>
      <c r="AB1018" s="35"/>
      <c r="AC1018" s="35"/>
      <c r="AD1018" s="35"/>
      <c r="AE1018" s="35"/>
      <c r="AR1018" s="200" t="s">
        <v>299</v>
      </c>
      <c r="AT1018" s="200" t="s">
        <v>294</v>
      </c>
      <c r="AU1018" s="200" t="s">
        <v>120</v>
      </c>
      <c r="AY1018" s="18" t="s">
        <v>292</v>
      </c>
      <c r="BE1018" s="201">
        <f>IF(N1018="základní",J1018,0)</f>
        <v>0</v>
      </c>
      <c r="BF1018" s="201">
        <f>IF(N1018="snížená",J1018,0)</f>
        <v>0</v>
      </c>
      <c r="BG1018" s="201">
        <f>IF(N1018="zákl. přenesená",J1018,0)</f>
        <v>0</v>
      </c>
      <c r="BH1018" s="201">
        <f>IF(N1018="sníž. přenesená",J1018,0)</f>
        <v>0</v>
      </c>
      <c r="BI1018" s="201">
        <f>IF(N1018="nulová",J1018,0)</f>
        <v>0</v>
      </c>
      <c r="BJ1018" s="18" t="s">
        <v>120</v>
      </c>
      <c r="BK1018" s="201">
        <f>ROUND(I1018*H1018,2)</f>
        <v>0</v>
      </c>
      <c r="BL1018" s="18" t="s">
        <v>299</v>
      </c>
      <c r="BM1018" s="200" t="s">
        <v>1181</v>
      </c>
    </row>
    <row r="1019" spans="1:65" s="14" customFormat="1" ht="11.25">
      <c r="B1019" s="213"/>
      <c r="C1019" s="214"/>
      <c r="D1019" s="204" t="s">
        <v>301</v>
      </c>
      <c r="E1019" s="215" t="s">
        <v>1</v>
      </c>
      <c r="F1019" s="216" t="s">
        <v>1182</v>
      </c>
      <c r="G1019" s="214"/>
      <c r="H1019" s="217">
        <v>93.75</v>
      </c>
      <c r="I1019" s="218"/>
      <c r="J1019" s="214"/>
      <c r="K1019" s="214"/>
      <c r="L1019" s="219"/>
      <c r="M1019" s="220"/>
      <c r="N1019" s="221"/>
      <c r="O1019" s="221"/>
      <c r="P1019" s="221"/>
      <c r="Q1019" s="221"/>
      <c r="R1019" s="221"/>
      <c r="S1019" s="221"/>
      <c r="T1019" s="222"/>
      <c r="AT1019" s="223" t="s">
        <v>301</v>
      </c>
      <c r="AU1019" s="223" t="s">
        <v>120</v>
      </c>
      <c r="AV1019" s="14" t="s">
        <v>120</v>
      </c>
      <c r="AW1019" s="14" t="s">
        <v>32</v>
      </c>
      <c r="AX1019" s="14" t="s">
        <v>85</v>
      </c>
      <c r="AY1019" s="223" t="s">
        <v>292</v>
      </c>
    </row>
    <row r="1020" spans="1:65" s="14" customFormat="1" ht="11.25">
      <c r="B1020" s="213"/>
      <c r="C1020" s="214"/>
      <c r="D1020" s="204" t="s">
        <v>301</v>
      </c>
      <c r="E1020" s="214"/>
      <c r="F1020" s="216" t="s">
        <v>1183</v>
      </c>
      <c r="G1020" s="214"/>
      <c r="H1020" s="217">
        <v>112.5</v>
      </c>
      <c r="I1020" s="218"/>
      <c r="J1020" s="214"/>
      <c r="K1020" s="214"/>
      <c r="L1020" s="219"/>
      <c r="M1020" s="220"/>
      <c r="N1020" s="221"/>
      <c r="O1020" s="221"/>
      <c r="P1020" s="221"/>
      <c r="Q1020" s="221"/>
      <c r="R1020" s="221"/>
      <c r="S1020" s="221"/>
      <c r="T1020" s="222"/>
      <c r="AT1020" s="223" t="s">
        <v>301</v>
      </c>
      <c r="AU1020" s="223" t="s">
        <v>120</v>
      </c>
      <c r="AV1020" s="14" t="s">
        <v>120</v>
      </c>
      <c r="AW1020" s="14" t="s">
        <v>4</v>
      </c>
      <c r="AX1020" s="14" t="s">
        <v>85</v>
      </c>
      <c r="AY1020" s="223" t="s">
        <v>292</v>
      </c>
    </row>
    <row r="1021" spans="1:65" s="2" customFormat="1" ht="49.15" customHeight="1">
      <c r="A1021" s="35"/>
      <c r="B1021" s="36"/>
      <c r="C1021" s="189" t="s">
        <v>1184</v>
      </c>
      <c r="D1021" s="189" t="s">
        <v>294</v>
      </c>
      <c r="E1021" s="190" t="s">
        <v>1185</v>
      </c>
      <c r="F1021" s="191" t="s">
        <v>1186</v>
      </c>
      <c r="G1021" s="192" t="s">
        <v>297</v>
      </c>
      <c r="H1021" s="193">
        <v>46.875</v>
      </c>
      <c r="I1021" s="194"/>
      <c r="J1021" s="195">
        <f>ROUND(I1021*H1021,2)</f>
        <v>0</v>
      </c>
      <c r="K1021" s="191" t="s">
        <v>298</v>
      </c>
      <c r="L1021" s="40"/>
      <c r="M1021" s="196" t="s">
        <v>1</v>
      </c>
      <c r="N1021" s="197" t="s">
        <v>43</v>
      </c>
      <c r="O1021" s="72"/>
      <c r="P1021" s="198">
        <f>O1021*H1021</f>
        <v>0</v>
      </c>
      <c r="Q1021" s="198">
        <v>1.18E-2</v>
      </c>
      <c r="R1021" s="198">
        <f>Q1021*H1021</f>
        <v>0.55312499999999998</v>
      </c>
      <c r="S1021" s="198">
        <v>0</v>
      </c>
      <c r="T1021" s="199">
        <f>S1021*H1021</f>
        <v>0</v>
      </c>
      <c r="U1021" s="35"/>
      <c r="V1021" s="35"/>
      <c r="W1021" s="35"/>
      <c r="X1021" s="35"/>
      <c r="Y1021" s="35"/>
      <c r="Z1021" s="35"/>
      <c r="AA1021" s="35"/>
      <c r="AB1021" s="35"/>
      <c r="AC1021" s="35"/>
      <c r="AD1021" s="35"/>
      <c r="AE1021" s="35"/>
      <c r="AR1021" s="200" t="s">
        <v>299</v>
      </c>
      <c r="AT1021" s="200" t="s">
        <v>294</v>
      </c>
      <c r="AU1021" s="200" t="s">
        <v>120</v>
      </c>
      <c r="AY1021" s="18" t="s">
        <v>292</v>
      </c>
      <c r="BE1021" s="201">
        <f>IF(N1021="základní",J1021,0)</f>
        <v>0</v>
      </c>
      <c r="BF1021" s="201">
        <f>IF(N1021="snížená",J1021,0)</f>
        <v>0</v>
      </c>
      <c r="BG1021" s="201">
        <f>IF(N1021="zákl. přenesená",J1021,0)</f>
        <v>0</v>
      </c>
      <c r="BH1021" s="201">
        <f>IF(N1021="sníž. přenesená",J1021,0)</f>
        <v>0</v>
      </c>
      <c r="BI1021" s="201">
        <f>IF(N1021="nulová",J1021,0)</f>
        <v>0</v>
      </c>
      <c r="BJ1021" s="18" t="s">
        <v>120</v>
      </c>
      <c r="BK1021" s="201">
        <f>ROUND(I1021*H1021,2)</f>
        <v>0</v>
      </c>
      <c r="BL1021" s="18" t="s">
        <v>299</v>
      </c>
      <c r="BM1021" s="200" t="s">
        <v>1187</v>
      </c>
    </row>
    <row r="1022" spans="1:65" s="13" customFormat="1" ht="11.25">
      <c r="B1022" s="202"/>
      <c r="C1022" s="203"/>
      <c r="D1022" s="204" t="s">
        <v>301</v>
      </c>
      <c r="E1022" s="205" t="s">
        <v>1</v>
      </c>
      <c r="F1022" s="206" t="s">
        <v>194</v>
      </c>
      <c r="G1022" s="203"/>
      <c r="H1022" s="205" t="s">
        <v>1</v>
      </c>
      <c r="I1022" s="207"/>
      <c r="J1022" s="203"/>
      <c r="K1022" s="203"/>
      <c r="L1022" s="208"/>
      <c r="M1022" s="209"/>
      <c r="N1022" s="210"/>
      <c r="O1022" s="210"/>
      <c r="P1022" s="210"/>
      <c r="Q1022" s="210"/>
      <c r="R1022" s="210"/>
      <c r="S1022" s="210"/>
      <c r="T1022" s="211"/>
      <c r="AT1022" s="212" t="s">
        <v>301</v>
      </c>
      <c r="AU1022" s="212" t="s">
        <v>120</v>
      </c>
      <c r="AV1022" s="13" t="s">
        <v>85</v>
      </c>
      <c r="AW1022" s="13" t="s">
        <v>32</v>
      </c>
      <c r="AX1022" s="13" t="s">
        <v>77</v>
      </c>
      <c r="AY1022" s="212" t="s">
        <v>292</v>
      </c>
    </row>
    <row r="1023" spans="1:65" s="14" customFormat="1" ht="11.25">
      <c r="B1023" s="213"/>
      <c r="C1023" s="214"/>
      <c r="D1023" s="204" t="s">
        <v>301</v>
      </c>
      <c r="E1023" s="215" t="s">
        <v>1</v>
      </c>
      <c r="F1023" s="216" t="s">
        <v>1188</v>
      </c>
      <c r="G1023" s="214"/>
      <c r="H1023" s="217">
        <v>46.875</v>
      </c>
      <c r="I1023" s="218"/>
      <c r="J1023" s="214"/>
      <c r="K1023" s="214"/>
      <c r="L1023" s="219"/>
      <c r="M1023" s="220"/>
      <c r="N1023" s="221"/>
      <c r="O1023" s="221"/>
      <c r="P1023" s="221"/>
      <c r="Q1023" s="221"/>
      <c r="R1023" s="221"/>
      <c r="S1023" s="221"/>
      <c r="T1023" s="222"/>
      <c r="AT1023" s="223" t="s">
        <v>301</v>
      </c>
      <c r="AU1023" s="223" t="s">
        <v>120</v>
      </c>
      <c r="AV1023" s="14" t="s">
        <v>120</v>
      </c>
      <c r="AW1023" s="14" t="s">
        <v>32</v>
      </c>
      <c r="AX1023" s="14" t="s">
        <v>77</v>
      </c>
      <c r="AY1023" s="223" t="s">
        <v>292</v>
      </c>
    </row>
    <row r="1024" spans="1:65" s="16" customFormat="1" ht="11.25">
      <c r="B1024" s="235"/>
      <c r="C1024" s="236"/>
      <c r="D1024" s="204" t="s">
        <v>301</v>
      </c>
      <c r="E1024" s="237" t="s">
        <v>193</v>
      </c>
      <c r="F1024" s="238" t="s">
        <v>316</v>
      </c>
      <c r="G1024" s="236"/>
      <c r="H1024" s="239">
        <v>46.875</v>
      </c>
      <c r="I1024" s="240"/>
      <c r="J1024" s="236"/>
      <c r="K1024" s="236"/>
      <c r="L1024" s="241"/>
      <c r="M1024" s="242"/>
      <c r="N1024" s="243"/>
      <c r="O1024" s="243"/>
      <c r="P1024" s="243"/>
      <c r="Q1024" s="243"/>
      <c r="R1024" s="243"/>
      <c r="S1024" s="243"/>
      <c r="T1024" s="244"/>
      <c r="AT1024" s="245" t="s">
        <v>301</v>
      </c>
      <c r="AU1024" s="245" t="s">
        <v>120</v>
      </c>
      <c r="AV1024" s="16" t="s">
        <v>317</v>
      </c>
      <c r="AW1024" s="16" t="s">
        <v>32</v>
      </c>
      <c r="AX1024" s="16" t="s">
        <v>77</v>
      </c>
      <c r="AY1024" s="245" t="s">
        <v>292</v>
      </c>
    </row>
    <row r="1025" spans="1:65" s="15" customFormat="1" ht="11.25">
      <c r="B1025" s="224"/>
      <c r="C1025" s="225"/>
      <c r="D1025" s="204" t="s">
        <v>301</v>
      </c>
      <c r="E1025" s="226" t="s">
        <v>1</v>
      </c>
      <c r="F1025" s="227" t="s">
        <v>304</v>
      </c>
      <c r="G1025" s="225"/>
      <c r="H1025" s="228">
        <v>46.875</v>
      </c>
      <c r="I1025" s="229"/>
      <c r="J1025" s="225"/>
      <c r="K1025" s="225"/>
      <c r="L1025" s="230"/>
      <c r="M1025" s="231"/>
      <c r="N1025" s="232"/>
      <c r="O1025" s="232"/>
      <c r="P1025" s="232"/>
      <c r="Q1025" s="232"/>
      <c r="R1025" s="232"/>
      <c r="S1025" s="232"/>
      <c r="T1025" s="233"/>
      <c r="AT1025" s="234" t="s">
        <v>301</v>
      </c>
      <c r="AU1025" s="234" t="s">
        <v>120</v>
      </c>
      <c r="AV1025" s="15" t="s">
        <v>299</v>
      </c>
      <c r="AW1025" s="15" t="s">
        <v>32</v>
      </c>
      <c r="AX1025" s="15" t="s">
        <v>85</v>
      </c>
      <c r="AY1025" s="234" t="s">
        <v>292</v>
      </c>
    </row>
    <row r="1026" spans="1:65" s="2" customFormat="1" ht="24.2" customHeight="1">
      <c r="A1026" s="35"/>
      <c r="B1026" s="36"/>
      <c r="C1026" s="246" t="s">
        <v>1189</v>
      </c>
      <c r="D1026" s="246" t="s">
        <v>626</v>
      </c>
      <c r="E1026" s="247" t="s">
        <v>1190</v>
      </c>
      <c r="F1026" s="248" t="s">
        <v>1191</v>
      </c>
      <c r="G1026" s="249" t="s">
        <v>297</v>
      </c>
      <c r="H1026" s="250">
        <v>51.563000000000002</v>
      </c>
      <c r="I1026" s="251"/>
      <c r="J1026" s="252">
        <f>ROUND(I1026*H1026,2)</f>
        <v>0</v>
      </c>
      <c r="K1026" s="248" t="s">
        <v>298</v>
      </c>
      <c r="L1026" s="253"/>
      <c r="M1026" s="254" t="s">
        <v>1</v>
      </c>
      <c r="N1026" s="255" t="s">
        <v>43</v>
      </c>
      <c r="O1026" s="72"/>
      <c r="P1026" s="198">
        <f>O1026*H1026</f>
        <v>0</v>
      </c>
      <c r="Q1026" s="198">
        <v>2.1000000000000001E-2</v>
      </c>
      <c r="R1026" s="198">
        <f>Q1026*H1026</f>
        <v>1.0828230000000001</v>
      </c>
      <c r="S1026" s="198">
        <v>0</v>
      </c>
      <c r="T1026" s="199">
        <f>S1026*H1026</f>
        <v>0</v>
      </c>
      <c r="U1026" s="35"/>
      <c r="V1026" s="35"/>
      <c r="W1026" s="35"/>
      <c r="X1026" s="35"/>
      <c r="Y1026" s="35"/>
      <c r="Z1026" s="35"/>
      <c r="AA1026" s="35"/>
      <c r="AB1026" s="35"/>
      <c r="AC1026" s="35"/>
      <c r="AD1026" s="35"/>
      <c r="AE1026" s="35"/>
      <c r="AR1026" s="200" t="s">
        <v>357</v>
      </c>
      <c r="AT1026" s="200" t="s">
        <v>626</v>
      </c>
      <c r="AU1026" s="200" t="s">
        <v>120</v>
      </c>
      <c r="AY1026" s="18" t="s">
        <v>292</v>
      </c>
      <c r="BE1026" s="201">
        <f>IF(N1026="základní",J1026,0)</f>
        <v>0</v>
      </c>
      <c r="BF1026" s="201">
        <f>IF(N1026="snížená",J1026,0)</f>
        <v>0</v>
      </c>
      <c r="BG1026" s="201">
        <f>IF(N1026="zákl. přenesená",J1026,0)</f>
        <v>0</v>
      </c>
      <c r="BH1026" s="201">
        <f>IF(N1026="sníž. přenesená",J1026,0)</f>
        <v>0</v>
      </c>
      <c r="BI1026" s="201">
        <f>IF(N1026="nulová",J1026,0)</f>
        <v>0</v>
      </c>
      <c r="BJ1026" s="18" t="s">
        <v>120</v>
      </c>
      <c r="BK1026" s="201">
        <f>ROUND(I1026*H1026,2)</f>
        <v>0</v>
      </c>
      <c r="BL1026" s="18" t="s">
        <v>299</v>
      </c>
      <c r="BM1026" s="200" t="s">
        <v>1192</v>
      </c>
    </row>
    <row r="1027" spans="1:65" s="14" customFormat="1" ht="11.25">
      <c r="B1027" s="213"/>
      <c r="C1027" s="214"/>
      <c r="D1027" s="204" t="s">
        <v>301</v>
      </c>
      <c r="E1027" s="214"/>
      <c r="F1027" s="216" t="s">
        <v>1193</v>
      </c>
      <c r="G1027" s="214"/>
      <c r="H1027" s="217">
        <v>51.563000000000002</v>
      </c>
      <c r="I1027" s="218"/>
      <c r="J1027" s="214"/>
      <c r="K1027" s="214"/>
      <c r="L1027" s="219"/>
      <c r="M1027" s="220"/>
      <c r="N1027" s="221"/>
      <c r="O1027" s="221"/>
      <c r="P1027" s="221"/>
      <c r="Q1027" s="221"/>
      <c r="R1027" s="221"/>
      <c r="S1027" s="221"/>
      <c r="T1027" s="222"/>
      <c r="AT1027" s="223" t="s">
        <v>301</v>
      </c>
      <c r="AU1027" s="223" t="s">
        <v>120</v>
      </c>
      <c r="AV1027" s="14" t="s">
        <v>120</v>
      </c>
      <c r="AW1027" s="14" t="s">
        <v>4</v>
      </c>
      <c r="AX1027" s="14" t="s">
        <v>85</v>
      </c>
      <c r="AY1027" s="223" t="s">
        <v>292</v>
      </c>
    </row>
    <row r="1028" spans="1:65" s="2" customFormat="1" ht="37.9" customHeight="1">
      <c r="A1028" s="35"/>
      <c r="B1028" s="36"/>
      <c r="C1028" s="189" t="s">
        <v>1194</v>
      </c>
      <c r="D1028" s="189" t="s">
        <v>294</v>
      </c>
      <c r="E1028" s="190" t="s">
        <v>1195</v>
      </c>
      <c r="F1028" s="191" t="s">
        <v>1196</v>
      </c>
      <c r="G1028" s="192" t="s">
        <v>297</v>
      </c>
      <c r="H1028" s="193">
        <v>46.875</v>
      </c>
      <c r="I1028" s="194"/>
      <c r="J1028" s="195">
        <f>ROUND(I1028*H1028,2)</f>
        <v>0</v>
      </c>
      <c r="K1028" s="191" t="s">
        <v>298</v>
      </c>
      <c r="L1028" s="40"/>
      <c r="M1028" s="196" t="s">
        <v>1</v>
      </c>
      <c r="N1028" s="197" t="s">
        <v>43</v>
      </c>
      <c r="O1028" s="72"/>
      <c r="P1028" s="198">
        <f>O1028*H1028</f>
        <v>0</v>
      </c>
      <c r="Q1028" s="198">
        <v>1E-4</v>
      </c>
      <c r="R1028" s="198">
        <f>Q1028*H1028</f>
        <v>4.6874999999999998E-3</v>
      </c>
      <c r="S1028" s="198">
        <v>0</v>
      </c>
      <c r="T1028" s="199">
        <f>S1028*H1028</f>
        <v>0</v>
      </c>
      <c r="U1028" s="35"/>
      <c r="V1028" s="35"/>
      <c r="W1028" s="35"/>
      <c r="X1028" s="35"/>
      <c r="Y1028" s="35"/>
      <c r="Z1028" s="35"/>
      <c r="AA1028" s="35"/>
      <c r="AB1028" s="35"/>
      <c r="AC1028" s="35"/>
      <c r="AD1028" s="35"/>
      <c r="AE1028" s="35"/>
      <c r="AR1028" s="200" t="s">
        <v>299</v>
      </c>
      <c r="AT1028" s="200" t="s">
        <v>294</v>
      </c>
      <c r="AU1028" s="200" t="s">
        <v>120</v>
      </c>
      <c r="AY1028" s="18" t="s">
        <v>292</v>
      </c>
      <c r="BE1028" s="201">
        <f>IF(N1028="základní",J1028,0)</f>
        <v>0</v>
      </c>
      <c r="BF1028" s="201">
        <f>IF(N1028="snížená",J1028,0)</f>
        <v>0</v>
      </c>
      <c r="BG1028" s="201">
        <f>IF(N1028="zákl. přenesená",J1028,0)</f>
        <v>0</v>
      </c>
      <c r="BH1028" s="201">
        <f>IF(N1028="sníž. přenesená",J1028,0)</f>
        <v>0</v>
      </c>
      <c r="BI1028" s="201">
        <f>IF(N1028="nulová",J1028,0)</f>
        <v>0</v>
      </c>
      <c r="BJ1028" s="18" t="s">
        <v>120</v>
      </c>
      <c r="BK1028" s="201">
        <f>ROUND(I1028*H1028,2)</f>
        <v>0</v>
      </c>
      <c r="BL1028" s="18" t="s">
        <v>299</v>
      </c>
      <c r="BM1028" s="200" t="s">
        <v>1197</v>
      </c>
    </row>
    <row r="1029" spans="1:65" s="14" customFormat="1" ht="11.25">
      <c r="B1029" s="213"/>
      <c r="C1029" s="214"/>
      <c r="D1029" s="204" t="s">
        <v>301</v>
      </c>
      <c r="E1029" s="215" t="s">
        <v>1</v>
      </c>
      <c r="F1029" s="216" t="s">
        <v>193</v>
      </c>
      <c r="G1029" s="214"/>
      <c r="H1029" s="217">
        <v>46.875</v>
      </c>
      <c r="I1029" s="218"/>
      <c r="J1029" s="214"/>
      <c r="K1029" s="214"/>
      <c r="L1029" s="219"/>
      <c r="M1029" s="220"/>
      <c r="N1029" s="221"/>
      <c r="O1029" s="221"/>
      <c r="P1029" s="221"/>
      <c r="Q1029" s="221"/>
      <c r="R1029" s="221"/>
      <c r="S1029" s="221"/>
      <c r="T1029" s="222"/>
      <c r="AT1029" s="223" t="s">
        <v>301</v>
      </c>
      <c r="AU1029" s="223" t="s">
        <v>120</v>
      </c>
      <c r="AV1029" s="14" t="s">
        <v>120</v>
      </c>
      <c r="AW1029" s="14" t="s">
        <v>32</v>
      </c>
      <c r="AX1029" s="14" t="s">
        <v>85</v>
      </c>
      <c r="AY1029" s="223" t="s">
        <v>292</v>
      </c>
    </row>
    <row r="1030" spans="1:65" s="2" customFormat="1" ht="24.2" customHeight="1">
      <c r="A1030" s="35"/>
      <c r="B1030" s="36"/>
      <c r="C1030" s="189" t="s">
        <v>1198</v>
      </c>
      <c r="D1030" s="189" t="s">
        <v>294</v>
      </c>
      <c r="E1030" s="190" t="s">
        <v>1199</v>
      </c>
      <c r="F1030" s="191" t="s">
        <v>1200</v>
      </c>
      <c r="G1030" s="192" t="s">
        <v>297</v>
      </c>
      <c r="H1030" s="193">
        <v>4154.9350000000004</v>
      </c>
      <c r="I1030" s="194"/>
      <c r="J1030" s="195">
        <f>ROUND(I1030*H1030,2)</f>
        <v>0</v>
      </c>
      <c r="K1030" s="191" t="s">
        <v>298</v>
      </c>
      <c r="L1030" s="40"/>
      <c r="M1030" s="196" t="s">
        <v>1</v>
      </c>
      <c r="N1030" s="197" t="s">
        <v>43</v>
      </c>
      <c r="O1030" s="72"/>
      <c r="P1030" s="198">
        <f>O1030*H1030</f>
        <v>0</v>
      </c>
      <c r="Q1030" s="198">
        <v>4.3800000000000002E-3</v>
      </c>
      <c r="R1030" s="198">
        <f>Q1030*H1030</f>
        <v>18.198615300000004</v>
      </c>
      <c r="S1030" s="198">
        <v>0</v>
      </c>
      <c r="T1030" s="199">
        <f>S1030*H1030</f>
        <v>0</v>
      </c>
      <c r="U1030" s="35"/>
      <c r="V1030" s="35"/>
      <c r="W1030" s="35"/>
      <c r="X1030" s="35"/>
      <c r="Y1030" s="35"/>
      <c r="Z1030" s="35"/>
      <c r="AA1030" s="35"/>
      <c r="AB1030" s="35"/>
      <c r="AC1030" s="35"/>
      <c r="AD1030" s="35"/>
      <c r="AE1030" s="35"/>
      <c r="AR1030" s="200" t="s">
        <v>299</v>
      </c>
      <c r="AT1030" s="200" t="s">
        <v>294</v>
      </c>
      <c r="AU1030" s="200" t="s">
        <v>120</v>
      </c>
      <c r="AY1030" s="18" t="s">
        <v>292</v>
      </c>
      <c r="BE1030" s="201">
        <f>IF(N1030="základní",J1030,0)</f>
        <v>0</v>
      </c>
      <c r="BF1030" s="201">
        <f>IF(N1030="snížená",J1030,0)</f>
        <v>0</v>
      </c>
      <c r="BG1030" s="201">
        <f>IF(N1030="zákl. přenesená",J1030,0)</f>
        <v>0</v>
      </c>
      <c r="BH1030" s="201">
        <f>IF(N1030="sníž. přenesená",J1030,0)</f>
        <v>0</v>
      </c>
      <c r="BI1030" s="201">
        <f>IF(N1030="nulová",J1030,0)</f>
        <v>0</v>
      </c>
      <c r="BJ1030" s="18" t="s">
        <v>120</v>
      </c>
      <c r="BK1030" s="201">
        <f>ROUND(I1030*H1030,2)</f>
        <v>0</v>
      </c>
      <c r="BL1030" s="18" t="s">
        <v>299</v>
      </c>
      <c r="BM1030" s="200" t="s">
        <v>1201</v>
      </c>
    </row>
    <row r="1031" spans="1:65" s="14" customFormat="1" ht="33.75">
      <c r="B1031" s="213"/>
      <c r="C1031" s="214"/>
      <c r="D1031" s="204" t="s">
        <v>301</v>
      </c>
      <c r="E1031" s="215" t="s">
        <v>1</v>
      </c>
      <c r="F1031" s="216" t="s">
        <v>1202</v>
      </c>
      <c r="G1031" s="214"/>
      <c r="H1031" s="217">
        <v>3462.4459999999999</v>
      </c>
      <c r="I1031" s="218"/>
      <c r="J1031" s="214"/>
      <c r="K1031" s="214"/>
      <c r="L1031" s="219"/>
      <c r="M1031" s="220"/>
      <c r="N1031" s="221"/>
      <c r="O1031" s="221"/>
      <c r="P1031" s="221"/>
      <c r="Q1031" s="221"/>
      <c r="R1031" s="221"/>
      <c r="S1031" s="221"/>
      <c r="T1031" s="222"/>
      <c r="AT1031" s="223" t="s">
        <v>301</v>
      </c>
      <c r="AU1031" s="223" t="s">
        <v>120</v>
      </c>
      <c r="AV1031" s="14" t="s">
        <v>120</v>
      </c>
      <c r="AW1031" s="14" t="s">
        <v>32</v>
      </c>
      <c r="AX1031" s="14" t="s">
        <v>85</v>
      </c>
      <c r="AY1031" s="223" t="s">
        <v>292</v>
      </c>
    </row>
    <row r="1032" spans="1:65" s="14" customFormat="1" ht="11.25">
      <c r="B1032" s="213"/>
      <c r="C1032" s="214"/>
      <c r="D1032" s="204" t="s">
        <v>301</v>
      </c>
      <c r="E1032" s="214"/>
      <c r="F1032" s="216" t="s">
        <v>1203</v>
      </c>
      <c r="G1032" s="214"/>
      <c r="H1032" s="217">
        <v>4154.9350000000004</v>
      </c>
      <c r="I1032" s="218"/>
      <c r="J1032" s="214"/>
      <c r="K1032" s="214"/>
      <c r="L1032" s="219"/>
      <c r="M1032" s="220"/>
      <c r="N1032" s="221"/>
      <c r="O1032" s="221"/>
      <c r="P1032" s="221"/>
      <c r="Q1032" s="221"/>
      <c r="R1032" s="221"/>
      <c r="S1032" s="221"/>
      <c r="T1032" s="222"/>
      <c r="AT1032" s="223" t="s">
        <v>301</v>
      </c>
      <c r="AU1032" s="223" t="s">
        <v>120</v>
      </c>
      <c r="AV1032" s="14" t="s">
        <v>120</v>
      </c>
      <c r="AW1032" s="14" t="s">
        <v>4</v>
      </c>
      <c r="AX1032" s="14" t="s">
        <v>85</v>
      </c>
      <c r="AY1032" s="223" t="s">
        <v>292</v>
      </c>
    </row>
    <row r="1033" spans="1:65" s="2" customFormat="1" ht="24.2" customHeight="1">
      <c r="A1033" s="35"/>
      <c r="B1033" s="36"/>
      <c r="C1033" s="189" t="s">
        <v>1204</v>
      </c>
      <c r="D1033" s="189" t="s">
        <v>294</v>
      </c>
      <c r="E1033" s="190" t="s">
        <v>1205</v>
      </c>
      <c r="F1033" s="191" t="s">
        <v>1206</v>
      </c>
      <c r="G1033" s="192" t="s">
        <v>407</v>
      </c>
      <c r="H1033" s="193">
        <v>3664.4470000000001</v>
      </c>
      <c r="I1033" s="194"/>
      <c r="J1033" s="195">
        <f>ROUND(I1033*H1033,2)</f>
        <v>0</v>
      </c>
      <c r="K1033" s="191" t="s">
        <v>298</v>
      </c>
      <c r="L1033" s="40"/>
      <c r="M1033" s="196" t="s">
        <v>1</v>
      </c>
      <c r="N1033" s="197" t="s">
        <v>43</v>
      </c>
      <c r="O1033" s="72"/>
      <c r="P1033" s="198">
        <f>O1033*H1033</f>
        <v>0</v>
      </c>
      <c r="Q1033" s="198">
        <v>0</v>
      </c>
      <c r="R1033" s="198">
        <f>Q1033*H1033</f>
        <v>0</v>
      </c>
      <c r="S1033" s="198">
        <v>0</v>
      </c>
      <c r="T1033" s="199">
        <f>S1033*H1033</f>
        <v>0</v>
      </c>
      <c r="U1033" s="35"/>
      <c r="V1033" s="35"/>
      <c r="W1033" s="35"/>
      <c r="X1033" s="35"/>
      <c r="Y1033" s="35"/>
      <c r="Z1033" s="35"/>
      <c r="AA1033" s="35"/>
      <c r="AB1033" s="35"/>
      <c r="AC1033" s="35"/>
      <c r="AD1033" s="35"/>
      <c r="AE1033" s="35"/>
      <c r="AR1033" s="200" t="s">
        <v>299</v>
      </c>
      <c r="AT1033" s="200" t="s">
        <v>294</v>
      </c>
      <c r="AU1033" s="200" t="s">
        <v>120</v>
      </c>
      <c r="AY1033" s="18" t="s">
        <v>292</v>
      </c>
      <c r="BE1033" s="201">
        <f>IF(N1033="základní",J1033,0)</f>
        <v>0</v>
      </c>
      <c r="BF1033" s="201">
        <f>IF(N1033="snížená",J1033,0)</f>
        <v>0</v>
      </c>
      <c r="BG1033" s="201">
        <f>IF(N1033="zákl. přenesená",J1033,0)</f>
        <v>0</v>
      </c>
      <c r="BH1033" s="201">
        <f>IF(N1033="sníž. přenesená",J1033,0)</f>
        <v>0</v>
      </c>
      <c r="BI1033" s="201">
        <f>IF(N1033="nulová",J1033,0)</f>
        <v>0</v>
      </c>
      <c r="BJ1033" s="18" t="s">
        <v>120</v>
      </c>
      <c r="BK1033" s="201">
        <f>ROUND(I1033*H1033,2)</f>
        <v>0</v>
      </c>
      <c r="BL1033" s="18" t="s">
        <v>299</v>
      </c>
      <c r="BM1033" s="200" t="s">
        <v>1207</v>
      </c>
    </row>
    <row r="1034" spans="1:65" s="14" customFormat="1" ht="11.25">
      <c r="B1034" s="213"/>
      <c r="C1034" s="214"/>
      <c r="D1034" s="204" t="s">
        <v>301</v>
      </c>
      <c r="E1034" s="215" t="s">
        <v>1</v>
      </c>
      <c r="F1034" s="216" t="s">
        <v>1208</v>
      </c>
      <c r="G1034" s="214"/>
      <c r="H1034" s="217">
        <v>1602</v>
      </c>
      <c r="I1034" s="218"/>
      <c r="J1034" s="214"/>
      <c r="K1034" s="214"/>
      <c r="L1034" s="219"/>
      <c r="M1034" s="220"/>
      <c r="N1034" s="221"/>
      <c r="O1034" s="221"/>
      <c r="P1034" s="221"/>
      <c r="Q1034" s="221"/>
      <c r="R1034" s="221"/>
      <c r="S1034" s="221"/>
      <c r="T1034" s="222"/>
      <c r="AT1034" s="223" t="s">
        <v>301</v>
      </c>
      <c r="AU1034" s="223" t="s">
        <v>120</v>
      </c>
      <c r="AV1034" s="14" t="s">
        <v>120</v>
      </c>
      <c r="AW1034" s="14" t="s">
        <v>32</v>
      </c>
      <c r="AX1034" s="14" t="s">
        <v>77</v>
      </c>
      <c r="AY1034" s="223" t="s">
        <v>292</v>
      </c>
    </row>
    <row r="1035" spans="1:65" s="16" customFormat="1" ht="11.25">
      <c r="B1035" s="235"/>
      <c r="C1035" s="236"/>
      <c r="D1035" s="204" t="s">
        <v>301</v>
      </c>
      <c r="E1035" s="237" t="s">
        <v>1</v>
      </c>
      <c r="F1035" s="238" t="s">
        <v>316</v>
      </c>
      <c r="G1035" s="236"/>
      <c r="H1035" s="239">
        <v>1602</v>
      </c>
      <c r="I1035" s="240"/>
      <c r="J1035" s="236"/>
      <c r="K1035" s="236"/>
      <c r="L1035" s="241"/>
      <c r="M1035" s="242"/>
      <c r="N1035" s="243"/>
      <c r="O1035" s="243"/>
      <c r="P1035" s="243"/>
      <c r="Q1035" s="243"/>
      <c r="R1035" s="243"/>
      <c r="S1035" s="243"/>
      <c r="T1035" s="244"/>
      <c r="AT1035" s="245" t="s">
        <v>301</v>
      </c>
      <c r="AU1035" s="245" t="s">
        <v>120</v>
      </c>
      <c r="AV1035" s="16" t="s">
        <v>317</v>
      </c>
      <c r="AW1035" s="16" t="s">
        <v>32</v>
      </c>
      <c r="AX1035" s="16" t="s">
        <v>77</v>
      </c>
      <c r="AY1035" s="245" t="s">
        <v>292</v>
      </c>
    </row>
    <row r="1036" spans="1:65" s="13" customFormat="1" ht="11.25">
      <c r="B1036" s="202"/>
      <c r="C1036" s="203"/>
      <c r="D1036" s="204" t="s">
        <v>301</v>
      </c>
      <c r="E1036" s="205" t="s">
        <v>1</v>
      </c>
      <c r="F1036" s="206" t="s">
        <v>1209</v>
      </c>
      <c r="G1036" s="203"/>
      <c r="H1036" s="205" t="s">
        <v>1</v>
      </c>
      <c r="I1036" s="207"/>
      <c r="J1036" s="203"/>
      <c r="K1036" s="203"/>
      <c r="L1036" s="208"/>
      <c r="M1036" s="209"/>
      <c r="N1036" s="210"/>
      <c r="O1036" s="210"/>
      <c r="P1036" s="210"/>
      <c r="Q1036" s="210"/>
      <c r="R1036" s="210"/>
      <c r="S1036" s="210"/>
      <c r="T1036" s="211"/>
      <c r="AT1036" s="212" t="s">
        <v>301</v>
      </c>
      <c r="AU1036" s="212" t="s">
        <v>120</v>
      </c>
      <c r="AV1036" s="13" t="s">
        <v>85</v>
      </c>
      <c r="AW1036" s="13" t="s">
        <v>32</v>
      </c>
      <c r="AX1036" s="13" t="s">
        <v>77</v>
      </c>
      <c r="AY1036" s="212" t="s">
        <v>292</v>
      </c>
    </row>
    <row r="1037" spans="1:65" s="14" customFormat="1" ht="22.5">
      <c r="B1037" s="213"/>
      <c r="C1037" s="214"/>
      <c r="D1037" s="204" t="s">
        <v>301</v>
      </c>
      <c r="E1037" s="215" t="s">
        <v>1</v>
      </c>
      <c r="F1037" s="216" t="s">
        <v>1165</v>
      </c>
      <c r="G1037" s="214"/>
      <c r="H1037" s="217">
        <v>109.3</v>
      </c>
      <c r="I1037" s="218"/>
      <c r="J1037" s="214"/>
      <c r="K1037" s="214"/>
      <c r="L1037" s="219"/>
      <c r="M1037" s="220"/>
      <c r="N1037" s="221"/>
      <c r="O1037" s="221"/>
      <c r="P1037" s="221"/>
      <c r="Q1037" s="221"/>
      <c r="R1037" s="221"/>
      <c r="S1037" s="221"/>
      <c r="T1037" s="222"/>
      <c r="AT1037" s="223" t="s">
        <v>301</v>
      </c>
      <c r="AU1037" s="223" t="s">
        <v>120</v>
      </c>
      <c r="AV1037" s="14" t="s">
        <v>120</v>
      </c>
      <c r="AW1037" s="14" t="s">
        <v>32</v>
      </c>
      <c r="AX1037" s="14" t="s">
        <v>77</v>
      </c>
      <c r="AY1037" s="223" t="s">
        <v>292</v>
      </c>
    </row>
    <row r="1038" spans="1:65" s="14" customFormat="1" ht="22.5">
      <c r="B1038" s="213"/>
      <c r="C1038" s="214"/>
      <c r="D1038" s="204" t="s">
        <v>301</v>
      </c>
      <c r="E1038" s="215" t="s">
        <v>1</v>
      </c>
      <c r="F1038" s="216" t="s">
        <v>1210</v>
      </c>
      <c r="G1038" s="214"/>
      <c r="H1038" s="217">
        <v>52.19</v>
      </c>
      <c r="I1038" s="218"/>
      <c r="J1038" s="214"/>
      <c r="K1038" s="214"/>
      <c r="L1038" s="219"/>
      <c r="M1038" s="220"/>
      <c r="N1038" s="221"/>
      <c r="O1038" s="221"/>
      <c r="P1038" s="221"/>
      <c r="Q1038" s="221"/>
      <c r="R1038" s="221"/>
      <c r="S1038" s="221"/>
      <c r="T1038" s="222"/>
      <c r="AT1038" s="223" t="s">
        <v>301</v>
      </c>
      <c r="AU1038" s="223" t="s">
        <v>120</v>
      </c>
      <c r="AV1038" s="14" t="s">
        <v>120</v>
      </c>
      <c r="AW1038" s="14" t="s">
        <v>32</v>
      </c>
      <c r="AX1038" s="14" t="s">
        <v>77</v>
      </c>
      <c r="AY1038" s="223" t="s">
        <v>292</v>
      </c>
    </row>
    <row r="1039" spans="1:65" s="14" customFormat="1" ht="11.25">
      <c r="B1039" s="213"/>
      <c r="C1039" s="214"/>
      <c r="D1039" s="204" t="s">
        <v>301</v>
      </c>
      <c r="E1039" s="215" t="s">
        <v>1</v>
      </c>
      <c r="F1039" s="216" t="s">
        <v>1211</v>
      </c>
      <c r="G1039" s="214"/>
      <c r="H1039" s="217">
        <v>35.04</v>
      </c>
      <c r="I1039" s="218"/>
      <c r="J1039" s="214"/>
      <c r="K1039" s="214"/>
      <c r="L1039" s="219"/>
      <c r="M1039" s="220"/>
      <c r="N1039" s="221"/>
      <c r="O1039" s="221"/>
      <c r="P1039" s="221"/>
      <c r="Q1039" s="221"/>
      <c r="R1039" s="221"/>
      <c r="S1039" s="221"/>
      <c r="T1039" s="222"/>
      <c r="AT1039" s="223" t="s">
        <v>301</v>
      </c>
      <c r="AU1039" s="223" t="s">
        <v>120</v>
      </c>
      <c r="AV1039" s="14" t="s">
        <v>120</v>
      </c>
      <c r="AW1039" s="14" t="s">
        <v>32</v>
      </c>
      <c r="AX1039" s="14" t="s">
        <v>77</v>
      </c>
      <c r="AY1039" s="223" t="s">
        <v>292</v>
      </c>
    </row>
    <row r="1040" spans="1:65" s="14" customFormat="1" ht="11.25">
      <c r="B1040" s="213"/>
      <c r="C1040" s="214"/>
      <c r="D1040" s="204" t="s">
        <v>301</v>
      </c>
      <c r="E1040" s="215" t="s">
        <v>1</v>
      </c>
      <c r="F1040" s="216" t="s">
        <v>1212</v>
      </c>
      <c r="G1040" s="214"/>
      <c r="H1040" s="217">
        <v>19.38</v>
      </c>
      <c r="I1040" s="218"/>
      <c r="J1040" s="214"/>
      <c r="K1040" s="214"/>
      <c r="L1040" s="219"/>
      <c r="M1040" s="220"/>
      <c r="N1040" s="221"/>
      <c r="O1040" s="221"/>
      <c r="P1040" s="221"/>
      <c r="Q1040" s="221"/>
      <c r="R1040" s="221"/>
      <c r="S1040" s="221"/>
      <c r="T1040" s="222"/>
      <c r="AT1040" s="223" t="s">
        <v>301</v>
      </c>
      <c r="AU1040" s="223" t="s">
        <v>120</v>
      </c>
      <c r="AV1040" s="14" t="s">
        <v>120</v>
      </c>
      <c r="AW1040" s="14" t="s">
        <v>32</v>
      </c>
      <c r="AX1040" s="14" t="s">
        <v>77</v>
      </c>
      <c r="AY1040" s="223" t="s">
        <v>292</v>
      </c>
    </row>
    <row r="1041" spans="2:51" s="13" customFormat="1" ht="11.25">
      <c r="B1041" s="202"/>
      <c r="C1041" s="203"/>
      <c r="D1041" s="204" t="s">
        <v>301</v>
      </c>
      <c r="E1041" s="205" t="s">
        <v>1</v>
      </c>
      <c r="F1041" s="206" t="s">
        <v>1169</v>
      </c>
      <c r="G1041" s="203"/>
      <c r="H1041" s="205" t="s">
        <v>1</v>
      </c>
      <c r="I1041" s="207"/>
      <c r="J1041" s="203"/>
      <c r="K1041" s="203"/>
      <c r="L1041" s="208"/>
      <c r="M1041" s="209"/>
      <c r="N1041" s="210"/>
      <c r="O1041" s="210"/>
      <c r="P1041" s="210"/>
      <c r="Q1041" s="210"/>
      <c r="R1041" s="210"/>
      <c r="S1041" s="210"/>
      <c r="T1041" s="211"/>
      <c r="AT1041" s="212" t="s">
        <v>301</v>
      </c>
      <c r="AU1041" s="212" t="s">
        <v>120</v>
      </c>
      <c r="AV1041" s="13" t="s">
        <v>85</v>
      </c>
      <c r="AW1041" s="13" t="s">
        <v>32</v>
      </c>
      <c r="AX1041" s="13" t="s">
        <v>77</v>
      </c>
      <c r="AY1041" s="212" t="s">
        <v>292</v>
      </c>
    </row>
    <row r="1042" spans="2:51" s="14" customFormat="1" ht="11.25">
      <c r="B1042" s="213"/>
      <c r="C1042" s="214"/>
      <c r="D1042" s="204" t="s">
        <v>301</v>
      </c>
      <c r="E1042" s="215" t="s">
        <v>1</v>
      </c>
      <c r="F1042" s="216" t="s">
        <v>1213</v>
      </c>
      <c r="G1042" s="214"/>
      <c r="H1042" s="217">
        <v>264</v>
      </c>
      <c r="I1042" s="218"/>
      <c r="J1042" s="214"/>
      <c r="K1042" s="214"/>
      <c r="L1042" s="219"/>
      <c r="M1042" s="220"/>
      <c r="N1042" s="221"/>
      <c r="O1042" s="221"/>
      <c r="P1042" s="221"/>
      <c r="Q1042" s="221"/>
      <c r="R1042" s="221"/>
      <c r="S1042" s="221"/>
      <c r="T1042" s="222"/>
      <c r="AT1042" s="223" t="s">
        <v>301</v>
      </c>
      <c r="AU1042" s="223" t="s">
        <v>120</v>
      </c>
      <c r="AV1042" s="14" t="s">
        <v>120</v>
      </c>
      <c r="AW1042" s="14" t="s">
        <v>32</v>
      </c>
      <c r="AX1042" s="14" t="s">
        <v>77</v>
      </c>
      <c r="AY1042" s="223" t="s">
        <v>292</v>
      </c>
    </row>
    <row r="1043" spans="2:51" s="14" customFormat="1" ht="11.25">
      <c r="B1043" s="213"/>
      <c r="C1043" s="214"/>
      <c r="D1043" s="204" t="s">
        <v>301</v>
      </c>
      <c r="E1043" s="215" t="s">
        <v>1</v>
      </c>
      <c r="F1043" s="216" t="s">
        <v>1214</v>
      </c>
      <c r="G1043" s="214"/>
      <c r="H1043" s="217">
        <v>139.19999999999999</v>
      </c>
      <c r="I1043" s="218"/>
      <c r="J1043" s="214"/>
      <c r="K1043" s="214"/>
      <c r="L1043" s="219"/>
      <c r="M1043" s="220"/>
      <c r="N1043" s="221"/>
      <c r="O1043" s="221"/>
      <c r="P1043" s="221"/>
      <c r="Q1043" s="221"/>
      <c r="R1043" s="221"/>
      <c r="S1043" s="221"/>
      <c r="T1043" s="222"/>
      <c r="AT1043" s="223" t="s">
        <v>301</v>
      </c>
      <c r="AU1043" s="223" t="s">
        <v>120</v>
      </c>
      <c r="AV1043" s="14" t="s">
        <v>120</v>
      </c>
      <c r="AW1043" s="14" t="s">
        <v>32</v>
      </c>
      <c r="AX1043" s="14" t="s">
        <v>77</v>
      </c>
      <c r="AY1043" s="223" t="s">
        <v>292</v>
      </c>
    </row>
    <row r="1044" spans="2:51" s="14" customFormat="1" ht="11.25">
      <c r="B1044" s="213"/>
      <c r="C1044" s="214"/>
      <c r="D1044" s="204" t="s">
        <v>301</v>
      </c>
      <c r="E1044" s="215" t="s">
        <v>1</v>
      </c>
      <c r="F1044" s="216" t="s">
        <v>1215</v>
      </c>
      <c r="G1044" s="214"/>
      <c r="H1044" s="217">
        <v>30</v>
      </c>
      <c r="I1044" s="218"/>
      <c r="J1044" s="214"/>
      <c r="K1044" s="214"/>
      <c r="L1044" s="219"/>
      <c r="M1044" s="220"/>
      <c r="N1044" s="221"/>
      <c r="O1044" s="221"/>
      <c r="P1044" s="221"/>
      <c r="Q1044" s="221"/>
      <c r="R1044" s="221"/>
      <c r="S1044" s="221"/>
      <c r="T1044" s="222"/>
      <c r="AT1044" s="223" t="s">
        <v>301</v>
      </c>
      <c r="AU1044" s="223" t="s">
        <v>120</v>
      </c>
      <c r="AV1044" s="14" t="s">
        <v>120</v>
      </c>
      <c r="AW1044" s="14" t="s">
        <v>32</v>
      </c>
      <c r="AX1044" s="14" t="s">
        <v>77</v>
      </c>
      <c r="AY1044" s="223" t="s">
        <v>292</v>
      </c>
    </row>
    <row r="1045" spans="2:51" s="14" customFormat="1" ht="11.25">
      <c r="B1045" s="213"/>
      <c r="C1045" s="214"/>
      <c r="D1045" s="204" t="s">
        <v>301</v>
      </c>
      <c r="E1045" s="215" t="s">
        <v>1</v>
      </c>
      <c r="F1045" s="216" t="s">
        <v>1216</v>
      </c>
      <c r="G1045" s="214"/>
      <c r="H1045" s="217">
        <v>11.8</v>
      </c>
      <c r="I1045" s="218"/>
      <c r="J1045" s="214"/>
      <c r="K1045" s="214"/>
      <c r="L1045" s="219"/>
      <c r="M1045" s="220"/>
      <c r="N1045" s="221"/>
      <c r="O1045" s="221"/>
      <c r="P1045" s="221"/>
      <c r="Q1045" s="221"/>
      <c r="R1045" s="221"/>
      <c r="S1045" s="221"/>
      <c r="T1045" s="222"/>
      <c r="AT1045" s="223" t="s">
        <v>301</v>
      </c>
      <c r="AU1045" s="223" t="s">
        <v>120</v>
      </c>
      <c r="AV1045" s="14" t="s">
        <v>120</v>
      </c>
      <c r="AW1045" s="14" t="s">
        <v>32</v>
      </c>
      <c r="AX1045" s="14" t="s">
        <v>77</v>
      </c>
      <c r="AY1045" s="223" t="s">
        <v>292</v>
      </c>
    </row>
    <row r="1046" spans="2:51" s="14" customFormat="1" ht="11.25">
      <c r="B1046" s="213"/>
      <c r="C1046" s="214"/>
      <c r="D1046" s="204" t="s">
        <v>301</v>
      </c>
      <c r="E1046" s="215" t="s">
        <v>1</v>
      </c>
      <c r="F1046" s="216" t="s">
        <v>1217</v>
      </c>
      <c r="G1046" s="214"/>
      <c r="H1046" s="217">
        <v>81.2</v>
      </c>
      <c r="I1046" s="218"/>
      <c r="J1046" s="214"/>
      <c r="K1046" s="214"/>
      <c r="L1046" s="219"/>
      <c r="M1046" s="220"/>
      <c r="N1046" s="221"/>
      <c r="O1046" s="221"/>
      <c r="P1046" s="221"/>
      <c r="Q1046" s="221"/>
      <c r="R1046" s="221"/>
      <c r="S1046" s="221"/>
      <c r="T1046" s="222"/>
      <c r="AT1046" s="223" t="s">
        <v>301</v>
      </c>
      <c r="AU1046" s="223" t="s">
        <v>120</v>
      </c>
      <c r="AV1046" s="14" t="s">
        <v>120</v>
      </c>
      <c r="AW1046" s="14" t="s">
        <v>32</v>
      </c>
      <c r="AX1046" s="14" t="s">
        <v>77</v>
      </c>
      <c r="AY1046" s="223" t="s">
        <v>292</v>
      </c>
    </row>
    <row r="1047" spans="2:51" s="14" customFormat="1" ht="11.25">
      <c r="B1047" s="213"/>
      <c r="C1047" s="214"/>
      <c r="D1047" s="204" t="s">
        <v>301</v>
      </c>
      <c r="E1047" s="215" t="s">
        <v>1</v>
      </c>
      <c r="F1047" s="216" t="s">
        <v>1218</v>
      </c>
      <c r="G1047" s="214"/>
      <c r="H1047" s="217">
        <v>23.2</v>
      </c>
      <c r="I1047" s="218"/>
      <c r="J1047" s="214"/>
      <c r="K1047" s="214"/>
      <c r="L1047" s="219"/>
      <c r="M1047" s="220"/>
      <c r="N1047" s="221"/>
      <c r="O1047" s="221"/>
      <c r="P1047" s="221"/>
      <c r="Q1047" s="221"/>
      <c r="R1047" s="221"/>
      <c r="S1047" s="221"/>
      <c r="T1047" s="222"/>
      <c r="AT1047" s="223" t="s">
        <v>301</v>
      </c>
      <c r="AU1047" s="223" t="s">
        <v>120</v>
      </c>
      <c r="AV1047" s="14" t="s">
        <v>120</v>
      </c>
      <c r="AW1047" s="14" t="s">
        <v>32</v>
      </c>
      <c r="AX1047" s="14" t="s">
        <v>77</v>
      </c>
      <c r="AY1047" s="223" t="s">
        <v>292</v>
      </c>
    </row>
    <row r="1048" spans="2:51" s="14" customFormat="1" ht="11.25">
      <c r="B1048" s="213"/>
      <c r="C1048" s="214"/>
      <c r="D1048" s="204" t="s">
        <v>301</v>
      </c>
      <c r="E1048" s="215" t="s">
        <v>1</v>
      </c>
      <c r="F1048" s="216" t="s">
        <v>1219</v>
      </c>
      <c r="G1048" s="214"/>
      <c r="H1048" s="217">
        <v>6.6</v>
      </c>
      <c r="I1048" s="218"/>
      <c r="J1048" s="214"/>
      <c r="K1048" s="214"/>
      <c r="L1048" s="219"/>
      <c r="M1048" s="220"/>
      <c r="N1048" s="221"/>
      <c r="O1048" s="221"/>
      <c r="P1048" s="221"/>
      <c r="Q1048" s="221"/>
      <c r="R1048" s="221"/>
      <c r="S1048" s="221"/>
      <c r="T1048" s="222"/>
      <c r="AT1048" s="223" t="s">
        <v>301</v>
      </c>
      <c r="AU1048" s="223" t="s">
        <v>120</v>
      </c>
      <c r="AV1048" s="14" t="s">
        <v>120</v>
      </c>
      <c r="AW1048" s="14" t="s">
        <v>32</v>
      </c>
      <c r="AX1048" s="14" t="s">
        <v>77</v>
      </c>
      <c r="AY1048" s="223" t="s">
        <v>292</v>
      </c>
    </row>
    <row r="1049" spans="2:51" s="14" customFormat="1" ht="11.25">
      <c r="B1049" s="213"/>
      <c r="C1049" s="214"/>
      <c r="D1049" s="204" t="s">
        <v>301</v>
      </c>
      <c r="E1049" s="215" t="s">
        <v>1</v>
      </c>
      <c r="F1049" s="216" t="s">
        <v>1220</v>
      </c>
      <c r="G1049" s="214"/>
      <c r="H1049" s="217">
        <v>392.82600000000002</v>
      </c>
      <c r="I1049" s="218"/>
      <c r="J1049" s="214"/>
      <c r="K1049" s="214"/>
      <c r="L1049" s="219"/>
      <c r="M1049" s="220"/>
      <c r="N1049" s="221"/>
      <c r="O1049" s="221"/>
      <c r="P1049" s="221"/>
      <c r="Q1049" s="221"/>
      <c r="R1049" s="221"/>
      <c r="S1049" s="221"/>
      <c r="T1049" s="222"/>
      <c r="AT1049" s="223" t="s">
        <v>301</v>
      </c>
      <c r="AU1049" s="223" t="s">
        <v>120</v>
      </c>
      <c r="AV1049" s="14" t="s">
        <v>120</v>
      </c>
      <c r="AW1049" s="14" t="s">
        <v>32</v>
      </c>
      <c r="AX1049" s="14" t="s">
        <v>77</v>
      </c>
      <c r="AY1049" s="223" t="s">
        <v>292</v>
      </c>
    </row>
    <row r="1050" spans="2:51" s="13" customFormat="1" ht="11.25">
      <c r="B1050" s="202"/>
      <c r="C1050" s="203"/>
      <c r="D1050" s="204" t="s">
        <v>301</v>
      </c>
      <c r="E1050" s="205" t="s">
        <v>1</v>
      </c>
      <c r="F1050" s="206" t="s">
        <v>1221</v>
      </c>
      <c r="G1050" s="203"/>
      <c r="H1050" s="205" t="s">
        <v>1</v>
      </c>
      <c r="I1050" s="207"/>
      <c r="J1050" s="203"/>
      <c r="K1050" s="203"/>
      <c r="L1050" s="208"/>
      <c r="M1050" s="209"/>
      <c r="N1050" s="210"/>
      <c r="O1050" s="210"/>
      <c r="P1050" s="210"/>
      <c r="Q1050" s="210"/>
      <c r="R1050" s="210"/>
      <c r="S1050" s="210"/>
      <c r="T1050" s="211"/>
      <c r="AT1050" s="212" t="s">
        <v>301</v>
      </c>
      <c r="AU1050" s="212" t="s">
        <v>120</v>
      </c>
      <c r="AV1050" s="13" t="s">
        <v>85</v>
      </c>
      <c r="AW1050" s="13" t="s">
        <v>32</v>
      </c>
      <c r="AX1050" s="13" t="s">
        <v>77</v>
      </c>
      <c r="AY1050" s="212" t="s">
        <v>292</v>
      </c>
    </row>
    <row r="1051" spans="2:51" s="14" customFormat="1" ht="11.25">
      <c r="B1051" s="213"/>
      <c r="C1051" s="214"/>
      <c r="D1051" s="204" t="s">
        <v>301</v>
      </c>
      <c r="E1051" s="215" t="s">
        <v>1</v>
      </c>
      <c r="F1051" s="216" t="s">
        <v>1222</v>
      </c>
      <c r="G1051" s="214"/>
      <c r="H1051" s="217">
        <v>48</v>
      </c>
      <c r="I1051" s="218"/>
      <c r="J1051" s="214"/>
      <c r="K1051" s="214"/>
      <c r="L1051" s="219"/>
      <c r="M1051" s="220"/>
      <c r="N1051" s="221"/>
      <c r="O1051" s="221"/>
      <c r="P1051" s="221"/>
      <c r="Q1051" s="221"/>
      <c r="R1051" s="221"/>
      <c r="S1051" s="221"/>
      <c r="T1051" s="222"/>
      <c r="AT1051" s="223" t="s">
        <v>301</v>
      </c>
      <c r="AU1051" s="223" t="s">
        <v>120</v>
      </c>
      <c r="AV1051" s="14" t="s">
        <v>120</v>
      </c>
      <c r="AW1051" s="14" t="s">
        <v>32</v>
      </c>
      <c r="AX1051" s="14" t="s">
        <v>77</v>
      </c>
      <c r="AY1051" s="223" t="s">
        <v>292</v>
      </c>
    </row>
    <row r="1052" spans="2:51" s="13" customFormat="1" ht="11.25">
      <c r="B1052" s="202"/>
      <c r="C1052" s="203"/>
      <c r="D1052" s="204" t="s">
        <v>301</v>
      </c>
      <c r="E1052" s="205" t="s">
        <v>1</v>
      </c>
      <c r="F1052" s="206" t="s">
        <v>1223</v>
      </c>
      <c r="G1052" s="203"/>
      <c r="H1052" s="205" t="s">
        <v>1</v>
      </c>
      <c r="I1052" s="207"/>
      <c r="J1052" s="203"/>
      <c r="K1052" s="203"/>
      <c r="L1052" s="208"/>
      <c r="M1052" s="209"/>
      <c r="N1052" s="210"/>
      <c r="O1052" s="210"/>
      <c r="P1052" s="210"/>
      <c r="Q1052" s="210"/>
      <c r="R1052" s="210"/>
      <c r="S1052" s="210"/>
      <c r="T1052" s="211"/>
      <c r="AT1052" s="212" t="s">
        <v>301</v>
      </c>
      <c r="AU1052" s="212" t="s">
        <v>120</v>
      </c>
      <c r="AV1052" s="13" t="s">
        <v>85</v>
      </c>
      <c r="AW1052" s="13" t="s">
        <v>32</v>
      </c>
      <c r="AX1052" s="13" t="s">
        <v>77</v>
      </c>
      <c r="AY1052" s="212" t="s">
        <v>292</v>
      </c>
    </row>
    <row r="1053" spans="2:51" s="14" customFormat="1" ht="11.25">
      <c r="B1053" s="213"/>
      <c r="C1053" s="214"/>
      <c r="D1053" s="204" t="s">
        <v>301</v>
      </c>
      <c r="E1053" s="215" t="s">
        <v>1</v>
      </c>
      <c r="F1053" s="216" t="s">
        <v>1224</v>
      </c>
      <c r="G1053" s="214"/>
      <c r="H1053" s="217">
        <v>54.4</v>
      </c>
      <c r="I1053" s="218"/>
      <c r="J1053" s="214"/>
      <c r="K1053" s="214"/>
      <c r="L1053" s="219"/>
      <c r="M1053" s="220"/>
      <c r="N1053" s="221"/>
      <c r="O1053" s="221"/>
      <c r="P1053" s="221"/>
      <c r="Q1053" s="221"/>
      <c r="R1053" s="221"/>
      <c r="S1053" s="221"/>
      <c r="T1053" s="222"/>
      <c r="AT1053" s="223" t="s">
        <v>301</v>
      </c>
      <c r="AU1053" s="223" t="s">
        <v>120</v>
      </c>
      <c r="AV1053" s="14" t="s">
        <v>120</v>
      </c>
      <c r="AW1053" s="14" t="s">
        <v>32</v>
      </c>
      <c r="AX1053" s="14" t="s">
        <v>77</v>
      </c>
      <c r="AY1053" s="223" t="s">
        <v>292</v>
      </c>
    </row>
    <row r="1054" spans="2:51" s="13" customFormat="1" ht="11.25">
      <c r="B1054" s="202"/>
      <c r="C1054" s="203"/>
      <c r="D1054" s="204" t="s">
        <v>301</v>
      </c>
      <c r="E1054" s="205" t="s">
        <v>1</v>
      </c>
      <c r="F1054" s="206" t="s">
        <v>1225</v>
      </c>
      <c r="G1054" s="203"/>
      <c r="H1054" s="205" t="s">
        <v>1</v>
      </c>
      <c r="I1054" s="207"/>
      <c r="J1054" s="203"/>
      <c r="K1054" s="203"/>
      <c r="L1054" s="208"/>
      <c r="M1054" s="209"/>
      <c r="N1054" s="210"/>
      <c r="O1054" s="210"/>
      <c r="P1054" s="210"/>
      <c r="Q1054" s="210"/>
      <c r="R1054" s="210"/>
      <c r="S1054" s="210"/>
      <c r="T1054" s="211"/>
      <c r="AT1054" s="212" t="s">
        <v>301</v>
      </c>
      <c r="AU1054" s="212" t="s">
        <v>120</v>
      </c>
      <c r="AV1054" s="13" t="s">
        <v>85</v>
      </c>
      <c r="AW1054" s="13" t="s">
        <v>32</v>
      </c>
      <c r="AX1054" s="13" t="s">
        <v>77</v>
      </c>
      <c r="AY1054" s="212" t="s">
        <v>292</v>
      </c>
    </row>
    <row r="1055" spans="2:51" s="14" customFormat="1" ht="11.25">
      <c r="B1055" s="213"/>
      <c r="C1055" s="214"/>
      <c r="D1055" s="204" t="s">
        <v>301</v>
      </c>
      <c r="E1055" s="215" t="s">
        <v>1</v>
      </c>
      <c r="F1055" s="216" t="s">
        <v>1226</v>
      </c>
      <c r="G1055" s="214"/>
      <c r="H1055" s="217">
        <v>6.8</v>
      </c>
      <c r="I1055" s="218"/>
      <c r="J1055" s="214"/>
      <c r="K1055" s="214"/>
      <c r="L1055" s="219"/>
      <c r="M1055" s="220"/>
      <c r="N1055" s="221"/>
      <c r="O1055" s="221"/>
      <c r="P1055" s="221"/>
      <c r="Q1055" s="221"/>
      <c r="R1055" s="221"/>
      <c r="S1055" s="221"/>
      <c r="T1055" s="222"/>
      <c r="AT1055" s="223" t="s">
        <v>301</v>
      </c>
      <c r="AU1055" s="223" t="s">
        <v>120</v>
      </c>
      <c r="AV1055" s="14" t="s">
        <v>120</v>
      </c>
      <c r="AW1055" s="14" t="s">
        <v>32</v>
      </c>
      <c r="AX1055" s="14" t="s">
        <v>77</v>
      </c>
      <c r="AY1055" s="223" t="s">
        <v>292</v>
      </c>
    </row>
    <row r="1056" spans="2:51" s="16" customFormat="1" ht="11.25">
      <c r="B1056" s="235"/>
      <c r="C1056" s="236"/>
      <c r="D1056" s="204" t="s">
        <v>301</v>
      </c>
      <c r="E1056" s="237" t="s">
        <v>1</v>
      </c>
      <c r="F1056" s="238" t="s">
        <v>316</v>
      </c>
      <c r="G1056" s="236"/>
      <c r="H1056" s="239">
        <v>1273.9359999999999</v>
      </c>
      <c r="I1056" s="240"/>
      <c r="J1056" s="236"/>
      <c r="K1056" s="236"/>
      <c r="L1056" s="241"/>
      <c r="M1056" s="242"/>
      <c r="N1056" s="243"/>
      <c r="O1056" s="243"/>
      <c r="P1056" s="243"/>
      <c r="Q1056" s="243"/>
      <c r="R1056" s="243"/>
      <c r="S1056" s="243"/>
      <c r="T1056" s="244"/>
      <c r="AT1056" s="245" t="s">
        <v>301</v>
      </c>
      <c r="AU1056" s="245" t="s">
        <v>120</v>
      </c>
      <c r="AV1056" s="16" t="s">
        <v>317</v>
      </c>
      <c r="AW1056" s="16" t="s">
        <v>32</v>
      </c>
      <c r="AX1056" s="16" t="s">
        <v>77</v>
      </c>
      <c r="AY1056" s="245" t="s">
        <v>292</v>
      </c>
    </row>
    <row r="1057" spans="1:65" s="13" customFormat="1" ht="11.25">
      <c r="B1057" s="202"/>
      <c r="C1057" s="203"/>
      <c r="D1057" s="204" t="s">
        <v>301</v>
      </c>
      <c r="E1057" s="205" t="s">
        <v>1</v>
      </c>
      <c r="F1057" s="206" t="s">
        <v>1227</v>
      </c>
      <c r="G1057" s="203"/>
      <c r="H1057" s="205" t="s">
        <v>1</v>
      </c>
      <c r="I1057" s="207"/>
      <c r="J1057" s="203"/>
      <c r="K1057" s="203"/>
      <c r="L1057" s="208"/>
      <c r="M1057" s="209"/>
      <c r="N1057" s="210"/>
      <c r="O1057" s="210"/>
      <c r="P1057" s="210"/>
      <c r="Q1057" s="210"/>
      <c r="R1057" s="210"/>
      <c r="S1057" s="210"/>
      <c r="T1057" s="211"/>
      <c r="AT1057" s="212" t="s">
        <v>301</v>
      </c>
      <c r="AU1057" s="212" t="s">
        <v>120</v>
      </c>
      <c r="AV1057" s="13" t="s">
        <v>85</v>
      </c>
      <c r="AW1057" s="13" t="s">
        <v>32</v>
      </c>
      <c r="AX1057" s="13" t="s">
        <v>77</v>
      </c>
      <c r="AY1057" s="212" t="s">
        <v>292</v>
      </c>
    </row>
    <row r="1058" spans="1:65" s="14" customFormat="1" ht="22.5">
      <c r="B1058" s="213"/>
      <c r="C1058" s="214"/>
      <c r="D1058" s="204" t="s">
        <v>301</v>
      </c>
      <c r="E1058" s="215" t="s">
        <v>1</v>
      </c>
      <c r="F1058" s="216" t="s">
        <v>1228</v>
      </c>
      <c r="G1058" s="214"/>
      <c r="H1058" s="217">
        <v>533.20000000000005</v>
      </c>
      <c r="I1058" s="218"/>
      <c r="J1058" s="214"/>
      <c r="K1058" s="214"/>
      <c r="L1058" s="219"/>
      <c r="M1058" s="220"/>
      <c r="N1058" s="221"/>
      <c r="O1058" s="221"/>
      <c r="P1058" s="221"/>
      <c r="Q1058" s="221"/>
      <c r="R1058" s="221"/>
      <c r="S1058" s="221"/>
      <c r="T1058" s="222"/>
      <c r="AT1058" s="223" t="s">
        <v>301</v>
      </c>
      <c r="AU1058" s="223" t="s">
        <v>120</v>
      </c>
      <c r="AV1058" s="14" t="s">
        <v>120</v>
      </c>
      <c r="AW1058" s="14" t="s">
        <v>32</v>
      </c>
      <c r="AX1058" s="14" t="s">
        <v>77</v>
      </c>
      <c r="AY1058" s="223" t="s">
        <v>292</v>
      </c>
    </row>
    <row r="1059" spans="1:65" s="14" customFormat="1" ht="22.5">
      <c r="B1059" s="213"/>
      <c r="C1059" s="214"/>
      <c r="D1059" s="204" t="s">
        <v>301</v>
      </c>
      <c r="E1059" s="215" t="s">
        <v>1</v>
      </c>
      <c r="F1059" s="216" t="s">
        <v>1229</v>
      </c>
      <c r="G1059" s="214"/>
      <c r="H1059" s="217">
        <v>62.99</v>
      </c>
      <c r="I1059" s="218"/>
      <c r="J1059" s="214"/>
      <c r="K1059" s="214"/>
      <c r="L1059" s="219"/>
      <c r="M1059" s="220"/>
      <c r="N1059" s="221"/>
      <c r="O1059" s="221"/>
      <c r="P1059" s="221"/>
      <c r="Q1059" s="221"/>
      <c r="R1059" s="221"/>
      <c r="S1059" s="221"/>
      <c r="T1059" s="222"/>
      <c r="AT1059" s="223" t="s">
        <v>301</v>
      </c>
      <c r="AU1059" s="223" t="s">
        <v>120</v>
      </c>
      <c r="AV1059" s="14" t="s">
        <v>120</v>
      </c>
      <c r="AW1059" s="14" t="s">
        <v>32</v>
      </c>
      <c r="AX1059" s="14" t="s">
        <v>77</v>
      </c>
      <c r="AY1059" s="223" t="s">
        <v>292</v>
      </c>
    </row>
    <row r="1060" spans="1:65" s="14" customFormat="1" ht="11.25">
      <c r="B1060" s="213"/>
      <c r="C1060" s="214"/>
      <c r="D1060" s="204" t="s">
        <v>301</v>
      </c>
      <c r="E1060" s="215" t="s">
        <v>1</v>
      </c>
      <c r="F1060" s="216" t="s">
        <v>1230</v>
      </c>
      <c r="G1060" s="214"/>
      <c r="H1060" s="217">
        <v>35.04</v>
      </c>
      <c r="I1060" s="218"/>
      <c r="J1060" s="214"/>
      <c r="K1060" s="214"/>
      <c r="L1060" s="219"/>
      <c r="M1060" s="220"/>
      <c r="N1060" s="221"/>
      <c r="O1060" s="221"/>
      <c r="P1060" s="221"/>
      <c r="Q1060" s="221"/>
      <c r="R1060" s="221"/>
      <c r="S1060" s="221"/>
      <c r="T1060" s="222"/>
      <c r="AT1060" s="223" t="s">
        <v>301</v>
      </c>
      <c r="AU1060" s="223" t="s">
        <v>120</v>
      </c>
      <c r="AV1060" s="14" t="s">
        <v>120</v>
      </c>
      <c r="AW1060" s="14" t="s">
        <v>32</v>
      </c>
      <c r="AX1060" s="14" t="s">
        <v>77</v>
      </c>
      <c r="AY1060" s="223" t="s">
        <v>292</v>
      </c>
    </row>
    <row r="1061" spans="1:65" s="14" customFormat="1" ht="22.5">
      <c r="B1061" s="213"/>
      <c r="C1061" s="214"/>
      <c r="D1061" s="204" t="s">
        <v>301</v>
      </c>
      <c r="E1061" s="215" t="s">
        <v>1</v>
      </c>
      <c r="F1061" s="216" t="s">
        <v>1231</v>
      </c>
      <c r="G1061" s="214"/>
      <c r="H1061" s="217">
        <v>38.901000000000003</v>
      </c>
      <c r="I1061" s="218"/>
      <c r="J1061" s="214"/>
      <c r="K1061" s="214"/>
      <c r="L1061" s="219"/>
      <c r="M1061" s="220"/>
      <c r="N1061" s="221"/>
      <c r="O1061" s="221"/>
      <c r="P1061" s="221"/>
      <c r="Q1061" s="221"/>
      <c r="R1061" s="221"/>
      <c r="S1061" s="221"/>
      <c r="T1061" s="222"/>
      <c r="AT1061" s="223" t="s">
        <v>301</v>
      </c>
      <c r="AU1061" s="223" t="s">
        <v>120</v>
      </c>
      <c r="AV1061" s="14" t="s">
        <v>120</v>
      </c>
      <c r="AW1061" s="14" t="s">
        <v>32</v>
      </c>
      <c r="AX1061" s="14" t="s">
        <v>77</v>
      </c>
      <c r="AY1061" s="223" t="s">
        <v>292</v>
      </c>
    </row>
    <row r="1062" spans="1:65" s="14" customFormat="1" ht="11.25">
      <c r="B1062" s="213"/>
      <c r="C1062" s="214"/>
      <c r="D1062" s="204" t="s">
        <v>301</v>
      </c>
      <c r="E1062" s="215" t="s">
        <v>1</v>
      </c>
      <c r="F1062" s="216" t="s">
        <v>1232</v>
      </c>
      <c r="G1062" s="214"/>
      <c r="H1062" s="217">
        <v>17.98</v>
      </c>
      <c r="I1062" s="218"/>
      <c r="J1062" s="214"/>
      <c r="K1062" s="214"/>
      <c r="L1062" s="219"/>
      <c r="M1062" s="220"/>
      <c r="N1062" s="221"/>
      <c r="O1062" s="221"/>
      <c r="P1062" s="221"/>
      <c r="Q1062" s="221"/>
      <c r="R1062" s="221"/>
      <c r="S1062" s="221"/>
      <c r="T1062" s="222"/>
      <c r="AT1062" s="223" t="s">
        <v>301</v>
      </c>
      <c r="AU1062" s="223" t="s">
        <v>120</v>
      </c>
      <c r="AV1062" s="14" t="s">
        <v>120</v>
      </c>
      <c r="AW1062" s="14" t="s">
        <v>32</v>
      </c>
      <c r="AX1062" s="14" t="s">
        <v>77</v>
      </c>
      <c r="AY1062" s="223" t="s">
        <v>292</v>
      </c>
    </row>
    <row r="1063" spans="1:65" s="13" customFormat="1" ht="11.25">
      <c r="B1063" s="202"/>
      <c r="C1063" s="203"/>
      <c r="D1063" s="204" t="s">
        <v>301</v>
      </c>
      <c r="E1063" s="205" t="s">
        <v>1</v>
      </c>
      <c r="F1063" s="206" t="s">
        <v>1233</v>
      </c>
      <c r="G1063" s="203"/>
      <c r="H1063" s="205" t="s">
        <v>1</v>
      </c>
      <c r="I1063" s="207"/>
      <c r="J1063" s="203"/>
      <c r="K1063" s="203"/>
      <c r="L1063" s="208"/>
      <c r="M1063" s="209"/>
      <c r="N1063" s="210"/>
      <c r="O1063" s="210"/>
      <c r="P1063" s="210"/>
      <c r="Q1063" s="210"/>
      <c r="R1063" s="210"/>
      <c r="S1063" s="210"/>
      <c r="T1063" s="211"/>
      <c r="AT1063" s="212" t="s">
        <v>301</v>
      </c>
      <c r="AU1063" s="212" t="s">
        <v>120</v>
      </c>
      <c r="AV1063" s="13" t="s">
        <v>85</v>
      </c>
      <c r="AW1063" s="13" t="s">
        <v>32</v>
      </c>
      <c r="AX1063" s="13" t="s">
        <v>77</v>
      </c>
      <c r="AY1063" s="212" t="s">
        <v>292</v>
      </c>
    </row>
    <row r="1064" spans="1:65" s="14" customFormat="1" ht="11.25">
      <c r="B1064" s="213"/>
      <c r="C1064" s="214"/>
      <c r="D1064" s="204" t="s">
        <v>301</v>
      </c>
      <c r="E1064" s="215" t="s">
        <v>1</v>
      </c>
      <c r="F1064" s="216" t="s">
        <v>1234</v>
      </c>
      <c r="G1064" s="214"/>
      <c r="H1064" s="217">
        <v>100.4</v>
      </c>
      <c r="I1064" s="218"/>
      <c r="J1064" s="214"/>
      <c r="K1064" s="214"/>
      <c r="L1064" s="219"/>
      <c r="M1064" s="220"/>
      <c r="N1064" s="221"/>
      <c r="O1064" s="221"/>
      <c r="P1064" s="221"/>
      <c r="Q1064" s="221"/>
      <c r="R1064" s="221"/>
      <c r="S1064" s="221"/>
      <c r="T1064" s="222"/>
      <c r="AT1064" s="223" t="s">
        <v>301</v>
      </c>
      <c r="AU1064" s="223" t="s">
        <v>120</v>
      </c>
      <c r="AV1064" s="14" t="s">
        <v>120</v>
      </c>
      <c r="AW1064" s="14" t="s">
        <v>32</v>
      </c>
      <c r="AX1064" s="14" t="s">
        <v>77</v>
      </c>
      <c r="AY1064" s="223" t="s">
        <v>292</v>
      </c>
    </row>
    <row r="1065" spans="1:65" s="16" customFormat="1" ht="11.25">
      <c r="B1065" s="235"/>
      <c r="C1065" s="236"/>
      <c r="D1065" s="204" t="s">
        <v>301</v>
      </c>
      <c r="E1065" s="237" t="s">
        <v>1</v>
      </c>
      <c r="F1065" s="238" t="s">
        <v>316</v>
      </c>
      <c r="G1065" s="236"/>
      <c r="H1065" s="239">
        <v>788.51099999999997</v>
      </c>
      <c r="I1065" s="240"/>
      <c r="J1065" s="236"/>
      <c r="K1065" s="236"/>
      <c r="L1065" s="241"/>
      <c r="M1065" s="242"/>
      <c r="N1065" s="243"/>
      <c r="O1065" s="243"/>
      <c r="P1065" s="243"/>
      <c r="Q1065" s="243"/>
      <c r="R1065" s="243"/>
      <c r="S1065" s="243"/>
      <c r="T1065" s="244"/>
      <c r="AT1065" s="245" t="s">
        <v>301</v>
      </c>
      <c r="AU1065" s="245" t="s">
        <v>120</v>
      </c>
      <c r="AV1065" s="16" t="s">
        <v>317</v>
      </c>
      <c r="AW1065" s="16" t="s">
        <v>32</v>
      </c>
      <c r="AX1065" s="16" t="s">
        <v>77</v>
      </c>
      <c r="AY1065" s="245" t="s">
        <v>292</v>
      </c>
    </row>
    <row r="1066" spans="1:65" s="15" customFormat="1" ht="11.25">
      <c r="B1066" s="224"/>
      <c r="C1066" s="225"/>
      <c r="D1066" s="204" t="s">
        <v>301</v>
      </c>
      <c r="E1066" s="226" t="s">
        <v>1</v>
      </c>
      <c r="F1066" s="227" t="s">
        <v>304</v>
      </c>
      <c r="G1066" s="225"/>
      <c r="H1066" s="228">
        <v>3664.4470000000001</v>
      </c>
      <c r="I1066" s="229"/>
      <c r="J1066" s="225"/>
      <c r="K1066" s="225"/>
      <c r="L1066" s="230"/>
      <c r="M1066" s="231"/>
      <c r="N1066" s="232"/>
      <c r="O1066" s="232"/>
      <c r="P1066" s="232"/>
      <c r="Q1066" s="232"/>
      <c r="R1066" s="232"/>
      <c r="S1066" s="232"/>
      <c r="T1066" s="233"/>
      <c r="AT1066" s="234" t="s">
        <v>301</v>
      </c>
      <c r="AU1066" s="234" t="s">
        <v>120</v>
      </c>
      <c r="AV1066" s="15" t="s">
        <v>299</v>
      </c>
      <c r="AW1066" s="15" t="s">
        <v>32</v>
      </c>
      <c r="AX1066" s="15" t="s">
        <v>85</v>
      </c>
      <c r="AY1066" s="234" t="s">
        <v>292</v>
      </c>
    </row>
    <row r="1067" spans="1:65" s="2" customFormat="1" ht="24.2" customHeight="1">
      <c r="A1067" s="35"/>
      <c r="B1067" s="36"/>
      <c r="C1067" s="246" t="s">
        <v>1235</v>
      </c>
      <c r="D1067" s="246" t="s">
        <v>626</v>
      </c>
      <c r="E1067" s="247" t="s">
        <v>1236</v>
      </c>
      <c r="F1067" s="248" t="s">
        <v>1237</v>
      </c>
      <c r="G1067" s="249" t="s">
        <v>407</v>
      </c>
      <c r="H1067" s="250">
        <v>1401.33</v>
      </c>
      <c r="I1067" s="251"/>
      <c r="J1067" s="252">
        <f>ROUND(I1067*H1067,2)</f>
        <v>0</v>
      </c>
      <c r="K1067" s="248" t="s">
        <v>298</v>
      </c>
      <c r="L1067" s="253"/>
      <c r="M1067" s="254" t="s">
        <v>1</v>
      </c>
      <c r="N1067" s="255" t="s">
        <v>43</v>
      </c>
      <c r="O1067" s="72"/>
      <c r="P1067" s="198">
        <f>O1067*H1067</f>
        <v>0</v>
      </c>
      <c r="Q1067" s="198">
        <v>1E-4</v>
      </c>
      <c r="R1067" s="198">
        <f>Q1067*H1067</f>
        <v>0.14013300000000001</v>
      </c>
      <c r="S1067" s="198">
        <v>0</v>
      </c>
      <c r="T1067" s="199">
        <f>S1067*H1067</f>
        <v>0</v>
      </c>
      <c r="U1067" s="35"/>
      <c r="V1067" s="35"/>
      <c r="W1067" s="35"/>
      <c r="X1067" s="35"/>
      <c r="Y1067" s="35"/>
      <c r="Z1067" s="35"/>
      <c r="AA1067" s="35"/>
      <c r="AB1067" s="35"/>
      <c r="AC1067" s="35"/>
      <c r="AD1067" s="35"/>
      <c r="AE1067" s="35"/>
      <c r="AR1067" s="200" t="s">
        <v>357</v>
      </c>
      <c r="AT1067" s="200" t="s">
        <v>626</v>
      </c>
      <c r="AU1067" s="200" t="s">
        <v>120</v>
      </c>
      <c r="AY1067" s="18" t="s">
        <v>292</v>
      </c>
      <c r="BE1067" s="201">
        <f>IF(N1067="základní",J1067,0)</f>
        <v>0</v>
      </c>
      <c r="BF1067" s="201">
        <f>IF(N1067="snížená",J1067,0)</f>
        <v>0</v>
      </c>
      <c r="BG1067" s="201">
        <f>IF(N1067="zákl. přenesená",J1067,0)</f>
        <v>0</v>
      </c>
      <c r="BH1067" s="201">
        <f>IF(N1067="sníž. přenesená",J1067,0)</f>
        <v>0</v>
      </c>
      <c r="BI1067" s="201">
        <f>IF(N1067="nulová",J1067,0)</f>
        <v>0</v>
      </c>
      <c r="BJ1067" s="18" t="s">
        <v>120</v>
      </c>
      <c r="BK1067" s="201">
        <f>ROUND(I1067*H1067,2)</f>
        <v>0</v>
      </c>
      <c r="BL1067" s="18" t="s">
        <v>299</v>
      </c>
      <c r="BM1067" s="200" t="s">
        <v>1238</v>
      </c>
    </row>
    <row r="1068" spans="1:65" s="14" customFormat="1" ht="11.25">
      <c r="B1068" s="213"/>
      <c r="C1068" s="214"/>
      <c r="D1068" s="204" t="s">
        <v>301</v>
      </c>
      <c r="E1068" s="214"/>
      <c r="F1068" s="216" t="s">
        <v>1239</v>
      </c>
      <c r="G1068" s="214"/>
      <c r="H1068" s="217">
        <v>1401.33</v>
      </c>
      <c r="I1068" s="218"/>
      <c r="J1068" s="214"/>
      <c r="K1068" s="214"/>
      <c r="L1068" s="219"/>
      <c r="M1068" s="220"/>
      <c r="N1068" s="221"/>
      <c r="O1068" s="221"/>
      <c r="P1068" s="221"/>
      <c r="Q1068" s="221"/>
      <c r="R1068" s="221"/>
      <c r="S1068" s="221"/>
      <c r="T1068" s="222"/>
      <c r="AT1068" s="223" t="s">
        <v>301</v>
      </c>
      <c r="AU1068" s="223" t="s">
        <v>120</v>
      </c>
      <c r="AV1068" s="14" t="s">
        <v>120</v>
      </c>
      <c r="AW1068" s="14" t="s">
        <v>4</v>
      </c>
      <c r="AX1068" s="14" t="s">
        <v>85</v>
      </c>
      <c r="AY1068" s="223" t="s">
        <v>292</v>
      </c>
    </row>
    <row r="1069" spans="1:65" s="2" customFormat="1" ht="16.5" customHeight="1">
      <c r="A1069" s="35"/>
      <c r="B1069" s="36"/>
      <c r="C1069" s="246" t="s">
        <v>1240</v>
      </c>
      <c r="D1069" s="246" t="s">
        <v>626</v>
      </c>
      <c r="E1069" s="247" t="s">
        <v>1241</v>
      </c>
      <c r="F1069" s="248" t="s">
        <v>1242</v>
      </c>
      <c r="G1069" s="249" t="s">
        <v>407</v>
      </c>
      <c r="H1069" s="250">
        <v>867.36199999999997</v>
      </c>
      <c r="I1069" s="251"/>
      <c r="J1069" s="252">
        <f>ROUND(I1069*H1069,2)</f>
        <v>0</v>
      </c>
      <c r="K1069" s="248" t="s">
        <v>298</v>
      </c>
      <c r="L1069" s="253"/>
      <c r="M1069" s="254" t="s">
        <v>1</v>
      </c>
      <c r="N1069" s="255" t="s">
        <v>43</v>
      </c>
      <c r="O1069" s="72"/>
      <c r="P1069" s="198">
        <f>O1069*H1069</f>
        <v>0</v>
      </c>
      <c r="Q1069" s="198">
        <v>1E-4</v>
      </c>
      <c r="R1069" s="198">
        <f>Q1069*H1069</f>
        <v>8.6736199999999999E-2</v>
      </c>
      <c r="S1069" s="198">
        <v>0</v>
      </c>
      <c r="T1069" s="199">
        <f>S1069*H1069</f>
        <v>0</v>
      </c>
      <c r="U1069" s="35"/>
      <c r="V1069" s="35"/>
      <c r="W1069" s="35"/>
      <c r="X1069" s="35"/>
      <c r="Y1069" s="35"/>
      <c r="Z1069" s="35"/>
      <c r="AA1069" s="35"/>
      <c r="AB1069" s="35"/>
      <c r="AC1069" s="35"/>
      <c r="AD1069" s="35"/>
      <c r="AE1069" s="35"/>
      <c r="AR1069" s="200" t="s">
        <v>357</v>
      </c>
      <c r="AT1069" s="200" t="s">
        <v>626</v>
      </c>
      <c r="AU1069" s="200" t="s">
        <v>120</v>
      </c>
      <c r="AY1069" s="18" t="s">
        <v>292</v>
      </c>
      <c r="BE1069" s="201">
        <f>IF(N1069="základní",J1069,0)</f>
        <v>0</v>
      </c>
      <c r="BF1069" s="201">
        <f>IF(N1069="snížená",J1069,0)</f>
        <v>0</v>
      </c>
      <c r="BG1069" s="201">
        <f>IF(N1069="zákl. přenesená",J1069,0)</f>
        <v>0</v>
      </c>
      <c r="BH1069" s="201">
        <f>IF(N1069="sníž. přenesená",J1069,0)</f>
        <v>0</v>
      </c>
      <c r="BI1069" s="201">
        <f>IF(N1069="nulová",J1069,0)</f>
        <v>0</v>
      </c>
      <c r="BJ1069" s="18" t="s">
        <v>120</v>
      </c>
      <c r="BK1069" s="201">
        <f>ROUND(I1069*H1069,2)</f>
        <v>0</v>
      </c>
      <c r="BL1069" s="18" t="s">
        <v>299</v>
      </c>
      <c r="BM1069" s="200" t="s">
        <v>1243</v>
      </c>
    </row>
    <row r="1070" spans="1:65" s="14" customFormat="1" ht="11.25">
      <c r="B1070" s="213"/>
      <c r="C1070" s="214"/>
      <c r="D1070" s="204" t="s">
        <v>301</v>
      </c>
      <c r="E1070" s="214"/>
      <c r="F1070" s="216" t="s">
        <v>1244</v>
      </c>
      <c r="G1070" s="214"/>
      <c r="H1070" s="217">
        <v>867.36199999999997</v>
      </c>
      <c r="I1070" s="218"/>
      <c r="J1070" s="214"/>
      <c r="K1070" s="214"/>
      <c r="L1070" s="219"/>
      <c r="M1070" s="220"/>
      <c r="N1070" s="221"/>
      <c r="O1070" s="221"/>
      <c r="P1070" s="221"/>
      <c r="Q1070" s="221"/>
      <c r="R1070" s="221"/>
      <c r="S1070" s="221"/>
      <c r="T1070" s="222"/>
      <c r="AT1070" s="223" t="s">
        <v>301</v>
      </c>
      <c r="AU1070" s="223" t="s">
        <v>120</v>
      </c>
      <c r="AV1070" s="14" t="s">
        <v>120</v>
      </c>
      <c r="AW1070" s="14" t="s">
        <v>4</v>
      </c>
      <c r="AX1070" s="14" t="s">
        <v>85</v>
      </c>
      <c r="AY1070" s="223" t="s">
        <v>292</v>
      </c>
    </row>
    <row r="1071" spans="1:65" s="2" customFormat="1" ht="24.2" customHeight="1">
      <c r="A1071" s="35"/>
      <c r="B1071" s="36"/>
      <c r="C1071" s="246" t="s">
        <v>1245</v>
      </c>
      <c r="D1071" s="246" t="s">
        <v>626</v>
      </c>
      <c r="E1071" s="247" t="s">
        <v>1246</v>
      </c>
      <c r="F1071" s="248" t="s">
        <v>1247</v>
      </c>
      <c r="G1071" s="249" t="s">
        <v>407</v>
      </c>
      <c r="H1071" s="250">
        <v>1762.2</v>
      </c>
      <c r="I1071" s="251"/>
      <c r="J1071" s="252">
        <f>ROUND(I1071*H1071,2)</f>
        <v>0</v>
      </c>
      <c r="K1071" s="248" t="s">
        <v>298</v>
      </c>
      <c r="L1071" s="253"/>
      <c r="M1071" s="254" t="s">
        <v>1</v>
      </c>
      <c r="N1071" s="255" t="s">
        <v>43</v>
      </c>
      <c r="O1071" s="72"/>
      <c r="P1071" s="198">
        <f>O1071*H1071</f>
        <v>0</v>
      </c>
      <c r="Q1071" s="198">
        <v>2.0000000000000001E-4</v>
      </c>
      <c r="R1071" s="198">
        <f>Q1071*H1071</f>
        <v>0.35244000000000003</v>
      </c>
      <c r="S1071" s="198">
        <v>0</v>
      </c>
      <c r="T1071" s="199">
        <f>S1071*H1071</f>
        <v>0</v>
      </c>
      <c r="U1071" s="35"/>
      <c r="V1071" s="35"/>
      <c r="W1071" s="35"/>
      <c r="X1071" s="35"/>
      <c r="Y1071" s="35"/>
      <c r="Z1071" s="35"/>
      <c r="AA1071" s="35"/>
      <c r="AB1071" s="35"/>
      <c r="AC1071" s="35"/>
      <c r="AD1071" s="35"/>
      <c r="AE1071" s="35"/>
      <c r="AR1071" s="200" t="s">
        <v>357</v>
      </c>
      <c r="AT1071" s="200" t="s">
        <v>626</v>
      </c>
      <c r="AU1071" s="200" t="s">
        <v>120</v>
      </c>
      <c r="AY1071" s="18" t="s">
        <v>292</v>
      </c>
      <c r="BE1071" s="201">
        <f>IF(N1071="základní",J1071,0)</f>
        <v>0</v>
      </c>
      <c r="BF1071" s="201">
        <f>IF(N1071="snížená",J1071,0)</f>
        <v>0</v>
      </c>
      <c r="BG1071" s="201">
        <f>IF(N1071="zákl. přenesená",J1071,0)</f>
        <v>0</v>
      </c>
      <c r="BH1071" s="201">
        <f>IF(N1071="sníž. přenesená",J1071,0)</f>
        <v>0</v>
      </c>
      <c r="BI1071" s="201">
        <f>IF(N1071="nulová",J1071,0)</f>
        <v>0</v>
      </c>
      <c r="BJ1071" s="18" t="s">
        <v>120</v>
      </c>
      <c r="BK1071" s="201">
        <f>ROUND(I1071*H1071,2)</f>
        <v>0</v>
      </c>
      <c r="BL1071" s="18" t="s">
        <v>299</v>
      </c>
      <c r="BM1071" s="200" t="s">
        <v>1248</v>
      </c>
    </row>
    <row r="1072" spans="1:65" s="14" customFormat="1" ht="11.25">
      <c r="B1072" s="213"/>
      <c r="C1072" s="214"/>
      <c r="D1072" s="204" t="s">
        <v>301</v>
      </c>
      <c r="E1072" s="214"/>
      <c r="F1072" s="216" t="s">
        <v>1249</v>
      </c>
      <c r="G1072" s="214"/>
      <c r="H1072" s="217">
        <v>1762.2</v>
      </c>
      <c r="I1072" s="218"/>
      <c r="J1072" s="214"/>
      <c r="K1072" s="214"/>
      <c r="L1072" s="219"/>
      <c r="M1072" s="220"/>
      <c r="N1072" s="221"/>
      <c r="O1072" s="221"/>
      <c r="P1072" s="221"/>
      <c r="Q1072" s="221"/>
      <c r="R1072" s="221"/>
      <c r="S1072" s="221"/>
      <c r="T1072" s="222"/>
      <c r="AT1072" s="223" t="s">
        <v>301</v>
      </c>
      <c r="AU1072" s="223" t="s">
        <v>120</v>
      </c>
      <c r="AV1072" s="14" t="s">
        <v>120</v>
      </c>
      <c r="AW1072" s="14" t="s">
        <v>4</v>
      </c>
      <c r="AX1072" s="14" t="s">
        <v>85</v>
      </c>
      <c r="AY1072" s="223" t="s">
        <v>292</v>
      </c>
    </row>
    <row r="1073" spans="1:65" s="2" customFormat="1" ht="24.2" customHeight="1">
      <c r="A1073" s="35"/>
      <c r="B1073" s="36"/>
      <c r="C1073" s="189" t="s">
        <v>1250</v>
      </c>
      <c r="D1073" s="189" t="s">
        <v>294</v>
      </c>
      <c r="E1073" s="190" t="s">
        <v>1251</v>
      </c>
      <c r="F1073" s="191" t="s">
        <v>1252</v>
      </c>
      <c r="G1073" s="192" t="s">
        <v>407</v>
      </c>
      <c r="H1073" s="193">
        <v>749.44</v>
      </c>
      <c r="I1073" s="194"/>
      <c r="J1073" s="195">
        <f>ROUND(I1073*H1073,2)</f>
        <v>0</v>
      </c>
      <c r="K1073" s="191" t="s">
        <v>298</v>
      </c>
      <c r="L1073" s="40"/>
      <c r="M1073" s="196" t="s">
        <v>1</v>
      </c>
      <c r="N1073" s="197" t="s">
        <v>43</v>
      </c>
      <c r="O1073" s="72"/>
      <c r="P1073" s="198">
        <f>O1073*H1073</f>
        <v>0</v>
      </c>
      <c r="Q1073" s="198">
        <v>0</v>
      </c>
      <c r="R1073" s="198">
        <f>Q1073*H1073</f>
        <v>0</v>
      </c>
      <c r="S1073" s="198">
        <v>0</v>
      </c>
      <c r="T1073" s="199">
        <f>S1073*H1073</f>
        <v>0</v>
      </c>
      <c r="U1073" s="35"/>
      <c r="V1073" s="35"/>
      <c r="W1073" s="35"/>
      <c r="X1073" s="35"/>
      <c r="Y1073" s="35"/>
      <c r="Z1073" s="35"/>
      <c r="AA1073" s="35"/>
      <c r="AB1073" s="35"/>
      <c r="AC1073" s="35"/>
      <c r="AD1073" s="35"/>
      <c r="AE1073" s="35"/>
      <c r="AR1073" s="200" t="s">
        <v>299</v>
      </c>
      <c r="AT1073" s="200" t="s">
        <v>294</v>
      </c>
      <c r="AU1073" s="200" t="s">
        <v>120</v>
      </c>
      <c r="AY1073" s="18" t="s">
        <v>292</v>
      </c>
      <c r="BE1073" s="201">
        <f>IF(N1073="základní",J1073,0)</f>
        <v>0</v>
      </c>
      <c r="BF1073" s="201">
        <f>IF(N1073="snížená",J1073,0)</f>
        <v>0</v>
      </c>
      <c r="BG1073" s="201">
        <f>IF(N1073="zákl. přenesená",J1073,0)</f>
        <v>0</v>
      </c>
      <c r="BH1073" s="201">
        <f>IF(N1073="sníž. přenesená",J1073,0)</f>
        <v>0</v>
      </c>
      <c r="BI1073" s="201">
        <f>IF(N1073="nulová",J1073,0)</f>
        <v>0</v>
      </c>
      <c r="BJ1073" s="18" t="s">
        <v>120</v>
      </c>
      <c r="BK1073" s="201">
        <f>ROUND(I1073*H1073,2)</f>
        <v>0</v>
      </c>
      <c r="BL1073" s="18" t="s">
        <v>299</v>
      </c>
      <c r="BM1073" s="200" t="s">
        <v>1253</v>
      </c>
    </row>
    <row r="1074" spans="1:65" s="13" customFormat="1" ht="11.25">
      <c r="B1074" s="202"/>
      <c r="C1074" s="203"/>
      <c r="D1074" s="204" t="s">
        <v>301</v>
      </c>
      <c r="E1074" s="205" t="s">
        <v>1</v>
      </c>
      <c r="F1074" s="206" t="s">
        <v>1164</v>
      </c>
      <c r="G1074" s="203"/>
      <c r="H1074" s="205" t="s">
        <v>1</v>
      </c>
      <c r="I1074" s="207"/>
      <c r="J1074" s="203"/>
      <c r="K1074" s="203"/>
      <c r="L1074" s="208"/>
      <c r="M1074" s="209"/>
      <c r="N1074" s="210"/>
      <c r="O1074" s="210"/>
      <c r="P1074" s="210"/>
      <c r="Q1074" s="210"/>
      <c r="R1074" s="210"/>
      <c r="S1074" s="210"/>
      <c r="T1074" s="211"/>
      <c r="AT1074" s="212" t="s">
        <v>301</v>
      </c>
      <c r="AU1074" s="212" t="s">
        <v>120</v>
      </c>
      <c r="AV1074" s="13" t="s">
        <v>85</v>
      </c>
      <c r="AW1074" s="13" t="s">
        <v>32</v>
      </c>
      <c r="AX1074" s="13" t="s">
        <v>77</v>
      </c>
      <c r="AY1074" s="212" t="s">
        <v>292</v>
      </c>
    </row>
    <row r="1075" spans="1:65" s="14" customFormat="1" ht="33.75">
      <c r="B1075" s="213"/>
      <c r="C1075" s="214"/>
      <c r="D1075" s="204" t="s">
        <v>301</v>
      </c>
      <c r="E1075" s="215" t="s">
        <v>1</v>
      </c>
      <c r="F1075" s="216" t="s">
        <v>1254</v>
      </c>
      <c r="G1075" s="214"/>
      <c r="H1075" s="217">
        <v>198.52</v>
      </c>
      <c r="I1075" s="218"/>
      <c r="J1075" s="214"/>
      <c r="K1075" s="214"/>
      <c r="L1075" s="219"/>
      <c r="M1075" s="220"/>
      <c r="N1075" s="221"/>
      <c r="O1075" s="221"/>
      <c r="P1075" s="221"/>
      <c r="Q1075" s="221"/>
      <c r="R1075" s="221"/>
      <c r="S1075" s="221"/>
      <c r="T1075" s="222"/>
      <c r="AT1075" s="223" t="s">
        <v>301</v>
      </c>
      <c r="AU1075" s="223" t="s">
        <v>120</v>
      </c>
      <c r="AV1075" s="14" t="s">
        <v>120</v>
      </c>
      <c r="AW1075" s="14" t="s">
        <v>32</v>
      </c>
      <c r="AX1075" s="14" t="s">
        <v>77</v>
      </c>
      <c r="AY1075" s="223" t="s">
        <v>292</v>
      </c>
    </row>
    <row r="1076" spans="1:65" s="16" customFormat="1" ht="11.25">
      <c r="B1076" s="235"/>
      <c r="C1076" s="236"/>
      <c r="D1076" s="204" t="s">
        <v>301</v>
      </c>
      <c r="E1076" s="237" t="s">
        <v>1</v>
      </c>
      <c r="F1076" s="238" t="s">
        <v>316</v>
      </c>
      <c r="G1076" s="236"/>
      <c r="H1076" s="239">
        <v>198.52</v>
      </c>
      <c r="I1076" s="240"/>
      <c r="J1076" s="236"/>
      <c r="K1076" s="236"/>
      <c r="L1076" s="241"/>
      <c r="M1076" s="242"/>
      <c r="N1076" s="243"/>
      <c r="O1076" s="243"/>
      <c r="P1076" s="243"/>
      <c r="Q1076" s="243"/>
      <c r="R1076" s="243"/>
      <c r="S1076" s="243"/>
      <c r="T1076" s="244"/>
      <c r="AT1076" s="245" t="s">
        <v>301</v>
      </c>
      <c r="AU1076" s="245" t="s">
        <v>120</v>
      </c>
      <c r="AV1076" s="16" t="s">
        <v>317</v>
      </c>
      <c r="AW1076" s="16" t="s">
        <v>32</v>
      </c>
      <c r="AX1076" s="16" t="s">
        <v>77</v>
      </c>
      <c r="AY1076" s="245" t="s">
        <v>292</v>
      </c>
    </row>
    <row r="1077" spans="1:65" s="14" customFormat="1" ht="33.75">
      <c r="B1077" s="213"/>
      <c r="C1077" s="214"/>
      <c r="D1077" s="204" t="s">
        <v>301</v>
      </c>
      <c r="E1077" s="215" t="s">
        <v>1</v>
      </c>
      <c r="F1077" s="216" t="s">
        <v>1255</v>
      </c>
      <c r="G1077" s="214"/>
      <c r="H1077" s="217">
        <v>198.52</v>
      </c>
      <c r="I1077" s="218"/>
      <c r="J1077" s="214"/>
      <c r="K1077" s="214"/>
      <c r="L1077" s="219"/>
      <c r="M1077" s="220"/>
      <c r="N1077" s="221"/>
      <c r="O1077" s="221"/>
      <c r="P1077" s="221"/>
      <c r="Q1077" s="221"/>
      <c r="R1077" s="221"/>
      <c r="S1077" s="221"/>
      <c r="T1077" s="222"/>
      <c r="AT1077" s="223" t="s">
        <v>301</v>
      </c>
      <c r="AU1077" s="223" t="s">
        <v>120</v>
      </c>
      <c r="AV1077" s="14" t="s">
        <v>120</v>
      </c>
      <c r="AW1077" s="14" t="s">
        <v>32</v>
      </c>
      <c r="AX1077" s="14" t="s">
        <v>77</v>
      </c>
      <c r="AY1077" s="223" t="s">
        <v>292</v>
      </c>
    </row>
    <row r="1078" spans="1:65" s="16" customFormat="1" ht="11.25">
      <c r="B1078" s="235"/>
      <c r="C1078" s="236"/>
      <c r="D1078" s="204" t="s">
        <v>301</v>
      </c>
      <c r="E1078" s="237" t="s">
        <v>1</v>
      </c>
      <c r="F1078" s="238" t="s">
        <v>316</v>
      </c>
      <c r="G1078" s="236"/>
      <c r="H1078" s="239">
        <v>198.52</v>
      </c>
      <c r="I1078" s="240"/>
      <c r="J1078" s="236"/>
      <c r="K1078" s="236"/>
      <c r="L1078" s="241"/>
      <c r="M1078" s="242"/>
      <c r="N1078" s="243"/>
      <c r="O1078" s="243"/>
      <c r="P1078" s="243"/>
      <c r="Q1078" s="243"/>
      <c r="R1078" s="243"/>
      <c r="S1078" s="243"/>
      <c r="T1078" s="244"/>
      <c r="AT1078" s="245" t="s">
        <v>301</v>
      </c>
      <c r="AU1078" s="245" t="s">
        <v>120</v>
      </c>
      <c r="AV1078" s="16" t="s">
        <v>317</v>
      </c>
      <c r="AW1078" s="16" t="s">
        <v>32</v>
      </c>
      <c r="AX1078" s="16" t="s">
        <v>77</v>
      </c>
      <c r="AY1078" s="245" t="s">
        <v>292</v>
      </c>
    </row>
    <row r="1079" spans="1:65" s="13" customFormat="1" ht="11.25">
      <c r="B1079" s="202"/>
      <c r="C1079" s="203"/>
      <c r="D1079" s="204" t="s">
        <v>301</v>
      </c>
      <c r="E1079" s="205" t="s">
        <v>1</v>
      </c>
      <c r="F1079" s="206" t="s">
        <v>1256</v>
      </c>
      <c r="G1079" s="203"/>
      <c r="H1079" s="205" t="s">
        <v>1</v>
      </c>
      <c r="I1079" s="207"/>
      <c r="J1079" s="203"/>
      <c r="K1079" s="203"/>
      <c r="L1079" s="208"/>
      <c r="M1079" s="209"/>
      <c r="N1079" s="210"/>
      <c r="O1079" s="210"/>
      <c r="P1079" s="210"/>
      <c r="Q1079" s="210"/>
      <c r="R1079" s="210"/>
      <c r="S1079" s="210"/>
      <c r="T1079" s="211"/>
      <c r="AT1079" s="212" t="s">
        <v>301</v>
      </c>
      <c r="AU1079" s="212" t="s">
        <v>120</v>
      </c>
      <c r="AV1079" s="13" t="s">
        <v>85</v>
      </c>
      <c r="AW1079" s="13" t="s">
        <v>32</v>
      </c>
      <c r="AX1079" s="13" t="s">
        <v>77</v>
      </c>
      <c r="AY1079" s="212" t="s">
        <v>292</v>
      </c>
    </row>
    <row r="1080" spans="1:65" s="14" customFormat="1" ht="11.25">
      <c r="B1080" s="213"/>
      <c r="C1080" s="214"/>
      <c r="D1080" s="204" t="s">
        <v>301</v>
      </c>
      <c r="E1080" s="215" t="s">
        <v>1</v>
      </c>
      <c r="F1080" s="216" t="s">
        <v>1257</v>
      </c>
      <c r="G1080" s="214"/>
      <c r="H1080" s="217">
        <v>280.8</v>
      </c>
      <c r="I1080" s="218"/>
      <c r="J1080" s="214"/>
      <c r="K1080" s="214"/>
      <c r="L1080" s="219"/>
      <c r="M1080" s="220"/>
      <c r="N1080" s="221"/>
      <c r="O1080" s="221"/>
      <c r="P1080" s="221"/>
      <c r="Q1080" s="221"/>
      <c r="R1080" s="221"/>
      <c r="S1080" s="221"/>
      <c r="T1080" s="222"/>
      <c r="AT1080" s="223" t="s">
        <v>301</v>
      </c>
      <c r="AU1080" s="223" t="s">
        <v>120</v>
      </c>
      <c r="AV1080" s="14" t="s">
        <v>120</v>
      </c>
      <c r="AW1080" s="14" t="s">
        <v>32</v>
      </c>
      <c r="AX1080" s="14" t="s">
        <v>77</v>
      </c>
      <c r="AY1080" s="223" t="s">
        <v>292</v>
      </c>
    </row>
    <row r="1081" spans="1:65" s="14" customFormat="1" ht="22.5">
      <c r="B1081" s="213"/>
      <c r="C1081" s="214"/>
      <c r="D1081" s="204" t="s">
        <v>301</v>
      </c>
      <c r="E1081" s="215" t="s">
        <v>1</v>
      </c>
      <c r="F1081" s="216" t="s">
        <v>1258</v>
      </c>
      <c r="G1081" s="214"/>
      <c r="H1081" s="217">
        <v>37.799999999999997</v>
      </c>
      <c r="I1081" s="218"/>
      <c r="J1081" s="214"/>
      <c r="K1081" s="214"/>
      <c r="L1081" s="219"/>
      <c r="M1081" s="220"/>
      <c r="N1081" s="221"/>
      <c r="O1081" s="221"/>
      <c r="P1081" s="221"/>
      <c r="Q1081" s="221"/>
      <c r="R1081" s="221"/>
      <c r="S1081" s="221"/>
      <c r="T1081" s="222"/>
      <c r="AT1081" s="223" t="s">
        <v>301</v>
      </c>
      <c r="AU1081" s="223" t="s">
        <v>120</v>
      </c>
      <c r="AV1081" s="14" t="s">
        <v>120</v>
      </c>
      <c r="AW1081" s="14" t="s">
        <v>32</v>
      </c>
      <c r="AX1081" s="14" t="s">
        <v>77</v>
      </c>
      <c r="AY1081" s="223" t="s">
        <v>292</v>
      </c>
    </row>
    <row r="1082" spans="1:65" s="14" customFormat="1" ht="11.25">
      <c r="B1082" s="213"/>
      <c r="C1082" s="214"/>
      <c r="D1082" s="204" t="s">
        <v>301</v>
      </c>
      <c r="E1082" s="215" t="s">
        <v>1</v>
      </c>
      <c r="F1082" s="216" t="s">
        <v>1259</v>
      </c>
      <c r="G1082" s="214"/>
      <c r="H1082" s="217">
        <v>27</v>
      </c>
      <c r="I1082" s="218"/>
      <c r="J1082" s="214"/>
      <c r="K1082" s="214"/>
      <c r="L1082" s="219"/>
      <c r="M1082" s="220"/>
      <c r="N1082" s="221"/>
      <c r="O1082" s="221"/>
      <c r="P1082" s="221"/>
      <c r="Q1082" s="221"/>
      <c r="R1082" s="221"/>
      <c r="S1082" s="221"/>
      <c r="T1082" s="222"/>
      <c r="AT1082" s="223" t="s">
        <v>301</v>
      </c>
      <c r="AU1082" s="223" t="s">
        <v>120</v>
      </c>
      <c r="AV1082" s="14" t="s">
        <v>120</v>
      </c>
      <c r="AW1082" s="14" t="s">
        <v>32</v>
      </c>
      <c r="AX1082" s="14" t="s">
        <v>77</v>
      </c>
      <c r="AY1082" s="223" t="s">
        <v>292</v>
      </c>
    </row>
    <row r="1083" spans="1:65" s="14" customFormat="1" ht="11.25">
      <c r="B1083" s="213"/>
      <c r="C1083" s="214"/>
      <c r="D1083" s="204" t="s">
        <v>301</v>
      </c>
      <c r="E1083" s="215" t="s">
        <v>1</v>
      </c>
      <c r="F1083" s="216" t="s">
        <v>1260</v>
      </c>
      <c r="G1083" s="214"/>
      <c r="H1083" s="217">
        <v>6.8</v>
      </c>
      <c r="I1083" s="218"/>
      <c r="J1083" s="214"/>
      <c r="K1083" s="214"/>
      <c r="L1083" s="219"/>
      <c r="M1083" s="220"/>
      <c r="N1083" s="221"/>
      <c r="O1083" s="221"/>
      <c r="P1083" s="221"/>
      <c r="Q1083" s="221"/>
      <c r="R1083" s="221"/>
      <c r="S1083" s="221"/>
      <c r="T1083" s="222"/>
      <c r="AT1083" s="223" t="s">
        <v>301</v>
      </c>
      <c r="AU1083" s="223" t="s">
        <v>120</v>
      </c>
      <c r="AV1083" s="14" t="s">
        <v>120</v>
      </c>
      <c r="AW1083" s="14" t="s">
        <v>32</v>
      </c>
      <c r="AX1083" s="14" t="s">
        <v>77</v>
      </c>
      <c r="AY1083" s="223" t="s">
        <v>292</v>
      </c>
    </row>
    <row r="1084" spans="1:65" s="16" customFormat="1" ht="11.25">
      <c r="B1084" s="235"/>
      <c r="C1084" s="236"/>
      <c r="D1084" s="204" t="s">
        <v>301</v>
      </c>
      <c r="E1084" s="237" t="s">
        <v>1</v>
      </c>
      <c r="F1084" s="238" t="s">
        <v>316</v>
      </c>
      <c r="G1084" s="236"/>
      <c r="H1084" s="239">
        <v>352.4</v>
      </c>
      <c r="I1084" s="240"/>
      <c r="J1084" s="236"/>
      <c r="K1084" s="236"/>
      <c r="L1084" s="241"/>
      <c r="M1084" s="242"/>
      <c r="N1084" s="243"/>
      <c r="O1084" s="243"/>
      <c r="P1084" s="243"/>
      <c r="Q1084" s="243"/>
      <c r="R1084" s="243"/>
      <c r="S1084" s="243"/>
      <c r="T1084" s="244"/>
      <c r="AT1084" s="245" t="s">
        <v>301</v>
      </c>
      <c r="AU1084" s="245" t="s">
        <v>120</v>
      </c>
      <c r="AV1084" s="16" t="s">
        <v>317</v>
      </c>
      <c r="AW1084" s="16" t="s">
        <v>32</v>
      </c>
      <c r="AX1084" s="16" t="s">
        <v>77</v>
      </c>
      <c r="AY1084" s="245" t="s">
        <v>292</v>
      </c>
    </row>
    <row r="1085" spans="1:65" s="15" customFormat="1" ht="11.25">
      <c r="B1085" s="224"/>
      <c r="C1085" s="225"/>
      <c r="D1085" s="204" t="s">
        <v>301</v>
      </c>
      <c r="E1085" s="226" t="s">
        <v>1</v>
      </c>
      <c r="F1085" s="227" t="s">
        <v>304</v>
      </c>
      <c r="G1085" s="225"/>
      <c r="H1085" s="228">
        <v>749.44</v>
      </c>
      <c r="I1085" s="229"/>
      <c r="J1085" s="225"/>
      <c r="K1085" s="225"/>
      <c r="L1085" s="230"/>
      <c r="M1085" s="231"/>
      <c r="N1085" s="232"/>
      <c r="O1085" s="232"/>
      <c r="P1085" s="232"/>
      <c r="Q1085" s="232"/>
      <c r="R1085" s="232"/>
      <c r="S1085" s="232"/>
      <c r="T1085" s="233"/>
      <c r="AT1085" s="234" t="s">
        <v>301</v>
      </c>
      <c r="AU1085" s="234" t="s">
        <v>120</v>
      </c>
      <c r="AV1085" s="15" t="s">
        <v>299</v>
      </c>
      <c r="AW1085" s="15" t="s">
        <v>32</v>
      </c>
      <c r="AX1085" s="15" t="s">
        <v>85</v>
      </c>
      <c r="AY1085" s="234" t="s">
        <v>292</v>
      </c>
    </row>
    <row r="1086" spans="1:65" s="2" customFormat="1" ht="24.2" customHeight="1">
      <c r="A1086" s="35"/>
      <c r="B1086" s="36"/>
      <c r="C1086" s="246" t="s">
        <v>1261</v>
      </c>
      <c r="D1086" s="246" t="s">
        <v>626</v>
      </c>
      <c r="E1086" s="247" t="s">
        <v>1262</v>
      </c>
      <c r="F1086" s="248" t="s">
        <v>1263</v>
      </c>
      <c r="G1086" s="249" t="s">
        <v>407</v>
      </c>
      <c r="H1086" s="250">
        <v>218.37200000000001</v>
      </c>
      <c r="I1086" s="251"/>
      <c r="J1086" s="252">
        <f>ROUND(I1086*H1086,2)</f>
        <v>0</v>
      </c>
      <c r="K1086" s="248" t="s">
        <v>298</v>
      </c>
      <c r="L1086" s="253"/>
      <c r="M1086" s="254" t="s">
        <v>1</v>
      </c>
      <c r="N1086" s="255" t="s">
        <v>43</v>
      </c>
      <c r="O1086" s="72"/>
      <c r="P1086" s="198">
        <f>O1086*H1086</f>
        <v>0</v>
      </c>
      <c r="Q1086" s="198">
        <v>4.0000000000000003E-5</v>
      </c>
      <c r="R1086" s="198">
        <f>Q1086*H1086</f>
        <v>8.7348800000000004E-3</v>
      </c>
      <c r="S1086" s="198">
        <v>0</v>
      </c>
      <c r="T1086" s="199">
        <f>S1086*H1086</f>
        <v>0</v>
      </c>
      <c r="U1086" s="35"/>
      <c r="V1086" s="35"/>
      <c r="W1086" s="35"/>
      <c r="X1086" s="35"/>
      <c r="Y1086" s="35"/>
      <c r="Z1086" s="35"/>
      <c r="AA1086" s="35"/>
      <c r="AB1086" s="35"/>
      <c r="AC1086" s="35"/>
      <c r="AD1086" s="35"/>
      <c r="AE1086" s="35"/>
      <c r="AR1086" s="200" t="s">
        <v>357</v>
      </c>
      <c r="AT1086" s="200" t="s">
        <v>626</v>
      </c>
      <c r="AU1086" s="200" t="s">
        <v>120</v>
      </c>
      <c r="AY1086" s="18" t="s">
        <v>292</v>
      </c>
      <c r="BE1086" s="201">
        <f>IF(N1086="základní",J1086,0)</f>
        <v>0</v>
      </c>
      <c r="BF1086" s="201">
        <f>IF(N1086="snížená",J1086,0)</f>
        <v>0</v>
      </c>
      <c r="BG1086" s="201">
        <f>IF(N1086="zákl. přenesená",J1086,0)</f>
        <v>0</v>
      </c>
      <c r="BH1086" s="201">
        <f>IF(N1086="sníž. přenesená",J1086,0)</f>
        <v>0</v>
      </c>
      <c r="BI1086" s="201">
        <f>IF(N1086="nulová",J1086,0)</f>
        <v>0</v>
      </c>
      <c r="BJ1086" s="18" t="s">
        <v>120</v>
      </c>
      <c r="BK1086" s="201">
        <f>ROUND(I1086*H1086,2)</f>
        <v>0</v>
      </c>
      <c r="BL1086" s="18" t="s">
        <v>299</v>
      </c>
      <c r="BM1086" s="200" t="s">
        <v>1264</v>
      </c>
    </row>
    <row r="1087" spans="1:65" s="14" customFormat="1" ht="11.25">
      <c r="B1087" s="213"/>
      <c r="C1087" s="214"/>
      <c r="D1087" s="204" t="s">
        <v>301</v>
      </c>
      <c r="E1087" s="214"/>
      <c r="F1087" s="216" t="s">
        <v>1265</v>
      </c>
      <c r="G1087" s="214"/>
      <c r="H1087" s="217">
        <v>218.37200000000001</v>
      </c>
      <c r="I1087" s="218"/>
      <c r="J1087" s="214"/>
      <c r="K1087" s="214"/>
      <c r="L1087" s="219"/>
      <c r="M1087" s="220"/>
      <c r="N1087" s="221"/>
      <c r="O1087" s="221"/>
      <c r="P1087" s="221"/>
      <c r="Q1087" s="221"/>
      <c r="R1087" s="221"/>
      <c r="S1087" s="221"/>
      <c r="T1087" s="222"/>
      <c r="AT1087" s="223" t="s">
        <v>301</v>
      </c>
      <c r="AU1087" s="223" t="s">
        <v>120</v>
      </c>
      <c r="AV1087" s="14" t="s">
        <v>120</v>
      </c>
      <c r="AW1087" s="14" t="s">
        <v>4</v>
      </c>
      <c r="AX1087" s="14" t="s">
        <v>85</v>
      </c>
      <c r="AY1087" s="223" t="s">
        <v>292</v>
      </c>
    </row>
    <row r="1088" spans="1:65" s="2" customFormat="1" ht="24.2" customHeight="1">
      <c r="A1088" s="35"/>
      <c r="B1088" s="36"/>
      <c r="C1088" s="246" t="s">
        <v>1266</v>
      </c>
      <c r="D1088" s="246" t="s">
        <v>626</v>
      </c>
      <c r="E1088" s="247" t="s">
        <v>1267</v>
      </c>
      <c r="F1088" s="248" t="s">
        <v>1268</v>
      </c>
      <c r="G1088" s="249" t="s">
        <v>407</v>
      </c>
      <c r="H1088" s="250">
        <v>218.37200000000001</v>
      </c>
      <c r="I1088" s="251"/>
      <c r="J1088" s="252">
        <f>ROUND(I1088*H1088,2)</f>
        <v>0</v>
      </c>
      <c r="K1088" s="248" t="s">
        <v>298</v>
      </c>
      <c r="L1088" s="253"/>
      <c r="M1088" s="254" t="s">
        <v>1</v>
      </c>
      <c r="N1088" s="255" t="s">
        <v>43</v>
      </c>
      <c r="O1088" s="72"/>
      <c r="P1088" s="198">
        <f>O1088*H1088</f>
        <v>0</v>
      </c>
      <c r="Q1088" s="198">
        <v>2.9999999999999997E-4</v>
      </c>
      <c r="R1088" s="198">
        <f>Q1088*H1088</f>
        <v>6.5511600000000003E-2</v>
      </c>
      <c r="S1088" s="198">
        <v>0</v>
      </c>
      <c r="T1088" s="199">
        <f>S1088*H1088</f>
        <v>0</v>
      </c>
      <c r="U1088" s="35"/>
      <c r="V1088" s="35"/>
      <c r="W1088" s="35"/>
      <c r="X1088" s="35"/>
      <c r="Y1088" s="35"/>
      <c r="Z1088" s="35"/>
      <c r="AA1088" s="35"/>
      <c r="AB1088" s="35"/>
      <c r="AC1088" s="35"/>
      <c r="AD1088" s="35"/>
      <c r="AE1088" s="35"/>
      <c r="AR1088" s="200" t="s">
        <v>357</v>
      </c>
      <c r="AT1088" s="200" t="s">
        <v>626</v>
      </c>
      <c r="AU1088" s="200" t="s">
        <v>120</v>
      </c>
      <c r="AY1088" s="18" t="s">
        <v>292</v>
      </c>
      <c r="BE1088" s="201">
        <f>IF(N1088="základní",J1088,0)</f>
        <v>0</v>
      </c>
      <c r="BF1088" s="201">
        <f>IF(N1088="snížená",J1088,0)</f>
        <v>0</v>
      </c>
      <c r="BG1088" s="201">
        <f>IF(N1088="zákl. přenesená",J1088,0)</f>
        <v>0</v>
      </c>
      <c r="BH1088" s="201">
        <f>IF(N1088="sníž. přenesená",J1088,0)</f>
        <v>0</v>
      </c>
      <c r="BI1088" s="201">
        <f>IF(N1088="nulová",J1088,0)</f>
        <v>0</v>
      </c>
      <c r="BJ1088" s="18" t="s">
        <v>120</v>
      </c>
      <c r="BK1088" s="201">
        <f>ROUND(I1088*H1088,2)</f>
        <v>0</v>
      </c>
      <c r="BL1088" s="18" t="s">
        <v>299</v>
      </c>
      <c r="BM1088" s="200" t="s">
        <v>1269</v>
      </c>
    </row>
    <row r="1089" spans="1:65" s="14" customFormat="1" ht="11.25">
      <c r="B1089" s="213"/>
      <c r="C1089" s="214"/>
      <c r="D1089" s="204" t="s">
        <v>301</v>
      </c>
      <c r="E1089" s="214"/>
      <c r="F1089" s="216" t="s">
        <v>1265</v>
      </c>
      <c r="G1089" s="214"/>
      <c r="H1089" s="217">
        <v>218.37200000000001</v>
      </c>
      <c r="I1089" s="218"/>
      <c r="J1089" s="214"/>
      <c r="K1089" s="214"/>
      <c r="L1089" s="219"/>
      <c r="M1089" s="220"/>
      <c r="N1089" s="221"/>
      <c r="O1089" s="221"/>
      <c r="P1089" s="221"/>
      <c r="Q1089" s="221"/>
      <c r="R1089" s="221"/>
      <c r="S1089" s="221"/>
      <c r="T1089" s="222"/>
      <c r="AT1089" s="223" t="s">
        <v>301</v>
      </c>
      <c r="AU1089" s="223" t="s">
        <v>120</v>
      </c>
      <c r="AV1089" s="14" t="s">
        <v>120</v>
      </c>
      <c r="AW1089" s="14" t="s">
        <v>4</v>
      </c>
      <c r="AX1089" s="14" t="s">
        <v>85</v>
      </c>
      <c r="AY1089" s="223" t="s">
        <v>292</v>
      </c>
    </row>
    <row r="1090" spans="1:65" s="2" customFormat="1" ht="24.2" customHeight="1">
      <c r="A1090" s="35"/>
      <c r="B1090" s="36"/>
      <c r="C1090" s="246" t="s">
        <v>1270</v>
      </c>
      <c r="D1090" s="246" t="s">
        <v>626</v>
      </c>
      <c r="E1090" s="247" t="s">
        <v>1271</v>
      </c>
      <c r="F1090" s="248" t="s">
        <v>1272</v>
      </c>
      <c r="G1090" s="249" t="s">
        <v>407</v>
      </c>
      <c r="H1090" s="250">
        <v>387.64</v>
      </c>
      <c r="I1090" s="251"/>
      <c r="J1090" s="252">
        <f>ROUND(I1090*H1090,2)</f>
        <v>0</v>
      </c>
      <c r="K1090" s="248" t="s">
        <v>298</v>
      </c>
      <c r="L1090" s="253"/>
      <c r="M1090" s="254" t="s">
        <v>1</v>
      </c>
      <c r="N1090" s="255" t="s">
        <v>43</v>
      </c>
      <c r="O1090" s="72"/>
      <c r="P1090" s="198">
        <f>O1090*H1090</f>
        <v>0</v>
      </c>
      <c r="Q1090" s="198">
        <v>2.0000000000000001E-4</v>
      </c>
      <c r="R1090" s="198">
        <f>Q1090*H1090</f>
        <v>7.7528E-2</v>
      </c>
      <c r="S1090" s="198">
        <v>0</v>
      </c>
      <c r="T1090" s="199">
        <f>S1090*H1090</f>
        <v>0</v>
      </c>
      <c r="U1090" s="35"/>
      <c r="V1090" s="35"/>
      <c r="W1090" s="35"/>
      <c r="X1090" s="35"/>
      <c r="Y1090" s="35"/>
      <c r="Z1090" s="35"/>
      <c r="AA1090" s="35"/>
      <c r="AB1090" s="35"/>
      <c r="AC1090" s="35"/>
      <c r="AD1090" s="35"/>
      <c r="AE1090" s="35"/>
      <c r="AR1090" s="200" t="s">
        <v>357</v>
      </c>
      <c r="AT1090" s="200" t="s">
        <v>626</v>
      </c>
      <c r="AU1090" s="200" t="s">
        <v>120</v>
      </c>
      <c r="AY1090" s="18" t="s">
        <v>292</v>
      </c>
      <c r="BE1090" s="201">
        <f>IF(N1090="základní",J1090,0)</f>
        <v>0</v>
      </c>
      <c r="BF1090" s="201">
        <f>IF(N1090="snížená",J1090,0)</f>
        <v>0</v>
      </c>
      <c r="BG1090" s="201">
        <f>IF(N1090="zákl. přenesená",J1090,0)</f>
        <v>0</v>
      </c>
      <c r="BH1090" s="201">
        <f>IF(N1090="sníž. přenesená",J1090,0)</f>
        <v>0</v>
      </c>
      <c r="BI1090" s="201">
        <f>IF(N1090="nulová",J1090,0)</f>
        <v>0</v>
      </c>
      <c r="BJ1090" s="18" t="s">
        <v>120</v>
      </c>
      <c r="BK1090" s="201">
        <f>ROUND(I1090*H1090,2)</f>
        <v>0</v>
      </c>
      <c r="BL1090" s="18" t="s">
        <v>299</v>
      </c>
      <c r="BM1090" s="200" t="s">
        <v>1273</v>
      </c>
    </row>
    <row r="1091" spans="1:65" s="14" customFormat="1" ht="11.25">
      <c r="B1091" s="213"/>
      <c r="C1091" s="214"/>
      <c r="D1091" s="204" t="s">
        <v>301</v>
      </c>
      <c r="E1091" s="214"/>
      <c r="F1091" s="216" t="s">
        <v>1274</v>
      </c>
      <c r="G1091" s="214"/>
      <c r="H1091" s="217">
        <v>387.64</v>
      </c>
      <c r="I1091" s="218"/>
      <c r="J1091" s="214"/>
      <c r="K1091" s="214"/>
      <c r="L1091" s="219"/>
      <c r="M1091" s="220"/>
      <c r="N1091" s="221"/>
      <c r="O1091" s="221"/>
      <c r="P1091" s="221"/>
      <c r="Q1091" s="221"/>
      <c r="R1091" s="221"/>
      <c r="S1091" s="221"/>
      <c r="T1091" s="222"/>
      <c r="AT1091" s="223" t="s">
        <v>301</v>
      </c>
      <c r="AU1091" s="223" t="s">
        <v>120</v>
      </c>
      <c r="AV1091" s="14" t="s">
        <v>120</v>
      </c>
      <c r="AW1091" s="14" t="s">
        <v>4</v>
      </c>
      <c r="AX1091" s="14" t="s">
        <v>85</v>
      </c>
      <c r="AY1091" s="223" t="s">
        <v>292</v>
      </c>
    </row>
    <row r="1092" spans="1:65" s="2" customFormat="1" ht="44.25" customHeight="1">
      <c r="A1092" s="35"/>
      <c r="B1092" s="36"/>
      <c r="C1092" s="189" t="s">
        <v>1275</v>
      </c>
      <c r="D1092" s="189" t="s">
        <v>294</v>
      </c>
      <c r="E1092" s="190" t="s">
        <v>1276</v>
      </c>
      <c r="F1092" s="191" t="s">
        <v>1277</v>
      </c>
      <c r="G1092" s="192" t="s">
        <v>297</v>
      </c>
      <c r="H1092" s="193">
        <v>473.30900000000003</v>
      </c>
      <c r="I1092" s="194"/>
      <c r="J1092" s="195">
        <f>ROUND(I1092*H1092,2)</f>
        <v>0</v>
      </c>
      <c r="K1092" s="191" t="s">
        <v>298</v>
      </c>
      <c r="L1092" s="40"/>
      <c r="M1092" s="196" t="s">
        <v>1</v>
      </c>
      <c r="N1092" s="197" t="s">
        <v>43</v>
      </c>
      <c r="O1092" s="72"/>
      <c r="P1092" s="198">
        <f>O1092*H1092</f>
        <v>0</v>
      </c>
      <c r="Q1092" s="198">
        <v>8.3499999999999998E-3</v>
      </c>
      <c r="R1092" s="198">
        <f>Q1092*H1092</f>
        <v>3.9521301499999999</v>
      </c>
      <c r="S1092" s="198">
        <v>0</v>
      </c>
      <c r="T1092" s="199">
        <f>S1092*H1092</f>
        <v>0</v>
      </c>
      <c r="U1092" s="35"/>
      <c r="V1092" s="35"/>
      <c r="W1092" s="35"/>
      <c r="X1092" s="35"/>
      <c r="Y1092" s="35"/>
      <c r="Z1092" s="35"/>
      <c r="AA1092" s="35"/>
      <c r="AB1092" s="35"/>
      <c r="AC1092" s="35"/>
      <c r="AD1092" s="35"/>
      <c r="AE1092" s="35"/>
      <c r="AR1092" s="200" t="s">
        <v>299</v>
      </c>
      <c r="AT1092" s="200" t="s">
        <v>294</v>
      </c>
      <c r="AU1092" s="200" t="s">
        <v>120</v>
      </c>
      <c r="AY1092" s="18" t="s">
        <v>292</v>
      </c>
      <c r="BE1092" s="201">
        <f>IF(N1092="základní",J1092,0)</f>
        <v>0</v>
      </c>
      <c r="BF1092" s="201">
        <f>IF(N1092="snížená",J1092,0)</f>
        <v>0</v>
      </c>
      <c r="BG1092" s="201">
        <f>IF(N1092="zákl. přenesená",J1092,0)</f>
        <v>0</v>
      </c>
      <c r="BH1092" s="201">
        <f>IF(N1092="sníž. přenesená",J1092,0)</f>
        <v>0</v>
      </c>
      <c r="BI1092" s="201">
        <f>IF(N1092="nulová",J1092,0)</f>
        <v>0</v>
      </c>
      <c r="BJ1092" s="18" t="s">
        <v>120</v>
      </c>
      <c r="BK1092" s="201">
        <f>ROUND(I1092*H1092,2)</f>
        <v>0</v>
      </c>
      <c r="BL1092" s="18" t="s">
        <v>299</v>
      </c>
      <c r="BM1092" s="200" t="s">
        <v>1278</v>
      </c>
    </row>
    <row r="1093" spans="1:65" s="13" customFormat="1" ht="22.5">
      <c r="B1093" s="202"/>
      <c r="C1093" s="203"/>
      <c r="D1093" s="204" t="s">
        <v>301</v>
      </c>
      <c r="E1093" s="205" t="s">
        <v>1</v>
      </c>
      <c r="F1093" s="206" t="s">
        <v>1279</v>
      </c>
      <c r="G1093" s="203"/>
      <c r="H1093" s="205" t="s">
        <v>1</v>
      </c>
      <c r="I1093" s="207"/>
      <c r="J1093" s="203"/>
      <c r="K1093" s="203"/>
      <c r="L1093" s="208"/>
      <c r="M1093" s="209"/>
      <c r="N1093" s="210"/>
      <c r="O1093" s="210"/>
      <c r="P1093" s="210"/>
      <c r="Q1093" s="210"/>
      <c r="R1093" s="210"/>
      <c r="S1093" s="210"/>
      <c r="T1093" s="211"/>
      <c r="AT1093" s="212" t="s">
        <v>301</v>
      </c>
      <c r="AU1093" s="212" t="s">
        <v>120</v>
      </c>
      <c r="AV1093" s="13" t="s">
        <v>85</v>
      </c>
      <c r="AW1093" s="13" t="s">
        <v>32</v>
      </c>
      <c r="AX1093" s="13" t="s">
        <v>77</v>
      </c>
      <c r="AY1093" s="212" t="s">
        <v>292</v>
      </c>
    </row>
    <row r="1094" spans="1:65" s="14" customFormat="1" ht="11.25">
      <c r="B1094" s="213"/>
      <c r="C1094" s="214"/>
      <c r="D1094" s="204" t="s">
        <v>301</v>
      </c>
      <c r="E1094" s="215" t="s">
        <v>1</v>
      </c>
      <c r="F1094" s="216" t="s">
        <v>1280</v>
      </c>
      <c r="G1094" s="214"/>
      <c r="H1094" s="217">
        <v>91.837999999999994</v>
      </c>
      <c r="I1094" s="218"/>
      <c r="J1094" s="214"/>
      <c r="K1094" s="214"/>
      <c r="L1094" s="219"/>
      <c r="M1094" s="220"/>
      <c r="N1094" s="221"/>
      <c r="O1094" s="221"/>
      <c r="P1094" s="221"/>
      <c r="Q1094" s="221"/>
      <c r="R1094" s="221"/>
      <c r="S1094" s="221"/>
      <c r="T1094" s="222"/>
      <c r="AT1094" s="223" t="s">
        <v>301</v>
      </c>
      <c r="AU1094" s="223" t="s">
        <v>120</v>
      </c>
      <c r="AV1094" s="14" t="s">
        <v>120</v>
      </c>
      <c r="AW1094" s="14" t="s">
        <v>32</v>
      </c>
      <c r="AX1094" s="14" t="s">
        <v>77</v>
      </c>
      <c r="AY1094" s="223" t="s">
        <v>292</v>
      </c>
    </row>
    <row r="1095" spans="1:65" s="14" customFormat="1" ht="11.25">
      <c r="B1095" s="213"/>
      <c r="C1095" s="214"/>
      <c r="D1095" s="204" t="s">
        <v>301</v>
      </c>
      <c r="E1095" s="215" t="s">
        <v>1</v>
      </c>
      <c r="F1095" s="216" t="s">
        <v>1281</v>
      </c>
      <c r="G1095" s="214"/>
      <c r="H1095" s="217">
        <v>91.837999999999994</v>
      </c>
      <c r="I1095" s="218"/>
      <c r="J1095" s="214"/>
      <c r="K1095" s="214"/>
      <c r="L1095" s="219"/>
      <c r="M1095" s="220"/>
      <c r="N1095" s="221"/>
      <c r="O1095" s="221"/>
      <c r="P1095" s="221"/>
      <c r="Q1095" s="221"/>
      <c r="R1095" s="221"/>
      <c r="S1095" s="221"/>
      <c r="T1095" s="222"/>
      <c r="AT1095" s="223" t="s">
        <v>301</v>
      </c>
      <c r="AU1095" s="223" t="s">
        <v>120</v>
      </c>
      <c r="AV1095" s="14" t="s">
        <v>120</v>
      </c>
      <c r="AW1095" s="14" t="s">
        <v>32</v>
      </c>
      <c r="AX1095" s="14" t="s">
        <v>77</v>
      </c>
      <c r="AY1095" s="223" t="s">
        <v>292</v>
      </c>
    </row>
    <row r="1096" spans="1:65" s="14" customFormat="1" ht="11.25">
      <c r="B1096" s="213"/>
      <c r="C1096" s="214"/>
      <c r="D1096" s="204" t="s">
        <v>301</v>
      </c>
      <c r="E1096" s="215" t="s">
        <v>1</v>
      </c>
      <c r="F1096" s="216" t="s">
        <v>1282</v>
      </c>
      <c r="G1096" s="214"/>
      <c r="H1096" s="217">
        <v>86.537000000000006</v>
      </c>
      <c r="I1096" s="218"/>
      <c r="J1096" s="214"/>
      <c r="K1096" s="214"/>
      <c r="L1096" s="219"/>
      <c r="M1096" s="220"/>
      <c r="N1096" s="221"/>
      <c r="O1096" s="221"/>
      <c r="P1096" s="221"/>
      <c r="Q1096" s="221"/>
      <c r="R1096" s="221"/>
      <c r="S1096" s="221"/>
      <c r="T1096" s="222"/>
      <c r="AT1096" s="223" t="s">
        <v>301</v>
      </c>
      <c r="AU1096" s="223" t="s">
        <v>120</v>
      </c>
      <c r="AV1096" s="14" t="s">
        <v>120</v>
      </c>
      <c r="AW1096" s="14" t="s">
        <v>32</v>
      </c>
      <c r="AX1096" s="14" t="s">
        <v>77</v>
      </c>
      <c r="AY1096" s="223" t="s">
        <v>292</v>
      </c>
    </row>
    <row r="1097" spans="1:65" s="14" customFormat="1" ht="11.25">
      <c r="B1097" s="213"/>
      <c r="C1097" s="214"/>
      <c r="D1097" s="204" t="s">
        <v>301</v>
      </c>
      <c r="E1097" s="215" t="s">
        <v>1</v>
      </c>
      <c r="F1097" s="216" t="s">
        <v>1283</v>
      </c>
      <c r="G1097" s="214"/>
      <c r="H1097" s="217">
        <v>86.537000000000006</v>
      </c>
      <c r="I1097" s="218"/>
      <c r="J1097" s="214"/>
      <c r="K1097" s="214"/>
      <c r="L1097" s="219"/>
      <c r="M1097" s="220"/>
      <c r="N1097" s="221"/>
      <c r="O1097" s="221"/>
      <c r="P1097" s="221"/>
      <c r="Q1097" s="221"/>
      <c r="R1097" s="221"/>
      <c r="S1097" s="221"/>
      <c r="T1097" s="222"/>
      <c r="AT1097" s="223" t="s">
        <v>301</v>
      </c>
      <c r="AU1097" s="223" t="s">
        <v>120</v>
      </c>
      <c r="AV1097" s="14" t="s">
        <v>120</v>
      </c>
      <c r="AW1097" s="14" t="s">
        <v>32</v>
      </c>
      <c r="AX1097" s="14" t="s">
        <v>77</v>
      </c>
      <c r="AY1097" s="223" t="s">
        <v>292</v>
      </c>
    </row>
    <row r="1098" spans="1:65" s="14" customFormat="1" ht="11.25">
      <c r="B1098" s="213"/>
      <c r="C1098" s="214"/>
      <c r="D1098" s="204" t="s">
        <v>301</v>
      </c>
      <c r="E1098" s="215" t="s">
        <v>1</v>
      </c>
      <c r="F1098" s="216" t="s">
        <v>1284</v>
      </c>
      <c r="G1098" s="214"/>
      <c r="H1098" s="217">
        <v>50.033999999999999</v>
      </c>
      <c r="I1098" s="218"/>
      <c r="J1098" s="214"/>
      <c r="K1098" s="214"/>
      <c r="L1098" s="219"/>
      <c r="M1098" s="220"/>
      <c r="N1098" s="221"/>
      <c r="O1098" s="221"/>
      <c r="P1098" s="221"/>
      <c r="Q1098" s="221"/>
      <c r="R1098" s="221"/>
      <c r="S1098" s="221"/>
      <c r="T1098" s="222"/>
      <c r="AT1098" s="223" t="s">
        <v>301</v>
      </c>
      <c r="AU1098" s="223" t="s">
        <v>120</v>
      </c>
      <c r="AV1098" s="14" t="s">
        <v>120</v>
      </c>
      <c r="AW1098" s="14" t="s">
        <v>32</v>
      </c>
      <c r="AX1098" s="14" t="s">
        <v>77</v>
      </c>
      <c r="AY1098" s="223" t="s">
        <v>292</v>
      </c>
    </row>
    <row r="1099" spans="1:65" s="16" customFormat="1" ht="11.25">
      <c r="B1099" s="235"/>
      <c r="C1099" s="236"/>
      <c r="D1099" s="204" t="s">
        <v>301</v>
      </c>
      <c r="E1099" s="237" t="s">
        <v>208</v>
      </c>
      <c r="F1099" s="238" t="s">
        <v>316</v>
      </c>
      <c r="G1099" s="236"/>
      <c r="H1099" s="239">
        <v>406.78399999999999</v>
      </c>
      <c r="I1099" s="240"/>
      <c r="J1099" s="236"/>
      <c r="K1099" s="236"/>
      <c r="L1099" s="241"/>
      <c r="M1099" s="242"/>
      <c r="N1099" s="243"/>
      <c r="O1099" s="243"/>
      <c r="P1099" s="243"/>
      <c r="Q1099" s="243"/>
      <c r="R1099" s="243"/>
      <c r="S1099" s="243"/>
      <c r="T1099" s="244"/>
      <c r="AT1099" s="245" t="s">
        <v>301</v>
      </c>
      <c r="AU1099" s="245" t="s">
        <v>120</v>
      </c>
      <c r="AV1099" s="16" t="s">
        <v>317</v>
      </c>
      <c r="AW1099" s="16" t="s">
        <v>32</v>
      </c>
      <c r="AX1099" s="16" t="s">
        <v>77</v>
      </c>
      <c r="AY1099" s="245" t="s">
        <v>292</v>
      </c>
    </row>
    <row r="1100" spans="1:65" s="13" customFormat="1" ht="22.5">
      <c r="B1100" s="202"/>
      <c r="C1100" s="203"/>
      <c r="D1100" s="204" t="s">
        <v>301</v>
      </c>
      <c r="E1100" s="205" t="s">
        <v>1</v>
      </c>
      <c r="F1100" s="206" t="s">
        <v>1285</v>
      </c>
      <c r="G1100" s="203"/>
      <c r="H1100" s="205" t="s">
        <v>1</v>
      </c>
      <c r="I1100" s="207"/>
      <c r="J1100" s="203"/>
      <c r="K1100" s="203"/>
      <c r="L1100" s="208"/>
      <c r="M1100" s="209"/>
      <c r="N1100" s="210"/>
      <c r="O1100" s="210"/>
      <c r="P1100" s="210"/>
      <c r="Q1100" s="210"/>
      <c r="R1100" s="210"/>
      <c r="S1100" s="210"/>
      <c r="T1100" s="211"/>
      <c r="AT1100" s="212" t="s">
        <v>301</v>
      </c>
      <c r="AU1100" s="212" t="s">
        <v>120</v>
      </c>
      <c r="AV1100" s="13" t="s">
        <v>85</v>
      </c>
      <c r="AW1100" s="13" t="s">
        <v>32</v>
      </c>
      <c r="AX1100" s="13" t="s">
        <v>77</v>
      </c>
      <c r="AY1100" s="212" t="s">
        <v>292</v>
      </c>
    </row>
    <row r="1101" spans="1:65" s="14" customFormat="1" ht="11.25">
      <c r="B1101" s="213"/>
      <c r="C1101" s="214"/>
      <c r="D1101" s="204" t="s">
        <v>301</v>
      </c>
      <c r="E1101" s="215" t="s">
        <v>1</v>
      </c>
      <c r="F1101" s="216" t="s">
        <v>1286</v>
      </c>
      <c r="G1101" s="214"/>
      <c r="H1101" s="217">
        <v>29.625</v>
      </c>
      <c r="I1101" s="218"/>
      <c r="J1101" s="214"/>
      <c r="K1101" s="214"/>
      <c r="L1101" s="219"/>
      <c r="M1101" s="220"/>
      <c r="N1101" s="221"/>
      <c r="O1101" s="221"/>
      <c r="P1101" s="221"/>
      <c r="Q1101" s="221"/>
      <c r="R1101" s="221"/>
      <c r="S1101" s="221"/>
      <c r="T1101" s="222"/>
      <c r="AT1101" s="223" t="s">
        <v>301</v>
      </c>
      <c r="AU1101" s="223" t="s">
        <v>120</v>
      </c>
      <c r="AV1101" s="14" t="s">
        <v>120</v>
      </c>
      <c r="AW1101" s="14" t="s">
        <v>32</v>
      </c>
      <c r="AX1101" s="14" t="s">
        <v>77</v>
      </c>
      <c r="AY1101" s="223" t="s">
        <v>292</v>
      </c>
    </row>
    <row r="1102" spans="1:65" s="14" customFormat="1" ht="11.25">
      <c r="B1102" s="213"/>
      <c r="C1102" s="214"/>
      <c r="D1102" s="204" t="s">
        <v>301</v>
      </c>
      <c r="E1102" s="215" t="s">
        <v>1</v>
      </c>
      <c r="F1102" s="216" t="s">
        <v>1287</v>
      </c>
      <c r="G1102" s="214"/>
      <c r="H1102" s="217">
        <v>-13.128</v>
      </c>
      <c r="I1102" s="218"/>
      <c r="J1102" s="214"/>
      <c r="K1102" s="214"/>
      <c r="L1102" s="219"/>
      <c r="M1102" s="220"/>
      <c r="N1102" s="221"/>
      <c r="O1102" s="221"/>
      <c r="P1102" s="221"/>
      <c r="Q1102" s="221"/>
      <c r="R1102" s="221"/>
      <c r="S1102" s="221"/>
      <c r="T1102" s="222"/>
      <c r="AT1102" s="223" t="s">
        <v>301</v>
      </c>
      <c r="AU1102" s="223" t="s">
        <v>120</v>
      </c>
      <c r="AV1102" s="14" t="s">
        <v>120</v>
      </c>
      <c r="AW1102" s="14" t="s">
        <v>32</v>
      </c>
      <c r="AX1102" s="14" t="s">
        <v>77</v>
      </c>
      <c r="AY1102" s="223" t="s">
        <v>292</v>
      </c>
    </row>
    <row r="1103" spans="1:65" s="14" customFormat="1" ht="11.25">
      <c r="B1103" s="213"/>
      <c r="C1103" s="214"/>
      <c r="D1103" s="204" t="s">
        <v>301</v>
      </c>
      <c r="E1103" s="215" t="s">
        <v>1</v>
      </c>
      <c r="F1103" s="216" t="s">
        <v>1288</v>
      </c>
      <c r="G1103" s="214"/>
      <c r="H1103" s="217">
        <v>29.625</v>
      </c>
      <c r="I1103" s="218"/>
      <c r="J1103" s="214"/>
      <c r="K1103" s="214"/>
      <c r="L1103" s="219"/>
      <c r="M1103" s="220"/>
      <c r="N1103" s="221"/>
      <c r="O1103" s="221"/>
      <c r="P1103" s="221"/>
      <c r="Q1103" s="221"/>
      <c r="R1103" s="221"/>
      <c r="S1103" s="221"/>
      <c r="T1103" s="222"/>
      <c r="AT1103" s="223" t="s">
        <v>301</v>
      </c>
      <c r="AU1103" s="223" t="s">
        <v>120</v>
      </c>
      <c r="AV1103" s="14" t="s">
        <v>120</v>
      </c>
      <c r="AW1103" s="14" t="s">
        <v>32</v>
      </c>
      <c r="AX1103" s="14" t="s">
        <v>77</v>
      </c>
      <c r="AY1103" s="223" t="s">
        <v>292</v>
      </c>
    </row>
    <row r="1104" spans="1:65" s="14" customFormat="1" ht="11.25">
      <c r="B1104" s="213"/>
      <c r="C1104" s="214"/>
      <c r="D1104" s="204" t="s">
        <v>301</v>
      </c>
      <c r="E1104" s="215" t="s">
        <v>1</v>
      </c>
      <c r="F1104" s="216" t="s">
        <v>1289</v>
      </c>
      <c r="G1104" s="214"/>
      <c r="H1104" s="217">
        <v>-13.128</v>
      </c>
      <c r="I1104" s="218"/>
      <c r="J1104" s="214"/>
      <c r="K1104" s="214"/>
      <c r="L1104" s="219"/>
      <c r="M1104" s="220"/>
      <c r="N1104" s="221"/>
      <c r="O1104" s="221"/>
      <c r="P1104" s="221"/>
      <c r="Q1104" s="221"/>
      <c r="R1104" s="221"/>
      <c r="S1104" s="221"/>
      <c r="T1104" s="222"/>
      <c r="AT1104" s="223" t="s">
        <v>301</v>
      </c>
      <c r="AU1104" s="223" t="s">
        <v>120</v>
      </c>
      <c r="AV1104" s="14" t="s">
        <v>120</v>
      </c>
      <c r="AW1104" s="14" t="s">
        <v>32</v>
      </c>
      <c r="AX1104" s="14" t="s">
        <v>77</v>
      </c>
      <c r="AY1104" s="223" t="s">
        <v>292</v>
      </c>
    </row>
    <row r="1105" spans="1:65" s="14" customFormat="1" ht="11.25">
      <c r="B1105" s="213"/>
      <c r="C1105" s="214"/>
      <c r="D1105" s="204" t="s">
        <v>301</v>
      </c>
      <c r="E1105" s="215" t="s">
        <v>1</v>
      </c>
      <c r="F1105" s="216" t="s">
        <v>1290</v>
      </c>
      <c r="G1105" s="214"/>
      <c r="H1105" s="217">
        <v>27.914999999999999</v>
      </c>
      <c r="I1105" s="218"/>
      <c r="J1105" s="214"/>
      <c r="K1105" s="214"/>
      <c r="L1105" s="219"/>
      <c r="M1105" s="220"/>
      <c r="N1105" s="221"/>
      <c r="O1105" s="221"/>
      <c r="P1105" s="221"/>
      <c r="Q1105" s="221"/>
      <c r="R1105" s="221"/>
      <c r="S1105" s="221"/>
      <c r="T1105" s="222"/>
      <c r="AT1105" s="223" t="s">
        <v>301</v>
      </c>
      <c r="AU1105" s="223" t="s">
        <v>120</v>
      </c>
      <c r="AV1105" s="14" t="s">
        <v>120</v>
      </c>
      <c r="AW1105" s="14" t="s">
        <v>32</v>
      </c>
      <c r="AX1105" s="14" t="s">
        <v>77</v>
      </c>
      <c r="AY1105" s="223" t="s">
        <v>292</v>
      </c>
    </row>
    <row r="1106" spans="1:65" s="14" customFormat="1" ht="11.25">
      <c r="B1106" s="213"/>
      <c r="C1106" s="214"/>
      <c r="D1106" s="204" t="s">
        <v>301</v>
      </c>
      <c r="E1106" s="215" t="s">
        <v>1</v>
      </c>
      <c r="F1106" s="216" t="s">
        <v>1291</v>
      </c>
      <c r="G1106" s="214"/>
      <c r="H1106" s="217">
        <v>-13.128</v>
      </c>
      <c r="I1106" s="218"/>
      <c r="J1106" s="214"/>
      <c r="K1106" s="214"/>
      <c r="L1106" s="219"/>
      <c r="M1106" s="220"/>
      <c r="N1106" s="221"/>
      <c r="O1106" s="221"/>
      <c r="P1106" s="221"/>
      <c r="Q1106" s="221"/>
      <c r="R1106" s="221"/>
      <c r="S1106" s="221"/>
      <c r="T1106" s="222"/>
      <c r="AT1106" s="223" t="s">
        <v>301</v>
      </c>
      <c r="AU1106" s="223" t="s">
        <v>120</v>
      </c>
      <c r="AV1106" s="14" t="s">
        <v>120</v>
      </c>
      <c r="AW1106" s="14" t="s">
        <v>32</v>
      </c>
      <c r="AX1106" s="14" t="s">
        <v>77</v>
      </c>
      <c r="AY1106" s="223" t="s">
        <v>292</v>
      </c>
    </row>
    <row r="1107" spans="1:65" s="14" customFormat="1" ht="11.25">
      <c r="B1107" s="213"/>
      <c r="C1107" s="214"/>
      <c r="D1107" s="204" t="s">
        <v>301</v>
      </c>
      <c r="E1107" s="215" t="s">
        <v>1</v>
      </c>
      <c r="F1107" s="216" t="s">
        <v>1292</v>
      </c>
      <c r="G1107" s="214"/>
      <c r="H1107" s="217">
        <v>27.914999999999999</v>
      </c>
      <c r="I1107" s="218"/>
      <c r="J1107" s="214"/>
      <c r="K1107" s="214"/>
      <c r="L1107" s="219"/>
      <c r="M1107" s="220"/>
      <c r="N1107" s="221"/>
      <c r="O1107" s="221"/>
      <c r="P1107" s="221"/>
      <c r="Q1107" s="221"/>
      <c r="R1107" s="221"/>
      <c r="S1107" s="221"/>
      <c r="T1107" s="222"/>
      <c r="AT1107" s="223" t="s">
        <v>301</v>
      </c>
      <c r="AU1107" s="223" t="s">
        <v>120</v>
      </c>
      <c r="AV1107" s="14" t="s">
        <v>120</v>
      </c>
      <c r="AW1107" s="14" t="s">
        <v>32</v>
      </c>
      <c r="AX1107" s="14" t="s">
        <v>77</v>
      </c>
      <c r="AY1107" s="223" t="s">
        <v>292</v>
      </c>
    </row>
    <row r="1108" spans="1:65" s="14" customFormat="1" ht="11.25">
      <c r="B1108" s="213"/>
      <c r="C1108" s="214"/>
      <c r="D1108" s="204" t="s">
        <v>301</v>
      </c>
      <c r="E1108" s="215" t="s">
        <v>1</v>
      </c>
      <c r="F1108" s="216" t="s">
        <v>1291</v>
      </c>
      <c r="G1108" s="214"/>
      <c r="H1108" s="217">
        <v>-13.128</v>
      </c>
      <c r="I1108" s="218"/>
      <c r="J1108" s="214"/>
      <c r="K1108" s="214"/>
      <c r="L1108" s="219"/>
      <c r="M1108" s="220"/>
      <c r="N1108" s="221"/>
      <c r="O1108" s="221"/>
      <c r="P1108" s="221"/>
      <c r="Q1108" s="221"/>
      <c r="R1108" s="221"/>
      <c r="S1108" s="221"/>
      <c r="T1108" s="222"/>
      <c r="AT1108" s="223" t="s">
        <v>301</v>
      </c>
      <c r="AU1108" s="223" t="s">
        <v>120</v>
      </c>
      <c r="AV1108" s="14" t="s">
        <v>120</v>
      </c>
      <c r="AW1108" s="14" t="s">
        <v>32</v>
      </c>
      <c r="AX1108" s="14" t="s">
        <v>77</v>
      </c>
      <c r="AY1108" s="223" t="s">
        <v>292</v>
      </c>
    </row>
    <row r="1109" spans="1:65" s="16" customFormat="1" ht="11.25">
      <c r="B1109" s="235"/>
      <c r="C1109" s="236"/>
      <c r="D1109" s="204" t="s">
        <v>301</v>
      </c>
      <c r="E1109" s="237" t="s">
        <v>211</v>
      </c>
      <c r="F1109" s="238" t="s">
        <v>316</v>
      </c>
      <c r="G1109" s="236"/>
      <c r="H1109" s="239">
        <v>62.567999999999998</v>
      </c>
      <c r="I1109" s="240"/>
      <c r="J1109" s="236"/>
      <c r="K1109" s="236"/>
      <c r="L1109" s="241"/>
      <c r="M1109" s="242"/>
      <c r="N1109" s="243"/>
      <c r="O1109" s="243"/>
      <c r="P1109" s="243"/>
      <c r="Q1109" s="243"/>
      <c r="R1109" s="243"/>
      <c r="S1109" s="243"/>
      <c r="T1109" s="244"/>
      <c r="AT1109" s="245" t="s">
        <v>301</v>
      </c>
      <c r="AU1109" s="245" t="s">
        <v>120</v>
      </c>
      <c r="AV1109" s="16" t="s">
        <v>317</v>
      </c>
      <c r="AW1109" s="16" t="s">
        <v>32</v>
      </c>
      <c r="AX1109" s="16" t="s">
        <v>77</v>
      </c>
      <c r="AY1109" s="245" t="s">
        <v>292</v>
      </c>
    </row>
    <row r="1110" spans="1:65" s="13" customFormat="1" ht="22.5">
      <c r="B1110" s="202"/>
      <c r="C1110" s="203"/>
      <c r="D1110" s="204" t="s">
        <v>301</v>
      </c>
      <c r="E1110" s="205" t="s">
        <v>1</v>
      </c>
      <c r="F1110" s="206" t="s">
        <v>227</v>
      </c>
      <c r="G1110" s="203"/>
      <c r="H1110" s="205" t="s">
        <v>1</v>
      </c>
      <c r="I1110" s="207"/>
      <c r="J1110" s="203"/>
      <c r="K1110" s="203"/>
      <c r="L1110" s="208"/>
      <c r="M1110" s="209"/>
      <c r="N1110" s="210"/>
      <c r="O1110" s="210"/>
      <c r="P1110" s="210"/>
      <c r="Q1110" s="210"/>
      <c r="R1110" s="210"/>
      <c r="S1110" s="210"/>
      <c r="T1110" s="211"/>
      <c r="AT1110" s="212" t="s">
        <v>301</v>
      </c>
      <c r="AU1110" s="212" t="s">
        <v>120</v>
      </c>
      <c r="AV1110" s="13" t="s">
        <v>85</v>
      </c>
      <c r="AW1110" s="13" t="s">
        <v>32</v>
      </c>
      <c r="AX1110" s="13" t="s">
        <v>77</v>
      </c>
      <c r="AY1110" s="212" t="s">
        <v>292</v>
      </c>
    </row>
    <row r="1111" spans="1:65" s="14" customFormat="1" ht="11.25">
      <c r="B1111" s="213"/>
      <c r="C1111" s="214"/>
      <c r="D1111" s="204" t="s">
        <v>301</v>
      </c>
      <c r="E1111" s="215" t="s">
        <v>1</v>
      </c>
      <c r="F1111" s="216" t="s">
        <v>1293</v>
      </c>
      <c r="G1111" s="214"/>
      <c r="H1111" s="217">
        <v>8.07</v>
      </c>
      <c r="I1111" s="218"/>
      <c r="J1111" s="214"/>
      <c r="K1111" s="214"/>
      <c r="L1111" s="219"/>
      <c r="M1111" s="220"/>
      <c r="N1111" s="221"/>
      <c r="O1111" s="221"/>
      <c r="P1111" s="221"/>
      <c r="Q1111" s="221"/>
      <c r="R1111" s="221"/>
      <c r="S1111" s="221"/>
      <c r="T1111" s="222"/>
      <c r="AT1111" s="223" t="s">
        <v>301</v>
      </c>
      <c r="AU1111" s="223" t="s">
        <v>120</v>
      </c>
      <c r="AV1111" s="14" t="s">
        <v>120</v>
      </c>
      <c r="AW1111" s="14" t="s">
        <v>32</v>
      </c>
      <c r="AX1111" s="14" t="s">
        <v>77</v>
      </c>
      <c r="AY1111" s="223" t="s">
        <v>292</v>
      </c>
    </row>
    <row r="1112" spans="1:65" s="14" customFormat="1" ht="11.25">
      <c r="B1112" s="213"/>
      <c r="C1112" s="214"/>
      <c r="D1112" s="204" t="s">
        <v>301</v>
      </c>
      <c r="E1112" s="215" t="s">
        <v>1</v>
      </c>
      <c r="F1112" s="216" t="s">
        <v>1294</v>
      </c>
      <c r="G1112" s="214"/>
      <c r="H1112" s="217">
        <v>-4.1130000000000004</v>
      </c>
      <c r="I1112" s="218"/>
      <c r="J1112" s="214"/>
      <c r="K1112" s="214"/>
      <c r="L1112" s="219"/>
      <c r="M1112" s="220"/>
      <c r="N1112" s="221"/>
      <c r="O1112" s="221"/>
      <c r="P1112" s="221"/>
      <c r="Q1112" s="221"/>
      <c r="R1112" s="221"/>
      <c r="S1112" s="221"/>
      <c r="T1112" s="222"/>
      <c r="AT1112" s="223" t="s">
        <v>301</v>
      </c>
      <c r="AU1112" s="223" t="s">
        <v>120</v>
      </c>
      <c r="AV1112" s="14" t="s">
        <v>120</v>
      </c>
      <c r="AW1112" s="14" t="s">
        <v>32</v>
      </c>
      <c r="AX1112" s="14" t="s">
        <v>77</v>
      </c>
      <c r="AY1112" s="223" t="s">
        <v>292</v>
      </c>
    </row>
    <row r="1113" spans="1:65" s="16" customFormat="1" ht="11.25">
      <c r="B1113" s="235"/>
      <c r="C1113" s="236"/>
      <c r="D1113" s="204" t="s">
        <v>301</v>
      </c>
      <c r="E1113" s="237" t="s">
        <v>226</v>
      </c>
      <c r="F1113" s="238" t="s">
        <v>316</v>
      </c>
      <c r="G1113" s="236"/>
      <c r="H1113" s="239">
        <v>3.9569999999999999</v>
      </c>
      <c r="I1113" s="240"/>
      <c r="J1113" s="236"/>
      <c r="K1113" s="236"/>
      <c r="L1113" s="241"/>
      <c r="M1113" s="242"/>
      <c r="N1113" s="243"/>
      <c r="O1113" s="243"/>
      <c r="P1113" s="243"/>
      <c r="Q1113" s="243"/>
      <c r="R1113" s="243"/>
      <c r="S1113" s="243"/>
      <c r="T1113" s="244"/>
      <c r="AT1113" s="245" t="s">
        <v>301</v>
      </c>
      <c r="AU1113" s="245" t="s">
        <v>120</v>
      </c>
      <c r="AV1113" s="16" t="s">
        <v>317</v>
      </c>
      <c r="AW1113" s="16" t="s">
        <v>32</v>
      </c>
      <c r="AX1113" s="16" t="s">
        <v>77</v>
      </c>
      <c r="AY1113" s="245" t="s">
        <v>292</v>
      </c>
    </row>
    <row r="1114" spans="1:65" s="15" customFormat="1" ht="11.25">
      <c r="B1114" s="224"/>
      <c r="C1114" s="225"/>
      <c r="D1114" s="204" t="s">
        <v>301</v>
      </c>
      <c r="E1114" s="226" t="s">
        <v>1</v>
      </c>
      <c r="F1114" s="227" t="s">
        <v>304</v>
      </c>
      <c r="G1114" s="225"/>
      <c r="H1114" s="228">
        <v>473.30900000000003</v>
      </c>
      <c r="I1114" s="229"/>
      <c r="J1114" s="225"/>
      <c r="K1114" s="225"/>
      <c r="L1114" s="230"/>
      <c r="M1114" s="231"/>
      <c r="N1114" s="232"/>
      <c r="O1114" s="232"/>
      <c r="P1114" s="232"/>
      <c r="Q1114" s="232"/>
      <c r="R1114" s="232"/>
      <c r="S1114" s="232"/>
      <c r="T1114" s="233"/>
      <c r="AT1114" s="234" t="s">
        <v>301</v>
      </c>
      <c r="AU1114" s="234" t="s">
        <v>120</v>
      </c>
      <c r="AV1114" s="15" t="s">
        <v>299</v>
      </c>
      <c r="AW1114" s="15" t="s">
        <v>32</v>
      </c>
      <c r="AX1114" s="15" t="s">
        <v>85</v>
      </c>
      <c r="AY1114" s="234" t="s">
        <v>292</v>
      </c>
    </row>
    <row r="1115" spans="1:65" s="2" customFormat="1" ht="24.2" customHeight="1">
      <c r="A1115" s="35"/>
      <c r="B1115" s="36"/>
      <c r="C1115" s="246" t="s">
        <v>1295</v>
      </c>
      <c r="D1115" s="246" t="s">
        <v>626</v>
      </c>
      <c r="E1115" s="247" t="s">
        <v>1296</v>
      </c>
      <c r="F1115" s="248" t="s">
        <v>1297</v>
      </c>
      <c r="G1115" s="249" t="s">
        <v>297</v>
      </c>
      <c r="H1115" s="250">
        <v>520.64</v>
      </c>
      <c r="I1115" s="251"/>
      <c r="J1115" s="252">
        <f>ROUND(I1115*H1115,2)</f>
        <v>0</v>
      </c>
      <c r="K1115" s="248" t="s">
        <v>298</v>
      </c>
      <c r="L1115" s="253"/>
      <c r="M1115" s="254" t="s">
        <v>1</v>
      </c>
      <c r="N1115" s="255" t="s">
        <v>43</v>
      </c>
      <c r="O1115" s="72"/>
      <c r="P1115" s="198">
        <f>O1115*H1115</f>
        <v>0</v>
      </c>
      <c r="Q1115" s="198">
        <v>1.75E-3</v>
      </c>
      <c r="R1115" s="198">
        <f>Q1115*H1115</f>
        <v>0.91112000000000004</v>
      </c>
      <c r="S1115" s="198">
        <v>0</v>
      </c>
      <c r="T1115" s="199">
        <f>S1115*H1115</f>
        <v>0</v>
      </c>
      <c r="U1115" s="35"/>
      <c r="V1115" s="35"/>
      <c r="W1115" s="35"/>
      <c r="X1115" s="35"/>
      <c r="Y1115" s="35"/>
      <c r="Z1115" s="35"/>
      <c r="AA1115" s="35"/>
      <c r="AB1115" s="35"/>
      <c r="AC1115" s="35"/>
      <c r="AD1115" s="35"/>
      <c r="AE1115" s="35"/>
      <c r="AR1115" s="200" t="s">
        <v>357</v>
      </c>
      <c r="AT1115" s="200" t="s">
        <v>626</v>
      </c>
      <c r="AU1115" s="200" t="s">
        <v>120</v>
      </c>
      <c r="AY1115" s="18" t="s">
        <v>292</v>
      </c>
      <c r="BE1115" s="201">
        <f>IF(N1115="základní",J1115,0)</f>
        <v>0</v>
      </c>
      <c r="BF1115" s="201">
        <f>IF(N1115="snížená",J1115,0)</f>
        <v>0</v>
      </c>
      <c r="BG1115" s="201">
        <f>IF(N1115="zákl. přenesená",J1115,0)</f>
        <v>0</v>
      </c>
      <c r="BH1115" s="201">
        <f>IF(N1115="sníž. přenesená",J1115,0)</f>
        <v>0</v>
      </c>
      <c r="BI1115" s="201">
        <f>IF(N1115="nulová",J1115,0)</f>
        <v>0</v>
      </c>
      <c r="BJ1115" s="18" t="s">
        <v>120</v>
      </c>
      <c r="BK1115" s="201">
        <f>ROUND(I1115*H1115,2)</f>
        <v>0</v>
      </c>
      <c r="BL1115" s="18" t="s">
        <v>299</v>
      </c>
      <c r="BM1115" s="200" t="s">
        <v>1298</v>
      </c>
    </row>
    <row r="1116" spans="1:65" s="14" customFormat="1" ht="11.25">
      <c r="B1116" s="213"/>
      <c r="C1116" s="214"/>
      <c r="D1116" s="204" t="s">
        <v>301</v>
      </c>
      <c r="E1116" s="214"/>
      <c r="F1116" s="216" t="s">
        <v>1299</v>
      </c>
      <c r="G1116" s="214"/>
      <c r="H1116" s="217">
        <v>520.64</v>
      </c>
      <c r="I1116" s="218"/>
      <c r="J1116" s="214"/>
      <c r="K1116" s="214"/>
      <c r="L1116" s="219"/>
      <c r="M1116" s="220"/>
      <c r="N1116" s="221"/>
      <c r="O1116" s="221"/>
      <c r="P1116" s="221"/>
      <c r="Q1116" s="221"/>
      <c r="R1116" s="221"/>
      <c r="S1116" s="221"/>
      <c r="T1116" s="222"/>
      <c r="AT1116" s="223" t="s">
        <v>301</v>
      </c>
      <c r="AU1116" s="223" t="s">
        <v>120</v>
      </c>
      <c r="AV1116" s="14" t="s">
        <v>120</v>
      </c>
      <c r="AW1116" s="14" t="s">
        <v>4</v>
      </c>
      <c r="AX1116" s="14" t="s">
        <v>85</v>
      </c>
      <c r="AY1116" s="223" t="s">
        <v>292</v>
      </c>
    </row>
    <row r="1117" spans="1:65" s="2" customFormat="1" ht="37.9" customHeight="1">
      <c r="A1117" s="35"/>
      <c r="B1117" s="36"/>
      <c r="C1117" s="189" t="s">
        <v>1300</v>
      </c>
      <c r="D1117" s="189" t="s">
        <v>294</v>
      </c>
      <c r="E1117" s="190" t="s">
        <v>1301</v>
      </c>
      <c r="F1117" s="191" t="s">
        <v>1302</v>
      </c>
      <c r="G1117" s="192" t="s">
        <v>297</v>
      </c>
      <c r="H1117" s="193">
        <v>473.30900000000003</v>
      </c>
      <c r="I1117" s="194"/>
      <c r="J1117" s="195">
        <f>ROUND(I1117*H1117,2)</f>
        <v>0</v>
      </c>
      <c r="K1117" s="191" t="s">
        <v>298</v>
      </c>
      <c r="L1117" s="40"/>
      <c r="M1117" s="196" t="s">
        <v>1</v>
      </c>
      <c r="N1117" s="197" t="s">
        <v>43</v>
      </c>
      <c r="O1117" s="72"/>
      <c r="P1117" s="198">
        <f>O1117*H1117</f>
        <v>0</v>
      </c>
      <c r="Q1117" s="198">
        <v>6.1399999999999996E-3</v>
      </c>
      <c r="R1117" s="198">
        <f>Q1117*H1117</f>
        <v>2.9061172599999998</v>
      </c>
      <c r="S1117" s="198">
        <v>0</v>
      </c>
      <c r="T1117" s="199">
        <f>S1117*H1117</f>
        <v>0</v>
      </c>
      <c r="U1117" s="35"/>
      <c r="V1117" s="35"/>
      <c r="W1117" s="35"/>
      <c r="X1117" s="35"/>
      <c r="Y1117" s="35"/>
      <c r="Z1117" s="35"/>
      <c r="AA1117" s="35"/>
      <c r="AB1117" s="35"/>
      <c r="AC1117" s="35"/>
      <c r="AD1117" s="35"/>
      <c r="AE1117" s="35"/>
      <c r="AR1117" s="200" t="s">
        <v>299</v>
      </c>
      <c r="AT1117" s="200" t="s">
        <v>294</v>
      </c>
      <c r="AU1117" s="200" t="s">
        <v>120</v>
      </c>
      <c r="AY1117" s="18" t="s">
        <v>292</v>
      </c>
      <c r="BE1117" s="201">
        <f>IF(N1117="základní",J1117,0)</f>
        <v>0</v>
      </c>
      <c r="BF1117" s="201">
        <f>IF(N1117="snížená",J1117,0)</f>
        <v>0</v>
      </c>
      <c r="BG1117" s="201">
        <f>IF(N1117="zákl. přenesená",J1117,0)</f>
        <v>0</v>
      </c>
      <c r="BH1117" s="201">
        <f>IF(N1117="sníž. přenesená",J1117,0)</f>
        <v>0</v>
      </c>
      <c r="BI1117" s="201">
        <f>IF(N1117="nulová",J1117,0)</f>
        <v>0</v>
      </c>
      <c r="BJ1117" s="18" t="s">
        <v>120</v>
      </c>
      <c r="BK1117" s="201">
        <f>ROUND(I1117*H1117,2)</f>
        <v>0</v>
      </c>
      <c r="BL1117" s="18" t="s">
        <v>299</v>
      </c>
      <c r="BM1117" s="200" t="s">
        <v>1303</v>
      </c>
    </row>
    <row r="1118" spans="1:65" s="14" customFormat="1" ht="11.25">
      <c r="B1118" s="213"/>
      <c r="C1118" s="214"/>
      <c r="D1118" s="204" t="s">
        <v>301</v>
      </c>
      <c r="E1118" s="215" t="s">
        <v>1</v>
      </c>
      <c r="F1118" s="216" t="s">
        <v>1304</v>
      </c>
      <c r="G1118" s="214"/>
      <c r="H1118" s="217">
        <v>473.30900000000003</v>
      </c>
      <c r="I1118" s="218"/>
      <c r="J1118" s="214"/>
      <c r="K1118" s="214"/>
      <c r="L1118" s="219"/>
      <c r="M1118" s="220"/>
      <c r="N1118" s="221"/>
      <c r="O1118" s="221"/>
      <c r="P1118" s="221"/>
      <c r="Q1118" s="221"/>
      <c r="R1118" s="221"/>
      <c r="S1118" s="221"/>
      <c r="T1118" s="222"/>
      <c r="AT1118" s="223" t="s">
        <v>301</v>
      </c>
      <c r="AU1118" s="223" t="s">
        <v>120</v>
      </c>
      <c r="AV1118" s="14" t="s">
        <v>120</v>
      </c>
      <c r="AW1118" s="14" t="s">
        <v>32</v>
      </c>
      <c r="AX1118" s="14" t="s">
        <v>85</v>
      </c>
      <c r="AY1118" s="223" t="s">
        <v>292</v>
      </c>
    </row>
    <row r="1119" spans="1:65" s="2" customFormat="1" ht="24.2" customHeight="1">
      <c r="A1119" s="35"/>
      <c r="B1119" s="36"/>
      <c r="C1119" s="246" t="s">
        <v>1305</v>
      </c>
      <c r="D1119" s="246" t="s">
        <v>626</v>
      </c>
      <c r="E1119" s="247" t="s">
        <v>1306</v>
      </c>
      <c r="F1119" s="248" t="s">
        <v>1307</v>
      </c>
      <c r="G1119" s="249" t="s">
        <v>297</v>
      </c>
      <c r="H1119" s="250">
        <v>520.64</v>
      </c>
      <c r="I1119" s="251"/>
      <c r="J1119" s="252">
        <f>ROUND(I1119*H1119,2)</f>
        <v>0</v>
      </c>
      <c r="K1119" s="248" t="s">
        <v>298</v>
      </c>
      <c r="L1119" s="253"/>
      <c r="M1119" s="254" t="s">
        <v>1</v>
      </c>
      <c r="N1119" s="255" t="s">
        <v>43</v>
      </c>
      <c r="O1119" s="72"/>
      <c r="P1119" s="198">
        <f>O1119*H1119</f>
        <v>0</v>
      </c>
      <c r="Q1119" s="198">
        <v>4.8999999999999998E-3</v>
      </c>
      <c r="R1119" s="198">
        <f>Q1119*H1119</f>
        <v>2.5511360000000001</v>
      </c>
      <c r="S1119" s="198">
        <v>0</v>
      </c>
      <c r="T1119" s="199">
        <f>S1119*H1119</f>
        <v>0</v>
      </c>
      <c r="U1119" s="35"/>
      <c r="V1119" s="35"/>
      <c r="W1119" s="35"/>
      <c r="X1119" s="35"/>
      <c r="Y1119" s="35"/>
      <c r="Z1119" s="35"/>
      <c r="AA1119" s="35"/>
      <c r="AB1119" s="35"/>
      <c r="AC1119" s="35"/>
      <c r="AD1119" s="35"/>
      <c r="AE1119" s="35"/>
      <c r="AR1119" s="200" t="s">
        <v>357</v>
      </c>
      <c r="AT1119" s="200" t="s">
        <v>626</v>
      </c>
      <c r="AU1119" s="200" t="s">
        <v>120</v>
      </c>
      <c r="AY1119" s="18" t="s">
        <v>292</v>
      </c>
      <c r="BE1119" s="201">
        <f>IF(N1119="základní",J1119,0)</f>
        <v>0</v>
      </c>
      <c r="BF1119" s="201">
        <f>IF(N1119="snížená",J1119,0)</f>
        <v>0</v>
      </c>
      <c r="BG1119" s="201">
        <f>IF(N1119="zákl. přenesená",J1119,0)</f>
        <v>0</v>
      </c>
      <c r="BH1119" s="201">
        <f>IF(N1119="sníž. přenesená",J1119,0)</f>
        <v>0</v>
      </c>
      <c r="BI1119" s="201">
        <f>IF(N1119="nulová",J1119,0)</f>
        <v>0</v>
      </c>
      <c r="BJ1119" s="18" t="s">
        <v>120</v>
      </c>
      <c r="BK1119" s="201">
        <f>ROUND(I1119*H1119,2)</f>
        <v>0</v>
      </c>
      <c r="BL1119" s="18" t="s">
        <v>299</v>
      </c>
      <c r="BM1119" s="200" t="s">
        <v>1308</v>
      </c>
    </row>
    <row r="1120" spans="1:65" s="14" customFormat="1" ht="11.25">
      <c r="B1120" s="213"/>
      <c r="C1120" s="214"/>
      <c r="D1120" s="204" t="s">
        <v>301</v>
      </c>
      <c r="E1120" s="214"/>
      <c r="F1120" s="216" t="s">
        <v>1299</v>
      </c>
      <c r="G1120" s="214"/>
      <c r="H1120" s="217">
        <v>520.64</v>
      </c>
      <c r="I1120" s="218"/>
      <c r="J1120" s="214"/>
      <c r="K1120" s="214"/>
      <c r="L1120" s="219"/>
      <c r="M1120" s="220"/>
      <c r="N1120" s="221"/>
      <c r="O1120" s="221"/>
      <c r="P1120" s="221"/>
      <c r="Q1120" s="221"/>
      <c r="R1120" s="221"/>
      <c r="S1120" s="221"/>
      <c r="T1120" s="222"/>
      <c r="AT1120" s="223" t="s">
        <v>301</v>
      </c>
      <c r="AU1120" s="223" t="s">
        <v>120</v>
      </c>
      <c r="AV1120" s="14" t="s">
        <v>120</v>
      </c>
      <c r="AW1120" s="14" t="s">
        <v>4</v>
      </c>
      <c r="AX1120" s="14" t="s">
        <v>85</v>
      </c>
      <c r="AY1120" s="223" t="s">
        <v>292</v>
      </c>
    </row>
    <row r="1121" spans="1:65" s="2" customFormat="1" ht="44.25" customHeight="1">
      <c r="A1121" s="35"/>
      <c r="B1121" s="36"/>
      <c r="C1121" s="189" t="s">
        <v>1309</v>
      </c>
      <c r="D1121" s="189" t="s">
        <v>294</v>
      </c>
      <c r="E1121" s="190" t="s">
        <v>1310</v>
      </c>
      <c r="F1121" s="191" t="s">
        <v>1311</v>
      </c>
      <c r="G1121" s="192" t="s">
        <v>297</v>
      </c>
      <c r="H1121" s="193">
        <v>95.28</v>
      </c>
      <c r="I1121" s="194"/>
      <c r="J1121" s="195">
        <f>ROUND(I1121*H1121,2)</f>
        <v>0</v>
      </c>
      <c r="K1121" s="191" t="s">
        <v>298</v>
      </c>
      <c r="L1121" s="40"/>
      <c r="M1121" s="196" t="s">
        <v>1</v>
      </c>
      <c r="N1121" s="197" t="s">
        <v>43</v>
      </c>
      <c r="O1121" s="72"/>
      <c r="P1121" s="198">
        <f>O1121*H1121</f>
        <v>0</v>
      </c>
      <c r="Q1121" s="198">
        <v>1.1520000000000001E-2</v>
      </c>
      <c r="R1121" s="198">
        <f>Q1121*H1121</f>
        <v>1.0976256</v>
      </c>
      <c r="S1121" s="198">
        <v>0</v>
      </c>
      <c r="T1121" s="199">
        <f>S1121*H1121</f>
        <v>0</v>
      </c>
      <c r="U1121" s="35"/>
      <c r="V1121" s="35"/>
      <c r="W1121" s="35"/>
      <c r="X1121" s="35"/>
      <c r="Y1121" s="35"/>
      <c r="Z1121" s="35"/>
      <c r="AA1121" s="35"/>
      <c r="AB1121" s="35"/>
      <c r="AC1121" s="35"/>
      <c r="AD1121" s="35"/>
      <c r="AE1121" s="35"/>
      <c r="AR1121" s="200" t="s">
        <v>299</v>
      </c>
      <c r="AT1121" s="200" t="s">
        <v>294</v>
      </c>
      <c r="AU1121" s="200" t="s">
        <v>120</v>
      </c>
      <c r="AY1121" s="18" t="s">
        <v>292</v>
      </c>
      <c r="BE1121" s="201">
        <f>IF(N1121="základní",J1121,0)</f>
        <v>0</v>
      </c>
      <c r="BF1121" s="201">
        <f>IF(N1121="snížená",J1121,0)</f>
        <v>0</v>
      </c>
      <c r="BG1121" s="201">
        <f>IF(N1121="zákl. přenesená",J1121,0)</f>
        <v>0</v>
      </c>
      <c r="BH1121" s="201">
        <f>IF(N1121="sníž. přenesená",J1121,0)</f>
        <v>0</v>
      </c>
      <c r="BI1121" s="201">
        <f>IF(N1121="nulová",J1121,0)</f>
        <v>0</v>
      </c>
      <c r="BJ1121" s="18" t="s">
        <v>120</v>
      </c>
      <c r="BK1121" s="201">
        <f>ROUND(I1121*H1121,2)</f>
        <v>0</v>
      </c>
      <c r="BL1121" s="18" t="s">
        <v>299</v>
      </c>
      <c r="BM1121" s="200" t="s">
        <v>1312</v>
      </c>
    </row>
    <row r="1122" spans="1:65" s="13" customFormat="1" ht="22.5">
      <c r="B1122" s="202"/>
      <c r="C1122" s="203"/>
      <c r="D1122" s="204" t="s">
        <v>301</v>
      </c>
      <c r="E1122" s="205" t="s">
        <v>1</v>
      </c>
      <c r="F1122" s="206" t="s">
        <v>224</v>
      </c>
      <c r="G1122" s="203"/>
      <c r="H1122" s="205" t="s">
        <v>1</v>
      </c>
      <c r="I1122" s="207"/>
      <c r="J1122" s="203"/>
      <c r="K1122" s="203"/>
      <c r="L1122" s="208"/>
      <c r="M1122" s="209"/>
      <c r="N1122" s="210"/>
      <c r="O1122" s="210"/>
      <c r="P1122" s="210"/>
      <c r="Q1122" s="210"/>
      <c r="R1122" s="210"/>
      <c r="S1122" s="210"/>
      <c r="T1122" s="211"/>
      <c r="AT1122" s="212" t="s">
        <v>301</v>
      </c>
      <c r="AU1122" s="212" t="s">
        <v>120</v>
      </c>
      <c r="AV1122" s="13" t="s">
        <v>85</v>
      </c>
      <c r="AW1122" s="13" t="s">
        <v>32</v>
      </c>
      <c r="AX1122" s="13" t="s">
        <v>77</v>
      </c>
      <c r="AY1122" s="212" t="s">
        <v>292</v>
      </c>
    </row>
    <row r="1123" spans="1:65" s="14" customFormat="1" ht="11.25">
      <c r="B1123" s="213"/>
      <c r="C1123" s="214"/>
      <c r="D1123" s="204" t="s">
        <v>301</v>
      </c>
      <c r="E1123" s="215" t="s">
        <v>1</v>
      </c>
      <c r="F1123" s="216" t="s">
        <v>1313</v>
      </c>
      <c r="G1123" s="214"/>
      <c r="H1123" s="217">
        <v>23.82</v>
      </c>
      <c r="I1123" s="218"/>
      <c r="J1123" s="214"/>
      <c r="K1123" s="214"/>
      <c r="L1123" s="219"/>
      <c r="M1123" s="220"/>
      <c r="N1123" s="221"/>
      <c r="O1123" s="221"/>
      <c r="P1123" s="221"/>
      <c r="Q1123" s="221"/>
      <c r="R1123" s="221"/>
      <c r="S1123" s="221"/>
      <c r="T1123" s="222"/>
      <c r="AT1123" s="223" t="s">
        <v>301</v>
      </c>
      <c r="AU1123" s="223" t="s">
        <v>120</v>
      </c>
      <c r="AV1123" s="14" t="s">
        <v>120</v>
      </c>
      <c r="AW1123" s="14" t="s">
        <v>32</v>
      </c>
      <c r="AX1123" s="14" t="s">
        <v>77</v>
      </c>
      <c r="AY1123" s="223" t="s">
        <v>292</v>
      </c>
    </row>
    <row r="1124" spans="1:65" s="14" customFormat="1" ht="11.25">
      <c r="B1124" s="213"/>
      <c r="C1124" s="214"/>
      <c r="D1124" s="204" t="s">
        <v>301</v>
      </c>
      <c r="E1124" s="215" t="s">
        <v>1</v>
      </c>
      <c r="F1124" s="216" t="s">
        <v>1314</v>
      </c>
      <c r="G1124" s="214"/>
      <c r="H1124" s="217">
        <v>23.82</v>
      </c>
      <c r="I1124" s="218"/>
      <c r="J1124" s="214"/>
      <c r="K1124" s="214"/>
      <c r="L1124" s="219"/>
      <c r="M1124" s="220"/>
      <c r="N1124" s="221"/>
      <c r="O1124" s="221"/>
      <c r="P1124" s="221"/>
      <c r="Q1124" s="221"/>
      <c r="R1124" s="221"/>
      <c r="S1124" s="221"/>
      <c r="T1124" s="222"/>
      <c r="AT1124" s="223" t="s">
        <v>301</v>
      </c>
      <c r="AU1124" s="223" t="s">
        <v>120</v>
      </c>
      <c r="AV1124" s="14" t="s">
        <v>120</v>
      </c>
      <c r="AW1124" s="14" t="s">
        <v>32</v>
      </c>
      <c r="AX1124" s="14" t="s">
        <v>77</v>
      </c>
      <c r="AY1124" s="223" t="s">
        <v>292</v>
      </c>
    </row>
    <row r="1125" spans="1:65" s="14" customFormat="1" ht="11.25">
      <c r="B1125" s="213"/>
      <c r="C1125" s="214"/>
      <c r="D1125" s="204" t="s">
        <v>301</v>
      </c>
      <c r="E1125" s="215" t="s">
        <v>1</v>
      </c>
      <c r="F1125" s="216" t="s">
        <v>1315</v>
      </c>
      <c r="G1125" s="214"/>
      <c r="H1125" s="217">
        <v>23.82</v>
      </c>
      <c r="I1125" s="218"/>
      <c r="J1125" s="214"/>
      <c r="K1125" s="214"/>
      <c r="L1125" s="219"/>
      <c r="M1125" s="220"/>
      <c r="N1125" s="221"/>
      <c r="O1125" s="221"/>
      <c r="P1125" s="221"/>
      <c r="Q1125" s="221"/>
      <c r="R1125" s="221"/>
      <c r="S1125" s="221"/>
      <c r="T1125" s="222"/>
      <c r="AT1125" s="223" t="s">
        <v>301</v>
      </c>
      <c r="AU1125" s="223" t="s">
        <v>120</v>
      </c>
      <c r="AV1125" s="14" t="s">
        <v>120</v>
      </c>
      <c r="AW1125" s="14" t="s">
        <v>32</v>
      </c>
      <c r="AX1125" s="14" t="s">
        <v>77</v>
      </c>
      <c r="AY1125" s="223" t="s">
        <v>292</v>
      </c>
    </row>
    <row r="1126" spans="1:65" s="14" customFormat="1" ht="11.25">
      <c r="B1126" s="213"/>
      <c r="C1126" s="214"/>
      <c r="D1126" s="204" t="s">
        <v>301</v>
      </c>
      <c r="E1126" s="215" t="s">
        <v>1</v>
      </c>
      <c r="F1126" s="216" t="s">
        <v>1316</v>
      </c>
      <c r="G1126" s="214"/>
      <c r="H1126" s="217">
        <v>23.82</v>
      </c>
      <c r="I1126" s="218"/>
      <c r="J1126" s="214"/>
      <c r="K1126" s="214"/>
      <c r="L1126" s="219"/>
      <c r="M1126" s="220"/>
      <c r="N1126" s="221"/>
      <c r="O1126" s="221"/>
      <c r="P1126" s="221"/>
      <c r="Q1126" s="221"/>
      <c r="R1126" s="221"/>
      <c r="S1126" s="221"/>
      <c r="T1126" s="222"/>
      <c r="AT1126" s="223" t="s">
        <v>301</v>
      </c>
      <c r="AU1126" s="223" t="s">
        <v>120</v>
      </c>
      <c r="AV1126" s="14" t="s">
        <v>120</v>
      </c>
      <c r="AW1126" s="14" t="s">
        <v>32</v>
      </c>
      <c r="AX1126" s="14" t="s">
        <v>77</v>
      </c>
      <c r="AY1126" s="223" t="s">
        <v>292</v>
      </c>
    </row>
    <row r="1127" spans="1:65" s="16" customFormat="1" ht="11.25">
      <c r="B1127" s="235"/>
      <c r="C1127" s="236"/>
      <c r="D1127" s="204" t="s">
        <v>301</v>
      </c>
      <c r="E1127" s="237" t="s">
        <v>223</v>
      </c>
      <c r="F1127" s="238" t="s">
        <v>316</v>
      </c>
      <c r="G1127" s="236"/>
      <c r="H1127" s="239">
        <v>95.28</v>
      </c>
      <c r="I1127" s="240"/>
      <c r="J1127" s="236"/>
      <c r="K1127" s="236"/>
      <c r="L1127" s="241"/>
      <c r="M1127" s="242"/>
      <c r="N1127" s="243"/>
      <c r="O1127" s="243"/>
      <c r="P1127" s="243"/>
      <c r="Q1127" s="243"/>
      <c r="R1127" s="243"/>
      <c r="S1127" s="243"/>
      <c r="T1127" s="244"/>
      <c r="AT1127" s="245" t="s">
        <v>301</v>
      </c>
      <c r="AU1127" s="245" t="s">
        <v>120</v>
      </c>
      <c r="AV1127" s="16" t="s">
        <v>317</v>
      </c>
      <c r="AW1127" s="16" t="s">
        <v>32</v>
      </c>
      <c r="AX1127" s="16" t="s">
        <v>77</v>
      </c>
      <c r="AY1127" s="245" t="s">
        <v>292</v>
      </c>
    </row>
    <row r="1128" spans="1:65" s="15" customFormat="1" ht="11.25">
      <c r="B1128" s="224"/>
      <c r="C1128" s="225"/>
      <c r="D1128" s="204" t="s">
        <v>301</v>
      </c>
      <c r="E1128" s="226" t="s">
        <v>1</v>
      </c>
      <c r="F1128" s="227" t="s">
        <v>304</v>
      </c>
      <c r="G1128" s="225"/>
      <c r="H1128" s="228">
        <v>95.28</v>
      </c>
      <c r="I1128" s="229"/>
      <c r="J1128" s="225"/>
      <c r="K1128" s="225"/>
      <c r="L1128" s="230"/>
      <c r="M1128" s="231"/>
      <c r="N1128" s="232"/>
      <c r="O1128" s="232"/>
      <c r="P1128" s="232"/>
      <c r="Q1128" s="232"/>
      <c r="R1128" s="232"/>
      <c r="S1128" s="232"/>
      <c r="T1128" s="233"/>
      <c r="AT1128" s="234" t="s">
        <v>301</v>
      </c>
      <c r="AU1128" s="234" t="s">
        <v>120</v>
      </c>
      <c r="AV1128" s="15" t="s">
        <v>299</v>
      </c>
      <c r="AW1128" s="15" t="s">
        <v>32</v>
      </c>
      <c r="AX1128" s="15" t="s">
        <v>85</v>
      </c>
      <c r="AY1128" s="234" t="s">
        <v>292</v>
      </c>
    </row>
    <row r="1129" spans="1:65" s="2" customFormat="1" ht="24.2" customHeight="1">
      <c r="A1129" s="35"/>
      <c r="B1129" s="36"/>
      <c r="C1129" s="246" t="s">
        <v>1317</v>
      </c>
      <c r="D1129" s="246" t="s">
        <v>626</v>
      </c>
      <c r="E1129" s="247" t="s">
        <v>1318</v>
      </c>
      <c r="F1129" s="248" t="s">
        <v>1319</v>
      </c>
      <c r="G1129" s="249" t="s">
        <v>297</v>
      </c>
      <c r="H1129" s="250">
        <v>104.80800000000001</v>
      </c>
      <c r="I1129" s="251"/>
      <c r="J1129" s="252">
        <f>ROUND(I1129*H1129,2)</f>
        <v>0</v>
      </c>
      <c r="K1129" s="248" t="s">
        <v>298</v>
      </c>
      <c r="L1129" s="253"/>
      <c r="M1129" s="254" t="s">
        <v>1</v>
      </c>
      <c r="N1129" s="255" t="s">
        <v>43</v>
      </c>
      <c r="O1129" s="72"/>
      <c r="P1129" s="198">
        <f>O1129*H1129</f>
        <v>0</v>
      </c>
      <c r="Q1129" s="198">
        <v>1.35E-2</v>
      </c>
      <c r="R1129" s="198">
        <f>Q1129*H1129</f>
        <v>1.4149080000000001</v>
      </c>
      <c r="S1129" s="198">
        <v>0</v>
      </c>
      <c r="T1129" s="199">
        <f>S1129*H1129</f>
        <v>0</v>
      </c>
      <c r="U1129" s="35"/>
      <c r="V1129" s="35"/>
      <c r="W1129" s="35"/>
      <c r="X1129" s="35"/>
      <c r="Y1129" s="35"/>
      <c r="Z1129" s="35"/>
      <c r="AA1129" s="35"/>
      <c r="AB1129" s="35"/>
      <c r="AC1129" s="35"/>
      <c r="AD1129" s="35"/>
      <c r="AE1129" s="35"/>
      <c r="AR1129" s="200" t="s">
        <v>357</v>
      </c>
      <c r="AT1129" s="200" t="s">
        <v>626</v>
      </c>
      <c r="AU1129" s="200" t="s">
        <v>120</v>
      </c>
      <c r="AY1129" s="18" t="s">
        <v>292</v>
      </c>
      <c r="BE1129" s="201">
        <f>IF(N1129="základní",J1129,0)</f>
        <v>0</v>
      </c>
      <c r="BF1129" s="201">
        <f>IF(N1129="snížená",J1129,0)</f>
        <v>0</v>
      </c>
      <c r="BG1129" s="201">
        <f>IF(N1129="zákl. přenesená",J1129,0)</f>
        <v>0</v>
      </c>
      <c r="BH1129" s="201">
        <f>IF(N1129="sníž. přenesená",J1129,0)</f>
        <v>0</v>
      </c>
      <c r="BI1129" s="201">
        <f>IF(N1129="nulová",J1129,0)</f>
        <v>0</v>
      </c>
      <c r="BJ1129" s="18" t="s">
        <v>120</v>
      </c>
      <c r="BK1129" s="201">
        <f>ROUND(I1129*H1129,2)</f>
        <v>0</v>
      </c>
      <c r="BL1129" s="18" t="s">
        <v>299</v>
      </c>
      <c r="BM1129" s="200" t="s">
        <v>1320</v>
      </c>
    </row>
    <row r="1130" spans="1:65" s="14" customFormat="1" ht="11.25">
      <c r="B1130" s="213"/>
      <c r="C1130" s="214"/>
      <c r="D1130" s="204" t="s">
        <v>301</v>
      </c>
      <c r="E1130" s="214"/>
      <c r="F1130" s="216" t="s">
        <v>1321</v>
      </c>
      <c r="G1130" s="214"/>
      <c r="H1130" s="217">
        <v>104.80800000000001</v>
      </c>
      <c r="I1130" s="218"/>
      <c r="J1130" s="214"/>
      <c r="K1130" s="214"/>
      <c r="L1130" s="219"/>
      <c r="M1130" s="220"/>
      <c r="N1130" s="221"/>
      <c r="O1130" s="221"/>
      <c r="P1130" s="221"/>
      <c r="Q1130" s="221"/>
      <c r="R1130" s="221"/>
      <c r="S1130" s="221"/>
      <c r="T1130" s="222"/>
      <c r="AT1130" s="223" t="s">
        <v>301</v>
      </c>
      <c r="AU1130" s="223" t="s">
        <v>120</v>
      </c>
      <c r="AV1130" s="14" t="s">
        <v>120</v>
      </c>
      <c r="AW1130" s="14" t="s">
        <v>4</v>
      </c>
      <c r="AX1130" s="14" t="s">
        <v>85</v>
      </c>
      <c r="AY1130" s="223" t="s">
        <v>292</v>
      </c>
    </row>
    <row r="1131" spans="1:65" s="2" customFormat="1" ht="49.15" customHeight="1">
      <c r="A1131" s="35"/>
      <c r="B1131" s="36"/>
      <c r="C1131" s="189" t="s">
        <v>1322</v>
      </c>
      <c r="D1131" s="189" t="s">
        <v>294</v>
      </c>
      <c r="E1131" s="190" t="s">
        <v>1323</v>
      </c>
      <c r="F1131" s="191" t="s">
        <v>1324</v>
      </c>
      <c r="G1131" s="192" t="s">
        <v>297</v>
      </c>
      <c r="H1131" s="193">
        <v>1198.729</v>
      </c>
      <c r="I1131" s="194"/>
      <c r="J1131" s="195">
        <f>ROUND(I1131*H1131,2)</f>
        <v>0</v>
      </c>
      <c r="K1131" s="191" t="s">
        <v>298</v>
      </c>
      <c r="L1131" s="40"/>
      <c r="M1131" s="196" t="s">
        <v>1</v>
      </c>
      <c r="N1131" s="197" t="s">
        <v>43</v>
      </c>
      <c r="O1131" s="72"/>
      <c r="P1131" s="198">
        <f>O1131*H1131</f>
        <v>0</v>
      </c>
      <c r="Q1131" s="198">
        <v>1.1679999999999999E-2</v>
      </c>
      <c r="R1131" s="198">
        <f>Q1131*H1131</f>
        <v>14.001154720000001</v>
      </c>
      <c r="S1131" s="198">
        <v>0</v>
      </c>
      <c r="T1131" s="199">
        <f>S1131*H1131</f>
        <v>0</v>
      </c>
      <c r="U1131" s="35"/>
      <c r="V1131" s="35"/>
      <c r="W1131" s="35"/>
      <c r="X1131" s="35"/>
      <c r="Y1131" s="35"/>
      <c r="Z1131" s="35"/>
      <c r="AA1131" s="35"/>
      <c r="AB1131" s="35"/>
      <c r="AC1131" s="35"/>
      <c r="AD1131" s="35"/>
      <c r="AE1131" s="35"/>
      <c r="AR1131" s="200" t="s">
        <v>299</v>
      </c>
      <c r="AT1131" s="200" t="s">
        <v>294</v>
      </c>
      <c r="AU1131" s="200" t="s">
        <v>120</v>
      </c>
      <c r="AY1131" s="18" t="s">
        <v>292</v>
      </c>
      <c r="BE1131" s="201">
        <f>IF(N1131="základní",J1131,0)</f>
        <v>0</v>
      </c>
      <c r="BF1131" s="201">
        <f>IF(N1131="snížená",J1131,0)</f>
        <v>0</v>
      </c>
      <c r="BG1131" s="201">
        <f>IF(N1131="zákl. přenesená",J1131,0)</f>
        <v>0</v>
      </c>
      <c r="BH1131" s="201">
        <f>IF(N1131="sníž. přenesená",J1131,0)</f>
        <v>0</v>
      </c>
      <c r="BI1131" s="201">
        <f>IF(N1131="nulová",J1131,0)</f>
        <v>0</v>
      </c>
      <c r="BJ1131" s="18" t="s">
        <v>120</v>
      </c>
      <c r="BK1131" s="201">
        <f>ROUND(I1131*H1131,2)</f>
        <v>0</v>
      </c>
      <c r="BL1131" s="18" t="s">
        <v>299</v>
      </c>
      <c r="BM1131" s="200" t="s">
        <v>1325</v>
      </c>
    </row>
    <row r="1132" spans="1:65" s="13" customFormat="1" ht="22.5">
      <c r="B1132" s="202"/>
      <c r="C1132" s="203"/>
      <c r="D1132" s="204" t="s">
        <v>301</v>
      </c>
      <c r="E1132" s="205" t="s">
        <v>1</v>
      </c>
      <c r="F1132" s="206" t="s">
        <v>1326</v>
      </c>
      <c r="G1132" s="203"/>
      <c r="H1132" s="205" t="s">
        <v>1</v>
      </c>
      <c r="I1132" s="207"/>
      <c r="J1132" s="203"/>
      <c r="K1132" s="203"/>
      <c r="L1132" s="208"/>
      <c r="M1132" s="209"/>
      <c r="N1132" s="210"/>
      <c r="O1132" s="210"/>
      <c r="P1132" s="210"/>
      <c r="Q1132" s="210"/>
      <c r="R1132" s="210"/>
      <c r="S1132" s="210"/>
      <c r="T1132" s="211"/>
      <c r="AT1132" s="212" t="s">
        <v>301</v>
      </c>
      <c r="AU1132" s="212" t="s">
        <v>120</v>
      </c>
      <c r="AV1132" s="13" t="s">
        <v>85</v>
      </c>
      <c r="AW1132" s="13" t="s">
        <v>32</v>
      </c>
      <c r="AX1132" s="13" t="s">
        <v>77</v>
      </c>
      <c r="AY1132" s="212" t="s">
        <v>292</v>
      </c>
    </row>
    <row r="1133" spans="1:65" s="14" customFormat="1" ht="11.25">
      <c r="B1133" s="213"/>
      <c r="C1133" s="214"/>
      <c r="D1133" s="204" t="s">
        <v>301</v>
      </c>
      <c r="E1133" s="215" t="s">
        <v>1</v>
      </c>
      <c r="F1133" s="216" t="s">
        <v>1327</v>
      </c>
      <c r="G1133" s="214"/>
      <c r="H1133" s="217">
        <v>128.75800000000001</v>
      </c>
      <c r="I1133" s="218"/>
      <c r="J1133" s="214"/>
      <c r="K1133" s="214"/>
      <c r="L1133" s="219"/>
      <c r="M1133" s="220"/>
      <c r="N1133" s="221"/>
      <c r="O1133" s="221"/>
      <c r="P1133" s="221"/>
      <c r="Q1133" s="221"/>
      <c r="R1133" s="221"/>
      <c r="S1133" s="221"/>
      <c r="T1133" s="222"/>
      <c r="AT1133" s="223" t="s">
        <v>301</v>
      </c>
      <c r="AU1133" s="223" t="s">
        <v>120</v>
      </c>
      <c r="AV1133" s="14" t="s">
        <v>120</v>
      </c>
      <c r="AW1133" s="14" t="s">
        <v>32</v>
      </c>
      <c r="AX1133" s="14" t="s">
        <v>77</v>
      </c>
      <c r="AY1133" s="223" t="s">
        <v>292</v>
      </c>
    </row>
    <row r="1134" spans="1:65" s="14" customFormat="1" ht="11.25">
      <c r="B1134" s="213"/>
      <c r="C1134" s="214"/>
      <c r="D1134" s="204" t="s">
        <v>301</v>
      </c>
      <c r="E1134" s="215" t="s">
        <v>1</v>
      </c>
      <c r="F1134" s="216" t="s">
        <v>1328</v>
      </c>
      <c r="G1134" s="214"/>
      <c r="H1134" s="217">
        <v>128.65</v>
      </c>
      <c r="I1134" s="218"/>
      <c r="J1134" s="214"/>
      <c r="K1134" s="214"/>
      <c r="L1134" s="219"/>
      <c r="M1134" s="220"/>
      <c r="N1134" s="221"/>
      <c r="O1134" s="221"/>
      <c r="P1134" s="221"/>
      <c r="Q1134" s="221"/>
      <c r="R1134" s="221"/>
      <c r="S1134" s="221"/>
      <c r="T1134" s="222"/>
      <c r="AT1134" s="223" t="s">
        <v>301</v>
      </c>
      <c r="AU1134" s="223" t="s">
        <v>120</v>
      </c>
      <c r="AV1134" s="14" t="s">
        <v>120</v>
      </c>
      <c r="AW1134" s="14" t="s">
        <v>32</v>
      </c>
      <c r="AX1134" s="14" t="s">
        <v>77</v>
      </c>
      <c r="AY1134" s="223" t="s">
        <v>292</v>
      </c>
    </row>
    <row r="1135" spans="1:65" s="14" customFormat="1" ht="11.25">
      <c r="B1135" s="213"/>
      <c r="C1135" s="214"/>
      <c r="D1135" s="204" t="s">
        <v>301</v>
      </c>
      <c r="E1135" s="215" t="s">
        <v>1</v>
      </c>
      <c r="F1135" s="216" t="s">
        <v>1329</v>
      </c>
      <c r="G1135" s="214"/>
      <c r="H1135" s="217">
        <v>122.578</v>
      </c>
      <c r="I1135" s="218"/>
      <c r="J1135" s="214"/>
      <c r="K1135" s="214"/>
      <c r="L1135" s="219"/>
      <c r="M1135" s="220"/>
      <c r="N1135" s="221"/>
      <c r="O1135" s="221"/>
      <c r="P1135" s="221"/>
      <c r="Q1135" s="221"/>
      <c r="R1135" s="221"/>
      <c r="S1135" s="221"/>
      <c r="T1135" s="222"/>
      <c r="AT1135" s="223" t="s">
        <v>301</v>
      </c>
      <c r="AU1135" s="223" t="s">
        <v>120</v>
      </c>
      <c r="AV1135" s="14" t="s">
        <v>120</v>
      </c>
      <c r="AW1135" s="14" t="s">
        <v>32</v>
      </c>
      <c r="AX1135" s="14" t="s">
        <v>77</v>
      </c>
      <c r="AY1135" s="223" t="s">
        <v>292</v>
      </c>
    </row>
    <row r="1136" spans="1:65" s="14" customFormat="1" ht="11.25">
      <c r="B1136" s="213"/>
      <c r="C1136" s="214"/>
      <c r="D1136" s="204" t="s">
        <v>301</v>
      </c>
      <c r="E1136" s="215" t="s">
        <v>1</v>
      </c>
      <c r="F1136" s="216" t="s">
        <v>1330</v>
      </c>
      <c r="G1136" s="214"/>
      <c r="H1136" s="217">
        <v>122.578</v>
      </c>
      <c r="I1136" s="218"/>
      <c r="J1136" s="214"/>
      <c r="K1136" s="214"/>
      <c r="L1136" s="219"/>
      <c r="M1136" s="220"/>
      <c r="N1136" s="221"/>
      <c r="O1136" s="221"/>
      <c r="P1136" s="221"/>
      <c r="Q1136" s="221"/>
      <c r="R1136" s="221"/>
      <c r="S1136" s="221"/>
      <c r="T1136" s="222"/>
      <c r="AT1136" s="223" t="s">
        <v>301</v>
      </c>
      <c r="AU1136" s="223" t="s">
        <v>120</v>
      </c>
      <c r="AV1136" s="14" t="s">
        <v>120</v>
      </c>
      <c r="AW1136" s="14" t="s">
        <v>32</v>
      </c>
      <c r="AX1136" s="14" t="s">
        <v>77</v>
      </c>
      <c r="AY1136" s="223" t="s">
        <v>292</v>
      </c>
    </row>
    <row r="1137" spans="2:51" s="16" customFormat="1" ht="11.25">
      <c r="B1137" s="235"/>
      <c r="C1137" s="236"/>
      <c r="D1137" s="204" t="s">
        <v>301</v>
      </c>
      <c r="E1137" s="237" t="s">
        <v>217</v>
      </c>
      <c r="F1137" s="238" t="s">
        <v>316</v>
      </c>
      <c r="G1137" s="236"/>
      <c r="H1137" s="239">
        <v>502.56400000000002</v>
      </c>
      <c r="I1137" s="240"/>
      <c r="J1137" s="236"/>
      <c r="K1137" s="236"/>
      <c r="L1137" s="241"/>
      <c r="M1137" s="242"/>
      <c r="N1137" s="243"/>
      <c r="O1137" s="243"/>
      <c r="P1137" s="243"/>
      <c r="Q1137" s="243"/>
      <c r="R1137" s="243"/>
      <c r="S1137" s="243"/>
      <c r="T1137" s="244"/>
      <c r="AT1137" s="245" t="s">
        <v>301</v>
      </c>
      <c r="AU1137" s="245" t="s">
        <v>120</v>
      </c>
      <c r="AV1137" s="16" t="s">
        <v>317</v>
      </c>
      <c r="AW1137" s="16" t="s">
        <v>32</v>
      </c>
      <c r="AX1137" s="16" t="s">
        <v>77</v>
      </c>
      <c r="AY1137" s="245" t="s">
        <v>292</v>
      </c>
    </row>
    <row r="1138" spans="2:51" s="13" customFormat="1" ht="22.5">
      <c r="B1138" s="202"/>
      <c r="C1138" s="203"/>
      <c r="D1138" s="204" t="s">
        <v>301</v>
      </c>
      <c r="E1138" s="205" t="s">
        <v>1</v>
      </c>
      <c r="F1138" s="206" t="s">
        <v>1331</v>
      </c>
      <c r="G1138" s="203"/>
      <c r="H1138" s="205" t="s">
        <v>1</v>
      </c>
      <c r="I1138" s="207"/>
      <c r="J1138" s="203"/>
      <c r="K1138" s="203"/>
      <c r="L1138" s="208"/>
      <c r="M1138" s="209"/>
      <c r="N1138" s="210"/>
      <c r="O1138" s="210"/>
      <c r="P1138" s="210"/>
      <c r="Q1138" s="210"/>
      <c r="R1138" s="210"/>
      <c r="S1138" s="210"/>
      <c r="T1138" s="211"/>
      <c r="AT1138" s="212" t="s">
        <v>301</v>
      </c>
      <c r="AU1138" s="212" t="s">
        <v>120</v>
      </c>
      <c r="AV1138" s="13" t="s">
        <v>85</v>
      </c>
      <c r="AW1138" s="13" t="s">
        <v>32</v>
      </c>
      <c r="AX1138" s="13" t="s">
        <v>77</v>
      </c>
      <c r="AY1138" s="212" t="s">
        <v>292</v>
      </c>
    </row>
    <row r="1139" spans="2:51" s="14" customFormat="1" ht="11.25">
      <c r="B1139" s="213"/>
      <c r="C1139" s="214"/>
      <c r="D1139" s="204" t="s">
        <v>301</v>
      </c>
      <c r="E1139" s="215" t="s">
        <v>1</v>
      </c>
      <c r="F1139" s="216" t="s">
        <v>1332</v>
      </c>
      <c r="G1139" s="214"/>
      <c r="H1139" s="217">
        <v>237</v>
      </c>
      <c r="I1139" s="218"/>
      <c r="J1139" s="214"/>
      <c r="K1139" s="214"/>
      <c r="L1139" s="219"/>
      <c r="M1139" s="220"/>
      <c r="N1139" s="221"/>
      <c r="O1139" s="221"/>
      <c r="P1139" s="221"/>
      <c r="Q1139" s="221"/>
      <c r="R1139" s="221"/>
      <c r="S1139" s="221"/>
      <c r="T1139" s="222"/>
      <c r="AT1139" s="223" t="s">
        <v>301</v>
      </c>
      <c r="AU1139" s="223" t="s">
        <v>120</v>
      </c>
      <c r="AV1139" s="14" t="s">
        <v>120</v>
      </c>
      <c r="AW1139" s="14" t="s">
        <v>32</v>
      </c>
      <c r="AX1139" s="14" t="s">
        <v>77</v>
      </c>
      <c r="AY1139" s="223" t="s">
        <v>292</v>
      </c>
    </row>
    <row r="1140" spans="2:51" s="14" customFormat="1" ht="11.25">
      <c r="B1140" s="213"/>
      <c r="C1140" s="214"/>
      <c r="D1140" s="204" t="s">
        <v>301</v>
      </c>
      <c r="E1140" s="215" t="s">
        <v>1</v>
      </c>
      <c r="F1140" s="216" t="s">
        <v>1333</v>
      </c>
      <c r="G1140" s="214"/>
      <c r="H1140" s="217">
        <v>-104.461</v>
      </c>
      <c r="I1140" s="218"/>
      <c r="J1140" s="214"/>
      <c r="K1140" s="214"/>
      <c r="L1140" s="219"/>
      <c r="M1140" s="220"/>
      <c r="N1140" s="221"/>
      <c r="O1140" s="221"/>
      <c r="P1140" s="221"/>
      <c r="Q1140" s="221"/>
      <c r="R1140" s="221"/>
      <c r="S1140" s="221"/>
      <c r="T1140" s="222"/>
      <c r="AT1140" s="223" t="s">
        <v>301</v>
      </c>
      <c r="AU1140" s="223" t="s">
        <v>120</v>
      </c>
      <c r="AV1140" s="14" t="s">
        <v>120</v>
      </c>
      <c r="AW1140" s="14" t="s">
        <v>32</v>
      </c>
      <c r="AX1140" s="14" t="s">
        <v>77</v>
      </c>
      <c r="AY1140" s="223" t="s">
        <v>292</v>
      </c>
    </row>
    <row r="1141" spans="2:51" s="14" customFormat="1" ht="11.25">
      <c r="B1141" s="213"/>
      <c r="C1141" s="214"/>
      <c r="D1141" s="204" t="s">
        <v>301</v>
      </c>
      <c r="E1141" s="215" t="s">
        <v>1</v>
      </c>
      <c r="F1141" s="216" t="s">
        <v>1334</v>
      </c>
      <c r="G1141" s="214"/>
      <c r="H1141" s="217">
        <v>237</v>
      </c>
      <c r="I1141" s="218"/>
      <c r="J1141" s="214"/>
      <c r="K1141" s="214"/>
      <c r="L1141" s="219"/>
      <c r="M1141" s="220"/>
      <c r="N1141" s="221"/>
      <c r="O1141" s="221"/>
      <c r="P1141" s="221"/>
      <c r="Q1141" s="221"/>
      <c r="R1141" s="221"/>
      <c r="S1141" s="221"/>
      <c r="T1141" s="222"/>
      <c r="AT1141" s="223" t="s">
        <v>301</v>
      </c>
      <c r="AU1141" s="223" t="s">
        <v>120</v>
      </c>
      <c r="AV1141" s="14" t="s">
        <v>120</v>
      </c>
      <c r="AW1141" s="14" t="s">
        <v>32</v>
      </c>
      <c r="AX1141" s="14" t="s">
        <v>77</v>
      </c>
      <c r="AY1141" s="223" t="s">
        <v>292</v>
      </c>
    </row>
    <row r="1142" spans="2:51" s="14" customFormat="1" ht="11.25">
      <c r="B1142" s="213"/>
      <c r="C1142" s="214"/>
      <c r="D1142" s="204" t="s">
        <v>301</v>
      </c>
      <c r="E1142" s="215" t="s">
        <v>1</v>
      </c>
      <c r="F1142" s="216" t="s">
        <v>1335</v>
      </c>
      <c r="G1142" s="214"/>
      <c r="H1142" s="217">
        <v>-104.461</v>
      </c>
      <c r="I1142" s="218"/>
      <c r="J1142" s="214"/>
      <c r="K1142" s="214"/>
      <c r="L1142" s="219"/>
      <c r="M1142" s="220"/>
      <c r="N1142" s="221"/>
      <c r="O1142" s="221"/>
      <c r="P1142" s="221"/>
      <c r="Q1142" s="221"/>
      <c r="R1142" s="221"/>
      <c r="S1142" s="221"/>
      <c r="T1142" s="222"/>
      <c r="AT1142" s="223" t="s">
        <v>301</v>
      </c>
      <c r="AU1142" s="223" t="s">
        <v>120</v>
      </c>
      <c r="AV1142" s="14" t="s">
        <v>120</v>
      </c>
      <c r="AW1142" s="14" t="s">
        <v>32</v>
      </c>
      <c r="AX1142" s="14" t="s">
        <v>77</v>
      </c>
      <c r="AY1142" s="223" t="s">
        <v>292</v>
      </c>
    </row>
    <row r="1143" spans="2:51" s="14" customFormat="1" ht="11.25">
      <c r="B1143" s="213"/>
      <c r="C1143" s="214"/>
      <c r="D1143" s="204" t="s">
        <v>301</v>
      </c>
      <c r="E1143" s="215" t="s">
        <v>1</v>
      </c>
      <c r="F1143" s="216" t="s">
        <v>1336</v>
      </c>
      <c r="G1143" s="214"/>
      <c r="H1143" s="217">
        <v>223.32</v>
      </c>
      <c r="I1143" s="218"/>
      <c r="J1143" s="214"/>
      <c r="K1143" s="214"/>
      <c r="L1143" s="219"/>
      <c r="M1143" s="220"/>
      <c r="N1143" s="221"/>
      <c r="O1143" s="221"/>
      <c r="P1143" s="221"/>
      <c r="Q1143" s="221"/>
      <c r="R1143" s="221"/>
      <c r="S1143" s="221"/>
      <c r="T1143" s="222"/>
      <c r="AT1143" s="223" t="s">
        <v>301</v>
      </c>
      <c r="AU1143" s="223" t="s">
        <v>120</v>
      </c>
      <c r="AV1143" s="14" t="s">
        <v>120</v>
      </c>
      <c r="AW1143" s="14" t="s">
        <v>32</v>
      </c>
      <c r="AX1143" s="14" t="s">
        <v>77</v>
      </c>
      <c r="AY1143" s="223" t="s">
        <v>292</v>
      </c>
    </row>
    <row r="1144" spans="2:51" s="14" customFormat="1" ht="11.25">
      <c r="B1144" s="213"/>
      <c r="C1144" s="214"/>
      <c r="D1144" s="204" t="s">
        <v>301</v>
      </c>
      <c r="E1144" s="215" t="s">
        <v>1</v>
      </c>
      <c r="F1144" s="216" t="s">
        <v>1337</v>
      </c>
      <c r="G1144" s="214"/>
      <c r="H1144" s="217">
        <v>-104.461</v>
      </c>
      <c r="I1144" s="218"/>
      <c r="J1144" s="214"/>
      <c r="K1144" s="214"/>
      <c r="L1144" s="219"/>
      <c r="M1144" s="220"/>
      <c r="N1144" s="221"/>
      <c r="O1144" s="221"/>
      <c r="P1144" s="221"/>
      <c r="Q1144" s="221"/>
      <c r="R1144" s="221"/>
      <c r="S1144" s="221"/>
      <c r="T1144" s="222"/>
      <c r="AT1144" s="223" t="s">
        <v>301</v>
      </c>
      <c r="AU1144" s="223" t="s">
        <v>120</v>
      </c>
      <c r="AV1144" s="14" t="s">
        <v>120</v>
      </c>
      <c r="AW1144" s="14" t="s">
        <v>32</v>
      </c>
      <c r="AX1144" s="14" t="s">
        <v>77</v>
      </c>
      <c r="AY1144" s="223" t="s">
        <v>292</v>
      </c>
    </row>
    <row r="1145" spans="2:51" s="14" customFormat="1" ht="11.25">
      <c r="B1145" s="213"/>
      <c r="C1145" s="214"/>
      <c r="D1145" s="204" t="s">
        <v>301</v>
      </c>
      <c r="E1145" s="215" t="s">
        <v>1</v>
      </c>
      <c r="F1145" s="216" t="s">
        <v>1338</v>
      </c>
      <c r="G1145" s="214"/>
      <c r="H1145" s="217">
        <v>223.32</v>
      </c>
      <c r="I1145" s="218"/>
      <c r="J1145" s="214"/>
      <c r="K1145" s="214"/>
      <c r="L1145" s="219"/>
      <c r="M1145" s="220"/>
      <c r="N1145" s="221"/>
      <c r="O1145" s="221"/>
      <c r="P1145" s="221"/>
      <c r="Q1145" s="221"/>
      <c r="R1145" s="221"/>
      <c r="S1145" s="221"/>
      <c r="T1145" s="222"/>
      <c r="AT1145" s="223" t="s">
        <v>301</v>
      </c>
      <c r="AU1145" s="223" t="s">
        <v>120</v>
      </c>
      <c r="AV1145" s="14" t="s">
        <v>120</v>
      </c>
      <c r="AW1145" s="14" t="s">
        <v>32</v>
      </c>
      <c r="AX1145" s="14" t="s">
        <v>77</v>
      </c>
      <c r="AY1145" s="223" t="s">
        <v>292</v>
      </c>
    </row>
    <row r="1146" spans="2:51" s="14" customFormat="1" ht="11.25">
      <c r="B1146" s="213"/>
      <c r="C1146" s="214"/>
      <c r="D1146" s="204" t="s">
        <v>301</v>
      </c>
      <c r="E1146" s="215" t="s">
        <v>1</v>
      </c>
      <c r="F1146" s="216" t="s">
        <v>1337</v>
      </c>
      <c r="G1146" s="214"/>
      <c r="H1146" s="217">
        <v>-104.461</v>
      </c>
      <c r="I1146" s="218"/>
      <c r="J1146" s="214"/>
      <c r="K1146" s="214"/>
      <c r="L1146" s="219"/>
      <c r="M1146" s="220"/>
      <c r="N1146" s="221"/>
      <c r="O1146" s="221"/>
      <c r="P1146" s="221"/>
      <c r="Q1146" s="221"/>
      <c r="R1146" s="221"/>
      <c r="S1146" s="221"/>
      <c r="T1146" s="222"/>
      <c r="AT1146" s="223" t="s">
        <v>301</v>
      </c>
      <c r="AU1146" s="223" t="s">
        <v>120</v>
      </c>
      <c r="AV1146" s="14" t="s">
        <v>120</v>
      </c>
      <c r="AW1146" s="14" t="s">
        <v>32</v>
      </c>
      <c r="AX1146" s="14" t="s">
        <v>77</v>
      </c>
      <c r="AY1146" s="223" t="s">
        <v>292</v>
      </c>
    </row>
    <row r="1147" spans="2:51" s="16" customFormat="1" ht="11.25">
      <c r="B1147" s="235"/>
      <c r="C1147" s="236"/>
      <c r="D1147" s="204" t="s">
        <v>301</v>
      </c>
      <c r="E1147" s="237" t="s">
        <v>1</v>
      </c>
      <c r="F1147" s="238" t="s">
        <v>316</v>
      </c>
      <c r="G1147" s="236"/>
      <c r="H1147" s="239">
        <v>502.79599999999999</v>
      </c>
      <c r="I1147" s="240"/>
      <c r="J1147" s="236"/>
      <c r="K1147" s="236"/>
      <c r="L1147" s="241"/>
      <c r="M1147" s="242"/>
      <c r="N1147" s="243"/>
      <c r="O1147" s="243"/>
      <c r="P1147" s="243"/>
      <c r="Q1147" s="243"/>
      <c r="R1147" s="243"/>
      <c r="S1147" s="243"/>
      <c r="T1147" s="244"/>
      <c r="AT1147" s="245" t="s">
        <v>301</v>
      </c>
      <c r="AU1147" s="245" t="s">
        <v>120</v>
      </c>
      <c r="AV1147" s="16" t="s">
        <v>317</v>
      </c>
      <c r="AW1147" s="16" t="s">
        <v>32</v>
      </c>
      <c r="AX1147" s="16" t="s">
        <v>77</v>
      </c>
      <c r="AY1147" s="245" t="s">
        <v>292</v>
      </c>
    </row>
    <row r="1148" spans="2:51" s="13" customFormat="1" ht="22.5">
      <c r="B1148" s="202"/>
      <c r="C1148" s="203"/>
      <c r="D1148" s="204" t="s">
        <v>301</v>
      </c>
      <c r="E1148" s="205" t="s">
        <v>1</v>
      </c>
      <c r="F1148" s="206" t="s">
        <v>221</v>
      </c>
      <c r="G1148" s="203"/>
      <c r="H1148" s="205" t="s">
        <v>1</v>
      </c>
      <c r="I1148" s="207"/>
      <c r="J1148" s="203"/>
      <c r="K1148" s="203"/>
      <c r="L1148" s="208"/>
      <c r="M1148" s="209"/>
      <c r="N1148" s="210"/>
      <c r="O1148" s="210"/>
      <c r="P1148" s="210"/>
      <c r="Q1148" s="210"/>
      <c r="R1148" s="210"/>
      <c r="S1148" s="210"/>
      <c r="T1148" s="211"/>
      <c r="AT1148" s="212" t="s">
        <v>301</v>
      </c>
      <c r="AU1148" s="212" t="s">
        <v>120</v>
      </c>
      <c r="AV1148" s="13" t="s">
        <v>85</v>
      </c>
      <c r="AW1148" s="13" t="s">
        <v>32</v>
      </c>
      <c r="AX1148" s="13" t="s">
        <v>77</v>
      </c>
      <c r="AY1148" s="212" t="s">
        <v>292</v>
      </c>
    </row>
    <row r="1149" spans="2:51" s="14" customFormat="1" ht="11.25">
      <c r="B1149" s="213"/>
      <c r="C1149" s="214"/>
      <c r="D1149" s="204" t="s">
        <v>301</v>
      </c>
      <c r="E1149" s="215" t="s">
        <v>1</v>
      </c>
      <c r="F1149" s="216" t="s">
        <v>1339</v>
      </c>
      <c r="G1149" s="214"/>
      <c r="H1149" s="217">
        <v>29.7</v>
      </c>
      <c r="I1149" s="218"/>
      <c r="J1149" s="214"/>
      <c r="K1149" s="214"/>
      <c r="L1149" s="219"/>
      <c r="M1149" s="220"/>
      <c r="N1149" s="221"/>
      <c r="O1149" s="221"/>
      <c r="P1149" s="221"/>
      <c r="Q1149" s="221"/>
      <c r="R1149" s="221"/>
      <c r="S1149" s="221"/>
      <c r="T1149" s="222"/>
      <c r="AT1149" s="223" t="s">
        <v>301</v>
      </c>
      <c r="AU1149" s="223" t="s">
        <v>120</v>
      </c>
      <c r="AV1149" s="14" t="s">
        <v>120</v>
      </c>
      <c r="AW1149" s="14" t="s">
        <v>32</v>
      </c>
      <c r="AX1149" s="14" t="s">
        <v>77</v>
      </c>
      <c r="AY1149" s="223" t="s">
        <v>292</v>
      </c>
    </row>
    <row r="1150" spans="2:51" s="14" customFormat="1" ht="11.25">
      <c r="B1150" s="213"/>
      <c r="C1150" s="214"/>
      <c r="D1150" s="204" t="s">
        <v>301</v>
      </c>
      <c r="E1150" s="215" t="s">
        <v>1</v>
      </c>
      <c r="F1150" s="216" t="s">
        <v>1340</v>
      </c>
      <c r="G1150" s="214"/>
      <c r="H1150" s="217">
        <v>72</v>
      </c>
      <c r="I1150" s="218"/>
      <c r="J1150" s="214"/>
      <c r="K1150" s="214"/>
      <c r="L1150" s="219"/>
      <c r="M1150" s="220"/>
      <c r="N1150" s="221"/>
      <c r="O1150" s="221"/>
      <c r="P1150" s="221"/>
      <c r="Q1150" s="221"/>
      <c r="R1150" s="221"/>
      <c r="S1150" s="221"/>
      <c r="T1150" s="222"/>
      <c r="AT1150" s="223" t="s">
        <v>301</v>
      </c>
      <c r="AU1150" s="223" t="s">
        <v>120</v>
      </c>
      <c r="AV1150" s="14" t="s">
        <v>120</v>
      </c>
      <c r="AW1150" s="14" t="s">
        <v>32</v>
      </c>
      <c r="AX1150" s="14" t="s">
        <v>77</v>
      </c>
      <c r="AY1150" s="223" t="s">
        <v>292</v>
      </c>
    </row>
    <row r="1151" spans="2:51" s="16" customFormat="1" ht="11.25">
      <c r="B1151" s="235"/>
      <c r="C1151" s="236"/>
      <c r="D1151" s="204" t="s">
        <v>301</v>
      </c>
      <c r="E1151" s="237" t="s">
        <v>220</v>
      </c>
      <c r="F1151" s="238" t="s">
        <v>316</v>
      </c>
      <c r="G1151" s="236"/>
      <c r="H1151" s="239">
        <v>101.7</v>
      </c>
      <c r="I1151" s="240"/>
      <c r="J1151" s="236"/>
      <c r="K1151" s="236"/>
      <c r="L1151" s="241"/>
      <c r="M1151" s="242"/>
      <c r="N1151" s="243"/>
      <c r="O1151" s="243"/>
      <c r="P1151" s="243"/>
      <c r="Q1151" s="243"/>
      <c r="R1151" s="243"/>
      <c r="S1151" s="243"/>
      <c r="T1151" s="244"/>
      <c r="AT1151" s="245" t="s">
        <v>301</v>
      </c>
      <c r="AU1151" s="245" t="s">
        <v>120</v>
      </c>
      <c r="AV1151" s="16" t="s">
        <v>317</v>
      </c>
      <c r="AW1151" s="16" t="s">
        <v>32</v>
      </c>
      <c r="AX1151" s="16" t="s">
        <v>77</v>
      </c>
      <c r="AY1151" s="245" t="s">
        <v>292</v>
      </c>
    </row>
    <row r="1152" spans="2:51" s="13" customFormat="1" ht="22.5">
      <c r="B1152" s="202"/>
      <c r="C1152" s="203"/>
      <c r="D1152" s="204" t="s">
        <v>301</v>
      </c>
      <c r="E1152" s="205" t="s">
        <v>1</v>
      </c>
      <c r="F1152" s="206" t="s">
        <v>233</v>
      </c>
      <c r="G1152" s="203"/>
      <c r="H1152" s="205" t="s">
        <v>1</v>
      </c>
      <c r="I1152" s="207"/>
      <c r="J1152" s="203"/>
      <c r="K1152" s="203"/>
      <c r="L1152" s="208"/>
      <c r="M1152" s="209"/>
      <c r="N1152" s="210"/>
      <c r="O1152" s="210"/>
      <c r="P1152" s="210"/>
      <c r="Q1152" s="210"/>
      <c r="R1152" s="210"/>
      <c r="S1152" s="210"/>
      <c r="T1152" s="211"/>
      <c r="AT1152" s="212" t="s">
        <v>301</v>
      </c>
      <c r="AU1152" s="212" t="s">
        <v>120</v>
      </c>
      <c r="AV1152" s="13" t="s">
        <v>85</v>
      </c>
      <c r="AW1152" s="13" t="s">
        <v>32</v>
      </c>
      <c r="AX1152" s="13" t="s">
        <v>77</v>
      </c>
      <c r="AY1152" s="212" t="s">
        <v>292</v>
      </c>
    </row>
    <row r="1153" spans="1:65" s="14" customFormat="1" ht="11.25">
      <c r="B1153" s="213"/>
      <c r="C1153" s="214"/>
      <c r="D1153" s="204" t="s">
        <v>301</v>
      </c>
      <c r="E1153" s="215" t="s">
        <v>1</v>
      </c>
      <c r="F1153" s="216" t="s">
        <v>1341</v>
      </c>
      <c r="G1153" s="214"/>
      <c r="H1153" s="217">
        <v>46.2</v>
      </c>
      <c r="I1153" s="218"/>
      <c r="J1153" s="214"/>
      <c r="K1153" s="214"/>
      <c r="L1153" s="219"/>
      <c r="M1153" s="220"/>
      <c r="N1153" s="221"/>
      <c r="O1153" s="221"/>
      <c r="P1153" s="221"/>
      <c r="Q1153" s="221"/>
      <c r="R1153" s="221"/>
      <c r="S1153" s="221"/>
      <c r="T1153" s="222"/>
      <c r="AT1153" s="223" t="s">
        <v>301</v>
      </c>
      <c r="AU1153" s="223" t="s">
        <v>120</v>
      </c>
      <c r="AV1153" s="14" t="s">
        <v>120</v>
      </c>
      <c r="AW1153" s="14" t="s">
        <v>32</v>
      </c>
      <c r="AX1153" s="14" t="s">
        <v>77</v>
      </c>
      <c r="AY1153" s="223" t="s">
        <v>292</v>
      </c>
    </row>
    <row r="1154" spans="1:65" s="16" customFormat="1" ht="11.25">
      <c r="B1154" s="235"/>
      <c r="C1154" s="236"/>
      <c r="D1154" s="204" t="s">
        <v>301</v>
      </c>
      <c r="E1154" s="237" t="s">
        <v>232</v>
      </c>
      <c r="F1154" s="238" t="s">
        <v>316</v>
      </c>
      <c r="G1154" s="236"/>
      <c r="H1154" s="239">
        <v>46.2</v>
      </c>
      <c r="I1154" s="240"/>
      <c r="J1154" s="236"/>
      <c r="K1154" s="236"/>
      <c r="L1154" s="241"/>
      <c r="M1154" s="242"/>
      <c r="N1154" s="243"/>
      <c r="O1154" s="243"/>
      <c r="P1154" s="243"/>
      <c r="Q1154" s="243"/>
      <c r="R1154" s="243"/>
      <c r="S1154" s="243"/>
      <c r="T1154" s="244"/>
      <c r="AT1154" s="245" t="s">
        <v>301</v>
      </c>
      <c r="AU1154" s="245" t="s">
        <v>120</v>
      </c>
      <c r="AV1154" s="16" t="s">
        <v>317</v>
      </c>
      <c r="AW1154" s="16" t="s">
        <v>32</v>
      </c>
      <c r="AX1154" s="16" t="s">
        <v>77</v>
      </c>
      <c r="AY1154" s="245" t="s">
        <v>292</v>
      </c>
    </row>
    <row r="1155" spans="1:65" s="13" customFormat="1" ht="22.5">
      <c r="B1155" s="202"/>
      <c r="C1155" s="203"/>
      <c r="D1155" s="204" t="s">
        <v>301</v>
      </c>
      <c r="E1155" s="205" t="s">
        <v>1</v>
      </c>
      <c r="F1155" s="206" t="s">
        <v>230</v>
      </c>
      <c r="G1155" s="203"/>
      <c r="H1155" s="205" t="s">
        <v>1</v>
      </c>
      <c r="I1155" s="207"/>
      <c r="J1155" s="203"/>
      <c r="K1155" s="203"/>
      <c r="L1155" s="208"/>
      <c r="M1155" s="209"/>
      <c r="N1155" s="210"/>
      <c r="O1155" s="210"/>
      <c r="P1155" s="210"/>
      <c r="Q1155" s="210"/>
      <c r="R1155" s="210"/>
      <c r="S1155" s="210"/>
      <c r="T1155" s="211"/>
      <c r="AT1155" s="212" t="s">
        <v>301</v>
      </c>
      <c r="AU1155" s="212" t="s">
        <v>120</v>
      </c>
      <c r="AV1155" s="13" t="s">
        <v>85</v>
      </c>
      <c r="AW1155" s="13" t="s">
        <v>32</v>
      </c>
      <c r="AX1155" s="13" t="s">
        <v>77</v>
      </c>
      <c r="AY1155" s="212" t="s">
        <v>292</v>
      </c>
    </row>
    <row r="1156" spans="1:65" s="14" customFormat="1" ht="11.25">
      <c r="B1156" s="213"/>
      <c r="C1156" s="214"/>
      <c r="D1156" s="204" t="s">
        <v>301</v>
      </c>
      <c r="E1156" s="215" t="s">
        <v>1</v>
      </c>
      <c r="F1156" s="216" t="s">
        <v>1342</v>
      </c>
      <c r="G1156" s="214"/>
      <c r="H1156" s="217">
        <v>82.63</v>
      </c>
      <c r="I1156" s="218"/>
      <c r="J1156" s="214"/>
      <c r="K1156" s="214"/>
      <c r="L1156" s="219"/>
      <c r="M1156" s="220"/>
      <c r="N1156" s="221"/>
      <c r="O1156" s="221"/>
      <c r="P1156" s="221"/>
      <c r="Q1156" s="221"/>
      <c r="R1156" s="221"/>
      <c r="S1156" s="221"/>
      <c r="T1156" s="222"/>
      <c r="AT1156" s="223" t="s">
        <v>301</v>
      </c>
      <c r="AU1156" s="223" t="s">
        <v>120</v>
      </c>
      <c r="AV1156" s="14" t="s">
        <v>120</v>
      </c>
      <c r="AW1156" s="14" t="s">
        <v>32</v>
      </c>
      <c r="AX1156" s="14" t="s">
        <v>77</v>
      </c>
      <c r="AY1156" s="223" t="s">
        <v>292</v>
      </c>
    </row>
    <row r="1157" spans="1:65" s="14" customFormat="1" ht="11.25">
      <c r="B1157" s="213"/>
      <c r="C1157" s="214"/>
      <c r="D1157" s="204" t="s">
        <v>301</v>
      </c>
      <c r="E1157" s="215" t="s">
        <v>1</v>
      </c>
      <c r="F1157" s="216" t="s">
        <v>1343</v>
      </c>
      <c r="G1157" s="214"/>
      <c r="H1157" s="217">
        <v>-37.161000000000001</v>
      </c>
      <c r="I1157" s="218"/>
      <c r="J1157" s="214"/>
      <c r="K1157" s="214"/>
      <c r="L1157" s="219"/>
      <c r="M1157" s="220"/>
      <c r="N1157" s="221"/>
      <c r="O1157" s="221"/>
      <c r="P1157" s="221"/>
      <c r="Q1157" s="221"/>
      <c r="R1157" s="221"/>
      <c r="S1157" s="221"/>
      <c r="T1157" s="222"/>
      <c r="AT1157" s="223" t="s">
        <v>301</v>
      </c>
      <c r="AU1157" s="223" t="s">
        <v>120</v>
      </c>
      <c r="AV1157" s="14" t="s">
        <v>120</v>
      </c>
      <c r="AW1157" s="14" t="s">
        <v>32</v>
      </c>
      <c r="AX1157" s="14" t="s">
        <v>77</v>
      </c>
      <c r="AY1157" s="223" t="s">
        <v>292</v>
      </c>
    </row>
    <row r="1158" spans="1:65" s="16" customFormat="1" ht="11.25">
      <c r="B1158" s="235"/>
      <c r="C1158" s="236"/>
      <c r="D1158" s="204" t="s">
        <v>301</v>
      </c>
      <c r="E1158" s="237" t="s">
        <v>229</v>
      </c>
      <c r="F1158" s="238" t="s">
        <v>316</v>
      </c>
      <c r="G1158" s="236"/>
      <c r="H1158" s="239">
        <v>45.469000000000001</v>
      </c>
      <c r="I1158" s="240"/>
      <c r="J1158" s="236"/>
      <c r="K1158" s="236"/>
      <c r="L1158" s="241"/>
      <c r="M1158" s="242"/>
      <c r="N1158" s="243"/>
      <c r="O1158" s="243"/>
      <c r="P1158" s="243"/>
      <c r="Q1158" s="243"/>
      <c r="R1158" s="243"/>
      <c r="S1158" s="243"/>
      <c r="T1158" s="244"/>
      <c r="AT1158" s="245" t="s">
        <v>301</v>
      </c>
      <c r="AU1158" s="245" t="s">
        <v>120</v>
      </c>
      <c r="AV1158" s="16" t="s">
        <v>317</v>
      </c>
      <c r="AW1158" s="16" t="s">
        <v>32</v>
      </c>
      <c r="AX1158" s="16" t="s">
        <v>77</v>
      </c>
      <c r="AY1158" s="245" t="s">
        <v>292</v>
      </c>
    </row>
    <row r="1159" spans="1:65" s="15" customFormat="1" ht="11.25">
      <c r="B1159" s="224"/>
      <c r="C1159" s="225"/>
      <c r="D1159" s="204" t="s">
        <v>301</v>
      </c>
      <c r="E1159" s="226" t="s">
        <v>1</v>
      </c>
      <c r="F1159" s="227" t="s">
        <v>304</v>
      </c>
      <c r="G1159" s="225"/>
      <c r="H1159" s="228">
        <v>1198.729</v>
      </c>
      <c r="I1159" s="229"/>
      <c r="J1159" s="225"/>
      <c r="K1159" s="225"/>
      <c r="L1159" s="230"/>
      <c r="M1159" s="231"/>
      <c r="N1159" s="232"/>
      <c r="O1159" s="232"/>
      <c r="P1159" s="232"/>
      <c r="Q1159" s="232"/>
      <c r="R1159" s="232"/>
      <c r="S1159" s="232"/>
      <c r="T1159" s="233"/>
      <c r="AT1159" s="234" t="s">
        <v>301</v>
      </c>
      <c r="AU1159" s="234" t="s">
        <v>120</v>
      </c>
      <c r="AV1159" s="15" t="s">
        <v>299</v>
      </c>
      <c r="AW1159" s="15" t="s">
        <v>32</v>
      </c>
      <c r="AX1159" s="15" t="s">
        <v>85</v>
      </c>
      <c r="AY1159" s="234" t="s">
        <v>292</v>
      </c>
    </row>
    <row r="1160" spans="1:65" s="2" customFormat="1" ht="24.2" customHeight="1">
      <c r="A1160" s="35"/>
      <c r="B1160" s="36"/>
      <c r="C1160" s="246" t="s">
        <v>1344</v>
      </c>
      <c r="D1160" s="246" t="s">
        <v>626</v>
      </c>
      <c r="E1160" s="247" t="s">
        <v>1345</v>
      </c>
      <c r="F1160" s="248" t="s">
        <v>1346</v>
      </c>
      <c r="G1160" s="249" t="s">
        <v>297</v>
      </c>
      <c r="H1160" s="250">
        <v>1318.6020000000001</v>
      </c>
      <c r="I1160" s="251"/>
      <c r="J1160" s="252">
        <f>ROUND(I1160*H1160,2)</f>
        <v>0</v>
      </c>
      <c r="K1160" s="248" t="s">
        <v>298</v>
      </c>
      <c r="L1160" s="253"/>
      <c r="M1160" s="254" t="s">
        <v>1</v>
      </c>
      <c r="N1160" s="255" t="s">
        <v>43</v>
      </c>
      <c r="O1160" s="72"/>
      <c r="P1160" s="198">
        <f>O1160*H1160</f>
        <v>0</v>
      </c>
      <c r="Q1160" s="198">
        <v>2.1000000000000001E-2</v>
      </c>
      <c r="R1160" s="198">
        <f>Q1160*H1160</f>
        <v>27.690642000000004</v>
      </c>
      <c r="S1160" s="198">
        <v>0</v>
      </c>
      <c r="T1160" s="199">
        <f>S1160*H1160</f>
        <v>0</v>
      </c>
      <c r="U1160" s="35"/>
      <c r="V1160" s="35"/>
      <c r="W1160" s="35"/>
      <c r="X1160" s="35"/>
      <c r="Y1160" s="35"/>
      <c r="Z1160" s="35"/>
      <c r="AA1160" s="35"/>
      <c r="AB1160" s="35"/>
      <c r="AC1160" s="35"/>
      <c r="AD1160" s="35"/>
      <c r="AE1160" s="35"/>
      <c r="AR1160" s="200" t="s">
        <v>357</v>
      </c>
      <c r="AT1160" s="200" t="s">
        <v>626</v>
      </c>
      <c r="AU1160" s="200" t="s">
        <v>120</v>
      </c>
      <c r="AY1160" s="18" t="s">
        <v>292</v>
      </c>
      <c r="BE1160" s="201">
        <f>IF(N1160="základní",J1160,0)</f>
        <v>0</v>
      </c>
      <c r="BF1160" s="201">
        <f>IF(N1160="snížená",J1160,0)</f>
        <v>0</v>
      </c>
      <c r="BG1160" s="201">
        <f>IF(N1160="zákl. přenesená",J1160,0)</f>
        <v>0</v>
      </c>
      <c r="BH1160" s="201">
        <f>IF(N1160="sníž. přenesená",J1160,0)</f>
        <v>0</v>
      </c>
      <c r="BI1160" s="201">
        <f>IF(N1160="nulová",J1160,0)</f>
        <v>0</v>
      </c>
      <c r="BJ1160" s="18" t="s">
        <v>120</v>
      </c>
      <c r="BK1160" s="201">
        <f>ROUND(I1160*H1160,2)</f>
        <v>0</v>
      </c>
      <c r="BL1160" s="18" t="s">
        <v>299</v>
      </c>
      <c r="BM1160" s="200" t="s">
        <v>1347</v>
      </c>
    </row>
    <row r="1161" spans="1:65" s="14" customFormat="1" ht="11.25">
      <c r="B1161" s="213"/>
      <c r="C1161" s="214"/>
      <c r="D1161" s="204" t="s">
        <v>301</v>
      </c>
      <c r="E1161" s="214"/>
      <c r="F1161" s="216" t="s">
        <v>1348</v>
      </c>
      <c r="G1161" s="214"/>
      <c r="H1161" s="217">
        <v>1318.6020000000001</v>
      </c>
      <c r="I1161" s="218"/>
      <c r="J1161" s="214"/>
      <c r="K1161" s="214"/>
      <c r="L1161" s="219"/>
      <c r="M1161" s="220"/>
      <c r="N1161" s="221"/>
      <c r="O1161" s="221"/>
      <c r="P1161" s="221"/>
      <c r="Q1161" s="221"/>
      <c r="R1161" s="221"/>
      <c r="S1161" s="221"/>
      <c r="T1161" s="222"/>
      <c r="AT1161" s="223" t="s">
        <v>301</v>
      </c>
      <c r="AU1161" s="223" t="s">
        <v>120</v>
      </c>
      <c r="AV1161" s="14" t="s">
        <v>120</v>
      </c>
      <c r="AW1161" s="14" t="s">
        <v>4</v>
      </c>
      <c r="AX1161" s="14" t="s">
        <v>85</v>
      </c>
      <c r="AY1161" s="223" t="s">
        <v>292</v>
      </c>
    </row>
    <row r="1162" spans="1:65" s="2" customFormat="1" ht="44.25" customHeight="1">
      <c r="A1162" s="35"/>
      <c r="B1162" s="36"/>
      <c r="C1162" s="189" t="s">
        <v>1349</v>
      </c>
      <c r="D1162" s="189" t="s">
        <v>294</v>
      </c>
      <c r="E1162" s="190" t="s">
        <v>1350</v>
      </c>
      <c r="F1162" s="191" t="s">
        <v>1351</v>
      </c>
      <c r="G1162" s="192" t="s">
        <v>297</v>
      </c>
      <c r="H1162" s="193">
        <v>548.76400000000001</v>
      </c>
      <c r="I1162" s="194"/>
      <c r="J1162" s="195">
        <f>ROUND(I1162*H1162,2)</f>
        <v>0</v>
      </c>
      <c r="K1162" s="191" t="s">
        <v>298</v>
      </c>
      <c r="L1162" s="40"/>
      <c r="M1162" s="196" t="s">
        <v>1</v>
      </c>
      <c r="N1162" s="197" t="s">
        <v>43</v>
      </c>
      <c r="O1162" s="72"/>
      <c r="P1162" s="198">
        <f>O1162*H1162</f>
        <v>0</v>
      </c>
      <c r="Q1162" s="198">
        <v>8.0099999999999998E-3</v>
      </c>
      <c r="R1162" s="198">
        <f>Q1162*H1162</f>
        <v>4.3955996400000004</v>
      </c>
      <c r="S1162" s="198">
        <v>0</v>
      </c>
      <c r="T1162" s="199">
        <f>S1162*H1162</f>
        <v>0</v>
      </c>
      <c r="U1162" s="35"/>
      <c r="V1162" s="35"/>
      <c r="W1162" s="35"/>
      <c r="X1162" s="35"/>
      <c r="Y1162" s="35"/>
      <c r="Z1162" s="35"/>
      <c r="AA1162" s="35"/>
      <c r="AB1162" s="35"/>
      <c r="AC1162" s="35"/>
      <c r="AD1162" s="35"/>
      <c r="AE1162" s="35"/>
      <c r="AR1162" s="200" t="s">
        <v>299</v>
      </c>
      <c r="AT1162" s="200" t="s">
        <v>294</v>
      </c>
      <c r="AU1162" s="200" t="s">
        <v>120</v>
      </c>
      <c r="AY1162" s="18" t="s">
        <v>292</v>
      </c>
      <c r="BE1162" s="201">
        <f>IF(N1162="základní",J1162,0)</f>
        <v>0</v>
      </c>
      <c r="BF1162" s="201">
        <f>IF(N1162="snížená",J1162,0)</f>
        <v>0</v>
      </c>
      <c r="BG1162" s="201">
        <f>IF(N1162="zákl. přenesená",J1162,0)</f>
        <v>0</v>
      </c>
      <c r="BH1162" s="201">
        <f>IF(N1162="sníž. přenesená",J1162,0)</f>
        <v>0</v>
      </c>
      <c r="BI1162" s="201">
        <f>IF(N1162="nulová",J1162,0)</f>
        <v>0</v>
      </c>
      <c r="BJ1162" s="18" t="s">
        <v>120</v>
      </c>
      <c r="BK1162" s="201">
        <f>ROUND(I1162*H1162,2)</f>
        <v>0</v>
      </c>
      <c r="BL1162" s="18" t="s">
        <v>299</v>
      </c>
      <c r="BM1162" s="200" t="s">
        <v>1352</v>
      </c>
    </row>
    <row r="1163" spans="1:65" s="14" customFormat="1" ht="11.25">
      <c r="B1163" s="213"/>
      <c r="C1163" s="214"/>
      <c r="D1163" s="204" t="s">
        <v>301</v>
      </c>
      <c r="E1163" s="215" t="s">
        <v>1</v>
      </c>
      <c r="F1163" s="216" t="s">
        <v>1353</v>
      </c>
      <c r="G1163" s="214"/>
      <c r="H1163" s="217">
        <v>548.76400000000001</v>
      </c>
      <c r="I1163" s="218"/>
      <c r="J1163" s="214"/>
      <c r="K1163" s="214"/>
      <c r="L1163" s="219"/>
      <c r="M1163" s="220"/>
      <c r="N1163" s="221"/>
      <c r="O1163" s="221"/>
      <c r="P1163" s="221"/>
      <c r="Q1163" s="221"/>
      <c r="R1163" s="221"/>
      <c r="S1163" s="221"/>
      <c r="T1163" s="222"/>
      <c r="AT1163" s="223" t="s">
        <v>301</v>
      </c>
      <c r="AU1163" s="223" t="s">
        <v>120</v>
      </c>
      <c r="AV1163" s="14" t="s">
        <v>120</v>
      </c>
      <c r="AW1163" s="14" t="s">
        <v>32</v>
      </c>
      <c r="AX1163" s="14" t="s">
        <v>85</v>
      </c>
      <c r="AY1163" s="223" t="s">
        <v>292</v>
      </c>
    </row>
    <row r="1164" spans="1:65" s="2" customFormat="1" ht="24.2" customHeight="1">
      <c r="A1164" s="35"/>
      <c r="B1164" s="36"/>
      <c r="C1164" s="246" t="s">
        <v>1354</v>
      </c>
      <c r="D1164" s="246" t="s">
        <v>626</v>
      </c>
      <c r="E1164" s="247" t="s">
        <v>1355</v>
      </c>
      <c r="F1164" s="248" t="s">
        <v>1356</v>
      </c>
      <c r="G1164" s="249" t="s">
        <v>297</v>
      </c>
      <c r="H1164" s="250">
        <v>603.64</v>
      </c>
      <c r="I1164" s="251"/>
      <c r="J1164" s="252">
        <f>ROUND(I1164*H1164,2)</f>
        <v>0</v>
      </c>
      <c r="K1164" s="248" t="s">
        <v>298</v>
      </c>
      <c r="L1164" s="253"/>
      <c r="M1164" s="254" t="s">
        <v>1</v>
      </c>
      <c r="N1164" s="255" t="s">
        <v>43</v>
      </c>
      <c r="O1164" s="72"/>
      <c r="P1164" s="198">
        <f>O1164*H1164</f>
        <v>0</v>
      </c>
      <c r="Q1164" s="198">
        <v>1.35E-2</v>
      </c>
      <c r="R1164" s="198">
        <f>Q1164*H1164</f>
        <v>8.1491399999999992</v>
      </c>
      <c r="S1164" s="198">
        <v>0</v>
      </c>
      <c r="T1164" s="199">
        <f>S1164*H1164</f>
        <v>0</v>
      </c>
      <c r="U1164" s="35"/>
      <c r="V1164" s="35"/>
      <c r="W1164" s="35"/>
      <c r="X1164" s="35"/>
      <c r="Y1164" s="35"/>
      <c r="Z1164" s="35"/>
      <c r="AA1164" s="35"/>
      <c r="AB1164" s="35"/>
      <c r="AC1164" s="35"/>
      <c r="AD1164" s="35"/>
      <c r="AE1164" s="35"/>
      <c r="AR1164" s="200" t="s">
        <v>357</v>
      </c>
      <c r="AT1164" s="200" t="s">
        <v>626</v>
      </c>
      <c r="AU1164" s="200" t="s">
        <v>120</v>
      </c>
      <c r="AY1164" s="18" t="s">
        <v>292</v>
      </c>
      <c r="BE1164" s="201">
        <f>IF(N1164="základní",J1164,0)</f>
        <v>0</v>
      </c>
      <c r="BF1164" s="201">
        <f>IF(N1164="snížená",J1164,0)</f>
        <v>0</v>
      </c>
      <c r="BG1164" s="201">
        <f>IF(N1164="zákl. přenesená",J1164,0)</f>
        <v>0</v>
      </c>
      <c r="BH1164" s="201">
        <f>IF(N1164="sníž. přenesená",J1164,0)</f>
        <v>0</v>
      </c>
      <c r="BI1164" s="201">
        <f>IF(N1164="nulová",J1164,0)</f>
        <v>0</v>
      </c>
      <c r="BJ1164" s="18" t="s">
        <v>120</v>
      </c>
      <c r="BK1164" s="201">
        <f>ROUND(I1164*H1164,2)</f>
        <v>0</v>
      </c>
      <c r="BL1164" s="18" t="s">
        <v>299</v>
      </c>
      <c r="BM1164" s="200" t="s">
        <v>1357</v>
      </c>
    </row>
    <row r="1165" spans="1:65" s="14" customFormat="1" ht="11.25">
      <c r="B1165" s="213"/>
      <c r="C1165" s="214"/>
      <c r="D1165" s="204" t="s">
        <v>301</v>
      </c>
      <c r="E1165" s="214"/>
      <c r="F1165" s="216" t="s">
        <v>1358</v>
      </c>
      <c r="G1165" s="214"/>
      <c r="H1165" s="217">
        <v>603.64</v>
      </c>
      <c r="I1165" s="218"/>
      <c r="J1165" s="214"/>
      <c r="K1165" s="214"/>
      <c r="L1165" s="219"/>
      <c r="M1165" s="220"/>
      <c r="N1165" s="221"/>
      <c r="O1165" s="221"/>
      <c r="P1165" s="221"/>
      <c r="Q1165" s="221"/>
      <c r="R1165" s="221"/>
      <c r="S1165" s="221"/>
      <c r="T1165" s="222"/>
      <c r="AT1165" s="223" t="s">
        <v>301</v>
      </c>
      <c r="AU1165" s="223" t="s">
        <v>120</v>
      </c>
      <c r="AV1165" s="14" t="s">
        <v>120</v>
      </c>
      <c r="AW1165" s="14" t="s">
        <v>4</v>
      </c>
      <c r="AX1165" s="14" t="s">
        <v>85</v>
      </c>
      <c r="AY1165" s="223" t="s">
        <v>292</v>
      </c>
    </row>
    <row r="1166" spans="1:65" s="2" customFormat="1" ht="37.9" customHeight="1">
      <c r="A1166" s="35"/>
      <c r="B1166" s="36"/>
      <c r="C1166" s="189" t="s">
        <v>1359</v>
      </c>
      <c r="D1166" s="189" t="s">
        <v>294</v>
      </c>
      <c r="E1166" s="190" t="s">
        <v>1360</v>
      </c>
      <c r="F1166" s="191" t="s">
        <v>1361</v>
      </c>
      <c r="G1166" s="192" t="s">
        <v>407</v>
      </c>
      <c r="H1166" s="193">
        <v>688.11099999999999</v>
      </c>
      <c r="I1166" s="194"/>
      <c r="J1166" s="195">
        <f>ROUND(I1166*H1166,2)</f>
        <v>0</v>
      </c>
      <c r="K1166" s="191" t="s">
        <v>298</v>
      </c>
      <c r="L1166" s="40"/>
      <c r="M1166" s="196" t="s">
        <v>1</v>
      </c>
      <c r="N1166" s="197" t="s">
        <v>43</v>
      </c>
      <c r="O1166" s="72"/>
      <c r="P1166" s="198">
        <f>O1166*H1166</f>
        <v>0</v>
      </c>
      <c r="Q1166" s="198">
        <v>1.7600000000000001E-3</v>
      </c>
      <c r="R1166" s="198">
        <f>Q1166*H1166</f>
        <v>1.2110753599999999</v>
      </c>
      <c r="S1166" s="198">
        <v>0</v>
      </c>
      <c r="T1166" s="199">
        <f>S1166*H1166</f>
        <v>0</v>
      </c>
      <c r="U1166" s="35"/>
      <c r="V1166" s="35"/>
      <c r="W1166" s="35"/>
      <c r="X1166" s="35"/>
      <c r="Y1166" s="35"/>
      <c r="Z1166" s="35"/>
      <c r="AA1166" s="35"/>
      <c r="AB1166" s="35"/>
      <c r="AC1166" s="35"/>
      <c r="AD1166" s="35"/>
      <c r="AE1166" s="35"/>
      <c r="AR1166" s="200" t="s">
        <v>299</v>
      </c>
      <c r="AT1166" s="200" t="s">
        <v>294</v>
      </c>
      <c r="AU1166" s="200" t="s">
        <v>120</v>
      </c>
      <c r="AY1166" s="18" t="s">
        <v>292</v>
      </c>
      <c r="BE1166" s="201">
        <f>IF(N1166="základní",J1166,0)</f>
        <v>0</v>
      </c>
      <c r="BF1166" s="201">
        <f>IF(N1166="snížená",J1166,0)</f>
        <v>0</v>
      </c>
      <c r="BG1166" s="201">
        <f>IF(N1166="zákl. přenesená",J1166,0)</f>
        <v>0</v>
      </c>
      <c r="BH1166" s="201">
        <f>IF(N1166="sníž. přenesená",J1166,0)</f>
        <v>0</v>
      </c>
      <c r="BI1166" s="201">
        <f>IF(N1166="nulová",J1166,0)</f>
        <v>0</v>
      </c>
      <c r="BJ1166" s="18" t="s">
        <v>120</v>
      </c>
      <c r="BK1166" s="201">
        <f>ROUND(I1166*H1166,2)</f>
        <v>0</v>
      </c>
      <c r="BL1166" s="18" t="s">
        <v>299</v>
      </c>
      <c r="BM1166" s="200" t="s">
        <v>1362</v>
      </c>
    </row>
    <row r="1167" spans="1:65" s="14" customFormat="1" ht="22.5">
      <c r="B1167" s="213"/>
      <c r="C1167" s="214"/>
      <c r="D1167" s="204" t="s">
        <v>301</v>
      </c>
      <c r="E1167" s="215" t="s">
        <v>1</v>
      </c>
      <c r="F1167" s="216" t="s">
        <v>1228</v>
      </c>
      <c r="G1167" s="214"/>
      <c r="H1167" s="217">
        <v>533.20000000000005</v>
      </c>
      <c r="I1167" s="218"/>
      <c r="J1167" s="214"/>
      <c r="K1167" s="214"/>
      <c r="L1167" s="219"/>
      <c r="M1167" s="220"/>
      <c r="N1167" s="221"/>
      <c r="O1167" s="221"/>
      <c r="P1167" s="221"/>
      <c r="Q1167" s="221"/>
      <c r="R1167" s="221"/>
      <c r="S1167" s="221"/>
      <c r="T1167" s="222"/>
      <c r="AT1167" s="223" t="s">
        <v>301</v>
      </c>
      <c r="AU1167" s="223" t="s">
        <v>120</v>
      </c>
      <c r="AV1167" s="14" t="s">
        <v>120</v>
      </c>
      <c r="AW1167" s="14" t="s">
        <v>32</v>
      </c>
      <c r="AX1167" s="14" t="s">
        <v>77</v>
      </c>
      <c r="AY1167" s="223" t="s">
        <v>292</v>
      </c>
    </row>
    <row r="1168" spans="1:65" s="14" customFormat="1" ht="22.5">
      <c r="B1168" s="213"/>
      <c r="C1168" s="214"/>
      <c r="D1168" s="204" t="s">
        <v>301</v>
      </c>
      <c r="E1168" s="215" t="s">
        <v>1</v>
      </c>
      <c r="F1168" s="216" t="s">
        <v>1229</v>
      </c>
      <c r="G1168" s="214"/>
      <c r="H1168" s="217">
        <v>62.99</v>
      </c>
      <c r="I1168" s="218"/>
      <c r="J1168" s="214"/>
      <c r="K1168" s="214"/>
      <c r="L1168" s="219"/>
      <c r="M1168" s="220"/>
      <c r="N1168" s="221"/>
      <c r="O1168" s="221"/>
      <c r="P1168" s="221"/>
      <c r="Q1168" s="221"/>
      <c r="R1168" s="221"/>
      <c r="S1168" s="221"/>
      <c r="T1168" s="222"/>
      <c r="AT1168" s="223" t="s">
        <v>301</v>
      </c>
      <c r="AU1168" s="223" t="s">
        <v>120</v>
      </c>
      <c r="AV1168" s="14" t="s">
        <v>120</v>
      </c>
      <c r="AW1168" s="14" t="s">
        <v>32</v>
      </c>
      <c r="AX1168" s="14" t="s">
        <v>77</v>
      </c>
      <c r="AY1168" s="223" t="s">
        <v>292</v>
      </c>
    </row>
    <row r="1169" spans="1:65" s="14" customFormat="1" ht="11.25">
      <c r="B1169" s="213"/>
      <c r="C1169" s="214"/>
      <c r="D1169" s="204" t="s">
        <v>301</v>
      </c>
      <c r="E1169" s="215" t="s">
        <v>1</v>
      </c>
      <c r="F1169" s="216" t="s">
        <v>1230</v>
      </c>
      <c r="G1169" s="214"/>
      <c r="H1169" s="217">
        <v>35.04</v>
      </c>
      <c r="I1169" s="218"/>
      <c r="J1169" s="214"/>
      <c r="K1169" s="214"/>
      <c r="L1169" s="219"/>
      <c r="M1169" s="220"/>
      <c r="N1169" s="221"/>
      <c r="O1169" s="221"/>
      <c r="P1169" s="221"/>
      <c r="Q1169" s="221"/>
      <c r="R1169" s="221"/>
      <c r="S1169" s="221"/>
      <c r="T1169" s="222"/>
      <c r="AT1169" s="223" t="s">
        <v>301</v>
      </c>
      <c r="AU1169" s="223" t="s">
        <v>120</v>
      </c>
      <c r="AV1169" s="14" t="s">
        <v>120</v>
      </c>
      <c r="AW1169" s="14" t="s">
        <v>32</v>
      </c>
      <c r="AX1169" s="14" t="s">
        <v>77</v>
      </c>
      <c r="AY1169" s="223" t="s">
        <v>292</v>
      </c>
    </row>
    <row r="1170" spans="1:65" s="14" customFormat="1" ht="22.5">
      <c r="B1170" s="213"/>
      <c r="C1170" s="214"/>
      <c r="D1170" s="204" t="s">
        <v>301</v>
      </c>
      <c r="E1170" s="215" t="s">
        <v>1</v>
      </c>
      <c r="F1170" s="216" t="s">
        <v>1231</v>
      </c>
      <c r="G1170" s="214"/>
      <c r="H1170" s="217">
        <v>38.901000000000003</v>
      </c>
      <c r="I1170" s="218"/>
      <c r="J1170" s="214"/>
      <c r="K1170" s="214"/>
      <c r="L1170" s="219"/>
      <c r="M1170" s="220"/>
      <c r="N1170" s="221"/>
      <c r="O1170" s="221"/>
      <c r="P1170" s="221"/>
      <c r="Q1170" s="221"/>
      <c r="R1170" s="221"/>
      <c r="S1170" s="221"/>
      <c r="T1170" s="222"/>
      <c r="AT1170" s="223" t="s">
        <v>301</v>
      </c>
      <c r="AU1170" s="223" t="s">
        <v>120</v>
      </c>
      <c r="AV1170" s="14" t="s">
        <v>120</v>
      </c>
      <c r="AW1170" s="14" t="s">
        <v>32</v>
      </c>
      <c r="AX1170" s="14" t="s">
        <v>77</v>
      </c>
      <c r="AY1170" s="223" t="s">
        <v>292</v>
      </c>
    </row>
    <row r="1171" spans="1:65" s="14" customFormat="1" ht="11.25">
      <c r="B1171" s="213"/>
      <c r="C1171" s="214"/>
      <c r="D1171" s="204" t="s">
        <v>301</v>
      </c>
      <c r="E1171" s="215" t="s">
        <v>1</v>
      </c>
      <c r="F1171" s="216" t="s">
        <v>1232</v>
      </c>
      <c r="G1171" s="214"/>
      <c r="H1171" s="217">
        <v>17.98</v>
      </c>
      <c r="I1171" s="218"/>
      <c r="J1171" s="214"/>
      <c r="K1171" s="214"/>
      <c r="L1171" s="219"/>
      <c r="M1171" s="220"/>
      <c r="N1171" s="221"/>
      <c r="O1171" s="221"/>
      <c r="P1171" s="221"/>
      <c r="Q1171" s="221"/>
      <c r="R1171" s="221"/>
      <c r="S1171" s="221"/>
      <c r="T1171" s="222"/>
      <c r="AT1171" s="223" t="s">
        <v>301</v>
      </c>
      <c r="AU1171" s="223" t="s">
        <v>120</v>
      </c>
      <c r="AV1171" s="14" t="s">
        <v>120</v>
      </c>
      <c r="AW1171" s="14" t="s">
        <v>32</v>
      </c>
      <c r="AX1171" s="14" t="s">
        <v>77</v>
      </c>
      <c r="AY1171" s="223" t="s">
        <v>292</v>
      </c>
    </row>
    <row r="1172" spans="1:65" s="15" customFormat="1" ht="11.25">
      <c r="B1172" s="224"/>
      <c r="C1172" s="225"/>
      <c r="D1172" s="204" t="s">
        <v>301</v>
      </c>
      <c r="E1172" s="226" t="s">
        <v>1</v>
      </c>
      <c r="F1172" s="227" t="s">
        <v>304</v>
      </c>
      <c r="G1172" s="225"/>
      <c r="H1172" s="228">
        <v>688.11099999999999</v>
      </c>
      <c r="I1172" s="229"/>
      <c r="J1172" s="225"/>
      <c r="K1172" s="225"/>
      <c r="L1172" s="230"/>
      <c r="M1172" s="231"/>
      <c r="N1172" s="232"/>
      <c r="O1172" s="232"/>
      <c r="P1172" s="232"/>
      <c r="Q1172" s="232"/>
      <c r="R1172" s="232"/>
      <c r="S1172" s="232"/>
      <c r="T1172" s="233"/>
      <c r="AT1172" s="234" t="s">
        <v>301</v>
      </c>
      <c r="AU1172" s="234" t="s">
        <v>120</v>
      </c>
      <c r="AV1172" s="15" t="s">
        <v>299</v>
      </c>
      <c r="AW1172" s="15" t="s">
        <v>32</v>
      </c>
      <c r="AX1172" s="15" t="s">
        <v>85</v>
      </c>
      <c r="AY1172" s="234" t="s">
        <v>292</v>
      </c>
    </row>
    <row r="1173" spans="1:65" s="2" customFormat="1" ht="24.2" customHeight="1">
      <c r="A1173" s="35"/>
      <c r="B1173" s="36"/>
      <c r="C1173" s="246" t="s">
        <v>1363</v>
      </c>
      <c r="D1173" s="246" t="s">
        <v>626</v>
      </c>
      <c r="E1173" s="247" t="s">
        <v>1364</v>
      </c>
      <c r="F1173" s="248" t="s">
        <v>1365</v>
      </c>
      <c r="G1173" s="249" t="s">
        <v>297</v>
      </c>
      <c r="H1173" s="250">
        <v>151.38399999999999</v>
      </c>
      <c r="I1173" s="251"/>
      <c r="J1173" s="252">
        <f>ROUND(I1173*H1173,2)</f>
        <v>0</v>
      </c>
      <c r="K1173" s="248" t="s">
        <v>298</v>
      </c>
      <c r="L1173" s="253"/>
      <c r="M1173" s="254" t="s">
        <v>1</v>
      </c>
      <c r="N1173" s="255" t="s">
        <v>43</v>
      </c>
      <c r="O1173" s="72"/>
      <c r="P1173" s="198">
        <f>O1173*H1173</f>
        <v>0</v>
      </c>
      <c r="Q1173" s="198">
        <v>6.0000000000000001E-3</v>
      </c>
      <c r="R1173" s="198">
        <f>Q1173*H1173</f>
        <v>0.90830399999999989</v>
      </c>
      <c r="S1173" s="198">
        <v>0</v>
      </c>
      <c r="T1173" s="199">
        <f>S1173*H1173</f>
        <v>0</v>
      </c>
      <c r="U1173" s="35"/>
      <c r="V1173" s="35"/>
      <c r="W1173" s="35"/>
      <c r="X1173" s="35"/>
      <c r="Y1173" s="35"/>
      <c r="Z1173" s="35"/>
      <c r="AA1173" s="35"/>
      <c r="AB1173" s="35"/>
      <c r="AC1173" s="35"/>
      <c r="AD1173" s="35"/>
      <c r="AE1173" s="35"/>
      <c r="AR1173" s="200" t="s">
        <v>357</v>
      </c>
      <c r="AT1173" s="200" t="s">
        <v>626</v>
      </c>
      <c r="AU1173" s="200" t="s">
        <v>120</v>
      </c>
      <c r="AY1173" s="18" t="s">
        <v>292</v>
      </c>
      <c r="BE1173" s="201">
        <f>IF(N1173="základní",J1173,0)</f>
        <v>0</v>
      </c>
      <c r="BF1173" s="201">
        <f>IF(N1173="snížená",J1173,0)</f>
        <v>0</v>
      </c>
      <c r="BG1173" s="201">
        <f>IF(N1173="zákl. přenesená",J1173,0)</f>
        <v>0</v>
      </c>
      <c r="BH1173" s="201">
        <f>IF(N1173="sníž. přenesená",J1173,0)</f>
        <v>0</v>
      </c>
      <c r="BI1173" s="201">
        <f>IF(N1173="nulová",J1173,0)</f>
        <v>0</v>
      </c>
      <c r="BJ1173" s="18" t="s">
        <v>120</v>
      </c>
      <c r="BK1173" s="201">
        <f>ROUND(I1173*H1173,2)</f>
        <v>0</v>
      </c>
      <c r="BL1173" s="18" t="s">
        <v>299</v>
      </c>
      <c r="BM1173" s="200" t="s">
        <v>1366</v>
      </c>
    </row>
    <row r="1174" spans="1:65" s="14" customFormat="1" ht="11.25">
      <c r="B1174" s="213"/>
      <c r="C1174" s="214"/>
      <c r="D1174" s="204" t="s">
        <v>301</v>
      </c>
      <c r="E1174" s="215" t="s">
        <v>1</v>
      </c>
      <c r="F1174" s="216" t="s">
        <v>1367</v>
      </c>
      <c r="G1174" s="214"/>
      <c r="H1174" s="217">
        <v>137.62200000000001</v>
      </c>
      <c r="I1174" s="218"/>
      <c r="J1174" s="214"/>
      <c r="K1174" s="214"/>
      <c r="L1174" s="219"/>
      <c r="M1174" s="220"/>
      <c r="N1174" s="221"/>
      <c r="O1174" s="221"/>
      <c r="P1174" s="221"/>
      <c r="Q1174" s="221"/>
      <c r="R1174" s="221"/>
      <c r="S1174" s="221"/>
      <c r="T1174" s="222"/>
      <c r="AT1174" s="223" t="s">
        <v>301</v>
      </c>
      <c r="AU1174" s="223" t="s">
        <v>120</v>
      </c>
      <c r="AV1174" s="14" t="s">
        <v>120</v>
      </c>
      <c r="AW1174" s="14" t="s">
        <v>32</v>
      </c>
      <c r="AX1174" s="14" t="s">
        <v>85</v>
      </c>
      <c r="AY1174" s="223" t="s">
        <v>292</v>
      </c>
    </row>
    <row r="1175" spans="1:65" s="14" customFormat="1" ht="11.25">
      <c r="B1175" s="213"/>
      <c r="C1175" s="214"/>
      <c r="D1175" s="204" t="s">
        <v>301</v>
      </c>
      <c r="E1175" s="214"/>
      <c r="F1175" s="216" t="s">
        <v>1368</v>
      </c>
      <c r="G1175" s="214"/>
      <c r="H1175" s="217">
        <v>151.38399999999999</v>
      </c>
      <c r="I1175" s="218"/>
      <c r="J1175" s="214"/>
      <c r="K1175" s="214"/>
      <c r="L1175" s="219"/>
      <c r="M1175" s="220"/>
      <c r="N1175" s="221"/>
      <c r="O1175" s="221"/>
      <c r="P1175" s="221"/>
      <c r="Q1175" s="221"/>
      <c r="R1175" s="221"/>
      <c r="S1175" s="221"/>
      <c r="T1175" s="222"/>
      <c r="AT1175" s="223" t="s">
        <v>301</v>
      </c>
      <c r="AU1175" s="223" t="s">
        <v>120</v>
      </c>
      <c r="AV1175" s="14" t="s">
        <v>120</v>
      </c>
      <c r="AW1175" s="14" t="s">
        <v>4</v>
      </c>
      <c r="AX1175" s="14" t="s">
        <v>85</v>
      </c>
      <c r="AY1175" s="223" t="s">
        <v>292</v>
      </c>
    </row>
    <row r="1176" spans="1:65" s="2" customFormat="1" ht="37.9" customHeight="1">
      <c r="A1176" s="35"/>
      <c r="B1176" s="36"/>
      <c r="C1176" s="189" t="s">
        <v>1369</v>
      </c>
      <c r="D1176" s="189" t="s">
        <v>294</v>
      </c>
      <c r="E1176" s="190" t="s">
        <v>1370</v>
      </c>
      <c r="F1176" s="191" t="s">
        <v>1371</v>
      </c>
      <c r="G1176" s="192" t="s">
        <v>297</v>
      </c>
      <c r="H1176" s="193">
        <v>473.30900000000003</v>
      </c>
      <c r="I1176" s="194"/>
      <c r="J1176" s="195">
        <f>ROUND(I1176*H1176,2)</f>
        <v>0</v>
      </c>
      <c r="K1176" s="191" t="s">
        <v>298</v>
      </c>
      <c r="L1176" s="40"/>
      <c r="M1176" s="196" t="s">
        <v>1</v>
      </c>
      <c r="N1176" s="197" t="s">
        <v>43</v>
      </c>
      <c r="O1176" s="72"/>
      <c r="P1176" s="198">
        <f>O1176*H1176</f>
        <v>0</v>
      </c>
      <c r="Q1176" s="198">
        <v>8.0000000000000007E-5</v>
      </c>
      <c r="R1176" s="198">
        <f>Q1176*H1176</f>
        <v>3.7864720000000004E-2</v>
      </c>
      <c r="S1176" s="198">
        <v>0</v>
      </c>
      <c r="T1176" s="199">
        <f>S1176*H1176</f>
        <v>0</v>
      </c>
      <c r="U1176" s="35"/>
      <c r="V1176" s="35"/>
      <c r="W1176" s="35"/>
      <c r="X1176" s="35"/>
      <c r="Y1176" s="35"/>
      <c r="Z1176" s="35"/>
      <c r="AA1176" s="35"/>
      <c r="AB1176" s="35"/>
      <c r="AC1176" s="35"/>
      <c r="AD1176" s="35"/>
      <c r="AE1176" s="35"/>
      <c r="AR1176" s="200" t="s">
        <v>299</v>
      </c>
      <c r="AT1176" s="200" t="s">
        <v>294</v>
      </c>
      <c r="AU1176" s="200" t="s">
        <v>120</v>
      </c>
      <c r="AY1176" s="18" t="s">
        <v>292</v>
      </c>
      <c r="BE1176" s="201">
        <f>IF(N1176="základní",J1176,0)</f>
        <v>0</v>
      </c>
      <c r="BF1176" s="201">
        <f>IF(N1176="snížená",J1176,0)</f>
        <v>0</v>
      </c>
      <c r="BG1176" s="201">
        <f>IF(N1176="zákl. přenesená",J1176,0)</f>
        <v>0</v>
      </c>
      <c r="BH1176" s="201">
        <f>IF(N1176="sníž. přenesená",J1176,0)</f>
        <v>0</v>
      </c>
      <c r="BI1176" s="201">
        <f>IF(N1176="nulová",J1176,0)</f>
        <v>0</v>
      </c>
      <c r="BJ1176" s="18" t="s">
        <v>120</v>
      </c>
      <c r="BK1176" s="201">
        <f>ROUND(I1176*H1176,2)</f>
        <v>0</v>
      </c>
      <c r="BL1176" s="18" t="s">
        <v>299</v>
      </c>
      <c r="BM1176" s="200" t="s">
        <v>1372</v>
      </c>
    </row>
    <row r="1177" spans="1:65" s="14" customFormat="1" ht="11.25">
      <c r="B1177" s="213"/>
      <c r="C1177" s="214"/>
      <c r="D1177" s="204" t="s">
        <v>301</v>
      </c>
      <c r="E1177" s="215" t="s">
        <v>1</v>
      </c>
      <c r="F1177" s="216" t="s">
        <v>1304</v>
      </c>
      <c r="G1177" s="214"/>
      <c r="H1177" s="217">
        <v>473.30900000000003</v>
      </c>
      <c r="I1177" s="218"/>
      <c r="J1177" s="214"/>
      <c r="K1177" s="214"/>
      <c r="L1177" s="219"/>
      <c r="M1177" s="220"/>
      <c r="N1177" s="221"/>
      <c r="O1177" s="221"/>
      <c r="P1177" s="221"/>
      <c r="Q1177" s="221"/>
      <c r="R1177" s="221"/>
      <c r="S1177" s="221"/>
      <c r="T1177" s="222"/>
      <c r="AT1177" s="223" t="s">
        <v>301</v>
      </c>
      <c r="AU1177" s="223" t="s">
        <v>120</v>
      </c>
      <c r="AV1177" s="14" t="s">
        <v>120</v>
      </c>
      <c r="AW1177" s="14" t="s">
        <v>32</v>
      </c>
      <c r="AX1177" s="14" t="s">
        <v>85</v>
      </c>
      <c r="AY1177" s="223" t="s">
        <v>292</v>
      </c>
    </row>
    <row r="1178" spans="1:65" s="2" customFormat="1" ht="37.9" customHeight="1">
      <c r="A1178" s="35"/>
      <c r="B1178" s="36"/>
      <c r="C1178" s="189" t="s">
        <v>1373</v>
      </c>
      <c r="D1178" s="189" t="s">
        <v>294</v>
      </c>
      <c r="E1178" s="190" t="s">
        <v>1374</v>
      </c>
      <c r="F1178" s="191" t="s">
        <v>1375</v>
      </c>
      <c r="G1178" s="192" t="s">
        <v>297</v>
      </c>
      <c r="H1178" s="193">
        <v>1356.577</v>
      </c>
      <c r="I1178" s="194"/>
      <c r="J1178" s="195">
        <f>ROUND(I1178*H1178,2)</f>
        <v>0</v>
      </c>
      <c r="K1178" s="191" t="s">
        <v>298</v>
      </c>
      <c r="L1178" s="40"/>
      <c r="M1178" s="196" t="s">
        <v>1</v>
      </c>
      <c r="N1178" s="197" t="s">
        <v>43</v>
      </c>
      <c r="O1178" s="72"/>
      <c r="P1178" s="198">
        <f>O1178*H1178</f>
        <v>0</v>
      </c>
      <c r="Q1178" s="198">
        <v>8.0000000000000007E-5</v>
      </c>
      <c r="R1178" s="198">
        <f>Q1178*H1178</f>
        <v>0.10852616000000001</v>
      </c>
      <c r="S1178" s="198">
        <v>0</v>
      </c>
      <c r="T1178" s="199">
        <f>S1178*H1178</f>
        <v>0</v>
      </c>
      <c r="U1178" s="35"/>
      <c r="V1178" s="35"/>
      <c r="W1178" s="35"/>
      <c r="X1178" s="35"/>
      <c r="Y1178" s="35"/>
      <c r="Z1178" s="35"/>
      <c r="AA1178" s="35"/>
      <c r="AB1178" s="35"/>
      <c r="AC1178" s="35"/>
      <c r="AD1178" s="35"/>
      <c r="AE1178" s="35"/>
      <c r="AR1178" s="200" t="s">
        <v>299</v>
      </c>
      <c r="AT1178" s="200" t="s">
        <v>294</v>
      </c>
      <c r="AU1178" s="200" t="s">
        <v>120</v>
      </c>
      <c r="AY1178" s="18" t="s">
        <v>292</v>
      </c>
      <c r="BE1178" s="201">
        <f>IF(N1178="základní",J1178,0)</f>
        <v>0</v>
      </c>
      <c r="BF1178" s="201">
        <f>IF(N1178="snížená",J1178,0)</f>
        <v>0</v>
      </c>
      <c r="BG1178" s="201">
        <f>IF(N1178="zákl. přenesená",J1178,0)</f>
        <v>0</v>
      </c>
      <c r="BH1178" s="201">
        <f>IF(N1178="sníž. přenesená",J1178,0)</f>
        <v>0</v>
      </c>
      <c r="BI1178" s="201">
        <f>IF(N1178="nulová",J1178,0)</f>
        <v>0</v>
      </c>
      <c r="BJ1178" s="18" t="s">
        <v>120</v>
      </c>
      <c r="BK1178" s="201">
        <f>ROUND(I1178*H1178,2)</f>
        <v>0</v>
      </c>
      <c r="BL1178" s="18" t="s">
        <v>299</v>
      </c>
      <c r="BM1178" s="200" t="s">
        <v>1376</v>
      </c>
    </row>
    <row r="1179" spans="1:65" s="14" customFormat="1" ht="11.25">
      <c r="B1179" s="213"/>
      <c r="C1179" s="214"/>
      <c r="D1179" s="204" t="s">
        <v>301</v>
      </c>
      <c r="E1179" s="215" t="s">
        <v>1</v>
      </c>
      <c r="F1179" s="216" t="s">
        <v>1377</v>
      </c>
      <c r="G1179" s="214"/>
      <c r="H1179" s="217">
        <v>1356.577</v>
      </c>
      <c r="I1179" s="218"/>
      <c r="J1179" s="214"/>
      <c r="K1179" s="214"/>
      <c r="L1179" s="219"/>
      <c r="M1179" s="220"/>
      <c r="N1179" s="221"/>
      <c r="O1179" s="221"/>
      <c r="P1179" s="221"/>
      <c r="Q1179" s="221"/>
      <c r="R1179" s="221"/>
      <c r="S1179" s="221"/>
      <c r="T1179" s="222"/>
      <c r="AT1179" s="223" t="s">
        <v>301</v>
      </c>
      <c r="AU1179" s="223" t="s">
        <v>120</v>
      </c>
      <c r="AV1179" s="14" t="s">
        <v>120</v>
      </c>
      <c r="AW1179" s="14" t="s">
        <v>32</v>
      </c>
      <c r="AX1179" s="14" t="s">
        <v>85</v>
      </c>
      <c r="AY1179" s="223" t="s">
        <v>292</v>
      </c>
    </row>
    <row r="1180" spans="1:65" s="2" customFormat="1" ht="24.2" customHeight="1">
      <c r="A1180" s="35"/>
      <c r="B1180" s="36"/>
      <c r="C1180" s="189" t="s">
        <v>1378</v>
      </c>
      <c r="D1180" s="189" t="s">
        <v>294</v>
      </c>
      <c r="E1180" s="190" t="s">
        <v>1379</v>
      </c>
      <c r="F1180" s="191" t="s">
        <v>1380</v>
      </c>
      <c r="G1180" s="192" t="s">
        <v>407</v>
      </c>
      <c r="H1180" s="193">
        <v>1346.4</v>
      </c>
      <c r="I1180" s="194"/>
      <c r="J1180" s="195">
        <f>ROUND(I1180*H1180,2)</f>
        <v>0</v>
      </c>
      <c r="K1180" s="191" t="s">
        <v>298</v>
      </c>
      <c r="L1180" s="40"/>
      <c r="M1180" s="196" t="s">
        <v>1</v>
      </c>
      <c r="N1180" s="197" t="s">
        <v>43</v>
      </c>
      <c r="O1180" s="72"/>
      <c r="P1180" s="198">
        <f>O1180*H1180</f>
        <v>0</v>
      </c>
      <c r="Q1180" s="198">
        <v>3.0000000000000001E-5</v>
      </c>
      <c r="R1180" s="198">
        <f>Q1180*H1180</f>
        <v>4.0392000000000004E-2</v>
      </c>
      <c r="S1180" s="198">
        <v>0</v>
      </c>
      <c r="T1180" s="199">
        <f>S1180*H1180</f>
        <v>0</v>
      </c>
      <c r="U1180" s="35"/>
      <c r="V1180" s="35"/>
      <c r="W1180" s="35"/>
      <c r="X1180" s="35"/>
      <c r="Y1180" s="35"/>
      <c r="Z1180" s="35"/>
      <c r="AA1180" s="35"/>
      <c r="AB1180" s="35"/>
      <c r="AC1180" s="35"/>
      <c r="AD1180" s="35"/>
      <c r="AE1180" s="35"/>
      <c r="AR1180" s="200" t="s">
        <v>299</v>
      </c>
      <c r="AT1180" s="200" t="s">
        <v>294</v>
      </c>
      <c r="AU1180" s="200" t="s">
        <v>120</v>
      </c>
      <c r="AY1180" s="18" t="s">
        <v>292</v>
      </c>
      <c r="BE1180" s="201">
        <f>IF(N1180="základní",J1180,0)</f>
        <v>0</v>
      </c>
      <c r="BF1180" s="201">
        <f>IF(N1180="snížená",J1180,0)</f>
        <v>0</v>
      </c>
      <c r="BG1180" s="201">
        <f>IF(N1180="zákl. přenesená",J1180,0)</f>
        <v>0</v>
      </c>
      <c r="BH1180" s="201">
        <f>IF(N1180="sníž. přenesená",J1180,0)</f>
        <v>0</v>
      </c>
      <c r="BI1180" s="201">
        <f>IF(N1180="nulová",J1180,0)</f>
        <v>0</v>
      </c>
      <c r="BJ1180" s="18" t="s">
        <v>120</v>
      </c>
      <c r="BK1180" s="201">
        <f>ROUND(I1180*H1180,2)</f>
        <v>0</v>
      </c>
      <c r="BL1180" s="18" t="s">
        <v>299</v>
      </c>
      <c r="BM1180" s="200" t="s">
        <v>1381</v>
      </c>
    </row>
    <row r="1181" spans="1:65" s="14" customFormat="1" ht="11.25">
      <c r="B1181" s="213"/>
      <c r="C1181" s="214"/>
      <c r="D1181" s="204" t="s">
        <v>301</v>
      </c>
      <c r="E1181" s="215" t="s">
        <v>1</v>
      </c>
      <c r="F1181" s="216" t="s">
        <v>1382</v>
      </c>
      <c r="G1181" s="214"/>
      <c r="H1181" s="217">
        <v>1346.4</v>
      </c>
      <c r="I1181" s="218"/>
      <c r="J1181" s="214"/>
      <c r="K1181" s="214"/>
      <c r="L1181" s="219"/>
      <c r="M1181" s="220"/>
      <c r="N1181" s="221"/>
      <c r="O1181" s="221"/>
      <c r="P1181" s="221"/>
      <c r="Q1181" s="221"/>
      <c r="R1181" s="221"/>
      <c r="S1181" s="221"/>
      <c r="T1181" s="222"/>
      <c r="AT1181" s="223" t="s">
        <v>301</v>
      </c>
      <c r="AU1181" s="223" t="s">
        <v>120</v>
      </c>
      <c r="AV1181" s="14" t="s">
        <v>120</v>
      </c>
      <c r="AW1181" s="14" t="s">
        <v>32</v>
      </c>
      <c r="AX1181" s="14" t="s">
        <v>85</v>
      </c>
      <c r="AY1181" s="223" t="s">
        <v>292</v>
      </c>
    </row>
    <row r="1182" spans="1:65" s="2" customFormat="1" ht="33" customHeight="1">
      <c r="A1182" s="35"/>
      <c r="B1182" s="36"/>
      <c r="C1182" s="246" t="s">
        <v>1383</v>
      </c>
      <c r="D1182" s="246" t="s">
        <v>626</v>
      </c>
      <c r="E1182" s="247" t="s">
        <v>1384</v>
      </c>
      <c r="F1182" s="248" t="s">
        <v>1385</v>
      </c>
      <c r="G1182" s="249" t="s">
        <v>407</v>
      </c>
      <c r="H1182" s="250">
        <v>1481.04</v>
      </c>
      <c r="I1182" s="251"/>
      <c r="J1182" s="252">
        <f>ROUND(I1182*H1182,2)</f>
        <v>0</v>
      </c>
      <c r="K1182" s="248" t="s">
        <v>298</v>
      </c>
      <c r="L1182" s="253"/>
      <c r="M1182" s="254" t="s">
        <v>1</v>
      </c>
      <c r="N1182" s="255" t="s">
        <v>43</v>
      </c>
      <c r="O1182" s="72"/>
      <c r="P1182" s="198">
        <f>O1182*H1182</f>
        <v>0</v>
      </c>
      <c r="Q1182" s="198">
        <v>6.8000000000000005E-4</v>
      </c>
      <c r="R1182" s="198">
        <f>Q1182*H1182</f>
        <v>1.0071072000000001</v>
      </c>
      <c r="S1182" s="198">
        <v>0</v>
      </c>
      <c r="T1182" s="199">
        <f>S1182*H1182</f>
        <v>0</v>
      </c>
      <c r="U1182" s="35"/>
      <c r="V1182" s="35"/>
      <c r="W1182" s="35"/>
      <c r="X1182" s="35"/>
      <c r="Y1182" s="35"/>
      <c r="Z1182" s="35"/>
      <c r="AA1182" s="35"/>
      <c r="AB1182" s="35"/>
      <c r="AC1182" s="35"/>
      <c r="AD1182" s="35"/>
      <c r="AE1182" s="35"/>
      <c r="AR1182" s="200" t="s">
        <v>357</v>
      </c>
      <c r="AT1182" s="200" t="s">
        <v>626</v>
      </c>
      <c r="AU1182" s="200" t="s">
        <v>120</v>
      </c>
      <c r="AY1182" s="18" t="s">
        <v>292</v>
      </c>
      <c r="BE1182" s="201">
        <f>IF(N1182="základní",J1182,0)</f>
        <v>0</v>
      </c>
      <c r="BF1182" s="201">
        <f>IF(N1182="snížená",J1182,0)</f>
        <v>0</v>
      </c>
      <c r="BG1182" s="201">
        <f>IF(N1182="zákl. přenesená",J1182,0)</f>
        <v>0</v>
      </c>
      <c r="BH1182" s="201">
        <f>IF(N1182="sníž. přenesená",J1182,0)</f>
        <v>0</v>
      </c>
      <c r="BI1182" s="201">
        <f>IF(N1182="nulová",J1182,0)</f>
        <v>0</v>
      </c>
      <c r="BJ1182" s="18" t="s">
        <v>120</v>
      </c>
      <c r="BK1182" s="201">
        <f>ROUND(I1182*H1182,2)</f>
        <v>0</v>
      </c>
      <c r="BL1182" s="18" t="s">
        <v>299</v>
      </c>
      <c r="BM1182" s="200" t="s">
        <v>1386</v>
      </c>
    </row>
    <row r="1183" spans="1:65" s="14" customFormat="1" ht="11.25">
      <c r="B1183" s="213"/>
      <c r="C1183" s="214"/>
      <c r="D1183" s="204" t="s">
        <v>301</v>
      </c>
      <c r="E1183" s="214"/>
      <c r="F1183" s="216" t="s">
        <v>1387</v>
      </c>
      <c r="G1183" s="214"/>
      <c r="H1183" s="217">
        <v>1481.04</v>
      </c>
      <c r="I1183" s="218"/>
      <c r="J1183" s="214"/>
      <c r="K1183" s="214"/>
      <c r="L1183" s="219"/>
      <c r="M1183" s="220"/>
      <c r="N1183" s="221"/>
      <c r="O1183" s="221"/>
      <c r="P1183" s="221"/>
      <c r="Q1183" s="221"/>
      <c r="R1183" s="221"/>
      <c r="S1183" s="221"/>
      <c r="T1183" s="222"/>
      <c r="AT1183" s="223" t="s">
        <v>301</v>
      </c>
      <c r="AU1183" s="223" t="s">
        <v>120</v>
      </c>
      <c r="AV1183" s="14" t="s">
        <v>120</v>
      </c>
      <c r="AW1183" s="14" t="s">
        <v>4</v>
      </c>
      <c r="AX1183" s="14" t="s">
        <v>85</v>
      </c>
      <c r="AY1183" s="223" t="s">
        <v>292</v>
      </c>
    </row>
    <row r="1184" spans="1:65" s="2" customFormat="1" ht="24.2" customHeight="1">
      <c r="A1184" s="35"/>
      <c r="B1184" s="36"/>
      <c r="C1184" s="189" t="s">
        <v>1388</v>
      </c>
      <c r="D1184" s="189" t="s">
        <v>294</v>
      </c>
      <c r="E1184" s="190" t="s">
        <v>1389</v>
      </c>
      <c r="F1184" s="191" t="s">
        <v>1390</v>
      </c>
      <c r="G1184" s="192" t="s">
        <v>297</v>
      </c>
      <c r="H1184" s="193">
        <v>2337.2449999999999</v>
      </c>
      <c r="I1184" s="194"/>
      <c r="J1184" s="195">
        <f>ROUND(I1184*H1184,2)</f>
        <v>0</v>
      </c>
      <c r="K1184" s="191" t="s">
        <v>298</v>
      </c>
      <c r="L1184" s="40"/>
      <c r="M1184" s="196" t="s">
        <v>1</v>
      </c>
      <c r="N1184" s="197" t="s">
        <v>43</v>
      </c>
      <c r="O1184" s="72"/>
      <c r="P1184" s="198">
        <f>O1184*H1184</f>
        <v>0</v>
      </c>
      <c r="Q1184" s="198">
        <v>0</v>
      </c>
      <c r="R1184" s="198">
        <f>Q1184*H1184</f>
        <v>0</v>
      </c>
      <c r="S1184" s="198">
        <v>0</v>
      </c>
      <c r="T1184" s="199">
        <f>S1184*H1184</f>
        <v>0</v>
      </c>
      <c r="U1184" s="35"/>
      <c r="V1184" s="35"/>
      <c r="W1184" s="35"/>
      <c r="X1184" s="35"/>
      <c r="Y1184" s="35"/>
      <c r="Z1184" s="35"/>
      <c r="AA1184" s="35"/>
      <c r="AB1184" s="35"/>
      <c r="AC1184" s="35"/>
      <c r="AD1184" s="35"/>
      <c r="AE1184" s="35"/>
      <c r="AR1184" s="200" t="s">
        <v>299</v>
      </c>
      <c r="AT1184" s="200" t="s">
        <v>294</v>
      </c>
      <c r="AU1184" s="200" t="s">
        <v>120</v>
      </c>
      <c r="AY1184" s="18" t="s">
        <v>292</v>
      </c>
      <c r="BE1184" s="201">
        <f>IF(N1184="základní",J1184,0)</f>
        <v>0</v>
      </c>
      <c r="BF1184" s="201">
        <f>IF(N1184="snížená",J1184,0)</f>
        <v>0</v>
      </c>
      <c r="BG1184" s="201">
        <f>IF(N1184="zákl. přenesená",J1184,0)</f>
        <v>0</v>
      </c>
      <c r="BH1184" s="201">
        <f>IF(N1184="sníž. přenesená",J1184,0)</f>
        <v>0</v>
      </c>
      <c r="BI1184" s="201">
        <f>IF(N1184="nulová",J1184,0)</f>
        <v>0</v>
      </c>
      <c r="BJ1184" s="18" t="s">
        <v>120</v>
      </c>
      <c r="BK1184" s="201">
        <f>ROUND(I1184*H1184,2)</f>
        <v>0</v>
      </c>
      <c r="BL1184" s="18" t="s">
        <v>299</v>
      </c>
      <c r="BM1184" s="200" t="s">
        <v>1391</v>
      </c>
    </row>
    <row r="1185" spans="1:65" s="14" customFormat="1" ht="11.25">
      <c r="B1185" s="213"/>
      <c r="C1185" s="214"/>
      <c r="D1185" s="204" t="s">
        <v>301</v>
      </c>
      <c r="E1185" s="215" t="s">
        <v>1</v>
      </c>
      <c r="F1185" s="216" t="s">
        <v>1392</v>
      </c>
      <c r="G1185" s="214"/>
      <c r="H1185" s="217">
        <v>901.8</v>
      </c>
      <c r="I1185" s="218"/>
      <c r="J1185" s="214"/>
      <c r="K1185" s="214"/>
      <c r="L1185" s="219"/>
      <c r="M1185" s="220"/>
      <c r="N1185" s="221"/>
      <c r="O1185" s="221"/>
      <c r="P1185" s="221"/>
      <c r="Q1185" s="221"/>
      <c r="R1185" s="221"/>
      <c r="S1185" s="221"/>
      <c r="T1185" s="222"/>
      <c r="AT1185" s="223" t="s">
        <v>301</v>
      </c>
      <c r="AU1185" s="223" t="s">
        <v>120</v>
      </c>
      <c r="AV1185" s="14" t="s">
        <v>120</v>
      </c>
      <c r="AW1185" s="14" t="s">
        <v>32</v>
      </c>
      <c r="AX1185" s="14" t="s">
        <v>77</v>
      </c>
      <c r="AY1185" s="223" t="s">
        <v>292</v>
      </c>
    </row>
    <row r="1186" spans="1:65" s="14" customFormat="1" ht="22.5">
      <c r="B1186" s="213"/>
      <c r="C1186" s="214"/>
      <c r="D1186" s="204" t="s">
        <v>301</v>
      </c>
      <c r="E1186" s="215" t="s">
        <v>1</v>
      </c>
      <c r="F1186" s="216" t="s">
        <v>1393</v>
      </c>
      <c r="G1186" s="214"/>
      <c r="H1186" s="217">
        <v>138.18600000000001</v>
      </c>
      <c r="I1186" s="218"/>
      <c r="J1186" s="214"/>
      <c r="K1186" s="214"/>
      <c r="L1186" s="219"/>
      <c r="M1186" s="220"/>
      <c r="N1186" s="221"/>
      <c r="O1186" s="221"/>
      <c r="P1186" s="221"/>
      <c r="Q1186" s="221"/>
      <c r="R1186" s="221"/>
      <c r="S1186" s="221"/>
      <c r="T1186" s="222"/>
      <c r="AT1186" s="223" t="s">
        <v>301</v>
      </c>
      <c r="AU1186" s="223" t="s">
        <v>120</v>
      </c>
      <c r="AV1186" s="14" t="s">
        <v>120</v>
      </c>
      <c r="AW1186" s="14" t="s">
        <v>32</v>
      </c>
      <c r="AX1186" s="14" t="s">
        <v>77</v>
      </c>
      <c r="AY1186" s="223" t="s">
        <v>292</v>
      </c>
    </row>
    <row r="1187" spans="1:65" s="14" customFormat="1" ht="11.25">
      <c r="B1187" s="213"/>
      <c r="C1187" s="214"/>
      <c r="D1187" s="204" t="s">
        <v>301</v>
      </c>
      <c r="E1187" s="215" t="s">
        <v>1</v>
      </c>
      <c r="F1187" s="216" t="s">
        <v>1394</v>
      </c>
      <c r="G1187" s="214"/>
      <c r="H1187" s="217">
        <v>43.415999999999997</v>
      </c>
      <c r="I1187" s="218"/>
      <c r="J1187" s="214"/>
      <c r="K1187" s="214"/>
      <c r="L1187" s="219"/>
      <c r="M1187" s="220"/>
      <c r="N1187" s="221"/>
      <c r="O1187" s="221"/>
      <c r="P1187" s="221"/>
      <c r="Q1187" s="221"/>
      <c r="R1187" s="221"/>
      <c r="S1187" s="221"/>
      <c r="T1187" s="222"/>
      <c r="AT1187" s="223" t="s">
        <v>301</v>
      </c>
      <c r="AU1187" s="223" t="s">
        <v>120</v>
      </c>
      <c r="AV1187" s="14" t="s">
        <v>120</v>
      </c>
      <c r="AW1187" s="14" t="s">
        <v>32</v>
      </c>
      <c r="AX1187" s="14" t="s">
        <v>77</v>
      </c>
      <c r="AY1187" s="223" t="s">
        <v>292</v>
      </c>
    </row>
    <row r="1188" spans="1:65" s="14" customFormat="1" ht="11.25">
      <c r="B1188" s="213"/>
      <c r="C1188" s="214"/>
      <c r="D1188" s="204" t="s">
        <v>301</v>
      </c>
      <c r="E1188" s="215" t="s">
        <v>1</v>
      </c>
      <c r="F1188" s="216" t="s">
        <v>1395</v>
      </c>
      <c r="G1188" s="214"/>
      <c r="H1188" s="217">
        <v>85.543999999999997</v>
      </c>
      <c r="I1188" s="218"/>
      <c r="J1188" s="214"/>
      <c r="K1188" s="214"/>
      <c r="L1188" s="219"/>
      <c r="M1188" s="220"/>
      <c r="N1188" s="221"/>
      <c r="O1188" s="221"/>
      <c r="P1188" s="221"/>
      <c r="Q1188" s="221"/>
      <c r="R1188" s="221"/>
      <c r="S1188" s="221"/>
      <c r="T1188" s="222"/>
      <c r="AT1188" s="223" t="s">
        <v>301</v>
      </c>
      <c r="AU1188" s="223" t="s">
        <v>120</v>
      </c>
      <c r="AV1188" s="14" t="s">
        <v>120</v>
      </c>
      <c r="AW1188" s="14" t="s">
        <v>32</v>
      </c>
      <c r="AX1188" s="14" t="s">
        <v>77</v>
      </c>
      <c r="AY1188" s="223" t="s">
        <v>292</v>
      </c>
    </row>
    <row r="1189" spans="1:65" s="14" customFormat="1" ht="11.25">
      <c r="B1189" s="213"/>
      <c r="C1189" s="214"/>
      <c r="D1189" s="204" t="s">
        <v>301</v>
      </c>
      <c r="E1189" s="215" t="s">
        <v>1</v>
      </c>
      <c r="F1189" s="216" t="s">
        <v>1396</v>
      </c>
      <c r="G1189" s="214"/>
      <c r="H1189" s="217">
        <v>72.828000000000003</v>
      </c>
      <c r="I1189" s="218"/>
      <c r="J1189" s="214"/>
      <c r="K1189" s="214"/>
      <c r="L1189" s="219"/>
      <c r="M1189" s="220"/>
      <c r="N1189" s="221"/>
      <c r="O1189" s="221"/>
      <c r="P1189" s="221"/>
      <c r="Q1189" s="221"/>
      <c r="R1189" s="221"/>
      <c r="S1189" s="221"/>
      <c r="T1189" s="222"/>
      <c r="AT1189" s="223" t="s">
        <v>301</v>
      </c>
      <c r="AU1189" s="223" t="s">
        <v>120</v>
      </c>
      <c r="AV1189" s="14" t="s">
        <v>120</v>
      </c>
      <c r="AW1189" s="14" t="s">
        <v>32</v>
      </c>
      <c r="AX1189" s="14" t="s">
        <v>77</v>
      </c>
      <c r="AY1189" s="223" t="s">
        <v>292</v>
      </c>
    </row>
    <row r="1190" spans="1:65" s="14" customFormat="1" ht="11.25">
      <c r="B1190" s="213"/>
      <c r="C1190" s="214"/>
      <c r="D1190" s="204" t="s">
        <v>301</v>
      </c>
      <c r="E1190" s="215" t="s">
        <v>1</v>
      </c>
      <c r="F1190" s="216" t="s">
        <v>1397</v>
      </c>
      <c r="G1190" s="214"/>
      <c r="H1190" s="217">
        <v>825.35599999999999</v>
      </c>
      <c r="I1190" s="218"/>
      <c r="J1190" s="214"/>
      <c r="K1190" s="214"/>
      <c r="L1190" s="219"/>
      <c r="M1190" s="220"/>
      <c r="N1190" s="221"/>
      <c r="O1190" s="221"/>
      <c r="P1190" s="221"/>
      <c r="Q1190" s="221"/>
      <c r="R1190" s="221"/>
      <c r="S1190" s="221"/>
      <c r="T1190" s="222"/>
      <c r="AT1190" s="223" t="s">
        <v>301</v>
      </c>
      <c r="AU1190" s="223" t="s">
        <v>120</v>
      </c>
      <c r="AV1190" s="14" t="s">
        <v>120</v>
      </c>
      <c r="AW1190" s="14" t="s">
        <v>32</v>
      </c>
      <c r="AX1190" s="14" t="s">
        <v>77</v>
      </c>
      <c r="AY1190" s="223" t="s">
        <v>292</v>
      </c>
    </row>
    <row r="1191" spans="1:65" s="14" customFormat="1" ht="11.25">
      <c r="B1191" s="213"/>
      <c r="C1191" s="214"/>
      <c r="D1191" s="204" t="s">
        <v>301</v>
      </c>
      <c r="E1191" s="215" t="s">
        <v>1</v>
      </c>
      <c r="F1191" s="216" t="s">
        <v>1398</v>
      </c>
      <c r="G1191" s="214"/>
      <c r="H1191" s="217">
        <v>121.857</v>
      </c>
      <c r="I1191" s="218"/>
      <c r="J1191" s="214"/>
      <c r="K1191" s="214"/>
      <c r="L1191" s="219"/>
      <c r="M1191" s="220"/>
      <c r="N1191" s="221"/>
      <c r="O1191" s="221"/>
      <c r="P1191" s="221"/>
      <c r="Q1191" s="221"/>
      <c r="R1191" s="221"/>
      <c r="S1191" s="221"/>
      <c r="T1191" s="222"/>
      <c r="AT1191" s="223" t="s">
        <v>301</v>
      </c>
      <c r="AU1191" s="223" t="s">
        <v>120</v>
      </c>
      <c r="AV1191" s="14" t="s">
        <v>120</v>
      </c>
      <c r="AW1191" s="14" t="s">
        <v>32</v>
      </c>
      <c r="AX1191" s="14" t="s">
        <v>77</v>
      </c>
      <c r="AY1191" s="223" t="s">
        <v>292</v>
      </c>
    </row>
    <row r="1192" spans="1:65" s="14" customFormat="1" ht="22.5">
      <c r="B1192" s="213"/>
      <c r="C1192" s="214"/>
      <c r="D1192" s="204" t="s">
        <v>301</v>
      </c>
      <c r="E1192" s="215" t="s">
        <v>1</v>
      </c>
      <c r="F1192" s="216" t="s">
        <v>1399</v>
      </c>
      <c r="G1192" s="214"/>
      <c r="H1192" s="217">
        <v>95.778000000000006</v>
      </c>
      <c r="I1192" s="218"/>
      <c r="J1192" s="214"/>
      <c r="K1192" s="214"/>
      <c r="L1192" s="219"/>
      <c r="M1192" s="220"/>
      <c r="N1192" s="221"/>
      <c r="O1192" s="221"/>
      <c r="P1192" s="221"/>
      <c r="Q1192" s="221"/>
      <c r="R1192" s="221"/>
      <c r="S1192" s="221"/>
      <c r="T1192" s="222"/>
      <c r="AT1192" s="223" t="s">
        <v>301</v>
      </c>
      <c r="AU1192" s="223" t="s">
        <v>120</v>
      </c>
      <c r="AV1192" s="14" t="s">
        <v>120</v>
      </c>
      <c r="AW1192" s="14" t="s">
        <v>32</v>
      </c>
      <c r="AX1192" s="14" t="s">
        <v>77</v>
      </c>
      <c r="AY1192" s="223" t="s">
        <v>292</v>
      </c>
    </row>
    <row r="1193" spans="1:65" s="14" customFormat="1" ht="11.25">
      <c r="B1193" s="213"/>
      <c r="C1193" s="214"/>
      <c r="D1193" s="204" t="s">
        <v>301</v>
      </c>
      <c r="E1193" s="215" t="s">
        <v>1</v>
      </c>
      <c r="F1193" s="216" t="s">
        <v>1400</v>
      </c>
      <c r="G1193" s="214"/>
      <c r="H1193" s="217">
        <v>52.48</v>
      </c>
      <c r="I1193" s="218"/>
      <c r="J1193" s="214"/>
      <c r="K1193" s="214"/>
      <c r="L1193" s="219"/>
      <c r="M1193" s="220"/>
      <c r="N1193" s="221"/>
      <c r="O1193" s="221"/>
      <c r="P1193" s="221"/>
      <c r="Q1193" s="221"/>
      <c r="R1193" s="221"/>
      <c r="S1193" s="221"/>
      <c r="T1193" s="222"/>
      <c r="AT1193" s="223" t="s">
        <v>301</v>
      </c>
      <c r="AU1193" s="223" t="s">
        <v>120</v>
      </c>
      <c r="AV1193" s="14" t="s">
        <v>120</v>
      </c>
      <c r="AW1193" s="14" t="s">
        <v>32</v>
      </c>
      <c r="AX1193" s="14" t="s">
        <v>77</v>
      </c>
      <c r="AY1193" s="223" t="s">
        <v>292</v>
      </c>
    </row>
    <row r="1194" spans="1:65" s="15" customFormat="1" ht="11.25">
      <c r="B1194" s="224"/>
      <c r="C1194" s="225"/>
      <c r="D1194" s="204" t="s">
        <v>301</v>
      </c>
      <c r="E1194" s="226" t="s">
        <v>1</v>
      </c>
      <c r="F1194" s="227" t="s">
        <v>304</v>
      </c>
      <c r="G1194" s="225"/>
      <c r="H1194" s="228">
        <v>2337.2449999999999</v>
      </c>
      <c r="I1194" s="229"/>
      <c r="J1194" s="225"/>
      <c r="K1194" s="225"/>
      <c r="L1194" s="230"/>
      <c r="M1194" s="231"/>
      <c r="N1194" s="232"/>
      <c r="O1194" s="232"/>
      <c r="P1194" s="232"/>
      <c r="Q1194" s="232"/>
      <c r="R1194" s="232"/>
      <c r="S1194" s="232"/>
      <c r="T1194" s="233"/>
      <c r="AT1194" s="234" t="s">
        <v>301</v>
      </c>
      <c r="AU1194" s="234" t="s">
        <v>120</v>
      </c>
      <c r="AV1194" s="15" t="s">
        <v>299</v>
      </c>
      <c r="AW1194" s="15" t="s">
        <v>32</v>
      </c>
      <c r="AX1194" s="15" t="s">
        <v>85</v>
      </c>
      <c r="AY1194" s="234" t="s">
        <v>292</v>
      </c>
    </row>
    <row r="1195" spans="1:65" s="2" customFormat="1" ht="24.2" customHeight="1">
      <c r="A1195" s="35"/>
      <c r="B1195" s="36"/>
      <c r="C1195" s="189" t="s">
        <v>1401</v>
      </c>
      <c r="D1195" s="189" t="s">
        <v>294</v>
      </c>
      <c r="E1195" s="190" t="s">
        <v>1402</v>
      </c>
      <c r="F1195" s="191" t="s">
        <v>1403</v>
      </c>
      <c r="G1195" s="192" t="s">
        <v>297</v>
      </c>
      <c r="H1195" s="193">
        <v>3008.87</v>
      </c>
      <c r="I1195" s="194"/>
      <c r="J1195" s="195">
        <f>ROUND(I1195*H1195,2)</f>
        <v>0</v>
      </c>
      <c r="K1195" s="191" t="s">
        <v>298</v>
      </c>
      <c r="L1195" s="40"/>
      <c r="M1195" s="196" t="s">
        <v>1</v>
      </c>
      <c r="N1195" s="197" t="s">
        <v>43</v>
      </c>
      <c r="O1195" s="72"/>
      <c r="P1195" s="198">
        <f>O1195*H1195</f>
        <v>0</v>
      </c>
      <c r="Q1195" s="198">
        <v>0.11</v>
      </c>
      <c r="R1195" s="198">
        <f>Q1195*H1195</f>
        <v>330.97570000000002</v>
      </c>
      <c r="S1195" s="198">
        <v>0</v>
      </c>
      <c r="T1195" s="199">
        <f>S1195*H1195</f>
        <v>0</v>
      </c>
      <c r="U1195" s="35"/>
      <c r="V1195" s="35"/>
      <c r="W1195" s="35"/>
      <c r="X1195" s="35"/>
      <c r="Y1195" s="35"/>
      <c r="Z1195" s="35"/>
      <c r="AA1195" s="35"/>
      <c r="AB1195" s="35"/>
      <c r="AC1195" s="35"/>
      <c r="AD1195" s="35"/>
      <c r="AE1195" s="35"/>
      <c r="AR1195" s="200" t="s">
        <v>299</v>
      </c>
      <c r="AT1195" s="200" t="s">
        <v>294</v>
      </c>
      <c r="AU1195" s="200" t="s">
        <v>120</v>
      </c>
      <c r="AY1195" s="18" t="s">
        <v>292</v>
      </c>
      <c r="BE1195" s="201">
        <f>IF(N1195="základní",J1195,0)</f>
        <v>0</v>
      </c>
      <c r="BF1195" s="201">
        <f>IF(N1195="snížená",J1195,0)</f>
        <v>0</v>
      </c>
      <c r="BG1195" s="201">
        <f>IF(N1195="zákl. přenesená",J1195,0)</f>
        <v>0</v>
      </c>
      <c r="BH1195" s="201">
        <f>IF(N1195="sníž. přenesená",J1195,0)</f>
        <v>0</v>
      </c>
      <c r="BI1195" s="201">
        <f>IF(N1195="nulová",J1195,0)</f>
        <v>0</v>
      </c>
      <c r="BJ1195" s="18" t="s">
        <v>120</v>
      </c>
      <c r="BK1195" s="201">
        <f>ROUND(I1195*H1195,2)</f>
        <v>0</v>
      </c>
      <c r="BL1195" s="18" t="s">
        <v>299</v>
      </c>
      <c r="BM1195" s="200" t="s">
        <v>1404</v>
      </c>
    </row>
    <row r="1196" spans="1:65" s="14" customFormat="1" ht="11.25">
      <c r="B1196" s="213"/>
      <c r="C1196" s="214"/>
      <c r="D1196" s="204" t="s">
        <v>301</v>
      </c>
      <c r="E1196" s="215" t="s">
        <v>1</v>
      </c>
      <c r="F1196" s="216" t="s">
        <v>1405</v>
      </c>
      <c r="G1196" s="214"/>
      <c r="H1196" s="217">
        <v>1002.46</v>
      </c>
      <c r="I1196" s="218"/>
      <c r="J1196" s="214"/>
      <c r="K1196" s="214"/>
      <c r="L1196" s="219"/>
      <c r="M1196" s="220"/>
      <c r="N1196" s="221"/>
      <c r="O1196" s="221"/>
      <c r="P1196" s="221"/>
      <c r="Q1196" s="221"/>
      <c r="R1196" s="221"/>
      <c r="S1196" s="221"/>
      <c r="T1196" s="222"/>
      <c r="AT1196" s="223" t="s">
        <v>301</v>
      </c>
      <c r="AU1196" s="223" t="s">
        <v>120</v>
      </c>
      <c r="AV1196" s="14" t="s">
        <v>120</v>
      </c>
      <c r="AW1196" s="14" t="s">
        <v>32</v>
      </c>
      <c r="AX1196" s="14" t="s">
        <v>77</v>
      </c>
      <c r="AY1196" s="223" t="s">
        <v>292</v>
      </c>
    </row>
    <row r="1197" spans="1:65" s="14" customFormat="1" ht="11.25">
      <c r="B1197" s="213"/>
      <c r="C1197" s="214"/>
      <c r="D1197" s="204" t="s">
        <v>301</v>
      </c>
      <c r="E1197" s="215" t="s">
        <v>1</v>
      </c>
      <c r="F1197" s="216" t="s">
        <v>1406</v>
      </c>
      <c r="G1197" s="214"/>
      <c r="H1197" s="217">
        <v>2006.41</v>
      </c>
      <c r="I1197" s="218"/>
      <c r="J1197" s="214"/>
      <c r="K1197" s="214"/>
      <c r="L1197" s="219"/>
      <c r="M1197" s="220"/>
      <c r="N1197" s="221"/>
      <c r="O1197" s="221"/>
      <c r="P1197" s="221"/>
      <c r="Q1197" s="221"/>
      <c r="R1197" s="221"/>
      <c r="S1197" s="221"/>
      <c r="T1197" s="222"/>
      <c r="AT1197" s="223" t="s">
        <v>301</v>
      </c>
      <c r="AU1197" s="223" t="s">
        <v>120</v>
      </c>
      <c r="AV1197" s="14" t="s">
        <v>120</v>
      </c>
      <c r="AW1197" s="14" t="s">
        <v>32</v>
      </c>
      <c r="AX1197" s="14" t="s">
        <v>77</v>
      </c>
      <c r="AY1197" s="223" t="s">
        <v>292</v>
      </c>
    </row>
    <row r="1198" spans="1:65" s="15" customFormat="1" ht="11.25">
      <c r="B1198" s="224"/>
      <c r="C1198" s="225"/>
      <c r="D1198" s="204" t="s">
        <v>301</v>
      </c>
      <c r="E1198" s="226" t="s">
        <v>1</v>
      </c>
      <c r="F1198" s="227" t="s">
        <v>304</v>
      </c>
      <c r="G1198" s="225"/>
      <c r="H1198" s="228">
        <v>3008.87</v>
      </c>
      <c r="I1198" s="229"/>
      <c r="J1198" s="225"/>
      <c r="K1198" s="225"/>
      <c r="L1198" s="230"/>
      <c r="M1198" s="231"/>
      <c r="N1198" s="232"/>
      <c r="O1198" s="232"/>
      <c r="P1198" s="232"/>
      <c r="Q1198" s="232"/>
      <c r="R1198" s="232"/>
      <c r="S1198" s="232"/>
      <c r="T1198" s="233"/>
      <c r="AT1198" s="234" t="s">
        <v>301</v>
      </c>
      <c r="AU1198" s="234" t="s">
        <v>120</v>
      </c>
      <c r="AV1198" s="15" t="s">
        <v>299</v>
      </c>
      <c r="AW1198" s="15" t="s">
        <v>32</v>
      </c>
      <c r="AX1198" s="15" t="s">
        <v>85</v>
      </c>
      <c r="AY1198" s="234" t="s">
        <v>292</v>
      </c>
    </row>
    <row r="1199" spans="1:65" s="2" customFormat="1" ht="24.2" customHeight="1">
      <c r="A1199" s="35"/>
      <c r="B1199" s="36"/>
      <c r="C1199" s="189" t="s">
        <v>1407</v>
      </c>
      <c r="D1199" s="189" t="s">
        <v>294</v>
      </c>
      <c r="E1199" s="190" t="s">
        <v>1408</v>
      </c>
      <c r="F1199" s="191" t="s">
        <v>1409</v>
      </c>
      <c r="G1199" s="192" t="s">
        <v>297</v>
      </c>
      <c r="H1199" s="193">
        <v>4012.82</v>
      </c>
      <c r="I1199" s="194"/>
      <c r="J1199" s="195">
        <f>ROUND(I1199*H1199,2)</f>
        <v>0</v>
      </c>
      <c r="K1199" s="191" t="s">
        <v>298</v>
      </c>
      <c r="L1199" s="40"/>
      <c r="M1199" s="196" t="s">
        <v>1</v>
      </c>
      <c r="N1199" s="197" t="s">
        <v>43</v>
      </c>
      <c r="O1199" s="72"/>
      <c r="P1199" s="198">
        <f>O1199*H1199</f>
        <v>0</v>
      </c>
      <c r="Q1199" s="198">
        <v>1.0999999999999999E-2</v>
      </c>
      <c r="R1199" s="198">
        <f>Q1199*H1199</f>
        <v>44.141019999999997</v>
      </c>
      <c r="S1199" s="198">
        <v>0</v>
      </c>
      <c r="T1199" s="199">
        <f>S1199*H1199</f>
        <v>0</v>
      </c>
      <c r="U1199" s="35"/>
      <c r="V1199" s="35"/>
      <c r="W1199" s="35"/>
      <c r="X1199" s="35"/>
      <c r="Y1199" s="35"/>
      <c r="Z1199" s="35"/>
      <c r="AA1199" s="35"/>
      <c r="AB1199" s="35"/>
      <c r="AC1199" s="35"/>
      <c r="AD1199" s="35"/>
      <c r="AE1199" s="35"/>
      <c r="AR1199" s="200" t="s">
        <v>299</v>
      </c>
      <c r="AT1199" s="200" t="s">
        <v>294</v>
      </c>
      <c r="AU1199" s="200" t="s">
        <v>120</v>
      </c>
      <c r="AY1199" s="18" t="s">
        <v>292</v>
      </c>
      <c r="BE1199" s="201">
        <f>IF(N1199="základní",J1199,0)</f>
        <v>0</v>
      </c>
      <c r="BF1199" s="201">
        <f>IF(N1199="snížená",J1199,0)</f>
        <v>0</v>
      </c>
      <c r="BG1199" s="201">
        <f>IF(N1199="zákl. přenesená",J1199,0)</f>
        <v>0</v>
      </c>
      <c r="BH1199" s="201">
        <f>IF(N1199="sníž. přenesená",J1199,0)</f>
        <v>0</v>
      </c>
      <c r="BI1199" s="201">
        <f>IF(N1199="nulová",J1199,0)</f>
        <v>0</v>
      </c>
      <c r="BJ1199" s="18" t="s">
        <v>120</v>
      </c>
      <c r="BK1199" s="201">
        <f>ROUND(I1199*H1199,2)</f>
        <v>0</v>
      </c>
      <c r="BL1199" s="18" t="s">
        <v>299</v>
      </c>
      <c r="BM1199" s="200" t="s">
        <v>1410</v>
      </c>
    </row>
    <row r="1200" spans="1:65" s="14" customFormat="1" ht="11.25">
      <c r="B1200" s="213"/>
      <c r="C1200" s="214"/>
      <c r="D1200" s="204" t="s">
        <v>301</v>
      </c>
      <c r="E1200" s="215" t="s">
        <v>1</v>
      </c>
      <c r="F1200" s="216" t="s">
        <v>1411</v>
      </c>
      <c r="G1200" s="214"/>
      <c r="H1200" s="217">
        <v>4012.82</v>
      </c>
      <c r="I1200" s="218"/>
      <c r="J1200" s="214"/>
      <c r="K1200" s="214"/>
      <c r="L1200" s="219"/>
      <c r="M1200" s="220"/>
      <c r="N1200" s="221"/>
      <c r="O1200" s="221"/>
      <c r="P1200" s="221"/>
      <c r="Q1200" s="221"/>
      <c r="R1200" s="221"/>
      <c r="S1200" s="221"/>
      <c r="T1200" s="222"/>
      <c r="AT1200" s="223" t="s">
        <v>301</v>
      </c>
      <c r="AU1200" s="223" t="s">
        <v>120</v>
      </c>
      <c r="AV1200" s="14" t="s">
        <v>120</v>
      </c>
      <c r="AW1200" s="14" t="s">
        <v>32</v>
      </c>
      <c r="AX1200" s="14" t="s">
        <v>85</v>
      </c>
      <c r="AY1200" s="223" t="s">
        <v>292</v>
      </c>
    </row>
    <row r="1201" spans="1:65" s="2" customFormat="1" ht="16.5" customHeight="1">
      <c r="A1201" s="35"/>
      <c r="B1201" s="36"/>
      <c r="C1201" s="189" t="s">
        <v>1412</v>
      </c>
      <c r="D1201" s="189" t="s">
        <v>294</v>
      </c>
      <c r="E1201" s="190" t="s">
        <v>1413</v>
      </c>
      <c r="F1201" s="191" t="s">
        <v>1414</v>
      </c>
      <c r="G1201" s="192" t="s">
        <v>297</v>
      </c>
      <c r="H1201" s="193">
        <v>3610.6439999999998</v>
      </c>
      <c r="I1201" s="194"/>
      <c r="J1201" s="195">
        <f>ROUND(I1201*H1201,2)</f>
        <v>0</v>
      </c>
      <c r="K1201" s="191" t="s">
        <v>298</v>
      </c>
      <c r="L1201" s="40"/>
      <c r="M1201" s="196" t="s">
        <v>1</v>
      </c>
      <c r="N1201" s="197" t="s">
        <v>43</v>
      </c>
      <c r="O1201" s="72"/>
      <c r="P1201" s="198">
        <f>O1201*H1201</f>
        <v>0</v>
      </c>
      <c r="Q1201" s="198">
        <v>1.2999999999999999E-4</v>
      </c>
      <c r="R1201" s="198">
        <f>Q1201*H1201</f>
        <v>0.46938371999999995</v>
      </c>
      <c r="S1201" s="198">
        <v>0</v>
      </c>
      <c r="T1201" s="199">
        <f>S1201*H1201</f>
        <v>0</v>
      </c>
      <c r="U1201" s="35"/>
      <c r="V1201" s="35"/>
      <c r="W1201" s="35"/>
      <c r="X1201" s="35"/>
      <c r="Y1201" s="35"/>
      <c r="Z1201" s="35"/>
      <c r="AA1201" s="35"/>
      <c r="AB1201" s="35"/>
      <c r="AC1201" s="35"/>
      <c r="AD1201" s="35"/>
      <c r="AE1201" s="35"/>
      <c r="AR1201" s="200" t="s">
        <v>299</v>
      </c>
      <c r="AT1201" s="200" t="s">
        <v>294</v>
      </c>
      <c r="AU1201" s="200" t="s">
        <v>120</v>
      </c>
      <c r="AY1201" s="18" t="s">
        <v>292</v>
      </c>
      <c r="BE1201" s="201">
        <f>IF(N1201="základní",J1201,0)</f>
        <v>0</v>
      </c>
      <c r="BF1201" s="201">
        <f>IF(N1201="snížená",J1201,0)</f>
        <v>0</v>
      </c>
      <c r="BG1201" s="201">
        <f>IF(N1201="zákl. přenesená",J1201,0)</f>
        <v>0</v>
      </c>
      <c r="BH1201" s="201">
        <f>IF(N1201="sníž. přenesená",J1201,0)</f>
        <v>0</v>
      </c>
      <c r="BI1201" s="201">
        <f>IF(N1201="nulová",J1201,0)</f>
        <v>0</v>
      </c>
      <c r="BJ1201" s="18" t="s">
        <v>120</v>
      </c>
      <c r="BK1201" s="201">
        <f>ROUND(I1201*H1201,2)</f>
        <v>0</v>
      </c>
      <c r="BL1201" s="18" t="s">
        <v>299</v>
      </c>
      <c r="BM1201" s="200" t="s">
        <v>1415</v>
      </c>
    </row>
    <row r="1202" spans="1:65" s="14" customFormat="1" ht="11.25">
      <c r="B1202" s="213"/>
      <c r="C1202" s="214"/>
      <c r="D1202" s="204" t="s">
        <v>301</v>
      </c>
      <c r="E1202" s="215" t="s">
        <v>1</v>
      </c>
      <c r="F1202" s="216" t="s">
        <v>1416</v>
      </c>
      <c r="G1202" s="214"/>
      <c r="H1202" s="217">
        <v>3008.87</v>
      </c>
      <c r="I1202" s="218"/>
      <c r="J1202" s="214"/>
      <c r="K1202" s="214"/>
      <c r="L1202" s="219"/>
      <c r="M1202" s="220"/>
      <c r="N1202" s="221"/>
      <c r="O1202" s="221"/>
      <c r="P1202" s="221"/>
      <c r="Q1202" s="221"/>
      <c r="R1202" s="221"/>
      <c r="S1202" s="221"/>
      <c r="T1202" s="222"/>
      <c r="AT1202" s="223" t="s">
        <v>301</v>
      </c>
      <c r="AU1202" s="223" t="s">
        <v>120</v>
      </c>
      <c r="AV1202" s="14" t="s">
        <v>120</v>
      </c>
      <c r="AW1202" s="14" t="s">
        <v>32</v>
      </c>
      <c r="AX1202" s="14" t="s">
        <v>85</v>
      </c>
      <c r="AY1202" s="223" t="s">
        <v>292</v>
      </c>
    </row>
    <row r="1203" spans="1:65" s="14" customFormat="1" ht="11.25">
      <c r="B1203" s="213"/>
      <c r="C1203" s="214"/>
      <c r="D1203" s="204" t="s">
        <v>301</v>
      </c>
      <c r="E1203" s="214"/>
      <c r="F1203" s="216" t="s">
        <v>1417</v>
      </c>
      <c r="G1203" s="214"/>
      <c r="H1203" s="217">
        <v>3610.6439999999998</v>
      </c>
      <c r="I1203" s="218"/>
      <c r="J1203" s="214"/>
      <c r="K1203" s="214"/>
      <c r="L1203" s="219"/>
      <c r="M1203" s="220"/>
      <c r="N1203" s="221"/>
      <c r="O1203" s="221"/>
      <c r="P1203" s="221"/>
      <c r="Q1203" s="221"/>
      <c r="R1203" s="221"/>
      <c r="S1203" s="221"/>
      <c r="T1203" s="222"/>
      <c r="AT1203" s="223" t="s">
        <v>301</v>
      </c>
      <c r="AU1203" s="223" t="s">
        <v>120</v>
      </c>
      <c r="AV1203" s="14" t="s">
        <v>120</v>
      </c>
      <c r="AW1203" s="14" t="s">
        <v>4</v>
      </c>
      <c r="AX1203" s="14" t="s">
        <v>85</v>
      </c>
      <c r="AY1203" s="223" t="s">
        <v>292</v>
      </c>
    </row>
    <row r="1204" spans="1:65" s="2" customFormat="1" ht="33" customHeight="1">
      <c r="A1204" s="35"/>
      <c r="B1204" s="36"/>
      <c r="C1204" s="189" t="s">
        <v>1418</v>
      </c>
      <c r="D1204" s="189" t="s">
        <v>294</v>
      </c>
      <c r="E1204" s="190" t="s">
        <v>1419</v>
      </c>
      <c r="F1204" s="191" t="s">
        <v>1420</v>
      </c>
      <c r="G1204" s="192" t="s">
        <v>407</v>
      </c>
      <c r="H1204" s="193">
        <v>1743</v>
      </c>
      <c r="I1204" s="194"/>
      <c r="J1204" s="195">
        <f>ROUND(I1204*H1204,2)</f>
        <v>0</v>
      </c>
      <c r="K1204" s="191" t="s">
        <v>298</v>
      </c>
      <c r="L1204" s="40"/>
      <c r="M1204" s="196" t="s">
        <v>1</v>
      </c>
      <c r="N1204" s="197" t="s">
        <v>43</v>
      </c>
      <c r="O1204" s="72"/>
      <c r="P1204" s="198">
        <f>O1204*H1204</f>
        <v>0</v>
      </c>
      <c r="Q1204" s="198">
        <v>2.0000000000000002E-5</v>
      </c>
      <c r="R1204" s="198">
        <f>Q1204*H1204</f>
        <v>3.4860000000000002E-2</v>
      </c>
      <c r="S1204" s="198">
        <v>0</v>
      </c>
      <c r="T1204" s="199">
        <f>S1204*H1204</f>
        <v>0</v>
      </c>
      <c r="U1204" s="35"/>
      <c r="V1204" s="35"/>
      <c r="W1204" s="35"/>
      <c r="X1204" s="35"/>
      <c r="Y1204" s="35"/>
      <c r="Z1204" s="35"/>
      <c r="AA1204" s="35"/>
      <c r="AB1204" s="35"/>
      <c r="AC1204" s="35"/>
      <c r="AD1204" s="35"/>
      <c r="AE1204" s="35"/>
      <c r="AR1204" s="200" t="s">
        <v>299</v>
      </c>
      <c r="AT1204" s="200" t="s">
        <v>294</v>
      </c>
      <c r="AU1204" s="200" t="s">
        <v>120</v>
      </c>
      <c r="AY1204" s="18" t="s">
        <v>292</v>
      </c>
      <c r="BE1204" s="201">
        <f>IF(N1204="základní",J1204,0)</f>
        <v>0</v>
      </c>
      <c r="BF1204" s="201">
        <f>IF(N1204="snížená",J1204,0)</f>
        <v>0</v>
      </c>
      <c r="BG1204" s="201">
        <f>IF(N1204="zákl. přenesená",J1204,0)</f>
        <v>0</v>
      </c>
      <c r="BH1204" s="201">
        <f>IF(N1204="sníž. přenesená",J1204,0)</f>
        <v>0</v>
      </c>
      <c r="BI1204" s="201">
        <f>IF(N1204="nulová",J1204,0)</f>
        <v>0</v>
      </c>
      <c r="BJ1204" s="18" t="s">
        <v>120</v>
      </c>
      <c r="BK1204" s="201">
        <f>ROUND(I1204*H1204,2)</f>
        <v>0</v>
      </c>
      <c r="BL1204" s="18" t="s">
        <v>299</v>
      </c>
      <c r="BM1204" s="200" t="s">
        <v>1421</v>
      </c>
    </row>
    <row r="1205" spans="1:65" s="2" customFormat="1" ht="37.9" customHeight="1">
      <c r="A1205" s="35"/>
      <c r="B1205" s="36"/>
      <c r="C1205" s="189" t="s">
        <v>1422</v>
      </c>
      <c r="D1205" s="189" t="s">
        <v>294</v>
      </c>
      <c r="E1205" s="190" t="s">
        <v>1423</v>
      </c>
      <c r="F1205" s="191" t="s">
        <v>1424</v>
      </c>
      <c r="G1205" s="192" t="s">
        <v>581</v>
      </c>
      <c r="H1205" s="193">
        <v>44</v>
      </c>
      <c r="I1205" s="194"/>
      <c r="J1205" s="195">
        <f>ROUND(I1205*H1205,2)</f>
        <v>0</v>
      </c>
      <c r="K1205" s="191" t="s">
        <v>298</v>
      </c>
      <c r="L1205" s="40"/>
      <c r="M1205" s="196" t="s">
        <v>1</v>
      </c>
      <c r="N1205" s="197" t="s">
        <v>43</v>
      </c>
      <c r="O1205" s="72"/>
      <c r="P1205" s="198">
        <f>O1205*H1205</f>
        <v>0</v>
      </c>
      <c r="Q1205" s="198">
        <v>5.3620000000000001E-2</v>
      </c>
      <c r="R1205" s="198">
        <f>Q1205*H1205</f>
        <v>2.35928</v>
      </c>
      <c r="S1205" s="198">
        <v>0</v>
      </c>
      <c r="T1205" s="199">
        <f>S1205*H1205</f>
        <v>0</v>
      </c>
      <c r="U1205" s="35"/>
      <c r="V1205" s="35"/>
      <c r="W1205" s="35"/>
      <c r="X1205" s="35"/>
      <c r="Y1205" s="35"/>
      <c r="Z1205" s="35"/>
      <c r="AA1205" s="35"/>
      <c r="AB1205" s="35"/>
      <c r="AC1205" s="35"/>
      <c r="AD1205" s="35"/>
      <c r="AE1205" s="35"/>
      <c r="AR1205" s="200" t="s">
        <v>299</v>
      </c>
      <c r="AT1205" s="200" t="s">
        <v>294</v>
      </c>
      <c r="AU1205" s="200" t="s">
        <v>120</v>
      </c>
      <c r="AY1205" s="18" t="s">
        <v>292</v>
      </c>
      <c r="BE1205" s="201">
        <f>IF(N1205="základní",J1205,0)</f>
        <v>0</v>
      </c>
      <c r="BF1205" s="201">
        <f>IF(N1205="snížená",J1205,0)</f>
        <v>0</v>
      </c>
      <c r="BG1205" s="201">
        <f>IF(N1205="zákl. přenesená",J1205,0)</f>
        <v>0</v>
      </c>
      <c r="BH1205" s="201">
        <f>IF(N1205="sníž. přenesená",J1205,0)</f>
        <v>0</v>
      </c>
      <c r="BI1205" s="201">
        <f>IF(N1205="nulová",J1205,0)</f>
        <v>0</v>
      </c>
      <c r="BJ1205" s="18" t="s">
        <v>120</v>
      </c>
      <c r="BK1205" s="201">
        <f>ROUND(I1205*H1205,2)</f>
        <v>0</v>
      </c>
      <c r="BL1205" s="18" t="s">
        <v>299</v>
      </c>
      <c r="BM1205" s="200" t="s">
        <v>1425</v>
      </c>
    </row>
    <row r="1206" spans="1:65" s="14" customFormat="1" ht="11.25">
      <c r="B1206" s="213"/>
      <c r="C1206" s="214"/>
      <c r="D1206" s="204" t="s">
        <v>301</v>
      </c>
      <c r="E1206" s="215" t="s">
        <v>1</v>
      </c>
      <c r="F1206" s="216" t="s">
        <v>1426</v>
      </c>
      <c r="G1206" s="214"/>
      <c r="H1206" s="217">
        <v>3</v>
      </c>
      <c r="I1206" s="218"/>
      <c r="J1206" s="214"/>
      <c r="K1206" s="214"/>
      <c r="L1206" s="219"/>
      <c r="M1206" s="220"/>
      <c r="N1206" s="221"/>
      <c r="O1206" s="221"/>
      <c r="P1206" s="221"/>
      <c r="Q1206" s="221"/>
      <c r="R1206" s="221"/>
      <c r="S1206" s="221"/>
      <c r="T1206" s="222"/>
      <c r="AT1206" s="223" t="s">
        <v>301</v>
      </c>
      <c r="AU1206" s="223" t="s">
        <v>120</v>
      </c>
      <c r="AV1206" s="14" t="s">
        <v>120</v>
      </c>
      <c r="AW1206" s="14" t="s">
        <v>32</v>
      </c>
      <c r="AX1206" s="14" t="s">
        <v>77</v>
      </c>
      <c r="AY1206" s="223" t="s">
        <v>292</v>
      </c>
    </row>
    <row r="1207" spans="1:65" s="14" customFormat="1" ht="11.25">
      <c r="B1207" s="213"/>
      <c r="C1207" s="214"/>
      <c r="D1207" s="204" t="s">
        <v>301</v>
      </c>
      <c r="E1207" s="215" t="s">
        <v>1</v>
      </c>
      <c r="F1207" s="216" t="s">
        <v>1427</v>
      </c>
      <c r="G1207" s="214"/>
      <c r="H1207" s="217">
        <v>4</v>
      </c>
      <c r="I1207" s="218"/>
      <c r="J1207" s="214"/>
      <c r="K1207" s="214"/>
      <c r="L1207" s="219"/>
      <c r="M1207" s="220"/>
      <c r="N1207" s="221"/>
      <c r="O1207" s="221"/>
      <c r="P1207" s="221"/>
      <c r="Q1207" s="221"/>
      <c r="R1207" s="221"/>
      <c r="S1207" s="221"/>
      <c r="T1207" s="222"/>
      <c r="AT1207" s="223" t="s">
        <v>301</v>
      </c>
      <c r="AU1207" s="223" t="s">
        <v>120</v>
      </c>
      <c r="AV1207" s="14" t="s">
        <v>120</v>
      </c>
      <c r="AW1207" s="14" t="s">
        <v>32</v>
      </c>
      <c r="AX1207" s="14" t="s">
        <v>77</v>
      </c>
      <c r="AY1207" s="223" t="s">
        <v>292</v>
      </c>
    </row>
    <row r="1208" spans="1:65" s="14" customFormat="1" ht="11.25">
      <c r="B1208" s="213"/>
      <c r="C1208" s="214"/>
      <c r="D1208" s="204" t="s">
        <v>301</v>
      </c>
      <c r="E1208" s="215" t="s">
        <v>1</v>
      </c>
      <c r="F1208" s="216" t="s">
        <v>1428</v>
      </c>
      <c r="G1208" s="214"/>
      <c r="H1208" s="217">
        <v>18</v>
      </c>
      <c r="I1208" s="218"/>
      <c r="J1208" s="214"/>
      <c r="K1208" s="214"/>
      <c r="L1208" s="219"/>
      <c r="M1208" s="220"/>
      <c r="N1208" s="221"/>
      <c r="O1208" s="221"/>
      <c r="P1208" s="221"/>
      <c r="Q1208" s="221"/>
      <c r="R1208" s="221"/>
      <c r="S1208" s="221"/>
      <c r="T1208" s="222"/>
      <c r="AT1208" s="223" t="s">
        <v>301</v>
      </c>
      <c r="AU1208" s="223" t="s">
        <v>120</v>
      </c>
      <c r="AV1208" s="14" t="s">
        <v>120</v>
      </c>
      <c r="AW1208" s="14" t="s">
        <v>32</v>
      </c>
      <c r="AX1208" s="14" t="s">
        <v>77</v>
      </c>
      <c r="AY1208" s="223" t="s">
        <v>292</v>
      </c>
    </row>
    <row r="1209" spans="1:65" s="14" customFormat="1" ht="11.25">
      <c r="B1209" s="213"/>
      <c r="C1209" s="214"/>
      <c r="D1209" s="204" t="s">
        <v>301</v>
      </c>
      <c r="E1209" s="215" t="s">
        <v>1</v>
      </c>
      <c r="F1209" s="216" t="s">
        <v>1429</v>
      </c>
      <c r="G1209" s="214"/>
      <c r="H1209" s="217">
        <v>19</v>
      </c>
      <c r="I1209" s="218"/>
      <c r="J1209" s="214"/>
      <c r="K1209" s="214"/>
      <c r="L1209" s="219"/>
      <c r="M1209" s="220"/>
      <c r="N1209" s="221"/>
      <c r="O1209" s="221"/>
      <c r="P1209" s="221"/>
      <c r="Q1209" s="221"/>
      <c r="R1209" s="221"/>
      <c r="S1209" s="221"/>
      <c r="T1209" s="222"/>
      <c r="AT1209" s="223" t="s">
        <v>301</v>
      </c>
      <c r="AU1209" s="223" t="s">
        <v>120</v>
      </c>
      <c r="AV1209" s="14" t="s">
        <v>120</v>
      </c>
      <c r="AW1209" s="14" t="s">
        <v>32</v>
      </c>
      <c r="AX1209" s="14" t="s">
        <v>77</v>
      </c>
      <c r="AY1209" s="223" t="s">
        <v>292</v>
      </c>
    </row>
    <row r="1210" spans="1:65" s="15" customFormat="1" ht="11.25">
      <c r="B1210" s="224"/>
      <c r="C1210" s="225"/>
      <c r="D1210" s="204" t="s">
        <v>301</v>
      </c>
      <c r="E1210" s="226" t="s">
        <v>1</v>
      </c>
      <c r="F1210" s="227" t="s">
        <v>304</v>
      </c>
      <c r="G1210" s="225"/>
      <c r="H1210" s="228">
        <v>44</v>
      </c>
      <c r="I1210" s="229"/>
      <c r="J1210" s="225"/>
      <c r="K1210" s="225"/>
      <c r="L1210" s="230"/>
      <c r="M1210" s="231"/>
      <c r="N1210" s="232"/>
      <c r="O1210" s="232"/>
      <c r="P1210" s="232"/>
      <c r="Q1210" s="232"/>
      <c r="R1210" s="232"/>
      <c r="S1210" s="232"/>
      <c r="T1210" s="233"/>
      <c r="AT1210" s="234" t="s">
        <v>301</v>
      </c>
      <c r="AU1210" s="234" t="s">
        <v>120</v>
      </c>
      <c r="AV1210" s="15" t="s">
        <v>299</v>
      </c>
      <c r="AW1210" s="15" t="s">
        <v>32</v>
      </c>
      <c r="AX1210" s="15" t="s">
        <v>85</v>
      </c>
      <c r="AY1210" s="234" t="s">
        <v>292</v>
      </c>
    </row>
    <row r="1211" spans="1:65" s="2" customFormat="1" ht="24.2" customHeight="1">
      <c r="A1211" s="35"/>
      <c r="B1211" s="36"/>
      <c r="C1211" s="246" t="s">
        <v>1430</v>
      </c>
      <c r="D1211" s="246" t="s">
        <v>626</v>
      </c>
      <c r="E1211" s="247" t="s">
        <v>1431</v>
      </c>
      <c r="F1211" s="248" t="s">
        <v>1432</v>
      </c>
      <c r="G1211" s="249" t="s">
        <v>581</v>
      </c>
      <c r="H1211" s="250">
        <v>44</v>
      </c>
      <c r="I1211" s="251"/>
      <c r="J1211" s="252">
        <f>ROUND(I1211*H1211,2)</f>
        <v>0</v>
      </c>
      <c r="K1211" s="248" t="s">
        <v>298</v>
      </c>
      <c r="L1211" s="253"/>
      <c r="M1211" s="254" t="s">
        <v>1</v>
      </c>
      <c r="N1211" s="255" t="s">
        <v>43</v>
      </c>
      <c r="O1211" s="72"/>
      <c r="P1211" s="198">
        <f>O1211*H1211</f>
        <v>0</v>
      </c>
      <c r="Q1211" s="198">
        <v>5.8200000000000002E-2</v>
      </c>
      <c r="R1211" s="198">
        <f>Q1211*H1211</f>
        <v>2.5608</v>
      </c>
      <c r="S1211" s="198">
        <v>0</v>
      </c>
      <c r="T1211" s="199">
        <f>S1211*H1211</f>
        <v>0</v>
      </c>
      <c r="U1211" s="35"/>
      <c r="V1211" s="35"/>
      <c r="W1211" s="35"/>
      <c r="X1211" s="35"/>
      <c r="Y1211" s="35"/>
      <c r="Z1211" s="35"/>
      <c r="AA1211" s="35"/>
      <c r="AB1211" s="35"/>
      <c r="AC1211" s="35"/>
      <c r="AD1211" s="35"/>
      <c r="AE1211" s="35"/>
      <c r="AR1211" s="200" t="s">
        <v>357</v>
      </c>
      <c r="AT1211" s="200" t="s">
        <v>626</v>
      </c>
      <c r="AU1211" s="200" t="s">
        <v>120</v>
      </c>
      <c r="AY1211" s="18" t="s">
        <v>292</v>
      </c>
      <c r="BE1211" s="201">
        <f>IF(N1211="základní",J1211,0)</f>
        <v>0</v>
      </c>
      <c r="BF1211" s="201">
        <f>IF(N1211="snížená",J1211,0)</f>
        <v>0</v>
      </c>
      <c r="BG1211" s="201">
        <f>IF(N1211="zákl. přenesená",J1211,0)</f>
        <v>0</v>
      </c>
      <c r="BH1211" s="201">
        <f>IF(N1211="sníž. přenesená",J1211,0)</f>
        <v>0</v>
      </c>
      <c r="BI1211" s="201">
        <f>IF(N1211="nulová",J1211,0)</f>
        <v>0</v>
      </c>
      <c r="BJ1211" s="18" t="s">
        <v>120</v>
      </c>
      <c r="BK1211" s="201">
        <f>ROUND(I1211*H1211,2)</f>
        <v>0</v>
      </c>
      <c r="BL1211" s="18" t="s">
        <v>299</v>
      </c>
      <c r="BM1211" s="200" t="s">
        <v>1433</v>
      </c>
    </row>
    <row r="1212" spans="1:65" s="14" customFormat="1" ht="22.5">
      <c r="B1212" s="213"/>
      <c r="C1212" s="214"/>
      <c r="D1212" s="204" t="s">
        <v>301</v>
      </c>
      <c r="E1212" s="215" t="s">
        <v>1</v>
      </c>
      <c r="F1212" s="216" t="s">
        <v>1434</v>
      </c>
      <c r="G1212" s="214"/>
      <c r="H1212" s="217">
        <v>44</v>
      </c>
      <c r="I1212" s="218"/>
      <c r="J1212" s="214"/>
      <c r="K1212" s="214"/>
      <c r="L1212" s="219"/>
      <c r="M1212" s="220"/>
      <c r="N1212" s="221"/>
      <c r="O1212" s="221"/>
      <c r="P1212" s="221"/>
      <c r="Q1212" s="221"/>
      <c r="R1212" s="221"/>
      <c r="S1212" s="221"/>
      <c r="T1212" s="222"/>
      <c r="AT1212" s="223" t="s">
        <v>301</v>
      </c>
      <c r="AU1212" s="223" t="s">
        <v>120</v>
      </c>
      <c r="AV1212" s="14" t="s">
        <v>120</v>
      </c>
      <c r="AW1212" s="14" t="s">
        <v>32</v>
      </c>
      <c r="AX1212" s="14" t="s">
        <v>85</v>
      </c>
      <c r="AY1212" s="223" t="s">
        <v>292</v>
      </c>
    </row>
    <row r="1213" spans="1:65" s="12" customFormat="1" ht="22.9" customHeight="1">
      <c r="B1213" s="173"/>
      <c r="C1213" s="174"/>
      <c r="D1213" s="175" t="s">
        <v>76</v>
      </c>
      <c r="E1213" s="187" t="s">
        <v>362</v>
      </c>
      <c r="F1213" s="187" t="s">
        <v>1435</v>
      </c>
      <c r="G1213" s="174"/>
      <c r="H1213" s="174"/>
      <c r="I1213" s="177"/>
      <c r="J1213" s="188">
        <f>BK1213</f>
        <v>0</v>
      </c>
      <c r="K1213" s="174"/>
      <c r="L1213" s="179"/>
      <c r="M1213" s="180"/>
      <c r="N1213" s="181"/>
      <c r="O1213" s="181"/>
      <c r="P1213" s="182">
        <f>SUM(P1214:P1238)</f>
        <v>0</v>
      </c>
      <c r="Q1213" s="181"/>
      <c r="R1213" s="182">
        <f>SUM(R1214:R1238)</f>
        <v>1.0798925000000001</v>
      </c>
      <c r="S1213" s="181"/>
      <c r="T1213" s="183">
        <f>SUM(T1214:T1238)</f>
        <v>0</v>
      </c>
      <c r="AR1213" s="184" t="s">
        <v>85</v>
      </c>
      <c r="AT1213" s="185" t="s">
        <v>76</v>
      </c>
      <c r="AU1213" s="185" t="s">
        <v>85</v>
      </c>
      <c r="AY1213" s="184" t="s">
        <v>292</v>
      </c>
      <c r="BK1213" s="186">
        <f>SUM(BK1214:BK1238)</f>
        <v>0</v>
      </c>
    </row>
    <row r="1214" spans="1:65" s="2" customFormat="1" ht="37.9" customHeight="1">
      <c r="A1214" s="35"/>
      <c r="B1214" s="36"/>
      <c r="C1214" s="189" t="s">
        <v>1436</v>
      </c>
      <c r="D1214" s="189" t="s">
        <v>294</v>
      </c>
      <c r="E1214" s="190" t="s">
        <v>1437</v>
      </c>
      <c r="F1214" s="191" t="s">
        <v>1438</v>
      </c>
      <c r="G1214" s="192" t="s">
        <v>297</v>
      </c>
      <c r="H1214" s="193">
        <v>2273.9</v>
      </c>
      <c r="I1214" s="194"/>
      <c r="J1214" s="195">
        <f>ROUND(I1214*H1214,2)</f>
        <v>0</v>
      </c>
      <c r="K1214" s="191" t="s">
        <v>298</v>
      </c>
      <c r="L1214" s="40"/>
      <c r="M1214" s="196" t="s">
        <v>1</v>
      </c>
      <c r="N1214" s="197" t="s">
        <v>43</v>
      </c>
      <c r="O1214" s="72"/>
      <c r="P1214" s="198">
        <f>O1214*H1214</f>
        <v>0</v>
      </c>
      <c r="Q1214" s="198">
        <v>0</v>
      </c>
      <c r="R1214" s="198">
        <f>Q1214*H1214</f>
        <v>0</v>
      </c>
      <c r="S1214" s="198">
        <v>0</v>
      </c>
      <c r="T1214" s="199">
        <f>S1214*H1214</f>
        <v>0</v>
      </c>
      <c r="U1214" s="35"/>
      <c r="V1214" s="35"/>
      <c r="W1214" s="35"/>
      <c r="X1214" s="35"/>
      <c r="Y1214" s="35"/>
      <c r="Z1214" s="35"/>
      <c r="AA1214" s="35"/>
      <c r="AB1214" s="35"/>
      <c r="AC1214" s="35"/>
      <c r="AD1214" s="35"/>
      <c r="AE1214" s="35"/>
      <c r="AR1214" s="200" t="s">
        <v>299</v>
      </c>
      <c r="AT1214" s="200" t="s">
        <v>294</v>
      </c>
      <c r="AU1214" s="200" t="s">
        <v>120</v>
      </c>
      <c r="AY1214" s="18" t="s">
        <v>292</v>
      </c>
      <c r="BE1214" s="201">
        <f>IF(N1214="základní",J1214,0)</f>
        <v>0</v>
      </c>
      <c r="BF1214" s="201">
        <f>IF(N1214="snížená",J1214,0)</f>
        <v>0</v>
      </c>
      <c r="BG1214" s="201">
        <f>IF(N1214="zákl. přenesená",J1214,0)</f>
        <v>0</v>
      </c>
      <c r="BH1214" s="201">
        <f>IF(N1214="sníž. přenesená",J1214,0)</f>
        <v>0</v>
      </c>
      <c r="BI1214" s="201">
        <f>IF(N1214="nulová",J1214,0)</f>
        <v>0</v>
      </c>
      <c r="BJ1214" s="18" t="s">
        <v>120</v>
      </c>
      <c r="BK1214" s="201">
        <f>ROUND(I1214*H1214,2)</f>
        <v>0</v>
      </c>
      <c r="BL1214" s="18" t="s">
        <v>299</v>
      </c>
      <c r="BM1214" s="200" t="s">
        <v>1439</v>
      </c>
    </row>
    <row r="1215" spans="1:65" s="14" customFormat="1" ht="11.25">
      <c r="B1215" s="213"/>
      <c r="C1215" s="214"/>
      <c r="D1215" s="204" t="s">
        <v>301</v>
      </c>
      <c r="E1215" s="215" t="s">
        <v>1</v>
      </c>
      <c r="F1215" s="216" t="s">
        <v>1440</v>
      </c>
      <c r="G1215" s="214"/>
      <c r="H1215" s="217">
        <v>508.75</v>
      </c>
      <c r="I1215" s="218"/>
      <c r="J1215" s="214"/>
      <c r="K1215" s="214"/>
      <c r="L1215" s="219"/>
      <c r="M1215" s="220"/>
      <c r="N1215" s="221"/>
      <c r="O1215" s="221"/>
      <c r="P1215" s="221"/>
      <c r="Q1215" s="221"/>
      <c r="R1215" s="221"/>
      <c r="S1215" s="221"/>
      <c r="T1215" s="222"/>
      <c r="AT1215" s="223" t="s">
        <v>301</v>
      </c>
      <c r="AU1215" s="223" t="s">
        <v>120</v>
      </c>
      <c r="AV1215" s="14" t="s">
        <v>120</v>
      </c>
      <c r="AW1215" s="14" t="s">
        <v>32</v>
      </c>
      <c r="AX1215" s="14" t="s">
        <v>77</v>
      </c>
      <c r="AY1215" s="223" t="s">
        <v>292</v>
      </c>
    </row>
    <row r="1216" spans="1:65" s="14" customFormat="1" ht="11.25">
      <c r="B1216" s="213"/>
      <c r="C1216" s="214"/>
      <c r="D1216" s="204" t="s">
        <v>301</v>
      </c>
      <c r="E1216" s="215" t="s">
        <v>1</v>
      </c>
      <c r="F1216" s="216" t="s">
        <v>1441</v>
      </c>
      <c r="G1216" s="214"/>
      <c r="H1216" s="217">
        <v>508.75</v>
      </c>
      <c r="I1216" s="218"/>
      <c r="J1216" s="214"/>
      <c r="K1216" s="214"/>
      <c r="L1216" s="219"/>
      <c r="M1216" s="220"/>
      <c r="N1216" s="221"/>
      <c r="O1216" s="221"/>
      <c r="P1216" s="221"/>
      <c r="Q1216" s="221"/>
      <c r="R1216" s="221"/>
      <c r="S1216" s="221"/>
      <c r="T1216" s="222"/>
      <c r="AT1216" s="223" t="s">
        <v>301</v>
      </c>
      <c r="AU1216" s="223" t="s">
        <v>120</v>
      </c>
      <c r="AV1216" s="14" t="s">
        <v>120</v>
      </c>
      <c r="AW1216" s="14" t="s">
        <v>32</v>
      </c>
      <c r="AX1216" s="14" t="s">
        <v>77</v>
      </c>
      <c r="AY1216" s="223" t="s">
        <v>292</v>
      </c>
    </row>
    <row r="1217" spans="1:65" s="14" customFormat="1" ht="11.25">
      <c r="B1217" s="213"/>
      <c r="C1217" s="214"/>
      <c r="D1217" s="204" t="s">
        <v>301</v>
      </c>
      <c r="E1217" s="215" t="s">
        <v>1</v>
      </c>
      <c r="F1217" s="216" t="s">
        <v>1442</v>
      </c>
      <c r="G1217" s="214"/>
      <c r="H1217" s="217">
        <v>480.25</v>
      </c>
      <c r="I1217" s="218"/>
      <c r="J1217" s="214"/>
      <c r="K1217" s="214"/>
      <c r="L1217" s="219"/>
      <c r="M1217" s="220"/>
      <c r="N1217" s="221"/>
      <c r="O1217" s="221"/>
      <c r="P1217" s="221"/>
      <c r="Q1217" s="221"/>
      <c r="R1217" s="221"/>
      <c r="S1217" s="221"/>
      <c r="T1217" s="222"/>
      <c r="AT1217" s="223" t="s">
        <v>301</v>
      </c>
      <c r="AU1217" s="223" t="s">
        <v>120</v>
      </c>
      <c r="AV1217" s="14" t="s">
        <v>120</v>
      </c>
      <c r="AW1217" s="14" t="s">
        <v>32</v>
      </c>
      <c r="AX1217" s="14" t="s">
        <v>77</v>
      </c>
      <c r="AY1217" s="223" t="s">
        <v>292</v>
      </c>
    </row>
    <row r="1218" spans="1:65" s="14" customFormat="1" ht="11.25">
      <c r="B1218" s="213"/>
      <c r="C1218" s="214"/>
      <c r="D1218" s="204" t="s">
        <v>301</v>
      </c>
      <c r="E1218" s="215" t="s">
        <v>1</v>
      </c>
      <c r="F1218" s="216" t="s">
        <v>1443</v>
      </c>
      <c r="G1218" s="214"/>
      <c r="H1218" s="217">
        <v>480.25</v>
      </c>
      <c r="I1218" s="218"/>
      <c r="J1218" s="214"/>
      <c r="K1218" s="214"/>
      <c r="L1218" s="219"/>
      <c r="M1218" s="220"/>
      <c r="N1218" s="221"/>
      <c r="O1218" s="221"/>
      <c r="P1218" s="221"/>
      <c r="Q1218" s="221"/>
      <c r="R1218" s="221"/>
      <c r="S1218" s="221"/>
      <c r="T1218" s="222"/>
      <c r="AT1218" s="223" t="s">
        <v>301</v>
      </c>
      <c r="AU1218" s="223" t="s">
        <v>120</v>
      </c>
      <c r="AV1218" s="14" t="s">
        <v>120</v>
      </c>
      <c r="AW1218" s="14" t="s">
        <v>32</v>
      </c>
      <c r="AX1218" s="14" t="s">
        <v>77</v>
      </c>
      <c r="AY1218" s="223" t="s">
        <v>292</v>
      </c>
    </row>
    <row r="1219" spans="1:65" s="14" customFormat="1" ht="11.25">
      <c r="B1219" s="213"/>
      <c r="C1219" s="214"/>
      <c r="D1219" s="204" t="s">
        <v>301</v>
      </c>
      <c r="E1219" s="215" t="s">
        <v>1</v>
      </c>
      <c r="F1219" s="216" t="s">
        <v>1444</v>
      </c>
      <c r="G1219" s="214"/>
      <c r="H1219" s="217">
        <v>295.89999999999998</v>
      </c>
      <c r="I1219" s="218"/>
      <c r="J1219" s="214"/>
      <c r="K1219" s="214"/>
      <c r="L1219" s="219"/>
      <c r="M1219" s="220"/>
      <c r="N1219" s="221"/>
      <c r="O1219" s="221"/>
      <c r="P1219" s="221"/>
      <c r="Q1219" s="221"/>
      <c r="R1219" s="221"/>
      <c r="S1219" s="221"/>
      <c r="T1219" s="222"/>
      <c r="AT1219" s="223" t="s">
        <v>301</v>
      </c>
      <c r="AU1219" s="223" t="s">
        <v>120</v>
      </c>
      <c r="AV1219" s="14" t="s">
        <v>120</v>
      </c>
      <c r="AW1219" s="14" t="s">
        <v>32</v>
      </c>
      <c r="AX1219" s="14" t="s">
        <v>77</v>
      </c>
      <c r="AY1219" s="223" t="s">
        <v>292</v>
      </c>
    </row>
    <row r="1220" spans="1:65" s="15" customFormat="1" ht="11.25">
      <c r="B1220" s="224"/>
      <c r="C1220" s="225"/>
      <c r="D1220" s="204" t="s">
        <v>301</v>
      </c>
      <c r="E1220" s="226" t="s">
        <v>167</v>
      </c>
      <c r="F1220" s="227" t="s">
        <v>304</v>
      </c>
      <c r="G1220" s="225"/>
      <c r="H1220" s="228">
        <v>2273.9</v>
      </c>
      <c r="I1220" s="229"/>
      <c r="J1220" s="225"/>
      <c r="K1220" s="225"/>
      <c r="L1220" s="230"/>
      <c r="M1220" s="231"/>
      <c r="N1220" s="232"/>
      <c r="O1220" s="232"/>
      <c r="P1220" s="232"/>
      <c r="Q1220" s="232"/>
      <c r="R1220" s="232"/>
      <c r="S1220" s="232"/>
      <c r="T1220" s="233"/>
      <c r="AT1220" s="234" t="s">
        <v>301</v>
      </c>
      <c r="AU1220" s="234" t="s">
        <v>120</v>
      </c>
      <c r="AV1220" s="15" t="s">
        <v>299</v>
      </c>
      <c r="AW1220" s="15" t="s">
        <v>32</v>
      </c>
      <c r="AX1220" s="15" t="s">
        <v>85</v>
      </c>
      <c r="AY1220" s="234" t="s">
        <v>292</v>
      </c>
    </row>
    <row r="1221" spans="1:65" s="2" customFormat="1" ht="33" customHeight="1">
      <c r="A1221" s="35"/>
      <c r="B1221" s="36"/>
      <c r="C1221" s="189" t="s">
        <v>1445</v>
      </c>
      <c r="D1221" s="189" t="s">
        <v>294</v>
      </c>
      <c r="E1221" s="190" t="s">
        <v>1446</v>
      </c>
      <c r="F1221" s="191" t="s">
        <v>1447</v>
      </c>
      <c r="G1221" s="192" t="s">
        <v>297</v>
      </c>
      <c r="H1221" s="193">
        <v>545736</v>
      </c>
      <c r="I1221" s="194"/>
      <c r="J1221" s="195">
        <f>ROUND(I1221*H1221,2)</f>
        <v>0</v>
      </c>
      <c r="K1221" s="191" t="s">
        <v>298</v>
      </c>
      <c r="L1221" s="40"/>
      <c r="M1221" s="196" t="s">
        <v>1</v>
      </c>
      <c r="N1221" s="197" t="s">
        <v>43</v>
      </c>
      <c r="O1221" s="72"/>
      <c r="P1221" s="198">
        <f>O1221*H1221</f>
        <v>0</v>
      </c>
      <c r="Q1221" s="198">
        <v>0</v>
      </c>
      <c r="R1221" s="198">
        <f>Q1221*H1221</f>
        <v>0</v>
      </c>
      <c r="S1221" s="198">
        <v>0</v>
      </c>
      <c r="T1221" s="199">
        <f>S1221*H1221</f>
        <v>0</v>
      </c>
      <c r="U1221" s="35"/>
      <c r="V1221" s="35"/>
      <c r="W1221" s="35"/>
      <c r="X1221" s="35"/>
      <c r="Y1221" s="35"/>
      <c r="Z1221" s="35"/>
      <c r="AA1221" s="35"/>
      <c r="AB1221" s="35"/>
      <c r="AC1221" s="35"/>
      <c r="AD1221" s="35"/>
      <c r="AE1221" s="35"/>
      <c r="AR1221" s="200" t="s">
        <v>299</v>
      </c>
      <c r="AT1221" s="200" t="s">
        <v>294</v>
      </c>
      <c r="AU1221" s="200" t="s">
        <v>120</v>
      </c>
      <c r="AY1221" s="18" t="s">
        <v>292</v>
      </c>
      <c r="BE1221" s="201">
        <f>IF(N1221="základní",J1221,0)</f>
        <v>0</v>
      </c>
      <c r="BF1221" s="201">
        <f>IF(N1221="snížená",J1221,0)</f>
        <v>0</v>
      </c>
      <c r="BG1221" s="201">
        <f>IF(N1221="zákl. přenesená",J1221,0)</f>
        <v>0</v>
      </c>
      <c r="BH1221" s="201">
        <f>IF(N1221="sníž. přenesená",J1221,0)</f>
        <v>0</v>
      </c>
      <c r="BI1221" s="201">
        <f>IF(N1221="nulová",J1221,0)</f>
        <v>0</v>
      </c>
      <c r="BJ1221" s="18" t="s">
        <v>120</v>
      </c>
      <c r="BK1221" s="201">
        <f>ROUND(I1221*H1221,2)</f>
        <v>0</v>
      </c>
      <c r="BL1221" s="18" t="s">
        <v>299</v>
      </c>
      <c r="BM1221" s="200" t="s">
        <v>1448</v>
      </c>
    </row>
    <row r="1222" spans="1:65" s="14" customFormat="1" ht="11.25">
      <c r="B1222" s="213"/>
      <c r="C1222" s="214"/>
      <c r="D1222" s="204" t="s">
        <v>301</v>
      </c>
      <c r="E1222" s="215" t="s">
        <v>1</v>
      </c>
      <c r="F1222" s="216" t="s">
        <v>1449</v>
      </c>
      <c r="G1222" s="214"/>
      <c r="H1222" s="217">
        <v>545736</v>
      </c>
      <c r="I1222" s="218"/>
      <c r="J1222" s="214"/>
      <c r="K1222" s="214"/>
      <c r="L1222" s="219"/>
      <c r="M1222" s="220"/>
      <c r="N1222" s="221"/>
      <c r="O1222" s="221"/>
      <c r="P1222" s="221"/>
      <c r="Q1222" s="221"/>
      <c r="R1222" s="221"/>
      <c r="S1222" s="221"/>
      <c r="T1222" s="222"/>
      <c r="AT1222" s="223" t="s">
        <v>301</v>
      </c>
      <c r="AU1222" s="223" t="s">
        <v>120</v>
      </c>
      <c r="AV1222" s="14" t="s">
        <v>120</v>
      </c>
      <c r="AW1222" s="14" t="s">
        <v>32</v>
      </c>
      <c r="AX1222" s="14" t="s">
        <v>85</v>
      </c>
      <c r="AY1222" s="223" t="s">
        <v>292</v>
      </c>
    </row>
    <row r="1223" spans="1:65" s="2" customFormat="1" ht="37.9" customHeight="1">
      <c r="A1223" s="35"/>
      <c r="B1223" s="36"/>
      <c r="C1223" s="189" t="s">
        <v>1450</v>
      </c>
      <c r="D1223" s="189" t="s">
        <v>294</v>
      </c>
      <c r="E1223" s="190" t="s">
        <v>1451</v>
      </c>
      <c r="F1223" s="191" t="s">
        <v>1452</v>
      </c>
      <c r="G1223" s="192" t="s">
        <v>297</v>
      </c>
      <c r="H1223" s="193">
        <v>2273.9</v>
      </c>
      <c r="I1223" s="194"/>
      <c r="J1223" s="195">
        <f>ROUND(I1223*H1223,2)</f>
        <v>0</v>
      </c>
      <c r="K1223" s="191" t="s">
        <v>298</v>
      </c>
      <c r="L1223" s="40"/>
      <c r="M1223" s="196" t="s">
        <v>1</v>
      </c>
      <c r="N1223" s="197" t="s">
        <v>43</v>
      </c>
      <c r="O1223" s="72"/>
      <c r="P1223" s="198">
        <f>O1223*H1223</f>
        <v>0</v>
      </c>
      <c r="Q1223" s="198">
        <v>0</v>
      </c>
      <c r="R1223" s="198">
        <f>Q1223*H1223</f>
        <v>0</v>
      </c>
      <c r="S1223" s="198">
        <v>0</v>
      </c>
      <c r="T1223" s="199">
        <f>S1223*H1223</f>
        <v>0</v>
      </c>
      <c r="U1223" s="35"/>
      <c r="V1223" s="35"/>
      <c r="W1223" s="35"/>
      <c r="X1223" s="35"/>
      <c r="Y1223" s="35"/>
      <c r="Z1223" s="35"/>
      <c r="AA1223" s="35"/>
      <c r="AB1223" s="35"/>
      <c r="AC1223" s="35"/>
      <c r="AD1223" s="35"/>
      <c r="AE1223" s="35"/>
      <c r="AR1223" s="200" t="s">
        <v>299</v>
      </c>
      <c r="AT1223" s="200" t="s">
        <v>294</v>
      </c>
      <c r="AU1223" s="200" t="s">
        <v>120</v>
      </c>
      <c r="AY1223" s="18" t="s">
        <v>292</v>
      </c>
      <c r="BE1223" s="201">
        <f>IF(N1223="základní",J1223,0)</f>
        <v>0</v>
      </c>
      <c r="BF1223" s="201">
        <f>IF(N1223="snížená",J1223,0)</f>
        <v>0</v>
      </c>
      <c r="BG1223" s="201">
        <f>IF(N1223="zákl. přenesená",J1223,0)</f>
        <v>0</v>
      </c>
      <c r="BH1223" s="201">
        <f>IF(N1223="sníž. přenesená",J1223,0)</f>
        <v>0</v>
      </c>
      <c r="BI1223" s="201">
        <f>IF(N1223="nulová",J1223,0)</f>
        <v>0</v>
      </c>
      <c r="BJ1223" s="18" t="s">
        <v>120</v>
      </c>
      <c r="BK1223" s="201">
        <f>ROUND(I1223*H1223,2)</f>
        <v>0</v>
      </c>
      <c r="BL1223" s="18" t="s">
        <v>299</v>
      </c>
      <c r="BM1223" s="200" t="s">
        <v>1453</v>
      </c>
    </row>
    <row r="1224" spans="1:65" s="14" customFormat="1" ht="11.25">
      <c r="B1224" s="213"/>
      <c r="C1224" s="214"/>
      <c r="D1224" s="204" t="s">
        <v>301</v>
      </c>
      <c r="E1224" s="215" t="s">
        <v>1</v>
      </c>
      <c r="F1224" s="216" t="s">
        <v>167</v>
      </c>
      <c r="G1224" s="214"/>
      <c r="H1224" s="217">
        <v>2273.9</v>
      </c>
      <c r="I1224" s="218"/>
      <c r="J1224" s="214"/>
      <c r="K1224" s="214"/>
      <c r="L1224" s="219"/>
      <c r="M1224" s="220"/>
      <c r="N1224" s="221"/>
      <c r="O1224" s="221"/>
      <c r="P1224" s="221"/>
      <c r="Q1224" s="221"/>
      <c r="R1224" s="221"/>
      <c r="S1224" s="221"/>
      <c r="T1224" s="222"/>
      <c r="AT1224" s="223" t="s">
        <v>301</v>
      </c>
      <c r="AU1224" s="223" t="s">
        <v>120</v>
      </c>
      <c r="AV1224" s="14" t="s">
        <v>120</v>
      </c>
      <c r="AW1224" s="14" t="s">
        <v>32</v>
      </c>
      <c r="AX1224" s="14" t="s">
        <v>85</v>
      </c>
      <c r="AY1224" s="223" t="s">
        <v>292</v>
      </c>
    </row>
    <row r="1225" spans="1:65" s="2" customFormat="1" ht="21.75" customHeight="1">
      <c r="A1225" s="35"/>
      <c r="B1225" s="36"/>
      <c r="C1225" s="189" t="s">
        <v>1454</v>
      </c>
      <c r="D1225" s="189" t="s">
        <v>294</v>
      </c>
      <c r="E1225" s="190" t="s">
        <v>1455</v>
      </c>
      <c r="F1225" s="191" t="s">
        <v>1456</v>
      </c>
      <c r="G1225" s="192" t="s">
        <v>297</v>
      </c>
      <c r="H1225" s="193">
        <v>2273.9</v>
      </c>
      <c r="I1225" s="194"/>
      <c r="J1225" s="195">
        <f>ROUND(I1225*H1225,2)</f>
        <v>0</v>
      </c>
      <c r="K1225" s="191" t="s">
        <v>298</v>
      </c>
      <c r="L1225" s="40"/>
      <c r="M1225" s="196" t="s">
        <v>1</v>
      </c>
      <c r="N1225" s="197" t="s">
        <v>43</v>
      </c>
      <c r="O1225" s="72"/>
      <c r="P1225" s="198">
        <f>O1225*H1225</f>
        <v>0</v>
      </c>
      <c r="Q1225" s="198">
        <v>0</v>
      </c>
      <c r="R1225" s="198">
        <f>Q1225*H1225</f>
        <v>0</v>
      </c>
      <c r="S1225" s="198">
        <v>0</v>
      </c>
      <c r="T1225" s="199">
        <f>S1225*H1225</f>
        <v>0</v>
      </c>
      <c r="U1225" s="35"/>
      <c r="V1225" s="35"/>
      <c r="W1225" s="35"/>
      <c r="X1225" s="35"/>
      <c r="Y1225" s="35"/>
      <c r="Z1225" s="35"/>
      <c r="AA1225" s="35"/>
      <c r="AB1225" s="35"/>
      <c r="AC1225" s="35"/>
      <c r="AD1225" s="35"/>
      <c r="AE1225" s="35"/>
      <c r="AR1225" s="200" t="s">
        <v>299</v>
      </c>
      <c r="AT1225" s="200" t="s">
        <v>294</v>
      </c>
      <c r="AU1225" s="200" t="s">
        <v>120</v>
      </c>
      <c r="AY1225" s="18" t="s">
        <v>292</v>
      </c>
      <c r="BE1225" s="201">
        <f>IF(N1225="základní",J1225,0)</f>
        <v>0</v>
      </c>
      <c r="BF1225" s="201">
        <f>IF(N1225="snížená",J1225,0)</f>
        <v>0</v>
      </c>
      <c r="BG1225" s="201">
        <f>IF(N1225="zákl. přenesená",J1225,0)</f>
        <v>0</v>
      </c>
      <c r="BH1225" s="201">
        <f>IF(N1225="sníž. přenesená",J1225,0)</f>
        <v>0</v>
      </c>
      <c r="BI1225" s="201">
        <f>IF(N1225="nulová",J1225,0)</f>
        <v>0</v>
      </c>
      <c r="BJ1225" s="18" t="s">
        <v>120</v>
      </c>
      <c r="BK1225" s="201">
        <f>ROUND(I1225*H1225,2)</f>
        <v>0</v>
      </c>
      <c r="BL1225" s="18" t="s">
        <v>299</v>
      </c>
      <c r="BM1225" s="200" t="s">
        <v>1457</v>
      </c>
    </row>
    <row r="1226" spans="1:65" s="14" customFormat="1" ht="11.25">
      <c r="B1226" s="213"/>
      <c r="C1226" s="214"/>
      <c r="D1226" s="204" t="s">
        <v>301</v>
      </c>
      <c r="E1226" s="215" t="s">
        <v>1</v>
      </c>
      <c r="F1226" s="216" t="s">
        <v>167</v>
      </c>
      <c r="G1226" s="214"/>
      <c r="H1226" s="217">
        <v>2273.9</v>
      </c>
      <c r="I1226" s="218"/>
      <c r="J1226" s="214"/>
      <c r="K1226" s="214"/>
      <c r="L1226" s="219"/>
      <c r="M1226" s="220"/>
      <c r="N1226" s="221"/>
      <c r="O1226" s="221"/>
      <c r="P1226" s="221"/>
      <c r="Q1226" s="221"/>
      <c r="R1226" s="221"/>
      <c r="S1226" s="221"/>
      <c r="T1226" s="222"/>
      <c r="AT1226" s="223" t="s">
        <v>301</v>
      </c>
      <c r="AU1226" s="223" t="s">
        <v>120</v>
      </c>
      <c r="AV1226" s="14" t="s">
        <v>120</v>
      </c>
      <c r="AW1226" s="14" t="s">
        <v>32</v>
      </c>
      <c r="AX1226" s="14" t="s">
        <v>85</v>
      </c>
      <c r="AY1226" s="223" t="s">
        <v>292</v>
      </c>
    </row>
    <row r="1227" spans="1:65" s="2" customFormat="1" ht="21.75" customHeight="1">
      <c r="A1227" s="35"/>
      <c r="B1227" s="36"/>
      <c r="C1227" s="189" t="s">
        <v>1458</v>
      </c>
      <c r="D1227" s="189" t="s">
        <v>294</v>
      </c>
      <c r="E1227" s="190" t="s">
        <v>1459</v>
      </c>
      <c r="F1227" s="191" t="s">
        <v>1460</v>
      </c>
      <c r="G1227" s="192" t="s">
        <v>297</v>
      </c>
      <c r="H1227" s="193">
        <v>545736</v>
      </c>
      <c r="I1227" s="194"/>
      <c r="J1227" s="195">
        <f>ROUND(I1227*H1227,2)</f>
        <v>0</v>
      </c>
      <c r="K1227" s="191" t="s">
        <v>298</v>
      </c>
      <c r="L1227" s="40"/>
      <c r="M1227" s="196" t="s">
        <v>1</v>
      </c>
      <c r="N1227" s="197" t="s">
        <v>43</v>
      </c>
      <c r="O1227" s="72"/>
      <c r="P1227" s="198">
        <f>O1227*H1227</f>
        <v>0</v>
      </c>
      <c r="Q1227" s="198">
        <v>0</v>
      </c>
      <c r="R1227" s="198">
        <f>Q1227*H1227</f>
        <v>0</v>
      </c>
      <c r="S1227" s="198">
        <v>0</v>
      </c>
      <c r="T1227" s="199">
        <f>S1227*H1227</f>
        <v>0</v>
      </c>
      <c r="U1227" s="35"/>
      <c r="V1227" s="35"/>
      <c r="W1227" s="35"/>
      <c r="X1227" s="35"/>
      <c r="Y1227" s="35"/>
      <c r="Z1227" s="35"/>
      <c r="AA1227" s="35"/>
      <c r="AB1227" s="35"/>
      <c r="AC1227" s="35"/>
      <c r="AD1227" s="35"/>
      <c r="AE1227" s="35"/>
      <c r="AR1227" s="200" t="s">
        <v>299</v>
      </c>
      <c r="AT1227" s="200" t="s">
        <v>294</v>
      </c>
      <c r="AU1227" s="200" t="s">
        <v>120</v>
      </c>
      <c r="AY1227" s="18" t="s">
        <v>292</v>
      </c>
      <c r="BE1227" s="201">
        <f>IF(N1227="základní",J1227,0)</f>
        <v>0</v>
      </c>
      <c r="BF1227" s="201">
        <f>IF(N1227="snížená",J1227,0)</f>
        <v>0</v>
      </c>
      <c r="BG1227" s="201">
        <f>IF(N1227="zákl. přenesená",J1227,0)</f>
        <v>0</v>
      </c>
      <c r="BH1227" s="201">
        <f>IF(N1227="sníž. přenesená",J1227,0)</f>
        <v>0</v>
      </c>
      <c r="BI1227" s="201">
        <f>IF(N1227="nulová",J1227,0)</f>
        <v>0</v>
      </c>
      <c r="BJ1227" s="18" t="s">
        <v>120</v>
      </c>
      <c r="BK1227" s="201">
        <f>ROUND(I1227*H1227,2)</f>
        <v>0</v>
      </c>
      <c r="BL1227" s="18" t="s">
        <v>299</v>
      </c>
      <c r="BM1227" s="200" t="s">
        <v>1461</v>
      </c>
    </row>
    <row r="1228" spans="1:65" s="14" customFormat="1" ht="11.25">
      <c r="B1228" s="213"/>
      <c r="C1228" s="214"/>
      <c r="D1228" s="204" t="s">
        <v>301</v>
      </c>
      <c r="E1228" s="215" t="s">
        <v>1</v>
      </c>
      <c r="F1228" s="216" t="s">
        <v>1449</v>
      </c>
      <c r="G1228" s="214"/>
      <c r="H1228" s="217">
        <v>545736</v>
      </c>
      <c r="I1228" s="218"/>
      <c r="J1228" s="214"/>
      <c r="K1228" s="214"/>
      <c r="L1228" s="219"/>
      <c r="M1228" s="220"/>
      <c r="N1228" s="221"/>
      <c r="O1228" s="221"/>
      <c r="P1228" s="221"/>
      <c r="Q1228" s="221"/>
      <c r="R1228" s="221"/>
      <c r="S1228" s="221"/>
      <c r="T1228" s="222"/>
      <c r="AT1228" s="223" t="s">
        <v>301</v>
      </c>
      <c r="AU1228" s="223" t="s">
        <v>120</v>
      </c>
      <c r="AV1228" s="14" t="s">
        <v>120</v>
      </c>
      <c r="AW1228" s="14" t="s">
        <v>32</v>
      </c>
      <c r="AX1228" s="14" t="s">
        <v>85</v>
      </c>
      <c r="AY1228" s="223" t="s">
        <v>292</v>
      </c>
    </row>
    <row r="1229" spans="1:65" s="2" customFormat="1" ht="21.75" customHeight="1">
      <c r="A1229" s="35"/>
      <c r="B1229" s="36"/>
      <c r="C1229" s="189" t="s">
        <v>1462</v>
      </c>
      <c r="D1229" s="189" t="s">
        <v>294</v>
      </c>
      <c r="E1229" s="190" t="s">
        <v>1463</v>
      </c>
      <c r="F1229" s="191" t="s">
        <v>1464</v>
      </c>
      <c r="G1229" s="192" t="s">
        <v>297</v>
      </c>
      <c r="H1229" s="193">
        <v>2273.9</v>
      </c>
      <c r="I1229" s="194"/>
      <c r="J1229" s="195">
        <f>ROUND(I1229*H1229,2)</f>
        <v>0</v>
      </c>
      <c r="K1229" s="191" t="s">
        <v>298</v>
      </c>
      <c r="L1229" s="40"/>
      <c r="M1229" s="196" t="s">
        <v>1</v>
      </c>
      <c r="N1229" s="197" t="s">
        <v>43</v>
      </c>
      <c r="O1229" s="72"/>
      <c r="P1229" s="198">
        <f>O1229*H1229</f>
        <v>0</v>
      </c>
      <c r="Q1229" s="198">
        <v>0</v>
      </c>
      <c r="R1229" s="198">
        <f>Q1229*H1229</f>
        <v>0</v>
      </c>
      <c r="S1229" s="198">
        <v>0</v>
      </c>
      <c r="T1229" s="199">
        <f>S1229*H1229</f>
        <v>0</v>
      </c>
      <c r="U1229" s="35"/>
      <c r="V1229" s="35"/>
      <c r="W1229" s="35"/>
      <c r="X1229" s="35"/>
      <c r="Y1229" s="35"/>
      <c r="Z1229" s="35"/>
      <c r="AA1229" s="35"/>
      <c r="AB1229" s="35"/>
      <c r="AC1229" s="35"/>
      <c r="AD1229" s="35"/>
      <c r="AE1229" s="35"/>
      <c r="AR1229" s="200" t="s">
        <v>299</v>
      </c>
      <c r="AT1229" s="200" t="s">
        <v>294</v>
      </c>
      <c r="AU1229" s="200" t="s">
        <v>120</v>
      </c>
      <c r="AY1229" s="18" t="s">
        <v>292</v>
      </c>
      <c r="BE1229" s="201">
        <f>IF(N1229="základní",J1229,0)</f>
        <v>0</v>
      </c>
      <c r="BF1229" s="201">
        <f>IF(N1229="snížená",J1229,0)</f>
        <v>0</v>
      </c>
      <c r="BG1229" s="201">
        <f>IF(N1229="zákl. přenesená",J1229,0)</f>
        <v>0</v>
      </c>
      <c r="BH1229" s="201">
        <f>IF(N1229="sníž. přenesená",J1229,0)</f>
        <v>0</v>
      </c>
      <c r="BI1229" s="201">
        <f>IF(N1229="nulová",J1229,0)</f>
        <v>0</v>
      </c>
      <c r="BJ1229" s="18" t="s">
        <v>120</v>
      </c>
      <c r="BK1229" s="201">
        <f>ROUND(I1229*H1229,2)</f>
        <v>0</v>
      </c>
      <c r="BL1229" s="18" t="s">
        <v>299</v>
      </c>
      <c r="BM1229" s="200" t="s">
        <v>1465</v>
      </c>
    </row>
    <row r="1230" spans="1:65" s="14" customFormat="1" ht="11.25">
      <c r="B1230" s="213"/>
      <c r="C1230" s="214"/>
      <c r="D1230" s="204" t="s">
        <v>301</v>
      </c>
      <c r="E1230" s="215" t="s">
        <v>1</v>
      </c>
      <c r="F1230" s="216" t="s">
        <v>167</v>
      </c>
      <c r="G1230" s="214"/>
      <c r="H1230" s="217">
        <v>2273.9</v>
      </c>
      <c r="I1230" s="218"/>
      <c r="J1230" s="214"/>
      <c r="K1230" s="214"/>
      <c r="L1230" s="219"/>
      <c r="M1230" s="220"/>
      <c r="N1230" s="221"/>
      <c r="O1230" s="221"/>
      <c r="P1230" s="221"/>
      <c r="Q1230" s="221"/>
      <c r="R1230" s="221"/>
      <c r="S1230" s="221"/>
      <c r="T1230" s="222"/>
      <c r="AT1230" s="223" t="s">
        <v>301</v>
      </c>
      <c r="AU1230" s="223" t="s">
        <v>120</v>
      </c>
      <c r="AV1230" s="14" t="s">
        <v>120</v>
      </c>
      <c r="AW1230" s="14" t="s">
        <v>32</v>
      </c>
      <c r="AX1230" s="14" t="s">
        <v>85</v>
      </c>
      <c r="AY1230" s="223" t="s">
        <v>292</v>
      </c>
    </row>
    <row r="1231" spans="1:65" s="2" customFormat="1" ht="37.9" customHeight="1">
      <c r="A1231" s="35"/>
      <c r="B1231" s="36"/>
      <c r="C1231" s="189" t="s">
        <v>1466</v>
      </c>
      <c r="D1231" s="189" t="s">
        <v>294</v>
      </c>
      <c r="E1231" s="190" t="s">
        <v>1467</v>
      </c>
      <c r="F1231" s="191" t="s">
        <v>1468</v>
      </c>
      <c r="G1231" s="192" t="s">
        <v>297</v>
      </c>
      <c r="H1231" s="193">
        <v>3257.57</v>
      </c>
      <c r="I1231" s="194"/>
      <c r="J1231" s="195">
        <f>ROUND(I1231*H1231,2)</f>
        <v>0</v>
      </c>
      <c r="K1231" s="191" t="s">
        <v>298</v>
      </c>
      <c r="L1231" s="40"/>
      <c r="M1231" s="196" t="s">
        <v>1</v>
      </c>
      <c r="N1231" s="197" t="s">
        <v>43</v>
      </c>
      <c r="O1231" s="72"/>
      <c r="P1231" s="198">
        <f>O1231*H1231</f>
        <v>0</v>
      </c>
      <c r="Q1231" s="198">
        <v>2.1000000000000001E-4</v>
      </c>
      <c r="R1231" s="198">
        <f>Q1231*H1231</f>
        <v>0.68408970000000002</v>
      </c>
      <c r="S1231" s="198">
        <v>0</v>
      </c>
      <c r="T1231" s="199">
        <f>S1231*H1231</f>
        <v>0</v>
      </c>
      <c r="U1231" s="35"/>
      <c r="V1231" s="35"/>
      <c r="W1231" s="35"/>
      <c r="X1231" s="35"/>
      <c r="Y1231" s="35"/>
      <c r="Z1231" s="35"/>
      <c r="AA1231" s="35"/>
      <c r="AB1231" s="35"/>
      <c r="AC1231" s="35"/>
      <c r="AD1231" s="35"/>
      <c r="AE1231" s="35"/>
      <c r="AR1231" s="200" t="s">
        <v>299</v>
      </c>
      <c r="AT1231" s="200" t="s">
        <v>294</v>
      </c>
      <c r="AU1231" s="200" t="s">
        <v>120</v>
      </c>
      <c r="AY1231" s="18" t="s">
        <v>292</v>
      </c>
      <c r="BE1231" s="201">
        <f>IF(N1231="základní",J1231,0)</f>
        <v>0</v>
      </c>
      <c r="BF1231" s="201">
        <f>IF(N1231="snížená",J1231,0)</f>
        <v>0</v>
      </c>
      <c r="BG1231" s="201">
        <f>IF(N1231="zákl. přenesená",J1231,0)</f>
        <v>0</v>
      </c>
      <c r="BH1231" s="201">
        <f>IF(N1231="sníž. přenesená",J1231,0)</f>
        <v>0</v>
      </c>
      <c r="BI1231" s="201">
        <f>IF(N1231="nulová",J1231,0)</f>
        <v>0</v>
      </c>
      <c r="BJ1231" s="18" t="s">
        <v>120</v>
      </c>
      <c r="BK1231" s="201">
        <f>ROUND(I1231*H1231,2)</f>
        <v>0</v>
      </c>
      <c r="BL1231" s="18" t="s">
        <v>299</v>
      </c>
      <c r="BM1231" s="200" t="s">
        <v>1469</v>
      </c>
    </row>
    <row r="1232" spans="1:65" s="2" customFormat="1" ht="24.2" customHeight="1">
      <c r="A1232" s="35"/>
      <c r="B1232" s="36"/>
      <c r="C1232" s="189" t="s">
        <v>1470</v>
      </c>
      <c r="D1232" s="189" t="s">
        <v>294</v>
      </c>
      <c r="E1232" s="190" t="s">
        <v>1471</v>
      </c>
      <c r="F1232" s="191" t="s">
        <v>1472</v>
      </c>
      <c r="G1232" s="192" t="s">
        <v>297</v>
      </c>
      <c r="H1232" s="193">
        <v>3257.57</v>
      </c>
      <c r="I1232" s="194"/>
      <c r="J1232" s="195">
        <f>ROUND(I1232*H1232,2)</f>
        <v>0</v>
      </c>
      <c r="K1232" s="191" t="s">
        <v>298</v>
      </c>
      <c r="L1232" s="40"/>
      <c r="M1232" s="196" t="s">
        <v>1</v>
      </c>
      <c r="N1232" s="197" t="s">
        <v>43</v>
      </c>
      <c r="O1232" s="72"/>
      <c r="P1232" s="198">
        <f>O1232*H1232</f>
        <v>0</v>
      </c>
      <c r="Q1232" s="198">
        <v>4.0000000000000003E-5</v>
      </c>
      <c r="R1232" s="198">
        <f>Q1232*H1232</f>
        <v>0.13030280000000002</v>
      </c>
      <c r="S1232" s="198">
        <v>0</v>
      </c>
      <c r="T1232" s="199">
        <f>S1232*H1232</f>
        <v>0</v>
      </c>
      <c r="U1232" s="35"/>
      <c r="V1232" s="35"/>
      <c r="W1232" s="35"/>
      <c r="X1232" s="35"/>
      <c r="Y1232" s="35"/>
      <c r="Z1232" s="35"/>
      <c r="AA1232" s="35"/>
      <c r="AB1232" s="35"/>
      <c r="AC1232" s="35"/>
      <c r="AD1232" s="35"/>
      <c r="AE1232" s="35"/>
      <c r="AR1232" s="200" t="s">
        <v>299</v>
      </c>
      <c r="AT1232" s="200" t="s">
        <v>294</v>
      </c>
      <c r="AU1232" s="200" t="s">
        <v>120</v>
      </c>
      <c r="AY1232" s="18" t="s">
        <v>292</v>
      </c>
      <c r="BE1232" s="201">
        <f>IF(N1232="základní",J1232,0)</f>
        <v>0</v>
      </c>
      <c r="BF1232" s="201">
        <f>IF(N1232="snížená",J1232,0)</f>
        <v>0</v>
      </c>
      <c r="BG1232" s="201">
        <f>IF(N1232="zákl. přenesená",J1232,0)</f>
        <v>0</v>
      </c>
      <c r="BH1232" s="201">
        <f>IF(N1232="sníž. přenesená",J1232,0)</f>
        <v>0</v>
      </c>
      <c r="BI1232" s="201">
        <f>IF(N1232="nulová",J1232,0)</f>
        <v>0</v>
      </c>
      <c r="BJ1232" s="18" t="s">
        <v>120</v>
      </c>
      <c r="BK1232" s="201">
        <f>ROUND(I1232*H1232,2)</f>
        <v>0</v>
      </c>
      <c r="BL1232" s="18" t="s">
        <v>299</v>
      </c>
      <c r="BM1232" s="200" t="s">
        <v>1473</v>
      </c>
    </row>
    <row r="1233" spans="1:65" s="2" customFormat="1" ht="24.2" customHeight="1">
      <c r="A1233" s="35"/>
      <c r="B1233" s="36"/>
      <c r="C1233" s="189" t="s">
        <v>1474</v>
      </c>
      <c r="D1233" s="189" t="s">
        <v>294</v>
      </c>
      <c r="E1233" s="190" t="s">
        <v>1475</v>
      </c>
      <c r="F1233" s="191" t="s">
        <v>1476</v>
      </c>
      <c r="G1233" s="192" t="s">
        <v>407</v>
      </c>
      <c r="H1233" s="193">
        <v>5</v>
      </c>
      <c r="I1233" s="194"/>
      <c r="J1233" s="195">
        <f>ROUND(I1233*H1233,2)</f>
        <v>0</v>
      </c>
      <c r="K1233" s="191" t="s">
        <v>298</v>
      </c>
      <c r="L1233" s="40"/>
      <c r="M1233" s="196" t="s">
        <v>1</v>
      </c>
      <c r="N1233" s="197" t="s">
        <v>43</v>
      </c>
      <c r="O1233" s="72"/>
      <c r="P1233" s="198">
        <f>O1233*H1233</f>
        <v>0</v>
      </c>
      <c r="Q1233" s="198">
        <v>0</v>
      </c>
      <c r="R1233" s="198">
        <f>Q1233*H1233</f>
        <v>0</v>
      </c>
      <c r="S1233" s="198">
        <v>0</v>
      </c>
      <c r="T1233" s="199">
        <f>S1233*H1233</f>
        <v>0</v>
      </c>
      <c r="U1233" s="35"/>
      <c r="V1233" s="35"/>
      <c r="W1233" s="35"/>
      <c r="X1233" s="35"/>
      <c r="Y1233" s="35"/>
      <c r="Z1233" s="35"/>
      <c r="AA1233" s="35"/>
      <c r="AB1233" s="35"/>
      <c r="AC1233" s="35"/>
      <c r="AD1233" s="35"/>
      <c r="AE1233" s="35"/>
      <c r="AR1233" s="200" t="s">
        <v>438</v>
      </c>
      <c r="AT1233" s="200" t="s">
        <v>294</v>
      </c>
      <c r="AU1233" s="200" t="s">
        <v>120</v>
      </c>
      <c r="AY1233" s="18" t="s">
        <v>292</v>
      </c>
      <c r="BE1233" s="201">
        <f>IF(N1233="základní",J1233,0)</f>
        <v>0</v>
      </c>
      <c r="BF1233" s="201">
        <f>IF(N1233="snížená",J1233,0)</f>
        <v>0</v>
      </c>
      <c r="BG1233" s="201">
        <f>IF(N1233="zákl. přenesená",J1233,0)</f>
        <v>0</v>
      </c>
      <c r="BH1233" s="201">
        <f>IF(N1233="sníž. přenesená",J1233,0)</f>
        <v>0</v>
      </c>
      <c r="BI1233" s="201">
        <f>IF(N1233="nulová",J1233,0)</f>
        <v>0</v>
      </c>
      <c r="BJ1233" s="18" t="s">
        <v>120</v>
      </c>
      <c r="BK1233" s="201">
        <f>ROUND(I1233*H1233,2)</f>
        <v>0</v>
      </c>
      <c r="BL1233" s="18" t="s">
        <v>438</v>
      </c>
      <c r="BM1233" s="200" t="s">
        <v>1477</v>
      </c>
    </row>
    <row r="1234" spans="1:65" s="14" customFormat="1" ht="11.25">
      <c r="B1234" s="213"/>
      <c r="C1234" s="214"/>
      <c r="D1234" s="204" t="s">
        <v>301</v>
      </c>
      <c r="E1234" s="215" t="s">
        <v>1</v>
      </c>
      <c r="F1234" s="216" t="s">
        <v>1478</v>
      </c>
      <c r="G1234" s="214"/>
      <c r="H1234" s="217">
        <v>5</v>
      </c>
      <c r="I1234" s="218"/>
      <c r="J1234" s="214"/>
      <c r="K1234" s="214"/>
      <c r="L1234" s="219"/>
      <c r="M1234" s="220"/>
      <c r="N1234" s="221"/>
      <c r="O1234" s="221"/>
      <c r="P1234" s="221"/>
      <c r="Q1234" s="221"/>
      <c r="R1234" s="221"/>
      <c r="S1234" s="221"/>
      <c r="T1234" s="222"/>
      <c r="AT1234" s="223" t="s">
        <v>301</v>
      </c>
      <c r="AU1234" s="223" t="s">
        <v>120</v>
      </c>
      <c r="AV1234" s="14" t="s">
        <v>120</v>
      </c>
      <c r="AW1234" s="14" t="s">
        <v>32</v>
      </c>
      <c r="AX1234" s="14" t="s">
        <v>85</v>
      </c>
      <c r="AY1234" s="223" t="s">
        <v>292</v>
      </c>
    </row>
    <row r="1235" spans="1:65" s="2" customFormat="1" ht="37.9" customHeight="1">
      <c r="A1235" s="35"/>
      <c r="B1235" s="36"/>
      <c r="C1235" s="246" t="s">
        <v>1479</v>
      </c>
      <c r="D1235" s="246" t="s">
        <v>626</v>
      </c>
      <c r="E1235" s="247" t="s">
        <v>1480</v>
      </c>
      <c r="F1235" s="248" t="s">
        <v>1481</v>
      </c>
      <c r="G1235" s="249" t="s">
        <v>407</v>
      </c>
      <c r="H1235" s="250">
        <v>5</v>
      </c>
      <c r="I1235" s="251"/>
      <c r="J1235" s="252">
        <f>ROUND(I1235*H1235,2)</f>
        <v>0</v>
      </c>
      <c r="K1235" s="248" t="s">
        <v>298</v>
      </c>
      <c r="L1235" s="253"/>
      <c r="M1235" s="254" t="s">
        <v>1</v>
      </c>
      <c r="N1235" s="255" t="s">
        <v>43</v>
      </c>
      <c r="O1235" s="72"/>
      <c r="P1235" s="198">
        <f>O1235*H1235</f>
        <v>0</v>
      </c>
      <c r="Q1235" s="198">
        <v>5.3100000000000001E-2</v>
      </c>
      <c r="R1235" s="198">
        <f>Q1235*H1235</f>
        <v>0.26550000000000001</v>
      </c>
      <c r="S1235" s="198">
        <v>0</v>
      </c>
      <c r="T1235" s="199">
        <f>S1235*H1235</f>
        <v>0</v>
      </c>
      <c r="U1235" s="35"/>
      <c r="V1235" s="35"/>
      <c r="W1235" s="35"/>
      <c r="X1235" s="35"/>
      <c r="Y1235" s="35"/>
      <c r="Z1235" s="35"/>
      <c r="AA1235" s="35"/>
      <c r="AB1235" s="35"/>
      <c r="AC1235" s="35"/>
      <c r="AD1235" s="35"/>
      <c r="AE1235" s="35"/>
      <c r="AR1235" s="200" t="s">
        <v>573</v>
      </c>
      <c r="AT1235" s="200" t="s">
        <v>626</v>
      </c>
      <c r="AU1235" s="200" t="s">
        <v>120</v>
      </c>
      <c r="AY1235" s="18" t="s">
        <v>292</v>
      </c>
      <c r="BE1235" s="201">
        <f>IF(N1235="základní",J1235,0)</f>
        <v>0</v>
      </c>
      <c r="BF1235" s="201">
        <f>IF(N1235="snížená",J1235,0)</f>
        <v>0</v>
      </c>
      <c r="BG1235" s="201">
        <f>IF(N1235="zákl. přenesená",J1235,0)</f>
        <v>0</v>
      </c>
      <c r="BH1235" s="201">
        <f>IF(N1235="sníž. přenesená",J1235,0)</f>
        <v>0</v>
      </c>
      <c r="BI1235" s="201">
        <f>IF(N1235="nulová",J1235,0)</f>
        <v>0</v>
      </c>
      <c r="BJ1235" s="18" t="s">
        <v>120</v>
      </c>
      <c r="BK1235" s="201">
        <f>ROUND(I1235*H1235,2)</f>
        <v>0</v>
      </c>
      <c r="BL1235" s="18" t="s">
        <v>438</v>
      </c>
      <c r="BM1235" s="200" t="s">
        <v>1482</v>
      </c>
    </row>
    <row r="1236" spans="1:65" s="13" customFormat="1" ht="33.75">
      <c r="B1236" s="202"/>
      <c r="C1236" s="203"/>
      <c r="D1236" s="204" t="s">
        <v>301</v>
      </c>
      <c r="E1236" s="205" t="s">
        <v>1</v>
      </c>
      <c r="F1236" s="206" t="s">
        <v>1483</v>
      </c>
      <c r="G1236" s="203"/>
      <c r="H1236" s="205" t="s">
        <v>1</v>
      </c>
      <c r="I1236" s="207"/>
      <c r="J1236" s="203"/>
      <c r="K1236" s="203"/>
      <c r="L1236" s="208"/>
      <c r="M1236" s="209"/>
      <c r="N1236" s="210"/>
      <c r="O1236" s="210"/>
      <c r="P1236" s="210"/>
      <c r="Q1236" s="210"/>
      <c r="R1236" s="210"/>
      <c r="S1236" s="210"/>
      <c r="T1236" s="211"/>
      <c r="AT1236" s="212" t="s">
        <v>301</v>
      </c>
      <c r="AU1236" s="212" t="s">
        <v>120</v>
      </c>
      <c r="AV1236" s="13" t="s">
        <v>85</v>
      </c>
      <c r="AW1236" s="13" t="s">
        <v>32</v>
      </c>
      <c r="AX1236" s="13" t="s">
        <v>77</v>
      </c>
      <c r="AY1236" s="212" t="s">
        <v>292</v>
      </c>
    </row>
    <row r="1237" spans="1:65" s="14" customFormat="1" ht="11.25">
      <c r="B1237" s="213"/>
      <c r="C1237" s="214"/>
      <c r="D1237" s="204" t="s">
        <v>301</v>
      </c>
      <c r="E1237" s="215" t="s">
        <v>1</v>
      </c>
      <c r="F1237" s="216" t="s">
        <v>341</v>
      </c>
      <c r="G1237" s="214"/>
      <c r="H1237" s="217">
        <v>5</v>
      </c>
      <c r="I1237" s="218"/>
      <c r="J1237" s="214"/>
      <c r="K1237" s="214"/>
      <c r="L1237" s="219"/>
      <c r="M1237" s="220"/>
      <c r="N1237" s="221"/>
      <c r="O1237" s="221"/>
      <c r="P1237" s="221"/>
      <c r="Q1237" s="221"/>
      <c r="R1237" s="221"/>
      <c r="S1237" s="221"/>
      <c r="T1237" s="222"/>
      <c r="AT1237" s="223" t="s">
        <v>301</v>
      </c>
      <c r="AU1237" s="223" t="s">
        <v>120</v>
      </c>
      <c r="AV1237" s="14" t="s">
        <v>120</v>
      </c>
      <c r="AW1237" s="14" t="s">
        <v>32</v>
      </c>
      <c r="AX1237" s="14" t="s">
        <v>85</v>
      </c>
      <c r="AY1237" s="223" t="s">
        <v>292</v>
      </c>
    </row>
    <row r="1238" spans="1:65" s="2" customFormat="1" ht="24.2" customHeight="1">
      <c r="A1238" s="35"/>
      <c r="B1238" s="36"/>
      <c r="C1238" s="189" t="s">
        <v>1484</v>
      </c>
      <c r="D1238" s="189" t="s">
        <v>294</v>
      </c>
      <c r="E1238" s="190" t="s">
        <v>1485</v>
      </c>
      <c r="F1238" s="191" t="s">
        <v>1486</v>
      </c>
      <c r="G1238" s="192" t="s">
        <v>407</v>
      </c>
      <c r="H1238" s="193">
        <v>5</v>
      </c>
      <c r="I1238" s="194"/>
      <c r="J1238" s="195">
        <f>ROUND(I1238*H1238,2)</f>
        <v>0</v>
      </c>
      <c r="K1238" s="191" t="s">
        <v>298</v>
      </c>
      <c r="L1238" s="40"/>
      <c r="M1238" s="196" t="s">
        <v>1</v>
      </c>
      <c r="N1238" s="197" t="s">
        <v>43</v>
      </c>
      <c r="O1238" s="72"/>
      <c r="P1238" s="198">
        <f>O1238*H1238</f>
        <v>0</v>
      </c>
      <c r="Q1238" s="198">
        <v>0</v>
      </c>
      <c r="R1238" s="198">
        <f>Q1238*H1238</f>
        <v>0</v>
      </c>
      <c r="S1238" s="198">
        <v>0</v>
      </c>
      <c r="T1238" s="199">
        <f>S1238*H1238</f>
        <v>0</v>
      </c>
      <c r="U1238" s="35"/>
      <c r="V1238" s="35"/>
      <c r="W1238" s="35"/>
      <c r="X1238" s="35"/>
      <c r="Y1238" s="35"/>
      <c r="Z1238" s="35"/>
      <c r="AA1238" s="35"/>
      <c r="AB1238" s="35"/>
      <c r="AC1238" s="35"/>
      <c r="AD1238" s="35"/>
      <c r="AE1238" s="35"/>
      <c r="AR1238" s="200" t="s">
        <v>438</v>
      </c>
      <c r="AT1238" s="200" t="s">
        <v>294</v>
      </c>
      <c r="AU1238" s="200" t="s">
        <v>120</v>
      </c>
      <c r="AY1238" s="18" t="s">
        <v>292</v>
      </c>
      <c r="BE1238" s="201">
        <f>IF(N1238="základní",J1238,0)</f>
        <v>0</v>
      </c>
      <c r="BF1238" s="201">
        <f>IF(N1238="snížená",J1238,0)</f>
        <v>0</v>
      </c>
      <c r="BG1238" s="201">
        <f>IF(N1238="zákl. přenesená",J1238,0)</f>
        <v>0</v>
      </c>
      <c r="BH1238" s="201">
        <f>IF(N1238="sníž. přenesená",J1238,0)</f>
        <v>0</v>
      </c>
      <c r="BI1238" s="201">
        <f>IF(N1238="nulová",J1238,0)</f>
        <v>0</v>
      </c>
      <c r="BJ1238" s="18" t="s">
        <v>120</v>
      </c>
      <c r="BK1238" s="201">
        <f>ROUND(I1238*H1238,2)</f>
        <v>0</v>
      </c>
      <c r="BL1238" s="18" t="s">
        <v>438</v>
      </c>
      <c r="BM1238" s="200" t="s">
        <v>1487</v>
      </c>
    </row>
    <row r="1239" spans="1:65" s="12" customFormat="1" ht="22.9" customHeight="1">
      <c r="B1239" s="173"/>
      <c r="C1239" s="174"/>
      <c r="D1239" s="175" t="s">
        <v>76</v>
      </c>
      <c r="E1239" s="187" t="s">
        <v>1488</v>
      </c>
      <c r="F1239" s="187" t="s">
        <v>1489</v>
      </c>
      <c r="G1239" s="174"/>
      <c r="H1239" s="174"/>
      <c r="I1239" s="177"/>
      <c r="J1239" s="188">
        <f>BK1239</f>
        <v>0</v>
      </c>
      <c r="K1239" s="174"/>
      <c r="L1239" s="179"/>
      <c r="M1239" s="180"/>
      <c r="N1239" s="181"/>
      <c r="O1239" s="181"/>
      <c r="P1239" s="182">
        <f>P1240</f>
        <v>0</v>
      </c>
      <c r="Q1239" s="181"/>
      <c r="R1239" s="182">
        <f>R1240</f>
        <v>0</v>
      </c>
      <c r="S1239" s="181"/>
      <c r="T1239" s="183">
        <f>T1240</f>
        <v>0</v>
      </c>
      <c r="AR1239" s="184" t="s">
        <v>85</v>
      </c>
      <c r="AT1239" s="185" t="s">
        <v>76</v>
      </c>
      <c r="AU1239" s="185" t="s">
        <v>85</v>
      </c>
      <c r="AY1239" s="184" t="s">
        <v>292</v>
      </c>
      <c r="BK1239" s="186">
        <f>BK1240</f>
        <v>0</v>
      </c>
    </row>
    <row r="1240" spans="1:65" s="2" customFormat="1" ht="16.5" customHeight="1">
      <c r="A1240" s="35"/>
      <c r="B1240" s="36"/>
      <c r="C1240" s="189" t="s">
        <v>1490</v>
      </c>
      <c r="D1240" s="189" t="s">
        <v>294</v>
      </c>
      <c r="E1240" s="190" t="s">
        <v>1491</v>
      </c>
      <c r="F1240" s="191" t="s">
        <v>1492</v>
      </c>
      <c r="G1240" s="192" t="s">
        <v>365</v>
      </c>
      <c r="H1240" s="193">
        <v>8086.1</v>
      </c>
      <c r="I1240" s="194"/>
      <c r="J1240" s="195">
        <f>ROUND(I1240*H1240,2)</f>
        <v>0</v>
      </c>
      <c r="K1240" s="191" t="s">
        <v>298</v>
      </c>
      <c r="L1240" s="40"/>
      <c r="M1240" s="196" t="s">
        <v>1</v>
      </c>
      <c r="N1240" s="197" t="s">
        <v>43</v>
      </c>
      <c r="O1240" s="72"/>
      <c r="P1240" s="198">
        <f>O1240*H1240</f>
        <v>0</v>
      </c>
      <c r="Q1240" s="198">
        <v>0</v>
      </c>
      <c r="R1240" s="198">
        <f>Q1240*H1240</f>
        <v>0</v>
      </c>
      <c r="S1240" s="198">
        <v>0</v>
      </c>
      <c r="T1240" s="199">
        <f>S1240*H1240</f>
        <v>0</v>
      </c>
      <c r="U1240" s="35"/>
      <c r="V1240" s="35"/>
      <c r="W1240" s="35"/>
      <c r="X1240" s="35"/>
      <c r="Y1240" s="35"/>
      <c r="Z1240" s="35"/>
      <c r="AA1240" s="35"/>
      <c r="AB1240" s="35"/>
      <c r="AC1240" s="35"/>
      <c r="AD1240" s="35"/>
      <c r="AE1240" s="35"/>
      <c r="AR1240" s="200" t="s">
        <v>299</v>
      </c>
      <c r="AT1240" s="200" t="s">
        <v>294</v>
      </c>
      <c r="AU1240" s="200" t="s">
        <v>120</v>
      </c>
      <c r="AY1240" s="18" t="s">
        <v>292</v>
      </c>
      <c r="BE1240" s="201">
        <f>IF(N1240="základní",J1240,0)</f>
        <v>0</v>
      </c>
      <c r="BF1240" s="201">
        <f>IF(N1240="snížená",J1240,0)</f>
        <v>0</v>
      </c>
      <c r="BG1240" s="201">
        <f>IF(N1240="zákl. přenesená",J1240,0)</f>
        <v>0</v>
      </c>
      <c r="BH1240" s="201">
        <f>IF(N1240="sníž. přenesená",J1240,0)</f>
        <v>0</v>
      </c>
      <c r="BI1240" s="201">
        <f>IF(N1240="nulová",J1240,0)</f>
        <v>0</v>
      </c>
      <c r="BJ1240" s="18" t="s">
        <v>120</v>
      </c>
      <c r="BK1240" s="201">
        <f>ROUND(I1240*H1240,2)</f>
        <v>0</v>
      </c>
      <c r="BL1240" s="18" t="s">
        <v>299</v>
      </c>
      <c r="BM1240" s="200" t="s">
        <v>1493</v>
      </c>
    </row>
    <row r="1241" spans="1:65" s="12" customFormat="1" ht="25.9" customHeight="1">
      <c r="B1241" s="173"/>
      <c r="C1241" s="174"/>
      <c r="D1241" s="175" t="s">
        <v>76</v>
      </c>
      <c r="E1241" s="176" t="s">
        <v>1494</v>
      </c>
      <c r="F1241" s="176" t="s">
        <v>1495</v>
      </c>
      <c r="G1241" s="174"/>
      <c r="H1241" s="174"/>
      <c r="I1241" s="177"/>
      <c r="J1241" s="178">
        <f>BK1241</f>
        <v>0</v>
      </c>
      <c r="K1241" s="174"/>
      <c r="L1241" s="179"/>
      <c r="M1241" s="180"/>
      <c r="N1241" s="181"/>
      <c r="O1241" s="181"/>
      <c r="P1241" s="182">
        <f>P1242+P1292+P1419+P1554+P1557+P1561+P1595+P1811+P1838+P2068+P2190+P2340+P2542+P2664+P2669</f>
        <v>0</v>
      </c>
      <c r="Q1241" s="181"/>
      <c r="R1241" s="182">
        <f>R1242+R1292+R1419+R1554+R1557+R1561+R1595+R1811+R1838+R2068+R2190+R2340+R2542+R2664+R2669</f>
        <v>530.33635125000023</v>
      </c>
      <c r="S1241" s="181"/>
      <c r="T1241" s="183">
        <f>T1242+T1292+T1419+T1554+T1557+T1561+T1595+T1811+T1838+T2068+T2190+T2340+T2542+T2664+T2669</f>
        <v>0</v>
      </c>
      <c r="AR1241" s="184" t="s">
        <v>120</v>
      </c>
      <c r="AT1241" s="185" t="s">
        <v>76</v>
      </c>
      <c r="AU1241" s="185" t="s">
        <v>77</v>
      </c>
      <c r="AY1241" s="184" t="s">
        <v>292</v>
      </c>
      <c r="BK1241" s="186">
        <f>BK1242+BK1292+BK1419+BK1554+BK1557+BK1561+BK1595+BK1811+BK1838+BK2068+BK2190+BK2340+BK2542+BK2664+BK2669</f>
        <v>0</v>
      </c>
    </row>
    <row r="1242" spans="1:65" s="12" customFormat="1" ht="22.9" customHeight="1">
      <c r="B1242" s="173"/>
      <c r="C1242" s="174"/>
      <c r="D1242" s="175" t="s">
        <v>76</v>
      </c>
      <c r="E1242" s="187" t="s">
        <v>1496</v>
      </c>
      <c r="F1242" s="187" t="s">
        <v>1497</v>
      </c>
      <c r="G1242" s="174"/>
      <c r="H1242" s="174"/>
      <c r="I1242" s="177"/>
      <c r="J1242" s="188">
        <f>BK1242</f>
        <v>0</v>
      </c>
      <c r="K1242" s="174"/>
      <c r="L1242" s="179"/>
      <c r="M1242" s="180"/>
      <c r="N1242" s="181"/>
      <c r="O1242" s="181"/>
      <c r="P1242" s="182">
        <f>SUM(P1243:P1291)</f>
        <v>0</v>
      </c>
      <c r="Q1242" s="181"/>
      <c r="R1242" s="182">
        <f>SUM(R1243:R1291)</f>
        <v>52.63862335999999</v>
      </c>
      <c r="S1242" s="181"/>
      <c r="T1242" s="183">
        <f>SUM(T1243:T1291)</f>
        <v>0</v>
      </c>
      <c r="AR1242" s="184" t="s">
        <v>120</v>
      </c>
      <c r="AT1242" s="185" t="s">
        <v>76</v>
      </c>
      <c r="AU1242" s="185" t="s">
        <v>85</v>
      </c>
      <c r="AY1242" s="184" t="s">
        <v>292</v>
      </c>
      <c r="BK1242" s="186">
        <f>SUM(BK1243:BK1291)</f>
        <v>0</v>
      </c>
    </row>
    <row r="1243" spans="1:65" s="2" customFormat="1" ht="24.2" customHeight="1">
      <c r="A1243" s="35"/>
      <c r="B1243" s="36"/>
      <c r="C1243" s="189" t="s">
        <v>1498</v>
      </c>
      <c r="D1243" s="189" t="s">
        <v>294</v>
      </c>
      <c r="E1243" s="190" t="s">
        <v>1499</v>
      </c>
      <c r="F1243" s="191" t="s">
        <v>1500</v>
      </c>
      <c r="G1243" s="192" t="s">
        <v>297</v>
      </c>
      <c r="H1243" s="193">
        <v>3412.4290000000001</v>
      </c>
      <c r="I1243" s="194"/>
      <c r="J1243" s="195">
        <f>ROUND(I1243*H1243,2)</f>
        <v>0</v>
      </c>
      <c r="K1243" s="191" t="s">
        <v>298</v>
      </c>
      <c r="L1243" s="40"/>
      <c r="M1243" s="196" t="s">
        <v>1</v>
      </c>
      <c r="N1243" s="197" t="s">
        <v>43</v>
      </c>
      <c r="O1243" s="72"/>
      <c r="P1243" s="198">
        <f>O1243*H1243</f>
        <v>0</v>
      </c>
      <c r="Q1243" s="198">
        <v>0</v>
      </c>
      <c r="R1243" s="198">
        <f>Q1243*H1243</f>
        <v>0</v>
      </c>
      <c r="S1243" s="198">
        <v>0</v>
      </c>
      <c r="T1243" s="199">
        <f>S1243*H1243</f>
        <v>0</v>
      </c>
      <c r="U1243" s="35"/>
      <c r="V1243" s="35"/>
      <c r="W1243" s="35"/>
      <c r="X1243" s="35"/>
      <c r="Y1243" s="35"/>
      <c r="Z1243" s="35"/>
      <c r="AA1243" s="35"/>
      <c r="AB1243" s="35"/>
      <c r="AC1243" s="35"/>
      <c r="AD1243" s="35"/>
      <c r="AE1243" s="35"/>
      <c r="AR1243" s="200" t="s">
        <v>438</v>
      </c>
      <c r="AT1243" s="200" t="s">
        <v>294</v>
      </c>
      <c r="AU1243" s="200" t="s">
        <v>120</v>
      </c>
      <c r="AY1243" s="18" t="s">
        <v>292</v>
      </c>
      <c r="BE1243" s="201">
        <f>IF(N1243="základní",J1243,0)</f>
        <v>0</v>
      </c>
      <c r="BF1243" s="201">
        <f>IF(N1243="snížená",J1243,0)</f>
        <v>0</v>
      </c>
      <c r="BG1243" s="201">
        <f>IF(N1243="zákl. přenesená",J1243,0)</f>
        <v>0</v>
      </c>
      <c r="BH1243" s="201">
        <f>IF(N1243="sníž. přenesená",J1243,0)</f>
        <v>0</v>
      </c>
      <c r="BI1243" s="201">
        <f>IF(N1243="nulová",J1243,0)</f>
        <v>0</v>
      </c>
      <c r="BJ1243" s="18" t="s">
        <v>120</v>
      </c>
      <c r="BK1243" s="201">
        <f>ROUND(I1243*H1243,2)</f>
        <v>0</v>
      </c>
      <c r="BL1243" s="18" t="s">
        <v>438</v>
      </c>
      <c r="BM1243" s="200" t="s">
        <v>1501</v>
      </c>
    </row>
    <row r="1244" spans="1:65" s="13" customFormat="1" ht="11.25">
      <c r="B1244" s="202"/>
      <c r="C1244" s="203"/>
      <c r="D1244" s="204" t="s">
        <v>301</v>
      </c>
      <c r="E1244" s="205" t="s">
        <v>1</v>
      </c>
      <c r="F1244" s="206" t="s">
        <v>1502</v>
      </c>
      <c r="G1244" s="203"/>
      <c r="H1244" s="205" t="s">
        <v>1</v>
      </c>
      <c r="I1244" s="207"/>
      <c r="J1244" s="203"/>
      <c r="K1244" s="203"/>
      <c r="L1244" s="208"/>
      <c r="M1244" s="209"/>
      <c r="N1244" s="210"/>
      <c r="O1244" s="210"/>
      <c r="P1244" s="210"/>
      <c r="Q1244" s="210"/>
      <c r="R1244" s="210"/>
      <c r="S1244" s="210"/>
      <c r="T1244" s="211"/>
      <c r="AT1244" s="212" t="s">
        <v>301</v>
      </c>
      <c r="AU1244" s="212" t="s">
        <v>120</v>
      </c>
      <c r="AV1244" s="13" t="s">
        <v>85</v>
      </c>
      <c r="AW1244" s="13" t="s">
        <v>32</v>
      </c>
      <c r="AX1244" s="13" t="s">
        <v>77</v>
      </c>
      <c r="AY1244" s="212" t="s">
        <v>292</v>
      </c>
    </row>
    <row r="1245" spans="1:65" s="14" customFormat="1" ht="11.25">
      <c r="B1245" s="213"/>
      <c r="C1245" s="214"/>
      <c r="D1245" s="204" t="s">
        <v>301</v>
      </c>
      <c r="E1245" s="215" t="s">
        <v>1</v>
      </c>
      <c r="F1245" s="216" t="s">
        <v>1503</v>
      </c>
      <c r="G1245" s="214"/>
      <c r="H1245" s="217">
        <v>2876.2489999999998</v>
      </c>
      <c r="I1245" s="218"/>
      <c r="J1245" s="214"/>
      <c r="K1245" s="214"/>
      <c r="L1245" s="219"/>
      <c r="M1245" s="220"/>
      <c r="N1245" s="221"/>
      <c r="O1245" s="221"/>
      <c r="P1245" s="221"/>
      <c r="Q1245" s="221"/>
      <c r="R1245" s="221"/>
      <c r="S1245" s="221"/>
      <c r="T1245" s="222"/>
      <c r="AT1245" s="223" t="s">
        <v>301</v>
      </c>
      <c r="AU1245" s="223" t="s">
        <v>120</v>
      </c>
      <c r="AV1245" s="14" t="s">
        <v>120</v>
      </c>
      <c r="AW1245" s="14" t="s">
        <v>32</v>
      </c>
      <c r="AX1245" s="14" t="s">
        <v>77</v>
      </c>
      <c r="AY1245" s="223" t="s">
        <v>292</v>
      </c>
    </row>
    <row r="1246" spans="1:65" s="14" customFormat="1" ht="11.25">
      <c r="B1246" s="213"/>
      <c r="C1246" s="214"/>
      <c r="D1246" s="204" t="s">
        <v>301</v>
      </c>
      <c r="E1246" s="215" t="s">
        <v>1</v>
      </c>
      <c r="F1246" s="216" t="s">
        <v>1504</v>
      </c>
      <c r="G1246" s="214"/>
      <c r="H1246" s="217">
        <v>536.17999999999995</v>
      </c>
      <c r="I1246" s="218"/>
      <c r="J1246" s="214"/>
      <c r="K1246" s="214"/>
      <c r="L1246" s="219"/>
      <c r="M1246" s="220"/>
      <c r="N1246" s="221"/>
      <c r="O1246" s="221"/>
      <c r="P1246" s="221"/>
      <c r="Q1246" s="221"/>
      <c r="R1246" s="221"/>
      <c r="S1246" s="221"/>
      <c r="T1246" s="222"/>
      <c r="AT1246" s="223" t="s">
        <v>301</v>
      </c>
      <c r="AU1246" s="223" t="s">
        <v>120</v>
      </c>
      <c r="AV1246" s="14" t="s">
        <v>120</v>
      </c>
      <c r="AW1246" s="14" t="s">
        <v>32</v>
      </c>
      <c r="AX1246" s="14" t="s">
        <v>77</v>
      </c>
      <c r="AY1246" s="223" t="s">
        <v>292</v>
      </c>
    </row>
    <row r="1247" spans="1:65" s="15" customFormat="1" ht="11.25">
      <c r="B1247" s="224"/>
      <c r="C1247" s="225"/>
      <c r="D1247" s="204" t="s">
        <v>301</v>
      </c>
      <c r="E1247" s="226" t="s">
        <v>1</v>
      </c>
      <c r="F1247" s="227" t="s">
        <v>304</v>
      </c>
      <c r="G1247" s="225"/>
      <c r="H1247" s="228">
        <v>3412.4290000000001</v>
      </c>
      <c r="I1247" s="229"/>
      <c r="J1247" s="225"/>
      <c r="K1247" s="225"/>
      <c r="L1247" s="230"/>
      <c r="M1247" s="231"/>
      <c r="N1247" s="232"/>
      <c r="O1247" s="232"/>
      <c r="P1247" s="232"/>
      <c r="Q1247" s="232"/>
      <c r="R1247" s="232"/>
      <c r="S1247" s="232"/>
      <c r="T1247" s="233"/>
      <c r="AT1247" s="234" t="s">
        <v>301</v>
      </c>
      <c r="AU1247" s="234" t="s">
        <v>120</v>
      </c>
      <c r="AV1247" s="15" t="s">
        <v>299</v>
      </c>
      <c r="AW1247" s="15" t="s">
        <v>32</v>
      </c>
      <c r="AX1247" s="15" t="s">
        <v>85</v>
      </c>
      <c r="AY1247" s="234" t="s">
        <v>292</v>
      </c>
    </row>
    <row r="1248" spans="1:65" s="2" customFormat="1" ht="16.5" customHeight="1">
      <c r="A1248" s="35"/>
      <c r="B1248" s="36"/>
      <c r="C1248" s="246" t="s">
        <v>1505</v>
      </c>
      <c r="D1248" s="246" t="s">
        <v>626</v>
      </c>
      <c r="E1248" s="247" t="s">
        <v>1506</v>
      </c>
      <c r="F1248" s="248" t="s">
        <v>1507</v>
      </c>
      <c r="G1248" s="249" t="s">
        <v>1508</v>
      </c>
      <c r="H1248" s="250">
        <v>1364.972</v>
      </c>
      <c r="I1248" s="251"/>
      <c r="J1248" s="252">
        <f>ROUND(I1248*H1248,2)</f>
        <v>0</v>
      </c>
      <c r="K1248" s="248" t="s">
        <v>298</v>
      </c>
      <c r="L1248" s="253"/>
      <c r="M1248" s="254" t="s">
        <v>1</v>
      </c>
      <c r="N1248" s="255" t="s">
        <v>43</v>
      </c>
      <c r="O1248" s="72"/>
      <c r="P1248" s="198">
        <f>O1248*H1248</f>
        <v>0</v>
      </c>
      <c r="Q1248" s="198">
        <v>1E-3</v>
      </c>
      <c r="R1248" s="198">
        <f>Q1248*H1248</f>
        <v>1.3649720000000001</v>
      </c>
      <c r="S1248" s="198">
        <v>0</v>
      </c>
      <c r="T1248" s="199">
        <f>S1248*H1248</f>
        <v>0</v>
      </c>
      <c r="U1248" s="35"/>
      <c r="V1248" s="35"/>
      <c r="W1248" s="35"/>
      <c r="X1248" s="35"/>
      <c r="Y1248" s="35"/>
      <c r="Z1248" s="35"/>
      <c r="AA1248" s="35"/>
      <c r="AB1248" s="35"/>
      <c r="AC1248" s="35"/>
      <c r="AD1248" s="35"/>
      <c r="AE1248" s="35"/>
      <c r="AR1248" s="200" t="s">
        <v>573</v>
      </c>
      <c r="AT1248" s="200" t="s">
        <v>626</v>
      </c>
      <c r="AU1248" s="200" t="s">
        <v>120</v>
      </c>
      <c r="AY1248" s="18" t="s">
        <v>292</v>
      </c>
      <c r="BE1248" s="201">
        <f>IF(N1248="základní",J1248,0)</f>
        <v>0</v>
      </c>
      <c r="BF1248" s="201">
        <f>IF(N1248="snížená",J1248,0)</f>
        <v>0</v>
      </c>
      <c r="BG1248" s="201">
        <f>IF(N1248="zákl. přenesená",J1248,0)</f>
        <v>0</v>
      </c>
      <c r="BH1248" s="201">
        <f>IF(N1248="sníž. přenesená",J1248,0)</f>
        <v>0</v>
      </c>
      <c r="BI1248" s="201">
        <f>IF(N1248="nulová",J1248,0)</f>
        <v>0</v>
      </c>
      <c r="BJ1248" s="18" t="s">
        <v>120</v>
      </c>
      <c r="BK1248" s="201">
        <f>ROUND(I1248*H1248,2)</f>
        <v>0</v>
      </c>
      <c r="BL1248" s="18" t="s">
        <v>438</v>
      </c>
      <c r="BM1248" s="200" t="s">
        <v>1509</v>
      </c>
    </row>
    <row r="1249" spans="1:65" s="14" customFormat="1" ht="11.25">
      <c r="B1249" s="213"/>
      <c r="C1249" s="214"/>
      <c r="D1249" s="204" t="s">
        <v>301</v>
      </c>
      <c r="E1249" s="214"/>
      <c r="F1249" s="216" t="s">
        <v>1510</v>
      </c>
      <c r="G1249" s="214"/>
      <c r="H1249" s="217">
        <v>1364.972</v>
      </c>
      <c r="I1249" s="218"/>
      <c r="J1249" s="214"/>
      <c r="K1249" s="214"/>
      <c r="L1249" s="219"/>
      <c r="M1249" s="220"/>
      <c r="N1249" s="221"/>
      <c r="O1249" s="221"/>
      <c r="P1249" s="221"/>
      <c r="Q1249" s="221"/>
      <c r="R1249" s="221"/>
      <c r="S1249" s="221"/>
      <c r="T1249" s="222"/>
      <c r="AT1249" s="223" t="s">
        <v>301</v>
      </c>
      <c r="AU1249" s="223" t="s">
        <v>120</v>
      </c>
      <c r="AV1249" s="14" t="s">
        <v>120</v>
      </c>
      <c r="AW1249" s="14" t="s">
        <v>4</v>
      </c>
      <c r="AX1249" s="14" t="s">
        <v>85</v>
      </c>
      <c r="AY1249" s="223" t="s">
        <v>292</v>
      </c>
    </row>
    <row r="1250" spans="1:65" s="2" customFormat="1" ht="24.2" customHeight="1">
      <c r="A1250" s="35"/>
      <c r="B1250" s="36"/>
      <c r="C1250" s="189" t="s">
        <v>1511</v>
      </c>
      <c r="D1250" s="189" t="s">
        <v>294</v>
      </c>
      <c r="E1250" s="190" t="s">
        <v>1512</v>
      </c>
      <c r="F1250" s="191" t="s">
        <v>1513</v>
      </c>
      <c r="G1250" s="192" t="s">
        <v>297</v>
      </c>
      <c r="H1250" s="193">
        <v>469.35199999999998</v>
      </c>
      <c r="I1250" s="194"/>
      <c r="J1250" s="195">
        <f>ROUND(I1250*H1250,2)</f>
        <v>0</v>
      </c>
      <c r="K1250" s="191" t="s">
        <v>298</v>
      </c>
      <c r="L1250" s="40"/>
      <c r="M1250" s="196" t="s">
        <v>1</v>
      </c>
      <c r="N1250" s="197" t="s">
        <v>43</v>
      </c>
      <c r="O1250" s="72"/>
      <c r="P1250" s="198">
        <f>O1250*H1250</f>
        <v>0</v>
      </c>
      <c r="Q1250" s="198">
        <v>3.0000000000000001E-5</v>
      </c>
      <c r="R1250" s="198">
        <f>Q1250*H1250</f>
        <v>1.4080559999999999E-2</v>
      </c>
      <c r="S1250" s="198">
        <v>0</v>
      </c>
      <c r="T1250" s="199">
        <f>S1250*H1250</f>
        <v>0</v>
      </c>
      <c r="U1250" s="35"/>
      <c r="V1250" s="35"/>
      <c r="W1250" s="35"/>
      <c r="X1250" s="35"/>
      <c r="Y1250" s="35"/>
      <c r="Z1250" s="35"/>
      <c r="AA1250" s="35"/>
      <c r="AB1250" s="35"/>
      <c r="AC1250" s="35"/>
      <c r="AD1250" s="35"/>
      <c r="AE1250" s="35"/>
      <c r="AR1250" s="200" t="s">
        <v>438</v>
      </c>
      <c r="AT1250" s="200" t="s">
        <v>294</v>
      </c>
      <c r="AU1250" s="200" t="s">
        <v>120</v>
      </c>
      <c r="AY1250" s="18" t="s">
        <v>292</v>
      </c>
      <c r="BE1250" s="201">
        <f>IF(N1250="základní",J1250,0)</f>
        <v>0</v>
      </c>
      <c r="BF1250" s="201">
        <f>IF(N1250="snížená",J1250,0)</f>
        <v>0</v>
      </c>
      <c r="BG1250" s="201">
        <f>IF(N1250="zákl. přenesená",J1250,0)</f>
        <v>0</v>
      </c>
      <c r="BH1250" s="201">
        <f>IF(N1250="sníž. přenesená",J1250,0)</f>
        <v>0</v>
      </c>
      <c r="BI1250" s="201">
        <f>IF(N1250="nulová",J1250,0)</f>
        <v>0</v>
      </c>
      <c r="BJ1250" s="18" t="s">
        <v>120</v>
      </c>
      <c r="BK1250" s="201">
        <f>ROUND(I1250*H1250,2)</f>
        <v>0</v>
      </c>
      <c r="BL1250" s="18" t="s">
        <v>438</v>
      </c>
      <c r="BM1250" s="200" t="s">
        <v>1514</v>
      </c>
    </row>
    <row r="1251" spans="1:65" s="14" customFormat="1" ht="11.25">
      <c r="B1251" s="213"/>
      <c r="C1251" s="214"/>
      <c r="D1251" s="204" t="s">
        <v>301</v>
      </c>
      <c r="E1251" s="215" t="s">
        <v>1</v>
      </c>
      <c r="F1251" s="216" t="s">
        <v>1515</v>
      </c>
      <c r="G1251" s="214"/>
      <c r="H1251" s="217">
        <v>469.35199999999998</v>
      </c>
      <c r="I1251" s="218"/>
      <c r="J1251" s="214"/>
      <c r="K1251" s="214"/>
      <c r="L1251" s="219"/>
      <c r="M1251" s="220"/>
      <c r="N1251" s="221"/>
      <c r="O1251" s="221"/>
      <c r="P1251" s="221"/>
      <c r="Q1251" s="221"/>
      <c r="R1251" s="221"/>
      <c r="S1251" s="221"/>
      <c r="T1251" s="222"/>
      <c r="AT1251" s="223" t="s">
        <v>301</v>
      </c>
      <c r="AU1251" s="223" t="s">
        <v>120</v>
      </c>
      <c r="AV1251" s="14" t="s">
        <v>120</v>
      </c>
      <c r="AW1251" s="14" t="s">
        <v>32</v>
      </c>
      <c r="AX1251" s="14" t="s">
        <v>85</v>
      </c>
      <c r="AY1251" s="223" t="s">
        <v>292</v>
      </c>
    </row>
    <row r="1252" spans="1:65" s="2" customFormat="1" ht="16.5" customHeight="1">
      <c r="A1252" s="35"/>
      <c r="B1252" s="36"/>
      <c r="C1252" s="246" t="s">
        <v>1516</v>
      </c>
      <c r="D1252" s="246" t="s">
        <v>626</v>
      </c>
      <c r="E1252" s="247" t="s">
        <v>1506</v>
      </c>
      <c r="F1252" s="248" t="s">
        <v>1507</v>
      </c>
      <c r="G1252" s="249" t="s">
        <v>1508</v>
      </c>
      <c r="H1252" s="250">
        <v>187.74100000000001</v>
      </c>
      <c r="I1252" s="251"/>
      <c r="J1252" s="252">
        <f>ROUND(I1252*H1252,2)</f>
        <v>0</v>
      </c>
      <c r="K1252" s="248" t="s">
        <v>298</v>
      </c>
      <c r="L1252" s="253"/>
      <c r="M1252" s="254" t="s">
        <v>1</v>
      </c>
      <c r="N1252" s="255" t="s">
        <v>43</v>
      </c>
      <c r="O1252" s="72"/>
      <c r="P1252" s="198">
        <f>O1252*H1252</f>
        <v>0</v>
      </c>
      <c r="Q1252" s="198">
        <v>1E-3</v>
      </c>
      <c r="R1252" s="198">
        <f>Q1252*H1252</f>
        <v>0.18774100000000002</v>
      </c>
      <c r="S1252" s="198">
        <v>0</v>
      </c>
      <c r="T1252" s="199">
        <f>S1252*H1252</f>
        <v>0</v>
      </c>
      <c r="U1252" s="35"/>
      <c r="V1252" s="35"/>
      <c r="W1252" s="35"/>
      <c r="X1252" s="35"/>
      <c r="Y1252" s="35"/>
      <c r="Z1252" s="35"/>
      <c r="AA1252" s="35"/>
      <c r="AB1252" s="35"/>
      <c r="AC1252" s="35"/>
      <c r="AD1252" s="35"/>
      <c r="AE1252" s="35"/>
      <c r="AR1252" s="200" t="s">
        <v>573</v>
      </c>
      <c r="AT1252" s="200" t="s">
        <v>626</v>
      </c>
      <c r="AU1252" s="200" t="s">
        <v>120</v>
      </c>
      <c r="AY1252" s="18" t="s">
        <v>292</v>
      </c>
      <c r="BE1252" s="201">
        <f>IF(N1252="základní",J1252,0)</f>
        <v>0</v>
      </c>
      <c r="BF1252" s="201">
        <f>IF(N1252="snížená",J1252,0)</f>
        <v>0</v>
      </c>
      <c r="BG1252" s="201">
        <f>IF(N1252="zákl. přenesená",J1252,0)</f>
        <v>0</v>
      </c>
      <c r="BH1252" s="201">
        <f>IF(N1252="sníž. přenesená",J1252,0)</f>
        <v>0</v>
      </c>
      <c r="BI1252" s="201">
        <f>IF(N1252="nulová",J1252,0)</f>
        <v>0</v>
      </c>
      <c r="BJ1252" s="18" t="s">
        <v>120</v>
      </c>
      <c r="BK1252" s="201">
        <f>ROUND(I1252*H1252,2)</f>
        <v>0</v>
      </c>
      <c r="BL1252" s="18" t="s">
        <v>438</v>
      </c>
      <c r="BM1252" s="200" t="s">
        <v>1517</v>
      </c>
    </row>
    <row r="1253" spans="1:65" s="14" customFormat="1" ht="11.25">
      <c r="B1253" s="213"/>
      <c r="C1253" s="214"/>
      <c r="D1253" s="204" t="s">
        <v>301</v>
      </c>
      <c r="E1253" s="214"/>
      <c r="F1253" s="216" t="s">
        <v>1518</v>
      </c>
      <c r="G1253" s="214"/>
      <c r="H1253" s="217">
        <v>187.74100000000001</v>
      </c>
      <c r="I1253" s="218"/>
      <c r="J1253" s="214"/>
      <c r="K1253" s="214"/>
      <c r="L1253" s="219"/>
      <c r="M1253" s="220"/>
      <c r="N1253" s="221"/>
      <c r="O1253" s="221"/>
      <c r="P1253" s="221"/>
      <c r="Q1253" s="221"/>
      <c r="R1253" s="221"/>
      <c r="S1253" s="221"/>
      <c r="T1253" s="222"/>
      <c r="AT1253" s="223" t="s">
        <v>301</v>
      </c>
      <c r="AU1253" s="223" t="s">
        <v>120</v>
      </c>
      <c r="AV1253" s="14" t="s">
        <v>120</v>
      </c>
      <c r="AW1253" s="14" t="s">
        <v>4</v>
      </c>
      <c r="AX1253" s="14" t="s">
        <v>85</v>
      </c>
      <c r="AY1253" s="223" t="s">
        <v>292</v>
      </c>
    </row>
    <row r="1254" spans="1:65" s="2" customFormat="1" ht="24.2" customHeight="1">
      <c r="A1254" s="35"/>
      <c r="B1254" s="36"/>
      <c r="C1254" s="189" t="s">
        <v>1519</v>
      </c>
      <c r="D1254" s="189" t="s">
        <v>294</v>
      </c>
      <c r="E1254" s="190" t="s">
        <v>1520</v>
      </c>
      <c r="F1254" s="191" t="s">
        <v>1521</v>
      </c>
      <c r="G1254" s="192" t="s">
        <v>297</v>
      </c>
      <c r="H1254" s="193">
        <v>6824.8580000000002</v>
      </c>
      <c r="I1254" s="194"/>
      <c r="J1254" s="195">
        <f>ROUND(I1254*H1254,2)</f>
        <v>0</v>
      </c>
      <c r="K1254" s="191" t="s">
        <v>298</v>
      </c>
      <c r="L1254" s="40"/>
      <c r="M1254" s="196" t="s">
        <v>1</v>
      </c>
      <c r="N1254" s="197" t="s">
        <v>43</v>
      </c>
      <c r="O1254" s="72"/>
      <c r="P1254" s="198">
        <f>O1254*H1254</f>
        <v>0</v>
      </c>
      <c r="Q1254" s="198">
        <v>4.0000000000000002E-4</v>
      </c>
      <c r="R1254" s="198">
        <f>Q1254*H1254</f>
        <v>2.7299432000000001</v>
      </c>
      <c r="S1254" s="198">
        <v>0</v>
      </c>
      <c r="T1254" s="199">
        <f>S1254*H1254</f>
        <v>0</v>
      </c>
      <c r="U1254" s="35"/>
      <c r="V1254" s="35"/>
      <c r="W1254" s="35"/>
      <c r="X1254" s="35"/>
      <c r="Y1254" s="35"/>
      <c r="Z1254" s="35"/>
      <c r="AA1254" s="35"/>
      <c r="AB1254" s="35"/>
      <c r="AC1254" s="35"/>
      <c r="AD1254" s="35"/>
      <c r="AE1254" s="35"/>
      <c r="AR1254" s="200" t="s">
        <v>438</v>
      </c>
      <c r="AT1254" s="200" t="s">
        <v>294</v>
      </c>
      <c r="AU1254" s="200" t="s">
        <v>120</v>
      </c>
      <c r="AY1254" s="18" t="s">
        <v>292</v>
      </c>
      <c r="BE1254" s="201">
        <f>IF(N1254="základní",J1254,0)</f>
        <v>0</v>
      </c>
      <c r="BF1254" s="201">
        <f>IF(N1254="snížená",J1254,0)</f>
        <v>0</v>
      </c>
      <c r="BG1254" s="201">
        <f>IF(N1254="zákl. přenesená",J1254,0)</f>
        <v>0</v>
      </c>
      <c r="BH1254" s="201">
        <f>IF(N1254="sníž. přenesená",J1254,0)</f>
        <v>0</v>
      </c>
      <c r="BI1254" s="201">
        <f>IF(N1254="nulová",J1254,0)</f>
        <v>0</v>
      </c>
      <c r="BJ1254" s="18" t="s">
        <v>120</v>
      </c>
      <c r="BK1254" s="201">
        <f>ROUND(I1254*H1254,2)</f>
        <v>0</v>
      </c>
      <c r="BL1254" s="18" t="s">
        <v>438</v>
      </c>
      <c r="BM1254" s="200" t="s">
        <v>1522</v>
      </c>
    </row>
    <row r="1255" spans="1:65" s="13" customFormat="1" ht="33.75">
      <c r="B1255" s="202"/>
      <c r="C1255" s="203"/>
      <c r="D1255" s="204" t="s">
        <v>301</v>
      </c>
      <c r="E1255" s="205" t="s">
        <v>1</v>
      </c>
      <c r="F1255" s="206" t="s">
        <v>1523</v>
      </c>
      <c r="G1255" s="203"/>
      <c r="H1255" s="205" t="s">
        <v>1</v>
      </c>
      <c r="I1255" s="207"/>
      <c r="J1255" s="203"/>
      <c r="K1255" s="203"/>
      <c r="L1255" s="208"/>
      <c r="M1255" s="209"/>
      <c r="N1255" s="210"/>
      <c r="O1255" s="210"/>
      <c r="P1255" s="210"/>
      <c r="Q1255" s="210"/>
      <c r="R1255" s="210"/>
      <c r="S1255" s="210"/>
      <c r="T1255" s="211"/>
      <c r="AT1255" s="212" t="s">
        <v>301</v>
      </c>
      <c r="AU1255" s="212" t="s">
        <v>120</v>
      </c>
      <c r="AV1255" s="13" t="s">
        <v>85</v>
      </c>
      <c r="AW1255" s="13" t="s">
        <v>32</v>
      </c>
      <c r="AX1255" s="13" t="s">
        <v>77</v>
      </c>
      <c r="AY1255" s="212" t="s">
        <v>292</v>
      </c>
    </row>
    <row r="1256" spans="1:65" s="14" customFormat="1" ht="11.25">
      <c r="B1256" s="213"/>
      <c r="C1256" s="214"/>
      <c r="D1256" s="204" t="s">
        <v>301</v>
      </c>
      <c r="E1256" s="215" t="s">
        <v>1</v>
      </c>
      <c r="F1256" s="216" t="s">
        <v>1524</v>
      </c>
      <c r="G1256" s="214"/>
      <c r="H1256" s="217">
        <v>5752.4979999999996</v>
      </c>
      <c r="I1256" s="218"/>
      <c r="J1256" s="214"/>
      <c r="K1256" s="214"/>
      <c r="L1256" s="219"/>
      <c r="M1256" s="220"/>
      <c r="N1256" s="221"/>
      <c r="O1256" s="221"/>
      <c r="P1256" s="221"/>
      <c r="Q1256" s="221"/>
      <c r="R1256" s="221"/>
      <c r="S1256" s="221"/>
      <c r="T1256" s="222"/>
      <c r="AT1256" s="223" t="s">
        <v>301</v>
      </c>
      <c r="AU1256" s="223" t="s">
        <v>120</v>
      </c>
      <c r="AV1256" s="14" t="s">
        <v>120</v>
      </c>
      <c r="AW1256" s="14" t="s">
        <v>32</v>
      </c>
      <c r="AX1256" s="14" t="s">
        <v>77</v>
      </c>
      <c r="AY1256" s="223" t="s">
        <v>292</v>
      </c>
    </row>
    <row r="1257" spans="1:65" s="14" customFormat="1" ht="11.25">
      <c r="B1257" s="213"/>
      <c r="C1257" s="214"/>
      <c r="D1257" s="204" t="s">
        <v>301</v>
      </c>
      <c r="E1257" s="215" t="s">
        <v>1</v>
      </c>
      <c r="F1257" s="216" t="s">
        <v>1525</v>
      </c>
      <c r="G1257" s="214"/>
      <c r="H1257" s="217">
        <v>1072.3599999999999</v>
      </c>
      <c r="I1257" s="218"/>
      <c r="J1257" s="214"/>
      <c r="K1257" s="214"/>
      <c r="L1257" s="219"/>
      <c r="M1257" s="220"/>
      <c r="N1257" s="221"/>
      <c r="O1257" s="221"/>
      <c r="P1257" s="221"/>
      <c r="Q1257" s="221"/>
      <c r="R1257" s="221"/>
      <c r="S1257" s="221"/>
      <c r="T1257" s="222"/>
      <c r="AT1257" s="223" t="s">
        <v>301</v>
      </c>
      <c r="AU1257" s="223" t="s">
        <v>120</v>
      </c>
      <c r="AV1257" s="14" t="s">
        <v>120</v>
      </c>
      <c r="AW1257" s="14" t="s">
        <v>32</v>
      </c>
      <c r="AX1257" s="14" t="s">
        <v>77</v>
      </c>
      <c r="AY1257" s="223" t="s">
        <v>292</v>
      </c>
    </row>
    <row r="1258" spans="1:65" s="15" customFormat="1" ht="11.25">
      <c r="B1258" s="224"/>
      <c r="C1258" s="225"/>
      <c r="D1258" s="204" t="s">
        <v>301</v>
      </c>
      <c r="E1258" s="226" t="s">
        <v>1</v>
      </c>
      <c r="F1258" s="227" t="s">
        <v>304</v>
      </c>
      <c r="G1258" s="225"/>
      <c r="H1258" s="228">
        <v>6824.8580000000002</v>
      </c>
      <c r="I1258" s="229"/>
      <c r="J1258" s="225"/>
      <c r="K1258" s="225"/>
      <c r="L1258" s="230"/>
      <c r="M1258" s="231"/>
      <c r="N1258" s="232"/>
      <c r="O1258" s="232"/>
      <c r="P1258" s="232"/>
      <c r="Q1258" s="232"/>
      <c r="R1258" s="232"/>
      <c r="S1258" s="232"/>
      <c r="T1258" s="233"/>
      <c r="AT1258" s="234" t="s">
        <v>301</v>
      </c>
      <c r="AU1258" s="234" t="s">
        <v>120</v>
      </c>
      <c r="AV1258" s="15" t="s">
        <v>299</v>
      </c>
      <c r="AW1258" s="15" t="s">
        <v>32</v>
      </c>
      <c r="AX1258" s="15" t="s">
        <v>85</v>
      </c>
      <c r="AY1258" s="234" t="s">
        <v>292</v>
      </c>
    </row>
    <row r="1259" spans="1:65" s="2" customFormat="1" ht="44.25" customHeight="1">
      <c r="A1259" s="35"/>
      <c r="B1259" s="36"/>
      <c r="C1259" s="246" t="s">
        <v>1526</v>
      </c>
      <c r="D1259" s="246" t="s">
        <v>626</v>
      </c>
      <c r="E1259" s="247" t="s">
        <v>1527</v>
      </c>
      <c r="F1259" s="248" t="s">
        <v>1528</v>
      </c>
      <c r="G1259" s="249" t="s">
        <v>297</v>
      </c>
      <c r="H1259" s="250">
        <v>3924.2930000000001</v>
      </c>
      <c r="I1259" s="251"/>
      <c r="J1259" s="252">
        <f>ROUND(I1259*H1259,2)</f>
        <v>0</v>
      </c>
      <c r="K1259" s="248" t="s">
        <v>298</v>
      </c>
      <c r="L1259" s="253"/>
      <c r="M1259" s="254" t="s">
        <v>1</v>
      </c>
      <c r="N1259" s="255" t="s">
        <v>43</v>
      </c>
      <c r="O1259" s="72"/>
      <c r="P1259" s="198">
        <f>O1259*H1259</f>
        <v>0</v>
      </c>
      <c r="Q1259" s="198">
        <v>5.4000000000000003E-3</v>
      </c>
      <c r="R1259" s="198">
        <f>Q1259*H1259</f>
        <v>21.1911822</v>
      </c>
      <c r="S1259" s="198">
        <v>0</v>
      </c>
      <c r="T1259" s="199">
        <f>S1259*H1259</f>
        <v>0</v>
      </c>
      <c r="U1259" s="35"/>
      <c r="V1259" s="35"/>
      <c r="W1259" s="35"/>
      <c r="X1259" s="35"/>
      <c r="Y1259" s="35"/>
      <c r="Z1259" s="35"/>
      <c r="AA1259" s="35"/>
      <c r="AB1259" s="35"/>
      <c r="AC1259" s="35"/>
      <c r="AD1259" s="35"/>
      <c r="AE1259" s="35"/>
      <c r="AR1259" s="200" t="s">
        <v>573</v>
      </c>
      <c r="AT1259" s="200" t="s">
        <v>626</v>
      </c>
      <c r="AU1259" s="200" t="s">
        <v>120</v>
      </c>
      <c r="AY1259" s="18" t="s">
        <v>292</v>
      </c>
      <c r="BE1259" s="201">
        <f>IF(N1259="základní",J1259,0)</f>
        <v>0</v>
      </c>
      <c r="BF1259" s="201">
        <f>IF(N1259="snížená",J1259,0)</f>
        <v>0</v>
      </c>
      <c r="BG1259" s="201">
        <f>IF(N1259="zákl. přenesená",J1259,0)</f>
        <v>0</v>
      </c>
      <c r="BH1259" s="201">
        <f>IF(N1259="sníž. přenesená",J1259,0)</f>
        <v>0</v>
      </c>
      <c r="BI1259" s="201">
        <f>IF(N1259="nulová",J1259,0)</f>
        <v>0</v>
      </c>
      <c r="BJ1259" s="18" t="s">
        <v>120</v>
      </c>
      <c r="BK1259" s="201">
        <f>ROUND(I1259*H1259,2)</f>
        <v>0</v>
      </c>
      <c r="BL1259" s="18" t="s">
        <v>438</v>
      </c>
      <c r="BM1259" s="200" t="s">
        <v>1529</v>
      </c>
    </row>
    <row r="1260" spans="1:65" s="14" customFormat="1" ht="11.25">
      <c r="B1260" s="213"/>
      <c r="C1260" s="214"/>
      <c r="D1260" s="204" t="s">
        <v>301</v>
      </c>
      <c r="E1260" s="214"/>
      <c r="F1260" s="216" t="s">
        <v>1530</v>
      </c>
      <c r="G1260" s="214"/>
      <c r="H1260" s="217">
        <v>3924.2930000000001</v>
      </c>
      <c r="I1260" s="218"/>
      <c r="J1260" s="214"/>
      <c r="K1260" s="214"/>
      <c r="L1260" s="219"/>
      <c r="M1260" s="220"/>
      <c r="N1260" s="221"/>
      <c r="O1260" s="221"/>
      <c r="P1260" s="221"/>
      <c r="Q1260" s="221"/>
      <c r="R1260" s="221"/>
      <c r="S1260" s="221"/>
      <c r="T1260" s="222"/>
      <c r="AT1260" s="223" t="s">
        <v>301</v>
      </c>
      <c r="AU1260" s="223" t="s">
        <v>120</v>
      </c>
      <c r="AV1260" s="14" t="s">
        <v>120</v>
      </c>
      <c r="AW1260" s="14" t="s">
        <v>4</v>
      </c>
      <c r="AX1260" s="14" t="s">
        <v>85</v>
      </c>
      <c r="AY1260" s="223" t="s">
        <v>292</v>
      </c>
    </row>
    <row r="1261" spans="1:65" s="2" customFormat="1" ht="49.15" customHeight="1">
      <c r="A1261" s="35"/>
      <c r="B1261" s="36"/>
      <c r="C1261" s="246" t="s">
        <v>1531</v>
      </c>
      <c r="D1261" s="246" t="s">
        <v>626</v>
      </c>
      <c r="E1261" s="247" t="s">
        <v>1532</v>
      </c>
      <c r="F1261" s="248" t="s">
        <v>1533</v>
      </c>
      <c r="G1261" s="249" t="s">
        <v>297</v>
      </c>
      <c r="H1261" s="250">
        <v>3924.2930000000001</v>
      </c>
      <c r="I1261" s="251"/>
      <c r="J1261" s="252">
        <f>ROUND(I1261*H1261,2)</f>
        <v>0</v>
      </c>
      <c r="K1261" s="248" t="s">
        <v>298</v>
      </c>
      <c r="L1261" s="253"/>
      <c r="M1261" s="254" t="s">
        <v>1</v>
      </c>
      <c r="N1261" s="255" t="s">
        <v>43</v>
      </c>
      <c r="O1261" s="72"/>
      <c r="P1261" s="198">
        <f>O1261*H1261</f>
        <v>0</v>
      </c>
      <c r="Q1261" s="198">
        <v>5.3E-3</v>
      </c>
      <c r="R1261" s="198">
        <f>Q1261*H1261</f>
        <v>20.7987529</v>
      </c>
      <c r="S1261" s="198">
        <v>0</v>
      </c>
      <c r="T1261" s="199">
        <f>S1261*H1261</f>
        <v>0</v>
      </c>
      <c r="U1261" s="35"/>
      <c r="V1261" s="35"/>
      <c r="W1261" s="35"/>
      <c r="X1261" s="35"/>
      <c r="Y1261" s="35"/>
      <c r="Z1261" s="35"/>
      <c r="AA1261" s="35"/>
      <c r="AB1261" s="35"/>
      <c r="AC1261" s="35"/>
      <c r="AD1261" s="35"/>
      <c r="AE1261" s="35"/>
      <c r="AR1261" s="200" t="s">
        <v>573</v>
      </c>
      <c r="AT1261" s="200" t="s">
        <v>626</v>
      </c>
      <c r="AU1261" s="200" t="s">
        <v>120</v>
      </c>
      <c r="AY1261" s="18" t="s">
        <v>292</v>
      </c>
      <c r="BE1261" s="201">
        <f>IF(N1261="základní",J1261,0)</f>
        <v>0</v>
      </c>
      <c r="BF1261" s="201">
        <f>IF(N1261="snížená",J1261,0)</f>
        <v>0</v>
      </c>
      <c r="BG1261" s="201">
        <f>IF(N1261="zákl. přenesená",J1261,0)</f>
        <v>0</v>
      </c>
      <c r="BH1261" s="201">
        <f>IF(N1261="sníž. přenesená",J1261,0)</f>
        <v>0</v>
      </c>
      <c r="BI1261" s="201">
        <f>IF(N1261="nulová",J1261,0)</f>
        <v>0</v>
      </c>
      <c r="BJ1261" s="18" t="s">
        <v>120</v>
      </c>
      <c r="BK1261" s="201">
        <f>ROUND(I1261*H1261,2)</f>
        <v>0</v>
      </c>
      <c r="BL1261" s="18" t="s">
        <v>438</v>
      </c>
      <c r="BM1261" s="200" t="s">
        <v>1534</v>
      </c>
    </row>
    <row r="1262" spans="1:65" s="14" customFormat="1" ht="11.25">
      <c r="B1262" s="213"/>
      <c r="C1262" s="214"/>
      <c r="D1262" s="204" t="s">
        <v>301</v>
      </c>
      <c r="E1262" s="214"/>
      <c r="F1262" s="216" t="s">
        <v>1530</v>
      </c>
      <c r="G1262" s="214"/>
      <c r="H1262" s="217">
        <v>3924.2930000000001</v>
      </c>
      <c r="I1262" s="218"/>
      <c r="J1262" s="214"/>
      <c r="K1262" s="214"/>
      <c r="L1262" s="219"/>
      <c r="M1262" s="220"/>
      <c r="N1262" s="221"/>
      <c r="O1262" s="221"/>
      <c r="P1262" s="221"/>
      <c r="Q1262" s="221"/>
      <c r="R1262" s="221"/>
      <c r="S1262" s="221"/>
      <c r="T1262" s="222"/>
      <c r="AT1262" s="223" t="s">
        <v>301</v>
      </c>
      <c r="AU1262" s="223" t="s">
        <v>120</v>
      </c>
      <c r="AV1262" s="14" t="s">
        <v>120</v>
      </c>
      <c r="AW1262" s="14" t="s">
        <v>4</v>
      </c>
      <c r="AX1262" s="14" t="s">
        <v>85</v>
      </c>
      <c r="AY1262" s="223" t="s">
        <v>292</v>
      </c>
    </row>
    <row r="1263" spans="1:65" s="2" customFormat="1" ht="24.2" customHeight="1">
      <c r="A1263" s="35"/>
      <c r="B1263" s="36"/>
      <c r="C1263" s="189" t="s">
        <v>1535</v>
      </c>
      <c r="D1263" s="189" t="s">
        <v>294</v>
      </c>
      <c r="E1263" s="190" t="s">
        <v>1536</v>
      </c>
      <c r="F1263" s="191" t="s">
        <v>1537</v>
      </c>
      <c r="G1263" s="192" t="s">
        <v>297</v>
      </c>
      <c r="H1263" s="193">
        <v>469.35199999999998</v>
      </c>
      <c r="I1263" s="194"/>
      <c r="J1263" s="195">
        <f>ROUND(I1263*H1263,2)</f>
        <v>0</v>
      </c>
      <c r="K1263" s="191" t="s">
        <v>298</v>
      </c>
      <c r="L1263" s="40"/>
      <c r="M1263" s="196" t="s">
        <v>1</v>
      </c>
      <c r="N1263" s="197" t="s">
        <v>43</v>
      </c>
      <c r="O1263" s="72"/>
      <c r="P1263" s="198">
        <f>O1263*H1263</f>
        <v>0</v>
      </c>
      <c r="Q1263" s="198">
        <v>4.0000000000000002E-4</v>
      </c>
      <c r="R1263" s="198">
        <f>Q1263*H1263</f>
        <v>0.18774079999999999</v>
      </c>
      <c r="S1263" s="198">
        <v>0</v>
      </c>
      <c r="T1263" s="199">
        <f>S1263*H1263</f>
        <v>0</v>
      </c>
      <c r="U1263" s="35"/>
      <c r="V1263" s="35"/>
      <c r="W1263" s="35"/>
      <c r="X1263" s="35"/>
      <c r="Y1263" s="35"/>
      <c r="Z1263" s="35"/>
      <c r="AA1263" s="35"/>
      <c r="AB1263" s="35"/>
      <c r="AC1263" s="35"/>
      <c r="AD1263" s="35"/>
      <c r="AE1263" s="35"/>
      <c r="AR1263" s="200" t="s">
        <v>438</v>
      </c>
      <c r="AT1263" s="200" t="s">
        <v>294</v>
      </c>
      <c r="AU1263" s="200" t="s">
        <v>120</v>
      </c>
      <c r="AY1263" s="18" t="s">
        <v>292</v>
      </c>
      <c r="BE1263" s="201">
        <f>IF(N1263="základní",J1263,0)</f>
        <v>0</v>
      </c>
      <c r="BF1263" s="201">
        <f>IF(N1263="snížená",J1263,0)</f>
        <v>0</v>
      </c>
      <c r="BG1263" s="201">
        <f>IF(N1263="zákl. přenesená",J1263,0)</f>
        <v>0</v>
      </c>
      <c r="BH1263" s="201">
        <f>IF(N1263="sníž. přenesená",J1263,0)</f>
        <v>0</v>
      </c>
      <c r="BI1263" s="201">
        <f>IF(N1263="nulová",J1263,0)</f>
        <v>0</v>
      </c>
      <c r="BJ1263" s="18" t="s">
        <v>120</v>
      </c>
      <c r="BK1263" s="201">
        <f>ROUND(I1263*H1263,2)</f>
        <v>0</v>
      </c>
      <c r="BL1263" s="18" t="s">
        <v>438</v>
      </c>
      <c r="BM1263" s="200" t="s">
        <v>1538</v>
      </c>
    </row>
    <row r="1264" spans="1:65" s="13" customFormat="1" ht="33.75">
      <c r="B1264" s="202"/>
      <c r="C1264" s="203"/>
      <c r="D1264" s="204" t="s">
        <v>301</v>
      </c>
      <c r="E1264" s="205" t="s">
        <v>1</v>
      </c>
      <c r="F1264" s="206" t="s">
        <v>1539</v>
      </c>
      <c r="G1264" s="203"/>
      <c r="H1264" s="205" t="s">
        <v>1</v>
      </c>
      <c r="I1264" s="207"/>
      <c r="J1264" s="203"/>
      <c r="K1264" s="203"/>
      <c r="L1264" s="208"/>
      <c r="M1264" s="209"/>
      <c r="N1264" s="210"/>
      <c r="O1264" s="210"/>
      <c r="P1264" s="210"/>
      <c r="Q1264" s="210"/>
      <c r="R1264" s="210"/>
      <c r="S1264" s="210"/>
      <c r="T1264" s="211"/>
      <c r="AT1264" s="212" t="s">
        <v>301</v>
      </c>
      <c r="AU1264" s="212" t="s">
        <v>120</v>
      </c>
      <c r="AV1264" s="13" t="s">
        <v>85</v>
      </c>
      <c r="AW1264" s="13" t="s">
        <v>32</v>
      </c>
      <c r="AX1264" s="13" t="s">
        <v>77</v>
      </c>
      <c r="AY1264" s="212" t="s">
        <v>292</v>
      </c>
    </row>
    <row r="1265" spans="1:65" s="14" customFormat="1" ht="11.25">
      <c r="B1265" s="213"/>
      <c r="C1265" s="214"/>
      <c r="D1265" s="204" t="s">
        <v>301</v>
      </c>
      <c r="E1265" s="215" t="s">
        <v>1</v>
      </c>
      <c r="F1265" s="216" t="s">
        <v>1515</v>
      </c>
      <c r="G1265" s="214"/>
      <c r="H1265" s="217">
        <v>469.35199999999998</v>
      </c>
      <c r="I1265" s="218"/>
      <c r="J1265" s="214"/>
      <c r="K1265" s="214"/>
      <c r="L1265" s="219"/>
      <c r="M1265" s="220"/>
      <c r="N1265" s="221"/>
      <c r="O1265" s="221"/>
      <c r="P1265" s="221"/>
      <c r="Q1265" s="221"/>
      <c r="R1265" s="221"/>
      <c r="S1265" s="221"/>
      <c r="T1265" s="222"/>
      <c r="AT1265" s="223" t="s">
        <v>301</v>
      </c>
      <c r="AU1265" s="223" t="s">
        <v>120</v>
      </c>
      <c r="AV1265" s="14" t="s">
        <v>120</v>
      </c>
      <c r="AW1265" s="14" t="s">
        <v>32</v>
      </c>
      <c r="AX1265" s="14" t="s">
        <v>77</v>
      </c>
      <c r="AY1265" s="223" t="s">
        <v>292</v>
      </c>
    </row>
    <row r="1266" spans="1:65" s="15" customFormat="1" ht="11.25">
      <c r="B1266" s="224"/>
      <c r="C1266" s="225"/>
      <c r="D1266" s="204" t="s">
        <v>301</v>
      </c>
      <c r="E1266" s="226" t="s">
        <v>1</v>
      </c>
      <c r="F1266" s="227" t="s">
        <v>304</v>
      </c>
      <c r="G1266" s="225"/>
      <c r="H1266" s="228">
        <v>469.35199999999998</v>
      </c>
      <c r="I1266" s="229"/>
      <c r="J1266" s="225"/>
      <c r="K1266" s="225"/>
      <c r="L1266" s="230"/>
      <c r="M1266" s="231"/>
      <c r="N1266" s="232"/>
      <c r="O1266" s="232"/>
      <c r="P1266" s="232"/>
      <c r="Q1266" s="232"/>
      <c r="R1266" s="232"/>
      <c r="S1266" s="232"/>
      <c r="T1266" s="233"/>
      <c r="AT1266" s="234" t="s">
        <v>301</v>
      </c>
      <c r="AU1266" s="234" t="s">
        <v>120</v>
      </c>
      <c r="AV1266" s="15" t="s">
        <v>299</v>
      </c>
      <c r="AW1266" s="15" t="s">
        <v>32</v>
      </c>
      <c r="AX1266" s="15" t="s">
        <v>85</v>
      </c>
      <c r="AY1266" s="234" t="s">
        <v>292</v>
      </c>
    </row>
    <row r="1267" spans="1:65" s="2" customFormat="1" ht="44.25" customHeight="1">
      <c r="A1267" s="35"/>
      <c r="B1267" s="36"/>
      <c r="C1267" s="246" t="s">
        <v>1540</v>
      </c>
      <c r="D1267" s="246" t="s">
        <v>626</v>
      </c>
      <c r="E1267" s="247" t="s">
        <v>1527</v>
      </c>
      <c r="F1267" s="248" t="s">
        <v>1528</v>
      </c>
      <c r="G1267" s="249" t="s">
        <v>297</v>
      </c>
      <c r="H1267" s="250">
        <v>539.755</v>
      </c>
      <c r="I1267" s="251"/>
      <c r="J1267" s="252">
        <f>ROUND(I1267*H1267,2)</f>
        <v>0</v>
      </c>
      <c r="K1267" s="248" t="s">
        <v>298</v>
      </c>
      <c r="L1267" s="253"/>
      <c r="M1267" s="254" t="s">
        <v>1</v>
      </c>
      <c r="N1267" s="255" t="s">
        <v>43</v>
      </c>
      <c r="O1267" s="72"/>
      <c r="P1267" s="198">
        <f>O1267*H1267</f>
        <v>0</v>
      </c>
      <c r="Q1267" s="198">
        <v>5.4000000000000003E-3</v>
      </c>
      <c r="R1267" s="198">
        <f>Q1267*H1267</f>
        <v>2.9146770000000002</v>
      </c>
      <c r="S1267" s="198">
        <v>0</v>
      </c>
      <c r="T1267" s="199">
        <f>S1267*H1267</f>
        <v>0</v>
      </c>
      <c r="U1267" s="35"/>
      <c r="V1267" s="35"/>
      <c r="W1267" s="35"/>
      <c r="X1267" s="35"/>
      <c r="Y1267" s="35"/>
      <c r="Z1267" s="35"/>
      <c r="AA1267" s="35"/>
      <c r="AB1267" s="35"/>
      <c r="AC1267" s="35"/>
      <c r="AD1267" s="35"/>
      <c r="AE1267" s="35"/>
      <c r="AR1267" s="200" t="s">
        <v>573</v>
      </c>
      <c r="AT1267" s="200" t="s">
        <v>626</v>
      </c>
      <c r="AU1267" s="200" t="s">
        <v>120</v>
      </c>
      <c r="AY1267" s="18" t="s">
        <v>292</v>
      </c>
      <c r="BE1267" s="201">
        <f>IF(N1267="základní",J1267,0)</f>
        <v>0</v>
      </c>
      <c r="BF1267" s="201">
        <f>IF(N1267="snížená",J1267,0)</f>
        <v>0</v>
      </c>
      <c r="BG1267" s="201">
        <f>IF(N1267="zákl. přenesená",J1267,0)</f>
        <v>0</v>
      </c>
      <c r="BH1267" s="201">
        <f>IF(N1267="sníž. přenesená",J1267,0)</f>
        <v>0</v>
      </c>
      <c r="BI1267" s="201">
        <f>IF(N1267="nulová",J1267,0)</f>
        <v>0</v>
      </c>
      <c r="BJ1267" s="18" t="s">
        <v>120</v>
      </c>
      <c r="BK1267" s="201">
        <f>ROUND(I1267*H1267,2)</f>
        <v>0</v>
      </c>
      <c r="BL1267" s="18" t="s">
        <v>438</v>
      </c>
      <c r="BM1267" s="200" t="s">
        <v>1541</v>
      </c>
    </row>
    <row r="1268" spans="1:65" s="14" customFormat="1" ht="11.25">
      <c r="B1268" s="213"/>
      <c r="C1268" s="214"/>
      <c r="D1268" s="204" t="s">
        <v>301</v>
      </c>
      <c r="E1268" s="214"/>
      <c r="F1268" s="216" t="s">
        <v>1542</v>
      </c>
      <c r="G1268" s="214"/>
      <c r="H1268" s="217">
        <v>539.755</v>
      </c>
      <c r="I1268" s="218"/>
      <c r="J1268" s="214"/>
      <c r="K1268" s="214"/>
      <c r="L1268" s="219"/>
      <c r="M1268" s="220"/>
      <c r="N1268" s="221"/>
      <c r="O1268" s="221"/>
      <c r="P1268" s="221"/>
      <c r="Q1268" s="221"/>
      <c r="R1268" s="221"/>
      <c r="S1268" s="221"/>
      <c r="T1268" s="222"/>
      <c r="AT1268" s="223" t="s">
        <v>301</v>
      </c>
      <c r="AU1268" s="223" t="s">
        <v>120</v>
      </c>
      <c r="AV1268" s="14" t="s">
        <v>120</v>
      </c>
      <c r="AW1268" s="14" t="s">
        <v>4</v>
      </c>
      <c r="AX1268" s="14" t="s">
        <v>85</v>
      </c>
      <c r="AY1268" s="223" t="s">
        <v>292</v>
      </c>
    </row>
    <row r="1269" spans="1:65" s="2" customFormat="1" ht="49.15" customHeight="1">
      <c r="A1269" s="35"/>
      <c r="B1269" s="36"/>
      <c r="C1269" s="246" t="s">
        <v>1543</v>
      </c>
      <c r="D1269" s="246" t="s">
        <v>626</v>
      </c>
      <c r="E1269" s="247" t="s">
        <v>1532</v>
      </c>
      <c r="F1269" s="248" t="s">
        <v>1533</v>
      </c>
      <c r="G1269" s="249" t="s">
        <v>297</v>
      </c>
      <c r="H1269" s="250">
        <v>539.755</v>
      </c>
      <c r="I1269" s="251"/>
      <c r="J1269" s="252">
        <f>ROUND(I1269*H1269,2)</f>
        <v>0</v>
      </c>
      <c r="K1269" s="248" t="s">
        <v>298</v>
      </c>
      <c r="L1269" s="253"/>
      <c r="M1269" s="254" t="s">
        <v>1</v>
      </c>
      <c r="N1269" s="255" t="s">
        <v>43</v>
      </c>
      <c r="O1269" s="72"/>
      <c r="P1269" s="198">
        <f>O1269*H1269</f>
        <v>0</v>
      </c>
      <c r="Q1269" s="198">
        <v>5.3E-3</v>
      </c>
      <c r="R1269" s="198">
        <f>Q1269*H1269</f>
        <v>2.8607014999999998</v>
      </c>
      <c r="S1269" s="198">
        <v>0</v>
      </c>
      <c r="T1269" s="199">
        <f>S1269*H1269</f>
        <v>0</v>
      </c>
      <c r="U1269" s="35"/>
      <c r="V1269" s="35"/>
      <c r="W1269" s="35"/>
      <c r="X1269" s="35"/>
      <c r="Y1269" s="35"/>
      <c r="Z1269" s="35"/>
      <c r="AA1269" s="35"/>
      <c r="AB1269" s="35"/>
      <c r="AC1269" s="35"/>
      <c r="AD1269" s="35"/>
      <c r="AE1269" s="35"/>
      <c r="AR1269" s="200" t="s">
        <v>573</v>
      </c>
      <c r="AT1269" s="200" t="s">
        <v>626</v>
      </c>
      <c r="AU1269" s="200" t="s">
        <v>120</v>
      </c>
      <c r="AY1269" s="18" t="s">
        <v>292</v>
      </c>
      <c r="BE1269" s="201">
        <f>IF(N1269="základní",J1269,0)</f>
        <v>0</v>
      </c>
      <c r="BF1269" s="201">
        <f>IF(N1269="snížená",J1269,0)</f>
        <v>0</v>
      </c>
      <c r="BG1269" s="201">
        <f>IF(N1269="zákl. přenesená",J1269,0)</f>
        <v>0</v>
      </c>
      <c r="BH1269" s="201">
        <f>IF(N1269="sníž. přenesená",J1269,0)</f>
        <v>0</v>
      </c>
      <c r="BI1269" s="201">
        <f>IF(N1269="nulová",J1269,0)</f>
        <v>0</v>
      </c>
      <c r="BJ1269" s="18" t="s">
        <v>120</v>
      </c>
      <c r="BK1269" s="201">
        <f>ROUND(I1269*H1269,2)</f>
        <v>0</v>
      </c>
      <c r="BL1269" s="18" t="s">
        <v>438</v>
      </c>
      <c r="BM1269" s="200" t="s">
        <v>1544</v>
      </c>
    </row>
    <row r="1270" spans="1:65" s="14" customFormat="1" ht="11.25">
      <c r="B1270" s="213"/>
      <c r="C1270" s="214"/>
      <c r="D1270" s="204" t="s">
        <v>301</v>
      </c>
      <c r="E1270" s="214"/>
      <c r="F1270" s="216" t="s">
        <v>1542</v>
      </c>
      <c r="G1270" s="214"/>
      <c r="H1270" s="217">
        <v>539.755</v>
      </c>
      <c r="I1270" s="218"/>
      <c r="J1270" s="214"/>
      <c r="K1270" s="214"/>
      <c r="L1270" s="219"/>
      <c r="M1270" s="220"/>
      <c r="N1270" s="221"/>
      <c r="O1270" s="221"/>
      <c r="P1270" s="221"/>
      <c r="Q1270" s="221"/>
      <c r="R1270" s="221"/>
      <c r="S1270" s="221"/>
      <c r="T1270" s="222"/>
      <c r="AT1270" s="223" t="s">
        <v>301</v>
      </c>
      <c r="AU1270" s="223" t="s">
        <v>120</v>
      </c>
      <c r="AV1270" s="14" t="s">
        <v>120</v>
      </c>
      <c r="AW1270" s="14" t="s">
        <v>4</v>
      </c>
      <c r="AX1270" s="14" t="s">
        <v>85</v>
      </c>
      <c r="AY1270" s="223" t="s">
        <v>292</v>
      </c>
    </row>
    <row r="1271" spans="1:65" s="2" customFormat="1" ht="24.2" customHeight="1">
      <c r="A1271" s="35"/>
      <c r="B1271" s="36"/>
      <c r="C1271" s="189" t="s">
        <v>1545</v>
      </c>
      <c r="D1271" s="189" t="s">
        <v>294</v>
      </c>
      <c r="E1271" s="190" t="s">
        <v>1546</v>
      </c>
      <c r="F1271" s="191" t="s">
        <v>1547</v>
      </c>
      <c r="G1271" s="192" t="s">
        <v>297</v>
      </c>
      <c r="H1271" s="193">
        <v>406.78399999999999</v>
      </c>
      <c r="I1271" s="194"/>
      <c r="J1271" s="195">
        <f>ROUND(I1271*H1271,2)</f>
        <v>0</v>
      </c>
      <c r="K1271" s="191" t="s">
        <v>298</v>
      </c>
      <c r="L1271" s="40"/>
      <c r="M1271" s="196" t="s">
        <v>1</v>
      </c>
      <c r="N1271" s="197" t="s">
        <v>43</v>
      </c>
      <c r="O1271" s="72"/>
      <c r="P1271" s="198">
        <f>O1271*H1271</f>
        <v>0</v>
      </c>
      <c r="Q1271" s="198">
        <v>4.0000000000000002E-4</v>
      </c>
      <c r="R1271" s="198">
        <f>Q1271*H1271</f>
        <v>0.16271360000000001</v>
      </c>
      <c r="S1271" s="198">
        <v>0</v>
      </c>
      <c r="T1271" s="199">
        <f>S1271*H1271</f>
        <v>0</v>
      </c>
      <c r="U1271" s="35"/>
      <c r="V1271" s="35"/>
      <c r="W1271" s="35"/>
      <c r="X1271" s="35"/>
      <c r="Y1271" s="35"/>
      <c r="Z1271" s="35"/>
      <c r="AA1271" s="35"/>
      <c r="AB1271" s="35"/>
      <c r="AC1271" s="35"/>
      <c r="AD1271" s="35"/>
      <c r="AE1271" s="35"/>
      <c r="AR1271" s="200" t="s">
        <v>438</v>
      </c>
      <c r="AT1271" s="200" t="s">
        <v>294</v>
      </c>
      <c r="AU1271" s="200" t="s">
        <v>120</v>
      </c>
      <c r="AY1271" s="18" t="s">
        <v>292</v>
      </c>
      <c r="BE1271" s="201">
        <f>IF(N1271="základní",J1271,0)</f>
        <v>0</v>
      </c>
      <c r="BF1271" s="201">
        <f>IF(N1271="snížená",J1271,0)</f>
        <v>0</v>
      </c>
      <c r="BG1271" s="201">
        <f>IF(N1271="zákl. přenesená",J1271,0)</f>
        <v>0</v>
      </c>
      <c r="BH1271" s="201">
        <f>IF(N1271="sníž. přenesená",J1271,0)</f>
        <v>0</v>
      </c>
      <c r="BI1271" s="201">
        <f>IF(N1271="nulová",J1271,0)</f>
        <v>0</v>
      </c>
      <c r="BJ1271" s="18" t="s">
        <v>120</v>
      </c>
      <c r="BK1271" s="201">
        <f>ROUND(I1271*H1271,2)</f>
        <v>0</v>
      </c>
      <c r="BL1271" s="18" t="s">
        <v>438</v>
      </c>
      <c r="BM1271" s="200" t="s">
        <v>1548</v>
      </c>
    </row>
    <row r="1272" spans="1:65" s="14" customFormat="1" ht="11.25">
      <c r="B1272" s="213"/>
      <c r="C1272" s="214"/>
      <c r="D1272" s="204" t="s">
        <v>301</v>
      </c>
      <c r="E1272" s="215" t="s">
        <v>1</v>
      </c>
      <c r="F1272" s="216" t="s">
        <v>208</v>
      </c>
      <c r="G1272" s="214"/>
      <c r="H1272" s="217">
        <v>406.78399999999999</v>
      </c>
      <c r="I1272" s="218"/>
      <c r="J1272" s="214"/>
      <c r="K1272" s="214"/>
      <c r="L1272" s="219"/>
      <c r="M1272" s="220"/>
      <c r="N1272" s="221"/>
      <c r="O1272" s="221"/>
      <c r="P1272" s="221"/>
      <c r="Q1272" s="221"/>
      <c r="R1272" s="221"/>
      <c r="S1272" s="221"/>
      <c r="T1272" s="222"/>
      <c r="AT1272" s="223" t="s">
        <v>301</v>
      </c>
      <c r="AU1272" s="223" t="s">
        <v>120</v>
      </c>
      <c r="AV1272" s="14" t="s">
        <v>120</v>
      </c>
      <c r="AW1272" s="14" t="s">
        <v>32</v>
      </c>
      <c r="AX1272" s="14" t="s">
        <v>85</v>
      </c>
      <c r="AY1272" s="223" t="s">
        <v>292</v>
      </c>
    </row>
    <row r="1273" spans="1:65" s="2" customFormat="1" ht="24.2" customHeight="1">
      <c r="A1273" s="35"/>
      <c r="B1273" s="36"/>
      <c r="C1273" s="189" t="s">
        <v>1549</v>
      </c>
      <c r="D1273" s="189" t="s">
        <v>294</v>
      </c>
      <c r="E1273" s="190" t="s">
        <v>1550</v>
      </c>
      <c r="F1273" s="191" t="s">
        <v>1551</v>
      </c>
      <c r="G1273" s="192" t="s">
        <v>407</v>
      </c>
      <c r="H1273" s="193">
        <v>437.4</v>
      </c>
      <c r="I1273" s="194"/>
      <c r="J1273" s="195">
        <f>ROUND(I1273*H1273,2)</f>
        <v>0</v>
      </c>
      <c r="K1273" s="191" t="s">
        <v>298</v>
      </c>
      <c r="L1273" s="40"/>
      <c r="M1273" s="196" t="s">
        <v>1</v>
      </c>
      <c r="N1273" s="197" t="s">
        <v>43</v>
      </c>
      <c r="O1273" s="72"/>
      <c r="P1273" s="198">
        <f>O1273*H1273</f>
        <v>0</v>
      </c>
      <c r="Q1273" s="198">
        <v>1.6000000000000001E-4</v>
      </c>
      <c r="R1273" s="198">
        <f>Q1273*H1273</f>
        <v>6.9984000000000005E-2</v>
      </c>
      <c r="S1273" s="198">
        <v>0</v>
      </c>
      <c r="T1273" s="199">
        <f>S1273*H1273</f>
        <v>0</v>
      </c>
      <c r="U1273" s="35"/>
      <c r="V1273" s="35"/>
      <c r="W1273" s="35"/>
      <c r="X1273" s="35"/>
      <c r="Y1273" s="35"/>
      <c r="Z1273" s="35"/>
      <c r="AA1273" s="35"/>
      <c r="AB1273" s="35"/>
      <c r="AC1273" s="35"/>
      <c r="AD1273" s="35"/>
      <c r="AE1273" s="35"/>
      <c r="AR1273" s="200" t="s">
        <v>438</v>
      </c>
      <c r="AT1273" s="200" t="s">
        <v>294</v>
      </c>
      <c r="AU1273" s="200" t="s">
        <v>120</v>
      </c>
      <c r="AY1273" s="18" t="s">
        <v>292</v>
      </c>
      <c r="BE1273" s="201">
        <f>IF(N1273="základní",J1273,0)</f>
        <v>0</v>
      </c>
      <c r="BF1273" s="201">
        <f>IF(N1273="snížená",J1273,0)</f>
        <v>0</v>
      </c>
      <c r="BG1273" s="201">
        <f>IF(N1273="zákl. přenesená",J1273,0)</f>
        <v>0</v>
      </c>
      <c r="BH1273" s="201">
        <f>IF(N1273="sníž. přenesená",J1273,0)</f>
        <v>0</v>
      </c>
      <c r="BI1273" s="201">
        <f>IF(N1273="nulová",J1273,0)</f>
        <v>0</v>
      </c>
      <c r="BJ1273" s="18" t="s">
        <v>120</v>
      </c>
      <c r="BK1273" s="201">
        <f>ROUND(I1273*H1273,2)</f>
        <v>0</v>
      </c>
      <c r="BL1273" s="18" t="s">
        <v>438</v>
      </c>
      <c r="BM1273" s="200" t="s">
        <v>1552</v>
      </c>
    </row>
    <row r="1274" spans="1:65" s="13" customFormat="1" ht="11.25">
      <c r="B1274" s="202"/>
      <c r="C1274" s="203"/>
      <c r="D1274" s="204" t="s">
        <v>301</v>
      </c>
      <c r="E1274" s="205" t="s">
        <v>1</v>
      </c>
      <c r="F1274" s="206" t="s">
        <v>1553</v>
      </c>
      <c r="G1274" s="203"/>
      <c r="H1274" s="205" t="s">
        <v>1</v>
      </c>
      <c r="I1274" s="207"/>
      <c r="J1274" s="203"/>
      <c r="K1274" s="203"/>
      <c r="L1274" s="208"/>
      <c r="M1274" s="209"/>
      <c r="N1274" s="210"/>
      <c r="O1274" s="210"/>
      <c r="P1274" s="210"/>
      <c r="Q1274" s="210"/>
      <c r="R1274" s="210"/>
      <c r="S1274" s="210"/>
      <c r="T1274" s="211"/>
      <c r="AT1274" s="212" t="s">
        <v>301</v>
      </c>
      <c r="AU1274" s="212" t="s">
        <v>120</v>
      </c>
      <c r="AV1274" s="13" t="s">
        <v>85</v>
      </c>
      <c r="AW1274" s="13" t="s">
        <v>32</v>
      </c>
      <c r="AX1274" s="13" t="s">
        <v>77</v>
      </c>
      <c r="AY1274" s="212" t="s">
        <v>292</v>
      </c>
    </row>
    <row r="1275" spans="1:65" s="14" customFormat="1" ht="11.25">
      <c r="B1275" s="213"/>
      <c r="C1275" s="214"/>
      <c r="D1275" s="204" t="s">
        <v>301</v>
      </c>
      <c r="E1275" s="215" t="s">
        <v>1</v>
      </c>
      <c r="F1275" s="216" t="s">
        <v>1554</v>
      </c>
      <c r="G1275" s="214"/>
      <c r="H1275" s="217">
        <v>98.75</v>
      </c>
      <c r="I1275" s="218"/>
      <c r="J1275" s="214"/>
      <c r="K1275" s="214"/>
      <c r="L1275" s="219"/>
      <c r="M1275" s="220"/>
      <c r="N1275" s="221"/>
      <c r="O1275" s="221"/>
      <c r="P1275" s="221"/>
      <c r="Q1275" s="221"/>
      <c r="R1275" s="221"/>
      <c r="S1275" s="221"/>
      <c r="T1275" s="222"/>
      <c r="AT1275" s="223" t="s">
        <v>301</v>
      </c>
      <c r="AU1275" s="223" t="s">
        <v>120</v>
      </c>
      <c r="AV1275" s="14" t="s">
        <v>120</v>
      </c>
      <c r="AW1275" s="14" t="s">
        <v>32</v>
      </c>
      <c r="AX1275" s="14" t="s">
        <v>77</v>
      </c>
      <c r="AY1275" s="223" t="s">
        <v>292</v>
      </c>
    </row>
    <row r="1276" spans="1:65" s="14" customFormat="1" ht="11.25">
      <c r="B1276" s="213"/>
      <c r="C1276" s="214"/>
      <c r="D1276" s="204" t="s">
        <v>301</v>
      </c>
      <c r="E1276" s="215" t="s">
        <v>1</v>
      </c>
      <c r="F1276" s="216" t="s">
        <v>1555</v>
      </c>
      <c r="G1276" s="214"/>
      <c r="H1276" s="217">
        <v>98.75</v>
      </c>
      <c r="I1276" s="218"/>
      <c r="J1276" s="214"/>
      <c r="K1276" s="214"/>
      <c r="L1276" s="219"/>
      <c r="M1276" s="220"/>
      <c r="N1276" s="221"/>
      <c r="O1276" s="221"/>
      <c r="P1276" s="221"/>
      <c r="Q1276" s="221"/>
      <c r="R1276" s="221"/>
      <c r="S1276" s="221"/>
      <c r="T1276" s="222"/>
      <c r="AT1276" s="223" t="s">
        <v>301</v>
      </c>
      <c r="AU1276" s="223" t="s">
        <v>120</v>
      </c>
      <c r="AV1276" s="14" t="s">
        <v>120</v>
      </c>
      <c r="AW1276" s="14" t="s">
        <v>32</v>
      </c>
      <c r="AX1276" s="14" t="s">
        <v>77</v>
      </c>
      <c r="AY1276" s="223" t="s">
        <v>292</v>
      </c>
    </row>
    <row r="1277" spans="1:65" s="14" customFormat="1" ht="11.25">
      <c r="B1277" s="213"/>
      <c r="C1277" s="214"/>
      <c r="D1277" s="204" t="s">
        <v>301</v>
      </c>
      <c r="E1277" s="215" t="s">
        <v>1</v>
      </c>
      <c r="F1277" s="216" t="s">
        <v>1556</v>
      </c>
      <c r="G1277" s="214"/>
      <c r="H1277" s="217">
        <v>93.05</v>
      </c>
      <c r="I1277" s="218"/>
      <c r="J1277" s="214"/>
      <c r="K1277" s="214"/>
      <c r="L1277" s="219"/>
      <c r="M1277" s="220"/>
      <c r="N1277" s="221"/>
      <c r="O1277" s="221"/>
      <c r="P1277" s="221"/>
      <c r="Q1277" s="221"/>
      <c r="R1277" s="221"/>
      <c r="S1277" s="221"/>
      <c r="T1277" s="222"/>
      <c r="AT1277" s="223" t="s">
        <v>301</v>
      </c>
      <c r="AU1277" s="223" t="s">
        <v>120</v>
      </c>
      <c r="AV1277" s="14" t="s">
        <v>120</v>
      </c>
      <c r="AW1277" s="14" t="s">
        <v>32</v>
      </c>
      <c r="AX1277" s="14" t="s">
        <v>77</v>
      </c>
      <c r="AY1277" s="223" t="s">
        <v>292</v>
      </c>
    </row>
    <row r="1278" spans="1:65" s="14" customFormat="1" ht="11.25">
      <c r="B1278" s="213"/>
      <c r="C1278" s="214"/>
      <c r="D1278" s="204" t="s">
        <v>301</v>
      </c>
      <c r="E1278" s="215" t="s">
        <v>1</v>
      </c>
      <c r="F1278" s="216" t="s">
        <v>1557</v>
      </c>
      <c r="G1278" s="214"/>
      <c r="H1278" s="217">
        <v>93.05</v>
      </c>
      <c r="I1278" s="218"/>
      <c r="J1278" s="214"/>
      <c r="K1278" s="214"/>
      <c r="L1278" s="219"/>
      <c r="M1278" s="220"/>
      <c r="N1278" s="221"/>
      <c r="O1278" s="221"/>
      <c r="P1278" s="221"/>
      <c r="Q1278" s="221"/>
      <c r="R1278" s="221"/>
      <c r="S1278" s="221"/>
      <c r="T1278" s="222"/>
      <c r="AT1278" s="223" t="s">
        <v>301</v>
      </c>
      <c r="AU1278" s="223" t="s">
        <v>120</v>
      </c>
      <c r="AV1278" s="14" t="s">
        <v>120</v>
      </c>
      <c r="AW1278" s="14" t="s">
        <v>32</v>
      </c>
      <c r="AX1278" s="14" t="s">
        <v>77</v>
      </c>
      <c r="AY1278" s="223" t="s">
        <v>292</v>
      </c>
    </row>
    <row r="1279" spans="1:65" s="14" customFormat="1" ht="11.25">
      <c r="B1279" s="213"/>
      <c r="C1279" s="214"/>
      <c r="D1279" s="204" t="s">
        <v>301</v>
      </c>
      <c r="E1279" s="215" t="s">
        <v>1</v>
      </c>
      <c r="F1279" s="216" t="s">
        <v>1558</v>
      </c>
      <c r="G1279" s="214"/>
      <c r="H1279" s="217">
        <v>53.8</v>
      </c>
      <c r="I1279" s="218"/>
      <c r="J1279" s="214"/>
      <c r="K1279" s="214"/>
      <c r="L1279" s="219"/>
      <c r="M1279" s="220"/>
      <c r="N1279" s="221"/>
      <c r="O1279" s="221"/>
      <c r="P1279" s="221"/>
      <c r="Q1279" s="221"/>
      <c r="R1279" s="221"/>
      <c r="S1279" s="221"/>
      <c r="T1279" s="222"/>
      <c r="AT1279" s="223" t="s">
        <v>301</v>
      </c>
      <c r="AU1279" s="223" t="s">
        <v>120</v>
      </c>
      <c r="AV1279" s="14" t="s">
        <v>120</v>
      </c>
      <c r="AW1279" s="14" t="s">
        <v>32</v>
      </c>
      <c r="AX1279" s="14" t="s">
        <v>77</v>
      </c>
      <c r="AY1279" s="223" t="s">
        <v>292</v>
      </c>
    </row>
    <row r="1280" spans="1:65" s="15" customFormat="1" ht="11.25">
      <c r="B1280" s="224"/>
      <c r="C1280" s="225"/>
      <c r="D1280" s="204" t="s">
        <v>301</v>
      </c>
      <c r="E1280" s="226" t="s">
        <v>1</v>
      </c>
      <c r="F1280" s="227" t="s">
        <v>304</v>
      </c>
      <c r="G1280" s="225"/>
      <c r="H1280" s="228">
        <v>437.4</v>
      </c>
      <c r="I1280" s="229"/>
      <c r="J1280" s="225"/>
      <c r="K1280" s="225"/>
      <c r="L1280" s="230"/>
      <c r="M1280" s="231"/>
      <c r="N1280" s="232"/>
      <c r="O1280" s="232"/>
      <c r="P1280" s="232"/>
      <c r="Q1280" s="232"/>
      <c r="R1280" s="232"/>
      <c r="S1280" s="232"/>
      <c r="T1280" s="233"/>
      <c r="AT1280" s="234" t="s">
        <v>301</v>
      </c>
      <c r="AU1280" s="234" t="s">
        <v>120</v>
      </c>
      <c r="AV1280" s="15" t="s">
        <v>299</v>
      </c>
      <c r="AW1280" s="15" t="s">
        <v>32</v>
      </c>
      <c r="AX1280" s="15" t="s">
        <v>85</v>
      </c>
      <c r="AY1280" s="234" t="s">
        <v>292</v>
      </c>
    </row>
    <row r="1281" spans="1:65" s="2" customFormat="1" ht="24.2" customHeight="1">
      <c r="A1281" s="35"/>
      <c r="B1281" s="36"/>
      <c r="C1281" s="189" t="s">
        <v>1559</v>
      </c>
      <c r="D1281" s="189" t="s">
        <v>294</v>
      </c>
      <c r="E1281" s="190" t="s">
        <v>1560</v>
      </c>
      <c r="F1281" s="191" t="s">
        <v>1561</v>
      </c>
      <c r="G1281" s="192" t="s">
        <v>581</v>
      </c>
      <c r="H1281" s="193">
        <v>10</v>
      </c>
      <c r="I1281" s="194"/>
      <c r="J1281" s="195">
        <f>ROUND(I1281*H1281,2)</f>
        <v>0</v>
      </c>
      <c r="K1281" s="191" t="s">
        <v>298</v>
      </c>
      <c r="L1281" s="40"/>
      <c r="M1281" s="196" t="s">
        <v>1</v>
      </c>
      <c r="N1281" s="197" t="s">
        <v>43</v>
      </c>
      <c r="O1281" s="72"/>
      <c r="P1281" s="198">
        <f>O1281*H1281</f>
        <v>0</v>
      </c>
      <c r="Q1281" s="198">
        <v>1.7000000000000001E-4</v>
      </c>
      <c r="R1281" s="198">
        <f>Q1281*H1281</f>
        <v>1.7000000000000001E-3</v>
      </c>
      <c r="S1281" s="198">
        <v>0</v>
      </c>
      <c r="T1281" s="199">
        <f>S1281*H1281</f>
        <v>0</v>
      </c>
      <c r="U1281" s="35"/>
      <c r="V1281" s="35"/>
      <c r="W1281" s="35"/>
      <c r="X1281" s="35"/>
      <c r="Y1281" s="35"/>
      <c r="Z1281" s="35"/>
      <c r="AA1281" s="35"/>
      <c r="AB1281" s="35"/>
      <c r="AC1281" s="35"/>
      <c r="AD1281" s="35"/>
      <c r="AE1281" s="35"/>
      <c r="AR1281" s="200" t="s">
        <v>438</v>
      </c>
      <c r="AT1281" s="200" t="s">
        <v>294</v>
      </c>
      <c r="AU1281" s="200" t="s">
        <v>120</v>
      </c>
      <c r="AY1281" s="18" t="s">
        <v>292</v>
      </c>
      <c r="BE1281" s="201">
        <f>IF(N1281="základní",J1281,0)</f>
        <v>0</v>
      </c>
      <c r="BF1281" s="201">
        <f>IF(N1281="snížená",J1281,0)</f>
        <v>0</v>
      </c>
      <c r="BG1281" s="201">
        <f>IF(N1281="zákl. přenesená",J1281,0)</f>
        <v>0</v>
      </c>
      <c r="BH1281" s="201">
        <f>IF(N1281="sníž. přenesená",J1281,0)</f>
        <v>0</v>
      </c>
      <c r="BI1281" s="201">
        <f>IF(N1281="nulová",J1281,0)</f>
        <v>0</v>
      </c>
      <c r="BJ1281" s="18" t="s">
        <v>120</v>
      </c>
      <c r="BK1281" s="201">
        <f>ROUND(I1281*H1281,2)</f>
        <v>0</v>
      </c>
      <c r="BL1281" s="18" t="s">
        <v>438</v>
      </c>
      <c r="BM1281" s="200" t="s">
        <v>1562</v>
      </c>
    </row>
    <row r="1282" spans="1:65" s="2" customFormat="1" ht="24.2" customHeight="1">
      <c r="A1282" s="35"/>
      <c r="B1282" s="36"/>
      <c r="C1282" s="189" t="s">
        <v>1563</v>
      </c>
      <c r="D1282" s="189" t="s">
        <v>294</v>
      </c>
      <c r="E1282" s="190" t="s">
        <v>1564</v>
      </c>
      <c r="F1282" s="191" t="s">
        <v>1565</v>
      </c>
      <c r="G1282" s="192" t="s">
        <v>581</v>
      </c>
      <c r="H1282" s="193">
        <v>15</v>
      </c>
      <c r="I1282" s="194"/>
      <c r="J1282" s="195">
        <f>ROUND(I1282*H1282,2)</f>
        <v>0</v>
      </c>
      <c r="K1282" s="191" t="s">
        <v>298</v>
      </c>
      <c r="L1282" s="40"/>
      <c r="M1282" s="196" t="s">
        <v>1</v>
      </c>
      <c r="N1282" s="197" t="s">
        <v>43</v>
      </c>
      <c r="O1282" s="72"/>
      <c r="P1282" s="198">
        <f>O1282*H1282</f>
        <v>0</v>
      </c>
      <c r="Q1282" s="198">
        <v>1.8000000000000001E-4</v>
      </c>
      <c r="R1282" s="198">
        <f>Q1282*H1282</f>
        <v>2.7000000000000001E-3</v>
      </c>
      <c r="S1282" s="198">
        <v>0</v>
      </c>
      <c r="T1282" s="199">
        <f>S1282*H1282</f>
        <v>0</v>
      </c>
      <c r="U1282" s="35"/>
      <c r="V1282" s="35"/>
      <c r="W1282" s="35"/>
      <c r="X1282" s="35"/>
      <c r="Y1282" s="35"/>
      <c r="Z1282" s="35"/>
      <c r="AA1282" s="35"/>
      <c r="AB1282" s="35"/>
      <c r="AC1282" s="35"/>
      <c r="AD1282" s="35"/>
      <c r="AE1282" s="35"/>
      <c r="AR1282" s="200" t="s">
        <v>438</v>
      </c>
      <c r="AT1282" s="200" t="s">
        <v>294</v>
      </c>
      <c r="AU1282" s="200" t="s">
        <v>120</v>
      </c>
      <c r="AY1282" s="18" t="s">
        <v>292</v>
      </c>
      <c r="BE1282" s="201">
        <f>IF(N1282="základní",J1282,0)</f>
        <v>0</v>
      </c>
      <c r="BF1282" s="201">
        <f>IF(N1282="snížená",J1282,0)</f>
        <v>0</v>
      </c>
      <c r="BG1282" s="201">
        <f>IF(N1282="zákl. přenesená",J1282,0)</f>
        <v>0</v>
      </c>
      <c r="BH1282" s="201">
        <f>IF(N1282="sníž. přenesená",J1282,0)</f>
        <v>0</v>
      </c>
      <c r="BI1282" s="201">
        <f>IF(N1282="nulová",J1282,0)</f>
        <v>0</v>
      </c>
      <c r="BJ1282" s="18" t="s">
        <v>120</v>
      </c>
      <c r="BK1282" s="201">
        <f>ROUND(I1282*H1282,2)</f>
        <v>0</v>
      </c>
      <c r="BL1282" s="18" t="s">
        <v>438</v>
      </c>
      <c r="BM1282" s="200" t="s">
        <v>1566</v>
      </c>
    </row>
    <row r="1283" spans="1:65" s="2" customFormat="1" ht="16.5" customHeight="1">
      <c r="A1283" s="35"/>
      <c r="B1283" s="36"/>
      <c r="C1283" s="189" t="s">
        <v>1567</v>
      </c>
      <c r="D1283" s="189" t="s">
        <v>294</v>
      </c>
      <c r="E1283" s="190" t="s">
        <v>1568</v>
      </c>
      <c r="F1283" s="191" t="s">
        <v>1569</v>
      </c>
      <c r="G1283" s="192" t="s">
        <v>581</v>
      </c>
      <c r="H1283" s="193">
        <v>1749.6</v>
      </c>
      <c r="I1283" s="194"/>
      <c r="J1283" s="195">
        <f>ROUND(I1283*H1283,2)</f>
        <v>0</v>
      </c>
      <c r="K1283" s="191" t="s">
        <v>298</v>
      </c>
      <c r="L1283" s="40"/>
      <c r="M1283" s="196" t="s">
        <v>1</v>
      </c>
      <c r="N1283" s="197" t="s">
        <v>43</v>
      </c>
      <c r="O1283" s="72"/>
      <c r="P1283" s="198">
        <f>O1283*H1283</f>
        <v>0</v>
      </c>
      <c r="Q1283" s="198">
        <v>1.0000000000000001E-5</v>
      </c>
      <c r="R1283" s="198">
        <f>Q1283*H1283</f>
        <v>1.7496000000000001E-2</v>
      </c>
      <c r="S1283" s="198">
        <v>0</v>
      </c>
      <c r="T1283" s="199">
        <f>S1283*H1283</f>
        <v>0</v>
      </c>
      <c r="U1283" s="35"/>
      <c r="V1283" s="35"/>
      <c r="W1283" s="35"/>
      <c r="X1283" s="35"/>
      <c r="Y1283" s="35"/>
      <c r="Z1283" s="35"/>
      <c r="AA1283" s="35"/>
      <c r="AB1283" s="35"/>
      <c r="AC1283" s="35"/>
      <c r="AD1283" s="35"/>
      <c r="AE1283" s="35"/>
      <c r="AR1283" s="200" t="s">
        <v>438</v>
      </c>
      <c r="AT1283" s="200" t="s">
        <v>294</v>
      </c>
      <c r="AU1283" s="200" t="s">
        <v>120</v>
      </c>
      <c r="AY1283" s="18" t="s">
        <v>292</v>
      </c>
      <c r="BE1283" s="201">
        <f>IF(N1283="základní",J1283,0)</f>
        <v>0</v>
      </c>
      <c r="BF1283" s="201">
        <f>IF(N1283="snížená",J1283,0)</f>
        <v>0</v>
      </c>
      <c r="BG1283" s="201">
        <f>IF(N1283="zákl. přenesená",J1283,0)</f>
        <v>0</v>
      </c>
      <c r="BH1283" s="201">
        <f>IF(N1283="sníž. přenesená",J1283,0)</f>
        <v>0</v>
      </c>
      <c r="BI1283" s="201">
        <f>IF(N1283="nulová",J1283,0)</f>
        <v>0</v>
      </c>
      <c r="BJ1283" s="18" t="s">
        <v>120</v>
      </c>
      <c r="BK1283" s="201">
        <f>ROUND(I1283*H1283,2)</f>
        <v>0</v>
      </c>
      <c r="BL1283" s="18" t="s">
        <v>438</v>
      </c>
      <c r="BM1283" s="200" t="s">
        <v>1570</v>
      </c>
    </row>
    <row r="1284" spans="1:65" s="14" customFormat="1" ht="11.25">
      <c r="B1284" s="213"/>
      <c r="C1284" s="214"/>
      <c r="D1284" s="204" t="s">
        <v>301</v>
      </c>
      <c r="E1284" s="214"/>
      <c r="F1284" s="216" t="s">
        <v>1571</v>
      </c>
      <c r="G1284" s="214"/>
      <c r="H1284" s="217">
        <v>1749.6</v>
      </c>
      <c r="I1284" s="218"/>
      <c r="J1284" s="214"/>
      <c r="K1284" s="214"/>
      <c r="L1284" s="219"/>
      <c r="M1284" s="220"/>
      <c r="N1284" s="221"/>
      <c r="O1284" s="221"/>
      <c r="P1284" s="221"/>
      <c r="Q1284" s="221"/>
      <c r="R1284" s="221"/>
      <c r="S1284" s="221"/>
      <c r="T1284" s="222"/>
      <c r="AT1284" s="223" t="s">
        <v>301</v>
      </c>
      <c r="AU1284" s="223" t="s">
        <v>120</v>
      </c>
      <c r="AV1284" s="14" t="s">
        <v>120</v>
      </c>
      <c r="AW1284" s="14" t="s">
        <v>4</v>
      </c>
      <c r="AX1284" s="14" t="s">
        <v>85</v>
      </c>
      <c r="AY1284" s="223" t="s">
        <v>292</v>
      </c>
    </row>
    <row r="1285" spans="1:65" s="2" customFormat="1" ht="24.2" customHeight="1">
      <c r="A1285" s="35"/>
      <c r="B1285" s="36"/>
      <c r="C1285" s="189" t="s">
        <v>1572</v>
      </c>
      <c r="D1285" s="189" t="s">
        <v>294</v>
      </c>
      <c r="E1285" s="190" t="s">
        <v>1573</v>
      </c>
      <c r="F1285" s="191" t="s">
        <v>1574</v>
      </c>
      <c r="G1285" s="192" t="s">
        <v>297</v>
      </c>
      <c r="H1285" s="193">
        <v>406.78399999999999</v>
      </c>
      <c r="I1285" s="194"/>
      <c r="J1285" s="195">
        <f>ROUND(I1285*H1285,2)</f>
        <v>0</v>
      </c>
      <c r="K1285" s="191" t="s">
        <v>298</v>
      </c>
      <c r="L1285" s="40"/>
      <c r="M1285" s="196" t="s">
        <v>1</v>
      </c>
      <c r="N1285" s="197" t="s">
        <v>43</v>
      </c>
      <c r="O1285" s="72"/>
      <c r="P1285" s="198">
        <f>O1285*H1285</f>
        <v>0</v>
      </c>
      <c r="Q1285" s="198">
        <v>0</v>
      </c>
      <c r="R1285" s="198">
        <f>Q1285*H1285</f>
        <v>0</v>
      </c>
      <c r="S1285" s="198">
        <v>0</v>
      </c>
      <c r="T1285" s="199">
        <f>S1285*H1285</f>
        <v>0</v>
      </c>
      <c r="U1285" s="35"/>
      <c r="V1285" s="35"/>
      <c r="W1285" s="35"/>
      <c r="X1285" s="35"/>
      <c r="Y1285" s="35"/>
      <c r="Z1285" s="35"/>
      <c r="AA1285" s="35"/>
      <c r="AB1285" s="35"/>
      <c r="AC1285" s="35"/>
      <c r="AD1285" s="35"/>
      <c r="AE1285" s="35"/>
      <c r="AR1285" s="200" t="s">
        <v>438</v>
      </c>
      <c r="AT1285" s="200" t="s">
        <v>294</v>
      </c>
      <c r="AU1285" s="200" t="s">
        <v>120</v>
      </c>
      <c r="AY1285" s="18" t="s">
        <v>292</v>
      </c>
      <c r="BE1285" s="201">
        <f>IF(N1285="základní",J1285,0)</f>
        <v>0</v>
      </c>
      <c r="BF1285" s="201">
        <f>IF(N1285="snížená",J1285,0)</f>
        <v>0</v>
      </c>
      <c r="BG1285" s="201">
        <f>IF(N1285="zákl. přenesená",J1285,0)</f>
        <v>0</v>
      </c>
      <c r="BH1285" s="201">
        <f>IF(N1285="sníž. přenesená",J1285,0)</f>
        <v>0</v>
      </c>
      <c r="BI1285" s="201">
        <f>IF(N1285="nulová",J1285,0)</f>
        <v>0</v>
      </c>
      <c r="BJ1285" s="18" t="s">
        <v>120</v>
      </c>
      <c r="BK1285" s="201">
        <f>ROUND(I1285*H1285,2)</f>
        <v>0</v>
      </c>
      <c r="BL1285" s="18" t="s">
        <v>438</v>
      </c>
      <c r="BM1285" s="200" t="s">
        <v>1575</v>
      </c>
    </row>
    <row r="1286" spans="1:65" s="14" customFormat="1" ht="11.25">
      <c r="B1286" s="213"/>
      <c r="C1286" s="214"/>
      <c r="D1286" s="204" t="s">
        <v>301</v>
      </c>
      <c r="E1286" s="215" t="s">
        <v>1</v>
      </c>
      <c r="F1286" s="216" t="s">
        <v>208</v>
      </c>
      <c r="G1286" s="214"/>
      <c r="H1286" s="217">
        <v>406.78399999999999</v>
      </c>
      <c r="I1286" s="218"/>
      <c r="J1286" s="214"/>
      <c r="K1286" s="214"/>
      <c r="L1286" s="219"/>
      <c r="M1286" s="220"/>
      <c r="N1286" s="221"/>
      <c r="O1286" s="221"/>
      <c r="P1286" s="221"/>
      <c r="Q1286" s="221"/>
      <c r="R1286" s="221"/>
      <c r="S1286" s="221"/>
      <c r="T1286" s="222"/>
      <c r="AT1286" s="223" t="s">
        <v>301</v>
      </c>
      <c r="AU1286" s="223" t="s">
        <v>120</v>
      </c>
      <c r="AV1286" s="14" t="s">
        <v>120</v>
      </c>
      <c r="AW1286" s="14" t="s">
        <v>32</v>
      </c>
      <c r="AX1286" s="14" t="s">
        <v>85</v>
      </c>
      <c r="AY1286" s="223" t="s">
        <v>292</v>
      </c>
    </row>
    <row r="1287" spans="1:65" s="2" customFormat="1" ht="16.5" customHeight="1">
      <c r="A1287" s="35"/>
      <c r="B1287" s="36"/>
      <c r="C1287" s="246" t="s">
        <v>1576</v>
      </c>
      <c r="D1287" s="246" t="s">
        <v>626</v>
      </c>
      <c r="E1287" s="247" t="s">
        <v>1577</v>
      </c>
      <c r="F1287" s="248" t="s">
        <v>1578</v>
      </c>
      <c r="G1287" s="249" t="s">
        <v>297</v>
      </c>
      <c r="H1287" s="250">
        <v>447.46199999999999</v>
      </c>
      <c r="I1287" s="251"/>
      <c r="J1287" s="252">
        <f>ROUND(I1287*H1287,2)</f>
        <v>0</v>
      </c>
      <c r="K1287" s="248" t="s">
        <v>298</v>
      </c>
      <c r="L1287" s="253"/>
      <c r="M1287" s="254" t="s">
        <v>1</v>
      </c>
      <c r="N1287" s="255" t="s">
        <v>43</v>
      </c>
      <c r="O1287" s="72"/>
      <c r="P1287" s="198">
        <f>O1287*H1287</f>
        <v>0</v>
      </c>
      <c r="Q1287" s="198">
        <v>2.9999999999999997E-4</v>
      </c>
      <c r="R1287" s="198">
        <f>Q1287*H1287</f>
        <v>0.13423859999999999</v>
      </c>
      <c r="S1287" s="198">
        <v>0</v>
      </c>
      <c r="T1287" s="199">
        <f>S1287*H1287</f>
        <v>0</v>
      </c>
      <c r="U1287" s="35"/>
      <c r="V1287" s="35"/>
      <c r="W1287" s="35"/>
      <c r="X1287" s="35"/>
      <c r="Y1287" s="35"/>
      <c r="Z1287" s="35"/>
      <c r="AA1287" s="35"/>
      <c r="AB1287" s="35"/>
      <c r="AC1287" s="35"/>
      <c r="AD1287" s="35"/>
      <c r="AE1287" s="35"/>
      <c r="AR1287" s="200" t="s">
        <v>573</v>
      </c>
      <c r="AT1287" s="200" t="s">
        <v>626</v>
      </c>
      <c r="AU1287" s="200" t="s">
        <v>120</v>
      </c>
      <c r="AY1287" s="18" t="s">
        <v>292</v>
      </c>
      <c r="BE1287" s="201">
        <f>IF(N1287="základní",J1287,0)</f>
        <v>0</v>
      </c>
      <c r="BF1287" s="201">
        <f>IF(N1287="snížená",J1287,0)</f>
        <v>0</v>
      </c>
      <c r="BG1287" s="201">
        <f>IF(N1287="zákl. přenesená",J1287,0)</f>
        <v>0</v>
      </c>
      <c r="BH1287" s="201">
        <f>IF(N1287="sníž. přenesená",J1287,0)</f>
        <v>0</v>
      </c>
      <c r="BI1287" s="201">
        <f>IF(N1287="nulová",J1287,0)</f>
        <v>0</v>
      </c>
      <c r="BJ1287" s="18" t="s">
        <v>120</v>
      </c>
      <c r="BK1287" s="201">
        <f>ROUND(I1287*H1287,2)</f>
        <v>0</v>
      </c>
      <c r="BL1287" s="18" t="s">
        <v>438</v>
      </c>
      <c r="BM1287" s="200" t="s">
        <v>1579</v>
      </c>
    </row>
    <row r="1288" spans="1:65" s="14" customFormat="1" ht="11.25">
      <c r="B1288" s="213"/>
      <c r="C1288" s="214"/>
      <c r="D1288" s="204" t="s">
        <v>301</v>
      </c>
      <c r="E1288" s="214"/>
      <c r="F1288" s="216" t="s">
        <v>1580</v>
      </c>
      <c r="G1288" s="214"/>
      <c r="H1288" s="217">
        <v>447.46199999999999</v>
      </c>
      <c r="I1288" s="218"/>
      <c r="J1288" s="214"/>
      <c r="K1288" s="214"/>
      <c r="L1288" s="219"/>
      <c r="M1288" s="220"/>
      <c r="N1288" s="221"/>
      <c r="O1288" s="221"/>
      <c r="P1288" s="221"/>
      <c r="Q1288" s="221"/>
      <c r="R1288" s="221"/>
      <c r="S1288" s="221"/>
      <c r="T1288" s="222"/>
      <c r="AT1288" s="223" t="s">
        <v>301</v>
      </c>
      <c r="AU1288" s="223" t="s">
        <v>120</v>
      </c>
      <c r="AV1288" s="14" t="s">
        <v>120</v>
      </c>
      <c r="AW1288" s="14" t="s">
        <v>4</v>
      </c>
      <c r="AX1288" s="14" t="s">
        <v>85</v>
      </c>
      <c r="AY1288" s="223" t="s">
        <v>292</v>
      </c>
    </row>
    <row r="1289" spans="1:65" s="2" customFormat="1" ht="16.5" customHeight="1">
      <c r="A1289" s="35"/>
      <c r="B1289" s="36"/>
      <c r="C1289" s="189" t="s">
        <v>1581</v>
      </c>
      <c r="D1289" s="189" t="s">
        <v>294</v>
      </c>
      <c r="E1289" s="190" t="s">
        <v>1582</v>
      </c>
      <c r="F1289" s="191" t="s">
        <v>1583</v>
      </c>
      <c r="G1289" s="192" t="s">
        <v>337</v>
      </c>
      <c r="H1289" s="193">
        <v>20</v>
      </c>
      <c r="I1289" s="194"/>
      <c r="J1289" s="195">
        <f>ROUND(I1289*H1289,2)</f>
        <v>0</v>
      </c>
      <c r="K1289" s="191" t="s">
        <v>298</v>
      </c>
      <c r="L1289" s="40"/>
      <c r="M1289" s="196" t="s">
        <v>1</v>
      </c>
      <c r="N1289" s="197" t="s">
        <v>43</v>
      </c>
      <c r="O1289" s="72"/>
      <c r="P1289" s="198">
        <f>O1289*H1289</f>
        <v>0</v>
      </c>
      <c r="Q1289" s="198">
        <v>0</v>
      </c>
      <c r="R1289" s="198">
        <f>Q1289*H1289</f>
        <v>0</v>
      </c>
      <c r="S1289" s="198">
        <v>0</v>
      </c>
      <c r="T1289" s="199">
        <f>S1289*H1289</f>
        <v>0</v>
      </c>
      <c r="U1289" s="35"/>
      <c r="V1289" s="35"/>
      <c r="W1289" s="35"/>
      <c r="X1289" s="35"/>
      <c r="Y1289" s="35"/>
      <c r="Z1289" s="35"/>
      <c r="AA1289" s="35"/>
      <c r="AB1289" s="35"/>
      <c r="AC1289" s="35"/>
      <c r="AD1289" s="35"/>
      <c r="AE1289" s="35"/>
      <c r="AR1289" s="200" t="s">
        <v>338</v>
      </c>
      <c r="AT1289" s="200" t="s">
        <v>294</v>
      </c>
      <c r="AU1289" s="200" t="s">
        <v>120</v>
      </c>
      <c r="AY1289" s="18" t="s">
        <v>292</v>
      </c>
      <c r="BE1289" s="201">
        <f>IF(N1289="základní",J1289,0)</f>
        <v>0</v>
      </c>
      <c r="BF1289" s="201">
        <f>IF(N1289="snížená",J1289,0)</f>
        <v>0</v>
      </c>
      <c r="BG1289" s="201">
        <f>IF(N1289="zákl. přenesená",J1289,0)</f>
        <v>0</v>
      </c>
      <c r="BH1289" s="201">
        <f>IF(N1289="sníž. přenesená",J1289,0)</f>
        <v>0</v>
      </c>
      <c r="BI1289" s="201">
        <f>IF(N1289="nulová",J1289,0)</f>
        <v>0</v>
      </c>
      <c r="BJ1289" s="18" t="s">
        <v>120</v>
      </c>
      <c r="BK1289" s="201">
        <f>ROUND(I1289*H1289,2)</f>
        <v>0</v>
      </c>
      <c r="BL1289" s="18" t="s">
        <v>338</v>
      </c>
      <c r="BM1289" s="200" t="s">
        <v>1584</v>
      </c>
    </row>
    <row r="1290" spans="1:65" s="14" customFormat="1" ht="22.5">
      <c r="B1290" s="213"/>
      <c r="C1290" s="214"/>
      <c r="D1290" s="204" t="s">
        <v>301</v>
      </c>
      <c r="E1290" s="215" t="s">
        <v>1</v>
      </c>
      <c r="F1290" s="216" t="s">
        <v>1585</v>
      </c>
      <c r="G1290" s="214"/>
      <c r="H1290" s="217">
        <v>20</v>
      </c>
      <c r="I1290" s="218"/>
      <c r="J1290" s="214"/>
      <c r="K1290" s="214"/>
      <c r="L1290" s="219"/>
      <c r="M1290" s="220"/>
      <c r="N1290" s="221"/>
      <c r="O1290" s="221"/>
      <c r="P1290" s="221"/>
      <c r="Q1290" s="221"/>
      <c r="R1290" s="221"/>
      <c r="S1290" s="221"/>
      <c r="T1290" s="222"/>
      <c r="AT1290" s="223" t="s">
        <v>301</v>
      </c>
      <c r="AU1290" s="223" t="s">
        <v>120</v>
      </c>
      <c r="AV1290" s="14" t="s">
        <v>120</v>
      </c>
      <c r="AW1290" s="14" t="s">
        <v>32</v>
      </c>
      <c r="AX1290" s="14" t="s">
        <v>85</v>
      </c>
      <c r="AY1290" s="223" t="s">
        <v>292</v>
      </c>
    </row>
    <row r="1291" spans="1:65" s="2" customFormat="1" ht="24.2" customHeight="1">
      <c r="A1291" s="35"/>
      <c r="B1291" s="36"/>
      <c r="C1291" s="189" t="s">
        <v>1586</v>
      </c>
      <c r="D1291" s="189" t="s">
        <v>294</v>
      </c>
      <c r="E1291" s="190" t="s">
        <v>1587</v>
      </c>
      <c r="F1291" s="191" t="s">
        <v>1588</v>
      </c>
      <c r="G1291" s="192" t="s">
        <v>365</v>
      </c>
      <c r="H1291" s="193">
        <v>52.639000000000003</v>
      </c>
      <c r="I1291" s="194"/>
      <c r="J1291" s="195">
        <f>ROUND(I1291*H1291,2)</f>
        <v>0</v>
      </c>
      <c r="K1291" s="191" t="s">
        <v>298</v>
      </c>
      <c r="L1291" s="40"/>
      <c r="M1291" s="196" t="s">
        <v>1</v>
      </c>
      <c r="N1291" s="197" t="s">
        <v>43</v>
      </c>
      <c r="O1291" s="72"/>
      <c r="P1291" s="198">
        <f>O1291*H1291</f>
        <v>0</v>
      </c>
      <c r="Q1291" s="198">
        <v>0</v>
      </c>
      <c r="R1291" s="198">
        <f>Q1291*H1291</f>
        <v>0</v>
      </c>
      <c r="S1291" s="198">
        <v>0</v>
      </c>
      <c r="T1291" s="199">
        <f>S1291*H1291</f>
        <v>0</v>
      </c>
      <c r="U1291" s="35"/>
      <c r="V1291" s="35"/>
      <c r="W1291" s="35"/>
      <c r="X1291" s="35"/>
      <c r="Y1291" s="35"/>
      <c r="Z1291" s="35"/>
      <c r="AA1291" s="35"/>
      <c r="AB1291" s="35"/>
      <c r="AC1291" s="35"/>
      <c r="AD1291" s="35"/>
      <c r="AE1291" s="35"/>
      <c r="AR1291" s="200" t="s">
        <v>438</v>
      </c>
      <c r="AT1291" s="200" t="s">
        <v>294</v>
      </c>
      <c r="AU1291" s="200" t="s">
        <v>120</v>
      </c>
      <c r="AY1291" s="18" t="s">
        <v>292</v>
      </c>
      <c r="BE1291" s="201">
        <f>IF(N1291="základní",J1291,0)</f>
        <v>0</v>
      </c>
      <c r="BF1291" s="201">
        <f>IF(N1291="snížená",J1291,0)</f>
        <v>0</v>
      </c>
      <c r="BG1291" s="201">
        <f>IF(N1291="zákl. přenesená",J1291,0)</f>
        <v>0</v>
      </c>
      <c r="BH1291" s="201">
        <f>IF(N1291="sníž. přenesená",J1291,0)</f>
        <v>0</v>
      </c>
      <c r="BI1291" s="201">
        <f>IF(N1291="nulová",J1291,0)</f>
        <v>0</v>
      </c>
      <c r="BJ1291" s="18" t="s">
        <v>120</v>
      </c>
      <c r="BK1291" s="201">
        <f>ROUND(I1291*H1291,2)</f>
        <v>0</v>
      </c>
      <c r="BL1291" s="18" t="s">
        <v>438</v>
      </c>
      <c r="BM1291" s="200" t="s">
        <v>1589</v>
      </c>
    </row>
    <row r="1292" spans="1:65" s="12" customFormat="1" ht="22.9" customHeight="1">
      <c r="B1292" s="173"/>
      <c r="C1292" s="174"/>
      <c r="D1292" s="175" t="s">
        <v>76</v>
      </c>
      <c r="E1292" s="187" t="s">
        <v>1590</v>
      </c>
      <c r="F1292" s="187" t="s">
        <v>1591</v>
      </c>
      <c r="G1292" s="174"/>
      <c r="H1292" s="174"/>
      <c r="I1292" s="177"/>
      <c r="J1292" s="188">
        <f>BK1292</f>
        <v>0</v>
      </c>
      <c r="K1292" s="174"/>
      <c r="L1292" s="179"/>
      <c r="M1292" s="180"/>
      <c r="N1292" s="181"/>
      <c r="O1292" s="181"/>
      <c r="P1292" s="182">
        <f>SUM(P1293:P1418)</f>
        <v>0</v>
      </c>
      <c r="Q1292" s="181"/>
      <c r="R1292" s="182">
        <f>SUM(R1293:R1418)</f>
        <v>313.06179880000002</v>
      </c>
      <c r="S1292" s="181"/>
      <c r="T1292" s="183">
        <f>SUM(T1293:T1418)</f>
        <v>0</v>
      </c>
      <c r="AR1292" s="184" t="s">
        <v>120</v>
      </c>
      <c r="AT1292" s="185" t="s">
        <v>76</v>
      </c>
      <c r="AU1292" s="185" t="s">
        <v>85</v>
      </c>
      <c r="AY1292" s="184" t="s">
        <v>292</v>
      </c>
      <c r="BK1292" s="186">
        <f>SUM(BK1293:BK1418)</f>
        <v>0</v>
      </c>
    </row>
    <row r="1293" spans="1:65" s="2" customFormat="1" ht="24.2" customHeight="1">
      <c r="A1293" s="35"/>
      <c r="B1293" s="36"/>
      <c r="C1293" s="189" t="s">
        <v>1592</v>
      </c>
      <c r="D1293" s="189" t="s">
        <v>294</v>
      </c>
      <c r="E1293" s="190" t="s">
        <v>1593</v>
      </c>
      <c r="F1293" s="191" t="s">
        <v>1594</v>
      </c>
      <c r="G1293" s="192" t="s">
        <v>297</v>
      </c>
      <c r="H1293" s="193">
        <v>4112.973</v>
      </c>
      <c r="I1293" s="194"/>
      <c r="J1293" s="195">
        <f>ROUND(I1293*H1293,2)</f>
        <v>0</v>
      </c>
      <c r="K1293" s="191" t="s">
        <v>298</v>
      </c>
      <c r="L1293" s="40"/>
      <c r="M1293" s="196" t="s">
        <v>1</v>
      </c>
      <c r="N1293" s="197" t="s">
        <v>43</v>
      </c>
      <c r="O1293" s="72"/>
      <c r="P1293" s="198">
        <f>O1293*H1293</f>
        <v>0</v>
      </c>
      <c r="Q1293" s="198">
        <v>0</v>
      </c>
      <c r="R1293" s="198">
        <f>Q1293*H1293</f>
        <v>0</v>
      </c>
      <c r="S1293" s="198">
        <v>0</v>
      </c>
      <c r="T1293" s="199">
        <f>S1293*H1293</f>
        <v>0</v>
      </c>
      <c r="U1293" s="35"/>
      <c r="V1293" s="35"/>
      <c r="W1293" s="35"/>
      <c r="X1293" s="35"/>
      <c r="Y1293" s="35"/>
      <c r="Z1293" s="35"/>
      <c r="AA1293" s="35"/>
      <c r="AB1293" s="35"/>
      <c r="AC1293" s="35"/>
      <c r="AD1293" s="35"/>
      <c r="AE1293" s="35"/>
      <c r="AR1293" s="200" t="s">
        <v>438</v>
      </c>
      <c r="AT1293" s="200" t="s">
        <v>294</v>
      </c>
      <c r="AU1293" s="200" t="s">
        <v>120</v>
      </c>
      <c r="AY1293" s="18" t="s">
        <v>292</v>
      </c>
      <c r="BE1293" s="201">
        <f>IF(N1293="základní",J1293,0)</f>
        <v>0</v>
      </c>
      <c r="BF1293" s="201">
        <f>IF(N1293="snížená",J1293,0)</f>
        <v>0</v>
      </c>
      <c r="BG1293" s="201">
        <f>IF(N1293="zákl. přenesená",J1293,0)</f>
        <v>0</v>
      </c>
      <c r="BH1293" s="201">
        <f>IF(N1293="sníž. přenesená",J1293,0)</f>
        <v>0</v>
      </c>
      <c r="BI1293" s="201">
        <f>IF(N1293="nulová",J1293,0)</f>
        <v>0</v>
      </c>
      <c r="BJ1293" s="18" t="s">
        <v>120</v>
      </c>
      <c r="BK1293" s="201">
        <f>ROUND(I1293*H1293,2)</f>
        <v>0</v>
      </c>
      <c r="BL1293" s="18" t="s">
        <v>438</v>
      </c>
      <c r="BM1293" s="200" t="s">
        <v>1595</v>
      </c>
    </row>
    <row r="1294" spans="1:65" s="13" customFormat="1" ht="11.25">
      <c r="B1294" s="202"/>
      <c r="C1294" s="203"/>
      <c r="D1294" s="204" t="s">
        <v>301</v>
      </c>
      <c r="E1294" s="205" t="s">
        <v>1</v>
      </c>
      <c r="F1294" s="206" t="s">
        <v>1596</v>
      </c>
      <c r="G1294" s="203"/>
      <c r="H1294" s="205" t="s">
        <v>1</v>
      </c>
      <c r="I1294" s="207"/>
      <c r="J1294" s="203"/>
      <c r="K1294" s="203"/>
      <c r="L1294" s="208"/>
      <c r="M1294" s="209"/>
      <c r="N1294" s="210"/>
      <c r="O1294" s="210"/>
      <c r="P1294" s="210"/>
      <c r="Q1294" s="210"/>
      <c r="R1294" s="210"/>
      <c r="S1294" s="210"/>
      <c r="T1294" s="211"/>
      <c r="AT1294" s="212" t="s">
        <v>301</v>
      </c>
      <c r="AU1294" s="212" t="s">
        <v>120</v>
      </c>
      <c r="AV1294" s="13" t="s">
        <v>85</v>
      </c>
      <c r="AW1294" s="13" t="s">
        <v>32</v>
      </c>
      <c r="AX1294" s="13" t="s">
        <v>77</v>
      </c>
      <c r="AY1294" s="212" t="s">
        <v>292</v>
      </c>
    </row>
    <row r="1295" spans="1:65" s="14" customFormat="1" ht="11.25">
      <c r="B1295" s="213"/>
      <c r="C1295" s="214"/>
      <c r="D1295" s="204" t="s">
        <v>301</v>
      </c>
      <c r="E1295" s="215" t="s">
        <v>1</v>
      </c>
      <c r="F1295" s="216" t="s">
        <v>1597</v>
      </c>
      <c r="G1295" s="214"/>
      <c r="H1295" s="217">
        <v>2934.3389999999999</v>
      </c>
      <c r="I1295" s="218"/>
      <c r="J1295" s="214"/>
      <c r="K1295" s="214"/>
      <c r="L1295" s="219"/>
      <c r="M1295" s="220"/>
      <c r="N1295" s="221"/>
      <c r="O1295" s="221"/>
      <c r="P1295" s="221"/>
      <c r="Q1295" s="221"/>
      <c r="R1295" s="221"/>
      <c r="S1295" s="221"/>
      <c r="T1295" s="222"/>
      <c r="AT1295" s="223" t="s">
        <v>301</v>
      </c>
      <c r="AU1295" s="223" t="s">
        <v>120</v>
      </c>
      <c r="AV1295" s="14" t="s">
        <v>120</v>
      </c>
      <c r="AW1295" s="14" t="s">
        <v>32</v>
      </c>
      <c r="AX1295" s="14" t="s">
        <v>77</v>
      </c>
      <c r="AY1295" s="223" t="s">
        <v>292</v>
      </c>
    </row>
    <row r="1296" spans="1:65" s="14" customFormat="1" ht="11.25">
      <c r="B1296" s="213"/>
      <c r="C1296" s="214"/>
      <c r="D1296" s="204" t="s">
        <v>301</v>
      </c>
      <c r="E1296" s="215" t="s">
        <v>1</v>
      </c>
      <c r="F1296" s="216" t="s">
        <v>1598</v>
      </c>
      <c r="G1296" s="214"/>
      <c r="H1296" s="217">
        <v>590.79</v>
      </c>
      <c r="I1296" s="218"/>
      <c r="J1296" s="214"/>
      <c r="K1296" s="214"/>
      <c r="L1296" s="219"/>
      <c r="M1296" s="220"/>
      <c r="N1296" s="221"/>
      <c r="O1296" s="221"/>
      <c r="P1296" s="221"/>
      <c r="Q1296" s="221"/>
      <c r="R1296" s="221"/>
      <c r="S1296" s="221"/>
      <c r="T1296" s="222"/>
      <c r="AT1296" s="223" t="s">
        <v>301</v>
      </c>
      <c r="AU1296" s="223" t="s">
        <v>120</v>
      </c>
      <c r="AV1296" s="14" t="s">
        <v>120</v>
      </c>
      <c r="AW1296" s="14" t="s">
        <v>32</v>
      </c>
      <c r="AX1296" s="14" t="s">
        <v>77</v>
      </c>
      <c r="AY1296" s="223" t="s">
        <v>292</v>
      </c>
    </row>
    <row r="1297" spans="2:51" s="16" customFormat="1" ht="11.25">
      <c r="B1297" s="235"/>
      <c r="C1297" s="236"/>
      <c r="D1297" s="204" t="s">
        <v>301</v>
      </c>
      <c r="E1297" s="237" t="s">
        <v>235</v>
      </c>
      <c r="F1297" s="238" t="s">
        <v>316</v>
      </c>
      <c r="G1297" s="236"/>
      <c r="H1297" s="239">
        <v>3525.1289999999999</v>
      </c>
      <c r="I1297" s="240"/>
      <c r="J1297" s="236"/>
      <c r="K1297" s="236"/>
      <c r="L1297" s="241"/>
      <c r="M1297" s="242"/>
      <c r="N1297" s="243"/>
      <c r="O1297" s="243"/>
      <c r="P1297" s="243"/>
      <c r="Q1297" s="243"/>
      <c r="R1297" s="243"/>
      <c r="S1297" s="243"/>
      <c r="T1297" s="244"/>
      <c r="AT1297" s="245" t="s">
        <v>301</v>
      </c>
      <c r="AU1297" s="245" t="s">
        <v>120</v>
      </c>
      <c r="AV1297" s="16" t="s">
        <v>317</v>
      </c>
      <c r="AW1297" s="16" t="s">
        <v>32</v>
      </c>
      <c r="AX1297" s="16" t="s">
        <v>77</v>
      </c>
      <c r="AY1297" s="245" t="s">
        <v>292</v>
      </c>
    </row>
    <row r="1298" spans="2:51" s="13" customFormat="1" ht="11.25">
      <c r="B1298" s="202"/>
      <c r="C1298" s="203"/>
      <c r="D1298" s="204" t="s">
        <v>301</v>
      </c>
      <c r="E1298" s="205" t="s">
        <v>1</v>
      </c>
      <c r="F1298" s="206" t="s">
        <v>1599</v>
      </c>
      <c r="G1298" s="203"/>
      <c r="H1298" s="205" t="s">
        <v>1</v>
      </c>
      <c r="I1298" s="207"/>
      <c r="J1298" s="203"/>
      <c r="K1298" s="203"/>
      <c r="L1298" s="208"/>
      <c r="M1298" s="209"/>
      <c r="N1298" s="210"/>
      <c r="O1298" s="210"/>
      <c r="P1298" s="210"/>
      <c r="Q1298" s="210"/>
      <c r="R1298" s="210"/>
      <c r="S1298" s="210"/>
      <c r="T1298" s="211"/>
      <c r="AT1298" s="212" t="s">
        <v>301</v>
      </c>
      <c r="AU1298" s="212" t="s">
        <v>120</v>
      </c>
      <c r="AV1298" s="13" t="s">
        <v>85</v>
      </c>
      <c r="AW1298" s="13" t="s">
        <v>32</v>
      </c>
      <c r="AX1298" s="13" t="s">
        <v>77</v>
      </c>
      <c r="AY1298" s="212" t="s">
        <v>292</v>
      </c>
    </row>
    <row r="1299" spans="2:51" s="14" customFormat="1" ht="22.5">
      <c r="B1299" s="213"/>
      <c r="C1299" s="214"/>
      <c r="D1299" s="204" t="s">
        <v>301</v>
      </c>
      <c r="E1299" s="215" t="s">
        <v>1</v>
      </c>
      <c r="F1299" s="216" t="s">
        <v>1600</v>
      </c>
      <c r="G1299" s="214"/>
      <c r="H1299" s="217">
        <v>60.212000000000003</v>
      </c>
      <c r="I1299" s="218"/>
      <c r="J1299" s="214"/>
      <c r="K1299" s="214"/>
      <c r="L1299" s="219"/>
      <c r="M1299" s="220"/>
      <c r="N1299" s="221"/>
      <c r="O1299" s="221"/>
      <c r="P1299" s="221"/>
      <c r="Q1299" s="221"/>
      <c r="R1299" s="221"/>
      <c r="S1299" s="221"/>
      <c r="T1299" s="222"/>
      <c r="AT1299" s="223" t="s">
        <v>301</v>
      </c>
      <c r="AU1299" s="223" t="s">
        <v>120</v>
      </c>
      <c r="AV1299" s="14" t="s">
        <v>120</v>
      </c>
      <c r="AW1299" s="14" t="s">
        <v>32</v>
      </c>
      <c r="AX1299" s="14" t="s">
        <v>77</v>
      </c>
      <c r="AY1299" s="223" t="s">
        <v>292</v>
      </c>
    </row>
    <row r="1300" spans="2:51" s="14" customFormat="1" ht="11.25">
      <c r="B1300" s="213"/>
      <c r="C1300" s="214"/>
      <c r="D1300" s="204" t="s">
        <v>301</v>
      </c>
      <c r="E1300" s="215" t="s">
        <v>1</v>
      </c>
      <c r="F1300" s="216" t="s">
        <v>1601</v>
      </c>
      <c r="G1300" s="214"/>
      <c r="H1300" s="217">
        <v>15.986000000000001</v>
      </c>
      <c r="I1300" s="218"/>
      <c r="J1300" s="214"/>
      <c r="K1300" s="214"/>
      <c r="L1300" s="219"/>
      <c r="M1300" s="220"/>
      <c r="N1300" s="221"/>
      <c r="O1300" s="221"/>
      <c r="P1300" s="221"/>
      <c r="Q1300" s="221"/>
      <c r="R1300" s="221"/>
      <c r="S1300" s="221"/>
      <c r="T1300" s="222"/>
      <c r="AT1300" s="223" t="s">
        <v>301</v>
      </c>
      <c r="AU1300" s="223" t="s">
        <v>120</v>
      </c>
      <c r="AV1300" s="14" t="s">
        <v>120</v>
      </c>
      <c r="AW1300" s="14" t="s">
        <v>32</v>
      </c>
      <c r="AX1300" s="14" t="s">
        <v>77</v>
      </c>
      <c r="AY1300" s="223" t="s">
        <v>292</v>
      </c>
    </row>
    <row r="1301" spans="2:51" s="14" customFormat="1" ht="22.5">
      <c r="B1301" s="213"/>
      <c r="C1301" s="214"/>
      <c r="D1301" s="204" t="s">
        <v>301</v>
      </c>
      <c r="E1301" s="215" t="s">
        <v>1</v>
      </c>
      <c r="F1301" s="216" t="s">
        <v>1602</v>
      </c>
      <c r="G1301" s="214"/>
      <c r="H1301" s="217">
        <v>60.212000000000003</v>
      </c>
      <c r="I1301" s="218"/>
      <c r="J1301" s="214"/>
      <c r="K1301" s="214"/>
      <c r="L1301" s="219"/>
      <c r="M1301" s="220"/>
      <c r="N1301" s="221"/>
      <c r="O1301" s="221"/>
      <c r="P1301" s="221"/>
      <c r="Q1301" s="221"/>
      <c r="R1301" s="221"/>
      <c r="S1301" s="221"/>
      <c r="T1301" s="222"/>
      <c r="AT1301" s="223" t="s">
        <v>301</v>
      </c>
      <c r="AU1301" s="223" t="s">
        <v>120</v>
      </c>
      <c r="AV1301" s="14" t="s">
        <v>120</v>
      </c>
      <c r="AW1301" s="14" t="s">
        <v>32</v>
      </c>
      <c r="AX1301" s="14" t="s">
        <v>77</v>
      </c>
      <c r="AY1301" s="223" t="s">
        <v>292</v>
      </c>
    </row>
    <row r="1302" spans="2:51" s="14" customFormat="1" ht="11.25">
      <c r="B1302" s="213"/>
      <c r="C1302" s="214"/>
      <c r="D1302" s="204" t="s">
        <v>301</v>
      </c>
      <c r="E1302" s="215" t="s">
        <v>1</v>
      </c>
      <c r="F1302" s="216" t="s">
        <v>1603</v>
      </c>
      <c r="G1302" s="214"/>
      <c r="H1302" s="217">
        <v>15.986000000000001</v>
      </c>
      <c r="I1302" s="218"/>
      <c r="J1302" s="214"/>
      <c r="K1302" s="214"/>
      <c r="L1302" s="219"/>
      <c r="M1302" s="220"/>
      <c r="N1302" s="221"/>
      <c r="O1302" s="221"/>
      <c r="P1302" s="221"/>
      <c r="Q1302" s="221"/>
      <c r="R1302" s="221"/>
      <c r="S1302" s="221"/>
      <c r="T1302" s="222"/>
      <c r="AT1302" s="223" t="s">
        <v>301</v>
      </c>
      <c r="AU1302" s="223" t="s">
        <v>120</v>
      </c>
      <c r="AV1302" s="14" t="s">
        <v>120</v>
      </c>
      <c r="AW1302" s="14" t="s">
        <v>32</v>
      </c>
      <c r="AX1302" s="14" t="s">
        <v>77</v>
      </c>
      <c r="AY1302" s="223" t="s">
        <v>292</v>
      </c>
    </row>
    <row r="1303" spans="2:51" s="14" customFormat="1" ht="22.5">
      <c r="B1303" s="213"/>
      <c r="C1303" s="214"/>
      <c r="D1303" s="204" t="s">
        <v>301</v>
      </c>
      <c r="E1303" s="215" t="s">
        <v>1</v>
      </c>
      <c r="F1303" s="216" t="s">
        <v>1604</v>
      </c>
      <c r="G1303" s="214"/>
      <c r="H1303" s="217">
        <v>57.28</v>
      </c>
      <c r="I1303" s="218"/>
      <c r="J1303" s="214"/>
      <c r="K1303" s="214"/>
      <c r="L1303" s="219"/>
      <c r="M1303" s="220"/>
      <c r="N1303" s="221"/>
      <c r="O1303" s="221"/>
      <c r="P1303" s="221"/>
      <c r="Q1303" s="221"/>
      <c r="R1303" s="221"/>
      <c r="S1303" s="221"/>
      <c r="T1303" s="222"/>
      <c r="AT1303" s="223" t="s">
        <v>301</v>
      </c>
      <c r="AU1303" s="223" t="s">
        <v>120</v>
      </c>
      <c r="AV1303" s="14" t="s">
        <v>120</v>
      </c>
      <c r="AW1303" s="14" t="s">
        <v>32</v>
      </c>
      <c r="AX1303" s="14" t="s">
        <v>77</v>
      </c>
      <c r="AY1303" s="223" t="s">
        <v>292</v>
      </c>
    </row>
    <row r="1304" spans="2:51" s="14" customFormat="1" ht="11.25">
      <c r="B1304" s="213"/>
      <c r="C1304" s="214"/>
      <c r="D1304" s="204" t="s">
        <v>301</v>
      </c>
      <c r="E1304" s="215" t="s">
        <v>1</v>
      </c>
      <c r="F1304" s="216" t="s">
        <v>1605</v>
      </c>
      <c r="G1304" s="214"/>
      <c r="H1304" s="217">
        <v>15.207000000000001</v>
      </c>
      <c r="I1304" s="218"/>
      <c r="J1304" s="214"/>
      <c r="K1304" s="214"/>
      <c r="L1304" s="219"/>
      <c r="M1304" s="220"/>
      <c r="N1304" s="221"/>
      <c r="O1304" s="221"/>
      <c r="P1304" s="221"/>
      <c r="Q1304" s="221"/>
      <c r="R1304" s="221"/>
      <c r="S1304" s="221"/>
      <c r="T1304" s="222"/>
      <c r="AT1304" s="223" t="s">
        <v>301</v>
      </c>
      <c r="AU1304" s="223" t="s">
        <v>120</v>
      </c>
      <c r="AV1304" s="14" t="s">
        <v>120</v>
      </c>
      <c r="AW1304" s="14" t="s">
        <v>32</v>
      </c>
      <c r="AX1304" s="14" t="s">
        <v>77</v>
      </c>
      <c r="AY1304" s="223" t="s">
        <v>292</v>
      </c>
    </row>
    <row r="1305" spans="2:51" s="14" customFormat="1" ht="22.5">
      <c r="B1305" s="213"/>
      <c r="C1305" s="214"/>
      <c r="D1305" s="204" t="s">
        <v>301</v>
      </c>
      <c r="E1305" s="215" t="s">
        <v>1</v>
      </c>
      <c r="F1305" s="216" t="s">
        <v>1606</v>
      </c>
      <c r="G1305" s="214"/>
      <c r="H1305" s="217">
        <v>57.28</v>
      </c>
      <c r="I1305" s="218"/>
      <c r="J1305" s="214"/>
      <c r="K1305" s="214"/>
      <c r="L1305" s="219"/>
      <c r="M1305" s="220"/>
      <c r="N1305" s="221"/>
      <c r="O1305" s="221"/>
      <c r="P1305" s="221"/>
      <c r="Q1305" s="221"/>
      <c r="R1305" s="221"/>
      <c r="S1305" s="221"/>
      <c r="T1305" s="222"/>
      <c r="AT1305" s="223" t="s">
        <v>301</v>
      </c>
      <c r="AU1305" s="223" t="s">
        <v>120</v>
      </c>
      <c r="AV1305" s="14" t="s">
        <v>120</v>
      </c>
      <c r="AW1305" s="14" t="s">
        <v>32</v>
      </c>
      <c r="AX1305" s="14" t="s">
        <v>77</v>
      </c>
      <c r="AY1305" s="223" t="s">
        <v>292</v>
      </c>
    </row>
    <row r="1306" spans="2:51" s="14" customFormat="1" ht="11.25">
      <c r="B1306" s="213"/>
      <c r="C1306" s="214"/>
      <c r="D1306" s="204" t="s">
        <v>301</v>
      </c>
      <c r="E1306" s="215" t="s">
        <v>1</v>
      </c>
      <c r="F1306" s="216" t="s">
        <v>1607</v>
      </c>
      <c r="G1306" s="214"/>
      <c r="H1306" s="217">
        <v>15.207000000000001</v>
      </c>
      <c r="I1306" s="218"/>
      <c r="J1306" s="214"/>
      <c r="K1306" s="214"/>
      <c r="L1306" s="219"/>
      <c r="M1306" s="220"/>
      <c r="N1306" s="221"/>
      <c r="O1306" s="221"/>
      <c r="P1306" s="221"/>
      <c r="Q1306" s="221"/>
      <c r="R1306" s="221"/>
      <c r="S1306" s="221"/>
      <c r="T1306" s="222"/>
      <c r="AT1306" s="223" t="s">
        <v>301</v>
      </c>
      <c r="AU1306" s="223" t="s">
        <v>120</v>
      </c>
      <c r="AV1306" s="14" t="s">
        <v>120</v>
      </c>
      <c r="AW1306" s="14" t="s">
        <v>32</v>
      </c>
      <c r="AX1306" s="14" t="s">
        <v>77</v>
      </c>
      <c r="AY1306" s="223" t="s">
        <v>292</v>
      </c>
    </row>
    <row r="1307" spans="2:51" s="14" customFormat="1" ht="11.25">
      <c r="B1307" s="213"/>
      <c r="C1307" s="214"/>
      <c r="D1307" s="204" t="s">
        <v>301</v>
      </c>
      <c r="E1307" s="215" t="s">
        <v>1</v>
      </c>
      <c r="F1307" s="216" t="s">
        <v>1608</v>
      </c>
      <c r="G1307" s="214"/>
      <c r="H1307" s="217">
        <v>18.12</v>
      </c>
      <c r="I1307" s="218"/>
      <c r="J1307" s="214"/>
      <c r="K1307" s="214"/>
      <c r="L1307" s="219"/>
      <c r="M1307" s="220"/>
      <c r="N1307" s="221"/>
      <c r="O1307" s="221"/>
      <c r="P1307" s="221"/>
      <c r="Q1307" s="221"/>
      <c r="R1307" s="221"/>
      <c r="S1307" s="221"/>
      <c r="T1307" s="222"/>
      <c r="AT1307" s="223" t="s">
        <v>301</v>
      </c>
      <c r="AU1307" s="223" t="s">
        <v>120</v>
      </c>
      <c r="AV1307" s="14" t="s">
        <v>120</v>
      </c>
      <c r="AW1307" s="14" t="s">
        <v>32</v>
      </c>
      <c r="AX1307" s="14" t="s">
        <v>77</v>
      </c>
      <c r="AY1307" s="223" t="s">
        <v>292</v>
      </c>
    </row>
    <row r="1308" spans="2:51" s="14" customFormat="1" ht="11.25">
      <c r="B1308" s="213"/>
      <c r="C1308" s="214"/>
      <c r="D1308" s="204" t="s">
        <v>301</v>
      </c>
      <c r="E1308" s="215" t="s">
        <v>1</v>
      </c>
      <c r="F1308" s="216" t="s">
        <v>1609</v>
      </c>
      <c r="G1308" s="214"/>
      <c r="H1308" s="217">
        <v>4.53</v>
      </c>
      <c r="I1308" s="218"/>
      <c r="J1308" s="214"/>
      <c r="K1308" s="214"/>
      <c r="L1308" s="219"/>
      <c r="M1308" s="220"/>
      <c r="N1308" s="221"/>
      <c r="O1308" s="221"/>
      <c r="P1308" s="221"/>
      <c r="Q1308" s="221"/>
      <c r="R1308" s="221"/>
      <c r="S1308" s="221"/>
      <c r="T1308" s="222"/>
      <c r="AT1308" s="223" t="s">
        <v>301</v>
      </c>
      <c r="AU1308" s="223" t="s">
        <v>120</v>
      </c>
      <c r="AV1308" s="14" t="s">
        <v>120</v>
      </c>
      <c r="AW1308" s="14" t="s">
        <v>32</v>
      </c>
      <c r="AX1308" s="14" t="s">
        <v>77</v>
      </c>
      <c r="AY1308" s="223" t="s">
        <v>292</v>
      </c>
    </row>
    <row r="1309" spans="2:51" s="16" customFormat="1" ht="11.25">
      <c r="B1309" s="235"/>
      <c r="C1309" s="236"/>
      <c r="D1309" s="204" t="s">
        <v>301</v>
      </c>
      <c r="E1309" s="237" t="s">
        <v>1</v>
      </c>
      <c r="F1309" s="238" t="s">
        <v>316</v>
      </c>
      <c r="G1309" s="236"/>
      <c r="H1309" s="239">
        <v>320.02</v>
      </c>
      <c r="I1309" s="240"/>
      <c r="J1309" s="236"/>
      <c r="K1309" s="236"/>
      <c r="L1309" s="241"/>
      <c r="M1309" s="242"/>
      <c r="N1309" s="243"/>
      <c r="O1309" s="243"/>
      <c r="P1309" s="243"/>
      <c r="Q1309" s="243"/>
      <c r="R1309" s="243"/>
      <c r="S1309" s="243"/>
      <c r="T1309" s="244"/>
      <c r="AT1309" s="245" t="s">
        <v>301</v>
      </c>
      <c r="AU1309" s="245" t="s">
        <v>120</v>
      </c>
      <c r="AV1309" s="16" t="s">
        <v>317</v>
      </c>
      <c r="AW1309" s="16" t="s">
        <v>32</v>
      </c>
      <c r="AX1309" s="16" t="s">
        <v>77</v>
      </c>
      <c r="AY1309" s="245" t="s">
        <v>292</v>
      </c>
    </row>
    <row r="1310" spans="2:51" s="13" customFormat="1" ht="11.25">
      <c r="B1310" s="202"/>
      <c r="C1310" s="203"/>
      <c r="D1310" s="204" t="s">
        <v>301</v>
      </c>
      <c r="E1310" s="205" t="s">
        <v>1</v>
      </c>
      <c r="F1310" s="206" t="s">
        <v>1610</v>
      </c>
      <c r="G1310" s="203"/>
      <c r="H1310" s="205" t="s">
        <v>1</v>
      </c>
      <c r="I1310" s="207"/>
      <c r="J1310" s="203"/>
      <c r="K1310" s="203"/>
      <c r="L1310" s="208"/>
      <c r="M1310" s="209"/>
      <c r="N1310" s="210"/>
      <c r="O1310" s="210"/>
      <c r="P1310" s="210"/>
      <c r="Q1310" s="210"/>
      <c r="R1310" s="210"/>
      <c r="S1310" s="210"/>
      <c r="T1310" s="211"/>
      <c r="AT1310" s="212" t="s">
        <v>301</v>
      </c>
      <c r="AU1310" s="212" t="s">
        <v>120</v>
      </c>
      <c r="AV1310" s="13" t="s">
        <v>85</v>
      </c>
      <c r="AW1310" s="13" t="s">
        <v>32</v>
      </c>
      <c r="AX1310" s="13" t="s">
        <v>77</v>
      </c>
      <c r="AY1310" s="212" t="s">
        <v>292</v>
      </c>
    </row>
    <row r="1311" spans="2:51" s="14" customFormat="1" ht="11.25">
      <c r="B1311" s="213"/>
      <c r="C1311" s="214"/>
      <c r="D1311" s="204" t="s">
        <v>301</v>
      </c>
      <c r="E1311" s="215" t="s">
        <v>1</v>
      </c>
      <c r="F1311" s="216" t="s">
        <v>1611</v>
      </c>
      <c r="G1311" s="214"/>
      <c r="H1311" s="217">
        <v>19.8</v>
      </c>
      <c r="I1311" s="218"/>
      <c r="J1311" s="214"/>
      <c r="K1311" s="214"/>
      <c r="L1311" s="219"/>
      <c r="M1311" s="220"/>
      <c r="N1311" s="221"/>
      <c r="O1311" s="221"/>
      <c r="P1311" s="221"/>
      <c r="Q1311" s="221"/>
      <c r="R1311" s="221"/>
      <c r="S1311" s="221"/>
      <c r="T1311" s="222"/>
      <c r="AT1311" s="223" t="s">
        <v>301</v>
      </c>
      <c r="AU1311" s="223" t="s">
        <v>120</v>
      </c>
      <c r="AV1311" s="14" t="s">
        <v>120</v>
      </c>
      <c r="AW1311" s="14" t="s">
        <v>32</v>
      </c>
      <c r="AX1311" s="14" t="s">
        <v>77</v>
      </c>
      <c r="AY1311" s="223" t="s">
        <v>292</v>
      </c>
    </row>
    <row r="1312" spans="2:51" s="14" customFormat="1" ht="11.25">
      <c r="B1312" s="213"/>
      <c r="C1312" s="214"/>
      <c r="D1312" s="204" t="s">
        <v>301</v>
      </c>
      <c r="E1312" s="215" t="s">
        <v>1</v>
      </c>
      <c r="F1312" s="216" t="s">
        <v>1612</v>
      </c>
      <c r="G1312" s="214"/>
      <c r="H1312" s="217">
        <v>33.75</v>
      </c>
      <c r="I1312" s="218"/>
      <c r="J1312" s="214"/>
      <c r="K1312" s="214"/>
      <c r="L1312" s="219"/>
      <c r="M1312" s="220"/>
      <c r="N1312" s="221"/>
      <c r="O1312" s="221"/>
      <c r="P1312" s="221"/>
      <c r="Q1312" s="221"/>
      <c r="R1312" s="221"/>
      <c r="S1312" s="221"/>
      <c r="T1312" s="222"/>
      <c r="AT1312" s="223" t="s">
        <v>301</v>
      </c>
      <c r="AU1312" s="223" t="s">
        <v>120</v>
      </c>
      <c r="AV1312" s="14" t="s">
        <v>120</v>
      </c>
      <c r="AW1312" s="14" t="s">
        <v>32</v>
      </c>
      <c r="AX1312" s="14" t="s">
        <v>77</v>
      </c>
      <c r="AY1312" s="223" t="s">
        <v>292</v>
      </c>
    </row>
    <row r="1313" spans="2:51" s="16" customFormat="1" ht="11.25">
      <c r="B1313" s="235"/>
      <c r="C1313" s="236"/>
      <c r="D1313" s="204" t="s">
        <v>301</v>
      </c>
      <c r="E1313" s="237" t="s">
        <v>1</v>
      </c>
      <c r="F1313" s="238" t="s">
        <v>316</v>
      </c>
      <c r="G1313" s="236"/>
      <c r="H1313" s="239">
        <v>53.55</v>
      </c>
      <c r="I1313" s="240"/>
      <c r="J1313" s="236"/>
      <c r="K1313" s="236"/>
      <c r="L1313" s="241"/>
      <c r="M1313" s="242"/>
      <c r="N1313" s="243"/>
      <c r="O1313" s="243"/>
      <c r="P1313" s="243"/>
      <c r="Q1313" s="243"/>
      <c r="R1313" s="243"/>
      <c r="S1313" s="243"/>
      <c r="T1313" s="244"/>
      <c r="AT1313" s="245" t="s">
        <v>301</v>
      </c>
      <c r="AU1313" s="245" t="s">
        <v>120</v>
      </c>
      <c r="AV1313" s="16" t="s">
        <v>317</v>
      </c>
      <c r="AW1313" s="16" t="s">
        <v>32</v>
      </c>
      <c r="AX1313" s="16" t="s">
        <v>77</v>
      </c>
      <c r="AY1313" s="245" t="s">
        <v>292</v>
      </c>
    </row>
    <row r="1314" spans="2:51" s="13" customFormat="1" ht="11.25">
      <c r="B1314" s="202"/>
      <c r="C1314" s="203"/>
      <c r="D1314" s="204" t="s">
        <v>301</v>
      </c>
      <c r="E1314" s="205" t="s">
        <v>1</v>
      </c>
      <c r="F1314" s="206" t="s">
        <v>1613</v>
      </c>
      <c r="G1314" s="203"/>
      <c r="H1314" s="205" t="s">
        <v>1</v>
      </c>
      <c r="I1314" s="207"/>
      <c r="J1314" s="203"/>
      <c r="K1314" s="203"/>
      <c r="L1314" s="208"/>
      <c r="M1314" s="209"/>
      <c r="N1314" s="210"/>
      <c r="O1314" s="210"/>
      <c r="P1314" s="210"/>
      <c r="Q1314" s="210"/>
      <c r="R1314" s="210"/>
      <c r="S1314" s="210"/>
      <c r="T1314" s="211"/>
      <c r="AT1314" s="212" t="s">
        <v>301</v>
      </c>
      <c r="AU1314" s="212" t="s">
        <v>120</v>
      </c>
      <c r="AV1314" s="13" t="s">
        <v>85</v>
      </c>
      <c r="AW1314" s="13" t="s">
        <v>32</v>
      </c>
      <c r="AX1314" s="13" t="s">
        <v>77</v>
      </c>
      <c r="AY1314" s="212" t="s">
        <v>292</v>
      </c>
    </row>
    <row r="1315" spans="2:51" s="14" customFormat="1" ht="11.25">
      <c r="B1315" s="213"/>
      <c r="C1315" s="214"/>
      <c r="D1315" s="204" t="s">
        <v>301</v>
      </c>
      <c r="E1315" s="215" t="s">
        <v>1</v>
      </c>
      <c r="F1315" s="216" t="s">
        <v>1614</v>
      </c>
      <c r="G1315" s="214"/>
      <c r="H1315" s="217">
        <v>16.538</v>
      </c>
      <c r="I1315" s="218"/>
      <c r="J1315" s="214"/>
      <c r="K1315" s="214"/>
      <c r="L1315" s="219"/>
      <c r="M1315" s="220"/>
      <c r="N1315" s="221"/>
      <c r="O1315" s="221"/>
      <c r="P1315" s="221"/>
      <c r="Q1315" s="221"/>
      <c r="R1315" s="221"/>
      <c r="S1315" s="221"/>
      <c r="T1315" s="222"/>
      <c r="AT1315" s="223" t="s">
        <v>301</v>
      </c>
      <c r="AU1315" s="223" t="s">
        <v>120</v>
      </c>
      <c r="AV1315" s="14" t="s">
        <v>120</v>
      </c>
      <c r="AW1315" s="14" t="s">
        <v>32</v>
      </c>
      <c r="AX1315" s="14" t="s">
        <v>77</v>
      </c>
      <c r="AY1315" s="223" t="s">
        <v>292</v>
      </c>
    </row>
    <row r="1316" spans="2:51" s="14" customFormat="1" ht="11.25">
      <c r="B1316" s="213"/>
      <c r="C1316" s="214"/>
      <c r="D1316" s="204" t="s">
        <v>301</v>
      </c>
      <c r="E1316" s="215" t="s">
        <v>1</v>
      </c>
      <c r="F1316" s="216" t="s">
        <v>1615</v>
      </c>
      <c r="G1316" s="214"/>
      <c r="H1316" s="217">
        <v>16.538</v>
      </c>
      <c r="I1316" s="218"/>
      <c r="J1316" s="214"/>
      <c r="K1316" s="214"/>
      <c r="L1316" s="219"/>
      <c r="M1316" s="220"/>
      <c r="N1316" s="221"/>
      <c r="O1316" s="221"/>
      <c r="P1316" s="221"/>
      <c r="Q1316" s="221"/>
      <c r="R1316" s="221"/>
      <c r="S1316" s="221"/>
      <c r="T1316" s="222"/>
      <c r="AT1316" s="223" t="s">
        <v>301</v>
      </c>
      <c r="AU1316" s="223" t="s">
        <v>120</v>
      </c>
      <c r="AV1316" s="14" t="s">
        <v>120</v>
      </c>
      <c r="AW1316" s="14" t="s">
        <v>32</v>
      </c>
      <c r="AX1316" s="14" t="s">
        <v>77</v>
      </c>
      <c r="AY1316" s="223" t="s">
        <v>292</v>
      </c>
    </row>
    <row r="1317" spans="2:51" s="14" customFormat="1" ht="11.25">
      <c r="B1317" s="213"/>
      <c r="C1317" s="214"/>
      <c r="D1317" s="204" t="s">
        <v>301</v>
      </c>
      <c r="E1317" s="215" t="s">
        <v>1</v>
      </c>
      <c r="F1317" s="216" t="s">
        <v>1616</v>
      </c>
      <c r="G1317" s="214"/>
      <c r="H1317" s="217">
        <v>16.538</v>
      </c>
      <c r="I1317" s="218"/>
      <c r="J1317" s="214"/>
      <c r="K1317" s="214"/>
      <c r="L1317" s="219"/>
      <c r="M1317" s="220"/>
      <c r="N1317" s="221"/>
      <c r="O1317" s="221"/>
      <c r="P1317" s="221"/>
      <c r="Q1317" s="221"/>
      <c r="R1317" s="221"/>
      <c r="S1317" s="221"/>
      <c r="T1317" s="222"/>
      <c r="AT1317" s="223" t="s">
        <v>301</v>
      </c>
      <c r="AU1317" s="223" t="s">
        <v>120</v>
      </c>
      <c r="AV1317" s="14" t="s">
        <v>120</v>
      </c>
      <c r="AW1317" s="14" t="s">
        <v>32</v>
      </c>
      <c r="AX1317" s="14" t="s">
        <v>77</v>
      </c>
      <c r="AY1317" s="223" t="s">
        <v>292</v>
      </c>
    </row>
    <row r="1318" spans="2:51" s="14" customFormat="1" ht="11.25">
      <c r="B1318" s="213"/>
      <c r="C1318" s="214"/>
      <c r="D1318" s="204" t="s">
        <v>301</v>
      </c>
      <c r="E1318" s="215" t="s">
        <v>1</v>
      </c>
      <c r="F1318" s="216" t="s">
        <v>1617</v>
      </c>
      <c r="G1318" s="214"/>
      <c r="H1318" s="217">
        <v>16.538</v>
      </c>
      <c r="I1318" s="218"/>
      <c r="J1318" s="214"/>
      <c r="K1318" s="214"/>
      <c r="L1318" s="219"/>
      <c r="M1318" s="220"/>
      <c r="N1318" s="221"/>
      <c r="O1318" s="221"/>
      <c r="P1318" s="221"/>
      <c r="Q1318" s="221"/>
      <c r="R1318" s="221"/>
      <c r="S1318" s="221"/>
      <c r="T1318" s="222"/>
      <c r="AT1318" s="223" t="s">
        <v>301</v>
      </c>
      <c r="AU1318" s="223" t="s">
        <v>120</v>
      </c>
      <c r="AV1318" s="14" t="s">
        <v>120</v>
      </c>
      <c r="AW1318" s="14" t="s">
        <v>32</v>
      </c>
      <c r="AX1318" s="14" t="s">
        <v>77</v>
      </c>
      <c r="AY1318" s="223" t="s">
        <v>292</v>
      </c>
    </row>
    <row r="1319" spans="2:51" s="16" customFormat="1" ht="11.25">
      <c r="B1319" s="235"/>
      <c r="C1319" s="236"/>
      <c r="D1319" s="204" t="s">
        <v>301</v>
      </c>
      <c r="E1319" s="237" t="s">
        <v>1</v>
      </c>
      <c r="F1319" s="238" t="s">
        <v>316</v>
      </c>
      <c r="G1319" s="236"/>
      <c r="H1319" s="239">
        <v>66.152000000000001</v>
      </c>
      <c r="I1319" s="240"/>
      <c r="J1319" s="236"/>
      <c r="K1319" s="236"/>
      <c r="L1319" s="241"/>
      <c r="M1319" s="242"/>
      <c r="N1319" s="243"/>
      <c r="O1319" s="243"/>
      <c r="P1319" s="243"/>
      <c r="Q1319" s="243"/>
      <c r="R1319" s="243"/>
      <c r="S1319" s="243"/>
      <c r="T1319" s="244"/>
      <c r="AT1319" s="245" t="s">
        <v>301</v>
      </c>
      <c r="AU1319" s="245" t="s">
        <v>120</v>
      </c>
      <c r="AV1319" s="16" t="s">
        <v>317</v>
      </c>
      <c r="AW1319" s="16" t="s">
        <v>32</v>
      </c>
      <c r="AX1319" s="16" t="s">
        <v>77</v>
      </c>
      <c r="AY1319" s="245" t="s">
        <v>292</v>
      </c>
    </row>
    <row r="1320" spans="2:51" s="13" customFormat="1" ht="11.25">
      <c r="B1320" s="202"/>
      <c r="C1320" s="203"/>
      <c r="D1320" s="204" t="s">
        <v>301</v>
      </c>
      <c r="E1320" s="205" t="s">
        <v>1</v>
      </c>
      <c r="F1320" s="206" t="s">
        <v>1618</v>
      </c>
      <c r="G1320" s="203"/>
      <c r="H1320" s="205" t="s">
        <v>1</v>
      </c>
      <c r="I1320" s="207"/>
      <c r="J1320" s="203"/>
      <c r="K1320" s="203"/>
      <c r="L1320" s="208"/>
      <c r="M1320" s="209"/>
      <c r="N1320" s="210"/>
      <c r="O1320" s="210"/>
      <c r="P1320" s="210"/>
      <c r="Q1320" s="210"/>
      <c r="R1320" s="210"/>
      <c r="S1320" s="210"/>
      <c r="T1320" s="211"/>
      <c r="AT1320" s="212" t="s">
        <v>301</v>
      </c>
      <c r="AU1320" s="212" t="s">
        <v>120</v>
      </c>
      <c r="AV1320" s="13" t="s">
        <v>85</v>
      </c>
      <c r="AW1320" s="13" t="s">
        <v>32</v>
      </c>
      <c r="AX1320" s="13" t="s">
        <v>77</v>
      </c>
      <c r="AY1320" s="212" t="s">
        <v>292</v>
      </c>
    </row>
    <row r="1321" spans="2:51" s="14" customFormat="1" ht="11.25">
      <c r="B1321" s="213"/>
      <c r="C1321" s="214"/>
      <c r="D1321" s="204" t="s">
        <v>301</v>
      </c>
      <c r="E1321" s="215" t="s">
        <v>1</v>
      </c>
      <c r="F1321" s="216" t="s">
        <v>1619</v>
      </c>
      <c r="G1321" s="214"/>
      <c r="H1321" s="217">
        <v>15.936</v>
      </c>
      <c r="I1321" s="218"/>
      <c r="J1321" s="214"/>
      <c r="K1321" s="214"/>
      <c r="L1321" s="219"/>
      <c r="M1321" s="220"/>
      <c r="N1321" s="221"/>
      <c r="O1321" s="221"/>
      <c r="P1321" s="221"/>
      <c r="Q1321" s="221"/>
      <c r="R1321" s="221"/>
      <c r="S1321" s="221"/>
      <c r="T1321" s="222"/>
      <c r="AT1321" s="223" t="s">
        <v>301</v>
      </c>
      <c r="AU1321" s="223" t="s">
        <v>120</v>
      </c>
      <c r="AV1321" s="14" t="s">
        <v>120</v>
      </c>
      <c r="AW1321" s="14" t="s">
        <v>32</v>
      </c>
      <c r="AX1321" s="14" t="s">
        <v>77</v>
      </c>
      <c r="AY1321" s="223" t="s">
        <v>292</v>
      </c>
    </row>
    <row r="1322" spans="2:51" s="14" customFormat="1" ht="11.25">
      <c r="B1322" s="213"/>
      <c r="C1322" s="214"/>
      <c r="D1322" s="204" t="s">
        <v>301</v>
      </c>
      <c r="E1322" s="215" t="s">
        <v>1</v>
      </c>
      <c r="F1322" s="216" t="s">
        <v>1620</v>
      </c>
      <c r="G1322" s="214"/>
      <c r="H1322" s="217">
        <v>15.936</v>
      </c>
      <c r="I1322" s="218"/>
      <c r="J1322" s="214"/>
      <c r="K1322" s="214"/>
      <c r="L1322" s="219"/>
      <c r="M1322" s="220"/>
      <c r="N1322" s="221"/>
      <c r="O1322" s="221"/>
      <c r="P1322" s="221"/>
      <c r="Q1322" s="221"/>
      <c r="R1322" s="221"/>
      <c r="S1322" s="221"/>
      <c r="T1322" s="222"/>
      <c r="AT1322" s="223" t="s">
        <v>301</v>
      </c>
      <c r="AU1322" s="223" t="s">
        <v>120</v>
      </c>
      <c r="AV1322" s="14" t="s">
        <v>120</v>
      </c>
      <c r="AW1322" s="14" t="s">
        <v>32</v>
      </c>
      <c r="AX1322" s="14" t="s">
        <v>77</v>
      </c>
      <c r="AY1322" s="223" t="s">
        <v>292</v>
      </c>
    </row>
    <row r="1323" spans="2:51" s="14" customFormat="1" ht="11.25">
      <c r="B1323" s="213"/>
      <c r="C1323" s="214"/>
      <c r="D1323" s="204" t="s">
        <v>301</v>
      </c>
      <c r="E1323" s="215" t="s">
        <v>1</v>
      </c>
      <c r="F1323" s="216" t="s">
        <v>1621</v>
      </c>
      <c r="G1323" s="214"/>
      <c r="H1323" s="217">
        <v>20.88</v>
      </c>
      <c r="I1323" s="218"/>
      <c r="J1323" s="214"/>
      <c r="K1323" s="214"/>
      <c r="L1323" s="219"/>
      <c r="M1323" s="220"/>
      <c r="N1323" s="221"/>
      <c r="O1323" s="221"/>
      <c r="P1323" s="221"/>
      <c r="Q1323" s="221"/>
      <c r="R1323" s="221"/>
      <c r="S1323" s="221"/>
      <c r="T1323" s="222"/>
      <c r="AT1323" s="223" t="s">
        <v>301</v>
      </c>
      <c r="AU1323" s="223" t="s">
        <v>120</v>
      </c>
      <c r="AV1323" s="14" t="s">
        <v>120</v>
      </c>
      <c r="AW1323" s="14" t="s">
        <v>32</v>
      </c>
      <c r="AX1323" s="14" t="s">
        <v>77</v>
      </c>
      <c r="AY1323" s="223" t="s">
        <v>292</v>
      </c>
    </row>
    <row r="1324" spans="2:51" s="14" customFormat="1" ht="11.25">
      <c r="B1324" s="213"/>
      <c r="C1324" s="214"/>
      <c r="D1324" s="204" t="s">
        <v>301</v>
      </c>
      <c r="E1324" s="215" t="s">
        <v>1</v>
      </c>
      <c r="F1324" s="216" t="s">
        <v>1622</v>
      </c>
      <c r="G1324" s="214"/>
      <c r="H1324" s="217">
        <v>20.88</v>
      </c>
      <c r="I1324" s="218"/>
      <c r="J1324" s="214"/>
      <c r="K1324" s="214"/>
      <c r="L1324" s="219"/>
      <c r="M1324" s="220"/>
      <c r="N1324" s="221"/>
      <c r="O1324" s="221"/>
      <c r="P1324" s="221"/>
      <c r="Q1324" s="221"/>
      <c r="R1324" s="221"/>
      <c r="S1324" s="221"/>
      <c r="T1324" s="222"/>
      <c r="AT1324" s="223" t="s">
        <v>301</v>
      </c>
      <c r="AU1324" s="223" t="s">
        <v>120</v>
      </c>
      <c r="AV1324" s="14" t="s">
        <v>120</v>
      </c>
      <c r="AW1324" s="14" t="s">
        <v>32</v>
      </c>
      <c r="AX1324" s="14" t="s">
        <v>77</v>
      </c>
      <c r="AY1324" s="223" t="s">
        <v>292</v>
      </c>
    </row>
    <row r="1325" spans="2:51" s="14" customFormat="1" ht="11.25">
      <c r="B1325" s="213"/>
      <c r="C1325" s="214"/>
      <c r="D1325" s="204" t="s">
        <v>301</v>
      </c>
      <c r="E1325" s="215" t="s">
        <v>1</v>
      </c>
      <c r="F1325" s="216" t="s">
        <v>1623</v>
      </c>
      <c r="G1325" s="214"/>
      <c r="H1325" s="217">
        <v>17.82</v>
      </c>
      <c r="I1325" s="218"/>
      <c r="J1325" s="214"/>
      <c r="K1325" s="214"/>
      <c r="L1325" s="219"/>
      <c r="M1325" s="220"/>
      <c r="N1325" s="221"/>
      <c r="O1325" s="221"/>
      <c r="P1325" s="221"/>
      <c r="Q1325" s="221"/>
      <c r="R1325" s="221"/>
      <c r="S1325" s="221"/>
      <c r="T1325" s="222"/>
      <c r="AT1325" s="223" t="s">
        <v>301</v>
      </c>
      <c r="AU1325" s="223" t="s">
        <v>120</v>
      </c>
      <c r="AV1325" s="14" t="s">
        <v>120</v>
      </c>
      <c r="AW1325" s="14" t="s">
        <v>32</v>
      </c>
      <c r="AX1325" s="14" t="s">
        <v>77</v>
      </c>
      <c r="AY1325" s="223" t="s">
        <v>292</v>
      </c>
    </row>
    <row r="1326" spans="2:51" s="14" customFormat="1" ht="22.5">
      <c r="B1326" s="213"/>
      <c r="C1326" s="214"/>
      <c r="D1326" s="204" t="s">
        <v>301</v>
      </c>
      <c r="E1326" s="215" t="s">
        <v>1</v>
      </c>
      <c r="F1326" s="216" t="s">
        <v>1624</v>
      </c>
      <c r="G1326" s="214"/>
      <c r="H1326" s="217">
        <v>56.67</v>
      </c>
      <c r="I1326" s="218"/>
      <c r="J1326" s="214"/>
      <c r="K1326" s="214"/>
      <c r="L1326" s="219"/>
      <c r="M1326" s="220"/>
      <c r="N1326" s="221"/>
      <c r="O1326" s="221"/>
      <c r="P1326" s="221"/>
      <c r="Q1326" s="221"/>
      <c r="R1326" s="221"/>
      <c r="S1326" s="221"/>
      <c r="T1326" s="222"/>
      <c r="AT1326" s="223" t="s">
        <v>301</v>
      </c>
      <c r="AU1326" s="223" t="s">
        <v>120</v>
      </c>
      <c r="AV1326" s="14" t="s">
        <v>120</v>
      </c>
      <c r="AW1326" s="14" t="s">
        <v>32</v>
      </c>
      <c r="AX1326" s="14" t="s">
        <v>77</v>
      </c>
      <c r="AY1326" s="223" t="s">
        <v>292</v>
      </c>
    </row>
    <row r="1327" spans="2:51" s="16" customFormat="1" ht="11.25">
      <c r="B1327" s="235"/>
      <c r="C1327" s="236"/>
      <c r="D1327" s="204" t="s">
        <v>301</v>
      </c>
      <c r="E1327" s="237" t="s">
        <v>1</v>
      </c>
      <c r="F1327" s="238" t="s">
        <v>316</v>
      </c>
      <c r="G1327" s="236"/>
      <c r="H1327" s="239">
        <v>148.12200000000001</v>
      </c>
      <c r="I1327" s="240"/>
      <c r="J1327" s="236"/>
      <c r="K1327" s="236"/>
      <c r="L1327" s="241"/>
      <c r="M1327" s="242"/>
      <c r="N1327" s="243"/>
      <c r="O1327" s="243"/>
      <c r="P1327" s="243"/>
      <c r="Q1327" s="243"/>
      <c r="R1327" s="243"/>
      <c r="S1327" s="243"/>
      <c r="T1327" s="244"/>
      <c r="AT1327" s="245" t="s">
        <v>301</v>
      </c>
      <c r="AU1327" s="245" t="s">
        <v>120</v>
      </c>
      <c r="AV1327" s="16" t="s">
        <v>317</v>
      </c>
      <c r="AW1327" s="16" t="s">
        <v>32</v>
      </c>
      <c r="AX1327" s="16" t="s">
        <v>77</v>
      </c>
      <c r="AY1327" s="245" t="s">
        <v>292</v>
      </c>
    </row>
    <row r="1328" spans="2:51" s="15" customFormat="1" ht="11.25">
      <c r="B1328" s="224"/>
      <c r="C1328" s="225"/>
      <c r="D1328" s="204" t="s">
        <v>301</v>
      </c>
      <c r="E1328" s="226" t="s">
        <v>1</v>
      </c>
      <c r="F1328" s="227" t="s">
        <v>304</v>
      </c>
      <c r="G1328" s="225"/>
      <c r="H1328" s="228">
        <v>4112.973</v>
      </c>
      <c r="I1328" s="229"/>
      <c r="J1328" s="225"/>
      <c r="K1328" s="225"/>
      <c r="L1328" s="230"/>
      <c r="M1328" s="231"/>
      <c r="N1328" s="232"/>
      <c r="O1328" s="232"/>
      <c r="P1328" s="232"/>
      <c r="Q1328" s="232"/>
      <c r="R1328" s="232"/>
      <c r="S1328" s="232"/>
      <c r="T1328" s="233"/>
      <c r="AT1328" s="234" t="s">
        <v>301</v>
      </c>
      <c r="AU1328" s="234" t="s">
        <v>120</v>
      </c>
      <c r="AV1328" s="15" t="s">
        <v>299</v>
      </c>
      <c r="AW1328" s="15" t="s">
        <v>32</v>
      </c>
      <c r="AX1328" s="15" t="s">
        <v>85</v>
      </c>
      <c r="AY1328" s="234" t="s">
        <v>292</v>
      </c>
    </row>
    <row r="1329" spans="1:65" s="2" customFormat="1" ht="16.5" customHeight="1">
      <c r="A1329" s="35"/>
      <c r="B1329" s="36"/>
      <c r="C1329" s="246" t="s">
        <v>1625</v>
      </c>
      <c r="D1329" s="246" t="s">
        <v>626</v>
      </c>
      <c r="E1329" s="247" t="s">
        <v>1506</v>
      </c>
      <c r="F1329" s="248" t="s">
        <v>1507</v>
      </c>
      <c r="G1329" s="249" t="s">
        <v>1508</v>
      </c>
      <c r="H1329" s="250">
        <v>1645.1890000000001</v>
      </c>
      <c r="I1329" s="251"/>
      <c r="J1329" s="252">
        <f>ROUND(I1329*H1329,2)</f>
        <v>0</v>
      </c>
      <c r="K1329" s="248" t="s">
        <v>298</v>
      </c>
      <c r="L1329" s="253"/>
      <c r="M1329" s="254" t="s">
        <v>1</v>
      </c>
      <c r="N1329" s="255" t="s">
        <v>43</v>
      </c>
      <c r="O1329" s="72"/>
      <c r="P1329" s="198">
        <f>O1329*H1329</f>
        <v>0</v>
      </c>
      <c r="Q1329" s="198">
        <v>1E-3</v>
      </c>
      <c r="R1329" s="198">
        <f>Q1329*H1329</f>
        <v>1.645189</v>
      </c>
      <c r="S1329" s="198">
        <v>0</v>
      </c>
      <c r="T1329" s="199">
        <f>S1329*H1329</f>
        <v>0</v>
      </c>
      <c r="U1329" s="35"/>
      <c r="V1329" s="35"/>
      <c r="W1329" s="35"/>
      <c r="X1329" s="35"/>
      <c r="Y1329" s="35"/>
      <c r="Z1329" s="35"/>
      <c r="AA1329" s="35"/>
      <c r="AB1329" s="35"/>
      <c r="AC1329" s="35"/>
      <c r="AD1329" s="35"/>
      <c r="AE1329" s="35"/>
      <c r="AR1329" s="200" t="s">
        <v>573</v>
      </c>
      <c r="AT1329" s="200" t="s">
        <v>626</v>
      </c>
      <c r="AU1329" s="200" t="s">
        <v>120</v>
      </c>
      <c r="AY1329" s="18" t="s">
        <v>292</v>
      </c>
      <c r="BE1329" s="201">
        <f>IF(N1329="základní",J1329,0)</f>
        <v>0</v>
      </c>
      <c r="BF1329" s="201">
        <f>IF(N1329="snížená",J1329,0)</f>
        <v>0</v>
      </c>
      <c r="BG1329" s="201">
        <f>IF(N1329="zákl. přenesená",J1329,0)</f>
        <v>0</v>
      </c>
      <c r="BH1329" s="201">
        <f>IF(N1329="sníž. přenesená",J1329,0)</f>
        <v>0</v>
      </c>
      <c r="BI1329" s="201">
        <f>IF(N1329="nulová",J1329,0)</f>
        <v>0</v>
      </c>
      <c r="BJ1329" s="18" t="s">
        <v>120</v>
      </c>
      <c r="BK1329" s="201">
        <f>ROUND(I1329*H1329,2)</f>
        <v>0</v>
      </c>
      <c r="BL1329" s="18" t="s">
        <v>438</v>
      </c>
      <c r="BM1329" s="200" t="s">
        <v>1626</v>
      </c>
    </row>
    <row r="1330" spans="1:65" s="14" customFormat="1" ht="11.25">
      <c r="B1330" s="213"/>
      <c r="C1330" s="214"/>
      <c r="D1330" s="204" t="s">
        <v>301</v>
      </c>
      <c r="E1330" s="214"/>
      <c r="F1330" s="216" t="s">
        <v>1627</v>
      </c>
      <c r="G1330" s="214"/>
      <c r="H1330" s="217">
        <v>1645.1890000000001</v>
      </c>
      <c r="I1330" s="218"/>
      <c r="J1330" s="214"/>
      <c r="K1330" s="214"/>
      <c r="L1330" s="219"/>
      <c r="M1330" s="220"/>
      <c r="N1330" s="221"/>
      <c r="O1330" s="221"/>
      <c r="P1330" s="221"/>
      <c r="Q1330" s="221"/>
      <c r="R1330" s="221"/>
      <c r="S1330" s="221"/>
      <c r="T1330" s="222"/>
      <c r="AT1330" s="223" t="s">
        <v>301</v>
      </c>
      <c r="AU1330" s="223" t="s">
        <v>120</v>
      </c>
      <c r="AV1330" s="14" t="s">
        <v>120</v>
      </c>
      <c r="AW1330" s="14" t="s">
        <v>4</v>
      </c>
      <c r="AX1330" s="14" t="s">
        <v>85</v>
      </c>
      <c r="AY1330" s="223" t="s">
        <v>292</v>
      </c>
    </row>
    <row r="1331" spans="1:65" s="2" customFormat="1" ht="24.2" customHeight="1">
      <c r="A1331" s="35"/>
      <c r="B1331" s="36"/>
      <c r="C1331" s="189" t="s">
        <v>1628</v>
      </c>
      <c r="D1331" s="189" t="s">
        <v>294</v>
      </c>
      <c r="E1331" s="190" t="s">
        <v>1629</v>
      </c>
      <c r="F1331" s="191" t="s">
        <v>1630</v>
      </c>
      <c r="G1331" s="192" t="s">
        <v>297</v>
      </c>
      <c r="H1331" s="193">
        <v>4025.337</v>
      </c>
      <c r="I1331" s="194"/>
      <c r="J1331" s="195">
        <f>ROUND(I1331*H1331,2)</f>
        <v>0</v>
      </c>
      <c r="K1331" s="191" t="s">
        <v>298</v>
      </c>
      <c r="L1331" s="40"/>
      <c r="M1331" s="196" t="s">
        <v>1</v>
      </c>
      <c r="N1331" s="197" t="s">
        <v>43</v>
      </c>
      <c r="O1331" s="72"/>
      <c r="P1331" s="198">
        <f>O1331*H1331</f>
        <v>0</v>
      </c>
      <c r="Q1331" s="198">
        <v>0</v>
      </c>
      <c r="R1331" s="198">
        <f>Q1331*H1331</f>
        <v>0</v>
      </c>
      <c r="S1331" s="198">
        <v>0</v>
      </c>
      <c r="T1331" s="199">
        <f>S1331*H1331</f>
        <v>0</v>
      </c>
      <c r="U1331" s="35"/>
      <c r="V1331" s="35"/>
      <c r="W1331" s="35"/>
      <c r="X1331" s="35"/>
      <c r="Y1331" s="35"/>
      <c r="Z1331" s="35"/>
      <c r="AA1331" s="35"/>
      <c r="AB1331" s="35"/>
      <c r="AC1331" s="35"/>
      <c r="AD1331" s="35"/>
      <c r="AE1331" s="35"/>
      <c r="AR1331" s="200" t="s">
        <v>438</v>
      </c>
      <c r="AT1331" s="200" t="s">
        <v>294</v>
      </c>
      <c r="AU1331" s="200" t="s">
        <v>120</v>
      </c>
      <c r="AY1331" s="18" t="s">
        <v>292</v>
      </c>
      <c r="BE1331" s="201">
        <f>IF(N1331="základní",J1331,0)</f>
        <v>0</v>
      </c>
      <c r="BF1331" s="201">
        <f>IF(N1331="snížená",J1331,0)</f>
        <v>0</v>
      </c>
      <c r="BG1331" s="201">
        <f>IF(N1331="zákl. přenesená",J1331,0)</f>
        <v>0</v>
      </c>
      <c r="BH1331" s="201">
        <f>IF(N1331="sníž. přenesená",J1331,0)</f>
        <v>0</v>
      </c>
      <c r="BI1331" s="201">
        <f>IF(N1331="nulová",J1331,0)</f>
        <v>0</v>
      </c>
      <c r="BJ1331" s="18" t="s">
        <v>120</v>
      </c>
      <c r="BK1331" s="201">
        <f>ROUND(I1331*H1331,2)</f>
        <v>0</v>
      </c>
      <c r="BL1331" s="18" t="s">
        <v>438</v>
      </c>
      <c r="BM1331" s="200" t="s">
        <v>1631</v>
      </c>
    </row>
    <row r="1332" spans="1:65" s="13" customFormat="1" ht="11.25">
      <c r="B1332" s="202"/>
      <c r="C1332" s="203"/>
      <c r="D1332" s="204" t="s">
        <v>301</v>
      </c>
      <c r="E1332" s="205" t="s">
        <v>1</v>
      </c>
      <c r="F1332" s="206" t="s">
        <v>1596</v>
      </c>
      <c r="G1332" s="203"/>
      <c r="H1332" s="205" t="s">
        <v>1</v>
      </c>
      <c r="I1332" s="207"/>
      <c r="J1332" s="203"/>
      <c r="K1332" s="203"/>
      <c r="L1332" s="208"/>
      <c r="M1332" s="209"/>
      <c r="N1332" s="210"/>
      <c r="O1332" s="210"/>
      <c r="P1332" s="210"/>
      <c r="Q1332" s="210"/>
      <c r="R1332" s="210"/>
      <c r="S1332" s="210"/>
      <c r="T1332" s="211"/>
      <c r="AT1332" s="212" t="s">
        <v>301</v>
      </c>
      <c r="AU1332" s="212" t="s">
        <v>120</v>
      </c>
      <c r="AV1332" s="13" t="s">
        <v>85</v>
      </c>
      <c r="AW1332" s="13" t="s">
        <v>32</v>
      </c>
      <c r="AX1332" s="13" t="s">
        <v>77</v>
      </c>
      <c r="AY1332" s="212" t="s">
        <v>292</v>
      </c>
    </row>
    <row r="1333" spans="1:65" s="14" customFormat="1" ht="11.25">
      <c r="B1333" s="213"/>
      <c r="C1333" s="214"/>
      <c r="D1333" s="204" t="s">
        <v>301</v>
      </c>
      <c r="E1333" s="215" t="s">
        <v>1</v>
      </c>
      <c r="F1333" s="216" t="s">
        <v>1597</v>
      </c>
      <c r="G1333" s="214"/>
      <c r="H1333" s="217">
        <v>2934.3389999999999</v>
      </c>
      <c r="I1333" s="218"/>
      <c r="J1333" s="214"/>
      <c r="K1333" s="214"/>
      <c r="L1333" s="219"/>
      <c r="M1333" s="220"/>
      <c r="N1333" s="221"/>
      <c r="O1333" s="221"/>
      <c r="P1333" s="221"/>
      <c r="Q1333" s="221"/>
      <c r="R1333" s="221"/>
      <c r="S1333" s="221"/>
      <c r="T1333" s="222"/>
      <c r="AT1333" s="223" t="s">
        <v>301</v>
      </c>
      <c r="AU1333" s="223" t="s">
        <v>120</v>
      </c>
      <c r="AV1333" s="14" t="s">
        <v>120</v>
      </c>
      <c r="AW1333" s="14" t="s">
        <v>32</v>
      </c>
      <c r="AX1333" s="14" t="s">
        <v>77</v>
      </c>
      <c r="AY1333" s="223" t="s">
        <v>292</v>
      </c>
    </row>
    <row r="1334" spans="1:65" s="14" customFormat="1" ht="11.25">
      <c r="B1334" s="213"/>
      <c r="C1334" s="214"/>
      <c r="D1334" s="204" t="s">
        <v>301</v>
      </c>
      <c r="E1334" s="215" t="s">
        <v>1</v>
      </c>
      <c r="F1334" s="216" t="s">
        <v>1598</v>
      </c>
      <c r="G1334" s="214"/>
      <c r="H1334" s="217">
        <v>590.79</v>
      </c>
      <c r="I1334" s="218"/>
      <c r="J1334" s="214"/>
      <c r="K1334" s="214"/>
      <c r="L1334" s="219"/>
      <c r="M1334" s="220"/>
      <c r="N1334" s="221"/>
      <c r="O1334" s="221"/>
      <c r="P1334" s="221"/>
      <c r="Q1334" s="221"/>
      <c r="R1334" s="221"/>
      <c r="S1334" s="221"/>
      <c r="T1334" s="222"/>
      <c r="AT1334" s="223" t="s">
        <v>301</v>
      </c>
      <c r="AU1334" s="223" t="s">
        <v>120</v>
      </c>
      <c r="AV1334" s="14" t="s">
        <v>120</v>
      </c>
      <c r="AW1334" s="14" t="s">
        <v>32</v>
      </c>
      <c r="AX1334" s="14" t="s">
        <v>77</v>
      </c>
      <c r="AY1334" s="223" t="s">
        <v>292</v>
      </c>
    </row>
    <row r="1335" spans="1:65" s="16" customFormat="1" ht="11.25">
      <c r="B1335" s="235"/>
      <c r="C1335" s="236"/>
      <c r="D1335" s="204" t="s">
        <v>301</v>
      </c>
      <c r="E1335" s="237" t="s">
        <v>1</v>
      </c>
      <c r="F1335" s="238" t="s">
        <v>316</v>
      </c>
      <c r="G1335" s="236"/>
      <c r="H1335" s="239">
        <v>3525.1289999999999</v>
      </c>
      <c r="I1335" s="240"/>
      <c r="J1335" s="236"/>
      <c r="K1335" s="236"/>
      <c r="L1335" s="241"/>
      <c r="M1335" s="242"/>
      <c r="N1335" s="243"/>
      <c r="O1335" s="243"/>
      <c r="P1335" s="243"/>
      <c r="Q1335" s="243"/>
      <c r="R1335" s="243"/>
      <c r="S1335" s="243"/>
      <c r="T1335" s="244"/>
      <c r="AT1335" s="245" t="s">
        <v>301</v>
      </c>
      <c r="AU1335" s="245" t="s">
        <v>120</v>
      </c>
      <c r="AV1335" s="16" t="s">
        <v>317</v>
      </c>
      <c r="AW1335" s="16" t="s">
        <v>32</v>
      </c>
      <c r="AX1335" s="16" t="s">
        <v>77</v>
      </c>
      <c r="AY1335" s="245" t="s">
        <v>292</v>
      </c>
    </row>
    <row r="1336" spans="1:65" s="13" customFormat="1" ht="11.25">
      <c r="B1336" s="202"/>
      <c r="C1336" s="203"/>
      <c r="D1336" s="204" t="s">
        <v>301</v>
      </c>
      <c r="E1336" s="205" t="s">
        <v>1</v>
      </c>
      <c r="F1336" s="206" t="s">
        <v>1599</v>
      </c>
      <c r="G1336" s="203"/>
      <c r="H1336" s="205" t="s">
        <v>1</v>
      </c>
      <c r="I1336" s="207"/>
      <c r="J1336" s="203"/>
      <c r="K1336" s="203"/>
      <c r="L1336" s="208"/>
      <c r="M1336" s="209"/>
      <c r="N1336" s="210"/>
      <c r="O1336" s="210"/>
      <c r="P1336" s="210"/>
      <c r="Q1336" s="210"/>
      <c r="R1336" s="210"/>
      <c r="S1336" s="210"/>
      <c r="T1336" s="211"/>
      <c r="AT1336" s="212" t="s">
        <v>301</v>
      </c>
      <c r="AU1336" s="212" t="s">
        <v>120</v>
      </c>
      <c r="AV1336" s="13" t="s">
        <v>85</v>
      </c>
      <c r="AW1336" s="13" t="s">
        <v>32</v>
      </c>
      <c r="AX1336" s="13" t="s">
        <v>77</v>
      </c>
      <c r="AY1336" s="212" t="s">
        <v>292</v>
      </c>
    </row>
    <row r="1337" spans="1:65" s="14" customFormat="1" ht="22.5">
      <c r="B1337" s="213"/>
      <c r="C1337" s="214"/>
      <c r="D1337" s="204" t="s">
        <v>301</v>
      </c>
      <c r="E1337" s="215" t="s">
        <v>1</v>
      </c>
      <c r="F1337" s="216" t="s">
        <v>1632</v>
      </c>
      <c r="G1337" s="214"/>
      <c r="H1337" s="217">
        <v>17.584</v>
      </c>
      <c r="I1337" s="218"/>
      <c r="J1337" s="214"/>
      <c r="K1337" s="214"/>
      <c r="L1337" s="219"/>
      <c r="M1337" s="220"/>
      <c r="N1337" s="221"/>
      <c r="O1337" s="221"/>
      <c r="P1337" s="221"/>
      <c r="Q1337" s="221"/>
      <c r="R1337" s="221"/>
      <c r="S1337" s="221"/>
      <c r="T1337" s="222"/>
      <c r="AT1337" s="223" t="s">
        <v>301</v>
      </c>
      <c r="AU1337" s="223" t="s">
        <v>120</v>
      </c>
      <c r="AV1337" s="14" t="s">
        <v>120</v>
      </c>
      <c r="AW1337" s="14" t="s">
        <v>32</v>
      </c>
      <c r="AX1337" s="14" t="s">
        <v>77</v>
      </c>
      <c r="AY1337" s="223" t="s">
        <v>292</v>
      </c>
    </row>
    <row r="1338" spans="1:65" s="14" customFormat="1" ht="11.25">
      <c r="B1338" s="213"/>
      <c r="C1338" s="214"/>
      <c r="D1338" s="204" t="s">
        <v>301</v>
      </c>
      <c r="E1338" s="215" t="s">
        <v>1</v>
      </c>
      <c r="F1338" s="216" t="s">
        <v>1633</v>
      </c>
      <c r="G1338" s="214"/>
      <c r="H1338" s="217">
        <v>58.613999999999997</v>
      </c>
      <c r="I1338" s="218"/>
      <c r="J1338" s="214"/>
      <c r="K1338" s="214"/>
      <c r="L1338" s="219"/>
      <c r="M1338" s="220"/>
      <c r="N1338" s="221"/>
      <c r="O1338" s="221"/>
      <c r="P1338" s="221"/>
      <c r="Q1338" s="221"/>
      <c r="R1338" s="221"/>
      <c r="S1338" s="221"/>
      <c r="T1338" s="222"/>
      <c r="AT1338" s="223" t="s">
        <v>301</v>
      </c>
      <c r="AU1338" s="223" t="s">
        <v>120</v>
      </c>
      <c r="AV1338" s="14" t="s">
        <v>120</v>
      </c>
      <c r="AW1338" s="14" t="s">
        <v>32</v>
      </c>
      <c r="AX1338" s="14" t="s">
        <v>77</v>
      </c>
      <c r="AY1338" s="223" t="s">
        <v>292</v>
      </c>
    </row>
    <row r="1339" spans="1:65" s="14" customFormat="1" ht="22.5">
      <c r="B1339" s="213"/>
      <c r="C1339" s="214"/>
      <c r="D1339" s="204" t="s">
        <v>301</v>
      </c>
      <c r="E1339" s="215" t="s">
        <v>1</v>
      </c>
      <c r="F1339" s="216" t="s">
        <v>1634</v>
      </c>
      <c r="G1339" s="214"/>
      <c r="H1339" s="217">
        <v>17.584</v>
      </c>
      <c r="I1339" s="218"/>
      <c r="J1339" s="214"/>
      <c r="K1339" s="214"/>
      <c r="L1339" s="219"/>
      <c r="M1339" s="220"/>
      <c r="N1339" s="221"/>
      <c r="O1339" s="221"/>
      <c r="P1339" s="221"/>
      <c r="Q1339" s="221"/>
      <c r="R1339" s="221"/>
      <c r="S1339" s="221"/>
      <c r="T1339" s="222"/>
      <c r="AT1339" s="223" t="s">
        <v>301</v>
      </c>
      <c r="AU1339" s="223" t="s">
        <v>120</v>
      </c>
      <c r="AV1339" s="14" t="s">
        <v>120</v>
      </c>
      <c r="AW1339" s="14" t="s">
        <v>32</v>
      </c>
      <c r="AX1339" s="14" t="s">
        <v>77</v>
      </c>
      <c r="AY1339" s="223" t="s">
        <v>292</v>
      </c>
    </row>
    <row r="1340" spans="1:65" s="14" customFormat="1" ht="11.25">
      <c r="B1340" s="213"/>
      <c r="C1340" s="214"/>
      <c r="D1340" s="204" t="s">
        <v>301</v>
      </c>
      <c r="E1340" s="215" t="s">
        <v>1</v>
      </c>
      <c r="F1340" s="216" t="s">
        <v>1635</v>
      </c>
      <c r="G1340" s="214"/>
      <c r="H1340" s="217">
        <v>58.613999999999997</v>
      </c>
      <c r="I1340" s="218"/>
      <c r="J1340" s="214"/>
      <c r="K1340" s="214"/>
      <c r="L1340" s="219"/>
      <c r="M1340" s="220"/>
      <c r="N1340" s="221"/>
      <c r="O1340" s="221"/>
      <c r="P1340" s="221"/>
      <c r="Q1340" s="221"/>
      <c r="R1340" s="221"/>
      <c r="S1340" s="221"/>
      <c r="T1340" s="222"/>
      <c r="AT1340" s="223" t="s">
        <v>301</v>
      </c>
      <c r="AU1340" s="223" t="s">
        <v>120</v>
      </c>
      <c r="AV1340" s="14" t="s">
        <v>120</v>
      </c>
      <c r="AW1340" s="14" t="s">
        <v>32</v>
      </c>
      <c r="AX1340" s="14" t="s">
        <v>77</v>
      </c>
      <c r="AY1340" s="223" t="s">
        <v>292</v>
      </c>
    </row>
    <row r="1341" spans="1:65" s="14" customFormat="1" ht="22.5">
      <c r="B1341" s="213"/>
      <c r="C1341" s="214"/>
      <c r="D1341" s="204" t="s">
        <v>301</v>
      </c>
      <c r="E1341" s="215" t="s">
        <v>1</v>
      </c>
      <c r="F1341" s="216" t="s">
        <v>1636</v>
      </c>
      <c r="G1341" s="214"/>
      <c r="H1341" s="217">
        <v>16.728000000000002</v>
      </c>
      <c r="I1341" s="218"/>
      <c r="J1341" s="214"/>
      <c r="K1341" s="214"/>
      <c r="L1341" s="219"/>
      <c r="M1341" s="220"/>
      <c r="N1341" s="221"/>
      <c r="O1341" s="221"/>
      <c r="P1341" s="221"/>
      <c r="Q1341" s="221"/>
      <c r="R1341" s="221"/>
      <c r="S1341" s="221"/>
      <c r="T1341" s="222"/>
      <c r="AT1341" s="223" t="s">
        <v>301</v>
      </c>
      <c r="AU1341" s="223" t="s">
        <v>120</v>
      </c>
      <c r="AV1341" s="14" t="s">
        <v>120</v>
      </c>
      <c r="AW1341" s="14" t="s">
        <v>32</v>
      </c>
      <c r="AX1341" s="14" t="s">
        <v>77</v>
      </c>
      <c r="AY1341" s="223" t="s">
        <v>292</v>
      </c>
    </row>
    <row r="1342" spans="1:65" s="14" customFormat="1" ht="11.25">
      <c r="B1342" s="213"/>
      <c r="C1342" s="214"/>
      <c r="D1342" s="204" t="s">
        <v>301</v>
      </c>
      <c r="E1342" s="215" t="s">
        <v>1</v>
      </c>
      <c r="F1342" s="216" t="s">
        <v>1637</v>
      </c>
      <c r="G1342" s="214"/>
      <c r="H1342" s="217">
        <v>55.759</v>
      </c>
      <c r="I1342" s="218"/>
      <c r="J1342" s="214"/>
      <c r="K1342" s="214"/>
      <c r="L1342" s="219"/>
      <c r="M1342" s="220"/>
      <c r="N1342" s="221"/>
      <c r="O1342" s="221"/>
      <c r="P1342" s="221"/>
      <c r="Q1342" s="221"/>
      <c r="R1342" s="221"/>
      <c r="S1342" s="221"/>
      <c r="T1342" s="222"/>
      <c r="AT1342" s="223" t="s">
        <v>301</v>
      </c>
      <c r="AU1342" s="223" t="s">
        <v>120</v>
      </c>
      <c r="AV1342" s="14" t="s">
        <v>120</v>
      </c>
      <c r="AW1342" s="14" t="s">
        <v>32</v>
      </c>
      <c r="AX1342" s="14" t="s">
        <v>77</v>
      </c>
      <c r="AY1342" s="223" t="s">
        <v>292</v>
      </c>
    </row>
    <row r="1343" spans="1:65" s="14" customFormat="1" ht="22.5">
      <c r="B1343" s="213"/>
      <c r="C1343" s="214"/>
      <c r="D1343" s="204" t="s">
        <v>301</v>
      </c>
      <c r="E1343" s="215" t="s">
        <v>1</v>
      </c>
      <c r="F1343" s="216" t="s">
        <v>1638</v>
      </c>
      <c r="G1343" s="214"/>
      <c r="H1343" s="217">
        <v>16.728000000000002</v>
      </c>
      <c r="I1343" s="218"/>
      <c r="J1343" s="214"/>
      <c r="K1343" s="214"/>
      <c r="L1343" s="219"/>
      <c r="M1343" s="220"/>
      <c r="N1343" s="221"/>
      <c r="O1343" s="221"/>
      <c r="P1343" s="221"/>
      <c r="Q1343" s="221"/>
      <c r="R1343" s="221"/>
      <c r="S1343" s="221"/>
      <c r="T1343" s="222"/>
      <c r="AT1343" s="223" t="s">
        <v>301</v>
      </c>
      <c r="AU1343" s="223" t="s">
        <v>120</v>
      </c>
      <c r="AV1343" s="14" t="s">
        <v>120</v>
      </c>
      <c r="AW1343" s="14" t="s">
        <v>32</v>
      </c>
      <c r="AX1343" s="14" t="s">
        <v>77</v>
      </c>
      <c r="AY1343" s="223" t="s">
        <v>292</v>
      </c>
    </row>
    <row r="1344" spans="1:65" s="14" customFormat="1" ht="11.25">
      <c r="B1344" s="213"/>
      <c r="C1344" s="214"/>
      <c r="D1344" s="204" t="s">
        <v>301</v>
      </c>
      <c r="E1344" s="215" t="s">
        <v>1</v>
      </c>
      <c r="F1344" s="216" t="s">
        <v>1639</v>
      </c>
      <c r="G1344" s="214"/>
      <c r="H1344" s="217">
        <v>55.759</v>
      </c>
      <c r="I1344" s="218"/>
      <c r="J1344" s="214"/>
      <c r="K1344" s="214"/>
      <c r="L1344" s="219"/>
      <c r="M1344" s="220"/>
      <c r="N1344" s="221"/>
      <c r="O1344" s="221"/>
      <c r="P1344" s="221"/>
      <c r="Q1344" s="221"/>
      <c r="R1344" s="221"/>
      <c r="S1344" s="221"/>
      <c r="T1344" s="222"/>
      <c r="AT1344" s="223" t="s">
        <v>301</v>
      </c>
      <c r="AU1344" s="223" t="s">
        <v>120</v>
      </c>
      <c r="AV1344" s="14" t="s">
        <v>120</v>
      </c>
      <c r="AW1344" s="14" t="s">
        <v>32</v>
      </c>
      <c r="AX1344" s="14" t="s">
        <v>77</v>
      </c>
      <c r="AY1344" s="223" t="s">
        <v>292</v>
      </c>
    </row>
    <row r="1345" spans="2:51" s="14" customFormat="1" ht="11.25">
      <c r="B1345" s="213"/>
      <c r="C1345" s="214"/>
      <c r="D1345" s="204" t="s">
        <v>301</v>
      </c>
      <c r="E1345" s="215" t="s">
        <v>1</v>
      </c>
      <c r="F1345" s="216" t="s">
        <v>1640</v>
      </c>
      <c r="G1345" s="214"/>
      <c r="H1345" s="217">
        <v>4.9829999999999997</v>
      </c>
      <c r="I1345" s="218"/>
      <c r="J1345" s="214"/>
      <c r="K1345" s="214"/>
      <c r="L1345" s="219"/>
      <c r="M1345" s="220"/>
      <c r="N1345" s="221"/>
      <c r="O1345" s="221"/>
      <c r="P1345" s="221"/>
      <c r="Q1345" s="221"/>
      <c r="R1345" s="221"/>
      <c r="S1345" s="221"/>
      <c r="T1345" s="222"/>
      <c r="AT1345" s="223" t="s">
        <v>301</v>
      </c>
      <c r="AU1345" s="223" t="s">
        <v>120</v>
      </c>
      <c r="AV1345" s="14" t="s">
        <v>120</v>
      </c>
      <c r="AW1345" s="14" t="s">
        <v>32</v>
      </c>
      <c r="AX1345" s="14" t="s">
        <v>77</v>
      </c>
      <c r="AY1345" s="223" t="s">
        <v>292</v>
      </c>
    </row>
    <row r="1346" spans="2:51" s="14" customFormat="1" ht="11.25">
      <c r="B1346" s="213"/>
      <c r="C1346" s="214"/>
      <c r="D1346" s="204" t="s">
        <v>301</v>
      </c>
      <c r="E1346" s="215" t="s">
        <v>1</v>
      </c>
      <c r="F1346" s="216" t="s">
        <v>1641</v>
      </c>
      <c r="G1346" s="214"/>
      <c r="H1346" s="217">
        <v>16.61</v>
      </c>
      <c r="I1346" s="218"/>
      <c r="J1346" s="214"/>
      <c r="K1346" s="214"/>
      <c r="L1346" s="219"/>
      <c r="M1346" s="220"/>
      <c r="N1346" s="221"/>
      <c r="O1346" s="221"/>
      <c r="P1346" s="221"/>
      <c r="Q1346" s="221"/>
      <c r="R1346" s="221"/>
      <c r="S1346" s="221"/>
      <c r="T1346" s="222"/>
      <c r="AT1346" s="223" t="s">
        <v>301</v>
      </c>
      <c r="AU1346" s="223" t="s">
        <v>120</v>
      </c>
      <c r="AV1346" s="14" t="s">
        <v>120</v>
      </c>
      <c r="AW1346" s="14" t="s">
        <v>32</v>
      </c>
      <c r="AX1346" s="14" t="s">
        <v>77</v>
      </c>
      <c r="AY1346" s="223" t="s">
        <v>292</v>
      </c>
    </row>
    <row r="1347" spans="2:51" s="16" customFormat="1" ht="11.25">
      <c r="B1347" s="235"/>
      <c r="C1347" s="236"/>
      <c r="D1347" s="204" t="s">
        <v>301</v>
      </c>
      <c r="E1347" s="237" t="s">
        <v>1</v>
      </c>
      <c r="F1347" s="238" t="s">
        <v>316</v>
      </c>
      <c r="G1347" s="236"/>
      <c r="H1347" s="239">
        <v>318.96300000000002</v>
      </c>
      <c r="I1347" s="240"/>
      <c r="J1347" s="236"/>
      <c r="K1347" s="236"/>
      <c r="L1347" s="241"/>
      <c r="M1347" s="242"/>
      <c r="N1347" s="243"/>
      <c r="O1347" s="243"/>
      <c r="P1347" s="243"/>
      <c r="Q1347" s="243"/>
      <c r="R1347" s="243"/>
      <c r="S1347" s="243"/>
      <c r="T1347" s="244"/>
      <c r="AT1347" s="245" t="s">
        <v>301</v>
      </c>
      <c r="AU1347" s="245" t="s">
        <v>120</v>
      </c>
      <c r="AV1347" s="16" t="s">
        <v>317</v>
      </c>
      <c r="AW1347" s="16" t="s">
        <v>32</v>
      </c>
      <c r="AX1347" s="16" t="s">
        <v>77</v>
      </c>
      <c r="AY1347" s="245" t="s">
        <v>292</v>
      </c>
    </row>
    <row r="1348" spans="2:51" s="13" customFormat="1" ht="11.25">
      <c r="B1348" s="202"/>
      <c r="C1348" s="203"/>
      <c r="D1348" s="204" t="s">
        <v>301</v>
      </c>
      <c r="E1348" s="205" t="s">
        <v>1</v>
      </c>
      <c r="F1348" s="206" t="s">
        <v>1610</v>
      </c>
      <c r="G1348" s="203"/>
      <c r="H1348" s="205" t="s">
        <v>1</v>
      </c>
      <c r="I1348" s="207"/>
      <c r="J1348" s="203"/>
      <c r="K1348" s="203"/>
      <c r="L1348" s="208"/>
      <c r="M1348" s="209"/>
      <c r="N1348" s="210"/>
      <c r="O1348" s="210"/>
      <c r="P1348" s="210"/>
      <c r="Q1348" s="210"/>
      <c r="R1348" s="210"/>
      <c r="S1348" s="210"/>
      <c r="T1348" s="211"/>
      <c r="AT1348" s="212" t="s">
        <v>301</v>
      </c>
      <c r="AU1348" s="212" t="s">
        <v>120</v>
      </c>
      <c r="AV1348" s="13" t="s">
        <v>85</v>
      </c>
      <c r="AW1348" s="13" t="s">
        <v>32</v>
      </c>
      <c r="AX1348" s="13" t="s">
        <v>77</v>
      </c>
      <c r="AY1348" s="212" t="s">
        <v>292</v>
      </c>
    </row>
    <row r="1349" spans="2:51" s="14" customFormat="1" ht="11.25">
      <c r="B1349" s="213"/>
      <c r="C1349" s="214"/>
      <c r="D1349" s="204" t="s">
        <v>301</v>
      </c>
      <c r="E1349" s="215" t="s">
        <v>1</v>
      </c>
      <c r="F1349" s="216" t="s">
        <v>1642</v>
      </c>
      <c r="G1349" s="214"/>
      <c r="H1349" s="217">
        <v>16.236000000000001</v>
      </c>
      <c r="I1349" s="218"/>
      <c r="J1349" s="214"/>
      <c r="K1349" s="214"/>
      <c r="L1349" s="219"/>
      <c r="M1349" s="220"/>
      <c r="N1349" s="221"/>
      <c r="O1349" s="221"/>
      <c r="P1349" s="221"/>
      <c r="Q1349" s="221"/>
      <c r="R1349" s="221"/>
      <c r="S1349" s="221"/>
      <c r="T1349" s="222"/>
      <c r="AT1349" s="223" t="s">
        <v>301</v>
      </c>
      <c r="AU1349" s="223" t="s">
        <v>120</v>
      </c>
      <c r="AV1349" s="14" t="s">
        <v>120</v>
      </c>
      <c r="AW1349" s="14" t="s">
        <v>32</v>
      </c>
      <c r="AX1349" s="14" t="s">
        <v>77</v>
      </c>
      <c r="AY1349" s="223" t="s">
        <v>292</v>
      </c>
    </row>
    <row r="1350" spans="2:51" s="14" customFormat="1" ht="11.25">
      <c r="B1350" s="213"/>
      <c r="C1350" s="214"/>
      <c r="D1350" s="204" t="s">
        <v>301</v>
      </c>
      <c r="E1350" s="215" t="s">
        <v>1</v>
      </c>
      <c r="F1350" s="216" t="s">
        <v>1643</v>
      </c>
      <c r="G1350" s="214"/>
      <c r="H1350" s="217">
        <v>27</v>
      </c>
      <c r="I1350" s="218"/>
      <c r="J1350" s="214"/>
      <c r="K1350" s="214"/>
      <c r="L1350" s="219"/>
      <c r="M1350" s="220"/>
      <c r="N1350" s="221"/>
      <c r="O1350" s="221"/>
      <c r="P1350" s="221"/>
      <c r="Q1350" s="221"/>
      <c r="R1350" s="221"/>
      <c r="S1350" s="221"/>
      <c r="T1350" s="222"/>
      <c r="AT1350" s="223" t="s">
        <v>301</v>
      </c>
      <c r="AU1350" s="223" t="s">
        <v>120</v>
      </c>
      <c r="AV1350" s="14" t="s">
        <v>120</v>
      </c>
      <c r="AW1350" s="14" t="s">
        <v>32</v>
      </c>
      <c r="AX1350" s="14" t="s">
        <v>77</v>
      </c>
      <c r="AY1350" s="223" t="s">
        <v>292</v>
      </c>
    </row>
    <row r="1351" spans="2:51" s="16" customFormat="1" ht="11.25">
      <c r="B1351" s="235"/>
      <c r="C1351" s="236"/>
      <c r="D1351" s="204" t="s">
        <v>301</v>
      </c>
      <c r="E1351" s="237" t="s">
        <v>1</v>
      </c>
      <c r="F1351" s="238" t="s">
        <v>316</v>
      </c>
      <c r="G1351" s="236"/>
      <c r="H1351" s="239">
        <v>43.235999999999997</v>
      </c>
      <c r="I1351" s="240"/>
      <c r="J1351" s="236"/>
      <c r="K1351" s="236"/>
      <c r="L1351" s="241"/>
      <c r="M1351" s="242"/>
      <c r="N1351" s="243"/>
      <c r="O1351" s="243"/>
      <c r="P1351" s="243"/>
      <c r="Q1351" s="243"/>
      <c r="R1351" s="243"/>
      <c r="S1351" s="243"/>
      <c r="T1351" s="244"/>
      <c r="AT1351" s="245" t="s">
        <v>301</v>
      </c>
      <c r="AU1351" s="245" t="s">
        <v>120</v>
      </c>
      <c r="AV1351" s="16" t="s">
        <v>317</v>
      </c>
      <c r="AW1351" s="16" t="s">
        <v>32</v>
      </c>
      <c r="AX1351" s="16" t="s">
        <v>77</v>
      </c>
      <c r="AY1351" s="245" t="s">
        <v>292</v>
      </c>
    </row>
    <row r="1352" spans="2:51" s="13" customFormat="1" ht="11.25">
      <c r="B1352" s="202"/>
      <c r="C1352" s="203"/>
      <c r="D1352" s="204" t="s">
        <v>301</v>
      </c>
      <c r="E1352" s="205" t="s">
        <v>1</v>
      </c>
      <c r="F1352" s="206" t="s">
        <v>1613</v>
      </c>
      <c r="G1352" s="203"/>
      <c r="H1352" s="205" t="s">
        <v>1</v>
      </c>
      <c r="I1352" s="207"/>
      <c r="J1352" s="203"/>
      <c r="K1352" s="203"/>
      <c r="L1352" s="208"/>
      <c r="M1352" s="209"/>
      <c r="N1352" s="210"/>
      <c r="O1352" s="210"/>
      <c r="P1352" s="210"/>
      <c r="Q1352" s="210"/>
      <c r="R1352" s="210"/>
      <c r="S1352" s="210"/>
      <c r="T1352" s="211"/>
      <c r="AT1352" s="212" t="s">
        <v>301</v>
      </c>
      <c r="AU1352" s="212" t="s">
        <v>120</v>
      </c>
      <c r="AV1352" s="13" t="s">
        <v>85</v>
      </c>
      <c r="AW1352" s="13" t="s">
        <v>32</v>
      </c>
      <c r="AX1352" s="13" t="s">
        <v>77</v>
      </c>
      <c r="AY1352" s="212" t="s">
        <v>292</v>
      </c>
    </row>
    <row r="1353" spans="2:51" s="14" customFormat="1" ht="11.25">
      <c r="B1353" s="213"/>
      <c r="C1353" s="214"/>
      <c r="D1353" s="204" t="s">
        <v>301</v>
      </c>
      <c r="E1353" s="215" t="s">
        <v>1</v>
      </c>
      <c r="F1353" s="216" t="s">
        <v>1644</v>
      </c>
      <c r="G1353" s="214"/>
      <c r="H1353" s="217">
        <v>11.025</v>
      </c>
      <c r="I1353" s="218"/>
      <c r="J1353" s="214"/>
      <c r="K1353" s="214"/>
      <c r="L1353" s="219"/>
      <c r="M1353" s="220"/>
      <c r="N1353" s="221"/>
      <c r="O1353" s="221"/>
      <c r="P1353" s="221"/>
      <c r="Q1353" s="221"/>
      <c r="R1353" s="221"/>
      <c r="S1353" s="221"/>
      <c r="T1353" s="222"/>
      <c r="AT1353" s="223" t="s">
        <v>301</v>
      </c>
      <c r="AU1353" s="223" t="s">
        <v>120</v>
      </c>
      <c r="AV1353" s="14" t="s">
        <v>120</v>
      </c>
      <c r="AW1353" s="14" t="s">
        <v>32</v>
      </c>
      <c r="AX1353" s="14" t="s">
        <v>77</v>
      </c>
      <c r="AY1353" s="223" t="s">
        <v>292</v>
      </c>
    </row>
    <row r="1354" spans="2:51" s="14" customFormat="1" ht="11.25">
      <c r="B1354" s="213"/>
      <c r="C1354" s="214"/>
      <c r="D1354" s="204" t="s">
        <v>301</v>
      </c>
      <c r="E1354" s="215" t="s">
        <v>1</v>
      </c>
      <c r="F1354" s="216" t="s">
        <v>1645</v>
      </c>
      <c r="G1354" s="214"/>
      <c r="H1354" s="217">
        <v>11.025</v>
      </c>
      <c r="I1354" s="218"/>
      <c r="J1354" s="214"/>
      <c r="K1354" s="214"/>
      <c r="L1354" s="219"/>
      <c r="M1354" s="220"/>
      <c r="N1354" s="221"/>
      <c r="O1354" s="221"/>
      <c r="P1354" s="221"/>
      <c r="Q1354" s="221"/>
      <c r="R1354" s="221"/>
      <c r="S1354" s="221"/>
      <c r="T1354" s="222"/>
      <c r="AT1354" s="223" t="s">
        <v>301</v>
      </c>
      <c r="AU1354" s="223" t="s">
        <v>120</v>
      </c>
      <c r="AV1354" s="14" t="s">
        <v>120</v>
      </c>
      <c r="AW1354" s="14" t="s">
        <v>32</v>
      </c>
      <c r="AX1354" s="14" t="s">
        <v>77</v>
      </c>
      <c r="AY1354" s="223" t="s">
        <v>292</v>
      </c>
    </row>
    <row r="1355" spans="2:51" s="14" customFormat="1" ht="11.25">
      <c r="B1355" s="213"/>
      <c r="C1355" s="214"/>
      <c r="D1355" s="204" t="s">
        <v>301</v>
      </c>
      <c r="E1355" s="215" t="s">
        <v>1</v>
      </c>
      <c r="F1355" s="216" t="s">
        <v>1646</v>
      </c>
      <c r="G1355" s="214"/>
      <c r="H1355" s="217">
        <v>11.025</v>
      </c>
      <c r="I1355" s="218"/>
      <c r="J1355" s="214"/>
      <c r="K1355" s="214"/>
      <c r="L1355" s="219"/>
      <c r="M1355" s="220"/>
      <c r="N1355" s="221"/>
      <c r="O1355" s="221"/>
      <c r="P1355" s="221"/>
      <c r="Q1355" s="221"/>
      <c r="R1355" s="221"/>
      <c r="S1355" s="221"/>
      <c r="T1355" s="222"/>
      <c r="AT1355" s="223" t="s">
        <v>301</v>
      </c>
      <c r="AU1355" s="223" t="s">
        <v>120</v>
      </c>
      <c r="AV1355" s="14" t="s">
        <v>120</v>
      </c>
      <c r="AW1355" s="14" t="s">
        <v>32</v>
      </c>
      <c r="AX1355" s="14" t="s">
        <v>77</v>
      </c>
      <c r="AY1355" s="223" t="s">
        <v>292</v>
      </c>
    </row>
    <row r="1356" spans="2:51" s="14" customFormat="1" ht="11.25">
      <c r="B1356" s="213"/>
      <c r="C1356" s="214"/>
      <c r="D1356" s="204" t="s">
        <v>301</v>
      </c>
      <c r="E1356" s="215" t="s">
        <v>1</v>
      </c>
      <c r="F1356" s="216" t="s">
        <v>1647</v>
      </c>
      <c r="G1356" s="214"/>
      <c r="H1356" s="217">
        <v>11.025</v>
      </c>
      <c r="I1356" s="218"/>
      <c r="J1356" s="214"/>
      <c r="K1356" s="214"/>
      <c r="L1356" s="219"/>
      <c r="M1356" s="220"/>
      <c r="N1356" s="221"/>
      <c r="O1356" s="221"/>
      <c r="P1356" s="221"/>
      <c r="Q1356" s="221"/>
      <c r="R1356" s="221"/>
      <c r="S1356" s="221"/>
      <c r="T1356" s="222"/>
      <c r="AT1356" s="223" t="s">
        <v>301</v>
      </c>
      <c r="AU1356" s="223" t="s">
        <v>120</v>
      </c>
      <c r="AV1356" s="14" t="s">
        <v>120</v>
      </c>
      <c r="AW1356" s="14" t="s">
        <v>32</v>
      </c>
      <c r="AX1356" s="14" t="s">
        <v>77</v>
      </c>
      <c r="AY1356" s="223" t="s">
        <v>292</v>
      </c>
    </row>
    <row r="1357" spans="2:51" s="16" customFormat="1" ht="11.25">
      <c r="B1357" s="235"/>
      <c r="C1357" s="236"/>
      <c r="D1357" s="204" t="s">
        <v>301</v>
      </c>
      <c r="E1357" s="237" t="s">
        <v>1</v>
      </c>
      <c r="F1357" s="238" t="s">
        <v>316</v>
      </c>
      <c r="G1357" s="236"/>
      <c r="H1357" s="239">
        <v>44.1</v>
      </c>
      <c r="I1357" s="240"/>
      <c r="J1357" s="236"/>
      <c r="K1357" s="236"/>
      <c r="L1357" s="241"/>
      <c r="M1357" s="242"/>
      <c r="N1357" s="243"/>
      <c r="O1357" s="243"/>
      <c r="P1357" s="243"/>
      <c r="Q1357" s="243"/>
      <c r="R1357" s="243"/>
      <c r="S1357" s="243"/>
      <c r="T1357" s="244"/>
      <c r="AT1357" s="245" t="s">
        <v>301</v>
      </c>
      <c r="AU1357" s="245" t="s">
        <v>120</v>
      </c>
      <c r="AV1357" s="16" t="s">
        <v>317</v>
      </c>
      <c r="AW1357" s="16" t="s">
        <v>32</v>
      </c>
      <c r="AX1357" s="16" t="s">
        <v>77</v>
      </c>
      <c r="AY1357" s="245" t="s">
        <v>292</v>
      </c>
    </row>
    <row r="1358" spans="2:51" s="13" customFormat="1" ht="11.25">
      <c r="B1358" s="202"/>
      <c r="C1358" s="203"/>
      <c r="D1358" s="204" t="s">
        <v>301</v>
      </c>
      <c r="E1358" s="205" t="s">
        <v>1</v>
      </c>
      <c r="F1358" s="206" t="s">
        <v>1618</v>
      </c>
      <c r="G1358" s="203"/>
      <c r="H1358" s="205" t="s">
        <v>1</v>
      </c>
      <c r="I1358" s="207"/>
      <c r="J1358" s="203"/>
      <c r="K1358" s="203"/>
      <c r="L1358" s="208"/>
      <c r="M1358" s="209"/>
      <c r="N1358" s="210"/>
      <c r="O1358" s="210"/>
      <c r="P1358" s="210"/>
      <c r="Q1358" s="210"/>
      <c r="R1358" s="210"/>
      <c r="S1358" s="210"/>
      <c r="T1358" s="211"/>
      <c r="AT1358" s="212" t="s">
        <v>301</v>
      </c>
      <c r="AU1358" s="212" t="s">
        <v>120</v>
      </c>
      <c r="AV1358" s="13" t="s">
        <v>85</v>
      </c>
      <c r="AW1358" s="13" t="s">
        <v>32</v>
      </c>
      <c r="AX1358" s="13" t="s">
        <v>77</v>
      </c>
      <c r="AY1358" s="212" t="s">
        <v>292</v>
      </c>
    </row>
    <row r="1359" spans="2:51" s="14" customFormat="1" ht="11.25">
      <c r="B1359" s="213"/>
      <c r="C1359" s="214"/>
      <c r="D1359" s="204" t="s">
        <v>301</v>
      </c>
      <c r="E1359" s="215" t="s">
        <v>1</v>
      </c>
      <c r="F1359" s="216" t="s">
        <v>1648</v>
      </c>
      <c r="G1359" s="214"/>
      <c r="H1359" s="217">
        <v>9.9600000000000009</v>
      </c>
      <c r="I1359" s="218"/>
      <c r="J1359" s="214"/>
      <c r="K1359" s="214"/>
      <c r="L1359" s="219"/>
      <c r="M1359" s="220"/>
      <c r="N1359" s="221"/>
      <c r="O1359" s="221"/>
      <c r="P1359" s="221"/>
      <c r="Q1359" s="221"/>
      <c r="R1359" s="221"/>
      <c r="S1359" s="221"/>
      <c r="T1359" s="222"/>
      <c r="AT1359" s="223" t="s">
        <v>301</v>
      </c>
      <c r="AU1359" s="223" t="s">
        <v>120</v>
      </c>
      <c r="AV1359" s="14" t="s">
        <v>120</v>
      </c>
      <c r="AW1359" s="14" t="s">
        <v>32</v>
      </c>
      <c r="AX1359" s="14" t="s">
        <v>77</v>
      </c>
      <c r="AY1359" s="223" t="s">
        <v>292</v>
      </c>
    </row>
    <row r="1360" spans="2:51" s="14" customFormat="1" ht="11.25">
      <c r="B1360" s="213"/>
      <c r="C1360" s="214"/>
      <c r="D1360" s="204" t="s">
        <v>301</v>
      </c>
      <c r="E1360" s="215" t="s">
        <v>1</v>
      </c>
      <c r="F1360" s="216" t="s">
        <v>1649</v>
      </c>
      <c r="G1360" s="214"/>
      <c r="H1360" s="217">
        <v>9.9600000000000009</v>
      </c>
      <c r="I1360" s="218"/>
      <c r="J1360" s="214"/>
      <c r="K1360" s="214"/>
      <c r="L1360" s="219"/>
      <c r="M1360" s="220"/>
      <c r="N1360" s="221"/>
      <c r="O1360" s="221"/>
      <c r="P1360" s="221"/>
      <c r="Q1360" s="221"/>
      <c r="R1360" s="221"/>
      <c r="S1360" s="221"/>
      <c r="T1360" s="222"/>
      <c r="AT1360" s="223" t="s">
        <v>301</v>
      </c>
      <c r="AU1360" s="223" t="s">
        <v>120</v>
      </c>
      <c r="AV1360" s="14" t="s">
        <v>120</v>
      </c>
      <c r="AW1360" s="14" t="s">
        <v>32</v>
      </c>
      <c r="AX1360" s="14" t="s">
        <v>77</v>
      </c>
      <c r="AY1360" s="223" t="s">
        <v>292</v>
      </c>
    </row>
    <row r="1361" spans="1:65" s="14" customFormat="1" ht="11.25">
      <c r="B1361" s="213"/>
      <c r="C1361" s="214"/>
      <c r="D1361" s="204" t="s">
        <v>301</v>
      </c>
      <c r="E1361" s="215" t="s">
        <v>1</v>
      </c>
      <c r="F1361" s="216" t="s">
        <v>1650</v>
      </c>
      <c r="G1361" s="214"/>
      <c r="H1361" s="217">
        <v>13.05</v>
      </c>
      <c r="I1361" s="218"/>
      <c r="J1361" s="214"/>
      <c r="K1361" s="214"/>
      <c r="L1361" s="219"/>
      <c r="M1361" s="220"/>
      <c r="N1361" s="221"/>
      <c r="O1361" s="221"/>
      <c r="P1361" s="221"/>
      <c r="Q1361" s="221"/>
      <c r="R1361" s="221"/>
      <c r="S1361" s="221"/>
      <c r="T1361" s="222"/>
      <c r="AT1361" s="223" t="s">
        <v>301</v>
      </c>
      <c r="AU1361" s="223" t="s">
        <v>120</v>
      </c>
      <c r="AV1361" s="14" t="s">
        <v>120</v>
      </c>
      <c r="AW1361" s="14" t="s">
        <v>32</v>
      </c>
      <c r="AX1361" s="14" t="s">
        <v>77</v>
      </c>
      <c r="AY1361" s="223" t="s">
        <v>292</v>
      </c>
    </row>
    <row r="1362" spans="1:65" s="14" customFormat="1" ht="11.25">
      <c r="B1362" s="213"/>
      <c r="C1362" s="214"/>
      <c r="D1362" s="204" t="s">
        <v>301</v>
      </c>
      <c r="E1362" s="215" t="s">
        <v>1</v>
      </c>
      <c r="F1362" s="216" t="s">
        <v>1651</v>
      </c>
      <c r="G1362" s="214"/>
      <c r="H1362" s="217">
        <v>13.05</v>
      </c>
      <c r="I1362" s="218"/>
      <c r="J1362" s="214"/>
      <c r="K1362" s="214"/>
      <c r="L1362" s="219"/>
      <c r="M1362" s="220"/>
      <c r="N1362" s="221"/>
      <c r="O1362" s="221"/>
      <c r="P1362" s="221"/>
      <c r="Q1362" s="221"/>
      <c r="R1362" s="221"/>
      <c r="S1362" s="221"/>
      <c r="T1362" s="222"/>
      <c r="AT1362" s="223" t="s">
        <v>301</v>
      </c>
      <c r="AU1362" s="223" t="s">
        <v>120</v>
      </c>
      <c r="AV1362" s="14" t="s">
        <v>120</v>
      </c>
      <c r="AW1362" s="14" t="s">
        <v>32</v>
      </c>
      <c r="AX1362" s="14" t="s">
        <v>77</v>
      </c>
      <c r="AY1362" s="223" t="s">
        <v>292</v>
      </c>
    </row>
    <row r="1363" spans="1:65" s="14" customFormat="1" ht="11.25">
      <c r="B1363" s="213"/>
      <c r="C1363" s="214"/>
      <c r="D1363" s="204" t="s">
        <v>301</v>
      </c>
      <c r="E1363" s="215" t="s">
        <v>1</v>
      </c>
      <c r="F1363" s="216" t="s">
        <v>1652</v>
      </c>
      <c r="G1363" s="214"/>
      <c r="H1363" s="217">
        <v>8.9760000000000009</v>
      </c>
      <c r="I1363" s="218"/>
      <c r="J1363" s="214"/>
      <c r="K1363" s="214"/>
      <c r="L1363" s="219"/>
      <c r="M1363" s="220"/>
      <c r="N1363" s="221"/>
      <c r="O1363" s="221"/>
      <c r="P1363" s="221"/>
      <c r="Q1363" s="221"/>
      <c r="R1363" s="221"/>
      <c r="S1363" s="221"/>
      <c r="T1363" s="222"/>
      <c r="AT1363" s="223" t="s">
        <v>301</v>
      </c>
      <c r="AU1363" s="223" t="s">
        <v>120</v>
      </c>
      <c r="AV1363" s="14" t="s">
        <v>120</v>
      </c>
      <c r="AW1363" s="14" t="s">
        <v>32</v>
      </c>
      <c r="AX1363" s="14" t="s">
        <v>77</v>
      </c>
      <c r="AY1363" s="223" t="s">
        <v>292</v>
      </c>
    </row>
    <row r="1364" spans="1:65" s="14" customFormat="1" ht="22.5">
      <c r="B1364" s="213"/>
      <c r="C1364" s="214"/>
      <c r="D1364" s="204" t="s">
        <v>301</v>
      </c>
      <c r="E1364" s="215" t="s">
        <v>1</v>
      </c>
      <c r="F1364" s="216" t="s">
        <v>1653</v>
      </c>
      <c r="G1364" s="214"/>
      <c r="H1364" s="217">
        <v>38.912999999999997</v>
      </c>
      <c r="I1364" s="218"/>
      <c r="J1364" s="214"/>
      <c r="K1364" s="214"/>
      <c r="L1364" s="219"/>
      <c r="M1364" s="220"/>
      <c r="N1364" s="221"/>
      <c r="O1364" s="221"/>
      <c r="P1364" s="221"/>
      <c r="Q1364" s="221"/>
      <c r="R1364" s="221"/>
      <c r="S1364" s="221"/>
      <c r="T1364" s="222"/>
      <c r="AT1364" s="223" t="s">
        <v>301</v>
      </c>
      <c r="AU1364" s="223" t="s">
        <v>120</v>
      </c>
      <c r="AV1364" s="14" t="s">
        <v>120</v>
      </c>
      <c r="AW1364" s="14" t="s">
        <v>32</v>
      </c>
      <c r="AX1364" s="14" t="s">
        <v>77</v>
      </c>
      <c r="AY1364" s="223" t="s">
        <v>292</v>
      </c>
    </row>
    <row r="1365" spans="1:65" s="16" customFormat="1" ht="11.25">
      <c r="B1365" s="235"/>
      <c r="C1365" s="236"/>
      <c r="D1365" s="204" t="s">
        <v>301</v>
      </c>
      <c r="E1365" s="237" t="s">
        <v>1</v>
      </c>
      <c r="F1365" s="238" t="s">
        <v>316</v>
      </c>
      <c r="G1365" s="236"/>
      <c r="H1365" s="239">
        <v>93.909000000000006</v>
      </c>
      <c r="I1365" s="240"/>
      <c r="J1365" s="236"/>
      <c r="K1365" s="236"/>
      <c r="L1365" s="241"/>
      <c r="M1365" s="242"/>
      <c r="N1365" s="243"/>
      <c r="O1365" s="243"/>
      <c r="P1365" s="243"/>
      <c r="Q1365" s="243"/>
      <c r="R1365" s="243"/>
      <c r="S1365" s="243"/>
      <c r="T1365" s="244"/>
      <c r="AT1365" s="245" t="s">
        <v>301</v>
      </c>
      <c r="AU1365" s="245" t="s">
        <v>120</v>
      </c>
      <c r="AV1365" s="16" t="s">
        <v>317</v>
      </c>
      <c r="AW1365" s="16" t="s">
        <v>32</v>
      </c>
      <c r="AX1365" s="16" t="s">
        <v>77</v>
      </c>
      <c r="AY1365" s="245" t="s">
        <v>292</v>
      </c>
    </row>
    <row r="1366" spans="1:65" s="15" customFormat="1" ht="11.25">
      <c r="B1366" s="224"/>
      <c r="C1366" s="225"/>
      <c r="D1366" s="204" t="s">
        <v>301</v>
      </c>
      <c r="E1366" s="226" t="s">
        <v>1</v>
      </c>
      <c r="F1366" s="227" t="s">
        <v>304</v>
      </c>
      <c r="G1366" s="225"/>
      <c r="H1366" s="228">
        <v>4025.337</v>
      </c>
      <c r="I1366" s="229"/>
      <c r="J1366" s="225"/>
      <c r="K1366" s="225"/>
      <c r="L1366" s="230"/>
      <c r="M1366" s="231"/>
      <c r="N1366" s="232"/>
      <c r="O1366" s="232"/>
      <c r="P1366" s="232"/>
      <c r="Q1366" s="232"/>
      <c r="R1366" s="232"/>
      <c r="S1366" s="232"/>
      <c r="T1366" s="233"/>
      <c r="AT1366" s="234" t="s">
        <v>301</v>
      </c>
      <c r="AU1366" s="234" t="s">
        <v>120</v>
      </c>
      <c r="AV1366" s="15" t="s">
        <v>299</v>
      </c>
      <c r="AW1366" s="15" t="s">
        <v>32</v>
      </c>
      <c r="AX1366" s="15" t="s">
        <v>85</v>
      </c>
      <c r="AY1366" s="234" t="s">
        <v>292</v>
      </c>
    </row>
    <row r="1367" spans="1:65" s="2" customFormat="1" ht="49.15" customHeight="1">
      <c r="A1367" s="35"/>
      <c r="B1367" s="36"/>
      <c r="C1367" s="246" t="s">
        <v>1654</v>
      </c>
      <c r="D1367" s="246" t="s">
        <v>626</v>
      </c>
      <c r="E1367" s="247" t="s">
        <v>1655</v>
      </c>
      <c r="F1367" s="248" t="s">
        <v>1656</v>
      </c>
      <c r="G1367" s="249" t="s">
        <v>297</v>
      </c>
      <c r="H1367" s="250">
        <v>4427.8710000000001</v>
      </c>
      <c r="I1367" s="251"/>
      <c r="J1367" s="252">
        <f>ROUND(I1367*H1367,2)</f>
        <v>0</v>
      </c>
      <c r="K1367" s="248" t="s">
        <v>298</v>
      </c>
      <c r="L1367" s="253"/>
      <c r="M1367" s="254" t="s">
        <v>1</v>
      </c>
      <c r="N1367" s="255" t="s">
        <v>43</v>
      </c>
      <c r="O1367" s="72"/>
      <c r="P1367" s="198">
        <f>O1367*H1367</f>
        <v>0</v>
      </c>
      <c r="Q1367" s="198">
        <v>4.0000000000000001E-3</v>
      </c>
      <c r="R1367" s="198">
        <f>Q1367*H1367</f>
        <v>17.711484000000002</v>
      </c>
      <c r="S1367" s="198">
        <v>0</v>
      </c>
      <c r="T1367" s="199">
        <f>S1367*H1367</f>
        <v>0</v>
      </c>
      <c r="U1367" s="35"/>
      <c r="V1367" s="35"/>
      <c r="W1367" s="35"/>
      <c r="X1367" s="35"/>
      <c r="Y1367" s="35"/>
      <c r="Z1367" s="35"/>
      <c r="AA1367" s="35"/>
      <c r="AB1367" s="35"/>
      <c r="AC1367" s="35"/>
      <c r="AD1367" s="35"/>
      <c r="AE1367" s="35"/>
      <c r="AR1367" s="200" t="s">
        <v>573</v>
      </c>
      <c r="AT1367" s="200" t="s">
        <v>626</v>
      </c>
      <c r="AU1367" s="200" t="s">
        <v>120</v>
      </c>
      <c r="AY1367" s="18" t="s">
        <v>292</v>
      </c>
      <c r="BE1367" s="201">
        <f>IF(N1367="základní",J1367,0)</f>
        <v>0</v>
      </c>
      <c r="BF1367" s="201">
        <f>IF(N1367="snížená",J1367,0)</f>
        <v>0</v>
      </c>
      <c r="BG1367" s="201">
        <f>IF(N1367="zákl. přenesená",J1367,0)</f>
        <v>0</v>
      </c>
      <c r="BH1367" s="201">
        <f>IF(N1367="sníž. přenesená",J1367,0)</f>
        <v>0</v>
      </c>
      <c r="BI1367" s="201">
        <f>IF(N1367="nulová",J1367,0)</f>
        <v>0</v>
      </c>
      <c r="BJ1367" s="18" t="s">
        <v>120</v>
      </c>
      <c r="BK1367" s="201">
        <f>ROUND(I1367*H1367,2)</f>
        <v>0</v>
      </c>
      <c r="BL1367" s="18" t="s">
        <v>438</v>
      </c>
      <c r="BM1367" s="200" t="s">
        <v>1657</v>
      </c>
    </row>
    <row r="1368" spans="1:65" s="14" customFormat="1" ht="11.25">
      <c r="B1368" s="213"/>
      <c r="C1368" s="214"/>
      <c r="D1368" s="204" t="s">
        <v>301</v>
      </c>
      <c r="E1368" s="214"/>
      <c r="F1368" s="216" t="s">
        <v>1658</v>
      </c>
      <c r="G1368" s="214"/>
      <c r="H1368" s="217">
        <v>4427.8710000000001</v>
      </c>
      <c r="I1368" s="218"/>
      <c r="J1368" s="214"/>
      <c r="K1368" s="214"/>
      <c r="L1368" s="219"/>
      <c r="M1368" s="220"/>
      <c r="N1368" s="221"/>
      <c r="O1368" s="221"/>
      <c r="P1368" s="221"/>
      <c r="Q1368" s="221"/>
      <c r="R1368" s="221"/>
      <c r="S1368" s="221"/>
      <c r="T1368" s="222"/>
      <c r="AT1368" s="223" t="s">
        <v>301</v>
      </c>
      <c r="AU1368" s="223" t="s">
        <v>120</v>
      </c>
      <c r="AV1368" s="14" t="s">
        <v>120</v>
      </c>
      <c r="AW1368" s="14" t="s">
        <v>4</v>
      </c>
      <c r="AX1368" s="14" t="s">
        <v>85</v>
      </c>
      <c r="AY1368" s="223" t="s">
        <v>292</v>
      </c>
    </row>
    <row r="1369" spans="1:65" s="2" customFormat="1" ht="24.2" customHeight="1">
      <c r="A1369" s="35"/>
      <c r="B1369" s="36"/>
      <c r="C1369" s="189" t="s">
        <v>1659</v>
      </c>
      <c r="D1369" s="189" t="s">
        <v>294</v>
      </c>
      <c r="E1369" s="190" t="s">
        <v>1660</v>
      </c>
      <c r="F1369" s="191" t="s">
        <v>1661</v>
      </c>
      <c r="G1369" s="192" t="s">
        <v>297</v>
      </c>
      <c r="H1369" s="193">
        <v>8050.674</v>
      </c>
      <c r="I1369" s="194"/>
      <c r="J1369" s="195">
        <f>ROUND(I1369*H1369,2)</f>
        <v>0</v>
      </c>
      <c r="K1369" s="191" t="s">
        <v>298</v>
      </c>
      <c r="L1369" s="40"/>
      <c r="M1369" s="196" t="s">
        <v>1</v>
      </c>
      <c r="N1369" s="197" t="s">
        <v>43</v>
      </c>
      <c r="O1369" s="72"/>
      <c r="P1369" s="198">
        <f>O1369*H1369</f>
        <v>0</v>
      </c>
      <c r="Q1369" s="198">
        <v>8.8000000000000003E-4</v>
      </c>
      <c r="R1369" s="198">
        <f>Q1369*H1369</f>
        <v>7.0845931200000001</v>
      </c>
      <c r="S1369" s="198">
        <v>0</v>
      </c>
      <c r="T1369" s="199">
        <f>S1369*H1369</f>
        <v>0</v>
      </c>
      <c r="U1369" s="35"/>
      <c r="V1369" s="35"/>
      <c r="W1369" s="35"/>
      <c r="X1369" s="35"/>
      <c r="Y1369" s="35"/>
      <c r="Z1369" s="35"/>
      <c r="AA1369" s="35"/>
      <c r="AB1369" s="35"/>
      <c r="AC1369" s="35"/>
      <c r="AD1369" s="35"/>
      <c r="AE1369" s="35"/>
      <c r="AR1369" s="200" t="s">
        <v>438</v>
      </c>
      <c r="AT1369" s="200" t="s">
        <v>294</v>
      </c>
      <c r="AU1369" s="200" t="s">
        <v>120</v>
      </c>
      <c r="AY1369" s="18" t="s">
        <v>292</v>
      </c>
      <c r="BE1369" s="201">
        <f>IF(N1369="základní",J1369,0)</f>
        <v>0</v>
      </c>
      <c r="BF1369" s="201">
        <f>IF(N1369="snížená",J1369,0)</f>
        <v>0</v>
      </c>
      <c r="BG1369" s="201">
        <f>IF(N1369="zákl. přenesená",J1369,0)</f>
        <v>0</v>
      </c>
      <c r="BH1369" s="201">
        <f>IF(N1369="sníž. přenesená",J1369,0)</f>
        <v>0</v>
      </c>
      <c r="BI1369" s="201">
        <f>IF(N1369="nulová",J1369,0)</f>
        <v>0</v>
      </c>
      <c r="BJ1369" s="18" t="s">
        <v>120</v>
      </c>
      <c r="BK1369" s="201">
        <f>ROUND(I1369*H1369,2)</f>
        <v>0</v>
      </c>
      <c r="BL1369" s="18" t="s">
        <v>438</v>
      </c>
      <c r="BM1369" s="200" t="s">
        <v>1662</v>
      </c>
    </row>
    <row r="1370" spans="1:65" s="14" customFormat="1" ht="11.25">
      <c r="B1370" s="213"/>
      <c r="C1370" s="214"/>
      <c r="D1370" s="204" t="s">
        <v>301</v>
      </c>
      <c r="E1370" s="214"/>
      <c r="F1370" s="216" t="s">
        <v>1663</v>
      </c>
      <c r="G1370" s="214"/>
      <c r="H1370" s="217">
        <v>8050.674</v>
      </c>
      <c r="I1370" s="218"/>
      <c r="J1370" s="214"/>
      <c r="K1370" s="214"/>
      <c r="L1370" s="219"/>
      <c r="M1370" s="220"/>
      <c r="N1370" s="221"/>
      <c r="O1370" s="221"/>
      <c r="P1370" s="221"/>
      <c r="Q1370" s="221"/>
      <c r="R1370" s="221"/>
      <c r="S1370" s="221"/>
      <c r="T1370" s="222"/>
      <c r="AT1370" s="223" t="s">
        <v>301</v>
      </c>
      <c r="AU1370" s="223" t="s">
        <v>120</v>
      </c>
      <c r="AV1370" s="14" t="s">
        <v>120</v>
      </c>
      <c r="AW1370" s="14" t="s">
        <v>4</v>
      </c>
      <c r="AX1370" s="14" t="s">
        <v>85</v>
      </c>
      <c r="AY1370" s="223" t="s">
        <v>292</v>
      </c>
    </row>
    <row r="1371" spans="1:65" s="2" customFormat="1" ht="49.15" customHeight="1">
      <c r="A1371" s="35"/>
      <c r="B1371" s="36"/>
      <c r="C1371" s="246" t="s">
        <v>1664</v>
      </c>
      <c r="D1371" s="246" t="s">
        <v>626</v>
      </c>
      <c r="E1371" s="247" t="s">
        <v>1665</v>
      </c>
      <c r="F1371" s="248" t="s">
        <v>1666</v>
      </c>
      <c r="G1371" s="249" t="s">
        <v>297</v>
      </c>
      <c r="H1371" s="250">
        <v>4427.8710000000001</v>
      </c>
      <c r="I1371" s="251"/>
      <c r="J1371" s="252">
        <f>ROUND(I1371*H1371,2)</f>
        <v>0</v>
      </c>
      <c r="K1371" s="248" t="s">
        <v>298</v>
      </c>
      <c r="L1371" s="253"/>
      <c r="M1371" s="254" t="s">
        <v>1</v>
      </c>
      <c r="N1371" s="255" t="s">
        <v>43</v>
      </c>
      <c r="O1371" s="72"/>
      <c r="P1371" s="198">
        <f>O1371*H1371</f>
        <v>0</v>
      </c>
      <c r="Q1371" s="198">
        <v>6.4000000000000003E-3</v>
      </c>
      <c r="R1371" s="198">
        <f>Q1371*H1371</f>
        <v>28.338374400000003</v>
      </c>
      <c r="S1371" s="198">
        <v>0</v>
      </c>
      <c r="T1371" s="199">
        <f>S1371*H1371</f>
        <v>0</v>
      </c>
      <c r="U1371" s="35"/>
      <c r="V1371" s="35"/>
      <c r="W1371" s="35"/>
      <c r="X1371" s="35"/>
      <c r="Y1371" s="35"/>
      <c r="Z1371" s="35"/>
      <c r="AA1371" s="35"/>
      <c r="AB1371" s="35"/>
      <c r="AC1371" s="35"/>
      <c r="AD1371" s="35"/>
      <c r="AE1371" s="35"/>
      <c r="AR1371" s="200" t="s">
        <v>573</v>
      </c>
      <c r="AT1371" s="200" t="s">
        <v>626</v>
      </c>
      <c r="AU1371" s="200" t="s">
        <v>120</v>
      </c>
      <c r="AY1371" s="18" t="s">
        <v>292</v>
      </c>
      <c r="BE1371" s="201">
        <f>IF(N1371="základní",J1371,0)</f>
        <v>0</v>
      </c>
      <c r="BF1371" s="201">
        <f>IF(N1371="snížená",J1371,0)</f>
        <v>0</v>
      </c>
      <c r="BG1371" s="201">
        <f>IF(N1371="zákl. přenesená",J1371,0)</f>
        <v>0</v>
      </c>
      <c r="BH1371" s="201">
        <f>IF(N1371="sníž. přenesená",J1371,0)</f>
        <v>0</v>
      </c>
      <c r="BI1371" s="201">
        <f>IF(N1371="nulová",J1371,0)</f>
        <v>0</v>
      </c>
      <c r="BJ1371" s="18" t="s">
        <v>120</v>
      </c>
      <c r="BK1371" s="201">
        <f>ROUND(I1371*H1371,2)</f>
        <v>0</v>
      </c>
      <c r="BL1371" s="18" t="s">
        <v>438</v>
      </c>
      <c r="BM1371" s="200" t="s">
        <v>1667</v>
      </c>
    </row>
    <row r="1372" spans="1:65" s="14" customFormat="1" ht="11.25">
      <c r="B1372" s="213"/>
      <c r="C1372" s="214"/>
      <c r="D1372" s="204" t="s">
        <v>301</v>
      </c>
      <c r="E1372" s="214"/>
      <c r="F1372" s="216" t="s">
        <v>1658</v>
      </c>
      <c r="G1372" s="214"/>
      <c r="H1372" s="217">
        <v>4427.8710000000001</v>
      </c>
      <c r="I1372" s="218"/>
      <c r="J1372" s="214"/>
      <c r="K1372" s="214"/>
      <c r="L1372" s="219"/>
      <c r="M1372" s="220"/>
      <c r="N1372" s="221"/>
      <c r="O1372" s="221"/>
      <c r="P1372" s="221"/>
      <c r="Q1372" s="221"/>
      <c r="R1372" s="221"/>
      <c r="S1372" s="221"/>
      <c r="T1372" s="222"/>
      <c r="AT1372" s="223" t="s">
        <v>301</v>
      </c>
      <c r="AU1372" s="223" t="s">
        <v>120</v>
      </c>
      <c r="AV1372" s="14" t="s">
        <v>120</v>
      </c>
      <c r="AW1372" s="14" t="s">
        <v>4</v>
      </c>
      <c r="AX1372" s="14" t="s">
        <v>85</v>
      </c>
      <c r="AY1372" s="223" t="s">
        <v>292</v>
      </c>
    </row>
    <row r="1373" spans="1:65" s="2" customFormat="1" ht="44.25" customHeight="1">
      <c r="A1373" s="35"/>
      <c r="B1373" s="36"/>
      <c r="C1373" s="246" t="s">
        <v>1668</v>
      </c>
      <c r="D1373" s="246" t="s">
        <v>626</v>
      </c>
      <c r="E1373" s="247" t="s">
        <v>1527</v>
      </c>
      <c r="F1373" s="248" t="s">
        <v>1528</v>
      </c>
      <c r="G1373" s="249" t="s">
        <v>297</v>
      </c>
      <c r="H1373" s="250">
        <v>4427.8710000000001</v>
      </c>
      <c r="I1373" s="251"/>
      <c r="J1373" s="252">
        <f>ROUND(I1373*H1373,2)</f>
        <v>0</v>
      </c>
      <c r="K1373" s="248" t="s">
        <v>298</v>
      </c>
      <c r="L1373" s="253"/>
      <c r="M1373" s="254" t="s">
        <v>1</v>
      </c>
      <c r="N1373" s="255" t="s">
        <v>43</v>
      </c>
      <c r="O1373" s="72"/>
      <c r="P1373" s="198">
        <f>O1373*H1373</f>
        <v>0</v>
      </c>
      <c r="Q1373" s="198">
        <v>5.4000000000000003E-3</v>
      </c>
      <c r="R1373" s="198">
        <f>Q1373*H1373</f>
        <v>23.910503400000003</v>
      </c>
      <c r="S1373" s="198">
        <v>0</v>
      </c>
      <c r="T1373" s="199">
        <f>S1373*H1373</f>
        <v>0</v>
      </c>
      <c r="U1373" s="35"/>
      <c r="V1373" s="35"/>
      <c r="W1373" s="35"/>
      <c r="X1373" s="35"/>
      <c r="Y1373" s="35"/>
      <c r="Z1373" s="35"/>
      <c r="AA1373" s="35"/>
      <c r="AB1373" s="35"/>
      <c r="AC1373" s="35"/>
      <c r="AD1373" s="35"/>
      <c r="AE1373" s="35"/>
      <c r="AR1373" s="200" t="s">
        <v>573</v>
      </c>
      <c r="AT1373" s="200" t="s">
        <v>626</v>
      </c>
      <c r="AU1373" s="200" t="s">
        <v>120</v>
      </c>
      <c r="AY1373" s="18" t="s">
        <v>292</v>
      </c>
      <c r="BE1373" s="201">
        <f>IF(N1373="základní",J1373,0)</f>
        <v>0</v>
      </c>
      <c r="BF1373" s="201">
        <f>IF(N1373="snížená",J1373,0)</f>
        <v>0</v>
      </c>
      <c r="BG1373" s="201">
        <f>IF(N1373="zákl. přenesená",J1373,0)</f>
        <v>0</v>
      </c>
      <c r="BH1373" s="201">
        <f>IF(N1373="sníž. přenesená",J1373,0)</f>
        <v>0</v>
      </c>
      <c r="BI1373" s="201">
        <f>IF(N1373="nulová",J1373,0)</f>
        <v>0</v>
      </c>
      <c r="BJ1373" s="18" t="s">
        <v>120</v>
      </c>
      <c r="BK1373" s="201">
        <f>ROUND(I1373*H1373,2)</f>
        <v>0</v>
      </c>
      <c r="BL1373" s="18" t="s">
        <v>438</v>
      </c>
      <c r="BM1373" s="200" t="s">
        <v>1669</v>
      </c>
    </row>
    <row r="1374" spans="1:65" s="14" customFormat="1" ht="11.25">
      <c r="B1374" s="213"/>
      <c r="C1374" s="214"/>
      <c r="D1374" s="204" t="s">
        <v>301</v>
      </c>
      <c r="E1374" s="214"/>
      <c r="F1374" s="216" t="s">
        <v>1658</v>
      </c>
      <c r="G1374" s="214"/>
      <c r="H1374" s="217">
        <v>4427.8710000000001</v>
      </c>
      <c r="I1374" s="218"/>
      <c r="J1374" s="214"/>
      <c r="K1374" s="214"/>
      <c r="L1374" s="219"/>
      <c r="M1374" s="220"/>
      <c r="N1374" s="221"/>
      <c r="O1374" s="221"/>
      <c r="P1374" s="221"/>
      <c r="Q1374" s="221"/>
      <c r="R1374" s="221"/>
      <c r="S1374" s="221"/>
      <c r="T1374" s="222"/>
      <c r="AT1374" s="223" t="s">
        <v>301</v>
      </c>
      <c r="AU1374" s="223" t="s">
        <v>120</v>
      </c>
      <c r="AV1374" s="14" t="s">
        <v>120</v>
      </c>
      <c r="AW1374" s="14" t="s">
        <v>4</v>
      </c>
      <c r="AX1374" s="14" t="s">
        <v>85</v>
      </c>
      <c r="AY1374" s="223" t="s">
        <v>292</v>
      </c>
    </row>
    <row r="1375" spans="1:65" s="2" customFormat="1" ht="24.2" customHeight="1">
      <c r="A1375" s="35"/>
      <c r="B1375" s="36"/>
      <c r="C1375" s="189" t="s">
        <v>1670</v>
      </c>
      <c r="D1375" s="189" t="s">
        <v>294</v>
      </c>
      <c r="E1375" s="190" t="s">
        <v>1671</v>
      </c>
      <c r="F1375" s="191" t="s">
        <v>1672</v>
      </c>
      <c r="G1375" s="192" t="s">
        <v>297</v>
      </c>
      <c r="H1375" s="193">
        <v>4112.973</v>
      </c>
      <c r="I1375" s="194"/>
      <c r="J1375" s="195">
        <f>ROUND(I1375*H1375,2)</f>
        <v>0</v>
      </c>
      <c r="K1375" s="191" t="s">
        <v>298</v>
      </c>
      <c r="L1375" s="40"/>
      <c r="M1375" s="196" t="s">
        <v>1</v>
      </c>
      <c r="N1375" s="197" t="s">
        <v>43</v>
      </c>
      <c r="O1375" s="72"/>
      <c r="P1375" s="198">
        <f>O1375*H1375</f>
        <v>0</v>
      </c>
      <c r="Q1375" s="198">
        <v>3.6000000000000002E-4</v>
      </c>
      <c r="R1375" s="198">
        <f>Q1375*H1375</f>
        <v>1.48067028</v>
      </c>
      <c r="S1375" s="198">
        <v>0</v>
      </c>
      <c r="T1375" s="199">
        <f>S1375*H1375</f>
        <v>0</v>
      </c>
      <c r="U1375" s="35"/>
      <c r="V1375" s="35"/>
      <c r="W1375" s="35"/>
      <c r="X1375" s="35"/>
      <c r="Y1375" s="35"/>
      <c r="Z1375" s="35"/>
      <c r="AA1375" s="35"/>
      <c r="AB1375" s="35"/>
      <c r="AC1375" s="35"/>
      <c r="AD1375" s="35"/>
      <c r="AE1375" s="35"/>
      <c r="AR1375" s="200" t="s">
        <v>438</v>
      </c>
      <c r="AT1375" s="200" t="s">
        <v>294</v>
      </c>
      <c r="AU1375" s="200" t="s">
        <v>120</v>
      </c>
      <c r="AY1375" s="18" t="s">
        <v>292</v>
      </c>
      <c r="BE1375" s="201">
        <f>IF(N1375="základní",J1375,0)</f>
        <v>0</v>
      </c>
      <c r="BF1375" s="201">
        <f>IF(N1375="snížená",J1375,0)</f>
        <v>0</v>
      </c>
      <c r="BG1375" s="201">
        <f>IF(N1375="zákl. přenesená",J1375,0)</f>
        <v>0</v>
      </c>
      <c r="BH1375" s="201">
        <f>IF(N1375="sníž. přenesená",J1375,0)</f>
        <v>0</v>
      </c>
      <c r="BI1375" s="201">
        <f>IF(N1375="nulová",J1375,0)</f>
        <v>0</v>
      </c>
      <c r="BJ1375" s="18" t="s">
        <v>120</v>
      </c>
      <c r="BK1375" s="201">
        <f>ROUND(I1375*H1375,2)</f>
        <v>0</v>
      </c>
      <c r="BL1375" s="18" t="s">
        <v>438</v>
      </c>
      <c r="BM1375" s="200" t="s">
        <v>1673</v>
      </c>
    </row>
    <row r="1376" spans="1:65" s="2" customFormat="1" ht="44.25" customHeight="1">
      <c r="A1376" s="35"/>
      <c r="B1376" s="36"/>
      <c r="C1376" s="246" t="s">
        <v>1674</v>
      </c>
      <c r="D1376" s="246" t="s">
        <v>626</v>
      </c>
      <c r="E1376" s="247" t="s">
        <v>1527</v>
      </c>
      <c r="F1376" s="248" t="s">
        <v>1528</v>
      </c>
      <c r="G1376" s="249" t="s">
        <v>297</v>
      </c>
      <c r="H1376" s="250">
        <v>4729.9189999999999</v>
      </c>
      <c r="I1376" s="251"/>
      <c r="J1376" s="252">
        <f>ROUND(I1376*H1376,2)</f>
        <v>0</v>
      </c>
      <c r="K1376" s="248" t="s">
        <v>298</v>
      </c>
      <c r="L1376" s="253"/>
      <c r="M1376" s="254" t="s">
        <v>1</v>
      </c>
      <c r="N1376" s="255" t="s">
        <v>43</v>
      </c>
      <c r="O1376" s="72"/>
      <c r="P1376" s="198">
        <f>O1376*H1376</f>
        <v>0</v>
      </c>
      <c r="Q1376" s="198">
        <v>5.4000000000000003E-3</v>
      </c>
      <c r="R1376" s="198">
        <f>Q1376*H1376</f>
        <v>25.541562599999999</v>
      </c>
      <c r="S1376" s="198">
        <v>0</v>
      </c>
      <c r="T1376" s="199">
        <f>S1376*H1376</f>
        <v>0</v>
      </c>
      <c r="U1376" s="35"/>
      <c r="V1376" s="35"/>
      <c r="W1376" s="35"/>
      <c r="X1376" s="35"/>
      <c r="Y1376" s="35"/>
      <c r="Z1376" s="35"/>
      <c r="AA1376" s="35"/>
      <c r="AB1376" s="35"/>
      <c r="AC1376" s="35"/>
      <c r="AD1376" s="35"/>
      <c r="AE1376" s="35"/>
      <c r="AR1376" s="200" t="s">
        <v>573</v>
      </c>
      <c r="AT1376" s="200" t="s">
        <v>626</v>
      </c>
      <c r="AU1376" s="200" t="s">
        <v>120</v>
      </c>
      <c r="AY1376" s="18" t="s">
        <v>292</v>
      </c>
      <c r="BE1376" s="201">
        <f>IF(N1376="základní",J1376,0)</f>
        <v>0</v>
      </c>
      <c r="BF1376" s="201">
        <f>IF(N1376="snížená",J1376,0)</f>
        <v>0</v>
      </c>
      <c r="BG1376" s="201">
        <f>IF(N1376="zákl. přenesená",J1376,0)</f>
        <v>0</v>
      </c>
      <c r="BH1376" s="201">
        <f>IF(N1376="sníž. přenesená",J1376,0)</f>
        <v>0</v>
      </c>
      <c r="BI1376" s="201">
        <f>IF(N1376="nulová",J1376,0)</f>
        <v>0</v>
      </c>
      <c r="BJ1376" s="18" t="s">
        <v>120</v>
      </c>
      <c r="BK1376" s="201">
        <f>ROUND(I1376*H1376,2)</f>
        <v>0</v>
      </c>
      <c r="BL1376" s="18" t="s">
        <v>438</v>
      </c>
      <c r="BM1376" s="200" t="s">
        <v>1675</v>
      </c>
    </row>
    <row r="1377" spans="1:65" s="14" customFormat="1" ht="11.25">
      <c r="B1377" s="213"/>
      <c r="C1377" s="214"/>
      <c r="D1377" s="204" t="s">
        <v>301</v>
      </c>
      <c r="E1377" s="214"/>
      <c r="F1377" s="216" t="s">
        <v>1676</v>
      </c>
      <c r="G1377" s="214"/>
      <c r="H1377" s="217">
        <v>4729.9189999999999</v>
      </c>
      <c r="I1377" s="218"/>
      <c r="J1377" s="214"/>
      <c r="K1377" s="214"/>
      <c r="L1377" s="219"/>
      <c r="M1377" s="220"/>
      <c r="N1377" s="221"/>
      <c r="O1377" s="221"/>
      <c r="P1377" s="221"/>
      <c r="Q1377" s="221"/>
      <c r="R1377" s="221"/>
      <c r="S1377" s="221"/>
      <c r="T1377" s="222"/>
      <c r="AT1377" s="223" t="s">
        <v>301</v>
      </c>
      <c r="AU1377" s="223" t="s">
        <v>120</v>
      </c>
      <c r="AV1377" s="14" t="s">
        <v>120</v>
      </c>
      <c r="AW1377" s="14" t="s">
        <v>4</v>
      </c>
      <c r="AX1377" s="14" t="s">
        <v>85</v>
      </c>
      <c r="AY1377" s="223" t="s">
        <v>292</v>
      </c>
    </row>
    <row r="1378" spans="1:65" s="2" customFormat="1" ht="33" customHeight="1">
      <c r="A1378" s="35"/>
      <c r="B1378" s="36"/>
      <c r="C1378" s="189" t="s">
        <v>1677</v>
      </c>
      <c r="D1378" s="189" t="s">
        <v>294</v>
      </c>
      <c r="E1378" s="190" t="s">
        <v>1678</v>
      </c>
      <c r="F1378" s="191" t="s">
        <v>1679</v>
      </c>
      <c r="G1378" s="192" t="s">
        <v>581</v>
      </c>
      <c r="H1378" s="193">
        <v>120</v>
      </c>
      <c r="I1378" s="194"/>
      <c r="J1378" s="195">
        <f>ROUND(I1378*H1378,2)</f>
        <v>0</v>
      </c>
      <c r="K1378" s="191" t="s">
        <v>298</v>
      </c>
      <c r="L1378" s="40"/>
      <c r="M1378" s="196" t="s">
        <v>1</v>
      </c>
      <c r="N1378" s="197" t="s">
        <v>43</v>
      </c>
      <c r="O1378" s="72"/>
      <c r="P1378" s="198">
        <f>O1378*H1378</f>
        <v>0</v>
      </c>
      <c r="Q1378" s="198">
        <v>7.4999999999999997E-3</v>
      </c>
      <c r="R1378" s="198">
        <f>Q1378*H1378</f>
        <v>0.89999999999999991</v>
      </c>
      <c r="S1378" s="198">
        <v>0</v>
      </c>
      <c r="T1378" s="199">
        <f>S1378*H1378</f>
        <v>0</v>
      </c>
      <c r="U1378" s="35"/>
      <c r="V1378" s="35"/>
      <c r="W1378" s="35"/>
      <c r="X1378" s="35"/>
      <c r="Y1378" s="35"/>
      <c r="Z1378" s="35"/>
      <c r="AA1378" s="35"/>
      <c r="AB1378" s="35"/>
      <c r="AC1378" s="35"/>
      <c r="AD1378" s="35"/>
      <c r="AE1378" s="35"/>
      <c r="AR1378" s="200" t="s">
        <v>438</v>
      </c>
      <c r="AT1378" s="200" t="s">
        <v>294</v>
      </c>
      <c r="AU1378" s="200" t="s">
        <v>120</v>
      </c>
      <c r="AY1378" s="18" t="s">
        <v>292</v>
      </c>
      <c r="BE1378" s="201">
        <f>IF(N1378="základní",J1378,0)</f>
        <v>0</v>
      </c>
      <c r="BF1378" s="201">
        <f>IF(N1378="snížená",J1378,0)</f>
        <v>0</v>
      </c>
      <c r="BG1378" s="201">
        <f>IF(N1378="zákl. přenesená",J1378,0)</f>
        <v>0</v>
      </c>
      <c r="BH1378" s="201">
        <f>IF(N1378="sníž. přenesená",J1378,0)</f>
        <v>0</v>
      </c>
      <c r="BI1378" s="201">
        <f>IF(N1378="nulová",J1378,0)</f>
        <v>0</v>
      </c>
      <c r="BJ1378" s="18" t="s">
        <v>120</v>
      </c>
      <c r="BK1378" s="201">
        <f>ROUND(I1378*H1378,2)</f>
        <v>0</v>
      </c>
      <c r="BL1378" s="18" t="s">
        <v>438</v>
      </c>
      <c r="BM1378" s="200" t="s">
        <v>1680</v>
      </c>
    </row>
    <row r="1379" spans="1:65" s="2" customFormat="1" ht="24.2" customHeight="1">
      <c r="A1379" s="35"/>
      <c r="B1379" s="36"/>
      <c r="C1379" s="246" t="s">
        <v>1681</v>
      </c>
      <c r="D1379" s="246" t="s">
        <v>626</v>
      </c>
      <c r="E1379" s="247" t="s">
        <v>1682</v>
      </c>
      <c r="F1379" s="248" t="s">
        <v>1683</v>
      </c>
      <c r="G1379" s="249" t="s">
        <v>581</v>
      </c>
      <c r="H1379" s="250">
        <v>120</v>
      </c>
      <c r="I1379" s="251"/>
      <c r="J1379" s="252">
        <f>ROUND(I1379*H1379,2)</f>
        <v>0</v>
      </c>
      <c r="K1379" s="248" t="s">
        <v>298</v>
      </c>
      <c r="L1379" s="253"/>
      <c r="M1379" s="254" t="s">
        <v>1</v>
      </c>
      <c r="N1379" s="255" t="s">
        <v>43</v>
      </c>
      <c r="O1379" s="72"/>
      <c r="P1379" s="198">
        <f>O1379*H1379</f>
        <v>0</v>
      </c>
      <c r="Q1379" s="198">
        <v>2.9999999999999997E-4</v>
      </c>
      <c r="R1379" s="198">
        <f>Q1379*H1379</f>
        <v>3.5999999999999997E-2</v>
      </c>
      <c r="S1379" s="198">
        <v>0</v>
      </c>
      <c r="T1379" s="199">
        <f>S1379*H1379</f>
        <v>0</v>
      </c>
      <c r="U1379" s="35"/>
      <c r="V1379" s="35"/>
      <c r="W1379" s="35"/>
      <c r="X1379" s="35"/>
      <c r="Y1379" s="35"/>
      <c r="Z1379" s="35"/>
      <c r="AA1379" s="35"/>
      <c r="AB1379" s="35"/>
      <c r="AC1379" s="35"/>
      <c r="AD1379" s="35"/>
      <c r="AE1379" s="35"/>
      <c r="AR1379" s="200" t="s">
        <v>573</v>
      </c>
      <c r="AT1379" s="200" t="s">
        <v>626</v>
      </c>
      <c r="AU1379" s="200" t="s">
        <v>120</v>
      </c>
      <c r="AY1379" s="18" t="s">
        <v>292</v>
      </c>
      <c r="BE1379" s="201">
        <f>IF(N1379="základní",J1379,0)</f>
        <v>0</v>
      </c>
      <c r="BF1379" s="201">
        <f>IF(N1379="snížená",J1379,0)</f>
        <v>0</v>
      </c>
      <c r="BG1379" s="201">
        <f>IF(N1379="zákl. přenesená",J1379,0)</f>
        <v>0</v>
      </c>
      <c r="BH1379" s="201">
        <f>IF(N1379="sníž. přenesená",J1379,0)</f>
        <v>0</v>
      </c>
      <c r="BI1379" s="201">
        <f>IF(N1379="nulová",J1379,0)</f>
        <v>0</v>
      </c>
      <c r="BJ1379" s="18" t="s">
        <v>120</v>
      </c>
      <c r="BK1379" s="201">
        <f>ROUND(I1379*H1379,2)</f>
        <v>0</v>
      </c>
      <c r="BL1379" s="18" t="s">
        <v>438</v>
      </c>
      <c r="BM1379" s="200" t="s">
        <v>1684</v>
      </c>
    </row>
    <row r="1380" spans="1:65" s="2" customFormat="1" ht="24.2" customHeight="1">
      <c r="A1380" s="35"/>
      <c r="B1380" s="36"/>
      <c r="C1380" s="189" t="s">
        <v>1685</v>
      </c>
      <c r="D1380" s="189" t="s">
        <v>294</v>
      </c>
      <c r="E1380" s="190" t="s">
        <v>1686</v>
      </c>
      <c r="F1380" s="191" t="s">
        <v>1687</v>
      </c>
      <c r="G1380" s="192" t="s">
        <v>297</v>
      </c>
      <c r="H1380" s="193">
        <v>4025.337</v>
      </c>
      <c r="I1380" s="194"/>
      <c r="J1380" s="195">
        <f>ROUND(I1380*H1380,2)</f>
        <v>0</v>
      </c>
      <c r="K1380" s="191" t="s">
        <v>298</v>
      </c>
      <c r="L1380" s="40"/>
      <c r="M1380" s="196" t="s">
        <v>1</v>
      </c>
      <c r="N1380" s="197" t="s">
        <v>43</v>
      </c>
      <c r="O1380" s="72"/>
      <c r="P1380" s="198">
        <f>O1380*H1380</f>
        <v>0</v>
      </c>
      <c r="Q1380" s="198">
        <v>0</v>
      </c>
      <c r="R1380" s="198">
        <f>Q1380*H1380</f>
        <v>0</v>
      </c>
      <c r="S1380" s="198">
        <v>0</v>
      </c>
      <c r="T1380" s="199">
        <f>S1380*H1380</f>
        <v>0</v>
      </c>
      <c r="U1380" s="35"/>
      <c r="V1380" s="35"/>
      <c r="W1380" s="35"/>
      <c r="X1380" s="35"/>
      <c r="Y1380" s="35"/>
      <c r="Z1380" s="35"/>
      <c r="AA1380" s="35"/>
      <c r="AB1380" s="35"/>
      <c r="AC1380" s="35"/>
      <c r="AD1380" s="35"/>
      <c r="AE1380" s="35"/>
      <c r="AR1380" s="200" t="s">
        <v>438</v>
      </c>
      <c r="AT1380" s="200" t="s">
        <v>294</v>
      </c>
      <c r="AU1380" s="200" t="s">
        <v>120</v>
      </c>
      <c r="AY1380" s="18" t="s">
        <v>292</v>
      </c>
      <c r="BE1380" s="201">
        <f>IF(N1380="základní",J1380,0)</f>
        <v>0</v>
      </c>
      <c r="BF1380" s="201">
        <f>IF(N1380="snížená",J1380,0)</f>
        <v>0</v>
      </c>
      <c r="BG1380" s="201">
        <f>IF(N1380="zákl. přenesená",J1380,0)</f>
        <v>0</v>
      </c>
      <c r="BH1380" s="201">
        <f>IF(N1380="sníž. přenesená",J1380,0)</f>
        <v>0</v>
      </c>
      <c r="BI1380" s="201">
        <f>IF(N1380="nulová",J1380,0)</f>
        <v>0</v>
      </c>
      <c r="BJ1380" s="18" t="s">
        <v>120</v>
      </c>
      <c r="BK1380" s="201">
        <f>ROUND(I1380*H1380,2)</f>
        <v>0</v>
      </c>
      <c r="BL1380" s="18" t="s">
        <v>438</v>
      </c>
      <c r="BM1380" s="200" t="s">
        <v>1688</v>
      </c>
    </row>
    <row r="1381" spans="1:65" s="2" customFormat="1" ht="24.2" customHeight="1">
      <c r="A1381" s="35"/>
      <c r="B1381" s="36"/>
      <c r="C1381" s="246" t="s">
        <v>1689</v>
      </c>
      <c r="D1381" s="246" t="s">
        <v>626</v>
      </c>
      <c r="E1381" s="247" t="s">
        <v>1690</v>
      </c>
      <c r="F1381" s="248" t="s">
        <v>1691</v>
      </c>
      <c r="G1381" s="249" t="s">
        <v>297</v>
      </c>
      <c r="H1381" s="250">
        <v>4427.8710000000001</v>
      </c>
      <c r="I1381" s="251"/>
      <c r="J1381" s="252">
        <f>ROUND(I1381*H1381,2)</f>
        <v>0</v>
      </c>
      <c r="K1381" s="248" t="s">
        <v>298</v>
      </c>
      <c r="L1381" s="253"/>
      <c r="M1381" s="254" t="s">
        <v>1</v>
      </c>
      <c r="N1381" s="255" t="s">
        <v>43</v>
      </c>
      <c r="O1381" s="72"/>
      <c r="P1381" s="198">
        <f>O1381*H1381</f>
        <v>0</v>
      </c>
      <c r="Q1381" s="198">
        <v>2.9999999999999997E-4</v>
      </c>
      <c r="R1381" s="198">
        <f>Q1381*H1381</f>
        <v>1.3283612999999999</v>
      </c>
      <c r="S1381" s="198">
        <v>0</v>
      </c>
      <c r="T1381" s="199">
        <f>S1381*H1381</f>
        <v>0</v>
      </c>
      <c r="U1381" s="35"/>
      <c r="V1381" s="35"/>
      <c r="W1381" s="35"/>
      <c r="X1381" s="35"/>
      <c r="Y1381" s="35"/>
      <c r="Z1381" s="35"/>
      <c r="AA1381" s="35"/>
      <c r="AB1381" s="35"/>
      <c r="AC1381" s="35"/>
      <c r="AD1381" s="35"/>
      <c r="AE1381" s="35"/>
      <c r="AR1381" s="200" t="s">
        <v>573</v>
      </c>
      <c r="AT1381" s="200" t="s">
        <v>626</v>
      </c>
      <c r="AU1381" s="200" t="s">
        <v>120</v>
      </c>
      <c r="AY1381" s="18" t="s">
        <v>292</v>
      </c>
      <c r="BE1381" s="201">
        <f>IF(N1381="základní",J1381,0)</f>
        <v>0</v>
      </c>
      <c r="BF1381" s="201">
        <f>IF(N1381="snížená",J1381,0)</f>
        <v>0</v>
      </c>
      <c r="BG1381" s="201">
        <f>IF(N1381="zákl. přenesená",J1381,0)</f>
        <v>0</v>
      </c>
      <c r="BH1381" s="201">
        <f>IF(N1381="sníž. přenesená",J1381,0)</f>
        <v>0</v>
      </c>
      <c r="BI1381" s="201">
        <f>IF(N1381="nulová",J1381,0)</f>
        <v>0</v>
      </c>
      <c r="BJ1381" s="18" t="s">
        <v>120</v>
      </c>
      <c r="BK1381" s="201">
        <f>ROUND(I1381*H1381,2)</f>
        <v>0</v>
      </c>
      <c r="BL1381" s="18" t="s">
        <v>438</v>
      </c>
      <c r="BM1381" s="200" t="s">
        <v>1692</v>
      </c>
    </row>
    <row r="1382" spans="1:65" s="14" customFormat="1" ht="11.25">
      <c r="B1382" s="213"/>
      <c r="C1382" s="214"/>
      <c r="D1382" s="204" t="s">
        <v>301</v>
      </c>
      <c r="E1382" s="214"/>
      <c r="F1382" s="216" t="s">
        <v>1658</v>
      </c>
      <c r="G1382" s="214"/>
      <c r="H1382" s="217">
        <v>4427.8710000000001</v>
      </c>
      <c r="I1382" s="218"/>
      <c r="J1382" s="214"/>
      <c r="K1382" s="214"/>
      <c r="L1382" s="219"/>
      <c r="M1382" s="220"/>
      <c r="N1382" s="221"/>
      <c r="O1382" s="221"/>
      <c r="P1382" s="221"/>
      <c r="Q1382" s="221"/>
      <c r="R1382" s="221"/>
      <c r="S1382" s="221"/>
      <c r="T1382" s="222"/>
      <c r="AT1382" s="223" t="s">
        <v>301</v>
      </c>
      <c r="AU1382" s="223" t="s">
        <v>120</v>
      </c>
      <c r="AV1382" s="14" t="s">
        <v>120</v>
      </c>
      <c r="AW1382" s="14" t="s">
        <v>4</v>
      </c>
      <c r="AX1382" s="14" t="s">
        <v>85</v>
      </c>
      <c r="AY1382" s="223" t="s">
        <v>292</v>
      </c>
    </row>
    <row r="1383" spans="1:65" s="2" customFormat="1" ht="33" customHeight="1">
      <c r="A1383" s="35"/>
      <c r="B1383" s="36"/>
      <c r="C1383" s="189" t="s">
        <v>1693</v>
      </c>
      <c r="D1383" s="189" t="s">
        <v>294</v>
      </c>
      <c r="E1383" s="190" t="s">
        <v>1694</v>
      </c>
      <c r="F1383" s="191" t="s">
        <v>1695</v>
      </c>
      <c r="G1383" s="192" t="s">
        <v>297</v>
      </c>
      <c r="H1383" s="193">
        <v>3103.1289999999999</v>
      </c>
      <c r="I1383" s="194"/>
      <c r="J1383" s="195">
        <f>ROUND(I1383*H1383,2)</f>
        <v>0</v>
      </c>
      <c r="K1383" s="191" t="s">
        <v>298</v>
      </c>
      <c r="L1383" s="40"/>
      <c r="M1383" s="196" t="s">
        <v>1</v>
      </c>
      <c r="N1383" s="197" t="s">
        <v>43</v>
      </c>
      <c r="O1383" s="72"/>
      <c r="P1383" s="198">
        <f>O1383*H1383</f>
        <v>0</v>
      </c>
      <c r="Q1383" s="198">
        <v>0</v>
      </c>
      <c r="R1383" s="198">
        <f>Q1383*H1383</f>
        <v>0</v>
      </c>
      <c r="S1383" s="198">
        <v>0</v>
      </c>
      <c r="T1383" s="199">
        <f>S1383*H1383</f>
        <v>0</v>
      </c>
      <c r="U1383" s="35"/>
      <c r="V1383" s="35"/>
      <c r="W1383" s="35"/>
      <c r="X1383" s="35"/>
      <c r="Y1383" s="35"/>
      <c r="Z1383" s="35"/>
      <c r="AA1383" s="35"/>
      <c r="AB1383" s="35"/>
      <c r="AC1383" s="35"/>
      <c r="AD1383" s="35"/>
      <c r="AE1383" s="35"/>
      <c r="AR1383" s="200" t="s">
        <v>438</v>
      </c>
      <c r="AT1383" s="200" t="s">
        <v>294</v>
      </c>
      <c r="AU1383" s="200" t="s">
        <v>120</v>
      </c>
      <c r="AY1383" s="18" t="s">
        <v>292</v>
      </c>
      <c r="BE1383" s="201">
        <f>IF(N1383="základní",J1383,0)</f>
        <v>0</v>
      </c>
      <c r="BF1383" s="201">
        <f>IF(N1383="snížená",J1383,0)</f>
        <v>0</v>
      </c>
      <c r="BG1383" s="201">
        <f>IF(N1383="zákl. přenesená",J1383,0)</f>
        <v>0</v>
      </c>
      <c r="BH1383" s="201">
        <f>IF(N1383="sníž. přenesená",J1383,0)</f>
        <v>0</v>
      </c>
      <c r="BI1383" s="201">
        <f>IF(N1383="nulová",J1383,0)</f>
        <v>0</v>
      </c>
      <c r="BJ1383" s="18" t="s">
        <v>120</v>
      </c>
      <c r="BK1383" s="201">
        <f>ROUND(I1383*H1383,2)</f>
        <v>0</v>
      </c>
      <c r="BL1383" s="18" t="s">
        <v>438</v>
      </c>
      <c r="BM1383" s="200" t="s">
        <v>1696</v>
      </c>
    </row>
    <row r="1384" spans="1:65" s="14" customFormat="1" ht="11.25">
      <c r="B1384" s="213"/>
      <c r="C1384" s="214"/>
      <c r="D1384" s="204" t="s">
        <v>301</v>
      </c>
      <c r="E1384" s="215" t="s">
        <v>1</v>
      </c>
      <c r="F1384" s="216" t="s">
        <v>235</v>
      </c>
      <c r="G1384" s="214"/>
      <c r="H1384" s="217">
        <v>3525.1289999999999</v>
      </c>
      <c r="I1384" s="218"/>
      <c r="J1384" s="214"/>
      <c r="K1384" s="214"/>
      <c r="L1384" s="219"/>
      <c r="M1384" s="220"/>
      <c r="N1384" s="221"/>
      <c r="O1384" s="221"/>
      <c r="P1384" s="221"/>
      <c r="Q1384" s="221"/>
      <c r="R1384" s="221"/>
      <c r="S1384" s="221"/>
      <c r="T1384" s="222"/>
      <c r="AT1384" s="223" t="s">
        <v>301</v>
      </c>
      <c r="AU1384" s="223" t="s">
        <v>120</v>
      </c>
      <c r="AV1384" s="14" t="s">
        <v>120</v>
      </c>
      <c r="AW1384" s="14" t="s">
        <v>32</v>
      </c>
      <c r="AX1384" s="14" t="s">
        <v>77</v>
      </c>
      <c r="AY1384" s="223" t="s">
        <v>292</v>
      </c>
    </row>
    <row r="1385" spans="1:65" s="16" customFormat="1" ht="11.25">
      <c r="B1385" s="235"/>
      <c r="C1385" s="236"/>
      <c r="D1385" s="204" t="s">
        <v>301</v>
      </c>
      <c r="E1385" s="237" t="s">
        <v>1</v>
      </c>
      <c r="F1385" s="238" t="s">
        <v>316</v>
      </c>
      <c r="G1385" s="236"/>
      <c r="H1385" s="239">
        <v>3525.1289999999999</v>
      </c>
      <c r="I1385" s="240"/>
      <c r="J1385" s="236"/>
      <c r="K1385" s="236"/>
      <c r="L1385" s="241"/>
      <c r="M1385" s="242"/>
      <c r="N1385" s="243"/>
      <c r="O1385" s="243"/>
      <c r="P1385" s="243"/>
      <c r="Q1385" s="243"/>
      <c r="R1385" s="243"/>
      <c r="S1385" s="243"/>
      <c r="T1385" s="244"/>
      <c r="AT1385" s="245" t="s">
        <v>301</v>
      </c>
      <c r="AU1385" s="245" t="s">
        <v>120</v>
      </c>
      <c r="AV1385" s="16" t="s">
        <v>317</v>
      </c>
      <c r="AW1385" s="16" t="s">
        <v>32</v>
      </c>
      <c r="AX1385" s="16" t="s">
        <v>77</v>
      </c>
      <c r="AY1385" s="245" t="s">
        <v>292</v>
      </c>
    </row>
    <row r="1386" spans="1:65" s="13" customFormat="1" ht="11.25">
      <c r="B1386" s="202"/>
      <c r="C1386" s="203"/>
      <c r="D1386" s="204" t="s">
        <v>301</v>
      </c>
      <c r="E1386" s="205" t="s">
        <v>1</v>
      </c>
      <c r="F1386" s="206" t="s">
        <v>1697</v>
      </c>
      <c r="G1386" s="203"/>
      <c r="H1386" s="205" t="s">
        <v>1</v>
      </c>
      <c r="I1386" s="207"/>
      <c r="J1386" s="203"/>
      <c r="K1386" s="203"/>
      <c r="L1386" s="208"/>
      <c r="M1386" s="209"/>
      <c r="N1386" s="210"/>
      <c r="O1386" s="210"/>
      <c r="P1386" s="210"/>
      <c r="Q1386" s="210"/>
      <c r="R1386" s="210"/>
      <c r="S1386" s="210"/>
      <c r="T1386" s="211"/>
      <c r="AT1386" s="212" t="s">
        <v>301</v>
      </c>
      <c r="AU1386" s="212" t="s">
        <v>120</v>
      </c>
      <c r="AV1386" s="13" t="s">
        <v>85</v>
      </c>
      <c r="AW1386" s="13" t="s">
        <v>32</v>
      </c>
      <c r="AX1386" s="13" t="s">
        <v>77</v>
      </c>
      <c r="AY1386" s="212" t="s">
        <v>292</v>
      </c>
    </row>
    <row r="1387" spans="1:65" s="14" customFormat="1" ht="11.25">
      <c r="B1387" s="213"/>
      <c r="C1387" s="214"/>
      <c r="D1387" s="204" t="s">
        <v>301</v>
      </c>
      <c r="E1387" s="215" t="s">
        <v>1</v>
      </c>
      <c r="F1387" s="216" t="s">
        <v>1698</v>
      </c>
      <c r="G1387" s="214"/>
      <c r="H1387" s="217">
        <v>-422</v>
      </c>
      <c r="I1387" s="218"/>
      <c r="J1387" s="214"/>
      <c r="K1387" s="214"/>
      <c r="L1387" s="219"/>
      <c r="M1387" s="220"/>
      <c r="N1387" s="221"/>
      <c r="O1387" s="221"/>
      <c r="P1387" s="221"/>
      <c r="Q1387" s="221"/>
      <c r="R1387" s="221"/>
      <c r="S1387" s="221"/>
      <c r="T1387" s="222"/>
      <c r="AT1387" s="223" t="s">
        <v>301</v>
      </c>
      <c r="AU1387" s="223" t="s">
        <v>120</v>
      </c>
      <c r="AV1387" s="14" t="s">
        <v>120</v>
      </c>
      <c r="AW1387" s="14" t="s">
        <v>32</v>
      </c>
      <c r="AX1387" s="14" t="s">
        <v>77</v>
      </c>
      <c r="AY1387" s="223" t="s">
        <v>292</v>
      </c>
    </row>
    <row r="1388" spans="1:65" s="16" customFormat="1" ht="11.25">
      <c r="B1388" s="235"/>
      <c r="C1388" s="236"/>
      <c r="D1388" s="204" t="s">
        <v>301</v>
      </c>
      <c r="E1388" s="237" t="s">
        <v>1</v>
      </c>
      <c r="F1388" s="238" t="s">
        <v>316</v>
      </c>
      <c r="G1388" s="236"/>
      <c r="H1388" s="239">
        <v>-422</v>
      </c>
      <c r="I1388" s="240"/>
      <c r="J1388" s="236"/>
      <c r="K1388" s="236"/>
      <c r="L1388" s="241"/>
      <c r="M1388" s="242"/>
      <c r="N1388" s="243"/>
      <c r="O1388" s="243"/>
      <c r="P1388" s="243"/>
      <c r="Q1388" s="243"/>
      <c r="R1388" s="243"/>
      <c r="S1388" s="243"/>
      <c r="T1388" s="244"/>
      <c r="AT1388" s="245" t="s">
        <v>301</v>
      </c>
      <c r="AU1388" s="245" t="s">
        <v>120</v>
      </c>
      <c r="AV1388" s="16" t="s">
        <v>317</v>
      </c>
      <c r="AW1388" s="16" t="s">
        <v>32</v>
      </c>
      <c r="AX1388" s="16" t="s">
        <v>77</v>
      </c>
      <c r="AY1388" s="245" t="s">
        <v>292</v>
      </c>
    </row>
    <row r="1389" spans="1:65" s="15" customFormat="1" ht="11.25">
      <c r="B1389" s="224"/>
      <c r="C1389" s="225"/>
      <c r="D1389" s="204" t="s">
        <v>301</v>
      </c>
      <c r="E1389" s="226" t="s">
        <v>1</v>
      </c>
      <c r="F1389" s="227" t="s">
        <v>304</v>
      </c>
      <c r="G1389" s="225"/>
      <c r="H1389" s="228">
        <v>3103.1289999999999</v>
      </c>
      <c r="I1389" s="229"/>
      <c r="J1389" s="225"/>
      <c r="K1389" s="225"/>
      <c r="L1389" s="230"/>
      <c r="M1389" s="231"/>
      <c r="N1389" s="232"/>
      <c r="O1389" s="232"/>
      <c r="P1389" s="232"/>
      <c r="Q1389" s="232"/>
      <c r="R1389" s="232"/>
      <c r="S1389" s="232"/>
      <c r="T1389" s="233"/>
      <c r="AT1389" s="234" t="s">
        <v>301</v>
      </c>
      <c r="AU1389" s="234" t="s">
        <v>120</v>
      </c>
      <c r="AV1389" s="15" t="s">
        <v>299</v>
      </c>
      <c r="AW1389" s="15" t="s">
        <v>32</v>
      </c>
      <c r="AX1389" s="15" t="s">
        <v>85</v>
      </c>
      <c r="AY1389" s="234" t="s">
        <v>292</v>
      </c>
    </row>
    <row r="1390" spans="1:65" s="2" customFormat="1" ht="37.9" customHeight="1">
      <c r="A1390" s="35"/>
      <c r="B1390" s="36"/>
      <c r="C1390" s="246" t="s">
        <v>1699</v>
      </c>
      <c r="D1390" s="246" t="s">
        <v>626</v>
      </c>
      <c r="E1390" s="247" t="s">
        <v>1700</v>
      </c>
      <c r="F1390" s="248" t="s">
        <v>1701</v>
      </c>
      <c r="G1390" s="249" t="s">
        <v>297</v>
      </c>
      <c r="H1390" s="250">
        <v>3413.442</v>
      </c>
      <c r="I1390" s="251"/>
      <c r="J1390" s="252">
        <f>ROUND(I1390*H1390,2)</f>
        <v>0</v>
      </c>
      <c r="K1390" s="248" t="s">
        <v>298</v>
      </c>
      <c r="L1390" s="253"/>
      <c r="M1390" s="254" t="s">
        <v>1</v>
      </c>
      <c r="N1390" s="255" t="s">
        <v>43</v>
      </c>
      <c r="O1390" s="72"/>
      <c r="P1390" s="198">
        <f>O1390*H1390</f>
        <v>0</v>
      </c>
      <c r="Q1390" s="198">
        <v>1.3500000000000001E-3</v>
      </c>
      <c r="R1390" s="198">
        <f>Q1390*H1390</f>
        <v>4.6081466999999998</v>
      </c>
      <c r="S1390" s="198">
        <v>0</v>
      </c>
      <c r="T1390" s="199">
        <f>S1390*H1390</f>
        <v>0</v>
      </c>
      <c r="U1390" s="35"/>
      <c r="V1390" s="35"/>
      <c r="W1390" s="35"/>
      <c r="X1390" s="35"/>
      <c r="Y1390" s="35"/>
      <c r="Z1390" s="35"/>
      <c r="AA1390" s="35"/>
      <c r="AB1390" s="35"/>
      <c r="AC1390" s="35"/>
      <c r="AD1390" s="35"/>
      <c r="AE1390" s="35"/>
      <c r="AR1390" s="200" t="s">
        <v>573</v>
      </c>
      <c r="AT1390" s="200" t="s">
        <v>626</v>
      </c>
      <c r="AU1390" s="200" t="s">
        <v>120</v>
      </c>
      <c r="AY1390" s="18" t="s">
        <v>292</v>
      </c>
      <c r="BE1390" s="201">
        <f>IF(N1390="základní",J1390,0)</f>
        <v>0</v>
      </c>
      <c r="BF1390" s="201">
        <f>IF(N1390="snížená",J1390,0)</f>
        <v>0</v>
      </c>
      <c r="BG1390" s="201">
        <f>IF(N1390="zákl. přenesená",J1390,0)</f>
        <v>0</v>
      </c>
      <c r="BH1390" s="201">
        <f>IF(N1390="sníž. přenesená",J1390,0)</f>
        <v>0</v>
      </c>
      <c r="BI1390" s="201">
        <f>IF(N1390="nulová",J1390,0)</f>
        <v>0</v>
      </c>
      <c r="BJ1390" s="18" t="s">
        <v>120</v>
      </c>
      <c r="BK1390" s="201">
        <f>ROUND(I1390*H1390,2)</f>
        <v>0</v>
      </c>
      <c r="BL1390" s="18" t="s">
        <v>438</v>
      </c>
      <c r="BM1390" s="200" t="s">
        <v>1702</v>
      </c>
    </row>
    <row r="1391" spans="1:65" s="14" customFormat="1" ht="11.25">
      <c r="B1391" s="213"/>
      <c r="C1391" s="214"/>
      <c r="D1391" s="204" t="s">
        <v>301</v>
      </c>
      <c r="E1391" s="214"/>
      <c r="F1391" s="216" t="s">
        <v>1703</v>
      </c>
      <c r="G1391" s="214"/>
      <c r="H1391" s="217">
        <v>3413.442</v>
      </c>
      <c r="I1391" s="218"/>
      <c r="J1391" s="214"/>
      <c r="K1391" s="214"/>
      <c r="L1391" s="219"/>
      <c r="M1391" s="220"/>
      <c r="N1391" s="221"/>
      <c r="O1391" s="221"/>
      <c r="P1391" s="221"/>
      <c r="Q1391" s="221"/>
      <c r="R1391" s="221"/>
      <c r="S1391" s="221"/>
      <c r="T1391" s="222"/>
      <c r="AT1391" s="223" t="s">
        <v>301</v>
      </c>
      <c r="AU1391" s="223" t="s">
        <v>120</v>
      </c>
      <c r="AV1391" s="14" t="s">
        <v>120</v>
      </c>
      <c r="AW1391" s="14" t="s">
        <v>4</v>
      </c>
      <c r="AX1391" s="14" t="s">
        <v>85</v>
      </c>
      <c r="AY1391" s="223" t="s">
        <v>292</v>
      </c>
    </row>
    <row r="1392" spans="1:65" s="2" customFormat="1" ht="21.75" customHeight="1">
      <c r="A1392" s="35"/>
      <c r="B1392" s="36"/>
      <c r="C1392" s="189" t="s">
        <v>1704</v>
      </c>
      <c r="D1392" s="189" t="s">
        <v>294</v>
      </c>
      <c r="E1392" s="190" t="s">
        <v>1705</v>
      </c>
      <c r="F1392" s="191" t="s">
        <v>1706</v>
      </c>
      <c r="G1392" s="192" t="s">
        <v>581</v>
      </c>
      <c r="H1392" s="193">
        <v>21</v>
      </c>
      <c r="I1392" s="194"/>
      <c r="J1392" s="195">
        <f>ROUND(I1392*H1392,2)</f>
        <v>0</v>
      </c>
      <c r="K1392" s="191" t="s">
        <v>298</v>
      </c>
      <c r="L1392" s="40"/>
      <c r="M1392" s="196" t="s">
        <v>1</v>
      </c>
      <c r="N1392" s="197" t="s">
        <v>43</v>
      </c>
      <c r="O1392" s="72"/>
      <c r="P1392" s="198">
        <f>O1392*H1392</f>
        <v>0</v>
      </c>
      <c r="Q1392" s="198">
        <v>0</v>
      </c>
      <c r="R1392" s="198">
        <f>Q1392*H1392</f>
        <v>0</v>
      </c>
      <c r="S1392" s="198">
        <v>0</v>
      </c>
      <c r="T1392" s="199">
        <f>S1392*H1392</f>
        <v>0</v>
      </c>
      <c r="U1392" s="35"/>
      <c r="V1392" s="35"/>
      <c r="W1392" s="35"/>
      <c r="X1392" s="35"/>
      <c r="Y1392" s="35"/>
      <c r="Z1392" s="35"/>
      <c r="AA1392" s="35"/>
      <c r="AB1392" s="35"/>
      <c r="AC1392" s="35"/>
      <c r="AD1392" s="35"/>
      <c r="AE1392" s="35"/>
      <c r="AR1392" s="200" t="s">
        <v>438</v>
      </c>
      <c r="AT1392" s="200" t="s">
        <v>294</v>
      </c>
      <c r="AU1392" s="200" t="s">
        <v>120</v>
      </c>
      <c r="AY1392" s="18" t="s">
        <v>292</v>
      </c>
      <c r="BE1392" s="201">
        <f>IF(N1392="základní",J1392,0)</f>
        <v>0</v>
      </c>
      <c r="BF1392" s="201">
        <f>IF(N1392="snížená",J1392,0)</f>
        <v>0</v>
      </c>
      <c r="BG1392" s="201">
        <f>IF(N1392="zákl. přenesená",J1392,0)</f>
        <v>0</v>
      </c>
      <c r="BH1392" s="201">
        <f>IF(N1392="sníž. přenesená",J1392,0)</f>
        <v>0</v>
      </c>
      <c r="BI1392" s="201">
        <f>IF(N1392="nulová",J1392,0)</f>
        <v>0</v>
      </c>
      <c r="BJ1392" s="18" t="s">
        <v>120</v>
      </c>
      <c r="BK1392" s="201">
        <f>ROUND(I1392*H1392,2)</f>
        <v>0</v>
      </c>
      <c r="BL1392" s="18" t="s">
        <v>438</v>
      </c>
      <c r="BM1392" s="200" t="s">
        <v>1707</v>
      </c>
    </row>
    <row r="1393" spans="1:65" s="14" customFormat="1" ht="11.25">
      <c r="B1393" s="213"/>
      <c r="C1393" s="214"/>
      <c r="D1393" s="204" t="s">
        <v>301</v>
      </c>
      <c r="E1393" s="215" t="s">
        <v>1</v>
      </c>
      <c r="F1393" s="216" t="s">
        <v>1708</v>
      </c>
      <c r="G1393" s="214"/>
      <c r="H1393" s="217">
        <v>21</v>
      </c>
      <c r="I1393" s="218"/>
      <c r="J1393" s="214"/>
      <c r="K1393" s="214"/>
      <c r="L1393" s="219"/>
      <c r="M1393" s="220"/>
      <c r="N1393" s="221"/>
      <c r="O1393" s="221"/>
      <c r="P1393" s="221"/>
      <c r="Q1393" s="221"/>
      <c r="R1393" s="221"/>
      <c r="S1393" s="221"/>
      <c r="T1393" s="222"/>
      <c r="AT1393" s="223" t="s">
        <v>301</v>
      </c>
      <c r="AU1393" s="223" t="s">
        <v>120</v>
      </c>
      <c r="AV1393" s="14" t="s">
        <v>120</v>
      </c>
      <c r="AW1393" s="14" t="s">
        <v>32</v>
      </c>
      <c r="AX1393" s="14" t="s">
        <v>85</v>
      </c>
      <c r="AY1393" s="223" t="s">
        <v>292</v>
      </c>
    </row>
    <row r="1394" spans="1:65" s="2" customFormat="1" ht="24.2" customHeight="1">
      <c r="A1394" s="35"/>
      <c r="B1394" s="36"/>
      <c r="C1394" s="246" t="s">
        <v>1709</v>
      </c>
      <c r="D1394" s="246" t="s">
        <v>626</v>
      </c>
      <c r="E1394" s="247" t="s">
        <v>1710</v>
      </c>
      <c r="F1394" s="248" t="s">
        <v>1711</v>
      </c>
      <c r="G1394" s="249" t="s">
        <v>581</v>
      </c>
      <c r="H1394" s="250">
        <v>21</v>
      </c>
      <c r="I1394" s="251"/>
      <c r="J1394" s="252">
        <f>ROUND(I1394*H1394,2)</f>
        <v>0</v>
      </c>
      <c r="K1394" s="248" t="s">
        <v>298</v>
      </c>
      <c r="L1394" s="253"/>
      <c r="M1394" s="254" t="s">
        <v>1</v>
      </c>
      <c r="N1394" s="255" t="s">
        <v>43</v>
      </c>
      <c r="O1394" s="72"/>
      <c r="P1394" s="198">
        <f>O1394*H1394</f>
        <v>0</v>
      </c>
      <c r="Q1394" s="198">
        <v>2.5000000000000001E-3</v>
      </c>
      <c r="R1394" s="198">
        <f>Q1394*H1394</f>
        <v>5.2499999999999998E-2</v>
      </c>
      <c r="S1394" s="198">
        <v>0</v>
      </c>
      <c r="T1394" s="199">
        <f>S1394*H1394</f>
        <v>0</v>
      </c>
      <c r="U1394" s="35"/>
      <c r="V1394" s="35"/>
      <c r="W1394" s="35"/>
      <c r="X1394" s="35"/>
      <c r="Y1394" s="35"/>
      <c r="Z1394" s="35"/>
      <c r="AA1394" s="35"/>
      <c r="AB1394" s="35"/>
      <c r="AC1394" s="35"/>
      <c r="AD1394" s="35"/>
      <c r="AE1394" s="35"/>
      <c r="AR1394" s="200" t="s">
        <v>573</v>
      </c>
      <c r="AT1394" s="200" t="s">
        <v>626</v>
      </c>
      <c r="AU1394" s="200" t="s">
        <v>120</v>
      </c>
      <c r="AY1394" s="18" t="s">
        <v>292</v>
      </c>
      <c r="BE1394" s="201">
        <f>IF(N1394="základní",J1394,0)</f>
        <v>0</v>
      </c>
      <c r="BF1394" s="201">
        <f>IF(N1394="snížená",J1394,0)</f>
        <v>0</v>
      </c>
      <c r="BG1394" s="201">
        <f>IF(N1394="zákl. přenesená",J1394,0)</f>
        <v>0</v>
      </c>
      <c r="BH1394" s="201">
        <f>IF(N1394="sníž. přenesená",J1394,0)</f>
        <v>0</v>
      </c>
      <c r="BI1394" s="201">
        <f>IF(N1394="nulová",J1394,0)</f>
        <v>0</v>
      </c>
      <c r="BJ1394" s="18" t="s">
        <v>120</v>
      </c>
      <c r="BK1394" s="201">
        <f>ROUND(I1394*H1394,2)</f>
        <v>0</v>
      </c>
      <c r="BL1394" s="18" t="s">
        <v>438</v>
      </c>
      <c r="BM1394" s="200" t="s">
        <v>1712</v>
      </c>
    </row>
    <row r="1395" spans="1:65" s="2" customFormat="1" ht="24.2" customHeight="1">
      <c r="A1395" s="35"/>
      <c r="B1395" s="36"/>
      <c r="C1395" s="189" t="s">
        <v>1713</v>
      </c>
      <c r="D1395" s="189" t="s">
        <v>294</v>
      </c>
      <c r="E1395" s="190" t="s">
        <v>1714</v>
      </c>
      <c r="F1395" s="191" t="s">
        <v>1715</v>
      </c>
      <c r="G1395" s="192" t="s">
        <v>297</v>
      </c>
      <c r="H1395" s="193">
        <v>3103.1289999999999</v>
      </c>
      <c r="I1395" s="194"/>
      <c r="J1395" s="195">
        <f>ROUND(I1395*H1395,2)</f>
        <v>0</v>
      </c>
      <c r="K1395" s="191" t="s">
        <v>298</v>
      </c>
      <c r="L1395" s="40"/>
      <c r="M1395" s="196" t="s">
        <v>1</v>
      </c>
      <c r="N1395" s="197" t="s">
        <v>43</v>
      </c>
      <c r="O1395" s="72"/>
      <c r="P1395" s="198">
        <f>O1395*H1395</f>
        <v>0</v>
      </c>
      <c r="Q1395" s="198">
        <v>0</v>
      </c>
      <c r="R1395" s="198">
        <f>Q1395*H1395</f>
        <v>0</v>
      </c>
      <c r="S1395" s="198">
        <v>0</v>
      </c>
      <c r="T1395" s="199">
        <f>S1395*H1395</f>
        <v>0</v>
      </c>
      <c r="U1395" s="35"/>
      <c r="V1395" s="35"/>
      <c r="W1395" s="35"/>
      <c r="X1395" s="35"/>
      <c r="Y1395" s="35"/>
      <c r="Z1395" s="35"/>
      <c r="AA1395" s="35"/>
      <c r="AB1395" s="35"/>
      <c r="AC1395" s="35"/>
      <c r="AD1395" s="35"/>
      <c r="AE1395" s="35"/>
      <c r="AR1395" s="200" t="s">
        <v>438</v>
      </c>
      <c r="AT1395" s="200" t="s">
        <v>294</v>
      </c>
      <c r="AU1395" s="200" t="s">
        <v>120</v>
      </c>
      <c r="AY1395" s="18" t="s">
        <v>292</v>
      </c>
      <c r="BE1395" s="201">
        <f>IF(N1395="základní",J1395,0)</f>
        <v>0</v>
      </c>
      <c r="BF1395" s="201">
        <f>IF(N1395="snížená",J1395,0)</f>
        <v>0</v>
      </c>
      <c r="BG1395" s="201">
        <f>IF(N1395="zákl. přenesená",J1395,0)</f>
        <v>0</v>
      </c>
      <c r="BH1395" s="201">
        <f>IF(N1395="sníž. přenesená",J1395,0)</f>
        <v>0</v>
      </c>
      <c r="BI1395" s="201">
        <f>IF(N1395="nulová",J1395,0)</f>
        <v>0</v>
      </c>
      <c r="BJ1395" s="18" t="s">
        <v>120</v>
      </c>
      <c r="BK1395" s="201">
        <f>ROUND(I1395*H1395,2)</f>
        <v>0</v>
      </c>
      <c r="BL1395" s="18" t="s">
        <v>438</v>
      </c>
      <c r="BM1395" s="200" t="s">
        <v>1716</v>
      </c>
    </row>
    <row r="1396" spans="1:65" s="14" customFormat="1" ht="11.25">
      <c r="B1396" s="213"/>
      <c r="C1396" s="214"/>
      <c r="D1396" s="204" t="s">
        <v>301</v>
      </c>
      <c r="E1396" s="215" t="s">
        <v>1</v>
      </c>
      <c r="F1396" s="216" t="s">
        <v>1717</v>
      </c>
      <c r="G1396" s="214"/>
      <c r="H1396" s="217">
        <v>3103.1289999999999</v>
      </c>
      <c r="I1396" s="218"/>
      <c r="J1396" s="214"/>
      <c r="K1396" s="214"/>
      <c r="L1396" s="219"/>
      <c r="M1396" s="220"/>
      <c r="N1396" s="221"/>
      <c r="O1396" s="221"/>
      <c r="P1396" s="221"/>
      <c r="Q1396" s="221"/>
      <c r="R1396" s="221"/>
      <c r="S1396" s="221"/>
      <c r="T1396" s="222"/>
      <c r="AT1396" s="223" t="s">
        <v>301</v>
      </c>
      <c r="AU1396" s="223" t="s">
        <v>120</v>
      </c>
      <c r="AV1396" s="14" t="s">
        <v>120</v>
      </c>
      <c r="AW1396" s="14" t="s">
        <v>32</v>
      </c>
      <c r="AX1396" s="14" t="s">
        <v>85</v>
      </c>
      <c r="AY1396" s="223" t="s">
        <v>292</v>
      </c>
    </row>
    <row r="1397" spans="1:65" s="2" customFormat="1" ht="24.2" customHeight="1">
      <c r="A1397" s="35"/>
      <c r="B1397" s="36"/>
      <c r="C1397" s="246" t="s">
        <v>1718</v>
      </c>
      <c r="D1397" s="246" t="s">
        <v>626</v>
      </c>
      <c r="E1397" s="247" t="s">
        <v>1719</v>
      </c>
      <c r="F1397" s="248" t="s">
        <v>1720</v>
      </c>
      <c r="G1397" s="249" t="s">
        <v>297</v>
      </c>
      <c r="H1397" s="250">
        <v>3413.442</v>
      </c>
      <c r="I1397" s="251"/>
      <c r="J1397" s="252">
        <f>ROUND(I1397*H1397,2)</f>
        <v>0</v>
      </c>
      <c r="K1397" s="248" t="s">
        <v>298</v>
      </c>
      <c r="L1397" s="253"/>
      <c r="M1397" s="254" t="s">
        <v>1</v>
      </c>
      <c r="N1397" s="255" t="s">
        <v>43</v>
      </c>
      <c r="O1397" s="72"/>
      <c r="P1397" s="198">
        <f>O1397*H1397</f>
        <v>0</v>
      </c>
      <c r="Q1397" s="198">
        <v>4.0000000000000001E-3</v>
      </c>
      <c r="R1397" s="198">
        <f>Q1397*H1397</f>
        <v>13.653767999999999</v>
      </c>
      <c r="S1397" s="198">
        <v>0</v>
      </c>
      <c r="T1397" s="199">
        <f>S1397*H1397</f>
        <v>0</v>
      </c>
      <c r="U1397" s="35"/>
      <c r="V1397" s="35"/>
      <c r="W1397" s="35"/>
      <c r="X1397" s="35"/>
      <c r="Y1397" s="35"/>
      <c r="Z1397" s="35"/>
      <c r="AA1397" s="35"/>
      <c r="AB1397" s="35"/>
      <c r="AC1397" s="35"/>
      <c r="AD1397" s="35"/>
      <c r="AE1397" s="35"/>
      <c r="AR1397" s="200" t="s">
        <v>573</v>
      </c>
      <c r="AT1397" s="200" t="s">
        <v>626</v>
      </c>
      <c r="AU1397" s="200" t="s">
        <v>120</v>
      </c>
      <c r="AY1397" s="18" t="s">
        <v>292</v>
      </c>
      <c r="BE1397" s="201">
        <f>IF(N1397="základní",J1397,0)</f>
        <v>0</v>
      </c>
      <c r="BF1397" s="201">
        <f>IF(N1397="snížená",J1397,0)</f>
        <v>0</v>
      </c>
      <c r="BG1397" s="201">
        <f>IF(N1397="zákl. přenesená",J1397,0)</f>
        <v>0</v>
      </c>
      <c r="BH1397" s="201">
        <f>IF(N1397="sníž. přenesená",J1397,0)</f>
        <v>0</v>
      </c>
      <c r="BI1397" s="201">
        <f>IF(N1397="nulová",J1397,0)</f>
        <v>0</v>
      </c>
      <c r="BJ1397" s="18" t="s">
        <v>120</v>
      </c>
      <c r="BK1397" s="201">
        <f>ROUND(I1397*H1397,2)</f>
        <v>0</v>
      </c>
      <c r="BL1397" s="18" t="s">
        <v>438</v>
      </c>
      <c r="BM1397" s="200" t="s">
        <v>1721</v>
      </c>
    </row>
    <row r="1398" spans="1:65" s="14" customFormat="1" ht="11.25">
      <c r="B1398" s="213"/>
      <c r="C1398" s="214"/>
      <c r="D1398" s="204" t="s">
        <v>301</v>
      </c>
      <c r="E1398" s="214"/>
      <c r="F1398" s="216" t="s">
        <v>1703</v>
      </c>
      <c r="G1398" s="214"/>
      <c r="H1398" s="217">
        <v>3413.442</v>
      </c>
      <c r="I1398" s="218"/>
      <c r="J1398" s="214"/>
      <c r="K1398" s="214"/>
      <c r="L1398" s="219"/>
      <c r="M1398" s="220"/>
      <c r="N1398" s="221"/>
      <c r="O1398" s="221"/>
      <c r="P1398" s="221"/>
      <c r="Q1398" s="221"/>
      <c r="R1398" s="221"/>
      <c r="S1398" s="221"/>
      <c r="T1398" s="222"/>
      <c r="AT1398" s="223" t="s">
        <v>301</v>
      </c>
      <c r="AU1398" s="223" t="s">
        <v>120</v>
      </c>
      <c r="AV1398" s="14" t="s">
        <v>120</v>
      </c>
      <c r="AW1398" s="14" t="s">
        <v>4</v>
      </c>
      <c r="AX1398" s="14" t="s">
        <v>85</v>
      </c>
      <c r="AY1398" s="223" t="s">
        <v>292</v>
      </c>
    </row>
    <row r="1399" spans="1:65" s="2" customFormat="1" ht="24.2" customHeight="1">
      <c r="A1399" s="35"/>
      <c r="B1399" s="36"/>
      <c r="C1399" s="189" t="s">
        <v>1722</v>
      </c>
      <c r="D1399" s="189" t="s">
        <v>294</v>
      </c>
      <c r="E1399" s="190" t="s">
        <v>1723</v>
      </c>
      <c r="F1399" s="191" t="s">
        <v>1724</v>
      </c>
      <c r="G1399" s="192" t="s">
        <v>297</v>
      </c>
      <c r="H1399" s="193">
        <v>3103.1289999999999</v>
      </c>
      <c r="I1399" s="194"/>
      <c r="J1399" s="195">
        <f>ROUND(I1399*H1399,2)</f>
        <v>0</v>
      </c>
      <c r="K1399" s="191" t="s">
        <v>298</v>
      </c>
      <c r="L1399" s="40"/>
      <c r="M1399" s="196" t="s">
        <v>1</v>
      </c>
      <c r="N1399" s="197" t="s">
        <v>43</v>
      </c>
      <c r="O1399" s="72"/>
      <c r="P1399" s="198">
        <f>O1399*H1399</f>
        <v>0</v>
      </c>
      <c r="Q1399" s="198">
        <v>0</v>
      </c>
      <c r="R1399" s="198">
        <f>Q1399*H1399</f>
        <v>0</v>
      </c>
      <c r="S1399" s="198">
        <v>0</v>
      </c>
      <c r="T1399" s="199">
        <f>S1399*H1399</f>
        <v>0</v>
      </c>
      <c r="U1399" s="35"/>
      <c r="V1399" s="35"/>
      <c r="W1399" s="35"/>
      <c r="X1399" s="35"/>
      <c r="Y1399" s="35"/>
      <c r="Z1399" s="35"/>
      <c r="AA1399" s="35"/>
      <c r="AB1399" s="35"/>
      <c r="AC1399" s="35"/>
      <c r="AD1399" s="35"/>
      <c r="AE1399" s="35"/>
      <c r="AR1399" s="200" t="s">
        <v>438</v>
      </c>
      <c r="AT1399" s="200" t="s">
        <v>294</v>
      </c>
      <c r="AU1399" s="200" t="s">
        <v>120</v>
      </c>
      <c r="AY1399" s="18" t="s">
        <v>292</v>
      </c>
      <c r="BE1399" s="201">
        <f>IF(N1399="základní",J1399,0)</f>
        <v>0</v>
      </c>
      <c r="BF1399" s="201">
        <f>IF(N1399="snížená",J1399,0)</f>
        <v>0</v>
      </c>
      <c r="BG1399" s="201">
        <f>IF(N1399="zákl. přenesená",J1399,0)</f>
        <v>0</v>
      </c>
      <c r="BH1399" s="201">
        <f>IF(N1399="sníž. přenesená",J1399,0)</f>
        <v>0</v>
      </c>
      <c r="BI1399" s="201">
        <f>IF(N1399="nulová",J1399,0)</f>
        <v>0</v>
      </c>
      <c r="BJ1399" s="18" t="s">
        <v>120</v>
      </c>
      <c r="BK1399" s="201">
        <f>ROUND(I1399*H1399,2)</f>
        <v>0</v>
      </c>
      <c r="BL1399" s="18" t="s">
        <v>438</v>
      </c>
      <c r="BM1399" s="200" t="s">
        <v>1725</v>
      </c>
    </row>
    <row r="1400" spans="1:65" s="14" customFormat="1" ht="11.25">
      <c r="B1400" s="213"/>
      <c r="C1400" s="214"/>
      <c r="D1400" s="204" t="s">
        <v>301</v>
      </c>
      <c r="E1400" s="215" t="s">
        <v>1</v>
      </c>
      <c r="F1400" s="216" t="s">
        <v>1717</v>
      </c>
      <c r="G1400" s="214"/>
      <c r="H1400" s="217">
        <v>3103.1289999999999</v>
      </c>
      <c r="I1400" s="218"/>
      <c r="J1400" s="214"/>
      <c r="K1400" s="214"/>
      <c r="L1400" s="219"/>
      <c r="M1400" s="220"/>
      <c r="N1400" s="221"/>
      <c r="O1400" s="221"/>
      <c r="P1400" s="221"/>
      <c r="Q1400" s="221"/>
      <c r="R1400" s="221"/>
      <c r="S1400" s="221"/>
      <c r="T1400" s="222"/>
      <c r="AT1400" s="223" t="s">
        <v>301</v>
      </c>
      <c r="AU1400" s="223" t="s">
        <v>120</v>
      </c>
      <c r="AV1400" s="14" t="s">
        <v>120</v>
      </c>
      <c r="AW1400" s="14" t="s">
        <v>32</v>
      </c>
      <c r="AX1400" s="14" t="s">
        <v>85</v>
      </c>
      <c r="AY1400" s="223" t="s">
        <v>292</v>
      </c>
    </row>
    <row r="1401" spans="1:65" s="2" customFormat="1" ht="24.2" customHeight="1">
      <c r="A1401" s="35"/>
      <c r="B1401" s="36"/>
      <c r="C1401" s="246" t="s">
        <v>1726</v>
      </c>
      <c r="D1401" s="246" t="s">
        <v>626</v>
      </c>
      <c r="E1401" s="247" t="s">
        <v>1727</v>
      </c>
      <c r="F1401" s="248" t="s">
        <v>1728</v>
      </c>
      <c r="G1401" s="249" t="s">
        <v>307</v>
      </c>
      <c r="H1401" s="250">
        <v>195.49700000000001</v>
      </c>
      <c r="I1401" s="251"/>
      <c r="J1401" s="252">
        <f>ROUND(I1401*H1401,2)</f>
        <v>0</v>
      </c>
      <c r="K1401" s="248" t="s">
        <v>298</v>
      </c>
      <c r="L1401" s="253"/>
      <c r="M1401" s="254" t="s">
        <v>1</v>
      </c>
      <c r="N1401" s="255" t="s">
        <v>43</v>
      </c>
      <c r="O1401" s="72"/>
      <c r="P1401" s="198">
        <f>O1401*H1401</f>
        <v>0</v>
      </c>
      <c r="Q1401" s="198">
        <v>0.35</v>
      </c>
      <c r="R1401" s="198">
        <f>Q1401*H1401</f>
        <v>68.423950000000005</v>
      </c>
      <c r="S1401" s="198">
        <v>0</v>
      </c>
      <c r="T1401" s="199">
        <f>S1401*H1401</f>
        <v>0</v>
      </c>
      <c r="U1401" s="35"/>
      <c r="V1401" s="35"/>
      <c r="W1401" s="35"/>
      <c r="X1401" s="35"/>
      <c r="Y1401" s="35"/>
      <c r="Z1401" s="35"/>
      <c r="AA1401" s="35"/>
      <c r="AB1401" s="35"/>
      <c r="AC1401" s="35"/>
      <c r="AD1401" s="35"/>
      <c r="AE1401" s="35"/>
      <c r="AR1401" s="200" t="s">
        <v>573</v>
      </c>
      <c r="AT1401" s="200" t="s">
        <v>626</v>
      </c>
      <c r="AU1401" s="200" t="s">
        <v>120</v>
      </c>
      <c r="AY1401" s="18" t="s">
        <v>292</v>
      </c>
      <c r="BE1401" s="201">
        <f>IF(N1401="základní",J1401,0)</f>
        <v>0</v>
      </c>
      <c r="BF1401" s="201">
        <f>IF(N1401="snížená",J1401,0)</f>
        <v>0</v>
      </c>
      <c r="BG1401" s="201">
        <f>IF(N1401="zákl. přenesená",J1401,0)</f>
        <v>0</v>
      </c>
      <c r="BH1401" s="201">
        <f>IF(N1401="sníž. přenesená",J1401,0)</f>
        <v>0</v>
      </c>
      <c r="BI1401" s="201">
        <f>IF(N1401="nulová",J1401,0)</f>
        <v>0</v>
      </c>
      <c r="BJ1401" s="18" t="s">
        <v>120</v>
      </c>
      <c r="BK1401" s="201">
        <f>ROUND(I1401*H1401,2)</f>
        <v>0</v>
      </c>
      <c r="BL1401" s="18" t="s">
        <v>438</v>
      </c>
      <c r="BM1401" s="200" t="s">
        <v>1729</v>
      </c>
    </row>
    <row r="1402" spans="1:65" s="14" customFormat="1" ht="11.25">
      <c r="B1402" s="213"/>
      <c r="C1402" s="214"/>
      <c r="D1402" s="204" t="s">
        <v>301</v>
      </c>
      <c r="E1402" s="215" t="s">
        <v>1</v>
      </c>
      <c r="F1402" s="216" t="s">
        <v>1730</v>
      </c>
      <c r="G1402" s="214"/>
      <c r="H1402" s="217">
        <v>195.49700000000001</v>
      </c>
      <c r="I1402" s="218"/>
      <c r="J1402" s="214"/>
      <c r="K1402" s="214"/>
      <c r="L1402" s="219"/>
      <c r="M1402" s="220"/>
      <c r="N1402" s="221"/>
      <c r="O1402" s="221"/>
      <c r="P1402" s="221"/>
      <c r="Q1402" s="221"/>
      <c r="R1402" s="221"/>
      <c r="S1402" s="221"/>
      <c r="T1402" s="222"/>
      <c r="AT1402" s="223" t="s">
        <v>301</v>
      </c>
      <c r="AU1402" s="223" t="s">
        <v>120</v>
      </c>
      <c r="AV1402" s="14" t="s">
        <v>120</v>
      </c>
      <c r="AW1402" s="14" t="s">
        <v>32</v>
      </c>
      <c r="AX1402" s="14" t="s">
        <v>85</v>
      </c>
      <c r="AY1402" s="223" t="s">
        <v>292</v>
      </c>
    </row>
    <row r="1403" spans="1:65" s="2" customFormat="1" ht="24.2" customHeight="1">
      <c r="A1403" s="35"/>
      <c r="B1403" s="36"/>
      <c r="C1403" s="189" t="s">
        <v>1731</v>
      </c>
      <c r="D1403" s="189" t="s">
        <v>294</v>
      </c>
      <c r="E1403" s="190" t="s">
        <v>1732</v>
      </c>
      <c r="F1403" s="191" t="s">
        <v>1733</v>
      </c>
      <c r="G1403" s="192" t="s">
        <v>297</v>
      </c>
      <c r="H1403" s="193">
        <v>3103.1289999999999</v>
      </c>
      <c r="I1403" s="194"/>
      <c r="J1403" s="195">
        <f>ROUND(I1403*H1403,2)</f>
        <v>0</v>
      </c>
      <c r="K1403" s="191" t="s">
        <v>298</v>
      </c>
      <c r="L1403" s="40"/>
      <c r="M1403" s="196" t="s">
        <v>1</v>
      </c>
      <c r="N1403" s="197" t="s">
        <v>43</v>
      </c>
      <c r="O1403" s="72"/>
      <c r="P1403" s="198">
        <f>O1403*H1403</f>
        <v>0</v>
      </c>
      <c r="Q1403" s="198">
        <v>0</v>
      </c>
      <c r="R1403" s="198">
        <f>Q1403*H1403</f>
        <v>0</v>
      </c>
      <c r="S1403" s="198">
        <v>0</v>
      </c>
      <c r="T1403" s="199">
        <f>S1403*H1403</f>
        <v>0</v>
      </c>
      <c r="U1403" s="35"/>
      <c r="V1403" s="35"/>
      <c r="W1403" s="35"/>
      <c r="X1403" s="35"/>
      <c r="Y1403" s="35"/>
      <c r="Z1403" s="35"/>
      <c r="AA1403" s="35"/>
      <c r="AB1403" s="35"/>
      <c r="AC1403" s="35"/>
      <c r="AD1403" s="35"/>
      <c r="AE1403" s="35"/>
      <c r="AR1403" s="200" t="s">
        <v>438</v>
      </c>
      <c r="AT1403" s="200" t="s">
        <v>294</v>
      </c>
      <c r="AU1403" s="200" t="s">
        <v>120</v>
      </c>
      <c r="AY1403" s="18" t="s">
        <v>292</v>
      </c>
      <c r="BE1403" s="201">
        <f>IF(N1403="základní",J1403,0)</f>
        <v>0</v>
      </c>
      <c r="BF1403" s="201">
        <f>IF(N1403="snížená",J1403,0)</f>
        <v>0</v>
      </c>
      <c r="BG1403" s="201">
        <f>IF(N1403="zákl. přenesená",J1403,0)</f>
        <v>0</v>
      </c>
      <c r="BH1403" s="201">
        <f>IF(N1403="sníž. přenesená",J1403,0)</f>
        <v>0</v>
      </c>
      <c r="BI1403" s="201">
        <f>IF(N1403="nulová",J1403,0)</f>
        <v>0</v>
      </c>
      <c r="BJ1403" s="18" t="s">
        <v>120</v>
      </c>
      <c r="BK1403" s="201">
        <f>ROUND(I1403*H1403,2)</f>
        <v>0</v>
      </c>
      <c r="BL1403" s="18" t="s">
        <v>438</v>
      </c>
      <c r="BM1403" s="200" t="s">
        <v>1734</v>
      </c>
    </row>
    <row r="1404" spans="1:65" s="14" customFormat="1" ht="11.25">
      <c r="B1404" s="213"/>
      <c r="C1404" s="214"/>
      <c r="D1404" s="204" t="s">
        <v>301</v>
      </c>
      <c r="E1404" s="215" t="s">
        <v>1</v>
      </c>
      <c r="F1404" s="216" t="s">
        <v>1717</v>
      </c>
      <c r="G1404" s="214"/>
      <c r="H1404" s="217">
        <v>3103.1289999999999</v>
      </c>
      <c r="I1404" s="218"/>
      <c r="J1404" s="214"/>
      <c r="K1404" s="214"/>
      <c r="L1404" s="219"/>
      <c r="M1404" s="220"/>
      <c r="N1404" s="221"/>
      <c r="O1404" s="221"/>
      <c r="P1404" s="221"/>
      <c r="Q1404" s="221"/>
      <c r="R1404" s="221"/>
      <c r="S1404" s="221"/>
      <c r="T1404" s="222"/>
      <c r="AT1404" s="223" t="s">
        <v>301</v>
      </c>
      <c r="AU1404" s="223" t="s">
        <v>120</v>
      </c>
      <c r="AV1404" s="14" t="s">
        <v>120</v>
      </c>
      <c r="AW1404" s="14" t="s">
        <v>32</v>
      </c>
      <c r="AX1404" s="14" t="s">
        <v>85</v>
      </c>
      <c r="AY1404" s="223" t="s">
        <v>292</v>
      </c>
    </row>
    <row r="1405" spans="1:65" s="2" customFormat="1" ht="21.75" customHeight="1">
      <c r="A1405" s="35"/>
      <c r="B1405" s="36"/>
      <c r="C1405" s="246" t="s">
        <v>1735</v>
      </c>
      <c r="D1405" s="246" t="s">
        <v>626</v>
      </c>
      <c r="E1405" s="247" t="s">
        <v>1736</v>
      </c>
      <c r="F1405" s="248" t="s">
        <v>1737</v>
      </c>
      <c r="G1405" s="249" t="s">
        <v>1738</v>
      </c>
      <c r="H1405" s="250">
        <v>155.15600000000001</v>
      </c>
      <c r="I1405" s="251"/>
      <c r="J1405" s="252">
        <f>ROUND(I1405*H1405,2)</f>
        <v>0</v>
      </c>
      <c r="K1405" s="248" t="s">
        <v>298</v>
      </c>
      <c r="L1405" s="253"/>
      <c r="M1405" s="254" t="s">
        <v>1</v>
      </c>
      <c r="N1405" s="255" t="s">
        <v>43</v>
      </c>
      <c r="O1405" s="72"/>
      <c r="P1405" s="198">
        <f>O1405*H1405</f>
        <v>0</v>
      </c>
      <c r="Q1405" s="198">
        <v>1E-3</v>
      </c>
      <c r="R1405" s="198">
        <f>Q1405*H1405</f>
        <v>0.15515600000000002</v>
      </c>
      <c r="S1405" s="198">
        <v>0</v>
      </c>
      <c r="T1405" s="199">
        <f>S1405*H1405</f>
        <v>0</v>
      </c>
      <c r="U1405" s="35"/>
      <c r="V1405" s="35"/>
      <c r="W1405" s="35"/>
      <c r="X1405" s="35"/>
      <c r="Y1405" s="35"/>
      <c r="Z1405" s="35"/>
      <c r="AA1405" s="35"/>
      <c r="AB1405" s="35"/>
      <c r="AC1405" s="35"/>
      <c r="AD1405" s="35"/>
      <c r="AE1405" s="35"/>
      <c r="AR1405" s="200" t="s">
        <v>573</v>
      </c>
      <c r="AT1405" s="200" t="s">
        <v>626</v>
      </c>
      <c r="AU1405" s="200" t="s">
        <v>120</v>
      </c>
      <c r="AY1405" s="18" t="s">
        <v>292</v>
      </c>
      <c r="BE1405" s="201">
        <f>IF(N1405="základní",J1405,0)</f>
        <v>0</v>
      </c>
      <c r="BF1405" s="201">
        <f>IF(N1405="snížená",J1405,0)</f>
        <v>0</v>
      </c>
      <c r="BG1405" s="201">
        <f>IF(N1405="zákl. přenesená",J1405,0)</f>
        <v>0</v>
      </c>
      <c r="BH1405" s="201">
        <f>IF(N1405="sníž. přenesená",J1405,0)</f>
        <v>0</v>
      </c>
      <c r="BI1405" s="201">
        <f>IF(N1405="nulová",J1405,0)</f>
        <v>0</v>
      </c>
      <c r="BJ1405" s="18" t="s">
        <v>120</v>
      </c>
      <c r="BK1405" s="201">
        <f>ROUND(I1405*H1405,2)</f>
        <v>0</v>
      </c>
      <c r="BL1405" s="18" t="s">
        <v>438</v>
      </c>
      <c r="BM1405" s="200" t="s">
        <v>1739</v>
      </c>
    </row>
    <row r="1406" spans="1:65" s="14" customFormat="1" ht="11.25">
      <c r="B1406" s="213"/>
      <c r="C1406" s="214"/>
      <c r="D1406" s="204" t="s">
        <v>301</v>
      </c>
      <c r="E1406" s="215" t="s">
        <v>1</v>
      </c>
      <c r="F1406" s="216" t="s">
        <v>1740</v>
      </c>
      <c r="G1406" s="214"/>
      <c r="H1406" s="217">
        <v>155.15600000000001</v>
      </c>
      <c r="I1406" s="218"/>
      <c r="J1406" s="214"/>
      <c r="K1406" s="214"/>
      <c r="L1406" s="219"/>
      <c r="M1406" s="220"/>
      <c r="N1406" s="221"/>
      <c r="O1406" s="221"/>
      <c r="P1406" s="221"/>
      <c r="Q1406" s="221"/>
      <c r="R1406" s="221"/>
      <c r="S1406" s="221"/>
      <c r="T1406" s="222"/>
      <c r="AT1406" s="223" t="s">
        <v>301</v>
      </c>
      <c r="AU1406" s="223" t="s">
        <v>120</v>
      </c>
      <c r="AV1406" s="14" t="s">
        <v>120</v>
      </c>
      <c r="AW1406" s="14" t="s">
        <v>32</v>
      </c>
      <c r="AX1406" s="14" t="s">
        <v>85</v>
      </c>
      <c r="AY1406" s="223" t="s">
        <v>292</v>
      </c>
    </row>
    <row r="1407" spans="1:65" s="2" customFormat="1" ht="24.2" customHeight="1">
      <c r="A1407" s="35"/>
      <c r="B1407" s="36"/>
      <c r="C1407" s="189" t="s">
        <v>1741</v>
      </c>
      <c r="D1407" s="189" t="s">
        <v>294</v>
      </c>
      <c r="E1407" s="190" t="s">
        <v>1742</v>
      </c>
      <c r="F1407" s="191" t="s">
        <v>1743</v>
      </c>
      <c r="G1407" s="192" t="s">
        <v>307</v>
      </c>
      <c r="H1407" s="193">
        <v>59.08</v>
      </c>
      <c r="I1407" s="194"/>
      <c r="J1407" s="195">
        <f>ROUND(I1407*H1407,2)</f>
        <v>0</v>
      </c>
      <c r="K1407" s="191" t="s">
        <v>298</v>
      </c>
      <c r="L1407" s="40"/>
      <c r="M1407" s="196" t="s">
        <v>1</v>
      </c>
      <c r="N1407" s="197" t="s">
        <v>43</v>
      </c>
      <c r="O1407" s="72"/>
      <c r="P1407" s="198">
        <f>O1407*H1407</f>
        <v>0</v>
      </c>
      <c r="Q1407" s="198">
        <v>0</v>
      </c>
      <c r="R1407" s="198">
        <f>Q1407*H1407</f>
        <v>0</v>
      </c>
      <c r="S1407" s="198">
        <v>0</v>
      </c>
      <c r="T1407" s="199">
        <f>S1407*H1407</f>
        <v>0</v>
      </c>
      <c r="U1407" s="35"/>
      <c r="V1407" s="35"/>
      <c r="W1407" s="35"/>
      <c r="X1407" s="35"/>
      <c r="Y1407" s="35"/>
      <c r="Z1407" s="35"/>
      <c r="AA1407" s="35"/>
      <c r="AB1407" s="35"/>
      <c r="AC1407" s="35"/>
      <c r="AD1407" s="35"/>
      <c r="AE1407" s="35"/>
      <c r="AR1407" s="200" t="s">
        <v>438</v>
      </c>
      <c r="AT1407" s="200" t="s">
        <v>294</v>
      </c>
      <c r="AU1407" s="200" t="s">
        <v>120</v>
      </c>
      <c r="AY1407" s="18" t="s">
        <v>292</v>
      </c>
      <c r="BE1407" s="201">
        <f>IF(N1407="základní",J1407,0)</f>
        <v>0</v>
      </c>
      <c r="BF1407" s="201">
        <f>IF(N1407="snížená",J1407,0)</f>
        <v>0</v>
      </c>
      <c r="BG1407" s="201">
        <f>IF(N1407="zákl. přenesená",J1407,0)</f>
        <v>0</v>
      </c>
      <c r="BH1407" s="201">
        <f>IF(N1407="sníž. přenesená",J1407,0)</f>
        <v>0</v>
      </c>
      <c r="BI1407" s="201">
        <f>IF(N1407="nulová",J1407,0)</f>
        <v>0</v>
      </c>
      <c r="BJ1407" s="18" t="s">
        <v>120</v>
      </c>
      <c r="BK1407" s="201">
        <f>ROUND(I1407*H1407,2)</f>
        <v>0</v>
      </c>
      <c r="BL1407" s="18" t="s">
        <v>438</v>
      </c>
      <c r="BM1407" s="200" t="s">
        <v>1744</v>
      </c>
    </row>
    <row r="1408" spans="1:65" s="14" customFormat="1" ht="11.25">
      <c r="B1408" s="213"/>
      <c r="C1408" s="214"/>
      <c r="D1408" s="204" t="s">
        <v>301</v>
      </c>
      <c r="E1408" s="215" t="s">
        <v>1</v>
      </c>
      <c r="F1408" s="216" t="s">
        <v>1745</v>
      </c>
      <c r="G1408" s="214"/>
      <c r="H1408" s="217">
        <v>59.08</v>
      </c>
      <c r="I1408" s="218"/>
      <c r="J1408" s="214"/>
      <c r="K1408" s="214"/>
      <c r="L1408" s="219"/>
      <c r="M1408" s="220"/>
      <c r="N1408" s="221"/>
      <c r="O1408" s="221"/>
      <c r="P1408" s="221"/>
      <c r="Q1408" s="221"/>
      <c r="R1408" s="221"/>
      <c r="S1408" s="221"/>
      <c r="T1408" s="222"/>
      <c r="AT1408" s="223" t="s">
        <v>301</v>
      </c>
      <c r="AU1408" s="223" t="s">
        <v>120</v>
      </c>
      <c r="AV1408" s="14" t="s">
        <v>120</v>
      </c>
      <c r="AW1408" s="14" t="s">
        <v>32</v>
      </c>
      <c r="AX1408" s="14" t="s">
        <v>85</v>
      </c>
      <c r="AY1408" s="223" t="s">
        <v>292</v>
      </c>
    </row>
    <row r="1409" spans="1:65" s="2" customFormat="1" ht="16.5" customHeight="1">
      <c r="A1409" s="35"/>
      <c r="B1409" s="36"/>
      <c r="C1409" s="246" t="s">
        <v>1746</v>
      </c>
      <c r="D1409" s="246" t="s">
        <v>626</v>
      </c>
      <c r="E1409" s="247" t="s">
        <v>1747</v>
      </c>
      <c r="F1409" s="248" t="s">
        <v>1748</v>
      </c>
      <c r="G1409" s="249" t="s">
        <v>365</v>
      </c>
      <c r="H1409" s="250">
        <v>118.16</v>
      </c>
      <c r="I1409" s="251"/>
      <c r="J1409" s="252">
        <f>ROUND(I1409*H1409,2)</f>
        <v>0</v>
      </c>
      <c r="K1409" s="248" t="s">
        <v>298</v>
      </c>
      <c r="L1409" s="253"/>
      <c r="M1409" s="254" t="s">
        <v>1</v>
      </c>
      <c r="N1409" s="255" t="s">
        <v>43</v>
      </c>
      <c r="O1409" s="72"/>
      <c r="P1409" s="198">
        <f>O1409*H1409</f>
        <v>0</v>
      </c>
      <c r="Q1409" s="198">
        <v>1</v>
      </c>
      <c r="R1409" s="198">
        <f>Q1409*H1409</f>
        <v>118.16</v>
      </c>
      <c r="S1409" s="198">
        <v>0</v>
      </c>
      <c r="T1409" s="199">
        <f>S1409*H1409</f>
        <v>0</v>
      </c>
      <c r="U1409" s="35"/>
      <c r="V1409" s="35"/>
      <c r="W1409" s="35"/>
      <c r="X1409" s="35"/>
      <c r="Y1409" s="35"/>
      <c r="Z1409" s="35"/>
      <c r="AA1409" s="35"/>
      <c r="AB1409" s="35"/>
      <c r="AC1409" s="35"/>
      <c r="AD1409" s="35"/>
      <c r="AE1409" s="35"/>
      <c r="AR1409" s="200" t="s">
        <v>573</v>
      </c>
      <c r="AT1409" s="200" t="s">
        <v>626</v>
      </c>
      <c r="AU1409" s="200" t="s">
        <v>120</v>
      </c>
      <c r="AY1409" s="18" t="s">
        <v>292</v>
      </c>
      <c r="BE1409" s="201">
        <f>IF(N1409="základní",J1409,0)</f>
        <v>0</v>
      </c>
      <c r="BF1409" s="201">
        <f>IF(N1409="snížená",J1409,0)</f>
        <v>0</v>
      </c>
      <c r="BG1409" s="201">
        <f>IF(N1409="zákl. přenesená",J1409,0)</f>
        <v>0</v>
      </c>
      <c r="BH1409" s="201">
        <f>IF(N1409="sníž. přenesená",J1409,0)</f>
        <v>0</v>
      </c>
      <c r="BI1409" s="201">
        <f>IF(N1409="nulová",J1409,0)</f>
        <v>0</v>
      </c>
      <c r="BJ1409" s="18" t="s">
        <v>120</v>
      </c>
      <c r="BK1409" s="201">
        <f>ROUND(I1409*H1409,2)</f>
        <v>0</v>
      </c>
      <c r="BL1409" s="18" t="s">
        <v>438</v>
      </c>
      <c r="BM1409" s="200" t="s">
        <v>1749</v>
      </c>
    </row>
    <row r="1410" spans="1:65" s="14" customFormat="1" ht="11.25">
      <c r="B1410" s="213"/>
      <c r="C1410" s="214"/>
      <c r="D1410" s="204" t="s">
        <v>301</v>
      </c>
      <c r="E1410" s="214"/>
      <c r="F1410" s="216" t="s">
        <v>1750</v>
      </c>
      <c r="G1410" s="214"/>
      <c r="H1410" s="217">
        <v>118.16</v>
      </c>
      <c r="I1410" s="218"/>
      <c r="J1410" s="214"/>
      <c r="K1410" s="214"/>
      <c r="L1410" s="219"/>
      <c r="M1410" s="220"/>
      <c r="N1410" s="221"/>
      <c r="O1410" s="221"/>
      <c r="P1410" s="221"/>
      <c r="Q1410" s="221"/>
      <c r="R1410" s="221"/>
      <c r="S1410" s="221"/>
      <c r="T1410" s="222"/>
      <c r="AT1410" s="223" t="s">
        <v>301</v>
      </c>
      <c r="AU1410" s="223" t="s">
        <v>120</v>
      </c>
      <c r="AV1410" s="14" t="s">
        <v>120</v>
      </c>
      <c r="AW1410" s="14" t="s">
        <v>4</v>
      </c>
      <c r="AX1410" s="14" t="s">
        <v>85</v>
      </c>
      <c r="AY1410" s="223" t="s">
        <v>292</v>
      </c>
    </row>
    <row r="1411" spans="1:65" s="2" customFormat="1" ht="24.2" customHeight="1">
      <c r="A1411" s="35"/>
      <c r="B1411" s="36"/>
      <c r="C1411" s="189" t="s">
        <v>1751</v>
      </c>
      <c r="D1411" s="189" t="s">
        <v>294</v>
      </c>
      <c r="E1411" s="190" t="s">
        <v>1752</v>
      </c>
      <c r="F1411" s="191" t="s">
        <v>1753</v>
      </c>
      <c r="G1411" s="192" t="s">
        <v>407</v>
      </c>
      <c r="H1411" s="193">
        <v>700</v>
      </c>
      <c r="I1411" s="194"/>
      <c r="J1411" s="195">
        <f>ROUND(I1411*H1411,2)</f>
        <v>0</v>
      </c>
      <c r="K1411" s="191" t="s">
        <v>298</v>
      </c>
      <c r="L1411" s="40"/>
      <c r="M1411" s="196" t="s">
        <v>1</v>
      </c>
      <c r="N1411" s="197" t="s">
        <v>43</v>
      </c>
      <c r="O1411" s="72"/>
      <c r="P1411" s="198">
        <f>O1411*H1411</f>
        <v>0</v>
      </c>
      <c r="Q1411" s="198">
        <v>2.0000000000000002E-5</v>
      </c>
      <c r="R1411" s="198">
        <f>Q1411*H1411</f>
        <v>1.4E-2</v>
      </c>
      <c r="S1411" s="198">
        <v>0</v>
      </c>
      <c r="T1411" s="199">
        <f>S1411*H1411</f>
        <v>0</v>
      </c>
      <c r="U1411" s="35"/>
      <c r="V1411" s="35"/>
      <c r="W1411" s="35"/>
      <c r="X1411" s="35"/>
      <c r="Y1411" s="35"/>
      <c r="Z1411" s="35"/>
      <c r="AA1411" s="35"/>
      <c r="AB1411" s="35"/>
      <c r="AC1411" s="35"/>
      <c r="AD1411" s="35"/>
      <c r="AE1411" s="35"/>
      <c r="AR1411" s="200" t="s">
        <v>438</v>
      </c>
      <c r="AT1411" s="200" t="s">
        <v>294</v>
      </c>
      <c r="AU1411" s="200" t="s">
        <v>120</v>
      </c>
      <c r="AY1411" s="18" t="s">
        <v>292</v>
      </c>
      <c r="BE1411" s="201">
        <f>IF(N1411="základní",J1411,0)</f>
        <v>0</v>
      </c>
      <c r="BF1411" s="201">
        <f>IF(N1411="snížená",J1411,0)</f>
        <v>0</v>
      </c>
      <c r="BG1411" s="201">
        <f>IF(N1411="zákl. přenesená",J1411,0)</f>
        <v>0</v>
      </c>
      <c r="BH1411" s="201">
        <f>IF(N1411="sníž. přenesená",J1411,0)</f>
        <v>0</v>
      </c>
      <c r="BI1411" s="201">
        <f>IF(N1411="nulová",J1411,0)</f>
        <v>0</v>
      </c>
      <c r="BJ1411" s="18" t="s">
        <v>120</v>
      </c>
      <c r="BK1411" s="201">
        <f>ROUND(I1411*H1411,2)</f>
        <v>0</v>
      </c>
      <c r="BL1411" s="18" t="s">
        <v>438</v>
      </c>
      <c r="BM1411" s="200" t="s">
        <v>1754</v>
      </c>
    </row>
    <row r="1412" spans="1:65" s="2" customFormat="1" ht="16.5" customHeight="1">
      <c r="A1412" s="35"/>
      <c r="B1412" s="36"/>
      <c r="C1412" s="246" t="s">
        <v>1755</v>
      </c>
      <c r="D1412" s="246" t="s">
        <v>626</v>
      </c>
      <c r="E1412" s="247" t="s">
        <v>1756</v>
      </c>
      <c r="F1412" s="248" t="s">
        <v>1757</v>
      </c>
      <c r="G1412" s="249" t="s">
        <v>407</v>
      </c>
      <c r="H1412" s="250">
        <v>770</v>
      </c>
      <c r="I1412" s="251"/>
      <c r="J1412" s="252">
        <f>ROUND(I1412*H1412,2)</f>
        <v>0</v>
      </c>
      <c r="K1412" s="248" t="s">
        <v>298</v>
      </c>
      <c r="L1412" s="253"/>
      <c r="M1412" s="254" t="s">
        <v>1</v>
      </c>
      <c r="N1412" s="255" t="s">
        <v>43</v>
      </c>
      <c r="O1412" s="72"/>
      <c r="P1412" s="198">
        <f>O1412*H1412</f>
        <v>0</v>
      </c>
      <c r="Q1412" s="198">
        <v>2.0000000000000002E-5</v>
      </c>
      <c r="R1412" s="198">
        <f>Q1412*H1412</f>
        <v>1.54E-2</v>
      </c>
      <c r="S1412" s="198">
        <v>0</v>
      </c>
      <c r="T1412" s="199">
        <f>S1412*H1412</f>
        <v>0</v>
      </c>
      <c r="U1412" s="35"/>
      <c r="V1412" s="35"/>
      <c r="W1412" s="35"/>
      <c r="X1412" s="35"/>
      <c r="Y1412" s="35"/>
      <c r="Z1412" s="35"/>
      <c r="AA1412" s="35"/>
      <c r="AB1412" s="35"/>
      <c r="AC1412" s="35"/>
      <c r="AD1412" s="35"/>
      <c r="AE1412" s="35"/>
      <c r="AR1412" s="200" t="s">
        <v>573</v>
      </c>
      <c r="AT1412" s="200" t="s">
        <v>626</v>
      </c>
      <c r="AU1412" s="200" t="s">
        <v>120</v>
      </c>
      <c r="AY1412" s="18" t="s">
        <v>292</v>
      </c>
      <c r="BE1412" s="201">
        <f>IF(N1412="základní",J1412,0)</f>
        <v>0</v>
      </c>
      <c r="BF1412" s="201">
        <f>IF(N1412="snížená",J1412,0)</f>
        <v>0</v>
      </c>
      <c r="BG1412" s="201">
        <f>IF(N1412="zákl. přenesená",J1412,0)</f>
        <v>0</v>
      </c>
      <c r="BH1412" s="201">
        <f>IF(N1412="sníž. přenesená",J1412,0)</f>
        <v>0</v>
      </c>
      <c r="BI1412" s="201">
        <f>IF(N1412="nulová",J1412,0)</f>
        <v>0</v>
      </c>
      <c r="BJ1412" s="18" t="s">
        <v>120</v>
      </c>
      <c r="BK1412" s="201">
        <f>ROUND(I1412*H1412,2)</f>
        <v>0</v>
      </c>
      <c r="BL1412" s="18" t="s">
        <v>438</v>
      </c>
      <c r="BM1412" s="200" t="s">
        <v>1758</v>
      </c>
    </row>
    <row r="1413" spans="1:65" s="14" customFormat="1" ht="11.25">
      <c r="B1413" s="213"/>
      <c r="C1413" s="214"/>
      <c r="D1413" s="204" t="s">
        <v>301</v>
      </c>
      <c r="E1413" s="214"/>
      <c r="F1413" s="216" t="s">
        <v>1759</v>
      </c>
      <c r="G1413" s="214"/>
      <c r="H1413" s="217">
        <v>770</v>
      </c>
      <c r="I1413" s="218"/>
      <c r="J1413" s="214"/>
      <c r="K1413" s="214"/>
      <c r="L1413" s="219"/>
      <c r="M1413" s="220"/>
      <c r="N1413" s="221"/>
      <c r="O1413" s="221"/>
      <c r="P1413" s="221"/>
      <c r="Q1413" s="221"/>
      <c r="R1413" s="221"/>
      <c r="S1413" s="221"/>
      <c r="T1413" s="222"/>
      <c r="AT1413" s="223" t="s">
        <v>301</v>
      </c>
      <c r="AU1413" s="223" t="s">
        <v>120</v>
      </c>
      <c r="AV1413" s="14" t="s">
        <v>120</v>
      </c>
      <c r="AW1413" s="14" t="s">
        <v>4</v>
      </c>
      <c r="AX1413" s="14" t="s">
        <v>85</v>
      </c>
      <c r="AY1413" s="223" t="s">
        <v>292</v>
      </c>
    </row>
    <row r="1414" spans="1:65" s="2" customFormat="1" ht="16.5" customHeight="1">
      <c r="A1414" s="35"/>
      <c r="B1414" s="36"/>
      <c r="C1414" s="189" t="s">
        <v>1760</v>
      </c>
      <c r="D1414" s="189" t="s">
        <v>294</v>
      </c>
      <c r="E1414" s="190" t="s">
        <v>1761</v>
      </c>
      <c r="F1414" s="191" t="s">
        <v>1762</v>
      </c>
      <c r="G1414" s="192" t="s">
        <v>581</v>
      </c>
      <c r="H1414" s="193">
        <v>2</v>
      </c>
      <c r="I1414" s="194"/>
      <c r="J1414" s="195">
        <f>ROUND(I1414*H1414,2)</f>
        <v>0</v>
      </c>
      <c r="K1414" s="191" t="s">
        <v>298</v>
      </c>
      <c r="L1414" s="40"/>
      <c r="M1414" s="196" t="s">
        <v>1</v>
      </c>
      <c r="N1414" s="197" t="s">
        <v>43</v>
      </c>
      <c r="O1414" s="72"/>
      <c r="P1414" s="198">
        <f>O1414*H1414</f>
        <v>0</v>
      </c>
      <c r="Q1414" s="198">
        <v>6.9999999999999994E-5</v>
      </c>
      <c r="R1414" s="198">
        <f>Q1414*H1414</f>
        <v>1.3999999999999999E-4</v>
      </c>
      <c r="S1414" s="198">
        <v>0</v>
      </c>
      <c r="T1414" s="199">
        <f>S1414*H1414</f>
        <v>0</v>
      </c>
      <c r="U1414" s="35"/>
      <c r="V1414" s="35"/>
      <c r="W1414" s="35"/>
      <c r="X1414" s="35"/>
      <c r="Y1414" s="35"/>
      <c r="Z1414" s="35"/>
      <c r="AA1414" s="35"/>
      <c r="AB1414" s="35"/>
      <c r="AC1414" s="35"/>
      <c r="AD1414" s="35"/>
      <c r="AE1414" s="35"/>
      <c r="AR1414" s="200" t="s">
        <v>438</v>
      </c>
      <c r="AT1414" s="200" t="s">
        <v>294</v>
      </c>
      <c r="AU1414" s="200" t="s">
        <v>120</v>
      </c>
      <c r="AY1414" s="18" t="s">
        <v>292</v>
      </c>
      <c r="BE1414" s="201">
        <f>IF(N1414="základní",J1414,0)</f>
        <v>0</v>
      </c>
      <c r="BF1414" s="201">
        <f>IF(N1414="snížená",J1414,0)</f>
        <v>0</v>
      </c>
      <c r="BG1414" s="201">
        <f>IF(N1414="zákl. přenesená",J1414,0)</f>
        <v>0</v>
      </c>
      <c r="BH1414" s="201">
        <f>IF(N1414="sníž. přenesená",J1414,0)</f>
        <v>0</v>
      </c>
      <c r="BI1414" s="201">
        <f>IF(N1414="nulová",J1414,0)</f>
        <v>0</v>
      </c>
      <c r="BJ1414" s="18" t="s">
        <v>120</v>
      </c>
      <c r="BK1414" s="201">
        <f>ROUND(I1414*H1414,2)</f>
        <v>0</v>
      </c>
      <c r="BL1414" s="18" t="s">
        <v>438</v>
      </c>
      <c r="BM1414" s="200" t="s">
        <v>1763</v>
      </c>
    </row>
    <row r="1415" spans="1:65" s="2" customFormat="1" ht="24.2" customHeight="1">
      <c r="A1415" s="35"/>
      <c r="B1415" s="36"/>
      <c r="C1415" s="246" t="s">
        <v>1764</v>
      </c>
      <c r="D1415" s="246" t="s">
        <v>626</v>
      </c>
      <c r="E1415" s="247" t="s">
        <v>1765</v>
      </c>
      <c r="F1415" s="248" t="s">
        <v>1766</v>
      </c>
      <c r="G1415" s="249" t="s">
        <v>581</v>
      </c>
      <c r="H1415" s="250">
        <v>2</v>
      </c>
      <c r="I1415" s="251"/>
      <c r="J1415" s="252">
        <f>ROUND(I1415*H1415,2)</f>
        <v>0</v>
      </c>
      <c r="K1415" s="248" t="s">
        <v>298</v>
      </c>
      <c r="L1415" s="253"/>
      <c r="M1415" s="254" t="s">
        <v>1</v>
      </c>
      <c r="N1415" s="255" t="s">
        <v>43</v>
      </c>
      <c r="O1415" s="72"/>
      <c r="P1415" s="198">
        <f>O1415*H1415</f>
        <v>0</v>
      </c>
      <c r="Q1415" s="198">
        <v>1E-3</v>
      </c>
      <c r="R1415" s="198">
        <f>Q1415*H1415</f>
        <v>2E-3</v>
      </c>
      <c r="S1415" s="198">
        <v>0</v>
      </c>
      <c r="T1415" s="199">
        <f>S1415*H1415</f>
        <v>0</v>
      </c>
      <c r="U1415" s="35"/>
      <c r="V1415" s="35"/>
      <c r="W1415" s="35"/>
      <c r="X1415" s="35"/>
      <c r="Y1415" s="35"/>
      <c r="Z1415" s="35"/>
      <c r="AA1415" s="35"/>
      <c r="AB1415" s="35"/>
      <c r="AC1415" s="35"/>
      <c r="AD1415" s="35"/>
      <c r="AE1415" s="35"/>
      <c r="AR1415" s="200" t="s">
        <v>573</v>
      </c>
      <c r="AT1415" s="200" t="s">
        <v>626</v>
      </c>
      <c r="AU1415" s="200" t="s">
        <v>120</v>
      </c>
      <c r="AY1415" s="18" t="s">
        <v>292</v>
      </c>
      <c r="BE1415" s="201">
        <f>IF(N1415="základní",J1415,0)</f>
        <v>0</v>
      </c>
      <c r="BF1415" s="201">
        <f>IF(N1415="snížená",J1415,0)</f>
        <v>0</v>
      </c>
      <c r="BG1415" s="201">
        <f>IF(N1415="zákl. přenesená",J1415,0)</f>
        <v>0</v>
      </c>
      <c r="BH1415" s="201">
        <f>IF(N1415="sníž. přenesená",J1415,0)</f>
        <v>0</v>
      </c>
      <c r="BI1415" s="201">
        <f>IF(N1415="nulová",J1415,0)</f>
        <v>0</v>
      </c>
      <c r="BJ1415" s="18" t="s">
        <v>120</v>
      </c>
      <c r="BK1415" s="201">
        <f>ROUND(I1415*H1415,2)</f>
        <v>0</v>
      </c>
      <c r="BL1415" s="18" t="s">
        <v>438</v>
      </c>
      <c r="BM1415" s="200" t="s">
        <v>1767</v>
      </c>
    </row>
    <row r="1416" spans="1:65" s="2" customFormat="1" ht="16.5" customHeight="1">
      <c r="A1416" s="35"/>
      <c r="B1416" s="36"/>
      <c r="C1416" s="189" t="s">
        <v>1768</v>
      </c>
      <c r="D1416" s="189" t="s">
        <v>294</v>
      </c>
      <c r="E1416" s="190" t="s">
        <v>1769</v>
      </c>
      <c r="F1416" s="191" t="s">
        <v>1770</v>
      </c>
      <c r="G1416" s="192" t="s">
        <v>337</v>
      </c>
      <c r="H1416" s="193">
        <v>25</v>
      </c>
      <c r="I1416" s="194"/>
      <c r="J1416" s="195">
        <f>ROUND(I1416*H1416,2)</f>
        <v>0</v>
      </c>
      <c r="K1416" s="191" t="s">
        <v>298</v>
      </c>
      <c r="L1416" s="40"/>
      <c r="M1416" s="196" t="s">
        <v>1</v>
      </c>
      <c r="N1416" s="197" t="s">
        <v>43</v>
      </c>
      <c r="O1416" s="72"/>
      <c r="P1416" s="198">
        <f>O1416*H1416</f>
        <v>0</v>
      </c>
      <c r="Q1416" s="198">
        <v>0</v>
      </c>
      <c r="R1416" s="198">
        <f>Q1416*H1416</f>
        <v>0</v>
      </c>
      <c r="S1416" s="198">
        <v>0</v>
      </c>
      <c r="T1416" s="199">
        <f>S1416*H1416</f>
        <v>0</v>
      </c>
      <c r="U1416" s="35"/>
      <c r="V1416" s="35"/>
      <c r="W1416" s="35"/>
      <c r="X1416" s="35"/>
      <c r="Y1416" s="35"/>
      <c r="Z1416" s="35"/>
      <c r="AA1416" s="35"/>
      <c r="AB1416" s="35"/>
      <c r="AC1416" s="35"/>
      <c r="AD1416" s="35"/>
      <c r="AE1416" s="35"/>
      <c r="AR1416" s="200" t="s">
        <v>438</v>
      </c>
      <c r="AT1416" s="200" t="s">
        <v>294</v>
      </c>
      <c r="AU1416" s="200" t="s">
        <v>120</v>
      </c>
      <c r="AY1416" s="18" t="s">
        <v>292</v>
      </c>
      <c r="BE1416" s="201">
        <f>IF(N1416="základní",J1416,0)</f>
        <v>0</v>
      </c>
      <c r="BF1416" s="201">
        <f>IF(N1416="snížená",J1416,0)</f>
        <v>0</v>
      </c>
      <c r="BG1416" s="201">
        <f>IF(N1416="zákl. přenesená",J1416,0)</f>
        <v>0</v>
      </c>
      <c r="BH1416" s="201">
        <f>IF(N1416="sníž. přenesená",J1416,0)</f>
        <v>0</v>
      </c>
      <c r="BI1416" s="201">
        <f>IF(N1416="nulová",J1416,0)</f>
        <v>0</v>
      </c>
      <c r="BJ1416" s="18" t="s">
        <v>120</v>
      </c>
      <c r="BK1416" s="201">
        <f>ROUND(I1416*H1416,2)</f>
        <v>0</v>
      </c>
      <c r="BL1416" s="18" t="s">
        <v>438</v>
      </c>
      <c r="BM1416" s="200" t="s">
        <v>1771</v>
      </c>
    </row>
    <row r="1417" spans="1:65" s="14" customFormat="1" ht="22.5">
      <c r="B1417" s="213"/>
      <c r="C1417" s="214"/>
      <c r="D1417" s="204" t="s">
        <v>301</v>
      </c>
      <c r="E1417" s="215" t="s">
        <v>1</v>
      </c>
      <c r="F1417" s="216" t="s">
        <v>1772</v>
      </c>
      <c r="G1417" s="214"/>
      <c r="H1417" s="217">
        <v>25</v>
      </c>
      <c r="I1417" s="218"/>
      <c r="J1417" s="214"/>
      <c r="K1417" s="214"/>
      <c r="L1417" s="219"/>
      <c r="M1417" s="220"/>
      <c r="N1417" s="221"/>
      <c r="O1417" s="221"/>
      <c r="P1417" s="221"/>
      <c r="Q1417" s="221"/>
      <c r="R1417" s="221"/>
      <c r="S1417" s="221"/>
      <c r="T1417" s="222"/>
      <c r="AT1417" s="223" t="s">
        <v>301</v>
      </c>
      <c r="AU1417" s="223" t="s">
        <v>120</v>
      </c>
      <c r="AV1417" s="14" t="s">
        <v>120</v>
      </c>
      <c r="AW1417" s="14" t="s">
        <v>32</v>
      </c>
      <c r="AX1417" s="14" t="s">
        <v>85</v>
      </c>
      <c r="AY1417" s="223" t="s">
        <v>292</v>
      </c>
    </row>
    <row r="1418" spans="1:65" s="2" customFormat="1" ht="24.2" customHeight="1">
      <c r="A1418" s="35"/>
      <c r="B1418" s="36"/>
      <c r="C1418" s="189" t="s">
        <v>1773</v>
      </c>
      <c r="D1418" s="189" t="s">
        <v>294</v>
      </c>
      <c r="E1418" s="190" t="s">
        <v>1774</v>
      </c>
      <c r="F1418" s="191" t="s">
        <v>1775</v>
      </c>
      <c r="G1418" s="192" t="s">
        <v>365</v>
      </c>
      <c r="H1418" s="193">
        <v>313.06200000000001</v>
      </c>
      <c r="I1418" s="194"/>
      <c r="J1418" s="195">
        <f>ROUND(I1418*H1418,2)</f>
        <v>0</v>
      </c>
      <c r="K1418" s="191" t="s">
        <v>298</v>
      </c>
      <c r="L1418" s="40"/>
      <c r="M1418" s="196" t="s">
        <v>1</v>
      </c>
      <c r="N1418" s="197" t="s">
        <v>43</v>
      </c>
      <c r="O1418" s="72"/>
      <c r="P1418" s="198">
        <f>O1418*H1418</f>
        <v>0</v>
      </c>
      <c r="Q1418" s="198">
        <v>0</v>
      </c>
      <c r="R1418" s="198">
        <f>Q1418*H1418</f>
        <v>0</v>
      </c>
      <c r="S1418" s="198">
        <v>0</v>
      </c>
      <c r="T1418" s="199">
        <f>S1418*H1418</f>
        <v>0</v>
      </c>
      <c r="U1418" s="35"/>
      <c r="V1418" s="35"/>
      <c r="W1418" s="35"/>
      <c r="X1418" s="35"/>
      <c r="Y1418" s="35"/>
      <c r="Z1418" s="35"/>
      <c r="AA1418" s="35"/>
      <c r="AB1418" s="35"/>
      <c r="AC1418" s="35"/>
      <c r="AD1418" s="35"/>
      <c r="AE1418" s="35"/>
      <c r="AR1418" s="200" t="s">
        <v>438</v>
      </c>
      <c r="AT1418" s="200" t="s">
        <v>294</v>
      </c>
      <c r="AU1418" s="200" t="s">
        <v>120</v>
      </c>
      <c r="AY1418" s="18" t="s">
        <v>292</v>
      </c>
      <c r="BE1418" s="201">
        <f>IF(N1418="základní",J1418,0)</f>
        <v>0</v>
      </c>
      <c r="BF1418" s="201">
        <f>IF(N1418="snížená",J1418,0)</f>
        <v>0</v>
      </c>
      <c r="BG1418" s="201">
        <f>IF(N1418="zákl. přenesená",J1418,0)</f>
        <v>0</v>
      </c>
      <c r="BH1418" s="201">
        <f>IF(N1418="sníž. přenesená",J1418,0)</f>
        <v>0</v>
      </c>
      <c r="BI1418" s="201">
        <f>IF(N1418="nulová",J1418,0)</f>
        <v>0</v>
      </c>
      <c r="BJ1418" s="18" t="s">
        <v>120</v>
      </c>
      <c r="BK1418" s="201">
        <f>ROUND(I1418*H1418,2)</f>
        <v>0</v>
      </c>
      <c r="BL1418" s="18" t="s">
        <v>438</v>
      </c>
      <c r="BM1418" s="200" t="s">
        <v>1776</v>
      </c>
    </row>
    <row r="1419" spans="1:65" s="12" customFormat="1" ht="22.9" customHeight="1">
      <c r="B1419" s="173"/>
      <c r="C1419" s="174"/>
      <c r="D1419" s="175" t="s">
        <v>76</v>
      </c>
      <c r="E1419" s="187" t="s">
        <v>1777</v>
      </c>
      <c r="F1419" s="187" t="s">
        <v>1778</v>
      </c>
      <c r="G1419" s="174"/>
      <c r="H1419" s="174"/>
      <c r="I1419" s="177"/>
      <c r="J1419" s="188">
        <f>BK1419</f>
        <v>0</v>
      </c>
      <c r="K1419" s="174"/>
      <c r="L1419" s="179"/>
      <c r="M1419" s="180"/>
      <c r="N1419" s="181"/>
      <c r="O1419" s="181"/>
      <c r="P1419" s="182">
        <f>SUM(P1420:P1553)</f>
        <v>0</v>
      </c>
      <c r="Q1419" s="181"/>
      <c r="R1419" s="182">
        <f>SUM(R1420:R1553)</f>
        <v>55.871957670000008</v>
      </c>
      <c r="S1419" s="181"/>
      <c r="T1419" s="183">
        <f>SUM(T1420:T1553)</f>
        <v>0</v>
      </c>
      <c r="AR1419" s="184" t="s">
        <v>120</v>
      </c>
      <c r="AT1419" s="185" t="s">
        <v>76</v>
      </c>
      <c r="AU1419" s="185" t="s">
        <v>85</v>
      </c>
      <c r="AY1419" s="184" t="s">
        <v>292</v>
      </c>
      <c r="BK1419" s="186">
        <f>SUM(BK1420:BK1553)</f>
        <v>0</v>
      </c>
    </row>
    <row r="1420" spans="1:65" s="2" customFormat="1" ht="24.2" customHeight="1">
      <c r="A1420" s="35"/>
      <c r="B1420" s="36"/>
      <c r="C1420" s="189" t="s">
        <v>1779</v>
      </c>
      <c r="D1420" s="189" t="s">
        <v>294</v>
      </c>
      <c r="E1420" s="190" t="s">
        <v>1780</v>
      </c>
      <c r="F1420" s="191" t="s">
        <v>1781</v>
      </c>
      <c r="G1420" s="192" t="s">
        <v>297</v>
      </c>
      <c r="H1420" s="193">
        <v>3008.87</v>
      </c>
      <c r="I1420" s="194"/>
      <c r="J1420" s="195">
        <f>ROUND(I1420*H1420,2)</f>
        <v>0</v>
      </c>
      <c r="K1420" s="191" t="s">
        <v>298</v>
      </c>
      <c r="L1420" s="40"/>
      <c r="M1420" s="196" t="s">
        <v>1</v>
      </c>
      <c r="N1420" s="197" t="s">
        <v>43</v>
      </c>
      <c r="O1420" s="72"/>
      <c r="P1420" s="198">
        <f>O1420*H1420</f>
        <v>0</v>
      </c>
      <c r="Q1420" s="198">
        <v>0</v>
      </c>
      <c r="R1420" s="198">
        <f>Q1420*H1420</f>
        <v>0</v>
      </c>
      <c r="S1420" s="198">
        <v>0</v>
      </c>
      <c r="T1420" s="199">
        <f>S1420*H1420</f>
        <v>0</v>
      </c>
      <c r="U1420" s="35"/>
      <c r="V1420" s="35"/>
      <c r="W1420" s="35"/>
      <c r="X1420" s="35"/>
      <c r="Y1420" s="35"/>
      <c r="Z1420" s="35"/>
      <c r="AA1420" s="35"/>
      <c r="AB1420" s="35"/>
      <c r="AC1420" s="35"/>
      <c r="AD1420" s="35"/>
      <c r="AE1420" s="35"/>
      <c r="AR1420" s="200" t="s">
        <v>438</v>
      </c>
      <c r="AT1420" s="200" t="s">
        <v>294</v>
      </c>
      <c r="AU1420" s="200" t="s">
        <v>120</v>
      </c>
      <c r="AY1420" s="18" t="s">
        <v>292</v>
      </c>
      <c r="BE1420" s="201">
        <f>IF(N1420="základní",J1420,0)</f>
        <v>0</v>
      </c>
      <c r="BF1420" s="201">
        <f>IF(N1420="snížená",J1420,0)</f>
        <v>0</v>
      </c>
      <c r="BG1420" s="201">
        <f>IF(N1420="zákl. přenesená",J1420,0)</f>
        <v>0</v>
      </c>
      <c r="BH1420" s="201">
        <f>IF(N1420="sníž. přenesená",J1420,0)</f>
        <v>0</v>
      </c>
      <c r="BI1420" s="201">
        <f>IF(N1420="nulová",J1420,0)</f>
        <v>0</v>
      </c>
      <c r="BJ1420" s="18" t="s">
        <v>120</v>
      </c>
      <c r="BK1420" s="201">
        <f>ROUND(I1420*H1420,2)</f>
        <v>0</v>
      </c>
      <c r="BL1420" s="18" t="s">
        <v>438</v>
      </c>
      <c r="BM1420" s="200" t="s">
        <v>1782</v>
      </c>
    </row>
    <row r="1421" spans="1:65" s="14" customFormat="1" ht="11.25">
      <c r="B1421" s="213"/>
      <c r="C1421" s="214"/>
      <c r="D1421" s="204" t="s">
        <v>301</v>
      </c>
      <c r="E1421" s="215" t="s">
        <v>1</v>
      </c>
      <c r="F1421" s="216" t="s">
        <v>1416</v>
      </c>
      <c r="G1421" s="214"/>
      <c r="H1421" s="217">
        <v>3008.87</v>
      </c>
      <c r="I1421" s="218"/>
      <c r="J1421" s="214"/>
      <c r="K1421" s="214"/>
      <c r="L1421" s="219"/>
      <c r="M1421" s="220"/>
      <c r="N1421" s="221"/>
      <c r="O1421" s="221"/>
      <c r="P1421" s="221"/>
      <c r="Q1421" s="221"/>
      <c r="R1421" s="221"/>
      <c r="S1421" s="221"/>
      <c r="T1421" s="222"/>
      <c r="AT1421" s="223" t="s">
        <v>301</v>
      </c>
      <c r="AU1421" s="223" t="s">
        <v>120</v>
      </c>
      <c r="AV1421" s="14" t="s">
        <v>120</v>
      </c>
      <c r="AW1421" s="14" t="s">
        <v>32</v>
      </c>
      <c r="AX1421" s="14" t="s">
        <v>85</v>
      </c>
      <c r="AY1421" s="223" t="s">
        <v>292</v>
      </c>
    </row>
    <row r="1422" spans="1:65" s="2" customFormat="1" ht="24.2" customHeight="1">
      <c r="A1422" s="35"/>
      <c r="B1422" s="36"/>
      <c r="C1422" s="246" t="s">
        <v>1783</v>
      </c>
      <c r="D1422" s="246" t="s">
        <v>626</v>
      </c>
      <c r="E1422" s="247" t="s">
        <v>1784</v>
      </c>
      <c r="F1422" s="248" t="s">
        <v>1785</v>
      </c>
      <c r="G1422" s="249" t="s">
        <v>297</v>
      </c>
      <c r="H1422" s="250">
        <v>3309.7570000000001</v>
      </c>
      <c r="I1422" s="251"/>
      <c r="J1422" s="252">
        <f>ROUND(I1422*H1422,2)</f>
        <v>0</v>
      </c>
      <c r="K1422" s="248" t="s">
        <v>298</v>
      </c>
      <c r="L1422" s="253"/>
      <c r="M1422" s="254" t="s">
        <v>1</v>
      </c>
      <c r="N1422" s="255" t="s">
        <v>43</v>
      </c>
      <c r="O1422" s="72"/>
      <c r="P1422" s="198">
        <f>O1422*H1422</f>
        <v>0</v>
      </c>
      <c r="Q1422" s="198">
        <v>5.5999999999999999E-3</v>
      </c>
      <c r="R1422" s="198">
        <f>Q1422*H1422</f>
        <v>18.534639200000001</v>
      </c>
      <c r="S1422" s="198">
        <v>0</v>
      </c>
      <c r="T1422" s="199">
        <f>S1422*H1422</f>
        <v>0</v>
      </c>
      <c r="U1422" s="35"/>
      <c r="V1422" s="35"/>
      <c r="W1422" s="35"/>
      <c r="X1422" s="35"/>
      <c r="Y1422" s="35"/>
      <c r="Z1422" s="35"/>
      <c r="AA1422" s="35"/>
      <c r="AB1422" s="35"/>
      <c r="AC1422" s="35"/>
      <c r="AD1422" s="35"/>
      <c r="AE1422" s="35"/>
      <c r="AR1422" s="200" t="s">
        <v>573</v>
      </c>
      <c r="AT1422" s="200" t="s">
        <v>626</v>
      </c>
      <c r="AU1422" s="200" t="s">
        <v>120</v>
      </c>
      <c r="AY1422" s="18" t="s">
        <v>292</v>
      </c>
      <c r="BE1422" s="201">
        <f>IF(N1422="základní",J1422,0)</f>
        <v>0</v>
      </c>
      <c r="BF1422" s="201">
        <f>IF(N1422="snížená",J1422,0)</f>
        <v>0</v>
      </c>
      <c r="BG1422" s="201">
        <f>IF(N1422="zákl. přenesená",J1422,0)</f>
        <v>0</v>
      </c>
      <c r="BH1422" s="201">
        <f>IF(N1422="sníž. přenesená",J1422,0)</f>
        <v>0</v>
      </c>
      <c r="BI1422" s="201">
        <f>IF(N1422="nulová",J1422,0)</f>
        <v>0</v>
      </c>
      <c r="BJ1422" s="18" t="s">
        <v>120</v>
      </c>
      <c r="BK1422" s="201">
        <f>ROUND(I1422*H1422,2)</f>
        <v>0</v>
      </c>
      <c r="BL1422" s="18" t="s">
        <v>438</v>
      </c>
      <c r="BM1422" s="200" t="s">
        <v>1786</v>
      </c>
    </row>
    <row r="1423" spans="1:65" s="14" customFormat="1" ht="11.25">
      <c r="B1423" s="213"/>
      <c r="C1423" s="214"/>
      <c r="D1423" s="204" t="s">
        <v>301</v>
      </c>
      <c r="E1423" s="214"/>
      <c r="F1423" s="216" t="s">
        <v>1787</v>
      </c>
      <c r="G1423" s="214"/>
      <c r="H1423" s="217">
        <v>3309.7570000000001</v>
      </c>
      <c r="I1423" s="218"/>
      <c r="J1423" s="214"/>
      <c r="K1423" s="214"/>
      <c r="L1423" s="219"/>
      <c r="M1423" s="220"/>
      <c r="N1423" s="221"/>
      <c r="O1423" s="221"/>
      <c r="P1423" s="221"/>
      <c r="Q1423" s="221"/>
      <c r="R1423" s="221"/>
      <c r="S1423" s="221"/>
      <c r="T1423" s="222"/>
      <c r="AT1423" s="223" t="s">
        <v>301</v>
      </c>
      <c r="AU1423" s="223" t="s">
        <v>120</v>
      </c>
      <c r="AV1423" s="14" t="s">
        <v>120</v>
      </c>
      <c r="AW1423" s="14" t="s">
        <v>4</v>
      </c>
      <c r="AX1423" s="14" t="s">
        <v>85</v>
      </c>
      <c r="AY1423" s="223" t="s">
        <v>292</v>
      </c>
    </row>
    <row r="1424" spans="1:65" s="2" customFormat="1" ht="37.9" customHeight="1">
      <c r="A1424" s="35"/>
      <c r="B1424" s="36"/>
      <c r="C1424" s="189" t="s">
        <v>1788</v>
      </c>
      <c r="D1424" s="189" t="s">
        <v>294</v>
      </c>
      <c r="E1424" s="190" t="s">
        <v>1789</v>
      </c>
      <c r="F1424" s="191" t="s">
        <v>1790</v>
      </c>
      <c r="G1424" s="192" t="s">
        <v>297</v>
      </c>
      <c r="H1424" s="193">
        <v>498.464</v>
      </c>
      <c r="I1424" s="194"/>
      <c r="J1424" s="195">
        <f>ROUND(I1424*H1424,2)</f>
        <v>0</v>
      </c>
      <c r="K1424" s="191" t="s">
        <v>298</v>
      </c>
      <c r="L1424" s="40"/>
      <c r="M1424" s="196" t="s">
        <v>1</v>
      </c>
      <c r="N1424" s="197" t="s">
        <v>43</v>
      </c>
      <c r="O1424" s="72"/>
      <c r="P1424" s="198">
        <f>O1424*H1424</f>
        <v>0</v>
      </c>
      <c r="Q1424" s="198">
        <v>6.0600000000000003E-3</v>
      </c>
      <c r="R1424" s="198">
        <f>Q1424*H1424</f>
        <v>3.02069184</v>
      </c>
      <c r="S1424" s="198">
        <v>0</v>
      </c>
      <c r="T1424" s="199">
        <f>S1424*H1424</f>
        <v>0</v>
      </c>
      <c r="U1424" s="35"/>
      <c r="V1424" s="35"/>
      <c r="W1424" s="35"/>
      <c r="X1424" s="35"/>
      <c r="Y1424" s="35"/>
      <c r="Z1424" s="35"/>
      <c r="AA1424" s="35"/>
      <c r="AB1424" s="35"/>
      <c r="AC1424" s="35"/>
      <c r="AD1424" s="35"/>
      <c r="AE1424" s="35"/>
      <c r="AR1424" s="200" t="s">
        <v>299</v>
      </c>
      <c r="AT1424" s="200" t="s">
        <v>294</v>
      </c>
      <c r="AU1424" s="200" t="s">
        <v>120</v>
      </c>
      <c r="AY1424" s="18" t="s">
        <v>292</v>
      </c>
      <c r="BE1424" s="201">
        <f>IF(N1424="základní",J1424,0)</f>
        <v>0</v>
      </c>
      <c r="BF1424" s="201">
        <f>IF(N1424="snížená",J1424,0)</f>
        <v>0</v>
      </c>
      <c r="BG1424" s="201">
        <f>IF(N1424="zákl. přenesená",J1424,0)</f>
        <v>0</v>
      </c>
      <c r="BH1424" s="201">
        <f>IF(N1424="sníž. přenesená",J1424,0)</f>
        <v>0</v>
      </c>
      <c r="BI1424" s="201">
        <f>IF(N1424="nulová",J1424,0)</f>
        <v>0</v>
      </c>
      <c r="BJ1424" s="18" t="s">
        <v>120</v>
      </c>
      <c r="BK1424" s="201">
        <f>ROUND(I1424*H1424,2)</f>
        <v>0</v>
      </c>
      <c r="BL1424" s="18" t="s">
        <v>299</v>
      </c>
      <c r="BM1424" s="200" t="s">
        <v>1791</v>
      </c>
    </row>
    <row r="1425" spans="2:51" s="13" customFormat="1" ht="11.25">
      <c r="B1425" s="202"/>
      <c r="C1425" s="203"/>
      <c r="D1425" s="204" t="s">
        <v>301</v>
      </c>
      <c r="E1425" s="205" t="s">
        <v>1</v>
      </c>
      <c r="F1425" s="206" t="s">
        <v>1792</v>
      </c>
      <c r="G1425" s="203"/>
      <c r="H1425" s="205" t="s">
        <v>1</v>
      </c>
      <c r="I1425" s="207"/>
      <c r="J1425" s="203"/>
      <c r="K1425" s="203"/>
      <c r="L1425" s="208"/>
      <c r="M1425" s="209"/>
      <c r="N1425" s="210"/>
      <c r="O1425" s="210"/>
      <c r="P1425" s="210"/>
      <c r="Q1425" s="210"/>
      <c r="R1425" s="210"/>
      <c r="S1425" s="210"/>
      <c r="T1425" s="211"/>
      <c r="AT1425" s="212" t="s">
        <v>301</v>
      </c>
      <c r="AU1425" s="212" t="s">
        <v>120</v>
      </c>
      <c r="AV1425" s="13" t="s">
        <v>85</v>
      </c>
      <c r="AW1425" s="13" t="s">
        <v>32</v>
      </c>
      <c r="AX1425" s="13" t="s">
        <v>77</v>
      </c>
      <c r="AY1425" s="212" t="s">
        <v>292</v>
      </c>
    </row>
    <row r="1426" spans="2:51" s="14" customFormat="1" ht="22.5">
      <c r="B1426" s="213"/>
      <c r="C1426" s="214"/>
      <c r="D1426" s="204" t="s">
        <v>301</v>
      </c>
      <c r="E1426" s="215" t="s">
        <v>1</v>
      </c>
      <c r="F1426" s="216" t="s">
        <v>1600</v>
      </c>
      <c r="G1426" s="214"/>
      <c r="H1426" s="217">
        <v>60.212000000000003</v>
      </c>
      <c r="I1426" s="218"/>
      <c r="J1426" s="214"/>
      <c r="K1426" s="214"/>
      <c r="L1426" s="219"/>
      <c r="M1426" s="220"/>
      <c r="N1426" s="221"/>
      <c r="O1426" s="221"/>
      <c r="P1426" s="221"/>
      <c r="Q1426" s="221"/>
      <c r="R1426" s="221"/>
      <c r="S1426" s="221"/>
      <c r="T1426" s="222"/>
      <c r="AT1426" s="223" t="s">
        <v>301</v>
      </c>
      <c r="AU1426" s="223" t="s">
        <v>120</v>
      </c>
      <c r="AV1426" s="14" t="s">
        <v>120</v>
      </c>
      <c r="AW1426" s="14" t="s">
        <v>32</v>
      </c>
      <c r="AX1426" s="14" t="s">
        <v>77</v>
      </c>
      <c r="AY1426" s="223" t="s">
        <v>292</v>
      </c>
    </row>
    <row r="1427" spans="2:51" s="14" customFormat="1" ht="22.5">
      <c r="B1427" s="213"/>
      <c r="C1427" s="214"/>
      <c r="D1427" s="204" t="s">
        <v>301</v>
      </c>
      <c r="E1427" s="215" t="s">
        <v>1</v>
      </c>
      <c r="F1427" s="216" t="s">
        <v>1602</v>
      </c>
      <c r="G1427" s="214"/>
      <c r="H1427" s="217">
        <v>60.212000000000003</v>
      </c>
      <c r="I1427" s="218"/>
      <c r="J1427" s="214"/>
      <c r="K1427" s="214"/>
      <c r="L1427" s="219"/>
      <c r="M1427" s="220"/>
      <c r="N1427" s="221"/>
      <c r="O1427" s="221"/>
      <c r="P1427" s="221"/>
      <c r="Q1427" s="221"/>
      <c r="R1427" s="221"/>
      <c r="S1427" s="221"/>
      <c r="T1427" s="222"/>
      <c r="AT1427" s="223" t="s">
        <v>301</v>
      </c>
      <c r="AU1427" s="223" t="s">
        <v>120</v>
      </c>
      <c r="AV1427" s="14" t="s">
        <v>120</v>
      </c>
      <c r="AW1427" s="14" t="s">
        <v>32</v>
      </c>
      <c r="AX1427" s="14" t="s">
        <v>77</v>
      </c>
      <c r="AY1427" s="223" t="s">
        <v>292</v>
      </c>
    </row>
    <row r="1428" spans="2:51" s="14" customFormat="1" ht="22.5">
      <c r="B1428" s="213"/>
      <c r="C1428" s="214"/>
      <c r="D1428" s="204" t="s">
        <v>301</v>
      </c>
      <c r="E1428" s="215" t="s">
        <v>1</v>
      </c>
      <c r="F1428" s="216" t="s">
        <v>1604</v>
      </c>
      <c r="G1428" s="214"/>
      <c r="H1428" s="217">
        <v>57.28</v>
      </c>
      <c r="I1428" s="218"/>
      <c r="J1428" s="214"/>
      <c r="K1428" s="214"/>
      <c r="L1428" s="219"/>
      <c r="M1428" s="220"/>
      <c r="N1428" s="221"/>
      <c r="O1428" s="221"/>
      <c r="P1428" s="221"/>
      <c r="Q1428" s="221"/>
      <c r="R1428" s="221"/>
      <c r="S1428" s="221"/>
      <c r="T1428" s="222"/>
      <c r="AT1428" s="223" t="s">
        <v>301</v>
      </c>
      <c r="AU1428" s="223" t="s">
        <v>120</v>
      </c>
      <c r="AV1428" s="14" t="s">
        <v>120</v>
      </c>
      <c r="AW1428" s="14" t="s">
        <v>32</v>
      </c>
      <c r="AX1428" s="14" t="s">
        <v>77</v>
      </c>
      <c r="AY1428" s="223" t="s">
        <v>292</v>
      </c>
    </row>
    <row r="1429" spans="2:51" s="14" customFormat="1" ht="22.5">
      <c r="B1429" s="213"/>
      <c r="C1429" s="214"/>
      <c r="D1429" s="204" t="s">
        <v>301</v>
      </c>
      <c r="E1429" s="215" t="s">
        <v>1</v>
      </c>
      <c r="F1429" s="216" t="s">
        <v>1606</v>
      </c>
      <c r="G1429" s="214"/>
      <c r="H1429" s="217">
        <v>57.28</v>
      </c>
      <c r="I1429" s="218"/>
      <c r="J1429" s="214"/>
      <c r="K1429" s="214"/>
      <c r="L1429" s="219"/>
      <c r="M1429" s="220"/>
      <c r="N1429" s="221"/>
      <c r="O1429" s="221"/>
      <c r="P1429" s="221"/>
      <c r="Q1429" s="221"/>
      <c r="R1429" s="221"/>
      <c r="S1429" s="221"/>
      <c r="T1429" s="222"/>
      <c r="AT1429" s="223" t="s">
        <v>301</v>
      </c>
      <c r="AU1429" s="223" t="s">
        <v>120</v>
      </c>
      <c r="AV1429" s="14" t="s">
        <v>120</v>
      </c>
      <c r="AW1429" s="14" t="s">
        <v>32</v>
      </c>
      <c r="AX1429" s="14" t="s">
        <v>77</v>
      </c>
      <c r="AY1429" s="223" t="s">
        <v>292</v>
      </c>
    </row>
    <row r="1430" spans="2:51" s="16" customFormat="1" ht="11.25">
      <c r="B1430" s="235"/>
      <c r="C1430" s="236"/>
      <c r="D1430" s="204" t="s">
        <v>301</v>
      </c>
      <c r="E1430" s="237" t="s">
        <v>1</v>
      </c>
      <c r="F1430" s="238" t="s">
        <v>316</v>
      </c>
      <c r="G1430" s="236"/>
      <c r="H1430" s="239">
        <v>234.98400000000001</v>
      </c>
      <c r="I1430" s="240"/>
      <c r="J1430" s="236"/>
      <c r="K1430" s="236"/>
      <c r="L1430" s="241"/>
      <c r="M1430" s="242"/>
      <c r="N1430" s="243"/>
      <c r="O1430" s="243"/>
      <c r="P1430" s="243"/>
      <c r="Q1430" s="243"/>
      <c r="R1430" s="243"/>
      <c r="S1430" s="243"/>
      <c r="T1430" s="244"/>
      <c r="AT1430" s="245" t="s">
        <v>301</v>
      </c>
      <c r="AU1430" s="245" t="s">
        <v>120</v>
      </c>
      <c r="AV1430" s="16" t="s">
        <v>317</v>
      </c>
      <c r="AW1430" s="16" t="s">
        <v>32</v>
      </c>
      <c r="AX1430" s="16" t="s">
        <v>77</v>
      </c>
      <c r="AY1430" s="245" t="s">
        <v>292</v>
      </c>
    </row>
    <row r="1431" spans="2:51" s="13" customFormat="1" ht="11.25">
      <c r="B1431" s="202"/>
      <c r="C1431" s="203"/>
      <c r="D1431" s="204" t="s">
        <v>301</v>
      </c>
      <c r="E1431" s="205" t="s">
        <v>1</v>
      </c>
      <c r="F1431" s="206" t="s">
        <v>1793</v>
      </c>
      <c r="G1431" s="203"/>
      <c r="H1431" s="205" t="s">
        <v>1</v>
      </c>
      <c r="I1431" s="207"/>
      <c r="J1431" s="203"/>
      <c r="K1431" s="203"/>
      <c r="L1431" s="208"/>
      <c r="M1431" s="209"/>
      <c r="N1431" s="210"/>
      <c r="O1431" s="210"/>
      <c r="P1431" s="210"/>
      <c r="Q1431" s="210"/>
      <c r="R1431" s="210"/>
      <c r="S1431" s="210"/>
      <c r="T1431" s="211"/>
      <c r="AT1431" s="212" t="s">
        <v>301</v>
      </c>
      <c r="AU1431" s="212" t="s">
        <v>120</v>
      </c>
      <c r="AV1431" s="13" t="s">
        <v>85</v>
      </c>
      <c r="AW1431" s="13" t="s">
        <v>32</v>
      </c>
      <c r="AX1431" s="13" t="s">
        <v>77</v>
      </c>
      <c r="AY1431" s="212" t="s">
        <v>292</v>
      </c>
    </row>
    <row r="1432" spans="2:51" s="14" customFormat="1" ht="11.25">
      <c r="B1432" s="213"/>
      <c r="C1432" s="214"/>
      <c r="D1432" s="204" t="s">
        <v>301</v>
      </c>
      <c r="E1432" s="215" t="s">
        <v>1</v>
      </c>
      <c r="F1432" s="216" t="s">
        <v>1794</v>
      </c>
      <c r="G1432" s="214"/>
      <c r="H1432" s="217">
        <v>15.84</v>
      </c>
      <c r="I1432" s="218"/>
      <c r="J1432" s="214"/>
      <c r="K1432" s="214"/>
      <c r="L1432" s="219"/>
      <c r="M1432" s="220"/>
      <c r="N1432" s="221"/>
      <c r="O1432" s="221"/>
      <c r="P1432" s="221"/>
      <c r="Q1432" s="221"/>
      <c r="R1432" s="221"/>
      <c r="S1432" s="221"/>
      <c r="T1432" s="222"/>
      <c r="AT1432" s="223" t="s">
        <v>301</v>
      </c>
      <c r="AU1432" s="223" t="s">
        <v>120</v>
      </c>
      <c r="AV1432" s="14" t="s">
        <v>120</v>
      </c>
      <c r="AW1432" s="14" t="s">
        <v>32</v>
      </c>
      <c r="AX1432" s="14" t="s">
        <v>77</v>
      </c>
      <c r="AY1432" s="223" t="s">
        <v>292</v>
      </c>
    </row>
    <row r="1433" spans="2:51" s="14" customFormat="1" ht="11.25">
      <c r="B1433" s="213"/>
      <c r="C1433" s="214"/>
      <c r="D1433" s="204" t="s">
        <v>301</v>
      </c>
      <c r="E1433" s="215" t="s">
        <v>1</v>
      </c>
      <c r="F1433" s="216" t="s">
        <v>1795</v>
      </c>
      <c r="G1433" s="214"/>
      <c r="H1433" s="217">
        <v>27</v>
      </c>
      <c r="I1433" s="218"/>
      <c r="J1433" s="214"/>
      <c r="K1433" s="214"/>
      <c r="L1433" s="219"/>
      <c r="M1433" s="220"/>
      <c r="N1433" s="221"/>
      <c r="O1433" s="221"/>
      <c r="P1433" s="221"/>
      <c r="Q1433" s="221"/>
      <c r="R1433" s="221"/>
      <c r="S1433" s="221"/>
      <c r="T1433" s="222"/>
      <c r="AT1433" s="223" t="s">
        <v>301</v>
      </c>
      <c r="AU1433" s="223" t="s">
        <v>120</v>
      </c>
      <c r="AV1433" s="14" t="s">
        <v>120</v>
      </c>
      <c r="AW1433" s="14" t="s">
        <v>32</v>
      </c>
      <c r="AX1433" s="14" t="s">
        <v>77</v>
      </c>
      <c r="AY1433" s="223" t="s">
        <v>292</v>
      </c>
    </row>
    <row r="1434" spans="2:51" s="16" customFormat="1" ht="11.25">
      <c r="B1434" s="235"/>
      <c r="C1434" s="236"/>
      <c r="D1434" s="204" t="s">
        <v>301</v>
      </c>
      <c r="E1434" s="237" t="s">
        <v>1</v>
      </c>
      <c r="F1434" s="238" t="s">
        <v>316</v>
      </c>
      <c r="G1434" s="236"/>
      <c r="H1434" s="239">
        <v>42.84</v>
      </c>
      <c r="I1434" s="240"/>
      <c r="J1434" s="236"/>
      <c r="K1434" s="236"/>
      <c r="L1434" s="241"/>
      <c r="M1434" s="242"/>
      <c r="N1434" s="243"/>
      <c r="O1434" s="243"/>
      <c r="P1434" s="243"/>
      <c r="Q1434" s="243"/>
      <c r="R1434" s="243"/>
      <c r="S1434" s="243"/>
      <c r="T1434" s="244"/>
      <c r="AT1434" s="245" t="s">
        <v>301</v>
      </c>
      <c r="AU1434" s="245" t="s">
        <v>120</v>
      </c>
      <c r="AV1434" s="16" t="s">
        <v>317</v>
      </c>
      <c r="AW1434" s="16" t="s">
        <v>32</v>
      </c>
      <c r="AX1434" s="16" t="s">
        <v>77</v>
      </c>
      <c r="AY1434" s="245" t="s">
        <v>292</v>
      </c>
    </row>
    <row r="1435" spans="2:51" s="13" customFormat="1" ht="11.25">
      <c r="B1435" s="202"/>
      <c r="C1435" s="203"/>
      <c r="D1435" s="204" t="s">
        <v>301</v>
      </c>
      <c r="E1435" s="205" t="s">
        <v>1</v>
      </c>
      <c r="F1435" s="206" t="s">
        <v>1796</v>
      </c>
      <c r="G1435" s="203"/>
      <c r="H1435" s="205" t="s">
        <v>1</v>
      </c>
      <c r="I1435" s="207"/>
      <c r="J1435" s="203"/>
      <c r="K1435" s="203"/>
      <c r="L1435" s="208"/>
      <c r="M1435" s="209"/>
      <c r="N1435" s="210"/>
      <c r="O1435" s="210"/>
      <c r="P1435" s="210"/>
      <c r="Q1435" s="210"/>
      <c r="R1435" s="210"/>
      <c r="S1435" s="210"/>
      <c r="T1435" s="211"/>
      <c r="AT1435" s="212" t="s">
        <v>301</v>
      </c>
      <c r="AU1435" s="212" t="s">
        <v>120</v>
      </c>
      <c r="AV1435" s="13" t="s">
        <v>85</v>
      </c>
      <c r="AW1435" s="13" t="s">
        <v>32</v>
      </c>
      <c r="AX1435" s="13" t="s">
        <v>77</v>
      </c>
      <c r="AY1435" s="212" t="s">
        <v>292</v>
      </c>
    </row>
    <row r="1436" spans="2:51" s="14" customFormat="1" ht="11.25">
      <c r="B1436" s="213"/>
      <c r="C1436" s="214"/>
      <c r="D1436" s="204" t="s">
        <v>301</v>
      </c>
      <c r="E1436" s="215" t="s">
        <v>1</v>
      </c>
      <c r="F1436" s="216" t="s">
        <v>1797</v>
      </c>
      <c r="G1436" s="214"/>
      <c r="H1436" s="217">
        <v>12.458</v>
      </c>
      <c r="I1436" s="218"/>
      <c r="J1436" s="214"/>
      <c r="K1436" s="214"/>
      <c r="L1436" s="219"/>
      <c r="M1436" s="220"/>
      <c r="N1436" s="221"/>
      <c r="O1436" s="221"/>
      <c r="P1436" s="221"/>
      <c r="Q1436" s="221"/>
      <c r="R1436" s="221"/>
      <c r="S1436" s="221"/>
      <c r="T1436" s="222"/>
      <c r="AT1436" s="223" t="s">
        <v>301</v>
      </c>
      <c r="AU1436" s="223" t="s">
        <v>120</v>
      </c>
      <c r="AV1436" s="14" t="s">
        <v>120</v>
      </c>
      <c r="AW1436" s="14" t="s">
        <v>32</v>
      </c>
      <c r="AX1436" s="14" t="s">
        <v>77</v>
      </c>
      <c r="AY1436" s="223" t="s">
        <v>292</v>
      </c>
    </row>
    <row r="1437" spans="2:51" s="14" customFormat="1" ht="11.25">
      <c r="B1437" s="213"/>
      <c r="C1437" s="214"/>
      <c r="D1437" s="204" t="s">
        <v>301</v>
      </c>
      <c r="E1437" s="215" t="s">
        <v>1</v>
      </c>
      <c r="F1437" s="216" t="s">
        <v>1798</v>
      </c>
      <c r="G1437" s="214"/>
      <c r="H1437" s="217">
        <v>12.458</v>
      </c>
      <c r="I1437" s="218"/>
      <c r="J1437" s="214"/>
      <c r="K1437" s="214"/>
      <c r="L1437" s="219"/>
      <c r="M1437" s="220"/>
      <c r="N1437" s="221"/>
      <c r="O1437" s="221"/>
      <c r="P1437" s="221"/>
      <c r="Q1437" s="221"/>
      <c r="R1437" s="221"/>
      <c r="S1437" s="221"/>
      <c r="T1437" s="222"/>
      <c r="AT1437" s="223" t="s">
        <v>301</v>
      </c>
      <c r="AU1437" s="223" t="s">
        <v>120</v>
      </c>
      <c r="AV1437" s="14" t="s">
        <v>120</v>
      </c>
      <c r="AW1437" s="14" t="s">
        <v>32</v>
      </c>
      <c r="AX1437" s="14" t="s">
        <v>77</v>
      </c>
      <c r="AY1437" s="223" t="s">
        <v>292</v>
      </c>
    </row>
    <row r="1438" spans="2:51" s="14" customFormat="1" ht="11.25">
      <c r="B1438" s="213"/>
      <c r="C1438" s="214"/>
      <c r="D1438" s="204" t="s">
        <v>301</v>
      </c>
      <c r="E1438" s="215" t="s">
        <v>1</v>
      </c>
      <c r="F1438" s="216" t="s">
        <v>1799</v>
      </c>
      <c r="G1438" s="214"/>
      <c r="H1438" s="217">
        <v>12.458</v>
      </c>
      <c r="I1438" s="218"/>
      <c r="J1438" s="214"/>
      <c r="K1438" s="214"/>
      <c r="L1438" s="219"/>
      <c r="M1438" s="220"/>
      <c r="N1438" s="221"/>
      <c r="O1438" s="221"/>
      <c r="P1438" s="221"/>
      <c r="Q1438" s="221"/>
      <c r="R1438" s="221"/>
      <c r="S1438" s="221"/>
      <c r="T1438" s="222"/>
      <c r="AT1438" s="223" t="s">
        <v>301</v>
      </c>
      <c r="AU1438" s="223" t="s">
        <v>120</v>
      </c>
      <c r="AV1438" s="14" t="s">
        <v>120</v>
      </c>
      <c r="AW1438" s="14" t="s">
        <v>32</v>
      </c>
      <c r="AX1438" s="14" t="s">
        <v>77</v>
      </c>
      <c r="AY1438" s="223" t="s">
        <v>292</v>
      </c>
    </row>
    <row r="1439" spans="2:51" s="14" customFormat="1" ht="11.25">
      <c r="B1439" s="213"/>
      <c r="C1439" s="214"/>
      <c r="D1439" s="204" t="s">
        <v>301</v>
      </c>
      <c r="E1439" s="215" t="s">
        <v>1</v>
      </c>
      <c r="F1439" s="216" t="s">
        <v>1800</v>
      </c>
      <c r="G1439" s="214"/>
      <c r="H1439" s="217">
        <v>12.458</v>
      </c>
      <c r="I1439" s="218"/>
      <c r="J1439" s="214"/>
      <c r="K1439" s="214"/>
      <c r="L1439" s="219"/>
      <c r="M1439" s="220"/>
      <c r="N1439" s="221"/>
      <c r="O1439" s="221"/>
      <c r="P1439" s="221"/>
      <c r="Q1439" s="221"/>
      <c r="R1439" s="221"/>
      <c r="S1439" s="221"/>
      <c r="T1439" s="222"/>
      <c r="AT1439" s="223" t="s">
        <v>301</v>
      </c>
      <c r="AU1439" s="223" t="s">
        <v>120</v>
      </c>
      <c r="AV1439" s="14" t="s">
        <v>120</v>
      </c>
      <c r="AW1439" s="14" t="s">
        <v>32</v>
      </c>
      <c r="AX1439" s="14" t="s">
        <v>77</v>
      </c>
      <c r="AY1439" s="223" t="s">
        <v>292</v>
      </c>
    </row>
    <row r="1440" spans="2:51" s="16" customFormat="1" ht="11.25">
      <c r="B1440" s="235"/>
      <c r="C1440" s="236"/>
      <c r="D1440" s="204" t="s">
        <v>301</v>
      </c>
      <c r="E1440" s="237" t="s">
        <v>1</v>
      </c>
      <c r="F1440" s="238" t="s">
        <v>316</v>
      </c>
      <c r="G1440" s="236"/>
      <c r="H1440" s="239">
        <v>49.832000000000001</v>
      </c>
      <c r="I1440" s="240"/>
      <c r="J1440" s="236"/>
      <c r="K1440" s="236"/>
      <c r="L1440" s="241"/>
      <c r="M1440" s="242"/>
      <c r="N1440" s="243"/>
      <c r="O1440" s="243"/>
      <c r="P1440" s="243"/>
      <c r="Q1440" s="243"/>
      <c r="R1440" s="243"/>
      <c r="S1440" s="243"/>
      <c r="T1440" s="244"/>
      <c r="AT1440" s="245" t="s">
        <v>301</v>
      </c>
      <c r="AU1440" s="245" t="s">
        <v>120</v>
      </c>
      <c r="AV1440" s="16" t="s">
        <v>317</v>
      </c>
      <c r="AW1440" s="16" t="s">
        <v>32</v>
      </c>
      <c r="AX1440" s="16" t="s">
        <v>77</v>
      </c>
      <c r="AY1440" s="245" t="s">
        <v>292</v>
      </c>
    </row>
    <row r="1441" spans="1:65" s="13" customFormat="1" ht="11.25">
      <c r="B1441" s="202"/>
      <c r="C1441" s="203"/>
      <c r="D1441" s="204" t="s">
        <v>301</v>
      </c>
      <c r="E1441" s="205" t="s">
        <v>1</v>
      </c>
      <c r="F1441" s="206" t="s">
        <v>1801</v>
      </c>
      <c r="G1441" s="203"/>
      <c r="H1441" s="205" t="s">
        <v>1</v>
      </c>
      <c r="I1441" s="207"/>
      <c r="J1441" s="203"/>
      <c r="K1441" s="203"/>
      <c r="L1441" s="208"/>
      <c r="M1441" s="209"/>
      <c r="N1441" s="210"/>
      <c r="O1441" s="210"/>
      <c r="P1441" s="210"/>
      <c r="Q1441" s="210"/>
      <c r="R1441" s="210"/>
      <c r="S1441" s="210"/>
      <c r="T1441" s="211"/>
      <c r="AT1441" s="212" t="s">
        <v>301</v>
      </c>
      <c r="AU1441" s="212" t="s">
        <v>120</v>
      </c>
      <c r="AV1441" s="13" t="s">
        <v>85</v>
      </c>
      <c r="AW1441" s="13" t="s">
        <v>32</v>
      </c>
      <c r="AX1441" s="13" t="s">
        <v>77</v>
      </c>
      <c r="AY1441" s="212" t="s">
        <v>292</v>
      </c>
    </row>
    <row r="1442" spans="1:65" s="14" customFormat="1" ht="11.25">
      <c r="B1442" s="213"/>
      <c r="C1442" s="214"/>
      <c r="D1442" s="204" t="s">
        <v>301</v>
      </c>
      <c r="E1442" s="215" t="s">
        <v>1</v>
      </c>
      <c r="F1442" s="216" t="s">
        <v>1619</v>
      </c>
      <c r="G1442" s="214"/>
      <c r="H1442" s="217">
        <v>15.936</v>
      </c>
      <c r="I1442" s="218"/>
      <c r="J1442" s="214"/>
      <c r="K1442" s="214"/>
      <c r="L1442" s="219"/>
      <c r="M1442" s="220"/>
      <c r="N1442" s="221"/>
      <c r="O1442" s="221"/>
      <c r="P1442" s="221"/>
      <c r="Q1442" s="221"/>
      <c r="R1442" s="221"/>
      <c r="S1442" s="221"/>
      <c r="T1442" s="222"/>
      <c r="AT1442" s="223" t="s">
        <v>301</v>
      </c>
      <c r="AU1442" s="223" t="s">
        <v>120</v>
      </c>
      <c r="AV1442" s="14" t="s">
        <v>120</v>
      </c>
      <c r="AW1442" s="14" t="s">
        <v>32</v>
      </c>
      <c r="AX1442" s="14" t="s">
        <v>77</v>
      </c>
      <c r="AY1442" s="223" t="s">
        <v>292</v>
      </c>
    </row>
    <row r="1443" spans="1:65" s="14" customFormat="1" ht="11.25">
      <c r="B1443" s="213"/>
      <c r="C1443" s="214"/>
      <c r="D1443" s="204" t="s">
        <v>301</v>
      </c>
      <c r="E1443" s="215" t="s">
        <v>1</v>
      </c>
      <c r="F1443" s="216" t="s">
        <v>1620</v>
      </c>
      <c r="G1443" s="214"/>
      <c r="H1443" s="217">
        <v>15.936</v>
      </c>
      <c r="I1443" s="218"/>
      <c r="J1443" s="214"/>
      <c r="K1443" s="214"/>
      <c r="L1443" s="219"/>
      <c r="M1443" s="220"/>
      <c r="N1443" s="221"/>
      <c r="O1443" s="221"/>
      <c r="P1443" s="221"/>
      <c r="Q1443" s="221"/>
      <c r="R1443" s="221"/>
      <c r="S1443" s="221"/>
      <c r="T1443" s="222"/>
      <c r="AT1443" s="223" t="s">
        <v>301</v>
      </c>
      <c r="AU1443" s="223" t="s">
        <v>120</v>
      </c>
      <c r="AV1443" s="14" t="s">
        <v>120</v>
      </c>
      <c r="AW1443" s="14" t="s">
        <v>32</v>
      </c>
      <c r="AX1443" s="14" t="s">
        <v>77</v>
      </c>
      <c r="AY1443" s="223" t="s">
        <v>292</v>
      </c>
    </row>
    <row r="1444" spans="1:65" s="14" customFormat="1" ht="11.25">
      <c r="B1444" s="213"/>
      <c r="C1444" s="214"/>
      <c r="D1444" s="204" t="s">
        <v>301</v>
      </c>
      <c r="E1444" s="215" t="s">
        <v>1</v>
      </c>
      <c r="F1444" s="216" t="s">
        <v>1621</v>
      </c>
      <c r="G1444" s="214"/>
      <c r="H1444" s="217">
        <v>20.88</v>
      </c>
      <c r="I1444" s="218"/>
      <c r="J1444" s="214"/>
      <c r="K1444" s="214"/>
      <c r="L1444" s="219"/>
      <c r="M1444" s="220"/>
      <c r="N1444" s="221"/>
      <c r="O1444" s="221"/>
      <c r="P1444" s="221"/>
      <c r="Q1444" s="221"/>
      <c r="R1444" s="221"/>
      <c r="S1444" s="221"/>
      <c r="T1444" s="222"/>
      <c r="AT1444" s="223" t="s">
        <v>301</v>
      </c>
      <c r="AU1444" s="223" t="s">
        <v>120</v>
      </c>
      <c r="AV1444" s="14" t="s">
        <v>120</v>
      </c>
      <c r="AW1444" s="14" t="s">
        <v>32</v>
      </c>
      <c r="AX1444" s="14" t="s">
        <v>77</v>
      </c>
      <c r="AY1444" s="223" t="s">
        <v>292</v>
      </c>
    </row>
    <row r="1445" spans="1:65" s="14" customFormat="1" ht="11.25">
      <c r="B1445" s="213"/>
      <c r="C1445" s="214"/>
      <c r="D1445" s="204" t="s">
        <v>301</v>
      </c>
      <c r="E1445" s="215" t="s">
        <v>1</v>
      </c>
      <c r="F1445" s="216" t="s">
        <v>1622</v>
      </c>
      <c r="G1445" s="214"/>
      <c r="H1445" s="217">
        <v>20.88</v>
      </c>
      <c r="I1445" s="218"/>
      <c r="J1445" s="214"/>
      <c r="K1445" s="214"/>
      <c r="L1445" s="219"/>
      <c r="M1445" s="220"/>
      <c r="N1445" s="221"/>
      <c r="O1445" s="221"/>
      <c r="P1445" s="221"/>
      <c r="Q1445" s="221"/>
      <c r="R1445" s="221"/>
      <c r="S1445" s="221"/>
      <c r="T1445" s="222"/>
      <c r="AT1445" s="223" t="s">
        <v>301</v>
      </c>
      <c r="AU1445" s="223" t="s">
        <v>120</v>
      </c>
      <c r="AV1445" s="14" t="s">
        <v>120</v>
      </c>
      <c r="AW1445" s="14" t="s">
        <v>32</v>
      </c>
      <c r="AX1445" s="14" t="s">
        <v>77</v>
      </c>
      <c r="AY1445" s="223" t="s">
        <v>292</v>
      </c>
    </row>
    <row r="1446" spans="1:65" s="14" customFormat="1" ht="11.25">
      <c r="B1446" s="213"/>
      <c r="C1446" s="214"/>
      <c r="D1446" s="204" t="s">
        <v>301</v>
      </c>
      <c r="E1446" s="215" t="s">
        <v>1</v>
      </c>
      <c r="F1446" s="216" t="s">
        <v>1802</v>
      </c>
      <c r="G1446" s="214"/>
      <c r="H1446" s="217">
        <v>15.84</v>
      </c>
      <c r="I1446" s="218"/>
      <c r="J1446" s="214"/>
      <c r="K1446" s="214"/>
      <c r="L1446" s="219"/>
      <c r="M1446" s="220"/>
      <c r="N1446" s="221"/>
      <c r="O1446" s="221"/>
      <c r="P1446" s="221"/>
      <c r="Q1446" s="221"/>
      <c r="R1446" s="221"/>
      <c r="S1446" s="221"/>
      <c r="T1446" s="222"/>
      <c r="AT1446" s="223" t="s">
        <v>301</v>
      </c>
      <c r="AU1446" s="223" t="s">
        <v>120</v>
      </c>
      <c r="AV1446" s="14" t="s">
        <v>120</v>
      </c>
      <c r="AW1446" s="14" t="s">
        <v>32</v>
      </c>
      <c r="AX1446" s="14" t="s">
        <v>77</v>
      </c>
      <c r="AY1446" s="223" t="s">
        <v>292</v>
      </c>
    </row>
    <row r="1447" spans="1:65" s="14" customFormat="1" ht="11.25">
      <c r="B1447" s="213"/>
      <c r="C1447" s="214"/>
      <c r="D1447" s="204" t="s">
        <v>301</v>
      </c>
      <c r="E1447" s="215" t="s">
        <v>1</v>
      </c>
      <c r="F1447" s="216" t="s">
        <v>1803</v>
      </c>
      <c r="G1447" s="214"/>
      <c r="H1447" s="217">
        <v>45.335999999999999</v>
      </c>
      <c r="I1447" s="218"/>
      <c r="J1447" s="214"/>
      <c r="K1447" s="214"/>
      <c r="L1447" s="219"/>
      <c r="M1447" s="220"/>
      <c r="N1447" s="221"/>
      <c r="O1447" s="221"/>
      <c r="P1447" s="221"/>
      <c r="Q1447" s="221"/>
      <c r="R1447" s="221"/>
      <c r="S1447" s="221"/>
      <c r="T1447" s="222"/>
      <c r="AT1447" s="223" t="s">
        <v>301</v>
      </c>
      <c r="AU1447" s="223" t="s">
        <v>120</v>
      </c>
      <c r="AV1447" s="14" t="s">
        <v>120</v>
      </c>
      <c r="AW1447" s="14" t="s">
        <v>32</v>
      </c>
      <c r="AX1447" s="14" t="s">
        <v>77</v>
      </c>
      <c r="AY1447" s="223" t="s">
        <v>292</v>
      </c>
    </row>
    <row r="1448" spans="1:65" s="16" customFormat="1" ht="11.25">
      <c r="B1448" s="235"/>
      <c r="C1448" s="236"/>
      <c r="D1448" s="204" t="s">
        <v>301</v>
      </c>
      <c r="E1448" s="237" t="s">
        <v>1</v>
      </c>
      <c r="F1448" s="238" t="s">
        <v>316</v>
      </c>
      <c r="G1448" s="236"/>
      <c r="H1448" s="239">
        <v>134.80799999999999</v>
      </c>
      <c r="I1448" s="240"/>
      <c r="J1448" s="236"/>
      <c r="K1448" s="236"/>
      <c r="L1448" s="241"/>
      <c r="M1448" s="242"/>
      <c r="N1448" s="243"/>
      <c r="O1448" s="243"/>
      <c r="P1448" s="243"/>
      <c r="Q1448" s="243"/>
      <c r="R1448" s="243"/>
      <c r="S1448" s="243"/>
      <c r="T1448" s="244"/>
      <c r="AT1448" s="245" t="s">
        <v>301</v>
      </c>
      <c r="AU1448" s="245" t="s">
        <v>120</v>
      </c>
      <c r="AV1448" s="16" t="s">
        <v>317</v>
      </c>
      <c r="AW1448" s="16" t="s">
        <v>32</v>
      </c>
      <c r="AX1448" s="16" t="s">
        <v>77</v>
      </c>
      <c r="AY1448" s="245" t="s">
        <v>292</v>
      </c>
    </row>
    <row r="1449" spans="1:65" s="13" customFormat="1" ht="11.25">
      <c r="B1449" s="202"/>
      <c r="C1449" s="203"/>
      <c r="D1449" s="204" t="s">
        <v>301</v>
      </c>
      <c r="E1449" s="205" t="s">
        <v>1</v>
      </c>
      <c r="F1449" s="206" t="s">
        <v>1804</v>
      </c>
      <c r="G1449" s="203"/>
      <c r="H1449" s="205" t="s">
        <v>1</v>
      </c>
      <c r="I1449" s="207"/>
      <c r="J1449" s="203"/>
      <c r="K1449" s="203"/>
      <c r="L1449" s="208"/>
      <c r="M1449" s="209"/>
      <c r="N1449" s="210"/>
      <c r="O1449" s="210"/>
      <c r="P1449" s="210"/>
      <c r="Q1449" s="210"/>
      <c r="R1449" s="210"/>
      <c r="S1449" s="210"/>
      <c r="T1449" s="211"/>
      <c r="AT1449" s="212" t="s">
        <v>301</v>
      </c>
      <c r="AU1449" s="212" t="s">
        <v>120</v>
      </c>
      <c r="AV1449" s="13" t="s">
        <v>85</v>
      </c>
      <c r="AW1449" s="13" t="s">
        <v>32</v>
      </c>
      <c r="AX1449" s="13" t="s">
        <v>77</v>
      </c>
      <c r="AY1449" s="212" t="s">
        <v>292</v>
      </c>
    </row>
    <row r="1450" spans="1:65" s="14" customFormat="1" ht="11.25">
      <c r="B1450" s="213"/>
      <c r="C1450" s="214"/>
      <c r="D1450" s="204" t="s">
        <v>301</v>
      </c>
      <c r="E1450" s="215" t="s">
        <v>1</v>
      </c>
      <c r="F1450" s="216" t="s">
        <v>1805</v>
      </c>
      <c r="G1450" s="214"/>
      <c r="H1450" s="217">
        <v>36</v>
      </c>
      <c r="I1450" s="218"/>
      <c r="J1450" s="214"/>
      <c r="K1450" s="214"/>
      <c r="L1450" s="219"/>
      <c r="M1450" s="220"/>
      <c r="N1450" s="221"/>
      <c r="O1450" s="221"/>
      <c r="P1450" s="221"/>
      <c r="Q1450" s="221"/>
      <c r="R1450" s="221"/>
      <c r="S1450" s="221"/>
      <c r="T1450" s="222"/>
      <c r="AT1450" s="223" t="s">
        <v>301</v>
      </c>
      <c r="AU1450" s="223" t="s">
        <v>120</v>
      </c>
      <c r="AV1450" s="14" t="s">
        <v>120</v>
      </c>
      <c r="AW1450" s="14" t="s">
        <v>32</v>
      </c>
      <c r="AX1450" s="14" t="s">
        <v>77</v>
      </c>
      <c r="AY1450" s="223" t="s">
        <v>292</v>
      </c>
    </row>
    <row r="1451" spans="1:65" s="16" customFormat="1" ht="11.25">
      <c r="B1451" s="235"/>
      <c r="C1451" s="236"/>
      <c r="D1451" s="204" t="s">
        <v>301</v>
      </c>
      <c r="E1451" s="237" t="s">
        <v>1</v>
      </c>
      <c r="F1451" s="238" t="s">
        <v>316</v>
      </c>
      <c r="G1451" s="236"/>
      <c r="H1451" s="239">
        <v>36</v>
      </c>
      <c r="I1451" s="240"/>
      <c r="J1451" s="236"/>
      <c r="K1451" s="236"/>
      <c r="L1451" s="241"/>
      <c r="M1451" s="242"/>
      <c r="N1451" s="243"/>
      <c r="O1451" s="243"/>
      <c r="P1451" s="243"/>
      <c r="Q1451" s="243"/>
      <c r="R1451" s="243"/>
      <c r="S1451" s="243"/>
      <c r="T1451" s="244"/>
      <c r="AT1451" s="245" t="s">
        <v>301</v>
      </c>
      <c r="AU1451" s="245" t="s">
        <v>120</v>
      </c>
      <c r="AV1451" s="16" t="s">
        <v>317</v>
      </c>
      <c r="AW1451" s="16" t="s">
        <v>32</v>
      </c>
      <c r="AX1451" s="16" t="s">
        <v>77</v>
      </c>
      <c r="AY1451" s="245" t="s">
        <v>292</v>
      </c>
    </row>
    <row r="1452" spans="1:65" s="15" customFormat="1" ht="11.25">
      <c r="B1452" s="224"/>
      <c r="C1452" s="225"/>
      <c r="D1452" s="204" t="s">
        <v>301</v>
      </c>
      <c r="E1452" s="226" t="s">
        <v>1</v>
      </c>
      <c r="F1452" s="227" t="s">
        <v>304</v>
      </c>
      <c r="G1452" s="225"/>
      <c r="H1452" s="228">
        <v>498.464</v>
      </c>
      <c r="I1452" s="229"/>
      <c r="J1452" s="225"/>
      <c r="K1452" s="225"/>
      <c r="L1452" s="230"/>
      <c r="M1452" s="231"/>
      <c r="N1452" s="232"/>
      <c r="O1452" s="232"/>
      <c r="P1452" s="232"/>
      <c r="Q1452" s="232"/>
      <c r="R1452" s="232"/>
      <c r="S1452" s="232"/>
      <c r="T1452" s="233"/>
      <c r="AT1452" s="234" t="s">
        <v>301</v>
      </c>
      <c r="AU1452" s="234" t="s">
        <v>120</v>
      </c>
      <c r="AV1452" s="15" t="s">
        <v>299</v>
      </c>
      <c r="AW1452" s="15" t="s">
        <v>32</v>
      </c>
      <c r="AX1452" s="15" t="s">
        <v>85</v>
      </c>
      <c r="AY1452" s="234" t="s">
        <v>292</v>
      </c>
    </row>
    <row r="1453" spans="1:65" s="2" customFormat="1" ht="24.2" customHeight="1">
      <c r="A1453" s="35"/>
      <c r="B1453" s="36"/>
      <c r="C1453" s="246" t="s">
        <v>1806</v>
      </c>
      <c r="D1453" s="246" t="s">
        <v>626</v>
      </c>
      <c r="E1453" s="247" t="s">
        <v>1807</v>
      </c>
      <c r="F1453" s="248" t="s">
        <v>1808</v>
      </c>
      <c r="G1453" s="249" t="s">
        <v>297</v>
      </c>
      <c r="H1453" s="250">
        <v>548.30999999999995</v>
      </c>
      <c r="I1453" s="251"/>
      <c r="J1453" s="252">
        <f>ROUND(I1453*H1453,2)</f>
        <v>0</v>
      </c>
      <c r="K1453" s="248" t="s">
        <v>298</v>
      </c>
      <c r="L1453" s="253"/>
      <c r="M1453" s="254" t="s">
        <v>1</v>
      </c>
      <c r="N1453" s="255" t="s">
        <v>43</v>
      </c>
      <c r="O1453" s="72"/>
      <c r="P1453" s="198">
        <f>O1453*H1453</f>
        <v>0</v>
      </c>
      <c r="Q1453" s="198">
        <v>2.5000000000000001E-3</v>
      </c>
      <c r="R1453" s="198">
        <f>Q1453*H1453</f>
        <v>1.3707749999999999</v>
      </c>
      <c r="S1453" s="198">
        <v>0</v>
      </c>
      <c r="T1453" s="199">
        <f>S1453*H1453</f>
        <v>0</v>
      </c>
      <c r="U1453" s="35"/>
      <c r="V1453" s="35"/>
      <c r="W1453" s="35"/>
      <c r="X1453" s="35"/>
      <c r="Y1453" s="35"/>
      <c r="Z1453" s="35"/>
      <c r="AA1453" s="35"/>
      <c r="AB1453" s="35"/>
      <c r="AC1453" s="35"/>
      <c r="AD1453" s="35"/>
      <c r="AE1453" s="35"/>
      <c r="AR1453" s="200" t="s">
        <v>357</v>
      </c>
      <c r="AT1453" s="200" t="s">
        <v>626</v>
      </c>
      <c r="AU1453" s="200" t="s">
        <v>120</v>
      </c>
      <c r="AY1453" s="18" t="s">
        <v>292</v>
      </c>
      <c r="BE1453" s="201">
        <f>IF(N1453="základní",J1453,0)</f>
        <v>0</v>
      </c>
      <c r="BF1453" s="201">
        <f>IF(N1453="snížená",J1453,0)</f>
        <v>0</v>
      </c>
      <c r="BG1453" s="201">
        <f>IF(N1453="zákl. přenesená",J1453,0)</f>
        <v>0</v>
      </c>
      <c r="BH1453" s="201">
        <f>IF(N1453="sníž. přenesená",J1453,0)</f>
        <v>0</v>
      </c>
      <c r="BI1453" s="201">
        <f>IF(N1453="nulová",J1453,0)</f>
        <v>0</v>
      </c>
      <c r="BJ1453" s="18" t="s">
        <v>120</v>
      </c>
      <c r="BK1453" s="201">
        <f>ROUND(I1453*H1453,2)</f>
        <v>0</v>
      </c>
      <c r="BL1453" s="18" t="s">
        <v>299</v>
      </c>
      <c r="BM1453" s="200" t="s">
        <v>1809</v>
      </c>
    </row>
    <row r="1454" spans="1:65" s="14" customFormat="1" ht="11.25">
      <c r="B1454" s="213"/>
      <c r="C1454" s="214"/>
      <c r="D1454" s="204" t="s">
        <v>301</v>
      </c>
      <c r="E1454" s="214"/>
      <c r="F1454" s="216" t="s">
        <v>1810</v>
      </c>
      <c r="G1454" s="214"/>
      <c r="H1454" s="217">
        <v>548.30999999999995</v>
      </c>
      <c r="I1454" s="218"/>
      <c r="J1454" s="214"/>
      <c r="K1454" s="214"/>
      <c r="L1454" s="219"/>
      <c r="M1454" s="220"/>
      <c r="N1454" s="221"/>
      <c r="O1454" s="221"/>
      <c r="P1454" s="221"/>
      <c r="Q1454" s="221"/>
      <c r="R1454" s="221"/>
      <c r="S1454" s="221"/>
      <c r="T1454" s="222"/>
      <c r="AT1454" s="223" t="s">
        <v>301</v>
      </c>
      <c r="AU1454" s="223" t="s">
        <v>120</v>
      </c>
      <c r="AV1454" s="14" t="s">
        <v>120</v>
      </c>
      <c r="AW1454" s="14" t="s">
        <v>4</v>
      </c>
      <c r="AX1454" s="14" t="s">
        <v>85</v>
      </c>
      <c r="AY1454" s="223" t="s">
        <v>292</v>
      </c>
    </row>
    <row r="1455" spans="1:65" s="2" customFormat="1" ht="24.2" customHeight="1">
      <c r="A1455" s="35"/>
      <c r="B1455" s="36"/>
      <c r="C1455" s="189" t="s">
        <v>1811</v>
      </c>
      <c r="D1455" s="189" t="s">
        <v>294</v>
      </c>
      <c r="E1455" s="190" t="s">
        <v>1812</v>
      </c>
      <c r="F1455" s="191" t="s">
        <v>1813</v>
      </c>
      <c r="G1455" s="192" t="s">
        <v>297</v>
      </c>
      <c r="H1455" s="193">
        <v>26.954999999999998</v>
      </c>
      <c r="I1455" s="194"/>
      <c r="J1455" s="195">
        <f>ROUND(I1455*H1455,2)</f>
        <v>0</v>
      </c>
      <c r="K1455" s="191" t="s">
        <v>298</v>
      </c>
      <c r="L1455" s="40"/>
      <c r="M1455" s="196" t="s">
        <v>1</v>
      </c>
      <c r="N1455" s="197" t="s">
        <v>43</v>
      </c>
      <c r="O1455" s="72"/>
      <c r="P1455" s="198">
        <f>O1455*H1455</f>
        <v>0</v>
      </c>
      <c r="Q1455" s="198">
        <v>0</v>
      </c>
      <c r="R1455" s="198">
        <f>Q1455*H1455</f>
        <v>0</v>
      </c>
      <c r="S1455" s="198">
        <v>0</v>
      </c>
      <c r="T1455" s="199">
        <f>S1455*H1455</f>
        <v>0</v>
      </c>
      <c r="U1455" s="35"/>
      <c r="V1455" s="35"/>
      <c r="W1455" s="35"/>
      <c r="X1455" s="35"/>
      <c r="Y1455" s="35"/>
      <c r="Z1455" s="35"/>
      <c r="AA1455" s="35"/>
      <c r="AB1455" s="35"/>
      <c r="AC1455" s="35"/>
      <c r="AD1455" s="35"/>
      <c r="AE1455" s="35"/>
      <c r="AR1455" s="200" t="s">
        <v>438</v>
      </c>
      <c r="AT1455" s="200" t="s">
        <v>294</v>
      </c>
      <c r="AU1455" s="200" t="s">
        <v>120</v>
      </c>
      <c r="AY1455" s="18" t="s">
        <v>292</v>
      </c>
      <c r="BE1455" s="201">
        <f>IF(N1455="základní",J1455,0)</f>
        <v>0</v>
      </c>
      <c r="BF1455" s="201">
        <f>IF(N1455="snížená",J1455,0)</f>
        <v>0</v>
      </c>
      <c r="BG1455" s="201">
        <f>IF(N1455="zákl. přenesená",J1455,0)</f>
        <v>0</v>
      </c>
      <c r="BH1455" s="201">
        <f>IF(N1455="sníž. přenesená",J1455,0)</f>
        <v>0</v>
      </c>
      <c r="BI1455" s="201">
        <f>IF(N1455="nulová",J1455,0)</f>
        <v>0</v>
      </c>
      <c r="BJ1455" s="18" t="s">
        <v>120</v>
      </c>
      <c r="BK1455" s="201">
        <f>ROUND(I1455*H1455,2)</f>
        <v>0</v>
      </c>
      <c r="BL1455" s="18" t="s">
        <v>438</v>
      </c>
      <c r="BM1455" s="200" t="s">
        <v>1814</v>
      </c>
    </row>
    <row r="1456" spans="1:65" s="13" customFormat="1" ht="11.25">
      <c r="B1456" s="202"/>
      <c r="C1456" s="203"/>
      <c r="D1456" s="204" t="s">
        <v>301</v>
      </c>
      <c r="E1456" s="205" t="s">
        <v>1</v>
      </c>
      <c r="F1456" s="206" t="s">
        <v>1815</v>
      </c>
      <c r="G1456" s="203"/>
      <c r="H1456" s="205" t="s">
        <v>1</v>
      </c>
      <c r="I1456" s="207"/>
      <c r="J1456" s="203"/>
      <c r="K1456" s="203"/>
      <c r="L1456" s="208"/>
      <c r="M1456" s="209"/>
      <c r="N1456" s="210"/>
      <c r="O1456" s="210"/>
      <c r="P1456" s="210"/>
      <c r="Q1456" s="210"/>
      <c r="R1456" s="210"/>
      <c r="S1456" s="210"/>
      <c r="T1456" s="211"/>
      <c r="AT1456" s="212" t="s">
        <v>301</v>
      </c>
      <c r="AU1456" s="212" t="s">
        <v>120</v>
      </c>
      <c r="AV1456" s="13" t="s">
        <v>85</v>
      </c>
      <c r="AW1456" s="13" t="s">
        <v>32</v>
      </c>
      <c r="AX1456" s="13" t="s">
        <v>77</v>
      </c>
      <c r="AY1456" s="212" t="s">
        <v>292</v>
      </c>
    </row>
    <row r="1457" spans="1:65" s="14" customFormat="1" ht="11.25">
      <c r="B1457" s="213"/>
      <c r="C1457" s="214"/>
      <c r="D1457" s="204" t="s">
        <v>301</v>
      </c>
      <c r="E1457" s="215" t="s">
        <v>1</v>
      </c>
      <c r="F1457" s="216" t="s">
        <v>1816</v>
      </c>
      <c r="G1457" s="214"/>
      <c r="H1457" s="217">
        <v>26.954999999999998</v>
      </c>
      <c r="I1457" s="218"/>
      <c r="J1457" s="214"/>
      <c r="K1457" s="214"/>
      <c r="L1457" s="219"/>
      <c r="M1457" s="220"/>
      <c r="N1457" s="221"/>
      <c r="O1457" s="221"/>
      <c r="P1457" s="221"/>
      <c r="Q1457" s="221"/>
      <c r="R1457" s="221"/>
      <c r="S1457" s="221"/>
      <c r="T1457" s="222"/>
      <c r="AT1457" s="223" t="s">
        <v>301</v>
      </c>
      <c r="AU1457" s="223" t="s">
        <v>120</v>
      </c>
      <c r="AV1457" s="14" t="s">
        <v>120</v>
      </c>
      <c r="AW1457" s="14" t="s">
        <v>32</v>
      </c>
      <c r="AX1457" s="14" t="s">
        <v>85</v>
      </c>
      <c r="AY1457" s="223" t="s">
        <v>292</v>
      </c>
    </row>
    <row r="1458" spans="1:65" s="2" customFormat="1" ht="16.5" customHeight="1">
      <c r="A1458" s="35"/>
      <c r="B1458" s="36"/>
      <c r="C1458" s="246" t="s">
        <v>1817</v>
      </c>
      <c r="D1458" s="246" t="s">
        <v>626</v>
      </c>
      <c r="E1458" s="247" t="s">
        <v>1818</v>
      </c>
      <c r="F1458" s="248" t="s">
        <v>1819</v>
      </c>
      <c r="G1458" s="249" t="s">
        <v>297</v>
      </c>
      <c r="H1458" s="250">
        <v>29.651</v>
      </c>
      <c r="I1458" s="251"/>
      <c r="J1458" s="252">
        <f>ROUND(I1458*H1458,2)</f>
        <v>0</v>
      </c>
      <c r="K1458" s="248" t="s">
        <v>298</v>
      </c>
      <c r="L1458" s="253"/>
      <c r="M1458" s="254" t="s">
        <v>1</v>
      </c>
      <c r="N1458" s="255" t="s">
        <v>43</v>
      </c>
      <c r="O1458" s="72"/>
      <c r="P1458" s="198">
        <f>O1458*H1458</f>
        <v>0</v>
      </c>
      <c r="Q1458" s="198">
        <v>3.4499999999999999E-3</v>
      </c>
      <c r="R1458" s="198">
        <f>Q1458*H1458</f>
        <v>0.10229595</v>
      </c>
      <c r="S1458" s="198">
        <v>0</v>
      </c>
      <c r="T1458" s="199">
        <f>S1458*H1458</f>
        <v>0</v>
      </c>
      <c r="U1458" s="35"/>
      <c r="V1458" s="35"/>
      <c r="W1458" s="35"/>
      <c r="X1458" s="35"/>
      <c r="Y1458" s="35"/>
      <c r="Z1458" s="35"/>
      <c r="AA1458" s="35"/>
      <c r="AB1458" s="35"/>
      <c r="AC1458" s="35"/>
      <c r="AD1458" s="35"/>
      <c r="AE1458" s="35"/>
      <c r="AR1458" s="200" t="s">
        <v>573</v>
      </c>
      <c r="AT1458" s="200" t="s">
        <v>626</v>
      </c>
      <c r="AU1458" s="200" t="s">
        <v>120</v>
      </c>
      <c r="AY1458" s="18" t="s">
        <v>292</v>
      </c>
      <c r="BE1458" s="201">
        <f>IF(N1458="základní",J1458,0)</f>
        <v>0</v>
      </c>
      <c r="BF1458" s="201">
        <f>IF(N1458="snížená",J1458,0)</f>
        <v>0</v>
      </c>
      <c r="BG1458" s="201">
        <f>IF(N1458="zákl. přenesená",J1458,0)</f>
        <v>0</v>
      </c>
      <c r="BH1458" s="201">
        <f>IF(N1458="sníž. přenesená",J1458,0)</f>
        <v>0</v>
      </c>
      <c r="BI1458" s="201">
        <f>IF(N1458="nulová",J1458,0)</f>
        <v>0</v>
      </c>
      <c r="BJ1458" s="18" t="s">
        <v>120</v>
      </c>
      <c r="BK1458" s="201">
        <f>ROUND(I1458*H1458,2)</f>
        <v>0</v>
      </c>
      <c r="BL1458" s="18" t="s">
        <v>438</v>
      </c>
      <c r="BM1458" s="200" t="s">
        <v>1820</v>
      </c>
    </row>
    <row r="1459" spans="1:65" s="14" customFormat="1" ht="11.25">
      <c r="B1459" s="213"/>
      <c r="C1459" s="214"/>
      <c r="D1459" s="204" t="s">
        <v>301</v>
      </c>
      <c r="E1459" s="214"/>
      <c r="F1459" s="216" t="s">
        <v>1821</v>
      </c>
      <c r="G1459" s="214"/>
      <c r="H1459" s="217">
        <v>29.651</v>
      </c>
      <c r="I1459" s="218"/>
      <c r="J1459" s="214"/>
      <c r="K1459" s="214"/>
      <c r="L1459" s="219"/>
      <c r="M1459" s="220"/>
      <c r="N1459" s="221"/>
      <c r="O1459" s="221"/>
      <c r="P1459" s="221"/>
      <c r="Q1459" s="221"/>
      <c r="R1459" s="221"/>
      <c r="S1459" s="221"/>
      <c r="T1459" s="222"/>
      <c r="AT1459" s="223" t="s">
        <v>301</v>
      </c>
      <c r="AU1459" s="223" t="s">
        <v>120</v>
      </c>
      <c r="AV1459" s="14" t="s">
        <v>120</v>
      </c>
      <c r="AW1459" s="14" t="s">
        <v>4</v>
      </c>
      <c r="AX1459" s="14" t="s">
        <v>85</v>
      </c>
      <c r="AY1459" s="223" t="s">
        <v>292</v>
      </c>
    </row>
    <row r="1460" spans="1:65" s="2" customFormat="1" ht="24.2" customHeight="1">
      <c r="A1460" s="35"/>
      <c r="B1460" s="36"/>
      <c r="C1460" s="189" t="s">
        <v>1822</v>
      </c>
      <c r="D1460" s="189" t="s">
        <v>294</v>
      </c>
      <c r="E1460" s="190" t="s">
        <v>1823</v>
      </c>
      <c r="F1460" s="191" t="s">
        <v>1824</v>
      </c>
      <c r="G1460" s="192" t="s">
        <v>297</v>
      </c>
      <c r="H1460" s="193">
        <v>3530.3789999999999</v>
      </c>
      <c r="I1460" s="194"/>
      <c r="J1460" s="195">
        <f>ROUND(I1460*H1460,2)</f>
        <v>0</v>
      </c>
      <c r="K1460" s="191" t="s">
        <v>298</v>
      </c>
      <c r="L1460" s="40"/>
      <c r="M1460" s="196" t="s">
        <v>1</v>
      </c>
      <c r="N1460" s="197" t="s">
        <v>43</v>
      </c>
      <c r="O1460" s="72"/>
      <c r="P1460" s="198">
        <f>O1460*H1460</f>
        <v>0</v>
      </c>
      <c r="Q1460" s="198">
        <v>0</v>
      </c>
      <c r="R1460" s="198">
        <f>Q1460*H1460</f>
        <v>0</v>
      </c>
      <c r="S1460" s="198">
        <v>0</v>
      </c>
      <c r="T1460" s="199">
        <f>S1460*H1460</f>
        <v>0</v>
      </c>
      <c r="U1460" s="35"/>
      <c r="V1460" s="35"/>
      <c r="W1460" s="35"/>
      <c r="X1460" s="35"/>
      <c r="Y1460" s="35"/>
      <c r="Z1460" s="35"/>
      <c r="AA1460" s="35"/>
      <c r="AB1460" s="35"/>
      <c r="AC1460" s="35"/>
      <c r="AD1460" s="35"/>
      <c r="AE1460" s="35"/>
      <c r="AR1460" s="200" t="s">
        <v>438</v>
      </c>
      <c r="AT1460" s="200" t="s">
        <v>294</v>
      </c>
      <c r="AU1460" s="200" t="s">
        <v>120</v>
      </c>
      <c r="AY1460" s="18" t="s">
        <v>292</v>
      </c>
      <c r="BE1460" s="201">
        <f>IF(N1460="základní",J1460,0)</f>
        <v>0</v>
      </c>
      <c r="BF1460" s="201">
        <f>IF(N1460="snížená",J1460,0)</f>
        <v>0</v>
      </c>
      <c r="BG1460" s="201">
        <f>IF(N1460="zákl. přenesená",J1460,0)</f>
        <v>0</v>
      </c>
      <c r="BH1460" s="201">
        <f>IF(N1460="sníž. přenesená",J1460,0)</f>
        <v>0</v>
      </c>
      <c r="BI1460" s="201">
        <f>IF(N1460="nulová",J1460,0)</f>
        <v>0</v>
      </c>
      <c r="BJ1460" s="18" t="s">
        <v>120</v>
      </c>
      <c r="BK1460" s="201">
        <f>ROUND(I1460*H1460,2)</f>
        <v>0</v>
      </c>
      <c r="BL1460" s="18" t="s">
        <v>438</v>
      </c>
      <c r="BM1460" s="200" t="s">
        <v>1825</v>
      </c>
    </row>
    <row r="1461" spans="1:65" s="14" customFormat="1" ht="11.25">
      <c r="B1461" s="213"/>
      <c r="C1461" s="214"/>
      <c r="D1461" s="204" t="s">
        <v>301</v>
      </c>
      <c r="E1461" s="215" t="s">
        <v>1</v>
      </c>
      <c r="F1461" s="216" t="s">
        <v>1826</v>
      </c>
      <c r="G1461" s="214"/>
      <c r="H1461" s="217">
        <v>3525.1289999999999</v>
      </c>
      <c r="I1461" s="218"/>
      <c r="J1461" s="214"/>
      <c r="K1461" s="214"/>
      <c r="L1461" s="219"/>
      <c r="M1461" s="220"/>
      <c r="N1461" s="221"/>
      <c r="O1461" s="221"/>
      <c r="P1461" s="221"/>
      <c r="Q1461" s="221"/>
      <c r="R1461" s="221"/>
      <c r="S1461" s="221"/>
      <c r="T1461" s="222"/>
      <c r="AT1461" s="223" t="s">
        <v>301</v>
      </c>
      <c r="AU1461" s="223" t="s">
        <v>120</v>
      </c>
      <c r="AV1461" s="14" t="s">
        <v>120</v>
      </c>
      <c r="AW1461" s="14" t="s">
        <v>32</v>
      </c>
      <c r="AX1461" s="14" t="s">
        <v>77</v>
      </c>
      <c r="AY1461" s="223" t="s">
        <v>292</v>
      </c>
    </row>
    <row r="1462" spans="1:65" s="14" customFormat="1" ht="11.25">
      <c r="B1462" s="213"/>
      <c r="C1462" s="214"/>
      <c r="D1462" s="204" t="s">
        <v>301</v>
      </c>
      <c r="E1462" s="215" t="s">
        <v>1</v>
      </c>
      <c r="F1462" s="216" t="s">
        <v>1827</v>
      </c>
      <c r="G1462" s="214"/>
      <c r="H1462" s="217">
        <v>5.25</v>
      </c>
      <c r="I1462" s="218"/>
      <c r="J1462" s="214"/>
      <c r="K1462" s="214"/>
      <c r="L1462" s="219"/>
      <c r="M1462" s="220"/>
      <c r="N1462" s="221"/>
      <c r="O1462" s="221"/>
      <c r="P1462" s="221"/>
      <c r="Q1462" s="221"/>
      <c r="R1462" s="221"/>
      <c r="S1462" s="221"/>
      <c r="T1462" s="222"/>
      <c r="AT1462" s="223" t="s">
        <v>301</v>
      </c>
      <c r="AU1462" s="223" t="s">
        <v>120</v>
      </c>
      <c r="AV1462" s="14" t="s">
        <v>120</v>
      </c>
      <c r="AW1462" s="14" t="s">
        <v>32</v>
      </c>
      <c r="AX1462" s="14" t="s">
        <v>77</v>
      </c>
      <c r="AY1462" s="223" t="s">
        <v>292</v>
      </c>
    </row>
    <row r="1463" spans="1:65" s="15" customFormat="1" ht="11.25">
      <c r="B1463" s="224"/>
      <c r="C1463" s="225"/>
      <c r="D1463" s="204" t="s">
        <v>301</v>
      </c>
      <c r="E1463" s="226" t="s">
        <v>1</v>
      </c>
      <c r="F1463" s="227" t="s">
        <v>304</v>
      </c>
      <c r="G1463" s="225"/>
      <c r="H1463" s="228">
        <v>3530.3789999999999</v>
      </c>
      <c r="I1463" s="229"/>
      <c r="J1463" s="225"/>
      <c r="K1463" s="225"/>
      <c r="L1463" s="230"/>
      <c r="M1463" s="231"/>
      <c r="N1463" s="232"/>
      <c r="O1463" s="232"/>
      <c r="P1463" s="232"/>
      <c r="Q1463" s="232"/>
      <c r="R1463" s="232"/>
      <c r="S1463" s="232"/>
      <c r="T1463" s="233"/>
      <c r="AT1463" s="234" t="s">
        <v>301</v>
      </c>
      <c r="AU1463" s="234" t="s">
        <v>120</v>
      </c>
      <c r="AV1463" s="15" t="s">
        <v>299</v>
      </c>
      <c r="AW1463" s="15" t="s">
        <v>32</v>
      </c>
      <c r="AX1463" s="15" t="s">
        <v>85</v>
      </c>
      <c r="AY1463" s="234" t="s">
        <v>292</v>
      </c>
    </row>
    <row r="1464" spans="1:65" s="2" customFormat="1" ht="24.2" customHeight="1">
      <c r="A1464" s="35"/>
      <c r="B1464" s="36"/>
      <c r="C1464" s="246" t="s">
        <v>1828</v>
      </c>
      <c r="D1464" s="246" t="s">
        <v>626</v>
      </c>
      <c r="E1464" s="247" t="s">
        <v>1829</v>
      </c>
      <c r="F1464" s="248" t="s">
        <v>1830</v>
      </c>
      <c r="G1464" s="249" t="s">
        <v>297</v>
      </c>
      <c r="H1464" s="250">
        <v>3877.6419999999998</v>
      </c>
      <c r="I1464" s="251"/>
      <c r="J1464" s="252">
        <f>ROUND(I1464*H1464,2)</f>
        <v>0</v>
      </c>
      <c r="K1464" s="248" t="s">
        <v>298</v>
      </c>
      <c r="L1464" s="253"/>
      <c r="M1464" s="254" t="s">
        <v>1</v>
      </c>
      <c r="N1464" s="255" t="s">
        <v>43</v>
      </c>
      <c r="O1464" s="72"/>
      <c r="P1464" s="198">
        <f>O1464*H1464</f>
        <v>0</v>
      </c>
      <c r="Q1464" s="198">
        <v>5.9999999999999995E-4</v>
      </c>
      <c r="R1464" s="198">
        <f>Q1464*H1464</f>
        <v>2.3265851999999998</v>
      </c>
      <c r="S1464" s="198">
        <v>0</v>
      </c>
      <c r="T1464" s="199">
        <f>S1464*H1464</f>
        <v>0</v>
      </c>
      <c r="U1464" s="35"/>
      <c r="V1464" s="35"/>
      <c r="W1464" s="35"/>
      <c r="X1464" s="35"/>
      <c r="Y1464" s="35"/>
      <c r="Z1464" s="35"/>
      <c r="AA1464" s="35"/>
      <c r="AB1464" s="35"/>
      <c r="AC1464" s="35"/>
      <c r="AD1464" s="35"/>
      <c r="AE1464" s="35"/>
      <c r="AR1464" s="200" t="s">
        <v>573</v>
      </c>
      <c r="AT1464" s="200" t="s">
        <v>626</v>
      </c>
      <c r="AU1464" s="200" t="s">
        <v>120</v>
      </c>
      <c r="AY1464" s="18" t="s">
        <v>292</v>
      </c>
      <c r="BE1464" s="201">
        <f>IF(N1464="základní",J1464,0)</f>
        <v>0</v>
      </c>
      <c r="BF1464" s="201">
        <f>IF(N1464="snížená",J1464,0)</f>
        <v>0</v>
      </c>
      <c r="BG1464" s="201">
        <f>IF(N1464="zákl. přenesená",J1464,0)</f>
        <v>0</v>
      </c>
      <c r="BH1464" s="201">
        <f>IF(N1464="sníž. přenesená",J1464,0)</f>
        <v>0</v>
      </c>
      <c r="BI1464" s="201">
        <f>IF(N1464="nulová",J1464,0)</f>
        <v>0</v>
      </c>
      <c r="BJ1464" s="18" t="s">
        <v>120</v>
      </c>
      <c r="BK1464" s="201">
        <f>ROUND(I1464*H1464,2)</f>
        <v>0</v>
      </c>
      <c r="BL1464" s="18" t="s">
        <v>438</v>
      </c>
      <c r="BM1464" s="200" t="s">
        <v>1831</v>
      </c>
    </row>
    <row r="1465" spans="1:65" s="14" customFormat="1" ht="11.25">
      <c r="B1465" s="213"/>
      <c r="C1465" s="214"/>
      <c r="D1465" s="204" t="s">
        <v>301</v>
      </c>
      <c r="E1465" s="215" t="s">
        <v>1</v>
      </c>
      <c r="F1465" s="216" t="s">
        <v>235</v>
      </c>
      <c r="G1465" s="214"/>
      <c r="H1465" s="217">
        <v>3525.1289999999999</v>
      </c>
      <c r="I1465" s="218"/>
      <c r="J1465" s="214"/>
      <c r="K1465" s="214"/>
      <c r="L1465" s="219"/>
      <c r="M1465" s="220"/>
      <c r="N1465" s="221"/>
      <c r="O1465" s="221"/>
      <c r="P1465" s="221"/>
      <c r="Q1465" s="221"/>
      <c r="R1465" s="221"/>
      <c r="S1465" s="221"/>
      <c r="T1465" s="222"/>
      <c r="AT1465" s="223" t="s">
        <v>301</v>
      </c>
      <c r="AU1465" s="223" t="s">
        <v>120</v>
      </c>
      <c r="AV1465" s="14" t="s">
        <v>120</v>
      </c>
      <c r="AW1465" s="14" t="s">
        <v>32</v>
      </c>
      <c r="AX1465" s="14" t="s">
        <v>85</v>
      </c>
      <c r="AY1465" s="223" t="s">
        <v>292</v>
      </c>
    </row>
    <row r="1466" spans="1:65" s="14" customFormat="1" ht="11.25">
      <c r="B1466" s="213"/>
      <c r="C1466" s="214"/>
      <c r="D1466" s="204" t="s">
        <v>301</v>
      </c>
      <c r="E1466" s="214"/>
      <c r="F1466" s="216" t="s">
        <v>1832</v>
      </c>
      <c r="G1466" s="214"/>
      <c r="H1466" s="217">
        <v>3877.6419999999998</v>
      </c>
      <c r="I1466" s="218"/>
      <c r="J1466" s="214"/>
      <c r="K1466" s="214"/>
      <c r="L1466" s="219"/>
      <c r="M1466" s="220"/>
      <c r="N1466" s="221"/>
      <c r="O1466" s="221"/>
      <c r="P1466" s="221"/>
      <c r="Q1466" s="221"/>
      <c r="R1466" s="221"/>
      <c r="S1466" s="221"/>
      <c r="T1466" s="222"/>
      <c r="AT1466" s="223" t="s">
        <v>301</v>
      </c>
      <c r="AU1466" s="223" t="s">
        <v>120</v>
      </c>
      <c r="AV1466" s="14" t="s">
        <v>120</v>
      </c>
      <c r="AW1466" s="14" t="s">
        <v>4</v>
      </c>
      <c r="AX1466" s="14" t="s">
        <v>85</v>
      </c>
      <c r="AY1466" s="223" t="s">
        <v>292</v>
      </c>
    </row>
    <row r="1467" spans="1:65" s="2" customFormat="1" ht="24.2" customHeight="1">
      <c r="A1467" s="35"/>
      <c r="B1467" s="36"/>
      <c r="C1467" s="246" t="s">
        <v>1833</v>
      </c>
      <c r="D1467" s="246" t="s">
        <v>626</v>
      </c>
      <c r="E1467" s="247" t="s">
        <v>1834</v>
      </c>
      <c r="F1467" s="248" t="s">
        <v>1835</v>
      </c>
      <c r="G1467" s="249" t="s">
        <v>297</v>
      </c>
      <c r="H1467" s="250">
        <v>5.7750000000000004</v>
      </c>
      <c r="I1467" s="251"/>
      <c r="J1467" s="252">
        <f>ROUND(I1467*H1467,2)</f>
        <v>0</v>
      </c>
      <c r="K1467" s="248" t="s">
        <v>298</v>
      </c>
      <c r="L1467" s="253"/>
      <c r="M1467" s="254" t="s">
        <v>1</v>
      </c>
      <c r="N1467" s="255" t="s">
        <v>43</v>
      </c>
      <c r="O1467" s="72"/>
      <c r="P1467" s="198">
        <f>O1467*H1467</f>
        <v>0</v>
      </c>
      <c r="Q1467" s="198">
        <v>1.8E-3</v>
      </c>
      <c r="R1467" s="198">
        <f>Q1467*H1467</f>
        <v>1.0395E-2</v>
      </c>
      <c r="S1467" s="198">
        <v>0</v>
      </c>
      <c r="T1467" s="199">
        <f>S1467*H1467</f>
        <v>0</v>
      </c>
      <c r="U1467" s="35"/>
      <c r="V1467" s="35"/>
      <c r="W1467" s="35"/>
      <c r="X1467" s="35"/>
      <c r="Y1467" s="35"/>
      <c r="Z1467" s="35"/>
      <c r="AA1467" s="35"/>
      <c r="AB1467" s="35"/>
      <c r="AC1467" s="35"/>
      <c r="AD1467" s="35"/>
      <c r="AE1467" s="35"/>
      <c r="AR1467" s="200" t="s">
        <v>573</v>
      </c>
      <c r="AT1467" s="200" t="s">
        <v>626</v>
      </c>
      <c r="AU1467" s="200" t="s">
        <v>120</v>
      </c>
      <c r="AY1467" s="18" t="s">
        <v>292</v>
      </c>
      <c r="BE1467" s="201">
        <f>IF(N1467="základní",J1467,0)</f>
        <v>0</v>
      </c>
      <c r="BF1467" s="201">
        <f>IF(N1467="snížená",J1467,0)</f>
        <v>0</v>
      </c>
      <c r="BG1467" s="201">
        <f>IF(N1467="zákl. přenesená",J1467,0)</f>
        <v>0</v>
      </c>
      <c r="BH1467" s="201">
        <f>IF(N1467="sníž. přenesená",J1467,0)</f>
        <v>0</v>
      </c>
      <c r="BI1467" s="201">
        <f>IF(N1467="nulová",J1467,0)</f>
        <v>0</v>
      </c>
      <c r="BJ1467" s="18" t="s">
        <v>120</v>
      </c>
      <c r="BK1467" s="201">
        <f>ROUND(I1467*H1467,2)</f>
        <v>0</v>
      </c>
      <c r="BL1467" s="18" t="s">
        <v>438</v>
      </c>
      <c r="BM1467" s="200" t="s">
        <v>1836</v>
      </c>
    </row>
    <row r="1468" spans="1:65" s="14" customFormat="1" ht="11.25">
      <c r="B1468" s="213"/>
      <c r="C1468" s="214"/>
      <c r="D1468" s="204" t="s">
        <v>301</v>
      </c>
      <c r="E1468" s="215" t="s">
        <v>1</v>
      </c>
      <c r="F1468" s="216" t="s">
        <v>1827</v>
      </c>
      <c r="G1468" s="214"/>
      <c r="H1468" s="217">
        <v>5.25</v>
      </c>
      <c r="I1468" s="218"/>
      <c r="J1468" s="214"/>
      <c r="K1468" s="214"/>
      <c r="L1468" s="219"/>
      <c r="M1468" s="220"/>
      <c r="N1468" s="221"/>
      <c r="O1468" s="221"/>
      <c r="P1468" s="221"/>
      <c r="Q1468" s="221"/>
      <c r="R1468" s="221"/>
      <c r="S1468" s="221"/>
      <c r="T1468" s="222"/>
      <c r="AT1468" s="223" t="s">
        <v>301</v>
      </c>
      <c r="AU1468" s="223" t="s">
        <v>120</v>
      </c>
      <c r="AV1468" s="14" t="s">
        <v>120</v>
      </c>
      <c r="AW1468" s="14" t="s">
        <v>32</v>
      </c>
      <c r="AX1468" s="14" t="s">
        <v>85</v>
      </c>
      <c r="AY1468" s="223" t="s">
        <v>292</v>
      </c>
    </row>
    <row r="1469" spans="1:65" s="14" customFormat="1" ht="11.25">
      <c r="B1469" s="213"/>
      <c r="C1469" s="214"/>
      <c r="D1469" s="204" t="s">
        <v>301</v>
      </c>
      <c r="E1469" s="214"/>
      <c r="F1469" s="216" t="s">
        <v>1837</v>
      </c>
      <c r="G1469" s="214"/>
      <c r="H1469" s="217">
        <v>5.7750000000000004</v>
      </c>
      <c r="I1469" s="218"/>
      <c r="J1469" s="214"/>
      <c r="K1469" s="214"/>
      <c r="L1469" s="219"/>
      <c r="M1469" s="220"/>
      <c r="N1469" s="221"/>
      <c r="O1469" s="221"/>
      <c r="P1469" s="221"/>
      <c r="Q1469" s="221"/>
      <c r="R1469" s="221"/>
      <c r="S1469" s="221"/>
      <c r="T1469" s="222"/>
      <c r="AT1469" s="223" t="s">
        <v>301</v>
      </c>
      <c r="AU1469" s="223" t="s">
        <v>120</v>
      </c>
      <c r="AV1469" s="14" t="s">
        <v>120</v>
      </c>
      <c r="AW1469" s="14" t="s">
        <v>4</v>
      </c>
      <c r="AX1469" s="14" t="s">
        <v>85</v>
      </c>
      <c r="AY1469" s="223" t="s">
        <v>292</v>
      </c>
    </row>
    <row r="1470" spans="1:65" s="2" customFormat="1" ht="24.2" customHeight="1">
      <c r="A1470" s="35"/>
      <c r="B1470" s="36"/>
      <c r="C1470" s="189" t="s">
        <v>1838</v>
      </c>
      <c r="D1470" s="189" t="s">
        <v>294</v>
      </c>
      <c r="E1470" s="190" t="s">
        <v>1839</v>
      </c>
      <c r="F1470" s="191" t="s">
        <v>1840</v>
      </c>
      <c r="G1470" s="192" t="s">
        <v>297</v>
      </c>
      <c r="H1470" s="193">
        <v>3525.1289999999999</v>
      </c>
      <c r="I1470" s="194"/>
      <c r="J1470" s="195">
        <f>ROUND(I1470*H1470,2)</f>
        <v>0</v>
      </c>
      <c r="K1470" s="191" t="s">
        <v>298</v>
      </c>
      <c r="L1470" s="40"/>
      <c r="M1470" s="196" t="s">
        <v>1</v>
      </c>
      <c r="N1470" s="197" t="s">
        <v>43</v>
      </c>
      <c r="O1470" s="72"/>
      <c r="P1470" s="198">
        <f>O1470*H1470</f>
        <v>0</v>
      </c>
      <c r="Q1470" s="198">
        <v>0</v>
      </c>
      <c r="R1470" s="198">
        <f>Q1470*H1470</f>
        <v>0</v>
      </c>
      <c r="S1470" s="198">
        <v>0</v>
      </c>
      <c r="T1470" s="199">
        <f>S1470*H1470</f>
        <v>0</v>
      </c>
      <c r="U1470" s="35"/>
      <c r="V1470" s="35"/>
      <c r="W1470" s="35"/>
      <c r="X1470" s="35"/>
      <c r="Y1470" s="35"/>
      <c r="Z1470" s="35"/>
      <c r="AA1470" s="35"/>
      <c r="AB1470" s="35"/>
      <c r="AC1470" s="35"/>
      <c r="AD1470" s="35"/>
      <c r="AE1470" s="35"/>
      <c r="AR1470" s="200" t="s">
        <v>438</v>
      </c>
      <c r="AT1470" s="200" t="s">
        <v>294</v>
      </c>
      <c r="AU1470" s="200" t="s">
        <v>120</v>
      </c>
      <c r="AY1470" s="18" t="s">
        <v>292</v>
      </c>
      <c r="BE1470" s="201">
        <f>IF(N1470="základní",J1470,0)</f>
        <v>0</v>
      </c>
      <c r="BF1470" s="201">
        <f>IF(N1470="snížená",J1470,0)</f>
        <v>0</v>
      </c>
      <c r="BG1470" s="201">
        <f>IF(N1470="zákl. přenesená",J1470,0)</f>
        <v>0</v>
      </c>
      <c r="BH1470" s="201">
        <f>IF(N1470="sníž. přenesená",J1470,0)</f>
        <v>0</v>
      </c>
      <c r="BI1470" s="201">
        <f>IF(N1470="nulová",J1470,0)</f>
        <v>0</v>
      </c>
      <c r="BJ1470" s="18" t="s">
        <v>120</v>
      </c>
      <c r="BK1470" s="201">
        <f>ROUND(I1470*H1470,2)</f>
        <v>0</v>
      </c>
      <c r="BL1470" s="18" t="s">
        <v>438</v>
      </c>
      <c r="BM1470" s="200" t="s">
        <v>1841</v>
      </c>
    </row>
    <row r="1471" spans="1:65" s="14" customFormat="1" ht="11.25">
      <c r="B1471" s="213"/>
      <c r="C1471" s="214"/>
      <c r="D1471" s="204" t="s">
        <v>301</v>
      </c>
      <c r="E1471" s="215" t="s">
        <v>1</v>
      </c>
      <c r="F1471" s="216" t="s">
        <v>235</v>
      </c>
      <c r="G1471" s="214"/>
      <c r="H1471" s="217">
        <v>3525.1289999999999</v>
      </c>
      <c r="I1471" s="218"/>
      <c r="J1471" s="214"/>
      <c r="K1471" s="214"/>
      <c r="L1471" s="219"/>
      <c r="M1471" s="220"/>
      <c r="N1471" s="221"/>
      <c r="O1471" s="221"/>
      <c r="P1471" s="221"/>
      <c r="Q1471" s="221"/>
      <c r="R1471" s="221"/>
      <c r="S1471" s="221"/>
      <c r="T1471" s="222"/>
      <c r="AT1471" s="223" t="s">
        <v>301</v>
      </c>
      <c r="AU1471" s="223" t="s">
        <v>120</v>
      </c>
      <c r="AV1471" s="14" t="s">
        <v>120</v>
      </c>
      <c r="AW1471" s="14" t="s">
        <v>32</v>
      </c>
      <c r="AX1471" s="14" t="s">
        <v>85</v>
      </c>
      <c r="AY1471" s="223" t="s">
        <v>292</v>
      </c>
    </row>
    <row r="1472" spans="1:65" s="2" customFormat="1" ht="24.2" customHeight="1">
      <c r="A1472" s="35"/>
      <c r="B1472" s="36"/>
      <c r="C1472" s="246" t="s">
        <v>1842</v>
      </c>
      <c r="D1472" s="246" t="s">
        <v>626</v>
      </c>
      <c r="E1472" s="247" t="s">
        <v>1843</v>
      </c>
      <c r="F1472" s="248" t="s">
        <v>1844</v>
      </c>
      <c r="G1472" s="249" t="s">
        <v>297</v>
      </c>
      <c r="H1472" s="250">
        <v>7755.2839999999997</v>
      </c>
      <c r="I1472" s="251"/>
      <c r="J1472" s="252">
        <f>ROUND(I1472*H1472,2)</f>
        <v>0</v>
      </c>
      <c r="K1472" s="248" t="s">
        <v>298</v>
      </c>
      <c r="L1472" s="253"/>
      <c r="M1472" s="254" t="s">
        <v>1</v>
      </c>
      <c r="N1472" s="255" t="s">
        <v>43</v>
      </c>
      <c r="O1472" s="72"/>
      <c r="P1472" s="198">
        <f>O1472*H1472</f>
        <v>0</v>
      </c>
      <c r="Q1472" s="198">
        <v>3.3E-3</v>
      </c>
      <c r="R1472" s="198">
        <f>Q1472*H1472</f>
        <v>25.592437199999999</v>
      </c>
      <c r="S1472" s="198">
        <v>0</v>
      </c>
      <c r="T1472" s="199">
        <f>S1472*H1472</f>
        <v>0</v>
      </c>
      <c r="U1472" s="35"/>
      <c r="V1472" s="35"/>
      <c r="W1472" s="35"/>
      <c r="X1472" s="35"/>
      <c r="Y1472" s="35"/>
      <c r="Z1472" s="35"/>
      <c r="AA1472" s="35"/>
      <c r="AB1472" s="35"/>
      <c r="AC1472" s="35"/>
      <c r="AD1472" s="35"/>
      <c r="AE1472" s="35"/>
      <c r="AR1472" s="200" t="s">
        <v>573</v>
      </c>
      <c r="AT1472" s="200" t="s">
        <v>626</v>
      </c>
      <c r="AU1472" s="200" t="s">
        <v>120</v>
      </c>
      <c r="AY1472" s="18" t="s">
        <v>292</v>
      </c>
      <c r="BE1472" s="201">
        <f>IF(N1472="základní",J1472,0)</f>
        <v>0</v>
      </c>
      <c r="BF1472" s="201">
        <f>IF(N1472="snížená",J1472,0)</f>
        <v>0</v>
      </c>
      <c r="BG1472" s="201">
        <f>IF(N1472="zákl. přenesená",J1472,0)</f>
        <v>0</v>
      </c>
      <c r="BH1472" s="201">
        <f>IF(N1472="sníž. přenesená",J1472,0)</f>
        <v>0</v>
      </c>
      <c r="BI1472" s="201">
        <f>IF(N1472="nulová",J1472,0)</f>
        <v>0</v>
      </c>
      <c r="BJ1472" s="18" t="s">
        <v>120</v>
      </c>
      <c r="BK1472" s="201">
        <f>ROUND(I1472*H1472,2)</f>
        <v>0</v>
      </c>
      <c r="BL1472" s="18" t="s">
        <v>438</v>
      </c>
      <c r="BM1472" s="200" t="s">
        <v>1845</v>
      </c>
    </row>
    <row r="1473" spans="1:65" s="14" customFormat="1" ht="11.25">
      <c r="B1473" s="213"/>
      <c r="C1473" s="214"/>
      <c r="D1473" s="204" t="s">
        <v>301</v>
      </c>
      <c r="E1473" s="215" t="s">
        <v>1</v>
      </c>
      <c r="F1473" s="216" t="s">
        <v>1846</v>
      </c>
      <c r="G1473" s="214"/>
      <c r="H1473" s="217">
        <v>7050.2579999999998</v>
      </c>
      <c r="I1473" s="218"/>
      <c r="J1473" s="214"/>
      <c r="K1473" s="214"/>
      <c r="L1473" s="219"/>
      <c r="M1473" s="220"/>
      <c r="N1473" s="221"/>
      <c r="O1473" s="221"/>
      <c r="P1473" s="221"/>
      <c r="Q1473" s="221"/>
      <c r="R1473" s="221"/>
      <c r="S1473" s="221"/>
      <c r="T1473" s="222"/>
      <c r="AT1473" s="223" t="s">
        <v>301</v>
      </c>
      <c r="AU1473" s="223" t="s">
        <v>120</v>
      </c>
      <c r="AV1473" s="14" t="s">
        <v>120</v>
      </c>
      <c r="AW1473" s="14" t="s">
        <v>32</v>
      </c>
      <c r="AX1473" s="14" t="s">
        <v>85</v>
      </c>
      <c r="AY1473" s="223" t="s">
        <v>292</v>
      </c>
    </row>
    <row r="1474" spans="1:65" s="14" customFormat="1" ht="11.25">
      <c r="B1474" s="213"/>
      <c r="C1474" s="214"/>
      <c r="D1474" s="204" t="s">
        <v>301</v>
      </c>
      <c r="E1474" s="214"/>
      <c r="F1474" s="216" t="s">
        <v>1847</v>
      </c>
      <c r="G1474" s="214"/>
      <c r="H1474" s="217">
        <v>7755.2839999999997</v>
      </c>
      <c r="I1474" s="218"/>
      <c r="J1474" s="214"/>
      <c r="K1474" s="214"/>
      <c r="L1474" s="219"/>
      <c r="M1474" s="220"/>
      <c r="N1474" s="221"/>
      <c r="O1474" s="221"/>
      <c r="P1474" s="221"/>
      <c r="Q1474" s="221"/>
      <c r="R1474" s="221"/>
      <c r="S1474" s="221"/>
      <c r="T1474" s="222"/>
      <c r="AT1474" s="223" t="s">
        <v>301</v>
      </c>
      <c r="AU1474" s="223" t="s">
        <v>120</v>
      </c>
      <c r="AV1474" s="14" t="s">
        <v>120</v>
      </c>
      <c r="AW1474" s="14" t="s">
        <v>4</v>
      </c>
      <c r="AX1474" s="14" t="s">
        <v>85</v>
      </c>
      <c r="AY1474" s="223" t="s">
        <v>292</v>
      </c>
    </row>
    <row r="1475" spans="1:65" s="2" customFormat="1" ht="24.2" customHeight="1">
      <c r="A1475" s="35"/>
      <c r="B1475" s="36"/>
      <c r="C1475" s="189" t="s">
        <v>1848</v>
      </c>
      <c r="D1475" s="189" t="s">
        <v>294</v>
      </c>
      <c r="E1475" s="190" t="s">
        <v>1849</v>
      </c>
      <c r="F1475" s="191" t="s">
        <v>1850</v>
      </c>
      <c r="G1475" s="192" t="s">
        <v>407</v>
      </c>
      <c r="H1475" s="193">
        <v>675.84</v>
      </c>
      <c r="I1475" s="194"/>
      <c r="J1475" s="195">
        <f>ROUND(I1475*H1475,2)</f>
        <v>0</v>
      </c>
      <c r="K1475" s="191" t="s">
        <v>298</v>
      </c>
      <c r="L1475" s="40"/>
      <c r="M1475" s="196" t="s">
        <v>1</v>
      </c>
      <c r="N1475" s="197" t="s">
        <v>43</v>
      </c>
      <c r="O1475" s="72"/>
      <c r="P1475" s="198">
        <f>O1475*H1475</f>
        <v>0</v>
      </c>
      <c r="Q1475" s="198">
        <v>3.0000000000000001E-5</v>
      </c>
      <c r="R1475" s="198">
        <f>Q1475*H1475</f>
        <v>2.02752E-2</v>
      </c>
      <c r="S1475" s="198">
        <v>0</v>
      </c>
      <c r="T1475" s="199">
        <f>S1475*H1475</f>
        <v>0</v>
      </c>
      <c r="U1475" s="35"/>
      <c r="V1475" s="35"/>
      <c r="W1475" s="35"/>
      <c r="X1475" s="35"/>
      <c r="Y1475" s="35"/>
      <c r="Z1475" s="35"/>
      <c r="AA1475" s="35"/>
      <c r="AB1475" s="35"/>
      <c r="AC1475" s="35"/>
      <c r="AD1475" s="35"/>
      <c r="AE1475" s="35"/>
      <c r="AR1475" s="200" t="s">
        <v>438</v>
      </c>
      <c r="AT1475" s="200" t="s">
        <v>294</v>
      </c>
      <c r="AU1475" s="200" t="s">
        <v>120</v>
      </c>
      <c r="AY1475" s="18" t="s">
        <v>292</v>
      </c>
      <c r="BE1475" s="201">
        <f>IF(N1475="základní",J1475,0)</f>
        <v>0</v>
      </c>
      <c r="BF1475" s="201">
        <f>IF(N1475="snížená",J1475,0)</f>
        <v>0</v>
      </c>
      <c r="BG1475" s="201">
        <f>IF(N1475="zákl. přenesená",J1475,0)</f>
        <v>0</v>
      </c>
      <c r="BH1475" s="201">
        <f>IF(N1475="sníž. přenesená",J1475,0)</f>
        <v>0</v>
      </c>
      <c r="BI1475" s="201">
        <f>IF(N1475="nulová",J1475,0)</f>
        <v>0</v>
      </c>
      <c r="BJ1475" s="18" t="s">
        <v>120</v>
      </c>
      <c r="BK1475" s="201">
        <f>ROUND(I1475*H1475,2)</f>
        <v>0</v>
      </c>
      <c r="BL1475" s="18" t="s">
        <v>438</v>
      </c>
      <c r="BM1475" s="200" t="s">
        <v>1851</v>
      </c>
    </row>
    <row r="1476" spans="1:65" s="14" customFormat="1" ht="22.5">
      <c r="B1476" s="213"/>
      <c r="C1476" s="214"/>
      <c r="D1476" s="204" t="s">
        <v>301</v>
      </c>
      <c r="E1476" s="215" t="s">
        <v>1</v>
      </c>
      <c r="F1476" s="216" t="s">
        <v>1852</v>
      </c>
      <c r="G1476" s="214"/>
      <c r="H1476" s="217">
        <v>675.84</v>
      </c>
      <c r="I1476" s="218"/>
      <c r="J1476" s="214"/>
      <c r="K1476" s="214"/>
      <c r="L1476" s="219"/>
      <c r="M1476" s="220"/>
      <c r="N1476" s="221"/>
      <c r="O1476" s="221"/>
      <c r="P1476" s="221"/>
      <c r="Q1476" s="221"/>
      <c r="R1476" s="221"/>
      <c r="S1476" s="221"/>
      <c r="T1476" s="222"/>
      <c r="AT1476" s="223" t="s">
        <v>301</v>
      </c>
      <c r="AU1476" s="223" t="s">
        <v>120</v>
      </c>
      <c r="AV1476" s="14" t="s">
        <v>120</v>
      </c>
      <c r="AW1476" s="14" t="s">
        <v>32</v>
      </c>
      <c r="AX1476" s="14" t="s">
        <v>85</v>
      </c>
      <c r="AY1476" s="223" t="s">
        <v>292</v>
      </c>
    </row>
    <row r="1477" spans="1:65" s="2" customFormat="1" ht="24.2" customHeight="1">
      <c r="A1477" s="35"/>
      <c r="B1477" s="36"/>
      <c r="C1477" s="246" t="s">
        <v>1853</v>
      </c>
      <c r="D1477" s="246" t="s">
        <v>626</v>
      </c>
      <c r="E1477" s="247" t="s">
        <v>1854</v>
      </c>
      <c r="F1477" s="248" t="s">
        <v>1855</v>
      </c>
      <c r="G1477" s="249" t="s">
        <v>407</v>
      </c>
      <c r="H1477" s="250">
        <v>743.42399999999998</v>
      </c>
      <c r="I1477" s="251"/>
      <c r="J1477" s="252">
        <f>ROUND(I1477*H1477,2)</f>
        <v>0</v>
      </c>
      <c r="K1477" s="248" t="s">
        <v>298</v>
      </c>
      <c r="L1477" s="253"/>
      <c r="M1477" s="254" t="s">
        <v>1</v>
      </c>
      <c r="N1477" s="255" t="s">
        <v>43</v>
      </c>
      <c r="O1477" s="72"/>
      <c r="P1477" s="198">
        <f>O1477*H1477</f>
        <v>0</v>
      </c>
      <c r="Q1477" s="198">
        <v>1.5E-3</v>
      </c>
      <c r="R1477" s="198">
        <f>Q1477*H1477</f>
        <v>1.1151359999999999</v>
      </c>
      <c r="S1477" s="198">
        <v>0</v>
      </c>
      <c r="T1477" s="199">
        <f>S1477*H1477</f>
        <v>0</v>
      </c>
      <c r="U1477" s="35"/>
      <c r="V1477" s="35"/>
      <c r="W1477" s="35"/>
      <c r="X1477" s="35"/>
      <c r="Y1477" s="35"/>
      <c r="Z1477" s="35"/>
      <c r="AA1477" s="35"/>
      <c r="AB1477" s="35"/>
      <c r="AC1477" s="35"/>
      <c r="AD1477" s="35"/>
      <c r="AE1477" s="35"/>
      <c r="AR1477" s="200" t="s">
        <v>573</v>
      </c>
      <c r="AT1477" s="200" t="s">
        <v>626</v>
      </c>
      <c r="AU1477" s="200" t="s">
        <v>120</v>
      </c>
      <c r="AY1477" s="18" t="s">
        <v>292</v>
      </c>
      <c r="BE1477" s="201">
        <f>IF(N1477="základní",J1477,0)</f>
        <v>0</v>
      </c>
      <c r="BF1477" s="201">
        <f>IF(N1477="snížená",J1477,0)</f>
        <v>0</v>
      </c>
      <c r="BG1477" s="201">
        <f>IF(N1477="zákl. přenesená",J1477,0)</f>
        <v>0</v>
      </c>
      <c r="BH1477" s="201">
        <f>IF(N1477="sníž. přenesená",J1477,0)</f>
        <v>0</v>
      </c>
      <c r="BI1477" s="201">
        <f>IF(N1477="nulová",J1477,0)</f>
        <v>0</v>
      </c>
      <c r="BJ1477" s="18" t="s">
        <v>120</v>
      </c>
      <c r="BK1477" s="201">
        <f>ROUND(I1477*H1477,2)</f>
        <v>0</v>
      </c>
      <c r="BL1477" s="18" t="s">
        <v>438</v>
      </c>
      <c r="BM1477" s="200" t="s">
        <v>1856</v>
      </c>
    </row>
    <row r="1478" spans="1:65" s="14" customFormat="1" ht="11.25">
      <c r="B1478" s="213"/>
      <c r="C1478" s="214"/>
      <c r="D1478" s="204" t="s">
        <v>301</v>
      </c>
      <c r="E1478" s="214"/>
      <c r="F1478" s="216" t="s">
        <v>1857</v>
      </c>
      <c r="G1478" s="214"/>
      <c r="H1478" s="217">
        <v>743.42399999999998</v>
      </c>
      <c r="I1478" s="218"/>
      <c r="J1478" s="214"/>
      <c r="K1478" s="214"/>
      <c r="L1478" s="219"/>
      <c r="M1478" s="220"/>
      <c r="N1478" s="221"/>
      <c r="O1478" s="221"/>
      <c r="P1478" s="221"/>
      <c r="Q1478" s="221"/>
      <c r="R1478" s="221"/>
      <c r="S1478" s="221"/>
      <c r="T1478" s="222"/>
      <c r="AT1478" s="223" t="s">
        <v>301</v>
      </c>
      <c r="AU1478" s="223" t="s">
        <v>120</v>
      </c>
      <c r="AV1478" s="14" t="s">
        <v>120</v>
      </c>
      <c r="AW1478" s="14" t="s">
        <v>4</v>
      </c>
      <c r="AX1478" s="14" t="s">
        <v>85</v>
      </c>
      <c r="AY1478" s="223" t="s">
        <v>292</v>
      </c>
    </row>
    <row r="1479" spans="1:65" s="2" customFormat="1" ht="24.2" customHeight="1">
      <c r="A1479" s="35"/>
      <c r="B1479" s="36"/>
      <c r="C1479" s="189" t="s">
        <v>1858</v>
      </c>
      <c r="D1479" s="189" t="s">
        <v>294</v>
      </c>
      <c r="E1479" s="190" t="s">
        <v>1859</v>
      </c>
      <c r="F1479" s="191" t="s">
        <v>1860</v>
      </c>
      <c r="G1479" s="192" t="s">
        <v>297</v>
      </c>
      <c r="H1479" s="193">
        <v>104.172</v>
      </c>
      <c r="I1479" s="194"/>
      <c r="J1479" s="195">
        <f>ROUND(I1479*H1479,2)</f>
        <v>0</v>
      </c>
      <c r="K1479" s="191" t="s">
        <v>298</v>
      </c>
      <c r="L1479" s="40"/>
      <c r="M1479" s="196" t="s">
        <v>1</v>
      </c>
      <c r="N1479" s="197" t="s">
        <v>43</v>
      </c>
      <c r="O1479" s="72"/>
      <c r="P1479" s="198">
        <f>O1479*H1479</f>
        <v>0</v>
      </c>
      <c r="Q1479" s="198">
        <v>3.0000000000000001E-5</v>
      </c>
      <c r="R1479" s="198">
        <f>Q1479*H1479</f>
        <v>3.1251600000000001E-3</v>
      </c>
      <c r="S1479" s="198">
        <v>0</v>
      </c>
      <c r="T1479" s="199">
        <f>S1479*H1479</f>
        <v>0</v>
      </c>
      <c r="U1479" s="35"/>
      <c r="V1479" s="35"/>
      <c r="W1479" s="35"/>
      <c r="X1479" s="35"/>
      <c r="Y1479" s="35"/>
      <c r="Z1479" s="35"/>
      <c r="AA1479" s="35"/>
      <c r="AB1479" s="35"/>
      <c r="AC1479" s="35"/>
      <c r="AD1479" s="35"/>
      <c r="AE1479" s="35"/>
      <c r="AR1479" s="200" t="s">
        <v>438</v>
      </c>
      <c r="AT1479" s="200" t="s">
        <v>294</v>
      </c>
      <c r="AU1479" s="200" t="s">
        <v>120</v>
      </c>
      <c r="AY1479" s="18" t="s">
        <v>292</v>
      </c>
      <c r="BE1479" s="201">
        <f>IF(N1479="základní",J1479,0)</f>
        <v>0</v>
      </c>
      <c r="BF1479" s="201">
        <f>IF(N1479="snížená",J1479,0)</f>
        <v>0</v>
      </c>
      <c r="BG1479" s="201">
        <f>IF(N1479="zákl. přenesená",J1479,0)</f>
        <v>0</v>
      </c>
      <c r="BH1479" s="201">
        <f>IF(N1479="sníž. přenesená",J1479,0)</f>
        <v>0</v>
      </c>
      <c r="BI1479" s="201">
        <f>IF(N1479="nulová",J1479,0)</f>
        <v>0</v>
      </c>
      <c r="BJ1479" s="18" t="s">
        <v>120</v>
      </c>
      <c r="BK1479" s="201">
        <f>ROUND(I1479*H1479,2)</f>
        <v>0</v>
      </c>
      <c r="BL1479" s="18" t="s">
        <v>438</v>
      </c>
      <c r="BM1479" s="200" t="s">
        <v>1861</v>
      </c>
    </row>
    <row r="1480" spans="1:65" s="13" customFormat="1" ht="11.25">
      <c r="B1480" s="202"/>
      <c r="C1480" s="203"/>
      <c r="D1480" s="204" t="s">
        <v>301</v>
      </c>
      <c r="E1480" s="205" t="s">
        <v>1</v>
      </c>
      <c r="F1480" s="206" t="s">
        <v>1599</v>
      </c>
      <c r="G1480" s="203"/>
      <c r="H1480" s="205" t="s">
        <v>1</v>
      </c>
      <c r="I1480" s="207"/>
      <c r="J1480" s="203"/>
      <c r="K1480" s="203"/>
      <c r="L1480" s="208"/>
      <c r="M1480" s="209"/>
      <c r="N1480" s="210"/>
      <c r="O1480" s="210"/>
      <c r="P1480" s="210"/>
      <c r="Q1480" s="210"/>
      <c r="R1480" s="210"/>
      <c r="S1480" s="210"/>
      <c r="T1480" s="211"/>
      <c r="AT1480" s="212" t="s">
        <v>301</v>
      </c>
      <c r="AU1480" s="212" t="s">
        <v>120</v>
      </c>
      <c r="AV1480" s="13" t="s">
        <v>85</v>
      </c>
      <c r="AW1480" s="13" t="s">
        <v>32</v>
      </c>
      <c r="AX1480" s="13" t="s">
        <v>77</v>
      </c>
      <c r="AY1480" s="212" t="s">
        <v>292</v>
      </c>
    </row>
    <row r="1481" spans="1:65" s="14" customFormat="1" ht="11.25">
      <c r="B1481" s="213"/>
      <c r="C1481" s="214"/>
      <c r="D1481" s="204" t="s">
        <v>301</v>
      </c>
      <c r="E1481" s="215" t="s">
        <v>1</v>
      </c>
      <c r="F1481" s="216" t="s">
        <v>1601</v>
      </c>
      <c r="G1481" s="214"/>
      <c r="H1481" s="217">
        <v>15.986000000000001</v>
      </c>
      <c r="I1481" s="218"/>
      <c r="J1481" s="214"/>
      <c r="K1481" s="214"/>
      <c r="L1481" s="219"/>
      <c r="M1481" s="220"/>
      <c r="N1481" s="221"/>
      <c r="O1481" s="221"/>
      <c r="P1481" s="221"/>
      <c r="Q1481" s="221"/>
      <c r="R1481" s="221"/>
      <c r="S1481" s="221"/>
      <c r="T1481" s="222"/>
      <c r="AT1481" s="223" t="s">
        <v>301</v>
      </c>
      <c r="AU1481" s="223" t="s">
        <v>120</v>
      </c>
      <c r="AV1481" s="14" t="s">
        <v>120</v>
      </c>
      <c r="AW1481" s="14" t="s">
        <v>32</v>
      </c>
      <c r="AX1481" s="14" t="s">
        <v>77</v>
      </c>
      <c r="AY1481" s="223" t="s">
        <v>292</v>
      </c>
    </row>
    <row r="1482" spans="1:65" s="14" customFormat="1" ht="11.25">
      <c r="B1482" s="213"/>
      <c r="C1482" s="214"/>
      <c r="D1482" s="204" t="s">
        <v>301</v>
      </c>
      <c r="E1482" s="215" t="s">
        <v>1</v>
      </c>
      <c r="F1482" s="216" t="s">
        <v>1603</v>
      </c>
      <c r="G1482" s="214"/>
      <c r="H1482" s="217">
        <v>15.986000000000001</v>
      </c>
      <c r="I1482" s="218"/>
      <c r="J1482" s="214"/>
      <c r="K1482" s="214"/>
      <c r="L1482" s="219"/>
      <c r="M1482" s="220"/>
      <c r="N1482" s="221"/>
      <c r="O1482" s="221"/>
      <c r="P1482" s="221"/>
      <c r="Q1482" s="221"/>
      <c r="R1482" s="221"/>
      <c r="S1482" s="221"/>
      <c r="T1482" s="222"/>
      <c r="AT1482" s="223" t="s">
        <v>301</v>
      </c>
      <c r="AU1482" s="223" t="s">
        <v>120</v>
      </c>
      <c r="AV1482" s="14" t="s">
        <v>120</v>
      </c>
      <c r="AW1482" s="14" t="s">
        <v>32</v>
      </c>
      <c r="AX1482" s="14" t="s">
        <v>77</v>
      </c>
      <c r="AY1482" s="223" t="s">
        <v>292</v>
      </c>
    </row>
    <row r="1483" spans="1:65" s="14" customFormat="1" ht="11.25">
      <c r="B1483" s="213"/>
      <c r="C1483" s="214"/>
      <c r="D1483" s="204" t="s">
        <v>301</v>
      </c>
      <c r="E1483" s="215" t="s">
        <v>1</v>
      </c>
      <c r="F1483" s="216" t="s">
        <v>1605</v>
      </c>
      <c r="G1483" s="214"/>
      <c r="H1483" s="217">
        <v>15.207000000000001</v>
      </c>
      <c r="I1483" s="218"/>
      <c r="J1483" s="214"/>
      <c r="K1483" s="214"/>
      <c r="L1483" s="219"/>
      <c r="M1483" s="220"/>
      <c r="N1483" s="221"/>
      <c r="O1483" s="221"/>
      <c r="P1483" s="221"/>
      <c r="Q1483" s="221"/>
      <c r="R1483" s="221"/>
      <c r="S1483" s="221"/>
      <c r="T1483" s="222"/>
      <c r="AT1483" s="223" t="s">
        <v>301</v>
      </c>
      <c r="AU1483" s="223" t="s">
        <v>120</v>
      </c>
      <c r="AV1483" s="14" t="s">
        <v>120</v>
      </c>
      <c r="AW1483" s="14" t="s">
        <v>32</v>
      </c>
      <c r="AX1483" s="14" t="s">
        <v>77</v>
      </c>
      <c r="AY1483" s="223" t="s">
        <v>292</v>
      </c>
    </row>
    <row r="1484" spans="1:65" s="14" customFormat="1" ht="11.25">
      <c r="B1484" s="213"/>
      <c r="C1484" s="214"/>
      <c r="D1484" s="204" t="s">
        <v>301</v>
      </c>
      <c r="E1484" s="215" t="s">
        <v>1</v>
      </c>
      <c r="F1484" s="216" t="s">
        <v>1607</v>
      </c>
      <c r="G1484" s="214"/>
      <c r="H1484" s="217">
        <v>15.207000000000001</v>
      </c>
      <c r="I1484" s="218"/>
      <c r="J1484" s="214"/>
      <c r="K1484" s="214"/>
      <c r="L1484" s="219"/>
      <c r="M1484" s="220"/>
      <c r="N1484" s="221"/>
      <c r="O1484" s="221"/>
      <c r="P1484" s="221"/>
      <c r="Q1484" s="221"/>
      <c r="R1484" s="221"/>
      <c r="S1484" s="221"/>
      <c r="T1484" s="222"/>
      <c r="AT1484" s="223" t="s">
        <v>301</v>
      </c>
      <c r="AU1484" s="223" t="s">
        <v>120</v>
      </c>
      <c r="AV1484" s="14" t="s">
        <v>120</v>
      </c>
      <c r="AW1484" s="14" t="s">
        <v>32</v>
      </c>
      <c r="AX1484" s="14" t="s">
        <v>77</v>
      </c>
      <c r="AY1484" s="223" t="s">
        <v>292</v>
      </c>
    </row>
    <row r="1485" spans="1:65" s="14" customFormat="1" ht="11.25">
      <c r="B1485" s="213"/>
      <c r="C1485" s="214"/>
      <c r="D1485" s="204" t="s">
        <v>301</v>
      </c>
      <c r="E1485" s="215" t="s">
        <v>1</v>
      </c>
      <c r="F1485" s="216" t="s">
        <v>1609</v>
      </c>
      <c r="G1485" s="214"/>
      <c r="H1485" s="217">
        <v>4.53</v>
      </c>
      <c r="I1485" s="218"/>
      <c r="J1485" s="214"/>
      <c r="K1485" s="214"/>
      <c r="L1485" s="219"/>
      <c r="M1485" s="220"/>
      <c r="N1485" s="221"/>
      <c r="O1485" s="221"/>
      <c r="P1485" s="221"/>
      <c r="Q1485" s="221"/>
      <c r="R1485" s="221"/>
      <c r="S1485" s="221"/>
      <c r="T1485" s="222"/>
      <c r="AT1485" s="223" t="s">
        <v>301</v>
      </c>
      <c r="AU1485" s="223" t="s">
        <v>120</v>
      </c>
      <c r="AV1485" s="14" t="s">
        <v>120</v>
      </c>
      <c r="AW1485" s="14" t="s">
        <v>32</v>
      </c>
      <c r="AX1485" s="14" t="s">
        <v>77</v>
      </c>
      <c r="AY1485" s="223" t="s">
        <v>292</v>
      </c>
    </row>
    <row r="1486" spans="1:65" s="16" customFormat="1" ht="11.25">
      <c r="B1486" s="235"/>
      <c r="C1486" s="236"/>
      <c r="D1486" s="204" t="s">
        <v>301</v>
      </c>
      <c r="E1486" s="237" t="s">
        <v>1</v>
      </c>
      <c r="F1486" s="238" t="s">
        <v>316</v>
      </c>
      <c r="G1486" s="236"/>
      <c r="H1486" s="239">
        <v>66.915999999999997</v>
      </c>
      <c r="I1486" s="240"/>
      <c r="J1486" s="236"/>
      <c r="K1486" s="236"/>
      <c r="L1486" s="241"/>
      <c r="M1486" s="242"/>
      <c r="N1486" s="243"/>
      <c r="O1486" s="243"/>
      <c r="P1486" s="243"/>
      <c r="Q1486" s="243"/>
      <c r="R1486" s="243"/>
      <c r="S1486" s="243"/>
      <c r="T1486" s="244"/>
      <c r="AT1486" s="245" t="s">
        <v>301</v>
      </c>
      <c r="AU1486" s="245" t="s">
        <v>120</v>
      </c>
      <c r="AV1486" s="16" t="s">
        <v>317</v>
      </c>
      <c r="AW1486" s="16" t="s">
        <v>32</v>
      </c>
      <c r="AX1486" s="16" t="s">
        <v>77</v>
      </c>
      <c r="AY1486" s="245" t="s">
        <v>292</v>
      </c>
    </row>
    <row r="1487" spans="1:65" s="13" customFormat="1" ht="11.25">
      <c r="B1487" s="202"/>
      <c r="C1487" s="203"/>
      <c r="D1487" s="204" t="s">
        <v>301</v>
      </c>
      <c r="E1487" s="205" t="s">
        <v>1</v>
      </c>
      <c r="F1487" s="206" t="s">
        <v>1610</v>
      </c>
      <c r="G1487" s="203"/>
      <c r="H1487" s="205" t="s">
        <v>1</v>
      </c>
      <c r="I1487" s="207"/>
      <c r="J1487" s="203"/>
      <c r="K1487" s="203"/>
      <c r="L1487" s="208"/>
      <c r="M1487" s="209"/>
      <c r="N1487" s="210"/>
      <c r="O1487" s="210"/>
      <c r="P1487" s="210"/>
      <c r="Q1487" s="210"/>
      <c r="R1487" s="210"/>
      <c r="S1487" s="210"/>
      <c r="T1487" s="211"/>
      <c r="AT1487" s="212" t="s">
        <v>301</v>
      </c>
      <c r="AU1487" s="212" t="s">
        <v>120</v>
      </c>
      <c r="AV1487" s="13" t="s">
        <v>85</v>
      </c>
      <c r="AW1487" s="13" t="s">
        <v>32</v>
      </c>
      <c r="AX1487" s="13" t="s">
        <v>77</v>
      </c>
      <c r="AY1487" s="212" t="s">
        <v>292</v>
      </c>
    </row>
    <row r="1488" spans="1:65" s="14" customFormat="1" ht="11.25">
      <c r="B1488" s="213"/>
      <c r="C1488" s="214"/>
      <c r="D1488" s="204" t="s">
        <v>301</v>
      </c>
      <c r="E1488" s="215" t="s">
        <v>1</v>
      </c>
      <c r="F1488" s="216" t="s">
        <v>1862</v>
      </c>
      <c r="G1488" s="214"/>
      <c r="H1488" s="217">
        <v>3.96</v>
      </c>
      <c r="I1488" s="218"/>
      <c r="J1488" s="214"/>
      <c r="K1488" s="214"/>
      <c r="L1488" s="219"/>
      <c r="M1488" s="220"/>
      <c r="N1488" s="221"/>
      <c r="O1488" s="221"/>
      <c r="P1488" s="221"/>
      <c r="Q1488" s="221"/>
      <c r="R1488" s="221"/>
      <c r="S1488" s="221"/>
      <c r="T1488" s="222"/>
      <c r="AT1488" s="223" t="s">
        <v>301</v>
      </c>
      <c r="AU1488" s="223" t="s">
        <v>120</v>
      </c>
      <c r="AV1488" s="14" t="s">
        <v>120</v>
      </c>
      <c r="AW1488" s="14" t="s">
        <v>32</v>
      </c>
      <c r="AX1488" s="14" t="s">
        <v>77</v>
      </c>
      <c r="AY1488" s="223" t="s">
        <v>292</v>
      </c>
    </row>
    <row r="1489" spans="1:65" s="14" customFormat="1" ht="11.25">
      <c r="B1489" s="213"/>
      <c r="C1489" s="214"/>
      <c r="D1489" s="204" t="s">
        <v>301</v>
      </c>
      <c r="E1489" s="215" t="s">
        <v>1</v>
      </c>
      <c r="F1489" s="216" t="s">
        <v>1863</v>
      </c>
      <c r="G1489" s="214"/>
      <c r="H1489" s="217">
        <v>6.75</v>
      </c>
      <c r="I1489" s="218"/>
      <c r="J1489" s="214"/>
      <c r="K1489" s="214"/>
      <c r="L1489" s="219"/>
      <c r="M1489" s="220"/>
      <c r="N1489" s="221"/>
      <c r="O1489" s="221"/>
      <c r="P1489" s="221"/>
      <c r="Q1489" s="221"/>
      <c r="R1489" s="221"/>
      <c r="S1489" s="221"/>
      <c r="T1489" s="222"/>
      <c r="AT1489" s="223" t="s">
        <v>301</v>
      </c>
      <c r="AU1489" s="223" t="s">
        <v>120</v>
      </c>
      <c r="AV1489" s="14" t="s">
        <v>120</v>
      </c>
      <c r="AW1489" s="14" t="s">
        <v>32</v>
      </c>
      <c r="AX1489" s="14" t="s">
        <v>77</v>
      </c>
      <c r="AY1489" s="223" t="s">
        <v>292</v>
      </c>
    </row>
    <row r="1490" spans="1:65" s="16" customFormat="1" ht="11.25">
      <c r="B1490" s="235"/>
      <c r="C1490" s="236"/>
      <c r="D1490" s="204" t="s">
        <v>301</v>
      </c>
      <c r="E1490" s="237" t="s">
        <v>1</v>
      </c>
      <c r="F1490" s="238" t="s">
        <v>316</v>
      </c>
      <c r="G1490" s="236"/>
      <c r="H1490" s="239">
        <v>10.71</v>
      </c>
      <c r="I1490" s="240"/>
      <c r="J1490" s="236"/>
      <c r="K1490" s="236"/>
      <c r="L1490" s="241"/>
      <c r="M1490" s="242"/>
      <c r="N1490" s="243"/>
      <c r="O1490" s="243"/>
      <c r="P1490" s="243"/>
      <c r="Q1490" s="243"/>
      <c r="R1490" s="243"/>
      <c r="S1490" s="243"/>
      <c r="T1490" s="244"/>
      <c r="AT1490" s="245" t="s">
        <v>301</v>
      </c>
      <c r="AU1490" s="245" t="s">
        <v>120</v>
      </c>
      <c r="AV1490" s="16" t="s">
        <v>317</v>
      </c>
      <c r="AW1490" s="16" t="s">
        <v>32</v>
      </c>
      <c r="AX1490" s="16" t="s">
        <v>77</v>
      </c>
      <c r="AY1490" s="245" t="s">
        <v>292</v>
      </c>
    </row>
    <row r="1491" spans="1:65" s="13" customFormat="1" ht="11.25">
      <c r="B1491" s="202"/>
      <c r="C1491" s="203"/>
      <c r="D1491" s="204" t="s">
        <v>301</v>
      </c>
      <c r="E1491" s="205" t="s">
        <v>1</v>
      </c>
      <c r="F1491" s="206" t="s">
        <v>1613</v>
      </c>
      <c r="G1491" s="203"/>
      <c r="H1491" s="205" t="s">
        <v>1</v>
      </c>
      <c r="I1491" s="207"/>
      <c r="J1491" s="203"/>
      <c r="K1491" s="203"/>
      <c r="L1491" s="208"/>
      <c r="M1491" s="209"/>
      <c r="N1491" s="210"/>
      <c r="O1491" s="210"/>
      <c r="P1491" s="210"/>
      <c r="Q1491" s="210"/>
      <c r="R1491" s="210"/>
      <c r="S1491" s="210"/>
      <c r="T1491" s="211"/>
      <c r="AT1491" s="212" t="s">
        <v>301</v>
      </c>
      <c r="AU1491" s="212" t="s">
        <v>120</v>
      </c>
      <c r="AV1491" s="13" t="s">
        <v>85</v>
      </c>
      <c r="AW1491" s="13" t="s">
        <v>32</v>
      </c>
      <c r="AX1491" s="13" t="s">
        <v>77</v>
      </c>
      <c r="AY1491" s="212" t="s">
        <v>292</v>
      </c>
    </row>
    <row r="1492" spans="1:65" s="14" customFormat="1" ht="11.25">
      <c r="B1492" s="213"/>
      <c r="C1492" s="214"/>
      <c r="D1492" s="204" t="s">
        <v>301</v>
      </c>
      <c r="E1492" s="215" t="s">
        <v>1</v>
      </c>
      <c r="F1492" s="216" t="s">
        <v>1864</v>
      </c>
      <c r="G1492" s="214"/>
      <c r="H1492" s="217">
        <v>3.3079999999999998</v>
      </c>
      <c r="I1492" s="218"/>
      <c r="J1492" s="214"/>
      <c r="K1492" s="214"/>
      <c r="L1492" s="219"/>
      <c r="M1492" s="220"/>
      <c r="N1492" s="221"/>
      <c r="O1492" s="221"/>
      <c r="P1492" s="221"/>
      <c r="Q1492" s="221"/>
      <c r="R1492" s="221"/>
      <c r="S1492" s="221"/>
      <c r="T1492" s="222"/>
      <c r="AT1492" s="223" t="s">
        <v>301</v>
      </c>
      <c r="AU1492" s="223" t="s">
        <v>120</v>
      </c>
      <c r="AV1492" s="14" t="s">
        <v>120</v>
      </c>
      <c r="AW1492" s="14" t="s">
        <v>32</v>
      </c>
      <c r="AX1492" s="14" t="s">
        <v>77</v>
      </c>
      <c r="AY1492" s="223" t="s">
        <v>292</v>
      </c>
    </row>
    <row r="1493" spans="1:65" s="14" customFormat="1" ht="11.25">
      <c r="B1493" s="213"/>
      <c r="C1493" s="214"/>
      <c r="D1493" s="204" t="s">
        <v>301</v>
      </c>
      <c r="E1493" s="215" t="s">
        <v>1</v>
      </c>
      <c r="F1493" s="216" t="s">
        <v>1865</v>
      </c>
      <c r="G1493" s="214"/>
      <c r="H1493" s="217">
        <v>3.3079999999999998</v>
      </c>
      <c r="I1493" s="218"/>
      <c r="J1493" s="214"/>
      <c r="K1493" s="214"/>
      <c r="L1493" s="219"/>
      <c r="M1493" s="220"/>
      <c r="N1493" s="221"/>
      <c r="O1493" s="221"/>
      <c r="P1493" s="221"/>
      <c r="Q1493" s="221"/>
      <c r="R1493" s="221"/>
      <c r="S1493" s="221"/>
      <c r="T1493" s="222"/>
      <c r="AT1493" s="223" t="s">
        <v>301</v>
      </c>
      <c r="AU1493" s="223" t="s">
        <v>120</v>
      </c>
      <c r="AV1493" s="14" t="s">
        <v>120</v>
      </c>
      <c r="AW1493" s="14" t="s">
        <v>32</v>
      </c>
      <c r="AX1493" s="14" t="s">
        <v>77</v>
      </c>
      <c r="AY1493" s="223" t="s">
        <v>292</v>
      </c>
    </row>
    <row r="1494" spans="1:65" s="14" customFormat="1" ht="11.25">
      <c r="B1494" s="213"/>
      <c r="C1494" s="214"/>
      <c r="D1494" s="204" t="s">
        <v>301</v>
      </c>
      <c r="E1494" s="215" t="s">
        <v>1</v>
      </c>
      <c r="F1494" s="216" t="s">
        <v>1866</v>
      </c>
      <c r="G1494" s="214"/>
      <c r="H1494" s="217">
        <v>3.3079999999999998</v>
      </c>
      <c r="I1494" s="218"/>
      <c r="J1494" s="214"/>
      <c r="K1494" s="214"/>
      <c r="L1494" s="219"/>
      <c r="M1494" s="220"/>
      <c r="N1494" s="221"/>
      <c r="O1494" s="221"/>
      <c r="P1494" s="221"/>
      <c r="Q1494" s="221"/>
      <c r="R1494" s="221"/>
      <c r="S1494" s="221"/>
      <c r="T1494" s="222"/>
      <c r="AT1494" s="223" t="s">
        <v>301</v>
      </c>
      <c r="AU1494" s="223" t="s">
        <v>120</v>
      </c>
      <c r="AV1494" s="14" t="s">
        <v>120</v>
      </c>
      <c r="AW1494" s="14" t="s">
        <v>32</v>
      </c>
      <c r="AX1494" s="14" t="s">
        <v>77</v>
      </c>
      <c r="AY1494" s="223" t="s">
        <v>292</v>
      </c>
    </row>
    <row r="1495" spans="1:65" s="14" customFormat="1" ht="11.25">
      <c r="B1495" s="213"/>
      <c r="C1495" s="214"/>
      <c r="D1495" s="204" t="s">
        <v>301</v>
      </c>
      <c r="E1495" s="215" t="s">
        <v>1</v>
      </c>
      <c r="F1495" s="216" t="s">
        <v>1867</v>
      </c>
      <c r="G1495" s="214"/>
      <c r="H1495" s="217">
        <v>3.3079999999999998</v>
      </c>
      <c r="I1495" s="218"/>
      <c r="J1495" s="214"/>
      <c r="K1495" s="214"/>
      <c r="L1495" s="219"/>
      <c r="M1495" s="220"/>
      <c r="N1495" s="221"/>
      <c r="O1495" s="221"/>
      <c r="P1495" s="221"/>
      <c r="Q1495" s="221"/>
      <c r="R1495" s="221"/>
      <c r="S1495" s="221"/>
      <c r="T1495" s="222"/>
      <c r="AT1495" s="223" t="s">
        <v>301</v>
      </c>
      <c r="AU1495" s="223" t="s">
        <v>120</v>
      </c>
      <c r="AV1495" s="14" t="s">
        <v>120</v>
      </c>
      <c r="AW1495" s="14" t="s">
        <v>32</v>
      </c>
      <c r="AX1495" s="14" t="s">
        <v>77</v>
      </c>
      <c r="AY1495" s="223" t="s">
        <v>292</v>
      </c>
    </row>
    <row r="1496" spans="1:65" s="16" customFormat="1" ht="11.25">
      <c r="B1496" s="235"/>
      <c r="C1496" s="236"/>
      <c r="D1496" s="204" t="s">
        <v>301</v>
      </c>
      <c r="E1496" s="237" t="s">
        <v>1</v>
      </c>
      <c r="F1496" s="238" t="s">
        <v>316</v>
      </c>
      <c r="G1496" s="236"/>
      <c r="H1496" s="239">
        <v>13.231999999999999</v>
      </c>
      <c r="I1496" s="240"/>
      <c r="J1496" s="236"/>
      <c r="K1496" s="236"/>
      <c r="L1496" s="241"/>
      <c r="M1496" s="242"/>
      <c r="N1496" s="243"/>
      <c r="O1496" s="243"/>
      <c r="P1496" s="243"/>
      <c r="Q1496" s="243"/>
      <c r="R1496" s="243"/>
      <c r="S1496" s="243"/>
      <c r="T1496" s="244"/>
      <c r="AT1496" s="245" t="s">
        <v>301</v>
      </c>
      <c r="AU1496" s="245" t="s">
        <v>120</v>
      </c>
      <c r="AV1496" s="16" t="s">
        <v>317</v>
      </c>
      <c r="AW1496" s="16" t="s">
        <v>32</v>
      </c>
      <c r="AX1496" s="16" t="s">
        <v>77</v>
      </c>
      <c r="AY1496" s="245" t="s">
        <v>292</v>
      </c>
    </row>
    <row r="1497" spans="1:65" s="13" customFormat="1" ht="11.25">
      <c r="B1497" s="202"/>
      <c r="C1497" s="203"/>
      <c r="D1497" s="204" t="s">
        <v>301</v>
      </c>
      <c r="E1497" s="205" t="s">
        <v>1</v>
      </c>
      <c r="F1497" s="206" t="s">
        <v>1618</v>
      </c>
      <c r="G1497" s="203"/>
      <c r="H1497" s="205" t="s">
        <v>1</v>
      </c>
      <c r="I1497" s="207"/>
      <c r="J1497" s="203"/>
      <c r="K1497" s="203"/>
      <c r="L1497" s="208"/>
      <c r="M1497" s="209"/>
      <c r="N1497" s="210"/>
      <c r="O1497" s="210"/>
      <c r="P1497" s="210"/>
      <c r="Q1497" s="210"/>
      <c r="R1497" s="210"/>
      <c r="S1497" s="210"/>
      <c r="T1497" s="211"/>
      <c r="AT1497" s="212" t="s">
        <v>301</v>
      </c>
      <c r="AU1497" s="212" t="s">
        <v>120</v>
      </c>
      <c r="AV1497" s="13" t="s">
        <v>85</v>
      </c>
      <c r="AW1497" s="13" t="s">
        <v>32</v>
      </c>
      <c r="AX1497" s="13" t="s">
        <v>77</v>
      </c>
      <c r="AY1497" s="212" t="s">
        <v>292</v>
      </c>
    </row>
    <row r="1498" spans="1:65" s="14" customFormat="1" ht="11.25">
      <c r="B1498" s="213"/>
      <c r="C1498" s="214"/>
      <c r="D1498" s="204" t="s">
        <v>301</v>
      </c>
      <c r="E1498" s="215" t="s">
        <v>1</v>
      </c>
      <c r="F1498" s="216" t="s">
        <v>1868</v>
      </c>
      <c r="G1498" s="214"/>
      <c r="H1498" s="217">
        <v>1.98</v>
      </c>
      <c r="I1498" s="218"/>
      <c r="J1498" s="214"/>
      <c r="K1498" s="214"/>
      <c r="L1498" s="219"/>
      <c r="M1498" s="220"/>
      <c r="N1498" s="221"/>
      <c r="O1498" s="221"/>
      <c r="P1498" s="221"/>
      <c r="Q1498" s="221"/>
      <c r="R1498" s="221"/>
      <c r="S1498" s="221"/>
      <c r="T1498" s="222"/>
      <c r="AT1498" s="223" t="s">
        <v>301</v>
      </c>
      <c r="AU1498" s="223" t="s">
        <v>120</v>
      </c>
      <c r="AV1498" s="14" t="s">
        <v>120</v>
      </c>
      <c r="AW1498" s="14" t="s">
        <v>32</v>
      </c>
      <c r="AX1498" s="14" t="s">
        <v>77</v>
      </c>
      <c r="AY1498" s="223" t="s">
        <v>292</v>
      </c>
    </row>
    <row r="1499" spans="1:65" s="14" customFormat="1" ht="11.25">
      <c r="B1499" s="213"/>
      <c r="C1499" s="214"/>
      <c r="D1499" s="204" t="s">
        <v>301</v>
      </c>
      <c r="E1499" s="215" t="s">
        <v>1</v>
      </c>
      <c r="F1499" s="216" t="s">
        <v>1869</v>
      </c>
      <c r="G1499" s="214"/>
      <c r="H1499" s="217">
        <v>11.334</v>
      </c>
      <c r="I1499" s="218"/>
      <c r="J1499" s="214"/>
      <c r="K1499" s="214"/>
      <c r="L1499" s="219"/>
      <c r="M1499" s="220"/>
      <c r="N1499" s="221"/>
      <c r="O1499" s="221"/>
      <c r="P1499" s="221"/>
      <c r="Q1499" s="221"/>
      <c r="R1499" s="221"/>
      <c r="S1499" s="221"/>
      <c r="T1499" s="222"/>
      <c r="AT1499" s="223" t="s">
        <v>301</v>
      </c>
      <c r="AU1499" s="223" t="s">
        <v>120</v>
      </c>
      <c r="AV1499" s="14" t="s">
        <v>120</v>
      </c>
      <c r="AW1499" s="14" t="s">
        <v>32</v>
      </c>
      <c r="AX1499" s="14" t="s">
        <v>77</v>
      </c>
      <c r="AY1499" s="223" t="s">
        <v>292</v>
      </c>
    </row>
    <row r="1500" spans="1:65" s="16" customFormat="1" ht="11.25">
      <c r="B1500" s="235"/>
      <c r="C1500" s="236"/>
      <c r="D1500" s="204" t="s">
        <v>301</v>
      </c>
      <c r="E1500" s="237" t="s">
        <v>1</v>
      </c>
      <c r="F1500" s="238" t="s">
        <v>316</v>
      </c>
      <c r="G1500" s="236"/>
      <c r="H1500" s="239">
        <v>13.314</v>
      </c>
      <c r="I1500" s="240"/>
      <c r="J1500" s="236"/>
      <c r="K1500" s="236"/>
      <c r="L1500" s="241"/>
      <c r="M1500" s="242"/>
      <c r="N1500" s="243"/>
      <c r="O1500" s="243"/>
      <c r="P1500" s="243"/>
      <c r="Q1500" s="243"/>
      <c r="R1500" s="243"/>
      <c r="S1500" s="243"/>
      <c r="T1500" s="244"/>
      <c r="AT1500" s="245" t="s">
        <v>301</v>
      </c>
      <c r="AU1500" s="245" t="s">
        <v>120</v>
      </c>
      <c r="AV1500" s="16" t="s">
        <v>317</v>
      </c>
      <c r="AW1500" s="16" t="s">
        <v>32</v>
      </c>
      <c r="AX1500" s="16" t="s">
        <v>77</v>
      </c>
      <c r="AY1500" s="245" t="s">
        <v>292</v>
      </c>
    </row>
    <row r="1501" spans="1:65" s="15" customFormat="1" ht="11.25">
      <c r="B1501" s="224"/>
      <c r="C1501" s="225"/>
      <c r="D1501" s="204" t="s">
        <v>301</v>
      </c>
      <c r="E1501" s="226" t="s">
        <v>1</v>
      </c>
      <c r="F1501" s="227" t="s">
        <v>304</v>
      </c>
      <c r="G1501" s="225"/>
      <c r="H1501" s="228">
        <v>104.172</v>
      </c>
      <c r="I1501" s="229"/>
      <c r="J1501" s="225"/>
      <c r="K1501" s="225"/>
      <c r="L1501" s="230"/>
      <c r="M1501" s="231"/>
      <c r="N1501" s="232"/>
      <c r="O1501" s="232"/>
      <c r="P1501" s="232"/>
      <c r="Q1501" s="232"/>
      <c r="R1501" s="232"/>
      <c r="S1501" s="232"/>
      <c r="T1501" s="233"/>
      <c r="AT1501" s="234" t="s">
        <v>301</v>
      </c>
      <c r="AU1501" s="234" t="s">
        <v>120</v>
      </c>
      <c r="AV1501" s="15" t="s">
        <v>299</v>
      </c>
      <c r="AW1501" s="15" t="s">
        <v>32</v>
      </c>
      <c r="AX1501" s="15" t="s">
        <v>85</v>
      </c>
      <c r="AY1501" s="234" t="s">
        <v>292</v>
      </c>
    </row>
    <row r="1502" spans="1:65" s="2" customFormat="1" ht="24.2" customHeight="1">
      <c r="A1502" s="35"/>
      <c r="B1502" s="36"/>
      <c r="C1502" s="189" t="s">
        <v>1870</v>
      </c>
      <c r="D1502" s="189" t="s">
        <v>294</v>
      </c>
      <c r="E1502" s="190" t="s">
        <v>1871</v>
      </c>
      <c r="F1502" s="191" t="s">
        <v>1872</v>
      </c>
      <c r="G1502" s="192" t="s">
        <v>297</v>
      </c>
      <c r="H1502" s="193">
        <v>3525.1289999999999</v>
      </c>
      <c r="I1502" s="194"/>
      <c r="J1502" s="195">
        <f>ROUND(I1502*H1502,2)</f>
        <v>0</v>
      </c>
      <c r="K1502" s="191" t="s">
        <v>298</v>
      </c>
      <c r="L1502" s="40"/>
      <c r="M1502" s="196" t="s">
        <v>1</v>
      </c>
      <c r="N1502" s="197" t="s">
        <v>43</v>
      </c>
      <c r="O1502" s="72"/>
      <c r="P1502" s="198">
        <f>O1502*H1502</f>
        <v>0</v>
      </c>
      <c r="Q1502" s="198">
        <v>1E-4</v>
      </c>
      <c r="R1502" s="198">
        <f>Q1502*H1502</f>
        <v>0.35251290000000002</v>
      </c>
      <c r="S1502" s="198">
        <v>0</v>
      </c>
      <c r="T1502" s="199">
        <f>S1502*H1502</f>
        <v>0</v>
      </c>
      <c r="U1502" s="35"/>
      <c r="V1502" s="35"/>
      <c r="W1502" s="35"/>
      <c r="X1502" s="35"/>
      <c r="Y1502" s="35"/>
      <c r="Z1502" s="35"/>
      <c r="AA1502" s="35"/>
      <c r="AB1502" s="35"/>
      <c r="AC1502" s="35"/>
      <c r="AD1502" s="35"/>
      <c r="AE1502" s="35"/>
      <c r="AR1502" s="200" t="s">
        <v>438</v>
      </c>
      <c r="AT1502" s="200" t="s">
        <v>294</v>
      </c>
      <c r="AU1502" s="200" t="s">
        <v>120</v>
      </c>
      <c r="AY1502" s="18" t="s">
        <v>292</v>
      </c>
      <c r="BE1502" s="201">
        <f>IF(N1502="základní",J1502,0)</f>
        <v>0</v>
      </c>
      <c r="BF1502" s="201">
        <f>IF(N1502="snížená",J1502,0)</f>
        <v>0</v>
      </c>
      <c r="BG1502" s="201">
        <f>IF(N1502="zákl. přenesená",J1502,0)</f>
        <v>0</v>
      </c>
      <c r="BH1502" s="201">
        <f>IF(N1502="sníž. přenesená",J1502,0)</f>
        <v>0</v>
      </c>
      <c r="BI1502" s="201">
        <f>IF(N1502="nulová",J1502,0)</f>
        <v>0</v>
      </c>
      <c r="BJ1502" s="18" t="s">
        <v>120</v>
      </c>
      <c r="BK1502" s="201">
        <f>ROUND(I1502*H1502,2)</f>
        <v>0</v>
      </c>
      <c r="BL1502" s="18" t="s">
        <v>438</v>
      </c>
      <c r="BM1502" s="200" t="s">
        <v>1873</v>
      </c>
    </row>
    <row r="1503" spans="1:65" s="14" customFormat="1" ht="11.25">
      <c r="B1503" s="213"/>
      <c r="C1503" s="214"/>
      <c r="D1503" s="204" t="s">
        <v>301</v>
      </c>
      <c r="E1503" s="215" t="s">
        <v>1</v>
      </c>
      <c r="F1503" s="216" t="s">
        <v>235</v>
      </c>
      <c r="G1503" s="214"/>
      <c r="H1503" s="217">
        <v>3525.1289999999999</v>
      </c>
      <c r="I1503" s="218"/>
      <c r="J1503" s="214"/>
      <c r="K1503" s="214"/>
      <c r="L1503" s="219"/>
      <c r="M1503" s="220"/>
      <c r="N1503" s="221"/>
      <c r="O1503" s="221"/>
      <c r="P1503" s="221"/>
      <c r="Q1503" s="221"/>
      <c r="R1503" s="221"/>
      <c r="S1503" s="221"/>
      <c r="T1503" s="222"/>
      <c r="AT1503" s="223" t="s">
        <v>301</v>
      </c>
      <c r="AU1503" s="223" t="s">
        <v>120</v>
      </c>
      <c r="AV1503" s="14" t="s">
        <v>120</v>
      </c>
      <c r="AW1503" s="14" t="s">
        <v>32</v>
      </c>
      <c r="AX1503" s="14" t="s">
        <v>85</v>
      </c>
      <c r="AY1503" s="223" t="s">
        <v>292</v>
      </c>
    </row>
    <row r="1504" spans="1:65" s="2" customFormat="1" ht="24.2" customHeight="1">
      <c r="A1504" s="35"/>
      <c r="B1504" s="36"/>
      <c r="C1504" s="189" t="s">
        <v>1874</v>
      </c>
      <c r="D1504" s="189" t="s">
        <v>294</v>
      </c>
      <c r="E1504" s="190" t="s">
        <v>1875</v>
      </c>
      <c r="F1504" s="191" t="s">
        <v>1876</v>
      </c>
      <c r="G1504" s="192" t="s">
        <v>297</v>
      </c>
      <c r="H1504" s="193">
        <v>3525.1289999999999</v>
      </c>
      <c r="I1504" s="194"/>
      <c r="J1504" s="195">
        <f>ROUND(I1504*H1504,2)</f>
        <v>0</v>
      </c>
      <c r="K1504" s="191" t="s">
        <v>298</v>
      </c>
      <c r="L1504" s="40"/>
      <c r="M1504" s="196" t="s">
        <v>1</v>
      </c>
      <c r="N1504" s="197" t="s">
        <v>43</v>
      </c>
      <c r="O1504" s="72"/>
      <c r="P1504" s="198">
        <f>O1504*H1504</f>
        <v>0</v>
      </c>
      <c r="Q1504" s="198">
        <v>5.8E-4</v>
      </c>
      <c r="R1504" s="198">
        <f>Q1504*H1504</f>
        <v>2.0445748199999998</v>
      </c>
      <c r="S1504" s="198">
        <v>0</v>
      </c>
      <c r="T1504" s="199">
        <f>S1504*H1504</f>
        <v>0</v>
      </c>
      <c r="U1504" s="35"/>
      <c r="V1504" s="35"/>
      <c r="W1504" s="35"/>
      <c r="X1504" s="35"/>
      <c r="Y1504" s="35"/>
      <c r="Z1504" s="35"/>
      <c r="AA1504" s="35"/>
      <c r="AB1504" s="35"/>
      <c r="AC1504" s="35"/>
      <c r="AD1504" s="35"/>
      <c r="AE1504" s="35"/>
      <c r="AR1504" s="200" t="s">
        <v>438</v>
      </c>
      <c r="AT1504" s="200" t="s">
        <v>294</v>
      </c>
      <c r="AU1504" s="200" t="s">
        <v>120</v>
      </c>
      <c r="AY1504" s="18" t="s">
        <v>292</v>
      </c>
      <c r="BE1504" s="201">
        <f>IF(N1504="základní",J1504,0)</f>
        <v>0</v>
      </c>
      <c r="BF1504" s="201">
        <f>IF(N1504="snížená",J1504,0)</f>
        <v>0</v>
      </c>
      <c r="BG1504" s="201">
        <f>IF(N1504="zákl. přenesená",J1504,0)</f>
        <v>0</v>
      </c>
      <c r="BH1504" s="201">
        <f>IF(N1504="sníž. přenesená",J1504,0)</f>
        <v>0</v>
      </c>
      <c r="BI1504" s="201">
        <f>IF(N1504="nulová",J1504,0)</f>
        <v>0</v>
      </c>
      <c r="BJ1504" s="18" t="s">
        <v>120</v>
      </c>
      <c r="BK1504" s="201">
        <f>ROUND(I1504*H1504,2)</f>
        <v>0</v>
      </c>
      <c r="BL1504" s="18" t="s">
        <v>438</v>
      </c>
      <c r="BM1504" s="200" t="s">
        <v>1877</v>
      </c>
    </row>
    <row r="1505" spans="1:65" s="2" customFormat="1" ht="24.2" customHeight="1">
      <c r="A1505" s="35"/>
      <c r="B1505" s="36"/>
      <c r="C1505" s="189" t="s">
        <v>1878</v>
      </c>
      <c r="D1505" s="189" t="s">
        <v>294</v>
      </c>
      <c r="E1505" s="190" t="s">
        <v>1879</v>
      </c>
      <c r="F1505" s="191" t="s">
        <v>1880</v>
      </c>
      <c r="G1505" s="192" t="s">
        <v>407</v>
      </c>
      <c r="H1505" s="193">
        <v>694.46</v>
      </c>
      <c r="I1505" s="194"/>
      <c r="J1505" s="195">
        <f>ROUND(I1505*H1505,2)</f>
        <v>0</v>
      </c>
      <c r="K1505" s="191" t="s">
        <v>298</v>
      </c>
      <c r="L1505" s="40"/>
      <c r="M1505" s="196" t="s">
        <v>1</v>
      </c>
      <c r="N1505" s="197" t="s">
        <v>43</v>
      </c>
      <c r="O1505" s="72"/>
      <c r="P1505" s="198">
        <f>O1505*H1505</f>
        <v>0</v>
      </c>
      <c r="Q1505" s="198">
        <v>1.4300000000000001E-3</v>
      </c>
      <c r="R1505" s="198">
        <f>Q1505*H1505</f>
        <v>0.99307780000000012</v>
      </c>
      <c r="S1505" s="198">
        <v>0</v>
      </c>
      <c r="T1505" s="199">
        <f>S1505*H1505</f>
        <v>0</v>
      </c>
      <c r="U1505" s="35"/>
      <c r="V1505" s="35"/>
      <c r="W1505" s="35"/>
      <c r="X1505" s="35"/>
      <c r="Y1505" s="35"/>
      <c r="Z1505" s="35"/>
      <c r="AA1505" s="35"/>
      <c r="AB1505" s="35"/>
      <c r="AC1505" s="35"/>
      <c r="AD1505" s="35"/>
      <c r="AE1505" s="35"/>
      <c r="AR1505" s="200" t="s">
        <v>438</v>
      </c>
      <c r="AT1505" s="200" t="s">
        <v>294</v>
      </c>
      <c r="AU1505" s="200" t="s">
        <v>120</v>
      </c>
      <c r="AY1505" s="18" t="s">
        <v>292</v>
      </c>
      <c r="BE1505" s="201">
        <f>IF(N1505="základní",J1505,0)</f>
        <v>0</v>
      </c>
      <c r="BF1505" s="201">
        <f>IF(N1505="snížená",J1505,0)</f>
        <v>0</v>
      </c>
      <c r="BG1505" s="201">
        <f>IF(N1505="zákl. přenesená",J1505,0)</f>
        <v>0</v>
      </c>
      <c r="BH1505" s="201">
        <f>IF(N1505="sníž. přenesená",J1505,0)</f>
        <v>0</v>
      </c>
      <c r="BI1505" s="201">
        <f>IF(N1505="nulová",J1505,0)</f>
        <v>0</v>
      </c>
      <c r="BJ1505" s="18" t="s">
        <v>120</v>
      </c>
      <c r="BK1505" s="201">
        <f>ROUND(I1505*H1505,2)</f>
        <v>0</v>
      </c>
      <c r="BL1505" s="18" t="s">
        <v>438</v>
      </c>
      <c r="BM1505" s="200" t="s">
        <v>1881</v>
      </c>
    </row>
    <row r="1506" spans="1:65" s="13" customFormat="1" ht="11.25">
      <c r="B1506" s="202"/>
      <c r="C1506" s="203"/>
      <c r="D1506" s="204" t="s">
        <v>301</v>
      </c>
      <c r="E1506" s="205" t="s">
        <v>1</v>
      </c>
      <c r="F1506" s="206" t="s">
        <v>1599</v>
      </c>
      <c r="G1506" s="203"/>
      <c r="H1506" s="205" t="s">
        <v>1</v>
      </c>
      <c r="I1506" s="207"/>
      <c r="J1506" s="203"/>
      <c r="K1506" s="203"/>
      <c r="L1506" s="208"/>
      <c r="M1506" s="209"/>
      <c r="N1506" s="210"/>
      <c r="O1506" s="210"/>
      <c r="P1506" s="210"/>
      <c r="Q1506" s="210"/>
      <c r="R1506" s="210"/>
      <c r="S1506" s="210"/>
      <c r="T1506" s="211"/>
      <c r="AT1506" s="212" t="s">
        <v>301</v>
      </c>
      <c r="AU1506" s="212" t="s">
        <v>120</v>
      </c>
      <c r="AV1506" s="13" t="s">
        <v>85</v>
      </c>
      <c r="AW1506" s="13" t="s">
        <v>32</v>
      </c>
      <c r="AX1506" s="13" t="s">
        <v>77</v>
      </c>
      <c r="AY1506" s="212" t="s">
        <v>292</v>
      </c>
    </row>
    <row r="1507" spans="1:65" s="14" customFormat="1" ht="11.25">
      <c r="B1507" s="213"/>
      <c r="C1507" s="214"/>
      <c r="D1507" s="204" t="s">
        <v>301</v>
      </c>
      <c r="E1507" s="215" t="s">
        <v>1</v>
      </c>
      <c r="F1507" s="216" t="s">
        <v>1882</v>
      </c>
      <c r="G1507" s="214"/>
      <c r="H1507" s="217">
        <v>106.57</v>
      </c>
      <c r="I1507" s="218"/>
      <c r="J1507" s="214"/>
      <c r="K1507" s="214"/>
      <c r="L1507" s="219"/>
      <c r="M1507" s="220"/>
      <c r="N1507" s="221"/>
      <c r="O1507" s="221"/>
      <c r="P1507" s="221"/>
      <c r="Q1507" s="221"/>
      <c r="R1507" s="221"/>
      <c r="S1507" s="221"/>
      <c r="T1507" s="222"/>
      <c r="AT1507" s="223" t="s">
        <v>301</v>
      </c>
      <c r="AU1507" s="223" t="s">
        <v>120</v>
      </c>
      <c r="AV1507" s="14" t="s">
        <v>120</v>
      </c>
      <c r="AW1507" s="14" t="s">
        <v>32</v>
      </c>
      <c r="AX1507" s="14" t="s">
        <v>77</v>
      </c>
      <c r="AY1507" s="223" t="s">
        <v>292</v>
      </c>
    </row>
    <row r="1508" spans="1:65" s="14" customFormat="1" ht="11.25">
      <c r="B1508" s="213"/>
      <c r="C1508" s="214"/>
      <c r="D1508" s="204" t="s">
        <v>301</v>
      </c>
      <c r="E1508" s="215" t="s">
        <v>1</v>
      </c>
      <c r="F1508" s="216" t="s">
        <v>1883</v>
      </c>
      <c r="G1508" s="214"/>
      <c r="H1508" s="217">
        <v>106.57</v>
      </c>
      <c r="I1508" s="218"/>
      <c r="J1508" s="214"/>
      <c r="K1508" s="214"/>
      <c r="L1508" s="219"/>
      <c r="M1508" s="220"/>
      <c r="N1508" s="221"/>
      <c r="O1508" s="221"/>
      <c r="P1508" s="221"/>
      <c r="Q1508" s="221"/>
      <c r="R1508" s="221"/>
      <c r="S1508" s="221"/>
      <c r="T1508" s="222"/>
      <c r="AT1508" s="223" t="s">
        <v>301</v>
      </c>
      <c r="AU1508" s="223" t="s">
        <v>120</v>
      </c>
      <c r="AV1508" s="14" t="s">
        <v>120</v>
      </c>
      <c r="AW1508" s="14" t="s">
        <v>32</v>
      </c>
      <c r="AX1508" s="14" t="s">
        <v>77</v>
      </c>
      <c r="AY1508" s="223" t="s">
        <v>292</v>
      </c>
    </row>
    <row r="1509" spans="1:65" s="14" customFormat="1" ht="11.25">
      <c r="B1509" s="213"/>
      <c r="C1509" s="214"/>
      <c r="D1509" s="204" t="s">
        <v>301</v>
      </c>
      <c r="E1509" s="215" t="s">
        <v>1</v>
      </c>
      <c r="F1509" s="216" t="s">
        <v>1884</v>
      </c>
      <c r="G1509" s="214"/>
      <c r="H1509" s="217">
        <v>101.38</v>
      </c>
      <c r="I1509" s="218"/>
      <c r="J1509" s="214"/>
      <c r="K1509" s="214"/>
      <c r="L1509" s="219"/>
      <c r="M1509" s="220"/>
      <c r="N1509" s="221"/>
      <c r="O1509" s="221"/>
      <c r="P1509" s="221"/>
      <c r="Q1509" s="221"/>
      <c r="R1509" s="221"/>
      <c r="S1509" s="221"/>
      <c r="T1509" s="222"/>
      <c r="AT1509" s="223" t="s">
        <v>301</v>
      </c>
      <c r="AU1509" s="223" t="s">
        <v>120</v>
      </c>
      <c r="AV1509" s="14" t="s">
        <v>120</v>
      </c>
      <c r="AW1509" s="14" t="s">
        <v>32</v>
      </c>
      <c r="AX1509" s="14" t="s">
        <v>77</v>
      </c>
      <c r="AY1509" s="223" t="s">
        <v>292</v>
      </c>
    </row>
    <row r="1510" spans="1:65" s="14" customFormat="1" ht="11.25">
      <c r="B1510" s="213"/>
      <c r="C1510" s="214"/>
      <c r="D1510" s="204" t="s">
        <v>301</v>
      </c>
      <c r="E1510" s="215" t="s">
        <v>1</v>
      </c>
      <c r="F1510" s="216" t="s">
        <v>1885</v>
      </c>
      <c r="G1510" s="214"/>
      <c r="H1510" s="217">
        <v>101.38</v>
      </c>
      <c r="I1510" s="218"/>
      <c r="J1510" s="214"/>
      <c r="K1510" s="214"/>
      <c r="L1510" s="219"/>
      <c r="M1510" s="220"/>
      <c r="N1510" s="221"/>
      <c r="O1510" s="221"/>
      <c r="P1510" s="221"/>
      <c r="Q1510" s="221"/>
      <c r="R1510" s="221"/>
      <c r="S1510" s="221"/>
      <c r="T1510" s="222"/>
      <c r="AT1510" s="223" t="s">
        <v>301</v>
      </c>
      <c r="AU1510" s="223" t="s">
        <v>120</v>
      </c>
      <c r="AV1510" s="14" t="s">
        <v>120</v>
      </c>
      <c r="AW1510" s="14" t="s">
        <v>32</v>
      </c>
      <c r="AX1510" s="14" t="s">
        <v>77</v>
      </c>
      <c r="AY1510" s="223" t="s">
        <v>292</v>
      </c>
    </row>
    <row r="1511" spans="1:65" s="14" customFormat="1" ht="11.25">
      <c r="B1511" s="213"/>
      <c r="C1511" s="214"/>
      <c r="D1511" s="204" t="s">
        <v>301</v>
      </c>
      <c r="E1511" s="215" t="s">
        <v>1</v>
      </c>
      <c r="F1511" s="216" t="s">
        <v>1886</v>
      </c>
      <c r="G1511" s="214"/>
      <c r="H1511" s="217">
        <v>30.2</v>
      </c>
      <c r="I1511" s="218"/>
      <c r="J1511" s="214"/>
      <c r="K1511" s="214"/>
      <c r="L1511" s="219"/>
      <c r="M1511" s="220"/>
      <c r="N1511" s="221"/>
      <c r="O1511" s="221"/>
      <c r="P1511" s="221"/>
      <c r="Q1511" s="221"/>
      <c r="R1511" s="221"/>
      <c r="S1511" s="221"/>
      <c r="T1511" s="222"/>
      <c r="AT1511" s="223" t="s">
        <v>301</v>
      </c>
      <c r="AU1511" s="223" t="s">
        <v>120</v>
      </c>
      <c r="AV1511" s="14" t="s">
        <v>120</v>
      </c>
      <c r="AW1511" s="14" t="s">
        <v>32</v>
      </c>
      <c r="AX1511" s="14" t="s">
        <v>77</v>
      </c>
      <c r="AY1511" s="223" t="s">
        <v>292</v>
      </c>
    </row>
    <row r="1512" spans="1:65" s="16" customFormat="1" ht="11.25">
      <c r="B1512" s="235"/>
      <c r="C1512" s="236"/>
      <c r="D1512" s="204" t="s">
        <v>301</v>
      </c>
      <c r="E1512" s="237" t="s">
        <v>1</v>
      </c>
      <c r="F1512" s="238" t="s">
        <v>316</v>
      </c>
      <c r="G1512" s="236"/>
      <c r="H1512" s="239">
        <v>446.1</v>
      </c>
      <c r="I1512" s="240"/>
      <c r="J1512" s="236"/>
      <c r="K1512" s="236"/>
      <c r="L1512" s="241"/>
      <c r="M1512" s="242"/>
      <c r="N1512" s="243"/>
      <c r="O1512" s="243"/>
      <c r="P1512" s="243"/>
      <c r="Q1512" s="243"/>
      <c r="R1512" s="243"/>
      <c r="S1512" s="243"/>
      <c r="T1512" s="244"/>
      <c r="AT1512" s="245" t="s">
        <v>301</v>
      </c>
      <c r="AU1512" s="245" t="s">
        <v>120</v>
      </c>
      <c r="AV1512" s="16" t="s">
        <v>317</v>
      </c>
      <c r="AW1512" s="16" t="s">
        <v>32</v>
      </c>
      <c r="AX1512" s="16" t="s">
        <v>77</v>
      </c>
      <c r="AY1512" s="245" t="s">
        <v>292</v>
      </c>
    </row>
    <row r="1513" spans="1:65" s="13" customFormat="1" ht="11.25">
      <c r="B1513" s="202"/>
      <c r="C1513" s="203"/>
      <c r="D1513" s="204" t="s">
        <v>301</v>
      </c>
      <c r="E1513" s="205" t="s">
        <v>1</v>
      </c>
      <c r="F1513" s="206" t="s">
        <v>1610</v>
      </c>
      <c r="G1513" s="203"/>
      <c r="H1513" s="205" t="s">
        <v>1</v>
      </c>
      <c r="I1513" s="207"/>
      <c r="J1513" s="203"/>
      <c r="K1513" s="203"/>
      <c r="L1513" s="208"/>
      <c r="M1513" s="209"/>
      <c r="N1513" s="210"/>
      <c r="O1513" s="210"/>
      <c r="P1513" s="210"/>
      <c r="Q1513" s="210"/>
      <c r="R1513" s="210"/>
      <c r="S1513" s="210"/>
      <c r="T1513" s="211"/>
      <c r="AT1513" s="212" t="s">
        <v>301</v>
      </c>
      <c r="AU1513" s="212" t="s">
        <v>120</v>
      </c>
      <c r="AV1513" s="13" t="s">
        <v>85</v>
      </c>
      <c r="AW1513" s="13" t="s">
        <v>32</v>
      </c>
      <c r="AX1513" s="13" t="s">
        <v>77</v>
      </c>
      <c r="AY1513" s="212" t="s">
        <v>292</v>
      </c>
    </row>
    <row r="1514" spans="1:65" s="14" customFormat="1" ht="11.25">
      <c r="B1514" s="213"/>
      <c r="C1514" s="214"/>
      <c r="D1514" s="204" t="s">
        <v>301</v>
      </c>
      <c r="E1514" s="215" t="s">
        <v>1</v>
      </c>
      <c r="F1514" s="216" t="s">
        <v>1887</v>
      </c>
      <c r="G1514" s="214"/>
      <c r="H1514" s="217">
        <v>26.4</v>
      </c>
      <c r="I1514" s="218"/>
      <c r="J1514" s="214"/>
      <c r="K1514" s="214"/>
      <c r="L1514" s="219"/>
      <c r="M1514" s="220"/>
      <c r="N1514" s="221"/>
      <c r="O1514" s="221"/>
      <c r="P1514" s="221"/>
      <c r="Q1514" s="221"/>
      <c r="R1514" s="221"/>
      <c r="S1514" s="221"/>
      <c r="T1514" s="222"/>
      <c r="AT1514" s="223" t="s">
        <v>301</v>
      </c>
      <c r="AU1514" s="223" t="s">
        <v>120</v>
      </c>
      <c r="AV1514" s="14" t="s">
        <v>120</v>
      </c>
      <c r="AW1514" s="14" t="s">
        <v>32</v>
      </c>
      <c r="AX1514" s="14" t="s">
        <v>77</v>
      </c>
      <c r="AY1514" s="223" t="s">
        <v>292</v>
      </c>
    </row>
    <row r="1515" spans="1:65" s="14" customFormat="1" ht="11.25">
      <c r="B1515" s="213"/>
      <c r="C1515" s="214"/>
      <c r="D1515" s="204" t="s">
        <v>301</v>
      </c>
      <c r="E1515" s="215" t="s">
        <v>1</v>
      </c>
      <c r="F1515" s="216" t="s">
        <v>1888</v>
      </c>
      <c r="G1515" s="214"/>
      <c r="H1515" s="217">
        <v>45</v>
      </c>
      <c r="I1515" s="218"/>
      <c r="J1515" s="214"/>
      <c r="K1515" s="214"/>
      <c r="L1515" s="219"/>
      <c r="M1515" s="220"/>
      <c r="N1515" s="221"/>
      <c r="O1515" s="221"/>
      <c r="P1515" s="221"/>
      <c r="Q1515" s="221"/>
      <c r="R1515" s="221"/>
      <c r="S1515" s="221"/>
      <c r="T1515" s="222"/>
      <c r="AT1515" s="223" t="s">
        <v>301</v>
      </c>
      <c r="AU1515" s="223" t="s">
        <v>120</v>
      </c>
      <c r="AV1515" s="14" t="s">
        <v>120</v>
      </c>
      <c r="AW1515" s="14" t="s">
        <v>32</v>
      </c>
      <c r="AX1515" s="14" t="s">
        <v>77</v>
      </c>
      <c r="AY1515" s="223" t="s">
        <v>292</v>
      </c>
    </row>
    <row r="1516" spans="1:65" s="16" customFormat="1" ht="11.25">
      <c r="B1516" s="235"/>
      <c r="C1516" s="236"/>
      <c r="D1516" s="204" t="s">
        <v>301</v>
      </c>
      <c r="E1516" s="237" t="s">
        <v>1</v>
      </c>
      <c r="F1516" s="238" t="s">
        <v>316</v>
      </c>
      <c r="G1516" s="236"/>
      <c r="H1516" s="239">
        <v>71.400000000000006</v>
      </c>
      <c r="I1516" s="240"/>
      <c r="J1516" s="236"/>
      <c r="K1516" s="236"/>
      <c r="L1516" s="241"/>
      <c r="M1516" s="242"/>
      <c r="N1516" s="243"/>
      <c r="O1516" s="243"/>
      <c r="P1516" s="243"/>
      <c r="Q1516" s="243"/>
      <c r="R1516" s="243"/>
      <c r="S1516" s="243"/>
      <c r="T1516" s="244"/>
      <c r="AT1516" s="245" t="s">
        <v>301</v>
      </c>
      <c r="AU1516" s="245" t="s">
        <v>120</v>
      </c>
      <c r="AV1516" s="16" t="s">
        <v>317</v>
      </c>
      <c r="AW1516" s="16" t="s">
        <v>32</v>
      </c>
      <c r="AX1516" s="16" t="s">
        <v>77</v>
      </c>
      <c r="AY1516" s="245" t="s">
        <v>292</v>
      </c>
    </row>
    <row r="1517" spans="1:65" s="13" customFormat="1" ht="11.25">
      <c r="B1517" s="202"/>
      <c r="C1517" s="203"/>
      <c r="D1517" s="204" t="s">
        <v>301</v>
      </c>
      <c r="E1517" s="205" t="s">
        <v>1</v>
      </c>
      <c r="F1517" s="206" t="s">
        <v>1613</v>
      </c>
      <c r="G1517" s="203"/>
      <c r="H1517" s="205" t="s">
        <v>1</v>
      </c>
      <c r="I1517" s="207"/>
      <c r="J1517" s="203"/>
      <c r="K1517" s="203"/>
      <c r="L1517" s="208"/>
      <c r="M1517" s="209"/>
      <c r="N1517" s="210"/>
      <c r="O1517" s="210"/>
      <c r="P1517" s="210"/>
      <c r="Q1517" s="210"/>
      <c r="R1517" s="210"/>
      <c r="S1517" s="210"/>
      <c r="T1517" s="211"/>
      <c r="AT1517" s="212" t="s">
        <v>301</v>
      </c>
      <c r="AU1517" s="212" t="s">
        <v>120</v>
      </c>
      <c r="AV1517" s="13" t="s">
        <v>85</v>
      </c>
      <c r="AW1517" s="13" t="s">
        <v>32</v>
      </c>
      <c r="AX1517" s="13" t="s">
        <v>77</v>
      </c>
      <c r="AY1517" s="212" t="s">
        <v>292</v>
      </c>
    </row>
    <row r="1518" spans="1:65" s="14" customFormat="1" ht="11.25">
      <c r="B1518" s="213"/>
      <c r="C1518" s="214"/>
      <c r="D1518" s="204" t="s">
        <v>301</v>
      </c>
      <c r="E1518" s="215" t="s">
        <v>1</v>
      </c>
      <c r="F1518" s="216" t="s">
        <v>1889</v>
      </c>
      <c r="G1518" s="214"/>
      <c r="H1518" s="217">
        <v>22.05</v>
      </c>
      <c r="I1518" s="218"/>
      <c r="J1518" s="214"/>
      <c r="K1518" s="214"/>
      <c r="L1518" s="219"/>
      <c r="M1518" s="220"/>
      <c r="N1518" s="221"/>
      <c r="O1518" s="221"/>
      <c r="P1518" s="221"/>
      <c r="Q1518" s="221"/>
      <c r="R1518" s="221"/>
      <c r="S1518" s="221"/>
      <c r="T1518" s="222"/>
      <c r="AT1518" s="223" t="s">
        <v>301</v>
      </c>
      <c r="AU1518" s="223" t="s">
        <v>120</v>
      </c>
      <c r="AV1518" s="14" t="s">
        <v>120</v>
      </c>
      <c r="AW1518" s="14" t="s">
        <v>32</v>
      </c>
      <c r="AX1518" s="14" t="s">
        <v>77</v>
      </c>
      <c r="AY1518" s="223" t="s">
        <v>292</v>
      </c>
    </row>
    <row r="1519" spans="1:65" s="14" customFormat="1" ht="11.25">
      <c r="B1519" s="213"/>
      <c r="C1519" s="214"/>
      <c r="D1519" s="204" t="s">
        <v>301</v>
      </c>
      <c r="E1519" s="215" t="s">
        <v>1</v>
      </c>
      <c r="F1519" s="216" t="s">
        <v>1890</v>
      </c>
      <c r="G1519" s="214"/>
      <c r="H1519" s="217">
        <v>22.05</v>
      </c>
      <c r="I1519" s="218"/>
      <c r="J1519" s="214"/>
      <c r="K1519" s="214"/>
      <c r="L1519" s="219"/>
      <c r="M1519" s="220"/>
      <c r="N1519" s="221"/>
      <c r="O1519" s="221"/>
      <c r="P1519" s="221"/>
      <c r="Q1519" s="221"/>
      <c r="R1519" s="221"/>
      <c r="S1519" s="221"/>
      <c r="T1519" s="222"/>
      <c r="AT1519" s="223" t="s">
        <v>301</v>
      </c>
      <c r="AU1519" s="223" t="s">
        <v>120</v>
      </c>
      <c r="AV1519" s="14" t="s">
        <v>120</v>
      </c>
      <c r="AW1519" s="14" t="s">
        <v>32</v>
      </c>
      <c r="AX1519" s="14" t="s">
        <v>77</v>
      </c>
      <c r="AY1519" s="223" t="s">
        <v>292</v>
      </c>
    </row>
    <row r="1520" spans="1:65" s="14" customFormat="1" ht="11.25">
      <c r="B1520" s="213"/>
      <c r="C1520" s="214"/>
      <c r="D1520" s="204" t="s">
        <v>301</v>
      </c>
      <c r="E1520" s="215" t="s">
        <v>1</v>
      </c>
      <c r="F1520" s="216" t="s">
        <v>1891</v>
      </c>
      <c r="G1520" s="214"/>
      <c r="H1520" s="217">
        <v>22.05</v>
      </c>
      <c r="I1520" s="218"/>
      <c r="J1520" s="214"/>
      <c r="K1520" s="214"/>
      <c r="L1520" s="219"/>
      <c r="M1520" s="220"/>
      <c r="N1520" s="221"/>
      <c r="O1520" s="221"/>
      <c r="P1520" s="221"/>
      <c r="Q1520" s="221"/>
      <c r="R1520" s="221"/>
      <c r="S1520" s="221"/>
      <c r="T1520" s="222"/>
      <c r="AT1520" s="223" t="s">
        <v>301</v>
      </c>
      <c r="AU1520" s="223" t="s">
        <v>120</v>
      </c>
      <c r="AV1520" s="14" t="s">
        <v>120</v>
      </c>
      <c r="AW1520" s="14" t="s">
        <v>32</v>
      </c>
      <c r="AX1520" s="14" t="s">
        <v>77</v>
      </c>
      <c r="AY1520" s="223" t="s">
        <v>292</v>
      </c>
    </row>
    <row r="1521" spans="1:65" s="14" customFormat="1" ht="11.25">
      <c r="B1521" s="213"/>
      <c r="C1521" s="214"/>
      <c r="D1521" s="204" t="s">
        <v>301</v>
      </c>
      <c r="E1521" s="215" t="s">
        <v>1</v>
      </c>
      <c r="F1521" s="216" t="s">
        <v>1892</v>
      </c>
      <c r="G1521" s="214"/>
      <c r="H1521" s="217">
        <v>22.05</v>
      </c>
      <c r="I1521" s="218"/>
      <c r="J1521" s="214"/>
      <c r="K1521" s="214"/>
      <c r="L1521" s="219"/>
      <c r="M1521" s="220"/>
      <c r="N1521" s="221"/>
      <c r="O1521" s="221"/>
      <c r="P1521" s="221"/>
      <c r="Q1521" s="221"/>
      <c r="R1521" s="221"/>
      <c r="S1521" s="221"/>
      <c r="T1521" s="222"/>
      <c r="AT1521" s="223" t="s">
        <v>301</v>
      </c>
      <c r="AU1521" s="223" t="s">
        <v>120</v>
      </c>
      <c r="AV1521" s="14" t="s">
        <v>120</v>
      </c>
      <c r="AW1521" s="14" t="s">
        <v>32</v>
      </c>
      <c r="AX1521" s="14" t="s">
        <v>77</v>
      </c>
      <c r="AY1521" s="223" t="s">
        <v>292</v>
      </c>
    </row>
    <row r="1522" spans="1:65" s="16" customFormat="1" ht="11.25">
      <c r="B1522" s="235"/>
      <c r="C1522" s="236"/>
      <c r="D1522" s="204" t="s">
        <v>301</v>
      </c>
      <c r="E1522" s="237" t="s">
        <v>1</v>
      </c>
      <c r="F1522" s="238" t="s">
        <v>316</v>
      </c>
      <c r="G1522" s="236"/>
      <c r="H1522" s="239">
        <v>88.2</v>
      </c>
      <c r="I1522" s="240"/>
      <c r="J1522" s="236"/>
      <c r="K1522" s="236"/>
      <c r="L1522" s="241"/>
      <c r="M1522" s="242"/>
      <c r="N1522" s="243"/>
      <c r="O1522" s="243"/>
      <c r="P1522" s="243"/>
      <c r="Q1522" s="243"/>
      <c r="R1522" s="243"/>
      <c r="S1522" s="243"/>
      <c r="T1522" s="244"/>
      <c r="AT1522" s="245" t="s">
        <v>301</v>
      </c>
      <c r="AU1522" s="245" t="s">
        <v>120</v>
      </c>
      <c r="AV1522" s="16" t="s">
        <v>317</v>
      </c>
      <c r="AW1522" s="16" t="s">
        <v>32</v>
      </c>
      <c r="AX1522" s="16" t="s">
        <v>77</v>
      </c>
      <c r="AY1522" s="245" t="s">
        <v>292</v>
      </c>
    </row>
    <row r="1523" spans="1:65" s="13" customFormat="1" ht="11.25">
      <c r="B1523" s="202"/>
      <c r="C1523" s="203"/>
      <c r="D1523" s="204" t="s">
        <v>301</v>
      </c>
      <c r="E1523" s="205" t="s">
        <v>1</v>
      </c>
      <c r="F1523" s="206" t="s">
        <v>1618</v>
      </c>
      <c r="G1523" s="203"/>
      <c r="H1523" s="205" t="s">
        <v>1</v>
      </c>
      <c r="I1523" s="207"/>
      <c r="J1523" s="203"/>
      <c r="K1523" s="203"/>
      <c r="L1523" s="208"/>
      <c r="M1523" s="209"/>
      <c r="N1523" s="210"/>
      <c r="O1523" s="210"/>
      <c r="P1523" s="210"/>
      <c r="Q1523" s="210"/>
      <c r="R1523" s="210"/>
      <c r="S1523" s="210"/>
      <c r="T1523" s="211"/>
      <c r="AT1523" s="212" t="s">
        <v>301</v>
      </c>
      <c r="AU1523" s="212" t="s">
        <v>120</v>
      </c>
      <c r="AV1523" s="13" t="s">
        <v>85</v>
      </c>
      <c r="AW1523" s="13" t="s">
        <v>32</v>
      </c>
      <c r="AX1523" s="13" t="s">
        <v>77</v>
      </c>
      <c r="AY1523" s="212" t="s">
        <v>292</v>
      </c>
    </row>
    <row r="1524" spans="1:65" s="14" customFormat="1" ht="11.25">
      <c r="B1524" s="213"/>
      <c r="C1524" s="214"/>
      <c r="D1524" s="204" t="s">
        <v>301</v>
      </c>
      <c r="E1524" s="215" t="s">
        <v>1</v>
      </c>
      <c r="F1524" s="216" t="s">
        <v>1893</v>
      </c>
      <c r="G1524" s="214"/>
      <c r="H1524" s="217">
        <v>13.2</v>
      </c>
      <c r="I1524" s="218"/>
      <c r="J1524" s="214"/>
      <c r="K1524" s="214"/>
      <c r="L1524" s="219"/>
      <c r="M1524" s="220"/>
      <c r="N1524" s="221"/>
      <c r="O1524" s="221"/>
      <c r="P1524" s="221"/>
      <c r="Q1524" s="221"/>
      <c r="R1524" s="221"/>
      <c r="S1524" s="221"/>
      <c r="T1524" s="222"/>
      <c r="AT1524" s="223" t="s">
        <v>301</v>
      </c>
      <c r="AU1524" s="223" t="s">
        <v>120</v>
      </c>
      <c r="AV1524" s="14" t="s">
        <v>120</v>
      </c>
      <c r="AW1524" s="14" t="s">
        <v>32</v>
      </c>
      <c r="AX1524" s="14" t="s">
        <v>77</v>
      </c>
      <c r="AY1524" s="223" t="s">
        <v>292</v>
      </c>
    </row>
    <row r="1525" spans="1:65" s="14" customFormat="1" ht="11.25">
      <c r="B1525" s="213"/>
      <c r="C1525" s="214"/>
      <c r="D1525" s="204" t="s">
        <v>301</v>
      </c>
      <c r="E1525" s="215" t="s">
        <v>1</v>
      </c>
      <c r="F1525" s="216" t="s">
        <v>1894</v>
      </c>
      <c r="G1525" s="214"/>
      <c r="H1525" s="217">
        <v>75.56</v>
      </c>
      <c r="I1525" s="218"/>
      <c r="J1525" s="214"/>
      <c r="K1525" s="214"/>
      <c r="L1525" s="219"/>
      <c r="M1525" s="220"/>
      <c r="N1525" s="221"/>
      <c r="O1525" s="221"/>
      <c r="P1525" s="221"/>
      <c r="Q1525" s="221"/>
      <c r="R1525" s="221"/>
      <c r="S1525" s="221"/>
      <c r="T1525" s="222"/>
      <c r="AT1525" s="223" t="s">
        <v>301</v>
      </c>
      <c r="AU1525" s="223" t="s">
        <v>120</v>
      </c>
      <c r="AV1525" s="14" t="s">
        <v>120</v>
      </c>
      <c r="AW1525" s="14" t="s">
        <v>32</v>
      </c>
      <c r="AX1525" s="14" t="s">
        <v>77</v>
      </c>
      <c r="AY1525" s="223" t="s">
        <v>292</v>
      </c>
    </row>
    <row r="1526" spans="1:65" s="16" customFormat="1" ht="11.25">
      <c r="B1526" s="235"/>
      <c r="C1526" s="236"/>
      <c r="D1526" s="204" t="s">
        <v>301</v>
      </c>
      <c r="E1526" s="237" t="s">
        <v>1</v>
      </c>
      <c r="F1526" s="238" t="s">
        <v>316</v>
      </c>
      <c r="G1526" s="236"/>
      <c r="H1526" s="239">
        <v>88.76</v>
      </c>
      <c r="I1526" s="240"/>
      <c r="J1526" s="236"/>
      <c r="K1526" s="236"/>
      <c r="L1526" s="241"/>
      <c r="M1526" s="242"/>
      <c r="N1526" s="243"/>
      <c r="O1526" s="243"/>
      <c r="P1526" s="243"/>
      <c r="Q1526" s="243"/>
      <c r="R1526" s="243"/>
      <c r="S1526" s="243"/>
      <c r="T1526" s="244"/>
      <c r="AT1526" s="245" t="s">
        <v>301</v>
      </c>
      <c r="AU1526" s="245" t="s">
        <v>120</v>
      </c>
      <c r="AV1526" s="16" t="s">
        <v>317</v>
      </c>
      <c r="AW1526" s="16" t="s">
        <v>32</v>
      </c>
      <c r="AX1526" s="16" t="s">
        <v>77</v>
      </c>
      <c r="AY1526" s="245" t="s">
        <v>292</v>
      </c>
    </row>
    <row r="1527" spans="1:65" s="15" customFormat="1" ht="11.25">
      <c r="B1527" s="224"/>
      <c r="C1527" s="225"/>
      <c r="D1527" s="204" t="s">
        <v>301</v>
      </c>
      <c r="E1527" s="226" t="s">
        <v>1</v>
      </c>
      <c r="F1527" s="227" t="s">
        <v>304</v>
      </c>
      <c r="G1527" s="225"/>
      <c r="H1527" s="228">
        <v>694.46</v>
      </c>
      <c r="I1527" s="229"/>
      <c r="J1527" s="225"/>
      <c r="K1527" s="225"/>
      <c r="L1527" s="230"/>
      <c r="M1527" s="231"/>
      <c r="N1527" s="232"/>
      <c r="O1527" s="232"/>
      <c r="P1527" s="232"/>
      <c r="Q1527" s="232"/>
      <c r="R1527" s="232"/>
      <c r="S1527" s="232"/>
      <c r="T1527" s="233"/>
      <c r="AT1527" s="234" t="s">
        <v>301</v>
      </c>
      <c r="AU1527" s="234" t="s">
        <v>120</v>
      </c>
      <c r="AV1527" s="15" t="s">
        <v>299</v>
      </c>
      <c r="AW1527" s="15" t="s">
        <v>32</v>
      </c>
      <c r="AX1527" s="15" t="s">
        <v>85</v>
      </c>
      <c r="AY1527" s="234" t="s">
        <v>292</v>
      </c>
    </row>
    <row r="1528" spans="1:65" s="2" customFormat="1" ht="16.5" customHeight="1">
      <c r="A1528" s="35"/>
      <c r="B1528" s="36"/>
      <c r="C1528" s="246" t="s">
        <v>1895</v>
      </c>
      <c r="D1528" s="246" t="s">
        <v>626</v>
      </c>
      <c r="E1528" s="247" t="s">
        <v>1896</v>
      </c>
      <c r="F1528" s="248" t="s">
        <v>1897</v>
      </c>
      <c r="G1528" s="249" t="s">
        <v>297</v>
      </c>
      <c r="H1528" s="250">
        <v>104.172</v>
      </c>
      <c r="I1528" s="251"/>
      <c r="J1528" s="252">
        <f>ROUND(I1528*H1528,2)</f>
        <v>0</v>
      </c>
      <c r="K1528" s="248" t="s">
        <v>298</v>
      </c>
      <c r="L1528" s="253"/>
      <c r="M1528" s="254" t="s">
        <v>1</v>
      </c>
      <c r="N1528" s="255" t="s">
        <v>43</v>
      </c>
      <c r="O1528" s="72"/>
      <c r="P1528" s="198">
        <f>O1528*H1528</f>
        <v>0</v>
      </c>
      <c r="Q1528" s="198">
        <v>3.7000000000000002E-3</v>
      </c>
      <c r="R1528" s="198">
        <f>Q1528*H1528</f>
        <v>0.38543640000000001</v>
      </c>
      <c r="S1528" s="198">
        <v>0</v>
      </c>
      <c r="T1528" s="199">
        <f>S1528*H1528</f>
        <v>0</v>
      </c>
      <c r="U1528" s="35"/>
      <c r="V1528" s="35"/>
      <c r="W1528" s="35"/>
      <c r="X1528" s="35"/>
      <c r="Y1528" s="35"/>
      <c r="Z1528" s="35"/>
      <c r="AA1528" s="35"/>
      <c r="AB1528" s="35"/>
      <c r="AC1528" s="35"/>
      <c r="AD1528" s="35"/>
      <c r="AE1528" s="35"/>
      <c r="AR1528" s="200" t="s">
        <v>573</v>
      </c>
      <c r="AT1528" s="200" t="s">
        <v>626</v>
      </c>
      <c r="AU1528" s="200" t="s">
        <v>120</v>
      </c>
      <c r="AY1528" s="18" t="s">
        <v>292</v>
      </c>
      <c r="BE1528" s="201">
        <f>IF(N1528="základní",J1528,0)</f>
        <v>0</v>
      </c>
      <c r="BF1528" s="201">
        <f>IF(N1528="snížená",J1528,0)</f>
        <v>0</v>
      </c>
      <c r="BG1528" s="201">
        <f>IF(N1528="zákl. přenesená",J1528,0)</f>
        <v>0</v>
      </c>
      <c r="BH1528" s="201">
        <f>IF(N1528="sníž. přenesená",J1528,0)</f>
        <v>0</v>
      </c>
      <c r="BI1528" s="201">
        <f>IF(N1528="nulová",J1528,0)</f>
        <v>0</v>
      </c>
      <c r="BJ1528" s="18" t="s">
        <v>120</v>
      </c>
      <c r="BK1528" s="201">
        <f>ROUND(I1528*H1528,2)</f>
        <v>0</v>
      </c>
      <c r="BL1528" s="18" t="s">
        <v>438</v>
      </c>
      <c r="BM1528" s="200" t="s">
        <v>1898</v>
      </c>
    </row>
    <row r="1529" spans="1:65" s="13" customFormat="1" ht="11.25">
      <c r="B1529" s="202"/>
      <c r="C1529" s="203"/>
      <c r="D1529" s="204" t="s">
        <v>301</v>
      </c>
      <c r="E1529" s="205" t="s">
        <v>1</v>
      </c>
      <c r="F1529" s="206" t="s">
        <v>1599</v>
      </c>
      <c r="G1529" s="203"/>
      <c r="H1529" s="205" t="s">
        <v>1</v>
      </c>
      <c r="I1529" s="207"/>
      <c r="J1529" s="203"/>
      <c r="K1529" s="203"/>
      <c r="L1529" s="208"/>
      <c r="M1529" s="209"/>
      <c r="N1529" s="210"/>
      <c r="O1529" s="210"/>
      <c r="P1529" s="210"/>
      <c r="Q1529" s="210"/>
      <c r="R1529" s="210"/>
      <c r="S1529" s="210"/>
      <c r="T1529" s="211"/>
      <c r="AT1529" s="212" t="s">
        <v>301</v>
      </c>
      <c r="AU1529" s="212" t="s">
        <v>120</v>
      </c>
      <c r="AV1529" s="13" t="s">
        <v>85</v>
      </c>
      <c r="AW1529" s="13" t="s">
        <v>32</v>
      </c>
      <c r="AX1529" s="13" t="s">
        <v>77</v>
      </c>
      <c r="AY1529" s="212" t="s">
        <v>292</v>
      </c>
    </row>
    <row r="1530" spans="1:65" s="14" customFormat="1" ht="11.25">
      <c r="B1530" s="213"/>
      <c r="C1530" s="214"/>
      <c r="D1530" s="204" t="s">
        <v>301</v>
      </c>
      <c r="E1530" s="215" t="s">
        <v>1</v>
      </c>
      <c r="F1530" s="216" t="s">
        <v>1601</v>
      </c>
      <c r="G1530" s="214"/>
      <c r="H1530" s="217">
        <v>15.986000000000001</v>
      </c>
      <c r="I1530" s="218"/>
      <c r="J1530" s="214"/>
      <c r="K1530" s="214"/>
      <c r="L1530" s="219"/>
      <c r="M1530" s="220"/>
      <c r="N1530" s="221"/>
      <c r="O1530" s="221"/>
      <c r="P1530" s="221"/>
      <c r="Q1530" s="221"/>
      <c r="R1530" s="221"/>
      <c r="S1530" s="221"/>
      <c r="T1530" s="222"/>
      <c r="AT1530" s="223" t="s">
        <v>301</v>
      </c>
      <c r="AU1530" s="223" t="s">
        <v>120</v>
      </c>
      <c r="AV1530" s="14" t="s">
        <v>120</v>
      </c>
      <c r="AW1530" s="14" t="s">
        <v>32</v>
      </c>
      <c r="AX1530" s="14" t="s">
        <v>77</v>
      </c>
      <c r="AY1530" s="223" t="s">
        <v>292</v>
      </c>
    </row>
    <row r="1531" spans="1:65" s="14" customFormat="1" ht="11.25">
      <c r="B1531" s="213"/>
      <c r="C1531" s="214"/>
      <c r="D1531" s="204" t="s">
        <v>301</v>
      </c>
      <c r="E1531" s="215" t="s">
        <v>1</v>
      </c>
      <c r="F1531" s="216" t="s">
        <v>1603</v>
      </c>
      <c r="G1531" s="214"/>
      <c r="H1531" s="217">
        <v>15.986000000000001</v>
      </c>
      <c r="I1531" s="218"/>
      <c r="J1531" s="214"/>
      <c r="K1531" s="214"/>
      <c r="L1531" s="219"/>
      <c r="M1531" s="220"/>
      <c r="N1531" s="221"/>
      <c r="O1531" s="221"/>
      <c r="P1531" s="221"/>
      <c r="Q1531" s="221"/>
      <c r="R1531" s="221"/>
      <c r="S1531" s="221"/>
      <c r="T1531" s="222"/>
      <c r="AT1531" s="223" t="s">
        <v>301</v>
      </c>
      <c r="AU1531" s="223" t="s">
        <v>120</v>
      </c>
      <c r="AV1531" s="14" t="s">
        <v>120</v>
      </c>
      <c r="AW1531" s="14" t="s">
        <v>32</v>
      </c>
      <c r="AX1531" s="14" t="s">
        <v>77</v>
      </c>
      <c r="AY1531" s="223" t="s">
        <v>292</v>
      </c>
    </row>
    <row r="1532" spans="1:65" s="14" customFormat="1" ht="11.25">
      <c r="B1532" s="213"/>
      <c r="C1532" s="214"/>
      <c r="D1532" s="204" t="s">
        <v>301</v>
      </c>
      <c r="E1532" s="215" t="s">
        <v>1</v>
      </c>
      <c r="F1532" s="216" t="s">
        <v>1605</v>
      </c>
      <c r="G1532" s="214"/>
      <c r="H1532" s="217">
        <v>15.207000000000001</v>
      </c>
      <c r="I1532" s="218"/>
      <c r="J1532" s="214"/>
      <c r="K1532" s="214"/>
      <c r="L1532" s="219"/>
      <c r="M1532" s="220"/>
      <c r="N1532" s="221"/>
      <c r="O1532" s="221"/>
      <c r="P1532" s="221"/>
      <c r="Q1532" s="221"/>
      <c r="R1532" s="221"/>
      <c r="S1532" s="221"/>
      <c r="T1532" s="222"/>
      <c r="AT1532" s="223" t="s">
        <v>301</v>
      </c>
      <c r="AU1532" s="223" t="s">
        <v>120</v>
      </c>
      <c r="AV1532" s="14" t="s">
        <v>120</v>
      </c>
      <c r="AW1532" s="14" t="s">
        <v>32</v>
      </c>
      <c r="AX1532" s="14" t="s">
        <v>77</v>
      </c>
      <c r="AY1532" s="223" t="s">
        <v>292</v>
      </c>
    </row>
    <row r="1533" spans="1:65" s="14" customFormat="1" ht="11.25">
      <c r="B1533" s="213"/>
      <c r="C1533" s="214"/>
      <c r="D1533" s="204" t="s">
        <v>301</v>
      </c>
      <c r="E1533" s="215" t="s">
        <v>1</v>
      </c>
      <c r="F1533" s="216" t="s">
        <v>1607</v>
      </c>
      <c r="G1533" s="214"/>
      <c r="H1533" s="217">
        <v>15.207000000000001</v>
      </c>
      <c r="I1533" s="218"/>
      <c r="J1533" s="214"/>
      <c r="K1533" s="214"/>
      <c r="L1533" s="219"/>
      <c r="M1533" s="220"/>
      <c r="N1533" s="221"/>
      <c r="O1533" s="221"/>
      <c r="P1533" s="221"/>
      <c r="Q1533" s="221"/>
      <c r="R1533" s="221"/>
      <c r="S1533" s="221"/>
      <c r="T1533" s="222"/>
      <c r="AT1533" s="223" t="s">
        <v>301</v>
      </c>
      <c r="AU1533" s="223" t="s">
        <v>120</v>
      </c>
      <c r="AV1533" s="14" t="s">
        <v>120</v>
      </c>
      <c r="AW1533" s="14" t="s">
        <v>32</v>
      </c>
      <c r="AX1533" s="14" t="s">
        <v>77</v>
      </c>
      <c r="AY1533" s="223" t="s">
        <v>292</v>
      </c>
    </row>
    <row r="1534" spans="1:65" s="14" customFormat="1" ht="11.25">
      <c r="B1534" s="213"/>
      <c r="C1534" s="214"/>
      <c r="D1534" s="204" t="s">
        <v>301</v>
      </c>
      <c r="E1534" s="215" t="s">
        <v>1</v>
      </c>
      <c r="F1534" s="216" t="s">
        <v>1609</v>
      </c>
      <c r="G1534" s="214"/>
      <c r="H1534" s="217">
        <v>4.53</v>
      </c>
      <c r="I1534" s="218"/>
      <c r="J1534" s="214"/>
      <c r="K1534" s="214"/>
      <c r="L1534" s="219"/>
      <c r="M1534" s="220"/>
      <c r="N1534" s="221"/>
      <c r="O1534" s="221"/>
      <c r="P1534" s="221"/>
      <c r="Q1534" s="221"/>
      <c r="R1534" s="221"/>
      <c r="S1534" s="221"/>
      <c r="T1534" s="222"/>
      <c r="AT1534" s="223" t="s">
        <v>301</v>
      </c>
      <c r="AU1534" s="223" t="s">
        <v>120</v>
      </c>
      <c r="AV1534" s="14" t="s">
        <v>120</v>
      </c>
      <c r="AW1534" s="14" t="s">
        <v>32</v>
      </c>
      <c r="AX1534" s="14" t="s">
        <v>77</v>
      </c>
      <c r="AY1534" s="223" t="s">
        <v>292</v>
      </c>
    </row>
    <row r="1535" spans="1:65" s="16" customFormat="1" ht="11.25">
      <c r="B1535" s="235"/>
      <c r="C1535" s="236"/>
      <c r="D1535" s="204" t="s">
        <v>301</v>
      </c>
      <c r="E1535" s="237" t="s">
        <v>1</v>
      </c>
      <c r="F1535" s="238" t="s">
        <v>316</v>
      </c>
      <c r="G1535" s="236"/>
      <c r="H1535" s="239">
        <v>66.915999999999997</v>
      </c>
      <c r="I1535" s="240"/>
      <c r="J1535" s="236"/>
      <c r="K1535" s="236"/>
      <c r="L1535" s="241"/>
      <c r="M1535" s="242"/>
      <c r="N1535" s="243"/>
      <c r="O1535" s="243"/>
      <c r="P1535" s="243"/>
      <c r="Q1535" s="243"/>
      <c r="R1535" s="243"/>
      <c r="S1535" s="243"/>
      <c r="T1535" s="244"/>
      <c r="AT1535" s="245" t="s">
        <v>301</v>
      </c>
      <c r="AU1535" s="245" t="s">
        <v>120</v>
      </c>
      <c r="AV1535" s="16" t="s">
        <v>317</v>
      </c>
      <c r="AW1535" s="16" t="s">
        <v>32</v>
      </c>
      <c r="AX1535" s="16" t="s">
        <v>77</v>
      </c>
      <c r="AY1535" s="245" t="s">
        <v>292</v>
      </c>
    </row>
    <row r="1536" spans="1:65" s="13" customFormat="1" ht="11.25">
      <c r="B1536" s="202"/>
      <c r="C1536" s="203"/>
      <c r="D1536" s="204" t="s">
        <v>301</v>
      </c>
      <c r="E1536" s="205" t="s">
        <v>1</v>
      </c>
      <c r="F1536" s="206" t="s">
        <v>1610</v>
      </c>
      <c r="G1536" s="203"/>
      <c r="H1536" s="205" t="s">
        <v>1</v>
      </c>
      <c r="I1536" s="207"/>
      <c r="J1536" s="203"/>
      <c r="K1536" s="203"/>
      <c r="L1536" s="208"/>
      <c r="M1536" s="209"/>
      <c r="N1536" s="210"/>
      <c r="O1536" s="210"/>
      <c r="P1536" s="210"/>
      <c r="Q1536" s="210"/>
      <c r="R1536" s="210"/>
      <c r="S1536" s="210"/>
      <c r="T1536" s="211"/>
      <c r="AT1536" s="212" t="s">
        <v>301</v>
      </c>
      <c r="AU1536" s="212" t="s">
        <v>120</v>
      </c>
      <c r="AV1536" s="13" t="s">
        <v>85</v>
      </c>
      <c r="AW1536" s="13" t="s">
        <v>32</v>
      </c>
      <c r="AX1536" s="13" t="s">
        <v>77</v>
      </c>
      <c r="AY1536" s="212" t="s">
        <v>292</v>
      </c>
    </row>
    <row r="1537" spans="1:65" s="14" customFormat="1" ht="11.25">
      <c r="B1537" s="213"/>
      <c r="C1537" s="214"/>
      <c r="D1537" s="204" t="s">
        <v>301</v>
      </c>
      <c r="E1537" s="215" t="s">
        <v>1</v>
      </c>
      <c r="F1537" s="216" t="s">
        <v>1862</v>
      </c>
      <c r="G1537" s="214"/>
      <c r="H1537" s="217">
        <v>3.96</v>
      </c>
      <c r="I1537" s="218"/>
      <c r="J1537" s="214"/>
      <c r="K1537" s="214"/>
      <c r="L1537" s="219"/>
      <c r="M1537" s="220"/>
      <c r="N1537" s="221"/>
      <c r="O1537" s="221"/>
      <c r="P1537" s="221"/>
      <c r="Q1537" s="221"/>
      <c r="R1537" s="221"/>
      <c r="S1537" s="221"/>
      <c r="T1537" s="222"/>
      <c r="AT1537" s="223" t="s">
        <v>301</v>
      </c>
      <c r="AU1537" s="223" t="s">
        <v>120</v>
      </c>
      <c r="AV1537" s="14" t="s">
        <v>120</v>
      </c>
      <c r="AW1537" s="14" t="s">
        <v>32</v>
      </c>
      <c r="AX1537" s="14" t="s">
        <v>77</v>
      </c>
      <c r="AY1537" s="223" t="s">
        <v>292</v>
      </c>
    </row>
    <row r="1538" spans="1:65" s="14" customFormat="1" ht="11.25">
      <c r="B1538" s="213"/>
      <c r="C1538" s="214"/>
      <c r="D1538" s="204" t="s">
        <v>301</v>
      </c>
      <c r="E1538" s="215" t="s">
        <v>1</v>
      </c>
      <c r="F1538" s="216" t="s">
        <v>1863</v>
      </c>
      <c r="G1538" s="214"/>
      <c r="H1538" s="217">
        <v>6.75</v>
      </c>
      <c r="I1538" s="218"/>
      <c r="J1538" s="214"/>
      <c r="K1538" s="214"/>
      <c r="L1538" s="219"/>
      <c r="M1538" s="220"/>
      <c r="N1538" s="221"/>
      <c r="O1538" s="221"/>
      <c r="P1538" s="221"/>
      <c r="Q1538" s="221"/>
      <c r="R1538" s="221"/>
      <c r="S1538" s="221"/>
      <c r="T1538" s="222"/>
      <c r="AT1538" s="223" t="s">
        <v>301</v>
      </c>
      <c r="AU1538" s="223" t="s">
        <v>120</v>
      </c>
      <c r="AV1538" s="14" t="s">
        <v>120</v>
      </c>
      <c r="AW1538" s="14" t="s">
        <v>32</v>
      </c>
      <c r="AX1538" s="14" t="s">
        <v>77</v>
      </c>
      <c r="AY1538" s="223" t="s">
        <v>292</v>
      </c>
    </row>
    <row r="1539" spans="1:65" s="16" customFormat="1" ht="11.25">
      <c r="B1539" s="235"/>
      <c r="C1539" s="236"/>
      <c r="D1539" s="204" t="s">
        <v>301</v>
      </c>
      <c r="E1539" s="237" t="s">
        <v>1</v>
      </c>
      <c r="F1539" s="238" t="s">
        <v>316</v>
      </c>
      <c r="G1539" s="236"/>
      <c r="H1539" s="239">
        <v>10.71</v>
      </c>
      <c r="I1539" s="240"/>
      <c r="J1539" s="236"/>
      <c r="K1539" s="236"/>
      <c r="L1539" s="241"/>
      <c r="M1539" s="242"/>
      <c r="N1539" s="243"/>
      <c r="O1539" s="243"/>
      <c r="P1539" s="243"/>
      <c r="Q1539" s="243"/>
      <c r="R1539" s="243"/>
      <c r="S1539" s="243"/>
      <c r="T1539" s="244"/>
      <c r="AT1539" s="245" t="s">
        <v>301</v>
      </c>
      <c r="AU1539" s="245" t="s">
        <v>120</v>
      </c>
      <c r="AV1539" s="16" t="s">
        <v>317</v>
      </c>
      <c r="AW1539" s="16" t="s">
        <v>32</v>
      </c>
      <c r="AX1539" s="16" t="s">
        <v>77</v>
      </c>
      <c r="AY1539" s="245" t="s">
        <v>292</v>
      </c>
    </row>
    <row r="1540" spans="1:65" s="13" customFormat="1" ht="11.25">
      <c r="B1540" s="202"/>
      <c r="C1540" s="203"/>
      <c r="D1540" s="204" t="s">
        <v>301</v>
      </c>
      <c r="E1540" s="205" t="s">
        <v>1</v>
      </c>
      <c r="F1540" s="206" t="s">
        <v>1613</v>
      </c>
      <c r="G1540" s="203"/>
      <c r="H1540" s="205" t="s">
        <v>1</v>
      </c>
      <c r="I1540" s="207"/>
      <c r="J1540" s="203"/>
      <c r="K1540" s="203"/>
      <c r="L1540" s="208"/>
      <c r="M1540" s="209"/>
      <c r="N1540" s="210"/>
      <c r="O1540" s="210"/>
      <c r="P1540" s="210"/>
      <c r="Q1540" s="210"/>
      <c r="R1540" s="210"/>
      <c r="S1540" s="210"/>
      <c r="T1540" s="211"/>
      <c r="AT1540" s="212" t="s">
        <v>301</v>
      </c>
      <c r="AU1540" s="212" t="s">
        <v>120</v>
      </c>
      <c r="AV1540" s="13" t="s">
        <v>85</v>
      </c>
      <c r="AW1540" s="13" t="s">
        <v>32</v>
      </c>
      <c r="AX1540" s="13" t="s">
        <v>77</v>
      </c>
      <c r="AY1540" s="212" t="s">
        <v>292</v>
      </c>
    </row>
    <row r="1541" spans="1:65" s="14" customFormat="1" ht="11.25">
      <c r="B1541" s="213"/>
      <c r="C1541" s="214"/>
      <c r="D1541" s="204" t="s">
        <v>301</v>
      </c>
      <c r="E1541" s="215" t="s">
        <v>1</v>
      </c>
      <c r="F1541" s="216" t="s">
        <v>1864</v>
      </c>
      <c r="G1541" s="214"/>
      <c r="H1541" s="217">
        <v>3.3079999999999998</v>
      </c>
      <c r="I1541" s="218"/>
      <c r="J1541" s="214"/>
      <c r="K1541" s="214"/>
      <c r="L1541" s="219"/>
      <c r="M1541" s="220"/>
      <c r="N1541" s="221"/>
      <c r="O1541" s="221"/>
      <c r="P1541" s="221"/>
      <c r="Q1541" s="221"/>
      <c r="R1541" s="221"/>
      <c r="S1541" s="221"/>
      <c r="T1541" s="222"/>
      <c r="AT1541" s="223" t="s">
        <v>301</v>
      </c>
      <c r="AU1541" s="223" t="s">
        <v>120</v>
      </c>
      <c r="AV1541" s="14" t="s">
        <v>120</v>
      </c>
      <c r="AW1541" s="14" t="s">
        <v>32</v>
      </c>
      <c r="AX1541" s="14" t="s">
        <v>77</v>
      </c>
      <c r="AY1541" s="223" t="s">
        <v>292</v>
      </c>
    </row>
    <row r="1542" spans="1:65" s="14" customFormat="1" ht="11.25">
      <c r="B1542" s="213"/>
      <c r="C1542" s="214"/>
      <c r="D1542" s="204" t="s">
        <v>301</v>
      </c>
      <c r="E1542" s="215" t="s">
        <v>1</v>
      </c>
      <c r="F1542" s="216" t="s">
        <v>1865</v>
      </c>
      <c r="G1542" s="214"/>
      <c r="H1542" s="217">
        <v>3.3079999999999998</v>
      </c>
      <c r="I1542" s="218"/>
      <c r="J1542" s="214"/>
      <c r="K1542" s="214"/>
      <c r="L1542" s="219"/>
      <c r="M1542" s="220"/>
      <c r="N1542" s="221"/>
      <c r="O1542" s="221"/>
      <c r="P1542" s="221"/>
      <c r="Q1542" s="221"/>
      <c r="R1542" s="221"/>
      <c r="S1542" s="221"/>
      <c r="T1542" s="222"/>
      <c r="AT1542" s="223" t="s">
        <v>301</v>
      </c>
      <c r="AU1542" s="223" t="s">
        <v>120</v>
      </c>
      <c r="AV1542" s="14" t="s">
        <v>120</v>
      </c>
      <c r="AW1542" s="14" t="s">
        <v>32</v>
      </c>
      <c r="AX1542" s="14" t="s">
        <v>77</v>
      </c>
      <c r="AY1542" s="223" t="s">
        <v>292</v>
      </c>
    </row>
    <row r="1543" spans="1:65" s="14" customFormat="1" ht="11.25">
      <c r="B1543" s="213"/>
      <c r="C1543" s="214"/>
      <c r="D1543" s="204" t="s">
        <v>301</v>
      </c>
      <c r="E1543" s="215" t="s">
        <v>1</v>
      </c>
      <c r="F1543" s="216" t="s">
        <v>1866</v>
      </c>
      <c r="G1543" s="214"/>
      <c r="H1543" s="217">
        <v>3.3079999999999998</v>
      </c>
      <c r="I1543" s="218"/>
      <c r="J1543" s="214"/>
      <c r="K1543" s="214"/>
      <c r="L1543" s="219"/>
      <c r="M1543" s="220"/>
      <c r="N1543" s="221"/>
      <c r="O1543" s="221"/>
      <c r="P1543" s="221"/>
      <c r="Q1543" s="221"/>
      <c r="R1543" s="221"/>
      <c r="S1543" s="221"/>
      <c r="T1543" s="222"/>
      <c r="AT1543" s="223" t="s">
        <v>301</v>
      </c>
      <c r="AU1543" s="223" t="s">
        <v>120</v>
      </c>
      <c r="AV1543" s="14" t="s">
        <v>120</v>
      </c>
      <c r="AW1543" s="14" t="s">
        <v>32</v>
      </c>
      <c r="AX1543" s="14" t="s">
        <v>77</v>
      </c>
      <c r="AY1543" s="223" t="s">
        <v>292</v>
      </c>
    </row>
    <row r="1544" spans="1:65" s="14" customFormat="1" ht="11.25">
      <c r="B1544" s="213"/>
      <c r="C1544" s="214"/>
      <c r="D1544" s="204" t="s">
        <v>301</v>
      </c>
      <c r="E1544" s="215" t="s">
        <v>1</v>
      </c>
      <c r="F1544" s="216" t="s">
        <v>1867</v>
      </c>
      <c r="G1544" s="214"/>
      <c r="H1544" s="217">
        <v>3.3079999999999998</v>
      </c>
      <c r="I1544" s="218"/>
      <c r="J1544" s="214"/>
      <c r="K1544" s="214"/>
      <c r="L1544" s="219"/>
      <c r="M1544" s="220"/>
      <c r="N1544" s="221"/>
      <c r="O1544" s="221"/>
      <c r="P1544" s="221"/>
      <c r="Q1544" s="221"/>
      <c r="R1544" s="221"/>
      <c r="S1544" s="221"/>
      <c r="T1544" s="222"/>
      <c r="AT1544" s="223" t="s">
        <v>301</v>
      </c>
      <c r="AU1544" s="223" t="s">
        <v>120</v>
      </c>
      <c r="AV1544" s="14" t="s">
        <v>120</v>
      </c>
      <c r="AW1544" s="14" t="s">
        <v>32</v>
      </c>
      <c r="AX1544" s="14" t="s">
        <v>77</v>
      </c>
      <c r="AY1544" s="223" t="s">
        <v>292</v>
      </c>
    </row>
    <row r="1545" spans="1:65" s="16" customFormat="1" ht="11.25">
      <c r="B1545" s="235"/>
      <c r="C1545" s="236"/>
      <c r="D1545" s="204" t="s">
        <v>301</v>
      </c>
      <c r="E1545" s="237" t="s">
        <v>1</v>
      </c>
      <c r="F1545" s="238" t="s">
        <v>316</v>
      </c>
      <c r="G1545" s="236"/>
      <c r="H1545" s="239">
        <v>13.231999999999999</v>
      </c>
      <c r="I1545" s="240"/>
      <c r="J1545" s="236"/>
      <c r="K1545" s="236"/>
      <c r="L1545" s="241"/>
      <c r="M1545" s="242"/>
      <c r="N1545" s="243"/>
      <c r="O1545" s="243"/>
      <c r="P1545" s="243"/>
      <c r="Q1545" s="243"/>
      <c r="R1545" s="243"/>
      <c r="S1545" s="243"/>
      <c r="T1545" s="244"/>
      <c r="AT1545" s="245" t="s">
        <v>301</v>
      </c>
      <c r="AU1545" s="245" t="s">
        <v>120</v>
      </c>
      <c r="AV1545" s="16" t="s">
        <v>317</v>
      </c>
      <c r="AW1545" s="16" t="s">
        <v>32</v>
      </c>
      <c r="AX1545" s="16" t="s">
        <v>77</v>
      </c>
      <c r="AY1545" s="245" t="s">
        <v>292</v>
      </c>
    </row>
    <row r="1546" spans="1:65" s="13" customFormat="1" ht="11.25">
      <c r="B1546" s="202"/>
      <c r="C1546" s="203"/>
      <c r="D1546" s="204" t="s">
        <v>301</v>
      </c>
      <c r="E1546" s="205" t="s">
        <v>1</v>
      </c>
      <c r="F1546" s="206" t="s">
        <v>1618</v>
      </c>
      <c r="G1546" s="203"/>
      <c r="H1546" s="205" t="s">
        <v>1</v>
      </c>
      <c r="I1546" s="207"/>
      <c r="J1546" s="203"/>
      <c r="K1546" s="203"/>
      <c r="L1546" s="208"/>
      <c r="M1546" s="209"/>
      <c r="N1546" s="210"/>
      <c r="O1546" s="210"/>
      <c r="P1546" s="210"/>
      <c r="Q1546" s="210"/>
      <c r="R1546" s="210"/>
      <c r="S1546" s="210"/>
      <c r="T1546" s="211"/>
      <c r="AT1546" s="212" t="s">
        <v>301</v>
      </c>
      <c r="AU1546" s="212" t="s">
        <v>120</v>
      </c>
      <c r="AV1546" s="13" t="s">
        <v>85</v>
      </c>
      <c r="AW1546" s="13" t="s">
        <v>32</v>
      </c>
      <c r="AX1546" s="13" t="s">
        <v>77</v>
      </c>
      <c r="AY1546" s="212" t="s">
        <v>292</v>
      </c>
    </row>
    <row r="1547" spans="1:65" s="14" customFormat="1" ht="11.25">
      <c r="B1547" s="213"/>
      <c r="C1547" s="214"/>
      <c r="D1547" s="204" t="s">
        <v>301</v>
      </c>
      <c r="E1547" s="215" t="s">
        <v>1</v>
      </c>
      <c r="F1547" s="216" t="s">
        <v>1868</v>
      </c>
      <c r="G1547" s="214"/>
      <c r="H1547" s="217">
        <v>1.98</v>
      </c>
      <c r="I1547" s="218"/>
      <c r="J1547" s="214"/>
      <c r="K1547" s="214"/>
      <c r="L1547" s="219"/>
      <c r="M1547" s="220"/>
      <c r="N1547" s="221"/>
      <c r="O1547" s="221"/>
      <c r="P1547" s="221"/>
      <c r="Q1547" s="221"/>
      <c r="R1547" s="221"/>
      <c r="S1547" s="221"/>
      <c r="T1547" s="222"/>
      <c r="AT1547" s="223" t="s">
        <v>301</v>
      </c>
      <c r="AU1547" s="223" t="s">
        <v>120</v>
      </c>
      <c r="AV1547" s="14" t="s">
        <v>120</v>
      </c>
      <c r="AW1547" s="14" t="s">
        <v>32</v>
      </c>
      <c r="AX1547" s="14" t="s">
        <v>77</v>
      </c>
      <c r="AY1547" s="223" t="s">
        <v>292</v>
      </c>
    </row>
    <row r="1548" spans="1:65" s="14" customFormat="1" ht="11.25">
      <c r="B1548" s="213"/>
      <c r="C1548" s="214"/>
      <c r="D1548" s="204" t="s">
        <v>301</v>
      </c>
      <c r="E1548" s="215" t="s">
        <v>1</v>
      </c>
      <c r="F1548" s="216" t="s">
        <v>1869</v>
      </c>
      <c r="G1548" s="214"/>
      <c r="H1548" s="217">
        <v>11.334</v>
      </c>
      <c r="I1548" s="218"/>
      <c r="J1548" s="214"/>
      <c r="K1548" s="214"/>
      <c r="L1548" s="219"/>
      <c r="M1548" s="220"/>
      <c r="N1548" s="221"/>
      <c r="O1548" s="221"/>
      <c r="P1548" s="221"/>
      <c r="Q1548" s="221"/>
      <c r="R1548" s="221"/>
      <c r="S1548" s="221"/>
      <c r="T1548" s="222"/>
      <c r="AT1548" s="223" t="s">
        <v>301</v>
      </c>
      <c r="AU1548" s="223" t="s">
        <v>120</v>
      </c>
      <c r="AV1548" s="14" t="s">
        <v>120</v>
      </c>
      <c r="AW1548" s="14" t="s">
        <v>32</v>
      </c>
      <c r="AX1548" s="14" t="s">
        <v>77</v>
      </c>
      <c r="AY1548" s="223" t="s">
        <v>292</v>
      </c>
    </row>
    <row r="1549" spans="1:65" s="16" customFormat="1" ht="11.25">
      <c r="B1549" s="235"/>
      <c r="C1549" s="236"/>
      <c r="D1549" s="204" t="s">
        <v>301</v>
      </c>
      <c r="E1549" s="237" t="s">
        <v>1</v>
      </c>
      <c r="F1549" s="238" t="s">
        <v>316</v>
      </c>
      <c r="G1549" s="236"/>
      <c r="H1549" s="239">
        <v>13.314</v>
      </c>
      <c r="I1549" s="240"/>
      <c r="J1549" s="236"/>
      <c r="K1549" s="236"/>
      <c r="L1549" s="241"/>
      <c r="M1549" s="242"/>
      <c r="N1549" s="243"/>
      <c r="O1549" s="243"/>
      <c r="P1549" s="243"/>
      <c r="Q1549" s="243"/>
      <c r="R1549" s="243"/>
      <c r="S1549" s="243"/>
      <c r="T1549" s="244"/>
      <c r="AT1549" s="245" t="s">
        <v>301</v>
      </c>
      <c r="AU1549" s="245" t="s">
        <v>120</v>
      </c>
      <c r="AV1549" s="16" t="s">
        <v>317</v>
      </c>
      <c r="AW1549" s="16" t="s">
        <v>32</v>
      </c>
      <c r="AX1549" s="16" t="s">
        <v>77</v>
      </c>
      <c r="AY1549" s="245" t="s">
        <v>292</v>
      </c>
    </row>
    <row r="1550" spans="1:65" s="15" customFormat="1" ht="11.25">
      <c r="B1550" s="224"/>
      <c r="C1550" s="225"/>
      <c r="D1550" s="204" t="s">
        <v>301</v>
      </c>
      <c r="E1550" s="226" t="s">
        <v>1</v>
      </c>
      <c r="F1550" s="227" t="s">
        <v>304</v>
      </c>
      <c r="G1550" s="225"/>
      <c r="H1550" s="228">
        <v>104.172</v>
      </c>
      <c r="I1550" s="229"/>
      <c r="J1550" s="225"/>
      <c r="K1550" s="225"/>
      <c r="L1550" s="230"/>
      <c r="M1550" s="231"/>
      <c r="N1550" s="232"/>
      <c r="O1550" s="232"/>
      <c r="P1550" s="232"/>
      <c r="Q1550" s="232"/>
      <c r="R1550" s="232"/>
      <c r="S1550" s="232"/>
      <c r="T1550" s="233"/>
      <c r="AT1550" s="234" t="s">
        <v>301</v>
      </c>
      <c r="AU1550" s="234" t="s">
        <v>120</v>
      </c>
      <c r="AV1550" s="15" t="s">
        <v>299</v>
      </c>
      <c r="AW1550" s="15" t="s">
        <v>32</v>
      </c>
      <c r="AX1550" s="15" t="s">
        <v>85</v>
      </c>
      <c r="AY1550" s="234" t="s">
        <v>292</v>
      </c>
    </row>
    <row r="1551" spans="1:65" s="2" customFormat="1" ht="16.5" customHeight="1">
      <c r="A1551" s="35"/>
      <c r="B1551" s="36"/>
      <c r="C1551" s="189" t="s">
        <v>1899</v>
      </c>
      <c r="D1551" s="189" t="s">
        <v>294</v>
      </c>
      <c r="E1551" s="190" t="s">
        <v>1582</v>
      </c>
      <c r="F1551" s="191" t="s">
        <v>1583</v>
      </c>
      <c r="G1551" s="192" t="s">
        <v>337</v>
      </c>
      <c r="H1551" s="193">
        <v>12</v>
      </c>
      <c r="I1551" s="194"/>
      <c r="J1551" s="195">
        <f>ROUND(I1551*H1551,2)</f>
        <v>0</v>
      </c>
      <c r="K1551" s="191" t="s">
        <v>298</v>
      </c>
      <c r="L1551" s="40"/>
      <c r="M1551" s="196" t="s">
        <v>1</v>
      </c>
      <c r="N1551" s="197" t="s">
        <v>43</v>
      </c>
      <c r="O1551" s="72"/>
      <c r="P1551" s="198">
        <f>O1551*H1551</f>
        <v>0</v>
      </c>
      <c r="Q1551" s="198">
        <v>0</v>
      </c>
      <c r="R1551" s="198">
        <f>Q1551*H1551</f>
        <v>0</v>
      </c>
      <c r="S1551" s="198">
        <v>0</v>
      </c>
      <c r="T1551" s="199">
        <f>S1551*H1551</f>
        <v>0</v>
      </c>
      <c r="U1551" s="35"/>
      <c r="V1551" s="35"/>
      <c r="W1551" s="35"/>
      <c r="X1551" s="35"/>
      <c r="Y1551" s="35"/>
      <c r="Z1551" s="35"/>
      <c r="AA1551" s="35"/>
      <c r="AB1551" s="35"/>
      <c r="AC1551" s="35"/>
      <c r="AD1551" s="35"/>
      <c r="AE1551" s="35"/>
      <c r="AR1551" s="200" t="s">
        <v>338</v>
      </c>
      <c r="AT1551" s="200" t="s">
        <v>294</v>
      </c>
      <c r="AU1551" s="200" t="s">
        <v>120</v>
      </c>
      <c r="AY1551" s="18" t="s">
        <v>292</v>
      </c>
      <c r="BE1551" s="201">
        <f>IF(N1551="základní",J1551,0)</f>
        <v>0</v>
      </c>
      <c r="BF1551" s="201">
        <f>IF(N1551="snížená",J1551,0)</f>
        <v>0</v>
      </c>
      <c r="BG1551" s="201">
        <f>IF(N1551="zákl. přenesená",J1551,0)</f>
        <v>0</v>
      </c>
      <c r="BH1551" s="201">
        <f>IF(N1551="sníž. přenesená",J1551,0)</f>
        <v>0</v>
      </c>
      <c r="BI1551" s="201">
        <f>IF(N1551="nulová",J1551,0)</f>
        <v>0</v>
      </c>
      <c r="BJ1551" s="18" t="s">
        <v>120</v>
      </c>
      <c r="BK1551" s="201">
        <f>ROUND(I1551*H1551,2)</f>
        <v>0</v>
      </c>
      <c r="BL1551" s="18" t="s">
        <v>338</v>
      </c>
      <c r="BM1551" s="200" t="s">
        <v>1900</v>
      </c>
    </row>
    <row r="1552" spans="1:65" s="14" customFormat="1" ht="22.5">
      <c r="B1552" s="213"/>
      <c r="C1552" s="214"/>
      <c r="D1552" s="204" t="s">
        <v>301</v>
      </c>
      <c r="E1552" s="215" t="s">
        <v>1</v>
      </c>
      <c r="F1552" s="216" t="s">
        <v>1901</v>
      </c>
      <c r="G1552" s="214"/>
      <c r="H1552" s="217">
        <v>12</v>
      </c>
      <c r="I1552" s="218"/>
      <c r="J1552" s="214"/>
      <c r="K1552" s="214"/>
      <c r="L1552" s="219"/>
      <c r="M1552" s="220"/>
      <c r="N1552" s="221"/>
      <c r="O1552" s="221"/>
      <c r="P1552" s="221"/>
      <c r="Q1552" s="221"/>
      <c r="R1552" s="221"/>
      <c r="S1552" s="221"/>
      <c r="T1552" s="222"/>
      <c r="AT1552" s="223" t="s">
        <v>301</v>
      </c>
      <c r="AU1552" s="223" t="s">
        <v>120</v>
      </c>
      <c r="AV1552" s="14" t="s">
        <v>120</v>
      </c>
      <c r="AW1552" s="14" t="s">
        <v>32</v>
      </c>
      <c r="AX1552" s="14" t="s">
        <v>85</v>
      </c>
      <c r="AY1552" s="223" t="s">
        <v>292</v>
      </c>
    </row>
    <row r="1553" spans="1:65" s="2" customFormat="1" ht="24.2" customHeight="1">
      <c r="A1553" s="35"/>
      <c r="B1553" s="36"/>
      <c r="C1553" s="189" t="s">
        <v>1902</v>
      </c>
      <c r="D1553" s="189" t="s">
        <v>294</v>
      </c>
      <c r="E1553" s="190" t="s">
        <v>1903</v>
      </c>
      <c r="F1553" s="191" t="s">
        <v>1904</v>
      </c>
      <c r="G1553" s="192" t="s">
        <v>365</v>
      </c>
      <c r="H1553" s="193">
        <v>66.991</v>
      </c>
      <c r="I1553" s="194"/>
      <c r="J1553" s="195">
        <f>ROUND(I1553*H1553,2)</f>
        <v>0</v>
      </c>
      <c r="K1553" s="191" t="s">
        <v>298</v>
      </c>
      <c r="L1553" s="40"/>
      <c r="M1553" s="196" t="s">
        <v>1</v>
      </c>
      <c r="N1553" s="197" t="s">
        <v>43</v>
      </c>
      <c r="O1553" s="72"/>
      <c r="P1553" s="198">
        <f>O1553*H1553</f>
        <v>0</v>
      </c>
      <c r="Q1553" s="198">
        <v>0</v>
      </c>
      <c r="R1553" s="198">
        <f>Q1553*H1553</f>
        <v>0</v>
      </c>
      <c r="S1553" s="198">
        <v>0</v>
      </c>
      <c r="T1553" s="199">
        <f>S1553*H1553</f>
        <v>0</v>
      </c>
      <c r="U1553" s="35"/>
      <c r="V1553" s="35"/>
      <c r="W1553" s="35"/>
      <c r="X1553" s="35"/>
      <c r="Y1553" s="35"/>
      <c r="Z1553" s="35"/>
      <c r="AA1553" s="35"/>
      <c r="AB1553" s="35"/>
      <c r="AC1553" s="35"/>
      <c r="AD1553" s="35"/>
      <c r="AE1553" s="35"/>
      <c r="AR1553" s="200" t="s">
        <v>438</v>
      </c>
      <c r="AT1553" s="200" t="s">
        <v>294</v>
      </c>
      <c r="AU1553" s="200" t="s">
        <v>120</v>
      </c>
      <c r="AY1553" s="18" t="s">
        <v>292</v>
      </c>
      <c r="BE1553" s="201">
        <f>IF(N1553="základní",J1553,0)</f>
        <v>0</v>
      </c>
      <c r="BF1553" s="201">
        <f>IF(N1553="snížená",J1553,0)</f>
        <v>0</v>
      </c>
      <c r="BG1553" s="201">
        <f>IF(N1553="zákl. přenesená",J1553,0)</f>
        <v>0</v>
      </c>
      <c r="BH1553" s="201">
        <f>IF(N1553="sníž. přenesená",J1553,0)</f>
        <v>0</v>
      </c>
      <c r="BI1553" s="201">
        <f>IF(N1553="nulová",J1553,0)</f>
        <v>0</v>
      </c>
      <c r="BJ1553" s="18" t="s">
        <v>120</v>
      </c>
      <c r="BK1553" s="201">
        <f>ROUND(I1553*H1553,2)</f>
        <v>0</v>
      </c>
      <c r="BL1553" s="18" t="s">
        <v>438</v>
      </c>
      <c r="BM1553" s="200" t="s">
        <v>1905</v>
      </c>
    </row>
    <row r="1554" spans="1:65" s="12" customFormat="1" ht="22.9" customHeight="1">
      <c r="B1554" s="173"/>
      <c r="C1554" s="174"/>
      <c r="D1554" s="175" t="s">
        <v>76</v>
      </c>
      <c r="E1554" s="187" t="s">
        <v>1906</v>
      </c>
      <c r="F1554" s="187" t="s">
        <v>1907</v>
      </c>
      <c r="G1554" s="174"/>
      <c r="H1554" s="174"/>
      <c r="I1554" s="177"/>
      <c r="J1554" s="188">
        <f>BK1554</f>
        <v>0</v>
      </c>
      <c r="K1554" s="174"/>
      <c r="L1554" s="179"/>
      <c r="M1554" s="180"/>
      <c r="N1554" s="181"/>
      <c r="O1554" s="181"/>
      <c r="P1554" s="182">
        <f>SUM(P1555:P1556)</f>
        <v>0</v>
      </c>
      <c r="Q1554" s="181"/>
      <c r="R1554" s="182">
        <f>SUM(R1555:R1556)</f>
        <v>0.14599999999999999</v>
      </c>
      <c r="S1554" s="181"/>
      <c r="T1554" s="183">
        <f>SUM(T1555:T1556)</f>
        <v>0</v>
      </c>
      <c r="AR1554" s="184" t="s">
        <v>120</v>
      </c>
      <c r="AT1554" s="185" t="s">
        <v>76</v>
      </c>
      <c r="AU1554" s="185" t="s">
        <v>85</v>
      </c>
      <c r="AY1554" s="184" t="s">
        <v>292</v>
      </c>
      <c r="BK1554" s="186">
        <f>SUM(BK1555:BK1556)</f>
        <v>0</v>
      </c>
    </row>
    <row r="1555" spans="1:65" s="2" customFormat="1" ht="24.2" customHeight="1">
      <c r="A1555" s="35"/>
      <c r="B1555" s="36"/>
      <c r="C1555" s="189" t="s">
        <v>1908</v>
      </c>
      <c r="D1555" s="189" t="s">
        <v>294</v>
      </c>
      <c r="E1555" s="190" t="s">
        <v>1909</v>
      </c>
      <c r="F1555" s="191" t="s">
        <v>1910</v>
      </c>
      <c r="G1555" s="192" t="s">
        <v>1911</v>
      </c>
      <c r="H1555" s="193">
        <v>5</v>
      </c>
      <c r="I1555" s="194"/>
      <c r="J1555" s="195">
        <f>ROUND(I1555*H1555,2)</f>
        <v>0</v>
      </c>
      <c r="K1555" s="191" t="s">
        <v>298</v>
      </c>
      <c r="L1555" s="40"/>
      <c r="M1555" s="196" t="s">
        <v>1</v>
      </c>
      <c r="N1555" s="197" t="s">
        <v>43</v>
      </c>
      <c r="O1555" s="72"/>
      <c r="P1555" s="198">
        <f>O1555*H1555</f>
        <v>0</v>
      </c>
      <c r="Q1555" s="198">
        <v>2.92E-2</v>
      </c>
      <c r="R1555" s="198">
        <f>Q1555*H1555</f>
        <v>0.14599999999999999</v>
      </c>
      <c r="S1555" s="198">
        <v>0</v>
      </c>
      <c r="T1555" s="199">
        <f>S1555*H1555</f>
        <v>0</v>
      </c>
      <c r="U1555" s="35"/>
      <c r="V1555" s="35"/>
      <c r="W1555" s="35"/>
      <c r="X1555" s="35"/>
      <c r="Y1555" s="35"/>
      <c r="Z1555" s="35"/>
      <c r="AA1555" s="35"/>
      <c r="AB1555" s="35"/>
      <c r="AC1555" s="35"/>
      <c r="AD1555" s="35"/>
      <c r="AE1555" s="35"/>
      <c r="AR1555" s="200" t="s">
        <v>438</v>
      </c>
      <c r="AT1555" s="200" t="s">
        <v>294</v>
      </c>
      <c r="AU1555" s="200" t="s">
        <v>120</v>
      </c>
      <c r="AY1555" s="18" t="s">
        <v>292</v>
      </c>
      <c r="BE1555" s="201">
        <f>IF(N1555="základní",J1555,0)</f>
        <v>0</v>
      </c>
      <c r="BF1555" s="201">
        <f>IF(N1555="snížená",J1555,0)</f>
        <v>0</v>
      </c>
      <c r="BG1555" s="201">
        <f>IF(N1555="zákl. přenesená",J1555,0)</f>
        <v>0</v>
      </c>
      <c r="BH1555" s="201">
        <f>IF(N1555="sníž. přenesená",J1555,0)</f>
        <v>0</v>
      </c>
      <c r="BI1555" s="201">
        <f>IF(N1555="nulová",J1555,0)</f>
        <v>0</v>
      </c>
      <c r="BJ1555" s="18" t="s">
        <v>120</v>
      </c>
      <c r="BK1555" s="201">
        <f>ROUND(I1555*H1555,2)</f>
        <v>0</v>
      </c>
      <c r="BL1555" s="18" t="s">
        <v>438</v>
      </c>
      <c r="BM1555" s="200" t="s">
        <v>1912</v>
      </c>
    </row>
    <row r="1556" spans="1:65" s="14" customFormat="1" ht="11.25">
      <c r="B1556" s="213"/>
      <c r="C1556" s="214"/>
      <c r="D1556" s="204" t="s">
        <v>301</v>
      </c>
      <c r="E1556" s="215" t="s">
        <v>1</v>
      </c>
      <c r="F1556" s="216" t="s">
        <v>1913</v>
      </c>
      <c r="G1556" s="214"/>
      <c r="H1556" s="217">
        <v>5</v>
      </c>
      <c r="I1556" s="218"/>
      <c r="J1556" s="214"/>
      <c r="K1556" s="214"/>
      <c r="L1556" s="219"/>
      <c r="M1556" s="220"/>
      <c r="N1556" s="221"/>
      <c r="O1556" s="221"/>
      <c r="P1556" s="221"/>
      <c r="Q1556" s="221"/>
      <c r="R1556" s="221"/>
      <c r="S1556" s="221"/>
      <c r="T1556" s="222"/>
      <c r="AT1556" s="223" t="s">
        <v>301</v>
      </c>
      <c r="AU1556" s="223" t="s">
        <v>120</v>
      </c>
      <c r="AV1556" s="14" t="s">
        <v>120</v>
      </c>
      <c r="AW1556" s="14" t="s">
        <v>32</v>
      </c>
      <c r="AX1556" s="14" t="s">
        <v>85</v>
      </c>
      <c r="AY1556" s="223" t="s">
        <v>292</v>
      </c>
    </row>
    <row r="1557" spans="1:65" s="12" customFormat="1" ht="22.9" customHeight="1">
      <c r="B1557" s="173"/>
      <c r="C1557" s="174"/>
      <c r="D1557" s="175" t="s">
        <v>76</v>
      </c>
      <c r="E1557" s="187" t="s">
        <v>1914</v>
      </c>
      <c r="F1557" s="187" t="s">
        <v>1915</v>
      </c>
      <c r="G1557" s="174"/>
      <c r="H1557" s="174"/>
      <c r="I1557" s="177"/>
      <c r="J1557" s="188">
        <f>BK1557</f>
        <v>0</v>
      </c>
      <c r="K1557" s="174"/>
      <c r="L1557" s="179"/>
      <c r="M1557" s="180"/>
      <c r="N1557" s="181"/>
      <c r="O1557" s="181"/>
      <c r="P1557" s="182">
        <f>SUM(P1558:P1560)</f>
        <v>0</v>
      </c>
      <c r="Q1557" s="181"/>
      <c r="R1557" s="182">
        <f>SUM(R1558:R1560)</f>
        <v>5.2354338</v>
      </c>
      <c r="S1557" s="181"/>
      <c r="T1557" s="183">
        <f>SUM(T1558:T1560)</f>
        <v>0</v>
      </c>
      <c r="AR1557" s="184" t="s">
        <v>120</v>
      </c>
      <c r="AT1557" s="185" t="s">
        <v>76</v>
      </c>
      <c r="AU1557" s="185" t="s">
        <v>85</v>
      </c>
      <c r="AY1557" s="184" t="s">
        <v>292</v>
      </c>
      <c r="BK1557" s="186">
        <f>SUM(BK1558:BK1560)</f>
        <v>0</v>
      </c>
    </row>
    <row r="1558" spans="1:65" s="2" customFormat="1" ht="37.9" customHeight="1">
      <c r="A1558" s="35"/>
      <c r="B1558" s="36"/>
      <c r="C1558" s="189" t="s">
        <v>1916</v>
      </c>
      <c r="D1558" s="189" t="s">
        <v>294</v>
      </c>
      <c r="E1558" s="190" t="s">
        <v>1917</v>
      </c>
      <c r="F1558" s="191" t="s">
        <v>1918</v>
      </c>
      <c r="G1558" s="192" t="s">
        <v>297</v>
      </c>
      <c r="H1558" s="193">
        <v>3008.87</v>
      </c>
      <c r="I1558" s="194"/>
      <c r="J1558" s="195">
        <f>ROUND(I1558*H1558,2)</f>
        <v>0</v>
      </c>
      <c r="K1558" s="191" t="s">
        <v>298</v>
      </c>
      <c r="L1558" s="40"/>
      <c r="M1558" s="196" t="s">
        <v>1</v>
      </c>
      <c r="N1558" s="197" t="s">
        <v>43</v>
      </c>
      <c r="O1558" s="72"/>
      <c r="P1558" s="198">
        <f>O1558*H1558</f>
        <v>0</v>
      </c>
      <c r="Q1558" s="198">
        <v>1.74E-3</v>
      </c>
      <c r="R1558" s="198">
        <f>Q1558*H1558</f>
        <v>5.2354338</v>
      </c>
      <c r="S1558" s="198">
        <v>0</v>
      </c>
      <c r="T1558" s="199">
        <f>S1558*H1558</f>
        <v>0</v>
      </c>
      <c r="U1558" s="35"/>
      <c r="V1558" s="35"/>
      <c r="W1558" s="35"/>
      <c r="X1558" s="35"/>
      <c r="Y1558" s="35"/>
      <c r="Z1558" s="35"/>
      <c r="AA1558" s="35"/>
      <c r="AB1558" s="35"/>
      <c r="AC1558" s="35"/>
      <c r="AD1558" s="35"/>
      <c r="AE1558" s="35"/>
      <c r="AR1558" s="200" t="s">
        <v>438</v>
      </c>
      <c r="AT1558" s="200" t="s">
        <v>294</v>
      </c>
      <c r="AU1558" s="200" t="s">
        <v>120</v>
      </c>
      <c r="AY1558" s="18" t="s">
        <v>292</v>
      </c>
      <c r="BE1558" s="201">
        <f>IF(N1558="základní",J1558,0)</f>
        <v>0</v>
      </c>
      <c r="BF1558" s="201">
        <f>IF(N1558="snížená",J1558,0)</f>
        <v>0</v>
      </c>
      <c r="BG1558" s="201">
        <f>IF(N1558="zákl. přenesená",J1558,0)</f>
        <v>0</v>
      </c>
      <c r="BH1558" s="201">
        <f>IF(N1558="sníž. přenesená",J1558,0)</f>
        <v>0</v>
      </c>
      <c r="BI1558" s="201">
        <f>IF(N1558="nulová",J1558,0)</f>
        <v>0</v>
      </c>
      <c r="BJ1558" s="18" t="s">
        <v>120</v>
      </c>
      <c r="BK1558" s="201">
        <f>ROUND(I1558*H1558,2)</f>
        <v>0</v>
      </c>
      <c r="BL1558" s="18" t="s">
        <v>438</v>
      </c>
      <c r="BM1558" s="200" t="s">
        <v>1919</v>
      </c>
    </row>
    <row r="1559" spans="1:65" s="14" customFormat="1" ht="11.25">
      <c r="B1559" s="213"/>
      <c r="C1559" s="214"/>
      <c r="D1559" s="204" t="s">
        <v>301</v>
      </c>
      <c r="E1559" s="215" t="s">
        <v>1</v>
      </c>
      <c r="F1559" s="216" t="s">
        <v>1416</v>
      </c>
      <c r="G1559" s="214"/>
      <c r="H1559" s="217">
        <v>3008.87</v>
      </c>
      <c r="I1559" s="218"/>
      <c r="J1559" s="214"/>
      <c r="K1559" s="214"/>
      <c r="L1559" s="219"/>
      <c r="M1559" s="220"/>
      <c r="N1559" s="221"/>
      <c r="O1559" s="221"/>
      <c r="P1559" s="221"/>
      <c r="Q1559" s="221"/>
      <c r="R1559" s="221"/>
      <c r="S1559" s="221"/>
      <c r="T1559" s="222"/>
      <c r="AT1559" s="223" t="s">
        <v>301</v>
      </c>
      <c r="AU1559" s="223" t="s">
        <v>120</v>
      </c>
      <c r="AV1559" s="14" t="s">
        <v>120</v>
      </c>
      <c r="AW1559" s="14" t="s">
        <v>32</v>
      </c>
      <c r="AX1559" s="14" t="s">
        <v>85</v>
      </c>
      <c r="AY1559" s="223" t="s">
        <v>292</v>
      </c>
    </row>
    <row r="1560" spans="1:65" s="2" customFormat="1" ht="24.2" customHeight="1">
      <c r="A1560" s="35"/>
      <c r="B1560" s="36"/>
      <c r="C1560" s="189" t="s">
        <v>1920</v>
      </c>
      <c r="D1560" s="189" t="s">
        <v>294</v>
      </c>
      <c r="E1560" s="190" t="s">
        <v>1921</v>
      </c>
      <c r="F1560" s="191" t="s">
        <v>1922</v>
      </c>
      <c r="G1560" s="192" t="s">
        <v>365</v>
      </c>
      <c r="H1560" s="193">
        <v>5.2350000000000003</v>
      </c>
      <c r="I1560" s="194"/>
      <c r="J1560" s="195">
        <f>ROUND(I1560*H1560,2)</f>
        <v>0</v>
      </c>
      <c r="K1560" s="191" t="s">
        <v>298</v>
      </c>
      <c r="L1560" s="40"/>
      <c r="M1560" s="196" t="s">
        <v>1</v>
      </c>
      <c r="N1560" s="197" t="s">
        <v>43</v>
      </c>
      <c r="O1560" s="72"/>
      <c r="P1560" s="198">
        <f>O1560*H1560</f>
        <v>0</v>
      </c>
      <c r="Q1560" s="198">
        <v>0</v>
      </c>
      <c r="R1560" s="198">
        <f>Q1560*H1560</f>
        <v>0</v>
      </c>
      <c r="S1560" s="198">
        <v>0</v>
      </c>
      <c r="T1560" s="199">
        <f>S1560*H1560</f>
        <v>0</v>
      </c>
      <c r="U1560" s="35"/>
      <c r="V1560" s="35"/>
      <c r="W1560" s="35"/>
      <c r="X1560" s="35"/>
      <c r="Y1560" s="35"/>
      <c r="Z1560" s="35"/>
      <c r="AA1560" s="35"/>
      <c r="AB1560" s="35"/>
      <c r="AC1560" s="35"/>
      <c r="AD1560" s="35"/>
      <c r="AE1560" s="35"/>
      <c r="AR1560" s="200" t="s">
        <v>438</v>
      </c>
      <c r="AT1560" s="200" t="s">
        <v>294</v>
      </c>
      <c r="AU1560" s="200" t="s">
        <v>120</v>
      </c>
      <c r="AY1560" s="18" t="s">
        <v>292</v>
      </c>
      <c r="BE1560" s="201">
        <f>IF(N1560="základní",J1560,0)</f>
        <v>0</v>
      </c>
      <c r="BF1560" s="201">
        <f>IF(N1560="snížená",J1560,0)</f>
        <v>0</v>
      </c>
      <c r="BG1560" s="201">
        <f>IF(N1560="zákl. přenesená",J1560,0)</f>
        <v>0</v>
      </c>
      <c r="BH1560" s="201">
        <f>IF(N1560="sníž. přenesená",J1560,0)</f>
        <v>0</v>
      </c>
      <c r="BI1560" s="201">
        <f>IF(N1560="nulová",J1560,0)</f>
        <v>0</v>
      </c>
      <c r="BJ1560" s="18" t="s">
        <v>120</v>
      </c>
      <c r="BK1560" s="201">
        <f>ROUND(I1560*H1560,2)</f>
        <v>0</v>
      </c>
      <c r="BL1560" s="18" t="s">
        <v>438</v>
      </c>
      <c r="BM1560" s="200" t="s">
        <v>1923</v>
      </c>
    </row>
    <row r="1561" spans="1:65" s="12" customFormat="1" ht="22.9" customHeight="1">
      <c r="B1561" s="173"/>
      <c r="C1561" s="174"/>
      <c r="D1561" s="175" t="s">
        <v>76</v>
      </c>
      <c r="E1561" s="187" t="s">
        <v>1924</v>
      </c>
      <c r="F1561" s="187" t="s">
        <v>1925</v>
      </c>
      <c r="G1561" s="174"/>
      <c r="H1561" s="174"/>
      <c r="I1561" s="177"/>
      <c r="J1561" s="188">
        <f>BK1561</f>
        <v>0</v>
      </c>
      <c r="K1561" s="174"/>
      <c r="L1561" s="179"/>
      <c r="M1561" s="180"/>
      <c r="N1561" s="181"/>
      <c r="O1561" s="181"/>
      <c r="P1561" s="182">
        <f>SUM(P1562:P1594)</f>
        <v>0</v>
      </c>
      <c r="Q1561" s="181"/>
      <c r="R1561" s="182">
        <f>SUM(R1562:R1594)</f>
        <v>13.013738539999999</v>
      </c>
      <c r="S1561" s="181"/>
      <c r="T1561" s="183">
        <f>SUM(T1562:T1594)</f>
        <v>0</v>
      </c>
      <c r="AR1561" s="184" t="s">
        <v>120</v>
      </c>
      <c r="AT1561" s="185" t="s">
        <v>76</v>
      </c>
      <c r="AU1561" s="185" t="s">
        <v>85</v>
      </c>
      <c r="AY1561" s="184" t="s">
        <v>292</v>
      </c>
      <c r="BK1561" s="186">
        <f>SUM(BK1562:BK1594)</f>
        <v>0</v>
      </c>
    </row>
    <row r="1562" spans="1:65" s="2" customFormat="1" ht="24.2" customHeight="1">
      <c r="A1562" s="35"/>
      <c r="B1562" s="36"/>
      <c r="C1562" s="189" t="s">
        <v>1926</v>
      </c>
      <c r="D1562" s="189" t="s">
        <v>294</v>
      </c>
      <c r="E1562" s="190" t="s">
        <v>1927</v>
      </c>
      <c r="F1562" s="191" t="s">
        <v>1928</v>
      </c>
      <c r="G1562" s="192" t="s">
        <v>307</v>
      </c>
      <c r="H1562" s="193">
        <v>5.5</v>
      </c>
      <c r="I1562" s="194"/>
      <c r="J1562" s="195">
        <f>ROUND(I1562*H1562,2)</f>
        <v>0</v>
      </c>
      <c r="K1562" s="191" t="s">
        <v>298</v>
      </c>
      <c r="L1562" s="40"/>
      <c r="M1562" s="196" t="s">
        <v>1</v>
      </c>
      <c r="N1562" s="197" t="s">
        <v>43</v>
      </c>
      <c r="O1562" s="72"/>
      <c r="P1562" s="198">
        <f>O1562*H1562</f>
        <v>0</v>
      </c>
      <c r="Q1562" s="198">
        <v>1.2659999999999999E-2</v>
      </c>
      <c r="R1562" s="198">
        <f>Q1562*H1562</f>
        <v>6.9629999999999997E-2</v>
      </c>
      <c r="S1562" s="198">
        <v>0</v>
      </c>
      <c r="T1562" s="199">
        <f>S1562*H1562</f>
        <v>0</v>
      </c>
      <c r="U1562" s="35"/>
      <c r="V1562" s="35"/>
      <c r="W1562" s="35"/>
      <c r="X1562" s="35"/>
      <c r="Y1562" s="35"/>
      <c r="Z1562" s="35"/>
      <c r="AA1562" s="35"/>
      <c r="AB1562" s="35"/>
      <c r="AC1562" s="35"/>
      <c r="AD1562" s="35"/>
      <c r="AE1562" s="35"/>
      <c r="AR1562" s="200" t="s">
        <v>438</v>
      </c>
      <c r="AT1562" s="200" t="s">
        <v>294</v>
      </c>
      <c r="AU1562" s="200" t="s">
        <v>120</v>
      </c>
      <c r="AY1562" s="18" t="s">
        <v>292</v>
      </c>
      <c r="BE1562" s="201">
        <f>IF(N1562="základní",J1562,0)</f>
        <v>0</v>
      </c>
      <c r="BF1562" s="201">
        <f>IF(N1562="snížená",J1562,0)</f>
        <v>0</v>
      </c>
      <c r="BG1562" s="201">
        <f>IF(N1562="zákl. přenesená",J1562,0)</f>
        <v>0</v>
      </c>
      <c r="BH1562" s="201">
        <f>IF(N1562="sníž. přenesená",J1562,0)</f>
        <v>0</v>
      </c>
      <c r="BI1562" s="201">
        <f>IF(N1562="nulová",J1562,0)</f>
        <v>0</v>
      </c>
      <c r="BJ1562" s="18" t="s">
        <v>120</v>
      </c>
      <c r="BK1562" s="201">
        <f>ROUND(I1562*H1562,2)</f>
        <v>0</v>
      </c>
      <c r="BL1562" s="18" t="s">
        <v>438</v>
      </c>
      <c r="BM1562" s="200" t="s">
        <v>1929</v>
      </c>
    </row>
    <row r="1563" spans="1:65" s="2" customFormat="1" ht="33" customHeight="1">
      <c r="A1563" s="35"/>
      <c r="B1563" s="36"/>
      <c r="C1563" s="189" t="s">
        <v>1930</v>
      </c>
      <c r="D1563" s="189" t="s">
        <v>294</v>
      </c>
      <c r="E1563" s="190" t="s">
        <v>1931</v>
      </c>
      <c r="F1563" s="191" t="s">
        <v>1932</v>
      </c>
      <c r="G1563" s="192" t="s">
        <v>297</v>
      </c>
      <c r="H1563" s="193">
        <v>340.42399999999998</v>
      </c>
      <c r="I1563" s="194"/>
      <c r="J1563" s="195">
        <f>ROUND(I1563*H1563,2)</f>
        <v>0</v>
      </c>
      <c r="K1563" s="191" t="s">
        <v>298</v>
      </c>
      <c r="L1563" s="40"/>
      <c r="M1563" s="196" t="s">
        <v>1</v>
      </c>
      <c r="N1563" s="197" t="s">
        <v>43</v>
      </c>
      <c r="O1563" s="72"/>
      <c r="P1563" s="198">
        <f>O1563*H1563</f>
        <v>0</v>
      </c>
      <c r="Q1563" s="198">
        <v>3.696E-2</v>
      </c>
      <c r="R1563" s="198">
        <f>Q1563*H1563</f>
        <v>12.582071039999999</v>
      </c>
      <c r="S1563" s="198">
        <v>0</v>
      </c>
      <c r="T1563" s="199">
        <f>S1563*H1563</f>
        <v>0</v>
      </c>
      <c r="U1563" s="35"/>
      <c r="V1563" s="35"/>
      <c r="W1563" s="35"/>
      <c r="X1563" s="35"/>
      <c r="Y1563" s="35"/>
      <c r="Z1563" s="35"/>
      <c r="AA1563" s="35"/>
      <c r="AB1563" s="35"/>
      <c r="AC1563" s="35"/>
      <c r="AD1563" s="35"/>
      <c r="AE1563" s="35"/>
      <c r="AR1563" s="200" t="s">
        <v>438</v>
      </c>
      <c r="AT1563" s="200" t="s">
        <v>294</v>
      </c>
      <c r="AU1563" s="200" t="s">
        <v>120</v>
      </c>
      <c r="AY1563" s="18" t="s">
        <v>292</v>
      </c>
      <c r="BE1563" s="201">
        <f>IF(N1563="základní",J1563,0)</f>
        <v>0</v>
      </c>
      <c r="BF1563" s="201">
        <f>IF(N1563="snížená",J1563,0)</f>
        <v>0</v>
      </c>
      <c r="BG1563" s="201">
        <f>IF(N1563="zákl. přenesená",J1563,0)</f>
        <v>0</v>
      </c>
      <c r="BH1563" s="201">
        <f>IF(N1563="sníž. přenesená",J1563,0)</f>
        <v>0</v>
      </c>
      <c r="BI1563" s="201">
        <f>IF(N1563="nulová",J1563,0)</f>
        <v>0</v>
      </c>
      <c r="BJ1563" s="18" t="s">
        <v>120</v>
      </c>
      <c r="BK1563" s="201">
        <f>ROUND(I1563*H1563,2)</f>
        <v>0</v>
      </c>
      <c r="BL1563" s="18" t="s">
        <v>438</v>
      </c>
      <c r="BM1563" s="200" t="s">
        <v>1933</v>
      </c>
    </row>
    <row r="1564" spans="1:65" s="13" customFormat="1" ht="11.25">
      <c r="B1564" s="202"/>
      <c r="C1564" s="203"/>
      <c r="D1564" s="204" t="s">
        <v>301</v>
      </c>
      <c r="E1564" s="205" t="s">
        <v>1</v>
      </c>
      <c r="F1564" s="206" t="s">
        <v>1599</v>
      </c>
      <c r="G1564" s="203"/>
      <c r="H1564" s="205" t="s">
        <v>1</v>
      </c>
      <c r="I1564" s="207"/>
      <c r="J1564" s="203"/>
      <c r="K1564" s="203"/>
      <c r="L1564" s="208"/>
      <c r="M1564" s="209"/>
      <c r="N1564" s="210"/>
      <c r="O1564" s="210"/>
      <c r="P1564" s="210"/>
      <c r="Q1564" s="210"/>
      <c r="R1564" s="210"/>
      <c r="S1564" s="210"/>
      <c r="T1564" s="211"/>
      <c r="AT1564" s="212" t="s">
        <v>301</v>
      </c>
      <c r="AU1564" s="212" t="s">
        <v>120</v>
      </c>
      <c r="AV1564" s="13" t="s">
        <v>85</v>
      </c>
      <c r="AW1564" s="13" t="s">
        <v>32</v>
      </c>
      <c r="AX1564" s="13" t="s">
        <v>77</v>
      </c>
      <c r="AY1564" s="212" t="s">
        <v>292</v>
      </c>
    </row>
    <row r="1565" spans="1:65" s="14" customFormat="1" ht="11.25">
      <c r="B1565" s="213"/>
      <c r="C1565" s="214"/>
      <c r="D1565" s="204" t="s">
        <v>301</v>
      </c>
      <c r="E1565" s="215" t="s">
        <v>1</v>
      </c>
      <c r="F1565" s="216" t="s">
        <v>1633</v>
      </c>
      <c r="G1565" s="214"/>
      <c r="H1565" s="217">
        <v>58.613999999999997</v>
      </c>
      <c r="I1565" s="218"/>
      <c r="J1565" s="214"/>
      <c r="K1565" s="214"/>
      <c r="L1565" s="219"/>
      <c r="M1565" s="220"/>
      <c r="N1565" s="221"/>
      <c r="O1565" s="221"/>
      <c r="P1565" s="221"/>
      <c r="Q1565" s="221"/>
      <c r="R1565" s="221"/>
      <c r="S1565" s="221"/>
      <c r="T1565" s="222"/>
      <c r="AT1565" s="223" t="s">
        <v>301</v>
      </c>
      <c r="AU1565" s="223" t="s">
        <v>120</v>
      </c>
      <c r="AV1565" s="14" t="s">
        <v>120</v>
      </c>
      <c r="AW1565" s="14" t="s">
        <v>32</v>
      </c>
      <c r="AX1565" s="14" t="s">
        <v>77</v>
      </c>
      <c r="AY1565" s="223" t="s">
        <v>292</v>
      </c>
    </row>
    <row r="1566" spans="1:65" s="14" customFormat="1" ht="11.25">
      <c r="B1566" s="213"/>
      <c r="C1566" s="214"/>
      <c r="D1566" s="204" t="s">
        <v>301</v>
      </c>
      <c r="E1566" s="215" t="s">
        <v>1</v>
      </c>
      <c r="F1566" s="216" t="s">
        <v>1635</v>
      </c>
      <c r="G1566" s="214"/>
      <c r="H1566" s="217">
        <v>58.613999999999997</v>
      </c>
      <c r="I1566" s="218"/>
      <c r="J1566" s="214"/>
      <c r="K1566" s="214"/>
      <c r="L1566" s="219"/>
      <c r="M1566" s="220"/>
      <c r="N1566" s="221"/>
      <c r="O1566" s="221"/>
      <c r="P1566" s="221"/>
      <c r="Q1566" s="221"/>
      <c r="R1566" s="221"/>
      <c r="S1566" s="221"/>
      <c r="T1566" s="222"/>
      <c r="AT1566" s="223" t="s">
        <v>301</v>
      </c>
      <c r="AU1566" s="223" t="s">
        <v>120</v>
      </c>
      <c r="AV1566" s="14" t="s">
        <v>120</v>
      </c>
      <c r="AW1566" s="14" t="s">
        <v>32</v>
      </c>
      <c r="AX1566" s="14" t="s">
        <v>77</v>
      </c>
      <c r="AY1566" s="223" t="s">
        <v>292</v>
      </c>
    </row>
    <row r="1567" spans="1:65" s="14" customFormat="1" ht="11.25">
      <c r="B1567" s="213"/>
      <c r="C1567" s="214"/>
      <c r="D1567" s="204" t="s">
        <v>301</v>
      </c>
      <c r="E1567" s="215" t="s">
        <v>1</v>
      </c>
      <c r="F1567" s="216" t="s">
        <v>1637</v>
      </c>
      <c r="G1567" s="214"/>
      <c r="H1567" s="217">
        <v>55.759</v>
      </c>
      <c r="I1567" s="218"/>
      <c r="J1567" s="214"/>
      <c r="K1567" s="214"/>
      <c r="L1567" s="219"/>
      <c r="M1567" s="220"/>
      <c r="N1567" s="221"/>
      <c r="O1567" s="221"/>
      <c r="P1567" s="221"/>
      <c r="Q1567" s="221"/>
      <c r="R1567" s="221"/>
      <c r="S1567" s="221"/>
      <c r="T1567" s="222"/>
      <c r="AT1567" s="223" t="s">
        <v>301</v>
      </c>
      <c r="AU1567" s="223" t="s">
        <v>120</v>
      </c>
      <c r="AV1567" s="14" t="s">
        <v>120</v>
      </c>
      <c r="AW1567" s="14" t="s">
        <v>32</v>
      </c>
      <c r="AX1567" s="14" t="s">
        <v>77</v>
      </c>
      <c r="AY1567" s="223" t="s">
        <v>292</v>
      </c>
    </row>
    <row r="1568" spans="1:65" s="14" customFormat="1" ht="11.25">
      <c r="B1568" s="213"/>
      <c r="C1568" s="214"/>
      <c r="D1568" s="204" t="s">
        <v>301</v>
      </c>
      <c r="E1568" s="215" t="s">
        <v>1</v>
      </c>
      <c r="F1568" s="216" t="s">
        <v>1639</v>
      </c>
      <c r="G1568" s="214"/>
      <c r="H1568" s="217">
        <v>55.759</v>
      </c>
      <c r="I1568" s="218"/>
      <c r="J1568" s="214"/>
      <c r="K1568" s="214"/>
      <c r="L1568" s="219"/>
      <c r="M1568" s="220"/>
      <c r="N1568" s="221"/>
      <c r="O1568" s="221"/>
      <c r="P1568" s="221"/>
      <c r="Q1568" s="221"/>
      <c r="R1568" s="221"/>
      <c r="S1568" s="221"/>
      <c r="T1568" s="222"/>
      <c r="AT1568" s="223" t="s">
        <v>301</v>
      </c>
      <c r="AU1568" s="223" t="s">
        <v>120</v>
      </c>
      <c r="AV1568" s="14" t="s">
        <v>120</v>
      </c>
      <c r="AW1568" s="14" t="s">
        <v>32</v>
      </c>
      <c r="AX1568" s="14" t="s">
        <v>77</v>
      </c>
      <c r="AY1568" s="223" t="s">
        <v>292</v>
      </c>
    </row>
    <row r="1569" spans="2:51" s="16" customFormat="1" ht="11.25">
      <c r="B1569" s="235"/>
      <c r="C1569" s="236"/>
      <c r="D1569" s="204" t="s">
        <v>301</v>
      </c>
      <c r="E1569" s="237" t="s">
        <v>1</v>
      </c>
      <c r="F1569" s="238" t="s">
        <v>316</v>
      </c>
      <c r="G1569" s="236"/>
      <c r="H1569" s="239">
        <v>228.74600000000001</v>
      </c>
      <c r="I1569" s="240"/>
      <c r="J1569" s="236"/>
      <c r="K1569" s="236"/>
      <c r="L1569" s="241"/>
      <c r="M1569" s="242"/>
      <c r="N1569" s="243"/>
      <c r="O1569" s="243"/>
      <c r="P1569" s="243"/>
      <c r="Q1569" s="243"/>
      <c r="R1569" s="243"/>
      <c r="S1569" s="243"/>
      <c r="T1569" s="244"/>
      <c r="AT1569" s="245" t="s">
        <v>301</v>
      </c>
      <c r="AU1569" s="245" t="s">
        <v>120</v>
      </c>
      <c r="AV1569" s="16" t="s">
        <v>317</v>
      </c>
      <c r="AW1569" s="16" t="s">
        <v>32</v>
      </c>
      <c r="AX1569" s="16" t="s">
        <v>77</v>
      </c>
      <c r="AY1569" s="245" t="s">
        <v>292</v>
      </c>
    </row>
    <row r="1570" spans="2:51" s="13" customFormat="1" ht="11.25">
      <c r="B1570" s="202"/>
      <c r="C1570" s="203"/>
      <c r="D1570" s="204" t="s">
        <v>301</v>
      </c>
      <c r="E1570" s="205" t="s">
        <v>1</v>
      </c>
      <c r="F1570" s="206" t="s">
        <v>1610</v>
      </c>
      <c r="G1570" s="203"/>
      <c r="H1570" s="205" t="s">
        <v>1</v>
      </c>
      <c r="I1570" s="207"/>
      <c r="J1570" s="203"/>
      <c r="K1570" s="203"/>
      <c r="L1570" s="208"/>
      <c r="M1570" s="209"/>
      <c r="N1570" s="210"/>
      <c r="O1570" s="210"/>
      <c r="P1570" s="210"/>
      <c r="Q1570" s="210"/>
      <c r="R1570" s="210"/>
      <c r="S1570" s="210"/>
      <c r="T1570" s="211"/>
      <c r="AT1570" s="212" t="s">
        <v>301</v>
      </c>
      <c r="AU1570" s="212" t="s">
        <v>120</v>
      </c>
      <c r="AV1570" s="13" t="s">
        <v>85</v>
      </c>
      <c r="AW1570" s="13" t="s">
        <v>32</v>
      </c>
      <c r="AX1570" s="13" t="s">
        <v>77</v>
      </c>
      <c r="AY1570" s="212" t="s">
        <v>292</v>
      </c>
    </row>
    <row r="1571" spans="2:51" s="14" customFormat="1" ht="11.25">
      <c r="B1571" s="213"/>
      <c r="C1571" s="214"/>
      <c r="D1571" s="204" t="s">
        <v>301</v>
      </c>
      <c r="E1571" s="215" t="s">
        <v>1</v>
      </c>
      <c r="F1571" s="216" t="s">
        <v>1934</v>
      </c>
      <c r="G1571" s="214"/>
      <c r="H1571" s="217">
        <v>12.33</v>
      </c>
      <c r="I1571" s="218"/>
      <c r="J1571" s="214"/>
      <c r="K1571" s="214"/>
      <c r="L1571" s="219"/>
      <c r="M1571" s="220"/>
      <c r="N1571" s="221"/>
      <c r="O1571" s="221"/>
      <c r="P1571" s="221"/>
      <c r="Q1571" s="221"/>
      <c r="R1571" s="221"/>
      <c r="S1571" s="221"/>
      <c r="T1571" s="222"/>
      <c r="AT1571" s="223" t="s">
        <v>301</v>
      </c>
      <c r="AU1571" s="223" t="s">
        <v>120</v>
      </c>
      <c r="AV1571" s="14" t="s">
        <v>120</v>
      </c>
      <c r="AW1571" s="14" t="s">
        <v>32</v>
      </c>
      <c r="AX1571" s="14" t="s">
        <v>77</v>
      </c>
      <c r="AY1571" s="223" t="s">
        <v>292</v>
      </c>
    </row>
    <row r="1572" spans="2:51" s="14" customFormat="1" ht="11.25">
      <c r="B1572" s="213"/>
      <c r="C1572" s="214"/>
      <c r="D1572" s="204" t="s">
        <v>301</v>
      </c>
      <c r="E1572" s="215" t="s">
        <v>1</v>
      </c>
      <c r="F1572" s="216" t="s">
        <v>1935</v>
      </c>
      <c r="G1572" s="214"/>
      <c r="H1572" s="217">
        <v>20.25</v>
      </c>
      <c r="I1572" s="218"/>
      <c r="J1572" s="214"/>
      <c r="K1572" s="214"/>
      <c r="L1572" s="219"/>
      <c r="M1572" s="220"/>
      <c r="N1572" s="221"/>
      <c r="O1572" s="221"/>
      <c r="P1572" s="221"/>
      <c r="Q1572" s="221"/>
      <c r="R1572" s="221"/>
      <c r="S1572" s="221"/>
      <c r="T1572" s="222"/>
      <c r="AT1572" s="223" t="s">
        <v>301</v>
      </c>
      <c r="AU1572" s="223" t="s">
        <v>120</v>
      </c>
      <c r="AV1572" s="14" t="s">
        <v>120</v>
      </c>
      <c r="AW1572" s="14" t="s">
        <v>32</v>
      </c>
      <c r="AX1572" s="14" t="s">
        <v>77</v>
      </c>
      <c r="AY1572" s="223" t="s">
        <v>292</v>
      </c>
    </row>
    <row r="1573" spans="2:51" s="16" customFormat="1" ht="11.25">
      <c r="B1573" s="235"/>
      <c r="C1573" s="236"/>
      <c r="D1573" s="204" t="s">
        <v>301</v>
      </c>
      <c r="E1573" s="237" t="s">
        <v>1</v>
      </c>
      <c r="F1573" s="238" t="s">
        <v>316</v>
      </c>
      <c r="G1573" s="236"/>
      <c r="H1573" s="239">
        <v>32.58</v>
      </c>
      <c r="I1573" s="240"/>
      <c r="J1573" s="236"/>
      <c r="K1573" s="236"/>
      <c r="L1573" s="241"/>
      <c r="M1573" s="242"/>
      <c r="N1573" s="243"/>
      <c r="O1573" s="243"/>
      <c r="P1573" s="243"/>
      <c r="Q1573" s="243"/>
      <c r="R1573" s="243"/>
      <c r="S1573" s="243"/>
      <c r="T1573" s="244"/>
      <c r="AT1573" s="245" t="s">
        <v>301</v>
      </c>
      <c r="AU1573" s="245" t="s">
        <v>120</v>
      </c>
      <c r="AV1573" s="16" t="s">
        <v>317</v>
      </c>
      <c r="AW1573" s="16" t="s">
        <v>32</v>
      </c>
      <c r="AX1573" s="16" t="s">
        <v>77</v>
      </c>
      <c r="AY1573" s="245" t="s">
        <v>292</v>
      </c>
    </row>
    <row r="1574" spans="2:51" s="13" customFormat="1" ht="11.25">
      <c r="B1574" s="202"/>
      <c r="C1574" s="203"/>
      <c r="D1574" s="204" t="s">
        <v>301</v>
      </c>
      <c r="E1574" s="205" t="s">
        <v>1</v>
      </c>
      <c r="F1574" s="206" t="s">
        <v>1613</v>
      </c>
      <c r="G1574" s="203"/>
      <c r="H1574" s="205" t="s">
        <v>1</v>
      </c>
      <c r="I1574" s="207"/>
      <c r="J1574" s="203"/>
      <c r="K1574" s="203"/>
      <c r="L1574" s="208"/>
      <c r="M1574" s="209"/>
      <c r="N1574" s="210"/>
      <c r="O1574" s="210"/>
      <c r="P1574" s="210"/>
      <c r="Q1574" s="210"/>
      <c r="R1574" s="210"/>
      <c r="S1574" s="210"/>
      <c r="T1574" s="211"/>
      <c r="AT1574" s="212" t="s">
        <v>301</v>
      </c>
      <c r="AU1574" s="212" t="s">
        <v>120</v>
      </c>
      <c r="AV1574" s="13" t="s">
        <v>85</v>
      </c>
      <c r="AW1574" s="13" t="s">
        <v>32</v>
      </c>
      <c r="AX1574" s="13" t="s">
        <v>77</v>
      </c>
      <c r="AY1574" s="212" t="s">
        <v>292</v>
      </c>
    </row>
    <row r="1575" spans="2:51" s="14" customFormat="1" ht="11.25">
      <c r="B1575" s="213"/>
      <c r="C1575" s="214"/>
      <c r="D1575" s="204" t="s">
        <v>301</v>
      </c>
      <c r="E1575" s="215" t="s">
        <v>1</v>
      </c>
      <c r="F1575" s="216" t="s">
        <v>1936</v>
      </c>
      <c r="G1575" s="214"/>
      <c r="H1575" s="217">
        <v>7.718</v>
      </c>
      <c r="I1575" s="218"/>
      <c r="J1575" s="214"/>
      <c r="K1575" s="214"/>
      <c r="L1575" s="219"/>
      <c r="M1575" s="220"/>
      <c r="N1575" s="221"/>
      <c r="O1575" s="221"/>
      <c r="P1575" s="221"/>
      <c r="Q1575" s="221"/>
      <c r="R1575" s="221"/>
      <c r="S1575" s="221"/>
      <c r="T1575" s="222"/>
      <c r="AT1575" s="223" t="s">
        <v>301</v>
      </c>
      <c r="AU1575" s="223" t="s">
        <v>120</v>
      </c>
      <c r="AV1575" s="14" t="s">
        <v>120</v>
      </c>
      <c r="AW1575" s="14" t="s">
        <v>32</v>
      </c>
      <c r="AX1575" s="14" t="s">
        <v>77</v>
      </c>
      <c r="AY1575" s="223" t="s">
        <v>292</v>
      </c>
    </row>
    <row r="1576" spans="2:51" s="14" customFormat="1" ht="11.25">
      <c r="B1576" s="213"/>
      <c r="C1576" s="214"/>
      <c r="D1576" s="204" t="s">
        <v>301</v>
      </c>
      <c r="E1576" s="215" t="s">
        <v>1</v>
      </c>
      <c r="F1576" s="216" t="s">
        <v>1937</v>
      </c>
      <c r="G1576" s="214"/>
      <c r="H1576" s="217">
        <v>7.718</v>
      </c>
      <c r="I1576" s="218"/>
      <c r="J1576" s="214"/>
      <c r="K1576" s="214"/>
      <c r="L1576" s="219"/>
      <c r="M1576" s="220"/>
      <c r="N1576" s="221"/>
      <c r="O1576" s="221"/>
      <c r="P1576" s="221"/>
      <c r="Q1576" s="221"/>
      <c r="R1576" s="221"/>
      <c r="S1576" s="221"/>
      <c r="T1576" s="222"/>
      <c r="AT1576" s="223" t="s">
        <v>301</v>
      </c>
      <c r="AU1576" s="223" t="s">
        <v>120</v>
      </c>
      <c r="AV1576" s="14" t="s">
        <v>120</v>
      </c>
      <c r="AW1576" s="14" t="s">
        <v>32</v>
      </c>
      <c r="AX1576" s="14" t="s">
        <v>77</v>
      </c>
      <c r="AY1576" s="223" t="s">
        <v>292</v>
      </c>
    </row>
    <row r="1577" spans="2:51" s="14" customFormat="1" ht="11.25">
      <c r="B1577" s="213"/>
      <c r="C1577" s="214"/>
      <c r="D1577" s="204" t="s">
        <v>301</v>
      </c>
      <c r="E1577" s="215" t="s">
        <v>1</v>
      </c>
      <c r="F1577" s="216" t="s">
        <v>1938</v>
      </c>
      <c r="G1577" s="214"/>
      <c r="H1577" s="217">
        <v>7.718</v>
      </c>
      <c r="I1577" s="218"/>
      <c r="J1577" s="214"/>
      <c r="K1577" s="214"/>
      <c r="L1577" s="219"/>
      <c r="M1577" s="220"/>
      <c r="N1577" s="221"/>
      <c r="O1577" s="221"/>
      <c r="P1577" s="221"/>
      <c r="Q1577" s="221"/>
      <c r="R1577" s="221"/>
      <c r="S1577" s="221"/>
      <c r="T1577" s="222"/>
      <c r="AT1577" s="223" t="s">
        <v>301</v>
      </c>
      <c r="AU1577" s="223" t="s">
        <v>120</v>
      </c>
      <c r="AV1577" s="14" t="s">
        <v>120</v>
      </c>
      <c r="AW1577" s="14" t="s">
        <v>32</v>
      </c>
      <c r="AX1577" s="14" t="s">
        <v>77</v>
      </c>
      <c r="AY1577" s="223" t="s">
        <v>292</v>
      </c>
    </row>
    <row r="1578" spans="2:51" s="14" customFormat="1" ht="11.25">
      <c r="B1578" s="213"/>
      <c r="C1578" s="214"/>
      <c r="D1578" s="204" t="s">
        <v>301</v>
      </c>
      <c r="E1578" s="215" t="s">
        <v>1</v>
      </c>
      <c r="F1578" s="216" t="s">
        <v>1939</v>
      </c>
      <c r="G1578" s="214"/>
      <c r="H1578" s="217">
        <v>7.718</v>
      </c>
      <c r="I1578" s="218"/>
      <c r="J1578" s="214"/>
      <c r="K1578" s="214"/>
      <c r="L1578" s="219"/>
      <c r="M1578" s="220"/>
      <c r="N1578" s="221"/>
      <c r="O1578" s="221"/>
      <c r="P1578" s="221"/>
      <c r="Q1578" s="221"/>
      <c r="R1578" s="221"/>
      <c r="S1578" s="221"/>
      <c r="T1578" s="222"/>
      <c r="AT1578" s="223" t="s">
        <v>301</v>
      </c>
      <c r="AU1578" s="223" t="s">
        <v>120</v>
      </c>
      <c r="AV1578" s="14" t="s">
        <v>120</v>
      </c>
      <c r="AW1578" s="14" t="s">
        <v>32</v>
      </c>
      <c r="AX1578" s="14" t="s">
        <v>77</v>
      </c>
      <c r="AY1578" s="223" t="s">
        <v>292</v>
      </c>
    </row>
    <row r="1579" spans="2:51" s="16" customFormat="1" ht="11.25">
      <c r="B1579" s="235"/>
      <c r="C1579" s="236"/>
      <c r="D1579" s="204" t="s">
        <v>301</v>
      </c>
      <c r="E1579" s="237" t="s">
        <v>1</v>
      </c>
      <c r="F1579" s="238" t="s">
        <v>316</v>
      </c>
      <c r="G1579" s="236"/>
      <c r="H1579" s="239">
        <v>30.872</v>
      </c>
      <c r="I1579" s="240"/>
      <c r="J1579" s="236"/>
      <c r="K1579" s="236"/>
      <c r="L1579" s="241"/>
      <c r="M1579" s="242"/>
      <c r="N1579" s="243"/>
      <c r="O1579" s="243"/>
      <c r="P1579" s="243"/>
      <c r="Q1579" s="243"/>
      <c r="R1579" s="243"/>
      <c r="S1579" s="243"/>
      <c r="T1579" s="244"/>
      <c r="AT1579" s="245" t="s">
        <v>301</v>
      </c>
      <c r="AU1579" s="245" t="s">
        <v>120</v>
      </c>
      <c r="AV1579" s="16" t="s">
        <v>317</v>
      </c>
      <c r="AW1579" s="16" t="s">
        <v>32</v>
      </c>
      <c r="AX1579" s="16" t="s">
        <v>77</v>
      </c>
      <c r="AY1579" s="245" t="s">
        <v>292</v>
      </c>
    </row>
    <row r="1580" spans="2:51" s="13" customFormat="1" ht="11.25">
      <c r="B1580" s="202"/>
      <c r="C1580" s="203"/>
      <c r="D1580" s="204" t="s">
        <v>301</v>
      </c>
      <c r="E1580" s="205" t="s">
        <v>1</v>
      </c>
      <c r="F1580" s="206" t="s">
        <v>1618</v>
      </c>
      <c r="G1580" s="203"/>
      <c r="H1580" s="205" t="s">
        <v>1</v>
      </c>
      <c r="I1580" s="207"/>
      <c r="J1580" s="203"/>
      <c r="K1580" s="203"/>
      <c r="L1580" s="208"/>
      <c r="M1580" s="209"/>
      <c r="N1580" s="210"/>
      <c r="O1580" s="210"/>
      <c r="P1580" s="210"/>
      <c r="Q1580" s="210"/>
      <c r="R1580" s="210"/>
      <c r="S1580" s="210"/>
      <c r="T1580" s="211"/>
      <c r="AT1580" s="212" t="s">
        <v>301</v>
      </c>
      <c r="AU1580" s="212" t="s">
        <v>120</v>
      </c>
      <c r="AV1580" s="13" t="s">
        <v>85</v>
      </c>
      <c r="AW1580" s="13" t="s">
        <v>32</v>
      </c>
      <c r="AX1580" s="13" t="s">
        <v>77</v>
      </c>
      <c r="AY1580" s="212" t="s">
        <v>292</v>
      </c>
    </row>
    <row r="1581" spans="2:51" s="14" customFormat="1" ht="11.25">
      <c r="B1581" s="213"/>
      <c r="C1581" s="214"/>
      <c r="D1581" s="204" t="s">
        <v>301</v>
      </c>
      <c r="E1581" s="215" t="s">
        <v>1</v>
      </c>
      <c r="F1581" s="216" t="s">
        <v>1940</v>
      </c>
      <c r="G1581" s="214"/>
      <c r="H1581" s="217">
        <v>4.62</v>
      </c>
      <c r="I1581" s="218"/>
      <c r="J1581" s="214"/>
      <c r="K1581" s="214"/>
      <c r="L1581" s="219"/>
      <c r="M1581" s="220"/>
      <c r="N1581" s="221"/>
      <c r="O1581" s="221"/>
      <c r="P1581" s="221"/>
      <c r="Q1581" s="221"/>
      <c r="R1581" s="221"/>
      <c r="S1581" s="221"/>
      <c r="T1581" s="222"/>
      <c r="AT1581" s="223" t="s">
        <v>301</v>
      </c>
      <c r="AU1581" s="223" t="s">
        <v>120</v>
      </c>
      <c r="AV1581" s="14" t="s">
        <v>120</v>
      </c>
      <c r="AW1581" s="14" t="s">
        <v>32</v>
      </c>
      <c r="AX1581" s="14" t="s">
        <v>77</v>
      </c>
      <c r="AY1581" s="223" t="s">
        <v>292</v>
      </c>
    </row>
    <row r="1582" spans="2:51" s="14" customFormat="1" ht="11.25">
      <c r="B1582" s="213"/>
      <c r="C1582" s="214"/>
      <c r="D1582" s="204" t="s">
        <v>301</v>
      </c>
      <c r="E1582" s="215" t="s">
        <v>1</v>
      </c>
      <c r="F1582" s="216" t="s">
        <v>1941</v>
      </c>
      <c r="G1582" s="214"/>
      <c r="H1582" s="217">
        <v>26.446000000000002</v>
      </c>
      <c r="I1582" s="218"/>
      <c r="J1582" s="214"/>
      <c r="K1582" s="214"/>
      <c r="L1582" s="219"/>
      <c r="M1582" s="220"/>
      <c r="N1582" s="221"/>
      <c r="O1582" s="221"/>
      <c r="P1582" s="221"/>
      <c r="Q1582" s="221"/>
      <c r="R1582" s="221"/>
      <c r="S1582" s="221"/>
      <c r="T1582" s="222"/>
      <c r="AT1582" s="223" t="s">
        <v>301</v>
      </c>
      <c r="AU1582" s="223" t="s">
        <v>120</v>
      </c>
      <c r="AV1582" s="14" t="s">
        <v>120</v>
      </c>
      <c r="AW1582" s="14" t="s">
        <v>32</v>
      </c>
      <c r="AX1582" s="14" t="s">
        <v>77</v>
      </c>
      <c r="AY1582" s="223" t="s">
        <v>292</v>
      </c>
    </row>
    <row r="1583" spans="2:51" s="16" customFormat="1" ht="11.25">
      <c r="B1583" s="235"/>
      <c r="C1583" s="236"/>
      <c r="D1583" s="204" t="s">
        <v>301</v>
      </c>
      <c r="E1583" s="237" t="s">
        <v>1</v>
      </c>
      <c r="F1583" s="238" t="s">
        <v>316</v>
      </c>
      <c r="G1583" s="236"/>
      <c r="H1583" s="239">
        <v>31.065999999999999</v>
      </c>
      <c r="I1583" s="240"/>
      <c r="J1583" s="236"/>
      <c r="K1583" s="236"/>
      <c r="L1583" s="241"/>
      <c r="M1583" s="242"/>
      <c r="N1583" s="243"/>
      <c r="O1583" s="243"/>
      <c r="P1583" s="243"/>
      <c r="Q1583" s="243"/>
      <c r="R1583" s="243"/>
      <c r="S1583" s="243"/>
      <c r="T1583" s="244"/>
      <c r="AT1583" s="245" t="s">
        <v>301</v>
      </c>
      <c r="AU1583" s="245" t="s">
        <v>120</v>
      </c>
      <c r="AV1583" s="16" t="s">
        <v>317</v>
      </c>
      <c r="AW1583" s="16" t="s">
        <v>32</v>
      </c>
      <c r="AX1583" s="16" t="s">
        <v>77</v>
      </c>
      <c r="AY1583" s="245" t="s">
        <v>292</v>
      </c>
    </row>
    <row r="1584" spans="2:51" s="13" customFormat="1" ht="11.25">
      <c r="B1584" s="202"/>
      <c r="C1584" s="203"/>
      <c r="D1584" s="204" t="s">
        <v>301</v>
      </c>
      <c r="E1584" s="205" t="s">
        <v>1</v>
      </c>
      <c r="F1584" s="206" t="s">
        <v>1942</v>
      </c>
      <c r="G1584" s="203"/>
      <c r="H1584" s="205" t="s">
        <v>1</v>
      </c>
      <c r="I1584" s="207"/>
      <c r="J1584" s="203"/>
      <c r="K1584" s="203"/>
      <c r="L1584" s="208"/>
      <c r="M1584" s="209"/>
      <c r="N1584" s="210"/>
      <c r="O1584" s="210"/>
      <c r="P1584" s="210"/>
      <c r="Q1584" s="210"/>
      <c r="R1584" s="210"/>
      <c r="S1584" s="210"/>
      <c r="T1584" s="211"/>
      <c r="AT1584" s="212" t="s">
        <v>301</v>
      </c>
      <c r="AU1584" s="212" t="s">
        <v>120</v>
      </c>
      <c r="AV1584" s="13" t="s">
        <v>85</v>
      </c>
      <c r="AW1584" s="13" t="s">
        <v>32</v>
      </c>
      <c r="AX1584" s="13" t="s">
        <v>77</v>
      </c>
      <c r="AY1584" s="212" t="s">
        <v>292</v>
      </c>
    </row>
    <row r="1585" spans="1:65" s="14" customFormat="1" ht="11.25">
      <c r="B1585" s="213"/>
      <c r="C1585" s="214"/>
      <c r="D1585" s="204" t="s">
        <v>301</v>
      </c>
      <c r="E1585" s="215" t="s">
        <v>1</v>
      </c>
      <c r="F1585" s="216" t="s">
        <v>1943</v>
      </c>
      <c r="G1585" s="214"/>
      <c r="H1585" s="217">
        <v>17.16</v>
      </c>
      <c r="I1585" s="218"/>
      <c r="J1585" s="214"/>
      <c r="K1585" s="214"/>
      <c r="L1585" s="219"/>
      <c r="M1585" s="220"/>
      <c r="N1585" s="221"/>
      <c r="O1585" s="221"/>
      <c r="P1585" s="221"/>
      <c r="Q1585" s="221"/>
      <c r="R1585" s="221"/>
      <c r="S1585" s="221"/>
      <c r="T1585" s="222"/>
      <c r="AT1585" s="223" t="s">
        <v>301</v>
      </c>
      <c r="AU1585" s="223" t="s">
        <v>120</v>
      </c>
      <c r="AV1585" s="14" t="s">
        <v>120</v>
      </c>
      <c r="AW1585" s="14" t="s">
        <v>32</v>
      </c>
      <c r="AX1585" s="14" t="s">
        <v>77</v>
      </c>
      <c r="AY1585" s="223" t="s">
        <v>292</v>
      </c>
    </row>
    <row r="1586" spans="1:65" s="16" customFormat="1" ht="11.25">
      <c r="B1586" s="235"/>
      <c r="C1586" s="236"/>
      <c r="D1586" s="204" t="s">
        <v>301</v>
      </c>
      <c r="E1586" s="237" t="s">
        <v>1</v>
      </c>
      <c r="F1586" s="238" t="s">
        <v>316</v>
      </c>
      <c r="G1586" s="236"/>
      <c r="H1586" s="239">
        <v>17.16</v>
      </c>
      <c r="I1586" s="240"/>
      <c r="J1586" s="236"/>
      <c r="K1586" s="236"/>
      <c r="L1586" s="241"/>
      <c r="M1586" s="242"/>
      <c r="N1586" s="243"/>
      <c r="O1586" s="243"/>
      <c r="P1586" s="243"/>
      <c r="Q1586" s="243"/>
      <c r="R1586" s="243"/>
      <c r="S1586" s="243"/>
      <c r="T1586" s="244"/>
      <c r="AT1586" s="245" t="s">
        <v>301</v>
      </c>
      <c r="AU1586" s="245" t="s">
        <v>120</v>
      </c>
      <c r="AV1586" s="16" t="s">
        <v>317</v>
      </c>
      <c r="AW1586" s="16" t="s">
        <v>32</v>
      </c>
      <c r="AX1586" s="16" t="s">
        <v>77</v>
      </c>
      <c r="AY1586" s="245" t="s">
        <v>292</v>
      </c>
    </row>
    <row r="1587" spans="1:65" s="15" customFormat="1" ht="11.25">
      <c r="B1587" s="224"/>
      <c r="C1587" s="225"/>
      <c r="D1587" s="204" t="s">
        <v>301</v>
      </c>
      <c r="E1587" s="226" t="s">
        <v>1</v>
      </c>
      <c r="F1587" s="227" t="s">
        <v>304</v>
      </c>
      <c r="G1587" s="225"/>
      <c r="H1587" s="228">
        <v>340.42399999999998</v>
      </c>
      <c r="I1587" s="229"/>
      <c r="J1587" s="225"/>
      <c r="K1587" s="225"/>
      <c r="L1587" s="230"/>
      <c r="M1587" s="231"/>
      <c r="N1587" s="232"/>
      <c r="O1587" s="232"/>
      <c r="P1587" s="232"/>
      <c r="Q1587" s="232"/>
      <c r="R1587" s="232"/>
      <c r="S1587" s="232"/>
      <c r="T1587" s="233"/>
      <c r="AT1587" s="234" t="s">
        <v>301</v>
      </c>
      <c r="AU1587" s="234" t="s">
        <v>120</v>
      </c>
      <c r="AV1587" s="15" t="s">
        <v>299</v>
      </c>
      <c r="AW1587" s="15" t="s">
        <v>32</v>
      </c>
      <c r="AX1587" s="15" t="s">
        <v>85</v>
      </c>
      <c r="AY1587" s="234" t="s">
        <v>292</v>
      </c>
    </row>
    <row r="1588" spans="1:65" s="2" customFormat="1" ht="24.2" customHeight="1">
      <c r="A1588" s="35"/>
      <c r="B1588" s="36"/>
      <c r="C1588" s="189" t="s">
        <v>1944</v>
      </c>
      <c r="D1588" s="189" t="s">
        <v>294</v>
      </c>
      <c r="E1588" s="190" t="s">
        <v>1945</v>
      </c>
      <c r="F1588" s="191" t="s">
        <v>1946</v>
      </c>
      <c r="G1588" s="192" t="s">
        <v>297</v>
      </c>
      <c r="H1588" s="193">
        <v>26.33</v>
      </c>
      <c r="I1588" s="194"/>
      <c r="J1588" s="195">
        <f>ROUND(I1588*H1588,2)</f>
        <v>0</v>
      </c>
      <c r="K1588" s="191" t="s">
        <v>298</v>
      </c>
      <c r="L1588" s="40"/>
      <c r="M1588" s="196" t="s">
        <v>1</v>
      </c>
      <c r="N1588" s="197" t="s">
        <v>43</v>
      </c>
      <c r="O1588" s="72"/>
      <c r="P1588" s="198">
        <f>O1588*H1588</f>
        <v>0</v>
      </c>
      <c r="Q1588" s="198">
        <v>0</v>
      </c>
      <c r="R1588" s="198">
        <f>Q1588*H1588</f>
        <v>0</v>
      </c>
      <c r="S1588" s="198">
        <v>0</v>
      </c>
      <c r="T1588" s="199">
        <f>S1588*H1588</f>
        <v>0</v>
      </c>
      <c r="U1588" s="35"/>
      <c r="V1588" s="35"/>
      <c r="W1588" s="35"/>
      <c r="X1588" s="35"/>
      <c r="Y1588" s="35"/>
      <c r="Z1588" s="35"/>
      <c r="AA1588" s="35"/>
      <c r="AB1588" s="35"/>
      <c r="AC1588" s="35"/>
      <c r="AD1588" s="35"/>
      <c r="AE1588" s="35"/>
      <c r="AR1588" s="200" t="s">
        <v>438</v>
      </c>
      <c r="AT1588" s="200" t="s">
        <v>294</v>
      </c>
      <c r="AU1588" s="200" t="s">
        <v>120</v>
      </c>
      <c r="AY1588" s="18" t="s">
        <v>292</v>
      </c>
      <c r="BE1588" s="201">
        <f>IF(N1588="základní",J1588,0)</f>
        <v>0</v>
      </c>
      <c r="BF1588" s="201">
        <f>IF(N1588="snížená",J1588,0)</f>
        <v>0</v>
      </c>
      <c r="BG1588" s="201">
        <f>IF(N1588="zákl. přenesená",J1588,0)</f>
        <v>0</v>
      </c>
      <c r="BH1588" s="201">
        <f>IF(N1588="sníž. přenesená",J1588,0)</f>
        <v>0</v>
      </c>
      <c r="BI1588" s="201">
        <f>IF(N1588="nulová",J1588,0)</f>
        <v>0</v>
      </c>
      <c r="BJ1588" s="18" t="s">
        <v>120</v>
      </c>
      <c r="BK1588" s="201">
        <f>ROUND(I1588*H1588,2)</f>
        <v>0</v>
      </c>
      <c r="BL1588" s="18" t="s">
        <v>438</v>
      </c>
      <c r="BM1588" s="200" t="s">
        <v>1947</v>
      </c>
    </row>
    <row r="1589" spans="1:65" s="13" customFormat="1" ht="11.25">
      <c r="B1589" s="202"/>
      <c r="C1589" s="203"/>
      <c r="D1589" s="204" t="s">
        <v>301</v>
      </c>
      <c r="E1589" s="205" t="s">
        <v>1</v>
      </c>
      <c r="F1589" s="206" t="s">
        <v>1948</v>
      </c>
      <c r="G1589" s="203"/>
      <c r="H1589" s="205" t="s">
        <v>1</v>
      </c>
      <c r="I1589" s="207"/>
      <c r="J1589" s="203"/>
      <c r="K1589" s="203"/>
      <c r="L1589" s="208"/>
      <c r="M1589" s="209"/>
      <c r="N1589" s="210"/>
      <c r="O1589" s="210"/>
      <c r="P1589" s="210"/>
      <c r="Q1589" s="210"/>
      <c r="R1589" s="210"/>
      <c r="S1589" s="210"/>
      <c r="T1589" s="211"/>
      <c r="AT1589" s="212" t="s">
        <v>301</v>
      </c>
      <c r="AU1589" s="212" t="s">
        <v>120</v>
      </c>
      <c r="AV1589" s="13" t="s">
        <v>85</v>
      </c>
      <c r="AW1589" s="13" t="s">
        <v>32</v>
      </c>
      <c r="AX1589" s="13" t="s">
        <v>77</v>
      </c>
      <c r="AY1589" s="212" t="s">
        <v>292</v>
      </c>
    </row>
    <row r="1590" spans="1:65" s="13" customFormat="1" ht="33.75">
      <c r="B1590" s="202"/>
      <c r="C1590" s="203"/>
      <c r="D1590" s="204" t="s">
        <v>301</v>
      </c>
      <c r="E1590" s="205" t="s">
        <v>1</v>
      </c>
      <c r="F1590" s="206" t="s">
        <v>1949</v>
      </c>
      <c r="G1590" s="203"/>
      <c r="H1590" s="205" t="s">
        <v>1</v>
      </c>
      <c r="I1590" s="207"/>
      <c r="J1590" s="203"/>
      <c r="K1590" s="203"/>
      <c r="L1590" s="208"/>
      <c r="M1590" s="209"/>
      <c r="N1590" s="210"/>
      <c r="O1590" s="210"/>
      <c r="P1590" s="210"/>
      <c r="Q1590" s="210"/>
      <c r="R1590" s="210"/>
      <c r="S1590" s="210"/>
      <c r="T1590" s="211"/>
      <c r="AT1590" s="212" t="s">
        <v>301</v>
      </c>
      <c r="AU1590" s="212" t="s">
        <v>120</v>
      </c>
      <c r="AV1590" s="13" t="s">
        <v>85</v>
      </c>
      <c r="AW1590" s="13" t="s">
        <v>32</v>
      </c>
      <c r="AX1590" s="13" t="s">
        <v>77</v>
      </c>
      <c r="AY1590" s="212" t="s">
        <v>292</v>
      </c>
    </row>
    <row r="1591" spans="1:65" s="14" customFormat="1" ht="11.25">
      <c r="B1591" s="213"/>
      <c r="C1591" s="214"/>
      <c r="D1591" s="204" t="s">
        <v>301</v>
      </c>
      <c r="E1591" s="215" t="s">
        <v>1</v>
      </c>
      <c r="F1591" s="216" t="s">
        <v>1950</v>
      </c>
      <c r="G1591" s="214"/>
      <c r="H1591" s="217">
        <v>26.33</v>
      </c>
      <c r="I1591" s="218"/>
      <c r="J1591" s="214"/>
      <c r="K1591" s="214"/>
      <c r="L1591" s="219"/>
      <c r="M1591" s="220"/>
      <c r="N1591" s="221"/>
      <c r="O1591" s="221"/>
      <c r="P1591" s="221"/>
      <c r="Q1591" s="221"/>
      <c r="R1591" s="221"/>
      <c r="S1591" s="221"/>
      <c r="T1591" s="222"/>
      <c r="AT1591" s="223" t="s">
        <v>301</v>
      </c>
      <c r="AU1591" s="223" t="s">
        <v>120</v>
      </c>
      <c r="AV1591" s="14" t="s">
        <v>120</v>
      </c>
      <c r="AW1591" s="14" t="s">
        <v>32</v>
      </c>
      <c r="AX1591" s="14" t="s">
        <v>85</v>
      </c>
      <c r="AY1591" s="223" t="s">
        <v>292</v>
      </c>
    </row>
    <row r="1592" spans="1:65" s="2" customFormat="1" ht="24.2" customHeight="1">
      <c r="A1592" s="35"/>
      <c r="B1592" s="36"/>
      <c r="C1592" s="246" t="s">
        <v>1951</v>
      </c>
      <c r="D1592" s="246" t="s">
        <v>626</v>
      </c>
      <c r="E1592" s="247" t="s">
        <v>1952</v>
      </c>
      <c r="F1592" s="248" t="s">
        <v>1953</v>
      </c>
      <c r="G1592" s="249" t="s">
        <v>297</v>
      </c>
      <c r="H1592" s="250">
        <v>28.963000000000001</v>
      </c>
      <c r="I1592" s="251"/>
      <c r="J1592" s="252">
        <f>ROUND(I1592*H1592,2)</f>
        <v>0</v>
      </c>
      <c r="K1592" s="248" t="s">
        <v>298</v>
      </c>
      <c r="L1592" s="253"/>
      <c r="M1592" s="254" t="s">
        <v>1</v>
      </c>
      <c r="N1592" s="255" t="s">
        <v>43</v>
      </c>
      <c r="O1592" s="72"/>
      <c r="P1592" s="198">
        <f>O1592*H1592</f>
        <v>0</v>
      </c>
      <c r="Q1592" s="198">
        <v>1.2500000000000001E-2</v>
      </c>
      <c r="R1592" s="198">
        <f>Q1592*H1592</f>
        <v>0.36203750000000001</v>
      </c>
      <c r="S1592" s="198">
        <v>0</v>
      </c>
      <c r="T1592" s="199">
        <f>S1592*H1592</f>
        <v>0</v>
      </c>
      <c r="U1592" s="35"/>
      <c r="V1592" s="35"/>
      <c r="W1592" s="35"/>
      <c r="X1592" s="35"/>
      <c r="Y1592" s="35"/>
      <c r="Z1592" s="35"/>
      <c r="AA1592" s="35"/>
      <c r="AB1592" s="35"/>
      <c r="AC1592" s="35"/>
      <c r="AD1592" s="35"/>
      <c r="AE1592" s="35"/>
      <c r="AR1592" s="200" t="s">
        <v>573</v>
      </c>
      <c r="AT1592" s="200" t="s">
        <v>626</v>
      </c>
      <c r="AU1592" s="200" t="s">
        <v>120</v>
      </c>
      <c r="AY1592" s="18" t="s">
        <v>292</v>
      </c>
      <c r="BE1592" s="201">
        <f>IF(N1592="základní",J1592,0)</f>
        <v>0</v>
      </c>
      <c r="BF1592" s="201">
        <f>IF(N1592="snížená",J1592,0)</f>
        <v>0</v>
      </c>
      <c r="BG1592" s="201">
        <f>IF(N1592="zákl. přenesená",J1592,0)</f>
        <v>0</v>
      </c>
      <c r="BH1592" s="201">
        <f>IF(N1592="sníž. přenesená",J1592,0)</f>
        <v>0</v>
      </c>
      <c r="BI1592" s="201">
        <f>IF(N1592="nulová",J1592,0)</f>
        <v>0</v>
      </c>
      <c r="BJ1592" s="18" t="s">
        <v>120</v>
      </c>
      <c r="BK1592" s="201">
        <f>ROUND(I1592*H1592,2)</f>
        <v>0</v>
      </c>
      <c r="BL1592" s="18" t="s">
        <v>438</v>
      </c>
      <c r="BM1592" s="200" t="s">
        <v>1954</v>
      </c>
    </row>
    <row r="1593" spans="1:65" s="14" customFormat="1" ht="11.25">
      <c r="B1593" s="213"/>
      <c r="C1593" s="214"/>
      <c r="D1593" s="204" t="s">
        <v>301</v>
      </c>
      <c r="E1593" s="214"/>
      <c r="F1593" s="216" t="s">
        <v>1955</v>
      </c>
      <c r="G1593" s="214"/>
      <c r="H1593" s="217">
        <v>28.963000000000001</v>
      </c>
      <c r="I1593" s="218"/>
      <c r="J1593" s="214"/>
      <c r="K1593" s="214"/>
      <c r="L1593" s="219"/>
      <c r="M1593" s="220"/>
      <c r="N1593" s="221"/>
      <c r="O1593" s="221"/>
      <c r="P1593" s="221"/>
      <c r="Q1593" s="221"/>
      <c r="R1593" s="221"/>
      <c r="S1593" s="221"/>
      <c r="T1593" s="222"/>
      <c r="AT1593" s="223" t="s">
        <v>301</v>
      </c>
      <c r="AU1593" s="223" t="s">
        <v>120</v>
      </c>
      <c r="AV1593" s="14" t="s">
        <v>120</v>
      </c>
      <c r="AW1593" s="14" t="s">
        <v>4</v>
      </c>
      <c r="AX1593" s="14" t="s">
        <v>85</v>
      </c>
      <c r="AY1593" s="223" t="s">
        <v>292</v>
      </c>
    </row>
    <row r="1594" spans="1:65" s="2" customFormat="1" ht="24.2" customHeight="1">
      <c r="A1594" s="35"/>
      <c r="B1594" s="36"/>
      <c r="C1594" s="189" t="s">
        <v>1956</v>
      </c>
      <c r="D1594" s="189" t="s">
        <v>294</v>
      </c>
      <c r="E1594" s="190" t="s">
        <v>1957</v>
      </c>
      <c r="F1594" s="191" t="s">
        <v>1958</v>
      </c>
      <c r="G1594" s="192" t="s">
        <v>365</v>
      </c>
      <c r="H1594" s="193">
        <v>35.973999999999997</v>
      </c>
      <c r="I1594" s="194"/>
      <c r="J1594" s="195">
        <f>ROUND(I1594*H1594,2)</f>
        <v>0</v>
      </c>
      <c r="K1594" s="191" t="s">
        <v>298</v>
      </c>
      <c r="L1594" s="40"/>
      <c r="M1594" s="196" t="s">
        <v>1</v>
      </c>
      <c r="N1594" s="197" t="s">
        <v>43</v>
      </c>
      <c r="O1594" s="72"/>
      <c r="P1594" s="198">
        <f>O1594*H1594</f>
        <v>0</v>
      </c>
      <c r="Q1594" s="198">
        <v>0</v>
      </c>
      <c r="R1594" s="198">
        <f>Q1594*H1594</f>
        <v>0</v>
      </c>
      <c r="S1594" s="198">
        <v>0</v>
      </c>
      <c r="T1594" s="199">
        <f>S1594*H1594</f>
        <v>0</v>
      </c>
      <c r="U1594" s="35"/>
      <c r="V1594" s="35"/>
      <c r="W1594" s="35"/>
      <c r="X1594" s="35"/>
      <c r="Y1594" s="35"/>
      <c r="Z1594" s="35"/>
      <c r="AA1594" s="35"/>
      <c r="AB1594" s="35"/>
      <c r="AC1594" s="35"/>
      <c r="AD1594" s="35"/>
      <c r="AE1594" s="35"/>
      <c r="AR1594" s="200" t="s">
        <v>438</v>
      </c>
      <c r="AT1594" s="200" t="s">
        <v>294</v>
      </c>
      <c r="AU1594" s="200" t="s">
        <v>120</v>
      </c>
      <c r="AY1594" s="18" t="s">
        <v>292</v>
      </c>
      <c r="BE1594" s="201">
        <f>IF(N1594="základní",J1594,0)</f>
        <v>0</v>
      </c>
      <c r="BF1594" s="201">
        <f>IF(N1594="snížená",J1594,0)</f>
        <v>0</v>
      </c>
      <c r="BG1594" s="201">
        <f>IF(N1594="zákl. přenesená",J1594,0)</f>
        <v>0</v>
      </c>
      <c r="BH1594" s="201">
        <f>IF(N1594="sníž. přenesená",J1594,0)</f>
        <v>0</v>
      </c>
      <c r="BI1594" s="201">
        <f>IF(N1594="nulová",J1594,0)</f>
        <v>0</v>
      </c>
      <c r="BJ1594" s="18" t="s">
        <v>120</v>
      </c>
      <c r="BK1594" s="201">
        <f>ROUND(I1594*H1594,2)</f>
        <v>0</v>
      </c>
      <c r="BL1594" s="18" t="s">
        <v>438</v>
      </c>
      <c r="BM1594" s="200" t="s">
        <v>1959</v>
      </c>
    </row>
    <row r="1595" spans="1:65" s="12" customFormat="1" ht="22.9" customHeight="1">
      <c r="B1595" s="173"/>
      <c r="C1595" s="174"/>
      <c r="D1595" s="175" t="s">
        <v>76</v>
      </c>
      <c r="E1595" s="187" t="s">
        <v>1960</v>
      </c>
      <c r="F1595" s="187" t="s">
        <v>1961</v>
      </c>
      <c r="G1595" s="174"/>
      <c r="H1595" s="174"/>
      <c r="I1595" s="177"/>
      <c r="J1595" s="188">
        <f>BK1595</f>
        <v>0</v>
      </c>
      <c r="K1595" s="174"/>
      <c r="L1595" s="179"/>
      <c r="M1595" s="180"/>
      <c r="N1595" s="181"/>
      <c r="O1595" s="181"/>
      <c r="P1595" s="182">
        <f>SUM(P1596:P1810)</f>
        <v>0</v>
      </c>
      <c r="Q1595" s="181"/>
      <c r="R1595" s="182">
        <f>SUM(R1596:R1810)</f>
        <v>40.07234609999999</v>
      </c>
      <c r="S1595" s="181"/>
      <c r="T1595" s="183">
        <f>SUM(T1596:T1810)</f>
        <v>0</v>
      </c>
      <c r="AR1595" s="184" t="s">
        <v>120</v>
      </c>
      <c r="AT1595" s="185" t="s">
        <v>76</v>
      </c>
      <c r="AU1595" s="185" t="s">
        <v>85</v>
      </c>
      <c r="AY1595" s="184" t="s">
        <v>292</v>
      </c>
      <c r="BK1595" s="186">
        <f>SUM(BK1596:BK1810)</f>
        <v>0</v>
      </c>
    </row>
    <row r="1596" spans="1:65" s="2" customFormat="1" ht="21.75" customHeight="1">
      <c r="A1596" s="35"/>
      <c r="B1596" s="36"/>
      <c r="C1596" s="189" t="s">
        <v>1962</v>
      </c>
      <c r="D1596" s="189" t="s">
        <v>294</v>
      </c>
      <c r="E1596" s="190" t="s">
        <v>1963</v>
      </c>
      <c r="F1596" s="191" t="s">
        <v>1964</v>
      </c>
      <c r="G1596" s="192" t="s">
        <v>297</v>
      </c>
      <c r="H1596" s="193">
        <v>81.900000000000006</v>
      </c>
      <c r="I1596" s="194"/>
      <c r="J1596" s="195">
        <f>ROUND(I1596*H1596,2)</f>
        <v>0</v>
      </c>
      <c r="K1596" s="191" t="s">
        <v>298</v>
      </c>
      <c r="L1596" s="40"/>
      <c r="M1596" s="196" t="s">
        <v>1</v>
      </c>
      <c r="N1596" s="197" t="s">
        <v>43</v>
      </c>
      <c r="O1596" s="72"/>
      <c r="P1596" s="198">
        <f>O1596*H1596</f>
        <v>0</v>
      </c>
      <c r="Q1596" s="198">
        <v>3.9100000000000003E-3</v>
      </c>
      <c r="R1596" s="198">
        <f>Q1596*H1596</f>
        <v>0.32022900000000004</v>
      </c>
      <c r="S1596" s="198">
        <v>0</v>
      </c>
      <c r="T1596" s="199">
        <f>S1596*H1596</f>
        <v>0</v>
      </c>
      <c r="U1596" s="35"/>
      <c r="V1596" s="35"/>
      <c r="W1596" s="35"/>
      <c r="X1596" s="35"/>
      <c r="Y1596" s="35"/>
      <c r="Z1596" s="35"/>
      <c r="AA1596" s="35"/>
      <c r="AB1596" s="35"/>
      <c r="AC1596" s="35"/>
      <c r="AD1596" s="35"/>
      <c r="AE1596" s="35"/>
      <c r="AR1596" s="200" t="s">
        <v>299</v>
      </c>
      <c r="AT1596" s="200" t="s">
        <v>294</v>
      </c>
      <c r="AU1596" s="200" t="s">
        <v>120</v>
      </c>
      <c r="AY1596" s="18" t="s">
        <v>292</v>
      </c>
      <c r="BE1596" s="201">
        <f>IF(N1596="základní",J1596,0)</f>
        <v>0</v>
      </c>
      <c r="BF1596" s="201">
        <f>IF(N1596="snížená",J1596,0)</f>
        <v>0</v>
      </c>
      <c r="BG1596" s="201">
        <f>IF(N1596="zákl. přenesená",J1596,0)</f>
        <v>0</v>
      </c>
      <c r="BH1596" s="201">
        <f>IF(N1596="sníž. přenesená",J1596,0)</f>
        <v>0</v>
      </c>
      <c r="BI1596" s="201">
        <f>IF(N1596="nulová",J1596,0)</f>
        <v>0</v>
      </c>
      <c r="BJ1596" s="18" t="s">
        <v>120</v>
      </c>
      <c r="BK1596" s="201">
        <f>ROUND(I1596*H1596,2)</f>
        <v>0</v>
      </c>
      <c r="BL1596" s="18" t="s">
        <v>299</v>
      </c>
      <c r="BM1596" s="200" t="s">
        <v>1965</v>
      </c>
    </row>
    <row r="1597" spans="1:65" s="13" customFormat="1" ht="11.25">
      <c r="B1597" s="202"/>
      <c r="C1597" s="203"/>
      <c r="D1597" s="204" t="s">
        <v>301</v>
      </c>
      <c r="E1597" s="205" t="s">
        <v>1</v>
      </c>
      <c r="F1597" s="206" t="s">
        <v>1221</v>
      </c>
      <c r="G1597" s="203"/>
      <c r="H1597" s="205" t="s">
        <v>1</v>
      </c>
      <c r="I1597" s="207"/>
      <c r="J1597" s="203"/>
      <c r="K1597" s="203"/>
      <c r="L1597" s="208"/>
      <c r="M1597" s="209"/>
      <c r="N1597" s="210"/>
      <c r="O1597" s="210"/>
      <c r="P1597" s="210"/>
      <c r="Q1597" s="210"/>
      <c r="R1597" s="210"/>
      <c r="S1597" s="210"/>
      <c r="T1597" s="211"/>
      <c r="AT1597" s="212" t="s">
        <v>301</v>
      </c>
      <c r="AU1597" s="212" t="s">
        <v>120</v>
      </c>
      <c r="AV1597" s="13" t="s">
        <v>85</v>
      </c>
      <c r="AW1597" s="13" t="s">
        <v>32</v>
      </c>
      <c r="AX1597" s="13" t="s">
        <v>77</v>
      </c>
      <c r="AY1597" s="212" t="s">
        <v>292</v>
      </c>
    </row>
    <row r="1598" spans="1:65" s="14" customFormat="1" ht="11.25">
      <c r="B1598" s="213"/>
      <c r="C1598" s="214"/>
      <c r="D1598" s="204" t="s">
        <v>301</v>
      </c>
      <c r="E1598" s="215" t="s">
        <v>1</v>
      </c>
      <c r="F1598" s="216" t="s">
        <v>1966</v>
      </c>
      <c r="G1598" s="214"/>
      <c r="H1598" s="217">
        <v>36</v>
      </c>
      <c r="I1598" s="218"/>
      <c r="J1598" s="214"/>
      <c r="K1598" s="214"/>
      <c r="L1598" s="219"/>
      <c r="M1598" s="220"/>
      <c r="N1598" s="221"/>
      <c r="O1598" s="221"/>
      <c r="P1598" s="221"/>
      <c r="Q1598" s="221"/>
      <c r="R1598" s="221"/>
      <c r="S1598" s="221"/>
      <c r="T1598" s="222"/>
      <c r="AT1598" s="223" t="s">
        <v>301</v>
      </c>
      <c r="AU1598" s="223" t="s">
        <v>120</v>
      </c>
      <c r="AV1598" s="14" t="s">
        <v>120</v>
      </c>
      <c r="AW1598" s="14" t="s">
        <v>32</v>
      </c>
      <c r="AX1598" s="14" t="s">
        <v>77</v>
      </c>
      <c r="AY1598" s="223" t="s">
        <v>292</v>
      </c>
    </row>
    <row r="1599" spans="1:65" s="13" customFormat="1" ht="11.25">
      <c r="B1599" s="202"/>
      <c r="C1599" s="203"/>
      <c r="D1599" s="204" t="s">
        <v>301</v>
      </c>
      <c r="E1599" s="205" t="s">
        <v>1</v>
      </c>
      <c r="F1599" s="206" t="s">
        <v>1223</v>
      </c>
      <c r="G1599" s="203"/>
      <c r="H1599" s="205" t="s">
        <v>1</v>
      </c>
      <c r="I1599" s="207"/>
      <c r="J1599" s="203"/>
      <c r="K1599" s="203"/>
      <c r="L1599" s="208"/>
      <c r="M1599" s="209"/>
      <c r="N1599" s="210"/>
      <c r="O1599" s="210"/>
      <c r="P1599" s="210"/>
      <c r="Q1599" s="210"/>
      <c r="R1599" s="210"/>
      <c r="S1599" s="210"/>
      <c r="T1599" s="211"/>
      <c r="AT1599" s="212" t="s">
        <v>301</v>
      </c>
      <c r="AU1599" s="212" t="s">
        <v>120</v>
      </c>
      <c r="AV1599" s="13" t="s">
        <v>85</v>
      </c>
      <c r="AW1599" s="13" t="s">
        <v>32</v>
      </c>
      <c r="AX1599" s="13" t="s">
        <v>77</v>
      </c>
      <c r="AY1599" s="212" t="s">
        <v>292</v>
      </c>
    </row>
    <row r="1600" spans="1:65" s="14" customFormat="1" ht="11.25">
      <c r="B1600" s="213"/>
      <c r="C1600" s="214"/>
      <c r="D1600" s="204" t="s">
        <v>301</v>
      </c>
      <c r="E1600" s="215" t="s">
        <v>1</v>
      </c>
      <c r="F1600" s="216" t="s">
        <v>1967</v>
      </c>
      <c r="G1600" s="214"/>
      <c r="H1600" s="217">
        <v>40.799999999999997</v>
      </c>
      <c r="I1600" s="218"/>
      <c r="J1600" s="214"/>
      <c r="K1600" s="214"/>
      <c r="L1600" s="219"/>
      <c r="M1600" s="220"/>
      <c r="N1600" s="221"/>
      <c r="O1600" s="221"/>
      <c r="P1600" s="221"/>
      <c r="Q1600" s="221"/>
      <c r="R1600" s="221"/>
      <c r="S1600" s="221"/>
      <c r="T1600" s="222"/>
      <c r="AT1600" s="223" t="s">
        <v>301</v>
      </c>
      <c r="AU1600" s="223" t="s">
        <v>120</v>
      </c>
      <c r="AV1600" s="14" t="s">
        <v>120</v>
      </c>
      <c r="AW1600" s="14" t="s">
        <v>32</v>
      </c>
      <c r="AX1600" s="14" t="s">
        <v>77</v>
      </c>
      <c r="AY1600" s="223" t="s">
        <v>292</v>
      </c>
    </row>
    <row r="1601" spans="1:65" s="13" customFormat="1" ht="11.25">
      <c r="B1601" s="202"/>
      <c r="C1601" s="203"/>
      <c r="D1601" s="204" t="s">
        <v>301</v>
      </c>
      <c r="E1601" s="205" t="s">
        <v>1</v>
      </c>
      <c r="F1601" s="206" t="s">
        <v>1225</v>
      </c>
      <c r="G1601" s="203"/>
      <c r="H1601" s="205" t="s">
        <v>1</v>
      </c>
      <c r="I1601" s="207"/>
      <c r="J1601" s="203"/>
      <c r="K1601" s="203"/>
      <c r="L1601" s="208"/>
      <c r="M1601" s="209"/>
      <c r="N1601" s="210"/>
      <c r="O1601" s="210"/>
      <c r="P1601" s="210"/>
      <c r="Q1601" s="210"/>
      <c r="R1601" s="210"/>
      <c r="S1601" s="210"/>
      <c r="T1601" s="211"/>
      <c r="AT1601" s="212" t="s">
        <v>301</v>
      </c>
      <c r="AU1601" s="212" t="s">
        <v>120</v>
      </c>
      <c r="AV1601" s="13" t="s">
        <v>85</v>
      </c>
      <c r="AW1601" s="13" t="s">
        <v>32</v>
      </c>
      <c r="AX1601" s="13" t="s">
        <v>77</v>
      </c>
      <c r="AY1601" s="212" t="s">
        <v>292</v>
      </c>
    </row>
    <row r="1602" spans="1:65" s="14" customFormat="1" ht="11.25">
      <c r="B1602" s="213"/>
      <c r="C1602" s="214"/>
      <c r="D1602" s="204" t="s">
        <v>301</v>
      </c>
      <c r="E1602" s="215" t="s">
        <v>1</v>
      </c>
      <c r="F1602" s="216" t="s">
        <v>1968</v>
      </c>
      <c r="G1602" s="214"/>
      <c r="H1602" s="217">
        <v>5.0999999999999996</v>
      </c>
      <c r="I1602" s="218"/>
      <c r="J1602" s="214"/>
      <c r="K1602" s="214"/>
      <c r="L1602" s="219"/>
      <c r="M1602" s="220"/>
      <c r="N1602" s="221"/>
      <c r="O1602" s="221"/>
      <c r="P1602" s="221"/>
      <c r="Q1602" s="221"/>
      <c r="R1602" s="221"/>
      <c r="S1602" s="221"/>
      <c r="T1602" s="222"/>
      <c r="AT1602" s="223" t="s">
        <v>301</v>
      </c>
      <c r="AU1602" s="223" t="s">
        <v>120</v>
      </c>
      <c r="AV1602" s="14" t="s">
        <v>120</v>
      </c>
      <c r="AW1602" s="14" t="s">
        <v>32</v>
      </c>
      <c r="AX1602" s="14" t="s">
        <v>77</v>
      </c>
      <c r="AY1602" s="223" t="s">
        <v>292</v>
      </c>
    </row>
    <row r="1603" spans="1:65" s="15" customFormat="1" ht="11.25">
      <c r="B1603" s="224"/>
      <c r="C1603" s="225"/>
      <c r="D1603" s="204" t="s">
        <v>301</v>
      </c>
      <c r="E1603" s="226" t="s">
        <v>1</v>
      </c>
      <c r="F1603" s="227" t="s">
        <v>304</v>
      </c>
      <c r="G1603" s="225"/>
      <c r="H1603" s="228">
        <v>81.900000000000006</v>
      </c>
      <c r="I1603" s="229"/>
      <c r="J1603" s="225"/>
      <c r="K1603" s="225"/>
      <c r="L1603" s="230"/>
      <c r="M1603" s="231"/>
      <c r="N1603" s="232"/>
      <c r="O1603" s="232"/>
      <c r="P1603" s="232"/>
      <c r="Q1603" s="232"/>
      <c r="R1603" s="232"/>
      <c r="S1603" s="232"/>
      <c r="T1603" s="233"/>
      <c r="AT1603" s="234" t="s">
        <v>301</v>
      </c>
      <c r="AU1603" s="234" t="s">
        <v>120</v>
      </c>
      <c r="AV1603" s="15" t="s">
        <v>299</v>
      </c>
      <c r="AW1603" s="15" t="s">
        <v>32</v>
      </c>
      <c r="AX1603" s="15" t="s">
        <v>85</v>
      </c>
      <c r="AY1603" s="234" t="s">
        <v>292</v>
      </c>
    </row>
    <row r="1604" spans="1:65" s="2" customFormat="1" ht="24.2" customHeight="1">
      <c r="A1604" s="35"/>
      <c r="B1604" s="36"/>
      <c r="C1604" s="189" t="s">
        <v>1969</v>
      </c>
      <c r="D1604" s="189" t="s">
        <v>294</v>
      </c>
      <c r="E1604" s="190" t="s">
        <v>1970</v>
      </c>
      <c r="F1604" s="191" t="s">
        <v>1971</v>
      </c>
      <c r="G1604" s="192" t="s">
        <v>297</v>
      </c>
      <c r="H1604" s="193">
        <v>2646.55</v>
      </c>
      <c r="I1604" s="194"/>
      <c r="J1604" s="195">
        <f>ROUND(I1604*H1604,2)</f>
        <v>0</v>
      </c>
      <c r="K1604" s="191" t="s">
        <v>298</v>
      </c>
      <c r="L1604" s="40"/>
      <c r="M1604" s="196" t="s">
        <v>1</v>
      </c>
      <c r="N1604" s="197" t="s">
        <v>43</v>
      </c>
      <c r="O1604" s="72"/>
      <c r="P1604" s="198">
        <f>O1604*H1604</f>
        <v>0</v>
      </c>
      <c r="Q1604" s="198">
        <v>1.2200000000000001E-2</v>
      </c>
      <c r="R1604" s="198">
        <f>Q1604*H1604</f>
        <v>32.287910000000004</v>
      </c>
      <c r="S1604" s="198">
        <v>0</v>
      </c>
      <c r="T1604" s="199">
        <f>S1604*H1604</f>
        <v>0</v>
      </c>
      <c r="U1604" s="35"/>
      <c r="V1604" s="35"/>
      <c r="W1604" s="35"/>
      <c r="X1604" s="35"/>
      <c r="Y1604" s="35"/>
      <c r="Z1604" s="35"/>
      <c r="AA1604" s="35"/>
      <c r="AB1604" s="35"/>
      <c r="AC1604" s="35"/>
      <c r="AD1604" s="35"/>
      <c r="AE1604" s="35"/>
      <c r="AR1604" s="200" t="s">
        <v>438</v>
      </c>
      <c r="AT1604" s="200" t="s">
        <v>294</v>
      </c>
      <c r="AU1604" s="200" t="s">
        <v>120</v>
      </c>
      <c r="AY1604" s="18" t="s">
        <v>292</v>
      </c>
      <c r="BE1604" s="201">
        <f>IF(N1604="základní",J1604,0)</f>
        <v>0</v>
      </c>
      <c r="BF1604" s="201">
        <f>IF(N1604="snížená",J1604,0)</f>
        <v>0</v>
      </c>
      <c r="BG1604" s="201">
        <f>IF(N1604="zákl. přenesená",J1604,0)</f>
        <v>0</v>
      </c>
      <c r="BH1604" s="201">
        <f>IF(N1604="sníž. přenesená",J1604,0)</f>
        <v>0</v>
      </c>
      <c r="BI1604" s="201">
        <f>IF(N1604="nulová",J1604,0)</f>
        <v>0</v>
      </c>
      <c r="BJ1604" s="18" t="s">
        <v>120</v>
      </c>
      <c r="BK1604" s="201">
        <f>ROUND(I1604*H1604,2)</f>
        <v>0</v>
      </c>
      <c r="BL1604" s="18" t="s">
        <v>438</v>
      </c>
      <c r="BM1604" s="200" t="s">
        <v>1972</v>
      </c>
    </row>
    <row r="1605" spans="1:65" s="13" customFormat="1" ht="11.25">
      <c r="B1605" s="202"/>
      <c r="C1605" s="203"/>
      <c r="D1605" s="204" t="s">
        <v>301</v>
      </c>
      <c r="E1605" s="205" t="s">
        <v>1</v>
      </c>
      <c r="F1605" s="206" t="s">
        <v>536</v>
      </c>
      <c r="G1605" s="203"/>
      <c r="H1605" s="205" t="s">
        <v>1</v>
      </c>
      <c r="I1605" s="207"/>
      <c r="J1605" s="203"/>
      <c r="K1605" s="203"/>
      <c r="L1605" s="208"/>
      <c r="M1605" s="209"/>
      <c r="N1605" s="210"/>
      <c r="O1605" s="210"/>
      <c r="P1605" s="210"/>
      <c r="Q1605" s="210"/>
      <c r="R1605" s="210"/>
      <c r="S1605" s="210"/>
      <c r="T1605" s="211"/>
      <c r="AT1605" s="212" t="s">
        <v>301</v>
      </c>
      <c r="AU1605" s="212" t="s">
        <v>120</v>
      </c>
      <c r="AV1605" s="13" t="s">
        <v>85</v>
      </c>
      <c r="AW1605" s="13" t="s">
        <v>32</v>
      </c>
      <c r="AX1605" s="13" t="s">
        <v>77</v>
      </c>
      <c r="AY1605" s="212" t="s">
        <v>292</v>
      </c>
    </row>
    <row r="1606" spans="1:65" s="14" customFormat="1" ht="11.25">
      <c r="B1606" s="213"/>
      <c r="C1606" s="214"/>
      <c r="D1606" s="204" t="s">
        <v>301</v>
      </c>
      <c r="E1606" s="215" t="s">
        <v>1</v>
      </c>
      <c r="F1606" s="216" t="s">
        <v>1973</v>
      </c>
      <c r="G1606" s="214"/>
      <c r="H1606" s="217">
        <v>163.63</v>
      </c>
      <c r="I1606" s="218"/>
      <c r="J1606" s="214"/>
      <c r="K1606" s="214"/>
      <c r="L1606" s="219"/>
      <c r="M1606" s="220"/>
      <c r="N1606" s="221"/>
      <c r="O1606" s="221"/>
      <c r="P1606" s="221"/>
      <c r="Q1606" s="221"/>
      <c r="R1606" s="221"/>
      <c r="S1606" s="221"/>
      <c r="T1606" s="222"/>
      <c r="AT1606" s="223" t="s">
        <v>301</v>
      </c>
      <c r="AU1606" s="223" t="s">
        <v>120</v>
      </c>
      <c r="AV1606" s="14" t="s">
        <v>120</v>
      </c>
      <c r="AW1606" s="14" t="s">
        <v>32</v>
      </c>
      <c r="AX1606" s="14" t="s">
        <v>77</v>
      </c>
      <c r="AY1606" s="223" t="s">
        <v>292</v>
      </c>
    </row>
    <row r="1607" spans="1:65" s="14" customFormat="1" ht="11.25">
      <c r="B1607" s="213"/>
      <c r="C1607" s="214"/>
      <c r="D1607" s="204" t="s">
        <v>301</v>
      </c>
      <c r="E1607" s="215" t="s">
        <v>1</v>
      </c>
      <c r="F1607" s="216" t="s">
        <v>1974</v>
      </c>
      <c r="G1607" s="214"/>
      <c r="H1607" s="217">
        <v>47.56</v>
      </c>
      <c r="I1607" s="218"/>
      <c r="J1607" s="214"/>
      <c r="K1607" s="214"/>
      <c r="L1607" s="219"/>
      <c r="M1607" s="220"/>
      <c r="N1607" s="221"/>
      <c r="O1607" s="221"/>
      <c r="P1607" s="221"/>
      <c r="Q1607" s="221"/>
      <c r="R1607" s="221"/>
      <c r="S1607" s="221"/>
      <c r="T1607" s="222"/>
      <c r="AT1607" s="223" t="s">
        <v>301</v>
      </c>
      <c r="AU1607" s="223" t="s">
        <v>120</v>
      </c>
      <c r="AV1607" s="14" t="s">
        <v>120</v>
      </c>
      <c r="AW1607" s="14" t="s">
        <v>32</v>
      </c>
      <c r="AX1607" s="14" t="s">
        <v>77</v>
      </c>
      <c r="AY1607" s="223" t="s">
        <v>292</v>
      </c>
    </row>
    <row r="1608" spans="1:65" s="14" customFormat="1" ht="11.25">
      <c r="B1608" s="213"/>
      <c r="C1608" s="214"/>
      <c r="D1608" s="204" t="s">
        <v>301</v>
      </c>
      <c r="E1608" s="215" t="s">
        <v>1</v>
      </c>
      <c r="F1608" s="216" t="s">
        <v>1975</v>
      </c>
      <c r="G1608" s="214"/>
      <c r="H1608" s="217">
        <v>8.86</v>
      </c>
      <c r="I1608" s="218"/>
      <c r="J1608" s="214"/>
      <c r="K1608" s="214"/>
      <c r="L1608" s="219"/>
      <c r="M1608" s="220"/>
      <c r="N1608" s="221"/>
      <c r="O1608" s="221"/>
      <c r="P1608" s="221"/>
      <c r="Q1608" s="221"/>
      <c r="R1608" s="221"/>
      <c r="S1608" s="221"/>
      <c r="T1608" s="222"/>
      <c r="AT1608" s="223" t="s">
        <v>301</v>
      </c>
      <c r="AU1608" s="223" t="s">
        <v>120</v>
      </c>
      <c r="AV1608" s="14" t="s">
        <v>120</v>
      </c>
      <c r="AW1608" s="14" t="s">
        <v>32</v>
      </c>
      <c r="AX1608" s="14" t="s">
        <v>77</v>
      </c>
      <c r="AY1608" s="223" t="s">
        <v>292</v>
      </c>
    </row>
    <row r="1609" spans="1:65" s="14" customFormat="1" ht="11.25">
      <c r="B1609" s="213"/>
      <c r="C1609" s="214"/>
      <c r="D1609" s="204" t="s">
        <v>301</v>
      </c>
      <c r="E1609" s="215" t="s">
        <v>1</v>
      </c>
      <c r="F1609" s="216" t="s">
        <v>1976</v>
      </c>
      <c r="G1609" s="214"/>
      <c r="H1609" s="217">
        <v>6.85</v>
      </c>
      <c r="I1609" s="218"/>
      <c r="J1609" s="214"/>
      <c r="K1609" s="214"/>
      <c r="L1609" s="219"/>
      <c r="M1609" s="220"/>
      <c r="N1609" s="221"/>
      <c r="O1609" s="221"/>
      <c r="P1609" s="221"/>
      <c r="Q1609" s="221"/>
      <c r="R1609" s="221"/>
      <c r="S1609" s="221"/>
      <c r="T1609" s="222"/>
      <c r="AT1609" s="223" t="s">
        <v>301</v>
      </c>
      <c r="AU1609" s="223" t="s">
        <v>120</v>
      </c>
      <c r="AV1609" s="14" t="s">
        <v>120</v>
      </c>
      <c r="AW1609" s="14" t="s">
        <v>32</v>
      </c>
      <c r="AX1609" s="14" t="s">
        <v>77</v>
      </c>
      <c r="AY1609" s="223" t="s">
        <v>292</v>
      </c>
    </row>
    <row r="1610" spans="1:65" s="14" customFormat="1" ht="11.25">
      <c r="B1610" s="213"/>
      <c r="C1610" s="214"/>
      <c r="D1610" s="204" t="s">
        <v>301</v>
      </c>
      <c r="E1610" s="215" t="s">
        <v>1</v>
      </c>
      <c r="F1610" s="216" t="s">
        <v>1977</v>
      </c>
      <c r="G1610" s="214"/>
      <c r="H1610" s="217">
        <v>10.77</v>
      </c>
      <c r="I1610" s="218"/>
      <c r="J1610" s="214"/>
      <c r="K1610" s="214"/>
      <c r="L1610" s="219"/>
      <c r="M1610" s="220"/>
      <c r="N1610" s="221"/>
      <c r="O1610" s="221"/>
      <c r="P1610" s="221"/>
      <c r="Q1610" s="221"/>
      <c r="R1610" s="221"/>
      <c r="S1610" s="221"/>
      <c r="T1610" s="222"/>
      <c r="AT1610" s="223" t="s">
        <v>301</v>
      </c>
      <c r="AU1610" s="223" t="s">
        <v>120</v>
      </c>
      <c r="AV1610" s="14" t="s">
        <v>120</v>
      </c>
      <c r="AW1610" s="14" t="s">
        <v>32</v>
      </c>
      <c r="AX1610" s="14" t="s">
        <v>77</v>
      </c>
      <c r="AY1610" s="223" t="s">
        <v>292</v>
      </c>
    </row>
    <row r="1611" spans="1:65" s="14" customFormat="1" ht="11.25">
      <c r="B1611" s="213"/>
      <c r="C1611" s="214"/>
      <c r="D1611" s="204" t="s">
        <v>301</v>
      </c>
      <c r="E1611" s="215" t="s">
        <v>1</v>
      </c>
      <c r="F1611" s="216" t="s">
        <v>1978</v>
      </c>
      <c r="G1611" s="214"/>
      <c r="H1611" s="217">
        <v>15.16</v>
      </c>
      <c r="I1611" s="218"/>
      <c r="J1611" s="214"/>
      <c r="K1611" s="214"/>
      <c r="L1611" s="219"/>
      <c r="M1611" s="220"/>
      <c r="N1611" s="221"/>
      <c r="O1611" s="221"/>
      <c r="P1611" s="221"/>
      <c r="Q1611" s="221"/>
      <c r="R1611" s="221"/>
      <c r="S1611" s="221"/>
      <c r="T1611" s="222"/>
      <c r="AT1611" s="223" t="s">
        <v>301</v>
      </c>
      <c r="AU1611" s="223" t="s">
        <v>120</v>
      </c>
      <c r="AV1611" s="14" t="s">
        <v>120</v>
      </c>
      <c r="AW1611" s="14" t="s">
        <v>32</v>
      </c>
      <c r="AX1611" s="14" t="s">
        <v>77</v>
      </c>
      <c r="AY1611" s="223" t="s">
        <v>292</v>
      </c>
    </row>
    <row r="1612" spans="1:65" s="14" customFormat="1" ht="11.25">
      <c r="B1612" s="213"/>
      <c r="C1612" s="214"/>
      <c r="D1612" s="204" t="s">
        <v>301</v>
      </c>
      <c r="E1612" s="215" t="s">
        <v>1</v>
      </c>
      <c r="F1612" s="216" t="s">
        <v>1979</v>
      </c>
      <c r="G1612" s="214"/>
      <c r="H1612" s="217">
        <v>31.27</v>
      </c>
      <c r="I1612" s="218"/>
      <c r="J1612" s="214"/>
      <c r="K1612" s="214"/>
      <c r="L1612" s="219"/>
      <c r="M1612" s="220"/>
      <c r="N1612" s="221"/>
      <c r="O1612" s="221"/>
      <c r="P1612" s="221"/>
      <c r="Q1612" s="221"/>
      <c r="R1612" s="221"/>
      <c r="S1612" s="221"/>
      <c r="T1612" s="222"/>
      <c r="AT1612" s="223" t="s">
        <v>301</v>
      </c>
      <c r="AU1612" s="223" t="s">
        <v>120</v>
      </c>
      <c r="AV1612" s="14" t="s">
        <v>120</v>
      </c>
      <c r="AW1612" s="14" t="s">
        <v>32</v>
      </c>
      <c r="AX1612" s="14" t="s">
        <v>77</v>
      </c>
      <c r="AY1612" s="223" t="s">
        <v>292</v>
      </c>
    </row>
    <row r="1613" spans="1:65" s="14" customFormat="1" ht="11.25">
      <c r="B1613" s="213"/>
      <c r="C1613" s="214"/>
      <c r="D1613" s="204" t="s">
        <v>301</v>
      </c>
      <c r="E1613" s="215" t="s">
        <v>1</v>
      </c>
      <c r="F1613" s="216" t="s">
        <v>1980</v>
      </c>
      <c r="G1613" s="214"/>
      <c r="H1613" s="217">
        <v>29.96</v>
      </c>
      <c r="I1613" s="218"/>
      <c r="J1613" s="214"/>
      <c r="K1613" s="214"/>
      <c r="L1613" s="219"/>
      <c r="M1613" s="220"/>
      <c r="N1613" s="221"/>
      <c r="O1613" s="221"/>
      <c r="P1613" s="221"/>
      <c r="Q1613" s="221"/>
      <c r="R1613" s="221"/>
      <c r="S1613" s="221"/>
      <c r="T1613" s="222"/>
      <c r="AT1613" s="223" t="s">
        <v>301</v>
      </c>
      <c r="AU1613" s="223" t="s">
        <v>120</v>
      </c>
      <c r="AV1613" s="14" t="s">
        <v>120</v>
      </c>
      <c r="AW1613" s="14" t="s">
        <v>32</v>
      </c>
      <c r="AX1613" s="14" t="s">
        <v>77</v>
      </c>
      <c r="AY1613" s="223" t="s">
        <v>292</v>
      </c>
    </row>
    <row r="1614" spans="1:65" s="14" customFormat="1" ht="11.25">
      <c r="B1614" s="213"/>
      <c r="C1614" s="214"/>
      <c r="D1614" s="204" t="s">
        <v>301</v>
      </c>
      <c r="E1614" s="215" t="s">
        <v>1</v>
      </c>
      <c r="F1614" s="216" t="s">
        <v>1981</v>
      </c>
      <c r="G1614" s="214"/>
      <c r="H1614" s="217">
        <v>34.46</v>
      </c>
      <c r="I1614" s="218"/>
      <c r="J1614" s="214"/>
      <c r="K1614" s="214"/>
      <c r="L1614" s="219"/>
      <c r="M1614" s="220"/>
      <c r="N1614" s="221"/>
      <c r="O1614" s="221"/>
      <c r="P1614" s="221"/>
      <c r="Q1614" s="221"/>
      <c r="R1614" s="221"/>
      <c r="S1614" s="221"/>
      <c r="T1614" s="222"/>
      <c r="AT1614" s="223" t="s">
        <v>301</v>
      </c>
      <c r="AU1614" s="223" t="s">
        <v>120</v>
      </c>
      <c r="AV1614" s="14" t="s">
        <v>120</v>
      </c>
      <c r="AW1614" s="14" t="s">
        <v>32</v>
      </c>
      <c r="AX1614" s="14" t="s">
        <v>77</v>
      </c>
      <c r="AY1614" s="223" t="s">
        <v>292</v>
      </c>
    </row>
    <row r="1615" spans="1:65" s="14" customFormat="1" ht="11.25">
      <c r="B1615" s="213"/>
      <c r="C1615" s="214"/>
      <c r="D1615" s="204" t="s">
        <v>301</v>
      </c>
      <c r="E1615" s="215" t="s">
        <v>1</v>
      </c>
      <c r="F1615" s="216" t="s">
        <v>1982</v>
      </c>
      <c r="G1615" s="214"/>
      <c r="H1615" s="217">
        <v>35.700000000000003</v>
      </c>
      <c r="I1615" s="218"/>
      <c r="J1615" s="214"/>
      <c r="K1615" s="214"/>
      <c r="L1615" s="219"/>
      <c r="M1615" s="220"/>
      <c r="N1615" s="221"/>
      <c r="O1615" s="221"/>
      <c r="P1615" s="221"/>
      <c r="Q1615" s="221"/>
      <c r="R1615" s="221"/>
      <c r="S1615" s="221"/>
      <c r="T1615" s="222"/>
      <c r="AT1615" s="223" t="s">
        <v>301</v>
      </c>
      <c r="AU1615" s="223" t="s">
        <v>120</v>
      </c>
      <c r="AV1615" s="14" t="s">
        <v>120</v>
      </c>
      <c r="AW1615" s="14" t="s">
        <v>32</v>
      </c>
      <c r="AX1615" s="14" t="s">
        <v>77</v>
      </c>
      <c r="AY1615" s="223" t="s">
        <v>292</v>
      </c>
    </row>
    <row r="1616" spans="1:65" s="14" customFormat="1" ht="11.25">
      <c r="B1616" s="213"/>
      <c r="C1616" s="214"/>
      <c r="D1616" s="204" t="s">
        <v>301</v>
      </c>
      <c r="E1616" s="215" t="s">
        <v>1</v>
      </c>
      <c r="F1616" s="216" t="s">
        <v>1983</v>
      </c>
      <c r="G1616" s="214"/>
      <c r="H1616" s="217">
        <v>34.4</v>
      </c>
      <c r="I1616" s="218"/>
      <c r="J1616" s="214"/>
      <c r="K1616" s="214"/>
      <c r="L1616" s="219"/>
      <c r="M1616" s="220"/>
      <c r="N1616" s="221"/>
      <c r="O1616" s="221"/>
      <c r="P1616" s="221"/>
      <c r="Q1616" s="221"/>
      <c r="R1616" s="221"/>
      <c r="S1616" s="221"/>
      <c r="T1616" s="222"/>
      <c r="AT1616" s="223" t="s">
        <v>301</v>
      </c>
      <c r="AU1616" s="223" t="s">
        <v>120</v>
      </c>
      <c r="AV1616" s="14" t="s">
        <v>120</v>
      </c>
      <c r="AW1616" s="14" t="s">
        <v>32</v>
      </c>
      <c r="AX1616" s="14" t="s">
        <v>77</v>
      </c>
      <c r="AY1616" s="223" t="s">
        <v>292</v>
      </c>
    </row>
    <row r="1617" spans="2:51" s="14" customFormat="1" ht="11.25">
      <c r="B1617" s="213"/>
      <c r="C1617" s="214"/>
      <c r="D1617" s="204" t="s">
        <v>301</v>
      </c>
      <c r="E1617" s="215" t="s">
        <v>1</v>
      </c>
      <c r="F1617" s="216" t="s">
        <v>1984</v>
      </c>
      <c r="G1617" s="214"/>
      <c r="H1617" s="217">
        <v>17.170000000000002</v>
      </c>
      <c r="I1617" s="218"/>
      <c r="J1617" s="214"/>
      <c r="K1617" s="214"/>
      <c r="L1617" s="219"/>
      <c r="M1617" s="220"/>
      <c r="N1617" s="221"/>
      <c r="O1617" s="221"/>
      <c r="P1617" s="221"/>
      <c r="Q1617" s="221"/>
      <c r="R1617" s="221"/>
      <c r="S1617" s="221"/>
      <c r="T1617" s="222"/>
      <c r="AT1617" s="223" t="s">
        <v>301</v>
      </c>
      <c r="AU1617" s="223" t="s">
        <v>120</v>
      </c>
      <c r="AV1617" s="14" t="s">
        <v>120</v>
      </c>
      <c r="AW1617" s="14" t="s">
        <v>32</v>
      </c>
      <c r="AX1617" s="14" t="s">
        <v>77</v>
      </c>
      <c r="AY1617" s="223" t="s">
        <v>292</v>
      </c>
    </row>
    <row r="1618" spans="2:51" s="14" customFormat="1" ht="11.25">
      <c r="B1618" s="213"/>
      <c r="C1618" s="214"/>
      <c r="D1618" s="204" t="s">
        <v>301</v>
      </c>
      <c r="E1618" s="215" t="s">
        <v>1</v>
      </c>
      <c r="F1618" s="216" t="s">
        <v>1985</v>
      </c>
      <c r="G1618" s="214"/>
      <c r="H1618" s="217">
        <v>17.149999999999999</v>
      </c>
      <c r="I1618" s="218"/>
      <c r="J1618" s="214"/>
      <c r="K1618" s="214"/>
      <c r="L1618" s="219"/>
      <c r="M1618" s="220"/>
      <c r="N1618" s="221"/>
      <c r="O1618" s="221"/>
      <c r="P1618" s="221"/>
      <c r="Q1618" s="221"/>
      <c r="R1618" s="221"/>
      <c r="S1618" s="221"/>
      <c r="T1618" s="222"/>
      <c r="AT1618" s="223" t="s">
        <v>301</v>
      </c>
      <c r="AU1618" s="223" t="s">
        <v>120</v>
      </c>
      <c r="AV1618" s="14" t="s">
        <v>120</v>
      </c>
      <c r="AW1618" s="14" t="s">
        <v>32</v>
      </c>
      <c r="AX1618" s="14" t="s">
        <v>77</v>
      </c>
      <c r="AY1618" s="223" t="s">
        <v>292</v>
      </c>
    </row>
    <row r="1619" spans="2:51" s="14" customFormat="1" ht="11.25">
      <c r="B1619" s="213"/>
      <c r="C1619" s="214"/>
      <c r="D1619" s="204" t="s">
        <v>301</v>
      </c>
      <c r="E1619" s="215" t="s">
        <v>1</v>
      </c>
      <c r="F1619" s="216" t="s">
        <v>1986</v>
      </c>
      <c r="G1619" s="214"/>
      <c r="H1619" s="217">
        <v>34.4</v>
      </c>
      <c r="I1619" s="218"/>
      <c r="J1619" s="214"/>
      <c r="K1619" s="214"/>
      <c r="L1619" s="219"/>
      <c r="M1619" s="220"/>
      <c r="N1619" s="221"/>
      <c r="O1619" s="221"/>
      <c r="P1619" s="221"/>
      <c r="Q1619" s="221"/>
      <c r="R1619" s="221"/>
      <c r="S1619" s="221"/>
      <c r="T1619" s="222"/>
      <c r="AT1619" s="223" t="s">
        <v>301</v>
      </c>
      <c r="AU1619" s="223" t="s">
        <v>120</v>
      </c>
      <c r="AV1619" s="14" t="s">
        <v>120</v>
      </c>
      <c r="AW1619" s="14" t="s">
        <v>32</v>
      </c>
      <c r="AX1619" s="14" t="s">
        <v>77</v>
      </c>
      <c r="AY1619" s="223" t="s">
        <v>292</v>
      </c>
    </row>
    <row r="1620" spans="2:51" s="14" customFormat="1" ht="11.25">
      <c r="B1620" s="213"/>
      <c r="C1620" s="214"/>
      <c r="D1620" s="204" t="s">
        <v>301</v>
      </c>
      <c r="E1620" s="215" t="s">
        <v>1</v>
      </c>
      <c r="F1620" s="216" t="s">
        <v>1987</v>
      </c>
      <c r="G1620" s="214"/>
      <c r="H1620" s="217">
        <v>3.78</v>
      </c>
      <c r="I1620" s="218"/>
      <c r="J1620" s="214"/>
      <c r="K1620" s="214"/>
      <c r="L1620" s="219"/>
      <c r="M1620" s="220"/>
      <c r="N1620" s="221"/>
      <c r="O1620" s="221"/>
      <c r="P1620" s="221"/>
      <c r="Q1620" s="221"/>
      <c r="R1620" s="221"/>
      <c r="S1620" s="221"/>
      <c r="T1620" s="222"/>
      <c r="AT1620" s="223" t="s">
        <v>301</v>
      </c>
      <c r="AU1620" s="223" t="s">
        <v>120</v>
      </c>
      <c r="AV1620" s="14" t="s">
        <v>120</v>
      </c>
      <c r="AW1620" s="14" t="s">
        <v>32</v>
      </c>
      <c r="AX1620" s="14" t="s">
        <v>77</v>
      </c>
      <c r="AY1620" s="223" t="s">
        <v>292</v>
      </c>
    </row>
    <row r="1621" spans="2:51" s="14" customFormat="1" ht="11.25">
      <c r="B1621" s="213"/>
      <c r="C1621" s="214"/>
      <c r="D1621" s="204" t="s">
        <v>301</v>
      </c>
      <c r="E1621" s="215" t="s">
        <v>1</v>
      </c>
      <c r="F1621" s="216" t="s">
        <v>1988</v>
      </c>
      <c r="G1621" s="214"/>
      <c r="H1621" s="217">
        <v>5.84</v>
      </c>
      <c r="I1621" s="218"/>
      <c r="J1621" s="214"/>
      <c r="K1621" s="214"/>
      <c r="L1621" s="219"/>
      <c r="M1621" s="220"/>
      <c r="N1621" s="221"/>
      <c r="O1621" s="221"/>
      <c r="P1621" s="221"/>
      <c r="Q1621" s="221"/>
      <c r="R1621" s="221"/>
      <c r="S1621" s="221"/>
      <c r="T1621" s="222"/>
      <c r="AT1621" s="223" t="s">
        <v>301</v>
      </c>
      <c r="AU1621" s="223" t="s">
        <v>120</v>
      </c>
      <c r="AV1621" s="14" t="s">
        <v>120</v>
      </c>
      <c r="AW1621" s="14" t="s">
        <v>32</v>
      </c>
      <c r="AX1621" s="14" t="s">
        <v>77</v>
      </c>
      <c r="AY1621" s="223" t="s">
        <v>292</v>
      </c>
    </row>
    <row r="1622" spans="2:51" s="14" customFormat="1" ht="11.25">
      <c r="B1622" s="213"/>
      <c r="C1622" s="214"/>
      <c r="D1622" s="204" t="s">
        <v>301</v>
      </c>
      <c r="E1622" s="215" t="s">
        <v>1</v>
      </c>
      <c r="F1622" s="216" t="s">
        <v>1989</v>
      </c>
      <c r="G1622" s="214"/>
      <c r="H1622" s="217">
        <v>11.77</v>
      </c>
      <c r="I1622" s="218"/>
      <c r="J1622" s="214"/>
      <c r="K1622" s="214"/>
      <c r="L1622" s="219"/>
      <c r="M1622" s="220"/>
      <c r="N1622" s="221"/>
      <c r="O1622" s="221"/>
      <c r="P1622" s="221"/>
      <c r="Q1622" s="221"/>
      <c r="R1622" s="221"/>
      <c r="S1622" s="221"/>
      <c r="T1622" s="222"/>
      <c r="AT1622" s="223" t="s">
        <v>301</v>
      </c>
      <c r="AU1622" s="223" t="s">
        <v>120</v>
      </c>
      <c r="AV1622" s="14" t="s">
        <v>120</v>
      </c>
      <c r="AW1622" s="14" t="s">
        <v>32</v>
      </c>
      <c r="AX1622" s="14" t="s">
        <v>77</v>
      </c>
      <c r="AY1622" s="223" t="s">
        <v>292</v>
      </c>
    </row>
    <row r="1623" spans="2:51" s="14" customFormat="1" ht="11.25">
      <c r="B1623" s="213"/>
      <c r="C1623" s="214"/>
      <c r="D1623" s="204" t="s">
        <v>301</v>
      </c>
      <c r="E1623" s="215" t="s">
        <v>1</v>
      </c>
      <c r="F1623" s="216" t="s">
        <v>1990</v>
      </c>
      <c r="G1623" s="214"/>
      <c r="H1623" s="217">
        <v>3.62</v>
      </c>
      <c r="I1623" s="218"/>
      <c r="J1623" s="214"/>
      <c r="K1623" s="214"/>
      <c r="L1623" s="219"/>
      <c r="M1623" s="220"/>
      <c r="N1623" s="221"/>
      <c r="O1623" s="221"/>
      <c r="P1623" s="221"/>
      <c r="Q1623" s="221"/>
      <c r="R1623" s="221"/>
      <c r="S1623" s="221"/>
      <c r="T1623" s="222"/>
      <c r="AT1623" s="223" t="s">
        <v>301</v>
      </c>
      <c r="AU1623" s="223" t="s">
        <v>120</v>
      </c>
      <c r="AV1623" s="14" t="s">
        <v>120</v>
      </c>
      <c r="AW1623" s="14" t="s">
        <v>32</v>
      </c>
      <c r="AX1623" s="14" t="s">
        <v>77</v>
      </c>
      <c r="AY1623" s="223" t="s">
        <v>292</v>
      </c>
    </row>
    <row r="1624" spans="2:51" s="14" customFormat="1" ht="11.25">
      <c r="B1624" s="213"/>
      <c r="C1624" s="214"/>
      <c r="D1624" s="204" t="s">
        <v>301</v>
      </c>
      <c r="E1624" s="215" t="s">
        <v>1</v>
      </c>
      <c r="F1624" s="216" t="s">
        <v>1991</v>
      </c>
      <c r="G1624" s="214"/>
      <c r="H1624" s="217">
        <v>1.65</v>
      </c>
      <c r="I1624" s="218"/>
      <c r="J1624" s="214"/>
      <c r="K1624" s="214"/>
      <c r="L1624" s="219"/>
      <c r="M1624" s="220"/>
      <c r="N1624" s="221"/>
      <c r="O1624" s="221"/>
      <c r="P1624" s="221"/>
      <c r="Q1624" s="221"/>
      <c r="R1624" s="221"/>
      <c r="S1624" s="221"/>
      <c r="T1624" s="222"/>
      <c r="AT1624" s="223" t="s">
        <v>301</v>
      </c>
      <c r="AU1624" s="223" t="s">
        <v>120</v>
      </c>
      <c r="AV1624" s="14" t="s">
        <v>120</v>
      </c>
      <c r="AW1624" s="14" t="s">
        <v>32</v>
      </c>
      <c r="AX1624" s="14" t="s">
        <v>77</v>
      </c>
      <c r="AY1624" s="223" t="s">
        <v>292</v>
      </c>
    </row>
    <row r="1625" spans="2:51" s="14" customFormat="1" ht="11.25">
      <c r="B1625" s="213"/>
      <c r="C1625" s="214"/>
      <c r="D1625" s="204" t="s">
        <v>301</v>
      </c>
      <c r="E1625" s="215" t="s">
        <v>1</v>
      </c>
      <c r="F1625" s="216" t="s">
        <v>1992</v>
      </c>
      <c r="G1625" s="214"/>
      <c r="H1625" s="217">
        <v>8.69</v>
      </c>
      <c r="I1625" s="218"/>
      <c r="J1625" s="214"/>
      <c r="K1625" s="214"/>
      <c r="L1625" s="219"/>
      <c r="M1625" s="220"/>
      <c r="N1625" s="221"/>
      <c r="O1625" s="221"/>
      <c r="P1625" s="221"/>
      <c r="Q1625" s="221"/>
      <c r="R1625" s="221"/>
      <c r="S1625" s="221"/>
      <c r="T1625" s="222"/>
      <c r="AT1625" s="223" t="s">
        <v>301</v>
      </c>
      <c r="AU1625" s="223" t="s">
        <v>120</v>
      </c>
      <c r="AV1625" s="14" t="s">
        <v>120</v>
      </c>
      <c r="AW1625" s="14" t="s">
        <v>32</v>
      </c>
      <c r="AX1625" s="14" t="s">
        <v>77</v>
      </c>
      <c r="AY1625" s="223" t="s">
        <v>292</v>
      </c>
    </row>
    <row r="1626" spans="2:51" s="14" customFormat="1" ht="11.25">
      <c r="B1626" s="213"/>
      <c r="C1626" s="214"/>
      <c r="D1626" s="204" t="s">
        <v>301</v>
      </c>
      <c r="E1626" s="215" t="s">
        <v>1</v>
      </c>
      <c r="F1626" s="216" t="s">
        <v>1993</v>
      </c>
      <c r="G1626" s="214"/>
      <c r="H1626" s="217">
        <v>3.62</v>
      </c>
      <c r="I1626" s="218"/>
      <c r="J1626" s="214"/>
      <c r="K1626" s="214"/>
      <c r="L1626" s="219"/>
      <c r="M1626" s="220"/>
      <c r="N1626" s="221"/>
      <c r="O1626" s="221"/>
      <c r="P1626" s="221"/>
      <c r="Q1626" s="221"/>
      <c r="R1626" s="221"/>
      <c r="S1626" s="221"/>
      <c r="T1626" s="222"/>
      <c r="AT1626" s="223" t="s">
        <v>301</v>
      </c>
      <c r="AU1626" s="223" t="s">
        <v>120</v>
      </c>
      <c r="AV1626" s="14" t="s">
        <v>120</v>
      </c>
      <c r="AW1626" s="14" t="s">
        <v>32</v>
      </c>
      <c r="AX1626" s="14" t="s">
        <v>77</v>
      </c>
      <c r="AY1626" s="223" t="s">
        <v>292</v>
      </c>
    </row>
    <row r="1627" spans="2:51" s="14" customFormat="1" ht="11.25">
      <c r="B1627" s="213"/>
      <c r="C1627" s="214"/>
      <c r="D1627" s="204" t="s">
        <v>301</v>
      </c>
      <c r="E1627" s="215" t="s">
        <v>1</v>
      </c>
      <c r="F1627" s="216" t="s">
        <v>1994</v>
      </c>
      <c r="G1627" s="214"/>
      <c r="H1627" s="217">
        <v>1.65</v>
      </c>
      <c r="I1627" s="218"/>
      <c r="J1627" s="214"/>
      <c r="K1627" s="214"/>
      <c r="L1627" s="219"/>
      <c r="M1627" s="220"/>
      <c r="N1627" s="221"/>
      <c r="O1627" s="221"/>
      <c r="P1627" s="221"/>
      <c r="Q1627" s="221"/>
      <c r="R1627" s="221"/>
      <c r="S1627" s="221"/>
      <c r="T1627" s="222"/>
      <c r="AT1627" s="223" t="s">
        <v>301</v>
      </c>
      <c r="AU1627" s="223" t="s">
        <v>120</v>
      </c>
      <c r="AV1627" s="14" t="s">
        <v>120</v>
      </c>
      <c r="AW1627" s="14" t="s">
        <v>32</v>
      </c>
      <c r="AX1627" s="14" t="s">
        <v>77</v>
      </c>
      <c r="AY1627" s="223" t="s">
        <v>292</v>
      </c>
    </row>
    <row r="1628" spans="2:51" s="14" customFormat="1" ht="11.25">
      <c r="B1628" s="213"/>
      <c r="C1628" s="214"/>
      <c r="D1628" s="204" t="s">
        <v>301</v>
      </c>
      <c r="E1628" s="215" t="s">
        <v>1</v>
      </c>
      <c r="F1628" s="216" t="s">
        <v>1995</v>
      </c>
      <c r="G1628" s="214"/>
      <c r="H1628" s="217">
        <v>8.69</v>
      </c>
      <c r="I1628" s="218"/>
      <c r="J1628" s="214"/>
      <c r="K1628" s="214"/>
      <c r="L1628" s="219"/>
      <c r="M1628" s="220"/>
      <c r="N1628" s="221"/>
      <c r="O1628" s="221"/>
      <c r="P1628" s="221"/>
      <c r="Q1628" s="221"/>
      <c r="R1628" s="221"/>
      <c r="S1628" s="221"/>
      <c r="T1628" s="222"/>
      <c r="AT1628" s="223" t="s">
        <v>301</v>
      </c>
      <c r="AU1628" s="223" t="s">
        <v>120</v>
      </c>
      <c r="AV1628" s="14" t="s">
        <v>120</v>
      </c>
      <c r="AW1628" s="14" t="s">
        <v>32</v>
      </c>
      <c r="AX1628" s="14" t="s">
        <v>77</v>
      </c>
      <c r="AY1628" s="223" t="s">
        <v>292</v>
      </c>
    </row>
    <row r="1629" spans="2:51" s="16" customFormat="1" ht="11.25">
      <c r="B1629" s="235"/>
      <c r="C1629" s="236"/>
      <c r="D1629" s="204" t="s">
        <v>301</v>
      </c>
      <c r="E1629" s="237" t="s">
        <v>1</v>
      </c>
      <c r="F1629" s="238" t="s">
        <v>316</v>
      </c>
      <c r="G1629" s="236"/>
      <c r="H1629" s="239">
        <v>536.65</v>
      </c>
      <c r="I1629" s="240"/>
      <c r="J1629" s="236"/>
      <c r="K1629" s="236"/>
      <c r="L1629" s="241"/>
      <c r="M1629" s="242"/>
      <c r="N1629" s="243"/>
      <c r="O1629" s="243"/>
      <c r="P1629" s="243"/>
      <c r="Q1629" s="243"/>
      <c r="R1629" s="243"/>
      <c r="S1629" s="243"/>
      <c r="T1629" s="244"/>
      <c r="AT1629" s="245" t="s">
        <v>301</v>
      </c>
      <c r="AU1629" s="245" t="s">
        <v>120</v>
      </c>
      <c r="AV1629" s="16" t="s">
        <v>317</v>
      </c>
      <c r="AW1629" s="16" t="s">
        <v>32</v>
      </c>
      <c r="AX1629" s="16" t="s">
        <v>77</v>
      </c>
      <c r="AY1629" s="245" t="s">
        <v>292</v>
      </c>
    </row>
    <row r="1630" spans="2:51" s="13" customFormat="1" ht="11.25">
      <c r="B1630" s="202"/>
      <c r="C1630" s="203"/>
      <c r="D1630" s="204" t="s">
        <v>301</v>
      </c>
      <c r="E1630" s="205" t="s">
        <v>1</v>
      </c>
      <c r="F1630" s="206" t="s">
        <v>1996</v>
      </c>
      <c r="G1630" s="203"/>
      <c r="H1630" s="205" t="s">
        <v>1</v>
      </c>
      <c r="I1630" s="207"/>
      <c r="J1630" s="203"/>
      <c r="K1630" s="203"/>
      <c r="L1630" s="208"/>
      <c r="M1630" s="209"/>
      <c r="N1630" s="210"/>
      <c r="O1630" s="210"/>
      <c r="P1630" s="210"/>
      <c r="Q1630" s="210"/>
      <c r="R1630" s="210"/>
      <c r="S1630" s="210"/>
      <c r="T1630" s="211"/>
      <c r="AT1630" s="212" t="s">
        <v>301</v>
      </c>
      <c r="AU1630" s="212" t="s">
        <v>120</v>
      </c>
      <c r="AV1630" s="13" t="s">
        <v>85</v>
      </c>
      <c r="AW1630" s="13" t="s">
        <v>32</v>
      </c>
      <c r="AX1630" s="13" t="s">
        <v>77</v>
      </c>
      <c r="AY1630" s="212" t="s">
        <v>292</v>
      </c>
    </row>
    <row r="1631" spans="2:51" s="14" customFormat="1" ht="11.25">
      <c r="B1631" s="213"/>
      <c r="C1631" s="214"/>
      <c r="D1631" s="204" t="s">
        <v>301</v>
      </c>
      <c r="E1631" s="215" t="s">
        <v>1</v>
      </c>
      <c r="F1631" s="216" t="s">
        <v>1997</v>
      </c>
      <c r="G1631" s="214"/>
      <c r="H1631" s="217">
        <v>163.63</v>
      </c>
      <c r="I1631" s="218"/>
      <c r="J1631" s="214"/>
      <c r="K1631" s="214"/>
      <c r="L1631" s="219"/>
      <c r="M1631" s="220"/>
      <c r="N1631" s="221"/>
      <c r="O1631" s="221"/>
      <c r="P1631" s="221"/>
      <c r="Q1631" s="221"/>
      <c r="R1631" s="221"/>
      <c r="S1631" s="221"/>
      <c r="T1631" s="222"/>
      <c r="AT1631" s="223" t="s">
        <v>301</v>
      </c>
      <c r="AU1631" s="223" t="s">
        <v>120</v>
      </c>
      <c r="AV1631" s="14" t="s">
        <v>120</v>
      </c>
      <c r="AW1631" s="14" t="s">
        <v>32</v>
      </c>
      <c r="AX1631" s="14" t="s">
        <v>77</v>
      </c>
      <c r="AY1631" s="223" t="s">
        <v>292</v>
      </c>
    </row>
    <row r="1632" spans="2:51" s="14" customFormat="1" ht="11.25">
      <c r="B1632" s="213"/>
      <c r="C1632" s="214"/>
      <c r="D1632" s="204" t="s">
        <v>301</v>
      </c>
      <c r="E1632" s="215" t="s">
        <v>1</v>
      </c>
      <c r="F1632" s="216" t="s">
        <v>1998</v>
      </c>
      <c r="G1632" s="214"/>
      <c r="H1632" s="217">
        <v>47.56</v>
      </c>
      <c r="I1632" s="218"/>
      <c r="J1632" s="214"/>
      <c r="K1632" s="214"/>
      <c r="L1632" s="219"/>
      <c r="M1632" s="220"/>
      <c r="N1632" s="221"/>
      <c r="O1632" s="221"/>
      <c r="P1632" s="221"/>
      <c r="Q1632" s="221"/>
      <c r="R1632" s="221"/>
      <c r="S1632" s="221"/>
      <c r="T1632" s="222"/>
      <c r="AT1632" s="223" t="s">
        <v>301</v>
      </c>
      <c r="AU1632" s="223" t="s">
        <v>120</v>
      </c>
      <c r="AV1632" s="14" t="s">
        <v>120</v>
      </c>
      <c r="AW1632" s="14" t="s">
        <v>32</v>
      </c>
      <c r="AX1632" s="14" t="s">
        <v>77</v>
      </c>
      <c r="AY1632" s="223" t="s">
        <v>292</v>
      </c>
    </row>
    <row r="1633" spans="2:51" s="14" customFormat="1" ht="11.25">
      <c r="B1633" s="213"/>
      <c r="C1633" s="214"/>
      <c r="D1633" s="204" t="s">
        <v>301</v>
      </c>
      <c r="E1633" s="215" t="s">
        <v>1</v>
      </c>
      <c r="F1633" s="216" t="s">
        <v>1999</v>
      </c>
      <c r="G1633" s="214"/>
      <c r="H1633" s="217">
        <v>8.86</v>
      </c>
      <c r="I1633" s="218"/>
      <c r="J1633" s="214"/>
      <c r="K1633" s="214"/>
      <c r="L1633" s="219"/>
      <c r="M1633" s="220"/>
      <c r="N1633" s="221"/>
      <c r="O1633" s="221"/>
      <c r="P1633" s="221"/>
      <c r="Q1633" s="221"/>
      <c r="R1633" s="221"/>
      <c r="S1633" s="221"/>
      <c r="T1633" s="222"/>
      <c r="AT1633" s="223" t="s">
        <v>301</v>
      </c>
      <c r="AU1633" s="223" t="s">
        <v>120</v>
      </c>
      <c r="AV1633" s="14" t="s">
        <v>120</v>
      </c>
      <c r="AW1633" s="14" t="s">
        <v>32</v>
      </c>
      <c r="AX1633" s="14" t="s">
        <v>77</v>
      </c>
      <c r="AY1633" s="223" t="s">
        <v>292</v>
      </c>
    </row>
    <row r="1634" spans="2:51" s="14" customFormat="1" ht="11.25">
      <c r="B1634" s="213"/>
      <c r="C1634" s="214"/>
      <c r="D1634" s="204" t="s">
        <v>301</v>
      </c>
      <c r="E1634" s="215" t="s">
        <v>1</v>
      </c>
      <c r="F1634" s="216" t="s">
        <v>2000</v>
      </c>
      <c r="G1634" s="214"/>
      <c r="H1634" s="217">
        <v>6.85</v>
      </c>
      <c r="I1634" s="218"/>
      <c r="J1634" s="214"/>
      <c r="K1634" s="214"/>
      <c r="L1634" s="219"/>
      <c r="M1634" s="220"/>
      <c r="N1634" s="221"/>
      <c r="O1634" s="221"/>
      <c r="P1634" s="221"/>
      <c r="Q1634" s="221"/>
      <c r="R1634" s="221"/>
      <c r="S1634" s="221"/>
      <c r="T1634" s="222"/>
      <c r="AT1634" s="223" t="s">
        <v>301</v>
      </c>
      <c r="AU1634" s="223" t="s">
        <v>120</v>
      </c>
      <c r="AV1634" s="14" t="s">
        <v>120</v>
      </c>
      <c r="AW1634" s="14" t="s">
        <v>32</v>
      </c>
      <c r="AX1634" s="14" t="s">
        <v>77</v>
      </c>
      <c r="AY1634" s="223" t="s">
        <v>292</v>
      </c>
    </row>
    <row r="1635" spans="2:51" s="14" customFormat="1" ht="11.25">
      <c r="B1635" s="213"/>
      <c r="C1635" s="214"/>
      <c r="D1635" s="204" t="s">
        <v>301</v>
      </c>
      <c r="E1635" s="215" t="s">
        <v>1</v>
      </c>
      <c r="F1635" s="216" t="s">
        <v>2001</v>
      </c>
      <c r="G1635" s="214"/>
      <c r="H1635" s="217">
        <v>10.82</v>
      </c>
      <c r="I1635" s="218"/>
      <c r="J1635" s="214"/>
      <c r="K1635" s="214"/>
      <c r="L1635" s="219"/>
      <c r="M1635" s="220"/>
      <c r="N1635" s="221"/>
      <c r="O1635" s="221"/>
      <c r="P1635" s="221"/>
      <c r="Q1635" s="221"/>
      <c r="R1635" s="221"/>
      <c r="S1635" s="221"/>
      <c r="T1635" s="222"/>
      <c r="AT1635" s="223" t="s">
        <v>301</v>
      </c>
      <c r="AU1635" s="223" t="s">
        <v>120</v>
      </c>
      <c r="AV1635" s="14" t="s">
        <v>120</v>
      </c>
      <c r="AW1635" s="14" t="s">
        <v>32</v>
      </c>
      <c r="AX1635" s="14" t="s">
        <v>77</v>
      </c>
      <c r="AY1635" s="223" t="s">
        <v>292</v>
      </c>
    </row>
    <row r="1636" spans="2:51" s="14" customFormat="1" ht="11.25">
      <c r="B1636" s="213"/>
      <c r="C1636" s="214"/>
      <c r="D1636" s="204" t="s">
        <v>301</v>
      </c>
      <c r="E1636" s="215" t="s">
        <v>1</v>
      </c>
      <c r="F1636" s="216" t="s">
        <v>2002</v>
      </c>
      <c r="G1636" s="214"/>
      <c r="H1636" s="217">
        <v>14.9</v>
      </c>
      <c r="I1636" s="218"/>
      <c r="J1636" s="214"/>
      <c r="K1636" s="214"/>
      <c r="L1636" s="219"/>
      <c r="M1636" s="220"/>
      <c r="N1636" s="221"/>
      <c r="O1636" s="221"/>
      <c r="P1636" s="221"/>
      <c r="Q1636" s="221"/>
      <c r="R1636" s="221"/>
      <c r="S1636" s="221"/>
      <c r="T1636" s="222"/>
      <c r="AT1636" s="223" t="s">
        <v>301</v>
      </c>
      <c r="AU1636" s="223" t="s">
        <v>120</v>
      </c>
      <c r="AV1636" s="14" t="s">
        <v>120</v>
      </c>
      <c r="AW1636" s="14" t="s">
        <v>32</v>
      </c>
      <c r="AX1636" s="14" t="s">
        <v>77</v>
      </c>
      <c r="AY1636" s="223" t="s">
        <v>292</v>
      </c>
    </row>
    <row r="1637" spans="2:51" s="14" customFormat="1" ht="11.25">
      <c r="B1637" s="213"/>
      <c r="C1637" s="214"/>
      <c r="D1637" s="204" t="s">
        <v>301</v>
      </c>
      <c r="E1637" s="215" t="s">
        <v>1</v>
      </c>
      <c r="F1637" s="216" t="s">
        <v>2003</v>
      </c>
      <c r="G1637" s="214"/>
      <c r="H1637" s="217">
        <v>31.27</v>
      </c>
      <c r="I1637" s="218"/>
      <c r="J1637" s="214"/>
      <c r="K1637" s="214"/>
      <c r="L1637" s="219"/>
      <c r="M1637" s="220"/>
      <c r="N1637" s="221"/>
      <c r="O1637" s="221"/>
      <c r="P1637" s="221"/>
      <c r="Q1637" s="221"/>
      <c r="R1637" s="221"/>
      <c r="S1637" s="221"/>
      <c r="T1637" s="222"/>
      <c r="AT1637" s="223" t="s">
        <v>301</v>
      </c>
      <c r="AU1637" s="223" t="s">
        <v>120</v>
      </c>
      <c r="AV1637" s="14" t="s">
        <v>120</v>
      </c>
      <c r="AW1637" s="14" t="s">
        <v>32</v>
      </c>
      <c r="AX1637" s="14" t="s">
        <v>77</v>
      </c>
      <c r="AY1637" s="223" t="s">
        <v>292</v>
      </c>
    </row>
    <row r="1638" spans="2:51" s="14" customFormat="1" ht="11.25">
      <c r="B1638" s="213"/>
      <c r="C1638" s="214"/>
      <c r="D1638" s="204" t="s">
        <v>301</v>
      </c>
      <c r="E1638" s="215" t="s">
        <v>1</v>
      </c>
      <c r="F1638" s="216" t="s">
        <v>2004</v>
      </c>
      <c r="G1638" s="214"/>
      <c r="H1638" s="217">
        <v>29.96</v>
      </c>
      <c r="I1638" s="218"/>
      <c r="J1638" s="214"/>
      <c r="K1638" s="214"/>
      <c r="L1638" s="219"/>
      <c r="M1638" s="220"/>
      <c r="N1638" s="221"/>
      <c r="O1638" s="221"/>
      <c r="P1638" s="221"/>
      <c r="Q1638" s="221"/>
      <c r="R1638" s="221"/>
      <c r="S1638" s="221"/>
      <c r="T1638" s="222"/>
      <c r="AT1638" s="223" t="s">
        <v>301</v>
      </c>
      <c r="AU1638" s="223" t="s">
        <v>120</v>
      </c>
      <c r="AV1638" s="14" t="s">
        <v>120</v>
      </c>
      <c r="AW1638" s="14" t="s">
        <v>32</v>
      </c>
      <c r="AX1638" s="14" t="s">
        <v>77</v>
      </c>
      <c r="AY1638" s="223" t="s">
        <v>292</v>
      </c>
    </row>
    <row r="1639" spans="2:51" s="14" customFormat="1" ht="11.25">
      <c r="B1639" s="213"/>
      <c r="C1639" s="214"/>
      <c r="D1639" s="204" t="s">
        <v>301</v>
      </c>
      <c r="E1639" s="215" t="s">
        <v>1</v>
      </c>
      <c r="F1639" s="216" t="s">
        <v>2005</v>
      </c>
      <c r="G1639" s="214"/>
      <c r="H1639" s="217">
        <v>34.46</v>
      </c>
      <c r="I1639" s="218"/>
      <c r="J1639" s="214"/>
      <c r="K1639" s="214"/>
      <c r="L1639" s="219"/>
      <c r="M1639" s="220"/>
      <c r="N1639" s="221"/>
      <c r="O1639" s="221"/>
      <c r="P1639" s="221"/>
      <c r="Q1639" s="221"/>
      <c r="R1639" s="221"/>
      <c r="S1639" s="221"/>
      <c r="T1639" s="222"/>
      <c r="AT1639" s="223" t="s">
        <v>301</v>
      </c>
      <c r="AU1639" s="223" t="s">
        <v>120</v>
      </c>
      <c r="AV1639" s="14" t="s">
        <v>120</v>
      </c>
      <c r="AW1639" s="14" t="s">
        <v>32</v>
      </c>
      <c r="AX1639" s="14" t="s">
        <v>77</v>
      </c>
      <c r="AY1639" s="223" t="s">
        <v>292</v>
      </c>
    </row>
    <row r="1640" spans="2:51" s="14" customFormat="1" ht="11.25">
      <c r="B1640" s="213"/>
      <c r="C1640" s="214"/>
      <c r="D1640" s="204" t="s">
        <v>301</v>
      </c>
      <c r="E1640" s="215" t="s">
        <v>1</v>
      </c>
      <c r="F1640" s="216" t="s">
        <v>2006</v>
      </c>
      <c r="G1640" s="214"/>
      <c r="H1640" s="217">
        <v>35.700000000000003</v>
      </c>
      <c r="I1640" s="218"/>
      <c r="J1640" s="214"/>
      <c r="K1640" s="214"/>
      <c r="L1640" s="219"/>
      <c r="M1640" s="220"/>
      <c r="N1640" s="221"/>
      <c r="O1640" s="221"/>
      <c r="P1640" s="221"/>
      <c r="Q1640" s="221"/>
      <c r="R1640" s="221"/>
      <c r="S1640" s="221"/>
      <c r="T1640" s="222"/>
      <c r="AT1640" s="223" t="s">
        <v>301</v>
      </c>
      <c r="AU1640" s="223" t="s">
        <v>120</v>
      </c>
      <c r="AV1640" s="14" t="s">
        <v>120</v>
      </c>
      <c r="AW1640" s="14" t="s">
        <v>32</v>
      </c>
      <c r="AX1640" s="14" t="s">
        <v>77</v>
      </c>
      <c r="AY1640" s="223" t="s">
        <v>292</v>
      </c>
    </row>
    <row r="1641" spans="2:51" s="14" customFormat="1" ht="11.25">
      <c r="B1641" s="213"/>
      <c r="C1641" s="214"/>
      <c r="D1641" s="204" t="s">
        <v>301</v>
      </c>
      <c r="E1641" s="215" t="s">
        <v>1</v>
      </c>
      <c r="F1641" s="216" t="s">
        <v>2007</v>
      </c>
      <c r="G1641" s="214"/>
      <c r="H1641" s="217">
        <v>34.4</v>
      </c>
      <c r="I1641" s="218"/>
      <c r="J1641" s="214"/>
      <c r="K1641" s="214"/>
      <c r="L1641" s="219"/>
      <c r="M1641" s="220"/>
      <c r="N1641" s="221"/>
      <c r="O1641" s="221"/>
      <c r="P1641" s="221"/>
      <c r="Q1641" s="221"/>
      <c r="R1641" s="221"/>
      <c r="S1641" s="221"/>
      <c r="T1641" s="222"/>
      <c r="AT1641" s="223" t="s">
        <v>301</v>
      </c>
      <c r="AU1641" s="223" t="s">
        <v>120</v>
      </c>
      <c r="AV1641" s="14" t="s">
        <v>120</v>
      </c>
      <c r="AW1641" s="14" t="s">
        <v>32</v>
      </c>
      <c r="AX1641" s="14" t="s">
        <v>77</v>
      </c>
      <c r="AY1641" s="223" t="s">
        <v>292</v>
      </c>
    </row>
    <row r="1642" spans="2:51" s="14" customFormat="1" ht="11.25">
      <c r="B1642" s="213"/>
      <c r="C1642" s="214"/>
      <c r="D1642" s="204" t="s">
        <v>301</v>
      </c>
      <c r="E1642" s="215" t="s">
        <v>1</v>
      </c>
      <c r="F1642" s="216" t="s">
        <v>2008</v>
      </c>
      <c r="G1642" s="214"/>
      <c r="H1642" s="217">
        <v>17.170000000000002</v>
      </c>
      <c r="I1642" s="218"/>
      <c r="J1642" s="214"/>
      <c r="K1642" s="214"/>
      <c r="L1642" s="219"/>
      <c r="M1642" s="220"/>
      <c r="N1642" s="221"/>
      <c r="O1642" s="221"/>
      <c r="P1642" s="221"/>
      <c r="Q1642" s="221"/>
      <c r="R1642" s="221"/>
      <c r="S1642" s="221"/>
      <c r="T1642" s="222"/>
      <c r="AT1642" s="223" t="s">
        <v>301</v>
      </c>
      <c r="AU1642" s="223" t="s">
        <v>120</v>
      </c>
      <c r="AV1642" s="14" t="s">
        <v>120</v>
      </c>
      <c r="AW1642" s="14" t="s">
        <v>32</v>
      </c>
      <c r="AX1642" s="14" t="s">
        <v>77</v>
      </c>
      <c r="AY1642" s="223" t="s">
        <v>292</v>
      </c>
    </row>
    <row r="1643" spans="2:51" s="14" customFormat="1" ht="11.25">
      <c r="B1643" s="213"/>
      <c r="C1643" s="214"/>
      <c r="D1643" s="204" t="s">
        <v>301</v>
      </c>
      <c r="E1643" s="215" t="s">
        <v>1</v>
      </c>
      <c r="F1643" s="216" t="s">
        <v>2009</v>
      </c>
      <c r="G1643" s="214"/>
      <c r="H1643" s="217">
        <v>17.149999999999999</v>
      </c>
      <c r="I1643" s="218"/>
      <c r="J1643" s="214"/>
      <c r="K1643" s="214"/>
      <c r="L1643" s="219"/>
      <c r="M1643" s="220"/>
      <c r="N1643" s="221"/>
      <c r="O1643" s="221"/>
      <c r="P1643" s="221"/>
      <c r="Q1643" s="221"/>
      <c r="R1643" s="221"/>
      <c r="S1643" s="221"/>
      <c r="T1643" s="222"/>
      <c r="AT1643" s="223" t="s">
        <v>301</v>
      </c>
      <c r="AU1643" s="223" t="s">
        <v>120</v>
      </c>
      <c r="AV1643" s="14" t="s">
        <v>120</v>
      </c>
      <c r="AW1643" s="14" t="s">
        <v>32</v>
      </c>
      <c r="AX1643" s="14" t="s">
        <v>77</v>
      </c>
      <c r="AY1643" s="223" t="s">
        <v>292</v>
      </c>
    </row>
    <row r="1644" spans="2:51" s="14" customFormat="1" ht="11.25">
      <c r="B1644" s="213"/>
      <c r="C1644" s="214"/>
      <c r="D1644" s="204" t="s">
        <v>301</v>
      </c>
      <c r="E1644" s="215" t="s">
        <v>1</v>
      </c>
      <c r="F1644" s="216" t="s">
        <v>2010</v>
      </c>
      <c r="G1644" s="214"/>
      <c r="H1644" s="217">
        <v>34.4</v>
      </c>
      <c r="I1644" s="218"/>
      <c r="J1644" s="214"/>
      <c r="K1644" s="214"/>
      <c r="L1644" s="219"/>
      <c r="M1644" s="220"/>
      <c r="N1644" s="221"/>
      <c r="O1644" s="221"/>
      <c r="P1644" s="221"/>
      <c r="Q1644" s="221"/>
      <c r="R1644" s="221"/>
      <c r="S1644" s="221"/>
      <c r="T1644" s="222"/>
      <c r="AT1644" s="223" t="s">
        <v>301</v>
      </c>
      <c r="AU1644" s="223" t="s">
        <v>120</v>
      </c>
      <c r="AV1644" s="14" t="s">
        <v>120</v>
      </c>
      <c r="AW1644" s="14" t="s">
        <v>32</v>
      </c>
      <c r="AX1644" s="14" t="s">
        <v>77</v>
      </c>
      <c r="AY1644" s="223" t="s">
        <v>292</v>
      </c>
    </row>
    <row r="1645" spans="2:51" s="14" customFormat="1" ht="11.25">
      <c r="B1645" s="213"/>
      <c r="C1645" s="214"/>
      <c r="D1645" s="204" t="s">
        <v>301</v>
      </c>
      <c r="E1645" s="215" t="s">
        <v>1</v>
      </c>
      <c r="F1645" s="216" t="s">
        <v>2011</v>
      </c>
      <c r="G1645" s="214"/>
      <c r="H1645" s="217">
        <v>9.86</v>
      </c>
      <c r="I1645" s="218"/>
      <c r="J1645" s="214"/>
      <c r="K1645" s="214"/>
      <c r="L1645" s="219"/>
      <c r="M1645" s="220"/>
      <c r="N1645" s="221"/>
      <c r="O1645" s="221"/>
      <c r="P1645" s="221"/>
      <c r="Q1645" s="221"/>
      <c r="R1645" s="221"/>
      <c r="S1645" s="221"/>
      <c r="T1645" s="222"/>
      <c r="AT1645" s="223" t="s">
        <v>301</v>
      </c>
      <c r="AU1645" s="223" t="s">
        <v>120</v>
      </c>
      <c r="AV1645" s="14" t="s">
        <v>120</v>
      </c>
      <c r="AW1645" s="14" t="s">
        <v>32</v>
      </c>
      <c r="AX1645" s="14" t="s">
        <v>77</v>
      </c>
      <c r="AY1645" s="223" t="s">
        <v>292</v>
      </c>
    </row>
    <row r="1646" spans="2:51" s="14" customFormat="1" ht="11.25">
      <c r="B1646" s="213"/>
      <c r="C1646" s="214"/>
      <c r="D1646" s="204" t="s">
        <v>301</v>
      </c>
      <c r="E1646" s="215" t="s">
        <v>1</v>
      </c>
      <c r="F1646" s="216" t="s">
        <v>2012</v>
      </c>
      <c r="G1646" s="214"/>
      <c r="H1646" s="217">
        <v>13.17</v>
      </c>
      <c r="I1646" s="218"/>
      <c r="J1646" s="214"/>
      <c r="K1646" s="214"/>
      <c r="L1646" s="219"/>
      <c r="M1646" s="220"/>
      <c r="N1646" s="221"/>
      <c r="O1646" s="221"/>
      <c r="P1646" s="221"/>
      <c r="Q1646" s="221"/>
      <c r="R1646" s="221"/>
      <c r="S1646" s="221"/>
      <c r="T1646" s="222"/>
      <c r="AT1646" s="223" t="s">
        <v>301</v>
      </c>
      <c r="AU1646" s="223" t="s">
        <v>120</v>
      </c>
      <c r="AV1646" s="14" t="s">
        <v>120</v>
      </c>
      <c r="AW1646" s="14" t="s">
        <v>32</v>
      </c>
      <c r="AX1646" s="14" t="s">
        <v>77</v>
      </c>
      <c r="AY1646" s="223" t="s">
        <v>292</v>
      </c>
    </row>
    <row r="1647" spans="2:51" s="14" customFormat="1" ht="11.25">
      <c r="B1647" s="213"/>
      <c r="C1647" s="214"/>
      <c r="D1647" s="204" t="s">
        <v>301</v>
      </c>
      <c r="E1647" s="215" t="s">
        <v>1</v>
      </c>
      <c r="F1647" s="216" t="s">
        <v>2013</v>
      </c>
      <c r="G1647" s="214"/>
      <c r="H1647" s="217">
        <v>14.39</v>
      </c>
      <c r="I1647" s="218"/>
      <c r="J1647" s="214"/>
      <c r="K1647" s="214"/>
      <c r="L1647" s="219"/>
      <c r="M1647" s="220"/>
      <c r="N1647" s="221"/>
      <c r="O1647" s="221"/>
      <c r="P1647" s="221"/>
      <c r="Q1647" s="221"/>
      <c r="R1647" s="221"/>
      <c r="S1647" s="221"/>
      <c r="T1647" s="222"/>
      <c r="AT1647" s="223" t="s">
        <v>301</v>
      </c>
      <c r="AU1647" s="223" t="s">
        <v>120</v>
      </c>
      <c r="AV1647" s="14" t="s">
        <v>120</v>
      </c>
      <c r="AW1647" s="14" t="s">
        <v>32</v>
      </c>
      <c r="AX1647" s="14" t="s">
        <v>77</v>
      </c>
      <c r="AY1647" s="223" t="s">
        <v>292</v>
      </c>
    </row>
    <row r="1648" spans="2:51" s="14" customFormat="1" ht="11.25">
      <c r="B1648" s="213"/>
      <c r="C1648" s="214"/>
      <c r="D1648" s="204" t="s">
        <v>301</v>
      </c>
      <c r="E1648" s="215" t="s">
        <v>1</v>
      </c>
      <c r="F1648" s="216" t="s">
        <v>2014</v>
      </c>
      <c r="G1648" s="214"/>
      <c r="H1648" s="217">
        <v>4.1900000000000004</v>
      </c>
      <c r="I1648" s="218"/>
      <c r="J1648" s="214"/>
      <c r="K1648" s="214"/>
      <c r="L1648" s="219"/>
      <c r="M1648" s="220"/>
      <c r="N1648" s="221"/>
      <c r="O1648" s="221"/>
      <c r="P1648" s="221"/>
      <c r="Q1648" s="221"/>
      <c r="R1648" s="221"/>
      <c r="S1648" s="221"/>
      <c r="T1648" s="222"/>
      <c r="AT1648" s="223" t="s">
        <v>301</v>
      </c>
      <c r="AU1648" s="223" t="s">
        <v>120</v>
      </c>
      <c r="AV1648" s="14" t="s">
        <v>120</v>
      </c>
      <c r="AW1648" s="14" t="s">
        <v>32</v>
      </c>
      <c r="AX1648" s="14" t="s">
        <v>77</v>
      </c>
      <c r="AY1648" s="223" t="s">
        <v>292</v>
      </c>
    </row>
    <row r="1649" spans="2:51" s="14" customFormat="1" ht="11.25">
      <c r="B1649" s="213"/>
      <c r="C1649" s="214"/>
      <c r="D1649" s="204" t="s">
        <v>301</v>
      </c>
      <c r="E1649" s="215" t="s">
        <v>1</v>
      </c>
      <c r="F1649" s="216" t="s">
        <v>2015</v>
      </c>
      <c r="G1649" s="214"/>
      <c r="H1649" s="217">
        <v>1.38</v>
      </c>
      <c r="I1649" s="218"/>
      <c r="J1649" s="214"/>
      <c r="K1649" s="214"/>
      <c r="L1649" s="219"/>
      <c r="M1649" s="220"/>
      <c r="N1649" s="221"/>
      <c r="O1649" s="221"/>
      <c r="P1649" s="221"/>
      <c r="Q1649" s="221"/>
      <c r="R1649" s="221"/>
      <c r="S1649" s="221"/>
      <c r="T1649" s="222"/>
      <c r="AT1649" s="223" t="s">
        <v>301</v>
      </c>
      <c r="AU1649" s="223" t="s">
        <v>120</v>
      </c>
      <c r="AV1649" s="14" t="s">
        <v>120</v>
      </c>
      <c r="AW1649" s="14" t="s">
        <v>32</v>
      </c>
      <c r="AX1649" s="14" t="s">
        <v>77</v>
      </c>
      <c r="AY1649" s="223" t="s">
        <v>292</v>
      </c>
    </row>
    <row r="1650" spans="2:51" s="14" customFormat="1" ht="11.25">
      <c r="B1650" s="213"/>
      <c r="C1650" s="214"/>
      <c r="D1650" s="204" t="s">
        <v>301</v>
      </c>
      <c r="E1650" s="215" t="s">
        <v>1</v>
      </c>
      <c r="F1650" s="216" t="s">
        <v>2016</v>
      </c>
      <c r="G1650" s="214"/>
      <c r="H1650" s="217">
        <v>1.41</v>
      </c>
      <c r="I1650" s="218"/>
      <c r="J1650" s="214"/>
      <c r="K1650" s="214"/>
      <c r="L1650" s="219"/>
      <c r="M1650" s="220"/>
      <c r="N1650" s="221"/>
      <c r="O1650" s="221"/>
      <c r="P1650" s="221"/>
      <c r="Q1650" s="221"/>
      <c r="R1650" s="221"/>
      <c r="S1650" s="221"/>
      <c r="T1650" s="222"/>
      <c r="AT1650" s="223" t="s">
        <v>301</v>
      </c>
      <c r="AU1650" s="223" t="s">
        <v>120</v>
      </c>
      <c r="AV1650" s="14" t="s">
        <v>120</v>
      </c>
      <c r="AW1650" s="14" t="s">
        <v>32</v>
      </c>
      <c r="AX1650" s="14" t="s">
        <v>77</v>
      </c>
      <c r="AY1650" s="223" t="s">
        <v>292</v>
      </c>
    </row>
    <row r="1651" spans="2:51" s="14" customFormat="1" ht="11.25">
      <c r="B1651" s="213"/>
      <c r="C1651" s="214"/>
      <c r="D1651" s="204" t="s">
        <v>301</v>
      </c>
      <c r="E1651" s="215" t="s">
        <v>1</v>
      </c>
      <c r="F1651" s="216" t="s">
        <v>2017</v>
      </c>
      <c r="G1651" s="214"/>
      <c r="H1651" s="217">
        <v>18.23</v>
      </c>
      <c r="I1651" s="218"/>
      <c r="J1651" s="214"/>
      <c r="K1651" s="214"/>
      <c r="L1651" s="219"/>
      <c r="M1651" s="220"/>
      <c r="N1651" s="221"/>
      <c r="O1651" s="221"/>
      <c r="P1651" s="221"/>
      <c r="Q1651" s="221"/>
      <c r="R1651" s="221"/>
      <c r="S1651" s="221"/>
      <c r="T1651" s="222"/>
      <c r="AT1651" s="223" t="s">
        <v>301</v>
      </c>
      <c r="AU1651" s="223" t="s">
        <v>120</v>
      </c>
      <c r="AV1651" s="14" t="s">
        <v>120</v>
      </c>
      <c r="AW1651" s="14" t="s">
        <v>32</v>
      </c>
      <c r="AX1651" s="14" t="s">
        <v>77</v>
      </c>
      <c r="AY1651" s="223" t="s">
        <v>292</v>
      </c>
    </row>
    <row r="1652" spans="2:51" s="16" customFormat="1" ht="11.25">
      <c r="B1652" s="235"/>
      <c r="C1652" s="236"/>
      <c r="D1652" s="204" t="s">
        <v>301</v>
      </c>
      <c r="E1652" s="237" t="s">
        <v>1</v>
      </c>
      <c r="F1652" s="238" t="s">
        <v>316</v>
      </c>
      <c r="G1652" s="236"/>
      <c r="H1652" s="239">
        <v>549.76</v>
      </c>
      <c r="I1652" s="240"/>
      <c r="J1652" s="236"/>
      <c r="K1652" s="236"/>
      <c r="L1652" s="241"/>
      <c r="M1652" s="242"/>
      <c r="N1652" s="243"/>
      <c r="O1652" s="243"/>
      <c r="P1652" s="243"/>
      <c r="Q1652" s="243"/>
      <c r="R1652" s="243"/>
      <c r="S1652" s="243"/>
      <c r="T1652" s="244"/>
      <c r="AT1652" s="245" t="s">
        <v>301</v>
      </c>
      <c r="AU1652" s="245" t="s">
        <v>120</v>
      </c>
      <c r="AV1652" s="16" t="s">
        <v>317</v>
      </c>
      <c r="AW1652" s="16" t="s">
        <v>32</v>
      </c>
      <c r="AX1652" s="16" t="s">
        <v>77</v>
      </c>
      <c r="AY1652" s="245" t="s">
        <v>292</v>
      </c>
    </row>
    <row r="1653" spans="2:51" s="13" customFormat="1" ht="11.25">
      <c r="B1653" s="202"/>
      <c r="C1653" s="203"/>
      <c r="D1653" s="204" t="s">
        <v>301</v>
      </c>
      <c r="E1653" s="205" t="s">
        <v>1</v>
      </c>
      <c r="F1653" s="206" t="s">
        <v>544</v>
      </c>
      <c r="G1653" s="203"/>
      <c r="H1653" s="205" t="s">
        <v>1</v>
      </c>
      <c r="I1653" s="207"/>
      <c r="J1653" s="203"/>
      <c r="K1653" s="203"/>
      <c r="L1653" s="208"/>
      <c r="M1653" s="209"/>
      <c r="N1653" s="210"/>
      <c r="O1653" s="210"/>
      <c r="P1653" s="210"/>
      <c r="Q1653" s="210"/>
      <c r="R1653" s="210"/>
      <c r="S1653" s="210"/>
      <c r="T1653" s="211"/>
      <c r="AT1653" s="212" t="s">
        <v>301</v>
      </c>
      <c r="AU1653" s="212" t="s">
        <v>120</v>
      </c>
      <c r="AV1653" s="13" t="s">
        <v>85</v>
      </c>
      <c r="AW1653" s="13" t="s">
        <v>32</v>
      </c>
      <c r="AX1653" s="13" t="s">
        <v>77</v>
      </c>
      <c r="AY1653" s="212" t="s">
        <v>292</v>
      </c>
    </row>
    <row r="1654" spans="2:51" s="14" customFormat="1" ht="11.25">
      <c r="B1654" s="213"/>
      <c r="C1654" s="214"/>
      <c r="D1654" s="204" t="s">
        <v>301</v>
      </c>
      <c r="E1654" s="215" t="s">
        <v>1</v>
      </c>
      <c r="F1654" s="216" t="s">
        <v>2018</v>
      </c>
      <c r="G1654" s="214"/>
      <c r="H1654" s="217">
        <v>163.25</v>
      </c>
      <c r="I1654" s="218"/>
      <c r="J1654" s="214"/>
      <c r="K1654" s="214"/>
      <c r="L1654" s="219"/>
      <c r="M1654" s="220"/>
      <c r="N1654" s="221"/>
      <c r="O1654" s="221"/>
      <c r="P1654" s="221"/>
      <c r="Q1654" s="221"/>
      <c r="R1654" s="221"/>
      <c r="S1654" s="221"/>
      <c r="T1654" s="222"/>
      <c r="AT1654" s="223" t="s">
        <v>301</v>
      </c>
      <c r="AU1654" s="223" t="s">
        <v>120</v>
      </c>
      <c r="AV1654" s="14" t="s">
        <v>120</v>
      </c>
      <c r="AW1654" s="14" t="s">
        <v>32</v>
      </c>
      <c r="AX1654" s="14" t="s">
        <v>77</v>
      </c>
      <c r="AY1654" s="223" t="s">
        <v>292</v>
      </c>
    </row>
    <row r="1655" spans="2:51" s="14" customFormat="1" ht="11.25">
      <c r="B1655" s="213"/>
      <c r="C1655" s="214"/>
      <c r="D1655" s="204" t="s">
        <v>301</v>
      </c>
      <c r="E1655" s="215" t="s">
        <v>1</v>
      </c>
      <c r="F1655" s="216" t="s">
        <v>2019</v>
      </c>
      <c r="G1655" s="214"/>
      <c r="H1655" s="217">
        <v>47.56</v>
      </c>
      <c r="I1655" s="218"/>
      <c r="J1655" s="214"/>
      <c r="K1655" s="214"/>
      <c r="L1655" s="219"/>
      <c r="M1655" s="220"/>
      <c r="N1655" s="221"/>
      <c r="O1655" s="221"/>
      <c r="P1655" s="221"/>
      <c r="Q1655" s="221"/>
      <c r="R1655" s="221"/>
      <c r="S1655" s="221"/>
      <c r="T1655" s="222"/>
      <c r="AT1655" s="223" t="s">
        <v>301</v>
      </c>
      <c r="AU1655" s="223" t="s">
        <v>120</v>
      </c>
      <c r="AV1655" s="14" t="s">
        <v>120</v>
      </c>
      <c r="AW1655" s="14" t="s">
        <v>32</v>
      </c>
      <c r="AX1655" s="14" t="s">
        <v>77</v>
      </c>
      <c r="AY1655" s="223" t="s">
        <v>292</v>
      </c>
    </row>
    <row r="1656" spans="2:51" s="14" customFormat="1" ht="11.25">
      <c r="B1656" s="213"/>
      <c r="C1656" s="214"/>
      <c r="D1656" s="204" t="s">
        <v>301</v>
      </c>
      <c r="E1656" s="215" t="s">
        <v>1</v>
      </c>
      <c r="F1656" s="216" t="s">
        <v>2020</v>
      </c>
      <c r="G1656" s="214"/>
      <c r="H1656" s="217">
        <v>9</v>
      </c>
      <c r="I1656" s="218"/>
      <c r="J1656" s="214"/>
      <c r="K1656" s="214"/>
      <c r="L1656" s="219"/>
      <c r="M1656" s="220"/>
      <c r="N1656" s="221"/>
      <c r="O1656" s="221"/>
      <c r="P1656" s="221"/>
      <c r="Q1656" s="221"/>
      <c r="R1656" s="221"/>
      <c r="S1656" s="221"/>
      <c r="T1656" s="222"/>
      <c r="AT1656" s="223" t="s">
        <v>301</v>
      </c>
      <c r="AU1656" s="223" t="s">
        <v>120</v>
      </c>
      <c r="AV1656" s="14" t="s">
        <v>120</v>
      </c>
      <c r="AW1656" s="14" t="s">
        <v>32</v>
      </c>
      <c r="AX1656" s="14" t="s">
        <v>77</v>
      </c>
      <c r="AY1656" s="223" t="s">
        <v>292</v>
      </c>
    </row>
    <row r="1657" spans="2:51" s="14" customFormat="1" ht="11.25">
      <c r="B1657" s="213"/>
      <c r="C1657" s="214"/>
      <c r="D1657" s="204" t="s">
        <v>301</v>
      </c>
      <c r="E1657" s="215" t="s">
        <v>1</v>
      </c>
      <c r="F1657" s="216" t="s">
        <v>2021</v>
      </c>
      <c r="G1657" s="214"/>
      <c r="H1657" s="217">
        <v>7.06</v>
      </c>
      <c r="I1657" s="218"/>
      <c r="J1657" s="214"/>
      <c r="K1657" s="214"/>
      <c r="L1657" s="219"/>
      <c r="M1657" s="220"/>
      <c r="N1657" s="221"/>
      <c r="O1657" s="221"/>
      <c r="P1657" s="221"/>
      <c r="Q1657" s="221"/>
      <c r="R1657" s="221"/>
      <c r="S1657" s="221"/>
      <c r="T1657" s="222"/>
      <c r="AT1657" s="223" t="s">
        <v>301</v>
      </c>
      <c r="AU1657" s="223" t="s">
        <v>120</v>
      </c>
      <c r="AV1657" s="14" t="s">
        <v>120</v>
      </c>
      <c r="AW1657" s="14" t="s">
        <v>32</v>
      </c>
      <c r="AX1657" s="14" t="s">
        <v>77</v>
      </c>
      <c r="AY1657" s="223" t="s">
        <v>292</v>
      </c>
    </row>
    <row r="1658" spans="2:51" s="14" customFormat="1" ht="11.25">
      <c r="B1658" s="213"/>
      <c r="C1658" s="214"/>
      <c r="D1658" s="204" t="s">
        <v>301</v>
      </c>
      <c r="E1658" s="215" t="s">
        <v>1</v>
      </c>
      <c r="F1658" s="216" t="s">
        <v>2022</v>
      </c>
      <c r="G1658" s="214"/>
      <c r="H1658" s="217">
        <v>14.71</v>
      </c>
      <c r="I1658" s="218"/>
      <c r="J1658" s="214"/>
      <c r="K1658" s="214"/>
      <c r="L1658" s="219"/>
      <c r="M1658" s="220"/>
      <c r="N1658" s="221"/>
      <c r="O1658" s="221"/>
      <c r="P1658" s="221"/>
      <c r="Q1658" s="221"/>
      <c r="R1658" s="221"/>
      <c r="S1658" s="221"/>
      <c r="T1658" s="222"/>
      <c r="AT1658" s="223" t="s">
        <v>301</v>
      </c>
      <c r="AU1658" s="223" t="s">
        <v>120</v>
      </c>
      <c r="AV1658" s="14" t="s">
        <v>120</v>
      </c>
      <c r="AW1658" s="14" t="s">
        <v>32</v>
      </c>
      <c r="AX1658" s="14" t="s">
        <v>77</v>
      </c>
      <c r="AY1658" s="223" t="s">
        <v>292</v>
      </c>
    </row>
    <row r="1659" spans="2:51" s="14" customFormat="1" ht="11.25">
      <c r="B1659" s="213"/>
      <c r="C1659" s="214"/>
      <c r="D1659" s="204" t="s">
        <v>301</v>
      </c>
      <c r="E1659" s="215" t="s">
        <v>1</v>
      </c>
      <c r="F1659" s="216" t="s">
        <v>2023</v>
      </c>
      <c r="G1659" s="214"/>
      <c r="H1659" s="217">
        <v>10.69</v>
      </c>
      <c r="I1659" s="218"/>
      <c r="J1659" s="214"/>
      <c r="K1659" s="214"/>
      <c r="L1659" s="219"/>
      <c r="M1659" s="220"/>
      <c r="N1659" s="221"/>
      <c r="O1659" s="221"/>
      <c r="P1659" s="221"/>
      <c r="Q1659" s="221"/>
      <c r="R1659" s="221"/>
      <c r="S1659" s="221"/>
      <c r="T1659" s="222"/>
      <c r="AT1659" s="223" t="s">
        <v>301</v>
      </c>
      <c r="AU1659" s="223" t="s">
        <v>120</v>
      </c>
      <c r="AV1659" s="14" t="s">
        <v>120</v>
      </c>
      <c r="AW1659" s="14" t="s">
        <v>32</v>
      </c>
      <c r="AX1659" s="14" t="s">
        <v>77</v>
      </c>
      <c r="AY1659" s="223" t="s">
        <v>292</v>
      </c>
    </row>
    <row r="1660" spans="2:51" s="14" customFormat="1" ht="11.25">
      <c r="B1660" s="213"/>
      <c r="C1660" s="214"/>
      <c r="D1660" s="204" t="s">
        <v>301</v>
      </c>
      <c r="E1660" s="215" t="s">
        <v>1</v>
      </c>
      <c r="F1660" s="216" t="s">
        <v>2024</v>
      </c>
      <c r="G1660" s="214"/>
      <c r="H1660" s="217">
        <v>35.520000000000003</v>
      </c>
      <c r="I1660" s="218"/>
      <c r="J1660" s="214"/>
      <c r="K1660" s="214"/>
      <c r="L1660" s="219"/>
      <c r="M1660" s="220"/>
      <c r="N1660" s="221"/>
      <c r="O1660" s="221"/>
      <c r="P1660" s="221"/>
      <c r="Q1660" s="221"/>
      <c r="R1660" s="221"/>
      <c r="S1660" s="221"/>
      <c r="T1660" s="222"/>
      <c r="AT1660" s="223" t="s">
        <v>301</v>
      </c>
      <c r="AU1660" s="223" t="s">
        <v>120</v>
      </c>
      <c r="AV1660" s="14" t="s">
        <v>120</v>
      </c>
      <c r="AW1660" s="14" t="s">
        <v>32</v>
      </c>
      <c r="AX1660" s="14" t="s">
        <v>77</v>
      </c>
      <c r="AY1660" s="223" t="s">
        <v>292</v>
      </c>
    </row>
    <row r="1661" spans="2:51" s="14" customFormat="1" ht="11.25">
      <c r="B1661" s="213"/>
      <c r="C1661" s="214"/>
      <c r="D1661" s="204" t="s">
        <v>301</v>
      </c>
      <c r="E1661" s="215" t="s">
        <v>1</v>
      </c>
      <c r="F1661" s="216" t="s">
        <v>2025</v>
      </c>
      <c r="G1661" s="214"/>
      <c r="H1661" s="217">
        <v>17.89</v>
      </c>
      <c r="I1661" s="218"/>
      <c r="J1661" s="214"/>
      <c r="K1661" s="214"/>
      <c r="L1661" s="219"/>
      <c r="M1661" s="220"/>
      <c r="N1661" s="221"/>
      <c r="O1661" s="221"/>
      <c r="P1661" s="221"/>
      <c r="Q1661" s="221"/>
      <c r="R1661" s="221"/>
      <c r="S1661" s="221"/>
      <c r="T1661" s="222"/>
      <c r="AT1661" s="223" t="s">
        <v>301</v>
      </c>
      <c r="AU1661" s="223" t="s">
        <v>120</v>
      </c>
      <c r="AV1661" s="14" t="s">
        <v>120</v>
      </c>
      <c r="AW1661" s="14" t="s">
        <v>32</v>
      </c>
      <c r="AX1661" s="14" t="s">
        <v>77</v>
      </c>
      <c r="AY1661" s="223" t="s">
        <v>292</v>
      </c>
    </row>
    <row r="1662" spans="2:51" s="14" customFormat="1" ht="11.25">
      <c r="B1662" s="213"/>
      <c r="C1662" s="214"/>
      <c r="D1662" s="204" t="s">
        <v>301</v>
      </c>
      <c r="E1662" s="215" t="s">
        <v>1</v>
      </c>
      <c r="F1662" s="216" t="s">
        <v>2026</v>
      </c>
      <c r="G1662" s="214"/>
      <c r="H1662" s="217">
        <v>34.46</v>
      </c>
      <c r="I1662" s="218"/>
      <c r="J1662" s="214"/>
      <c r="K1662" s="214"/>
      <c r="L1662" s="219"/>
      <c r="M1662" s="220"/>
      <c r="N1662" s="221"/>
      <c r="O1662" s="221"/>
      <c r="P1662" s="221"/>
      <c r="Q1662" s="221"/>
      <c r="R1662" s="221"/>
      <c r="S1662" s="221"/>
      <c r="T1662" s="222"/>
      <c r="AT1662" s="223" t="s">
        <v>301</v>
      </c>
      <c r="AU1662" s="223" t="s">
        <v>120</v>
      </c>
      <c r="AV1662" s="14" t="s">
        <v>120</v>
      </c>
      <c r="AW1662" s="14" t="s">
        <v>32</v>
      </c>
      <c r="AX1662" s="14" t="s">
        <v>77</v>
      </c>
      <c r="AY1662" s="223" t="s">
        <v>292</v>
      </c>
    </row>
    <row r="1663" spans="2:51" s="14" customFormat="1" ht="11.25">
      <c r="B1663" s="213"/>
      <c r="C1663" s="214"/>
      <c r="D1663" s="204" t="s">
        <v>301</v>
      </c>
      <c r="E1663" s="215" t="s">
        <v>1</v>
      </c>
      <c r="F1663" s="216" t="s">
        <v>2027</v>
      </c>
      <c r="G1663" s="214"/>
      <c r="H1663" s="217">
        <v>35.700000000000003</v>
      </c>
      <c r="I1663" s="218"/>
      <c r="J1663" s="214"/>
      <c r="K1663" s="214"/>
      <c r="L1663" s="219"/>
      <c r="M1663" s="220"/>
      <c r="N1663" s="221"/>
      <c r="O1663" s="221"/>
      <c r="P1663" s="221"/>
      <c r="Q1663" s="221"/>
      <c r="R1663" s="221"/>
      <c r="S1663" s="221"/>
      <c r="T1663" s="222"/>
      <c r="AT1663" s="223" t="s">
        <v>301</v>
      </c>
      <c r="AU1663" s="223" t="s">
        <v>120</v>
      </c>
      <c r="AV1663" s="14" t="s">
        <v>120</v>
      </c>
      <c r="AW1663" s="14" t="s">
        <v>32</v>
      </c>
      <c r="AX1663" s="14" t="s">
        <v>77</v>
      </c>
      <c r="AY1663" s="223" t="s">
        <v>292</v>
      </c>
    </row>
    <row r="1664" spans="2:51" s="14" customFormat="1" ht="11.25">
      <c r="B1664" s="213"/>
      <c r="C1664" s="214"/>
      <c r="D1664" s="204" t="s">
        <v>301</v>
      </c>
      <c r="E1664" s="215" t="s">
        <v>1</v>
      </c>
      <c r="F1664" s="216" t="s">
        <v>2028</v>
      </c>
      <c r="G1664" s="214"/>
      <c r="H1664" s="217">
        <v>34.4</v>
      </c>
      <c r="I1664" s="218"/>
      <c r="J1664" s="214"/>
      <c r="K1664" s="214"/>
      <c r="L1664" s="219"/>
      <c r="M1664" s="220"/>
      <c r="N1664" s="221"/>
      <c r="O1664" s="221"/>
      <c r="P1664" s="221"/>
      <c r="Q1664" s="221"/>
      <c r="R1664" s="221"/>
      <c r="S1664" s="221"/>
      <c r="T1664" s="222"/>
      <c r="AT1664" s="223" t="s">
        <v>301</v>
      </c>
      <c r="AU1664" s="223" t="s">
        <v>120</v>
      </c>
      <c r="AV1664" s="14" t="s">
        <v>120</v>
      </c>
      <c r="AW1664" s="14" t="s">
        <v>32</v>
      </c>
      <c r="AX1664" s="14" t="s">
        <v>77</v>
      </c>
      <c r="AY1664" s="223" t="s">
        <v>292</v>
      </c>
    </row>
    <row r="1665" spans="2:51" s="14" customFormat="1" ht="11.25">
      <c r="B1665" s="213"/>
      <c r="C1665" s="214"/>
      <c r="D1665" s="204" t="s">
        <v>301</v>
      </c>
      <c r="E1665" s="215" t="s">
        <v>1</v>
      </c>
      <c r="F1665" s="216" t="s">
        <v>2029</v>
      </c>
      <c r="G1665" s="214"/>
      <c r="H1665" s="217">
        <v>17.170000000000002</v>
      </c>
      <c r="I1665" s="218"/>
      <c r="J1665" s="214"/>
      <c r="K1665" s="214"/>
      <c r="L1665" s="219"/>
      <c r="M1665" s="220"/>
      <c r="N1665" s="221"/>
      <c r="O1665" s="221"/>
      <c r="P1665" s="221"/>
      <c r="Q1665" s="221"/>
      <c r="R1665" s="221"/>
      <c r="S1665" s="221"/>
      <c r="T1665" s="222"/>
      <c r="AT1665" s="223" t="s">
        <v>301</v>
      </c>
      <c r="AU1665" s="223" t="s">
        <v>120</v>
      </c>
      <c r="AV1665" s="14" t="s">
        <v>120</v>
      </c>
      <c r="AW1665" s="14" t="s">
        <v>32</v>
      </c>
      <c r="AX1665" s="14" t="s">
        <v>77</v>
      </c>
      <c r="AY1665" s="223" t="s">
        <v>292</v>
      </c>
    </row>
    <row r="1666" spans="2:51" s="14" customFormat="1" ht="11.25">
      <c r="B1666" s="213"/>
      <c r="C1666" s="214"/>
      <c r="D1666" s="204" t="s">
        <v>301</v>
      </c>
      <c r="E1666" s="215" t="s">
        <v>1</v>
      </c>
      <c r="F1666" s="216" t="s">
        <v>2030</v>
      </c>
      <c r="G1666" s="214"/>
      <c r="H1666" s="217">
        <v>17.149999999999999</v>
      </c>
      <c r="I1666" s="218"/>
      <c r="J1666" s="214"/>
      <c r="K1666" s="214"/>
      <c r="L1666" s="219"/>
      <c r="M1666" s="220"/>
      <c r="N1666" s="221"/>
      <c r="O1666" s="221"/>
      <c r="P1666" s="221"/>
      <c r="Q1666" s="221"/>
      <c r="R1666" s="221"/>
      <c r="S1666" s="221"/>
      <c r="T1666" s="222"/>
      <c r="AT1666" s="223" t="s">
        <v>301</v>
      </c>
      <c r="AU1666" s="223" t="s">
        <v>120</v>
      </c>
      <c r="AV1666" s="14" t="s">
        <v>120</v>
      </c>
      <c r="AW1666" s="14" t="s">
        <v>32</v>
      </c>
      <c r="AX1666" s="14" t="s">
        <v>77</v>
      </c>
      <c r="AY1666" s="223" t="s">
        <v>292</v>
      </c>
    </row>
    <row r="1667" spans="2:51" s="14" customFormat="1" ht="11.25">
      <c r="B1667" s="213"/>
      <c r="C1667" s="214"/>
      <c r="D1667" s="204" t="s">
        <v>301</v>
      </c>
      <c r="E1667" s="215" t="s">
        <v>1</v>
      </c>
      <c r="F1667" s="216" t="s">
        <v>2031</v>
      </c>
      <c r="G1667" s="214"/>
      <c r="H1667" s="217">
        <v>34.4</v>
      </c>
      <c r="I1667" s="218"/>
      <c r="J1667" s="214"/>
      <c r="K1667" s="214"/>
      <c r="L1667" s="219"/>
      <c r="M1667" s="220"/>
      <c r="N1667" s="221"/>
      <c r="O1667" s="221"/>
      <c r="P1667" s="221"/>
      <c r="Q1667" s="221"/>
      <c r="R1667" s="221"/>
      <c r="S1667" s="221"/>
      <c r="T1667" s="222"/>
      <c r="AT1667" s="223" t="s">
        <v>301</v>
      </c>
      <c r="AU1667" s="223" t="s">
        <v>120</v>
      </c>
      <c r="AV1667" s="14" t="s">
        <v>120</v>
      </c>
      <c r="AW1667" s="14" t="s">
        <v>32</v>
      </c>
      <c r="AX1667" s="14" t="s">
        <v>77</v>
      </c>
      <c r="AY1667" s="223" t="s">
        <v>292</v>
      </c>
    </row>
    <row r="1668" spans="2:51" s="14" customFormat="1" ht="11.25">
      <c r="B1668" s="213"/>
      <c r="C1668" s="214"/>
      <c r="D1668" s="204" t="s">
        <v>301</v>
      </c>
      <c r="E1668" s="215" t="s">
        <v>1</v>
      </c>
      <c r="F1668" s="216" t="s">
        <v>2032</v>
      </c>
      <c r="G1668" s="214"/>
      <c r="H1668" s="217">
        <v>3.45</v>
      </c>
      <c r="I1668" s="218"/>
      <c r="J1668" s="214"/>
      <c r="K1668" s="214"/>
      <c r="L1668" s="219"/>
      <c r="M1668" s="220"/>
      <c r="N1668" s="221"/>
      <c r="O1668" s="221"/>
      <c r="P1668" s="221"/>
      <c r="Q1668" s="221"/>
      <c r="R1668" s="221"/>
      <c r="S1668" s="221"/>
      <c r="T1668" s="222"/>
      <c r="AT1668" s="223" t="s">
        <v>301</v>
      </c>
      <c r="AU1668" s="223" t="s">
        <v>120</v>
      </c>
      <c r="AV1668" s="14" t="s">
        <v>120</v>
      </c>
      <c r="AW1668" s="14" t="s">
        <v>32</v>
      </c>
      <c r="AX1668" s="14" t="s">
        <v>77</v>
      </c>
      <c r="AY1668" s="223" t="s">
        <v>292</v>
      </c>
    </row>
    <row r="1669" spans="2:51" s="14" customFormat="1" ht="11.25">
      <c r="B1669" s="213"/>
      <c r="C1669" s="214"/>
      <c r="D1669" s="204" t="s">
        <v>301</v>
      </c>
      <c r="E1669" s="215" t="s">
        <v>1</v>
      </c>
      <c r="F1669" s="216" t="s">
        <v>2033</v>
      </c>
      <c r="G1669" s="214"/>
      <c r="H1669" s="217">
        <v>6.33</v>
      </c>
      <c r="I1669" s="218"/>
      <c r="J1669" s="214"/>
      <c r="K1669" s="214"/>
      <c r="L1669" s="219"/>
      <c r="M1669" s="220"/>
      <c r="N1669" s="221"/>
      <c r="O1669" s="221"/>
      <c r="P1669" s="221"/>
      <c r="Q1669" s="221"/>
      <c r="R1669" s="221"/>
      <c r="S1669" s="221"/>
      <c r="T1669" s="222"/>
      <c r="AT1669" s="223" t="s">
        <v>301</v>
      </c>
      <c r="AU1669" s="223" t="s">
        <v>120</v>
      </c>
      <c r="AV1669" s="14" t="s">
        <v>120</v>
      </c>
      <c r="AW1669" s="14" t="s">
        <v>32</v>
      </c>
      <c r="AX1669" s="14" t="s">
        <v>77</v>
      </c>
      <c r="AY1669" s="223" t="s">
        <v>292</v>
      </c>
    </row>
    <row r="1670" spans="2:51" s="14" customFormat="1" ht="11.25">
      <c r="B1670" s="213"/>
      <c r="C1670" s="214"/>
      <c r="D1670" s="204" t="s">
        <v>301</v>
      </c>
      <c r="E1670" s="215" t="s">
        <v>1</v>
      </c>
      <c r="F1670" s="216" t="s">
        <v>2034</v>
      </c>
      <c r="G1670" s="214"/>
      <c r="H1670" s="217">
        <v>12.33</v>
      </c>
      <c r="I1670" s="218"/>
      <c r="J1670" s="214"/>
      <c r="K1670" s="214"/>
      <c r="L1670" s="219"/>
      <c r="M1670" s="220"/>
      <c r="N1670" s="221"/>
      <c r="O1670" s="221"/>
      <c r="P1670" s="221"/>
      <c r="Q1670" s="221"/>
      <c r="R1670" s="221"/>
      <c r="S1670" s="221"/>
      <c r="T1670" s="222"/>
      <c r="AT1670" s="223" t="s">
        <v>301</v>
      </c>
      <c r="AU1670" s="223" t="s">
        <v>120</v>
      </c>
      <c r="AV1670" s="14" t="s">
        <v>120</v>
      </c>
      <c r="AW1670" s="14" t="s">
        <v>32</v>
      </c>
      <c r="AX1670" s="14" t="s">
        <v>77</v>
      </c>
      <c r="AY1670" s="223" t="s">
        <v>292</v>
      </c>
    </row>
    <row r="1671" spans="2:51" s="14" customFormat="1" ht="11.25">
      <c r="B1671" s="213"/>
      <c r="C1671" s="214"/>
      <c r="D1671" s="204" t="s">
        <v>301</v>
      </c>
      <c r="E1671" s="215" t="s">
        <v>1</v>
      </c>
      <c r="F1671" s="216" t="s">
        <v>2035</v>
      </c>
      <c r="G1671" s="214"/>
      <c r="H1671" s="217">
        <v>14.39</v>
      </c>
      <c r="I1671" s="218"/>
      <c r="J1671" s="214"/>
      <c r="K1671" s="214"/>
      <c r="L1671" s="219"/>
      <c r="M1671" s="220"/>
      <c r="N1671" s="221"/>
      <c r="O1671" s="221"/>
      <c r="P1671" s="221"/>
      <c r="Q1671" s="221"/>
      <c r="R1671" s="221"/>
      <c r="S1671" s="221"/>
      <c r="T1671" s="222"/>
      <c r="AT1671" s="223" t="s">
        <v>301</v>
      </c>
      <c r="AU1671" s="223" t="s">
        <v>120</v>
      </c>
      <c r="AV1671" s="14" t="s">
        <v>120</v>
      </c>
      <c r="AW1671" s="14" t="s">
        <v>32</v>
      </c>
      <c r="AX1671" s="14" t="s">
        <v>77</v>
      </c>
      <c r="AY1671" s="223" t="s">
        <v>292</v>
      </c>
    </row>
    <row r="1672" spans="2:51" s="14" customFormat="1" ht="11.25">
      <c r="B1672" s="213"/>
      <c r="C1672" s="214"/>
      <c r="D1672" s="204" t="s">
        <v>301</v>
      </c>
      <c r="E1672" s="215" t="s">
        <v>1</v>
      </c>
      <c r="F1672" s="216" t="s">
        <v>2036</v>
      </c>
      <c r="G1672" s="214"/>
      <c r="H1672" s="217">
        <v>21.03</v>
      </c>
      <c r="I1672" s="218"/>
      <c r="J1672" s="214"/>
      <c r="K1672" s="214"/>
      <c r="L1672" s="219"/>
      <c r="M1672" s="220"/>
      <c r="N1672" s="221"/>
      <c r="O1672" s="221"/>
      <c r="P1672" s="221"/>
      <c r="Q1672" s="221"/>
      <c r="R1672" s="221"/>
      <c r="S1672" s="221"/>
      <c r="T1672" s="222"/>
      <c r="AT1672" s="223" t="s">
        <v>301</v>
      </c>
      <c r="AU1672" s="223" t="s">
        <v>120</v>
      </c>
      <c r="AV1672" s="14" t="s">
        <v>120</v>
      </c>
      <c r="AW1672" s="14" t="s">
        <v>32</v>
      </c>
      <c r="AX1672" s="14" t="s">
        <v>77</v>
      </c>
      <c r="AY1672" s="223" t="s">
        <v>292</v>
      </c>
    </row>
    <row r="1673" spans="2:51" s="16" customFormat="1" ht="11.25">
      <c r="B1673" s="235"/>
      <c r="C1673" s="236"/>
      <c r="D1673" s="204" t="s">
        <v>301</v>
      </c>
      <c r="E1673" s="237" t="s">
        <v>1</v>
      </c>
      <c r="F1673" s="238" t="s">
        <v>316</v>
      </c>
      <c r="G1673" s="236"/>
      <c r="H1673" s="239">
        <v>536.49</v>
      </c>
      <c r="I1673" s="240"/>
      <c r="J1673" s="236"/>
      <c r="K1673" s="236"/>
      <c r="L1673" s="241"/>
      <c r="M1673" s="242"/>
      <c r="N1673" s="243"/>
      <c r="O1673" s="243"/>
      <c r="P1673" s="243"/>
      <c r="Q1673" s="243"/>
      <c r="R1673" s="243"/>
      <c r="S1673" s="243"/>
      <c r="T1673" s="244"/>
      <c r="AT1673" s="245" t="s">
        <v>301</v>
      </c>
      <c r="AU1673" s="245" t="s">
        <v>120</v>
      </c>
      <c r="AV1673" s="16" t="s">
        <v>317</v>
      </c>
      <c r="AW1673" s="16" t="s">
        <v>32</v>
      </c>
      <c r="AX1673" s="16" t="s">
        <v>77</v>
      </c>
      <c r="AY1673" s="245" t="s">
        <v>292</v>
      </c>
    </row>
    <row r="1674" spans="2:51" s="13" customFormat="1" ht="11.25">
      <c r="B1674" s="202"/>
      <c r="C1674" s="203"/>
      <c r="D1674" s="204" t="s">
        <v>301</v>
      </c>
      <c r="E1674" s="205" t="s">
        <v>1</v>
      </c>
      <c r="F1674" s="206" t="s">
        <v>547</v>
      </c>
      <c r="G1674" s="203"/>
      <c r="H1674" s="205" t="s">
        <v>1</v>
      </c>
      <c r="I1674" s="207"/>
      <c r="J1674" s="203"/>
      <c r="K1674" s="203"/>
      <c r="L1674" s="208"/>
      <c r="M1674" s="209"/>
      <c r="N1674" s="210"/>
      <c r="O1674" s="210"/>
      <c r="P1674" s="210"/>
      <c r="Q1674" s="210"/>
      <c r="R1674" s="210"/>
      <c r="S1674" s="210"/>
      <c r="T1674" s="211"/>
      <c r="AT1674" s="212" t="s">
        <v>301</v>
      </c>
      <c r="AU1674" s="212" t="s">
        <v>120</v>
      </c>
      <c r="AV1674" s="13" t="s">
        <v>85</v>
      </c>
      <c r="AW1674" s="13" t="s">
        <v>32</v>
      </c>
      <c r="AX1674" s="13" t="s">
        <v>77</v>
      </c>
      <c r="AY1674" s="212" t="s">
        <v>292</v>
      </c>
    </row>
    <row r="1675" spans="2:51" s="14" customFormat="1" ht="11.25">
      <c r="B1675" s="213"/>
      <c r="C1675" s="214"/>
      <c r="D1675" s="204" t="s">
        <v>301</v>
      </c>
      <c r="E1675" s="215" t="s">
        <v>1</v>
      </c>
      <c r="F1675" s="216" t="s">
        <v>2037</v>
      </c>
      <c r="G1675" s="214"/>
      <c r="H1675" s="217">
        <v>163.63</v>
      </c>
      <c r="I1675" s="218"/>
      <c r="J1675" s="214"/>
      <c r="K1675" s="214"/>
      <c r="L1675" s="219"/>
      <c r="M1675" s="220"/>
      <c r="N1675" s="221"/>
      <c r="O1675" s="221"/>
      <c r="P1675" s="221"/>
      <c r="Q1675" s="221"/>
      <c r="R1675" s="221"/>
      <c r="S1675" s="221"/>
      <c r="T1675" s="222"/>
      <c r="AT1675" s="223" t="s">
        <v>301</v>
      </c>
      <c r="AU1675" s="223" t="s">
        <v>120</v>
      </c>
      <c r="AV1675" s="14" t="s">
        <v>120</v>
      </c>
      <c r="AW1675" s="14" t="s">
        <v>32</v>
      </c>
      <c r="AX1675" s="14" t="s">
        <v>77</v>
      </c>
      <c r="AY1675" s="223" t="s">
        <v>292</v>
      </c>
    </row>
    <row r="1676" spans="2:51" s="14" customFormat="1" ht="11.25">
      <c r="B1676" s="213"/>
      <c r="C1676" s="214"/>
      <c r="D1676" s="204" t="s">
        <v>301</v>
      </c>
      <c r="E1676" s="215" t="s">
        <v>1</v>
      </c>
      <c r="F1676" s="216" t="s">
        <v>2038</v>
      </c>
      <c r="G1676" s="214"/>
      <c r="H1676" s="217">
        <v>47.56</v>
      </c>
      <c r="I1676" s="218"/>
      <c r="J1676" s="214"/>
      <c r="K1676" s="214"/>
      <c r="L1676" s="219"/>
      <c r="M1676" s="220"/>
      <c r="N1676" s="221"/>
      <c r="O1676" s="221"/>
      <c r="P1676" s="221"/>
      <c r="Q1676" s="221"/>
      <c r="R1676" s="221"/>
      <c r="S1676" s="221"/>
      <c r="T1676" s="222"/>
      <c r="AT1676" s="223" t="s">
        <v>301</v>
      </c>
      <c r="AU1676" s="223" t="s">
        <v>120</v>
      </c>
      <c r="AV1676" s="14" t="s">
        <v>120</v>
      </c>
      <c r="AW1676" s="14" t="s">
        <v>32</v>
      </c>
      <c r="AX1676" s="14" t="s">
        <v>77</v>
      </c>
      <c r="AY1676" s="223" t="s">
        <v>292</v>
      </c>
    </row>
    <row r="1677" spans="2:51" s="14" customFormat="1" ht="11.25">
      <c r="B1677" s="213"/>
      <c r="C1677" s="214"/>
      <c r="D1677" s="204" t="s">
        <v>301</v>
      </c>
      <c r="E1677" s="215" t="s">
        <v>1</v>
      </c>
      <c r="F1677" s="216" t="s">
        <v>2039</v>
      </c>
      <c r="G1677" s="214"/>
      <c r="H1677" s="217">
        <v>9</v>
      </c>
      <c r="I1677" s="218"/>
      <c r="J1677" s="214"/>
      <c r="K1677" s="214"/>
      <c r="L1677" s="219"/>
      <c r="M1677" s="220"/>
      <c r="N1677" s="221"/>
      <c r="O1677" s="221"/>
      <c r="P1677" s="221"/>
      <c r="Q1677" s="221"/>
      <c r="R1677" s="221"/>
      <c r="S1677" s="221"/>
      <c r="T1677" s="222"/>
      <c r="AT1677" s="223" t="s">
        <v>301</v>
      </c>
      <c r="AU1677" s="223" t="s">
        <v>120</v>
      </c>
      <c r="AV1677" s="14" t="s">
        <v>120</v>
      </c>
      <c r="AW1677" s="14" t="s">
        <v>32</v>
      </c>
      <c r="AX1677" s="14" t="s">
        <v>77</v>
      </c>
      <c r="AY1677" s="223" t="s">
        <v>292</v>
      </c>
    </row>
    <row r="1678" spans="2:51" s="14" customFormat="1" ht="11.25">
      <c r="B1678" s="213"/>
      <c r="C1678" s="214"/>
      <c r="D1678" s="204" t="s">
        <v>301</v>
      </c>
      <c r="E1678" s="215" t="s">
        <v>1</v>
      </c>
      <c r="F1678" s="216" t="s">
        <v>2040</v>
      </c>
      <c r="G1678" s="214"/>
      <c r="H1678" s="217">
        <v>6.97</v>
      </c>
      <c r="I1678" s="218"/>
      <c r="J1678" s="214"/>
      <c r="K1678" s="214"/>
      <c r="L1678" s="219"/>
      <c r="M1678" s="220"/>
      <c r="N1678" s="221"/>
      <c r="O1678" s="221"/>
      <c r="P1678" s="221"/>
      <c r="Q1678" s="221"/>
      <c r="R1678" s="221"/>
      <c r="S1678" s="221"/>
      <c r="T1678" s="222"/>
      <c r="AT1678" s="223" t="s">
        <v>301</v>
      </c>
      <c r="AU1678" s="223" t="s">
        <v>120</v>
      </c>
      <c r="AV1678" s="14" t="s">
        <v>120</v>
      </c>
      <c r="AW1678" s="14" t="s">
        <v>32</v>
      </c>
      <c r="AX1678" s="14" t="s">
        <v>77</v>
      </c>
      <c r="AY1678" s="223" t="s">
        <v>292</v>
      </c>
    </row>
    <row r="1679" spans="2:51" s="14" customFormat="1" ht="11.25">
      <c r="B1679" s="213"/>
      <c r="C1679" s="214"/>
      <c r="D1679" s="204" t="s">
        <v>301</v>
      </c>
      <c r="E1679" s="215" t="s">
        <v>1</v>
      </c>
      <c r="F1679" s="216" t="s">
        <v>2041</v>
      </c>
      <c r="G1679" s="214"/>
      <c r="H1679" s="217">
        <v>14.72</v>
      </c>
      <c r="I1679" s="218"/>
      <c r="J1679" s="214"/>
      <c r="K1679" s="214"/>
      <c r="L1679" s="219"/>
      <c r="M1679" s="220"/>
      <c r="N1679" s="221"/>
      <c r="O1679" s="221"/>
      <c r="P1679" s="221"/>
      <c r="Q1679" s="221"/>
      <c r="R1679" s="221"/>
      <c r="S1679" s="221"/>
      <c r="T1679" s="222"/>
      <c r="AT1679" s="223" t="s">
        <v>301</v>
      </c>
      <c r="AU1679" s="223" t="s">
        <v>120</v>
      </c>
      <c r="AV1679" s="14" t="s">
        <v>120</v>
      </c>
      <c r="AW1679" s="14" t="s">
        <v>32</v>
      </c>
      <c r="AX1679" s="14" t="s">
        <v>77</v>
      </c>
      <c r="AY1679" s="223" t="s">
        <v>292</v>
      </c>
    </row>
    <row r="1680" spans="2:51" s="14" customFormat="1" ht="11.25">
      <c r="B1680" s="213"/>
      <c r="C1680" s="214"/>
      <c r="D1680" s="204" t="s">
        <v>301</v>
      </c>
      <c r="E1680" s="215" t="s">
        <v>1</v>
      </c>
      <c r="F1680" s="216" t="s">
        <v>2042</v>
      </c>
      <c r="G1680" s="214"/>
      <c r="H1680" s="217">
        <v>10.75</v>
      </c>
      <c r="I1680" s="218"/>
      <c r="J1680" s="214"/>
      <c r="K1680" s="214"/>
      <c r="L1680" s="219"/>
      <c r="M1680" s="220"/>
      <c r="N1680" s="221"/>
      <c r="O1680" s="221"/>
      <c r="P1680" s="221"/>
      <c r="Q1680" s="221"/>
      <c r="R1680" s="221"/>
      <c r="S1680" s="221"/>
      <c r="T1680" s="222"/>
      <c r="AT1680" s="223" t="s">
        <v>301</v>
      </c>
      <c r="AU1680" s="223" t="s">
        <v>120</v>
      </c>
      <c r="AV1680" s="14" t="s">
        <v>120</v>
      </c>
      <c r="AW1680" s="14" t="s">
        <v>32</v>
      </c>
      <c r="AX1680" s="14" t="s">
        <v>77</v>
      </c>
      <c r="AY1680" s="223" t="s">
        <v>292</v>
      </c>
    </row>
    <row r="1681" spans="2:51" s="14" customFormat="1" ht="11.25">
      <c r="B1681" s="213"/>
      <c r="C1681" s="214"/>
      <c r="D1681" s="204" t="s">
        <v>301</v>
      </c>
      <c r="E1681" s="215" t="s">
        <v>1</v>
      </c>
      <c r="F1681" s="216" t="s">
        <v>2043</v>
      </c>
      <c r="G1681" s="214"/>
      <c r="H1681" s="217">
        <v>31.27</v>
      </c>
      <c r="I1681" s="218"/>
      <c r="J1681" s="214"/>
      <c r="K1681" s="214"/>
      <c r="L1681" s="219"/>
      <c r="M1681" s="220"/>
      <c r="N1681" s="221"/>
      <c r="O1681" s="221"/>
      <c r="P1681" s="221"/>
      <c r="Q1681" s="221"/>
      <c r="R1681" s="221"/>
      <c r="S1681" s="221"/>
      <c r="T1681" s="222"/>
      <c r="AT1681" s="223" t="s">
        <v>301</v>
      </c>
      <c r="AU1681" s="223" t="s">
        <v>120</v>
      </c>
      <c r="AV1681" s="14" t="s">
        <v>120</v>
      </c>
      <c r="AW1681" s="14" t="s">
        <v>32</v>
      </c>
      <c r="AX1681" s="14" t="s">
        <v>77</v>
      </c>
      <c r="AY1681" s="223" t="s">
        <v>292</v>
      </c>
    </row>
    <row r="1682" spans="2:51" s="14" customFormat="1" ht="11.25">
      <c r="B1682" s="213"/>
      <c r="C1682" s="214"/>
      <c r="D1682" s="204" t="s">
        <v>301</v>
      </c>
      <c r="E1682" s="215" t="s">
        <v>1</v>
      </c>
      <c r="F1682" s="216" t="s">
        <v>2044</v>
      </c>
      <c r="G1682" s="214"/>
      <c r="H1682" s="217">
        <v>29.96</v>
      </c>
      <c r="I1682" s="218"/>
      <c r="J1682" s="214"/>
      <c r="K1682" s="214"/>
      <c r="L1682" s="219"/>
      <c r="M1682" s="220"/>
      <c r="N1682" s="221"/>
      <c r="O1682" s="221"/>
      <c r="P1682" s="221"/>
      <c r="Q1682" s="221"/>
      <c r="R1682" s="221"/>
      <c r="S1682" s="221"/>
      <c r="T1682" s="222"/>
      <c r="AT1682" s="223" t="s">
        <v>301</v>
      </c>
      <c r="AU1682" s="223" t="s">
        <v>120</v>
      </c>
      <c r="AV1682" s="14" t="s">
        <v>120</v>
      </c>
      <c r="AW1682" s="14" t="s">
        <v>32</v>
      </c>
      <c r="AX1682" s="14" t="s">
        <v>77</v>
      </c>
      <c r="AY1682" s="223" t="s">
        <v>292</v>
      </c>
    </row>
    <row r="1683" spans="2:51" s="14" customFormat="1" ht="11.25">
      <c r="B1683" s="213"/>
      <c r="C1683" s="214"/>
      <c r="D1683" s="204" t="s">
        <v>301</v>
      </c>
      <c r="E1683" s="215" t="s">
        <v>1</v>
      </c>
      <c r="F1683" s="216" t="s">
        <v>2045</v>
      </c>
      <c r="G1683" s="214"/>
      <c r="H1683" s="217">
        <v>34.46</v>
      </c>
      <c r="I1683" s="218"/>
      <c r="J1683" s="214"/>
      <c r="K1683" s="214"/>
      <c r="L1683" s="219"/>
      <c r="M1683" s="220"/>
      <c r="N1683" s="221"/>
      <c r="O1683" s="221"/>
      <c r="P1683" s="221"/>
      <c r="Q1683" s="221"/>
      <c r="R1683" s="221"/>
      <c r="S1683" s="221"/>
      <c r="T1683" s="222"/>
      <c r="AT1683" s="223" t="s">
        <v>301</v>
      </c>
      <c r="AU1683" s="223" t="s">
        <v>120</v>
      </c>
      <c r="AV1683" s="14" t="s">
        <v>120</v>
      </c>
      <c r="AW1683" s="14" t="s">
        <v>32</v>
      </c>
      <c r="AX1683" s="14" t="s">
        <v>77</v>
      </c>
      <c r="AY1683" s="223" t="s">
        <v>292</v>
      </c>
    </row>
    <row r="1684" spans="2:51" s="14" customFormat="1" ht="11.25">
      <c r="B1684" s="213"/>
      <c r="C1684" s="214"/>
      <c r="D1684" s="204" t="s">
        <v>301</v>
      </c>
      <c r="E1684" s="215" t="s">
        <v>1</v>
      </c>
      <c r="F1684" s="216" t="s">
        <v>2046</v>
      </c>
      <c r="G1684" s="214"/>
      <c r="H1684" s="217">
        <v>35.700000000000003</v>
      </c>
      <c r="I1684" s="218"/>
      <c r="J1684" s="214"/>
      <c r="K1684" s="214"/>
      <c r="L1684" s="219"/>
      <c r="M1684" s="220"/>
      <c r="N1684" s="221"/>
      <c r="O1684" s="221"/>
      <c r="P1684" s="221"/>
      <c r="Q1684" s="221"/>
      <c r="R1684" s="221"/>
      <c r="S1684" s="221"/>
      <c r="T1684" s="222"/>
      <c r="AT1684" s="223" t="s">
        <v>301</v>
      </c>
      <c r="AU1684" s="223" t="s">
        <v>120</v>
      </c>
      <c r="AV1684" s="14" t="s">
        <v>120</v>
      </c>
      <c r="AW1684" s="14" t="s">
        <v>32</v>
      </c>
      <c r="AX1684" s="14" t="s">
        <v>77</v>
      </c>
      <c r="AY1684" s="223" t="s">
        <v>292</v>
      </c>
    </row>
    <row r="1685" spans="2:51" s="14" customFormat="1" ht="11.25">
      <c r="B1685" s="213"/>
      <c r="C1685" s="214"/>
      <c r="D1685" s="204" t="s">
        <v>301</v>
      </c>
      <c r="E1685" s="215" t="s">
        <v>1</v>
      </c>
      <c r="F1685" s="216" t="s">
        <v>2047</v>
      </c>
      <c r="G1685" s="214"/>
      <c r="H1685" s="217">
        <v>34.4</v>
      </c>
      <c r="I1685" s="218"/>
      <c r="J1685" s="214"/>
      <c r="K1685" s="214"/>
      <c r="L1685" s="219"/>
      <c r="M1685" s="220"/>
      <c r="N1685" s="221"/>
      <c r="O1685" s="221"/>
      <c r="P1685" s="221"/>
      <c r="Q1685" s="221"/>
      <c r="R1685" s="221"/>
      <c r="S1685" s="221"/>
      <c r="T1685" s="222"/>
      <c r="AT1685" s="223" t="s">
        <v>301</v>
      </c>
      <c r="AU1685" s="223" t="s">
        <v>120</v>
      </c>
      <c r="AV1685" s="14" t="s">
        <v>120</v>
      </c>
      <c r="AW1685" s="14" t="s">
        <v>32</v>
      </c>
      <c r="AX1685" s="14" t="s">
        <v>77</v>
      </c>
      <c r="AY1685" s="223" t="s">
        <v>292</v>
      </c>
    </row>
    <row r="1686" spans="2:51" s="14" customFormat="1" ht="11.25">
      <c r="B1686" s="213"/>
      <c r="C1686" s="214"/>
      <c r="D1686" s="204" t="s">
        <v>301</v>
      </c>
      <c r="E1686" s="215" t="s">
        <v>1</v>
      </c>
      <c r="F1686" s="216" t="s">
        <v>2048</v>
      </c>
      <c r="G1686" s="214"/>
      <c r="H1686" s="217">
        <v>17.170000000000002</v>
      </c>
      <c r="I1686" s="218"/>
      <c r="J1686" s="214"/>
      <c r="K1686" s="214"/>
      <c r="L1686" s="219"/>
      <c r="M1686" s="220"/>
      <c r="N1686" s="221"/>
      <c r="O1686" s="221"/>
      <c r="P1686" s="221"/>
      <c r="Q1686" s="221"/>
      <c r="R1686" s="221"/>
      <c r="S1686" s="221"/>
      <c r="T1686" s="222"/>
      <c r="AT1686" s="223" t="s">
        <v>301</v>
      </c>
      <c r="AU1686" s="223" t="s">
        <v>120</v>
      </c>
      <c r="AV1686" s="14" t="s">
        <v>120</v>
      </c>
      <c r="AW1686" s="14" t="s">
        <v>32</v>
      </c>
      <c r="AX1686" s="14" t="s">
        <v>77</v>
      </c>
      <c r="AY1686" s="223" t="s">
        <v>292</v>
      </c>
    </row>
    <row r="1687" spans="2:51" s="14" customFormat="1" ht="11.25">
      <c r="B1687" s="213"/>
      <c r="C1687" s="214"/>
      <c r="D1687" s="204" t="s">
        <v>301</v>
      </c>
      <c r="E1687" s="215" t="s">
        <v>1</v>
      </c>
      <c r="F1687" s="216" t="s">
        <v>2049</v>
      </c>
      <c r="G1687" s="214"/>
      <c r="H1687" s="217">
        <v>17.149999999999999</v>
      </c>
      <c r="I1687" s="218"/>
      <c r="J1687" s="214"/>
      <c r="K1687" s="214"/>
      <c r="L1687" s="219"/>
      <c r="M1687" s="220"/>
      <c r="N1687" s="221"/>
      <c r="O1687" s="221"/>
      <c r="P1687" s="221"/>
      <c r="Q1687" s="221"/>
      <c r="R1687" s="221"/>
      <c r="S1687" s="221"/>
      <c r="T1687" s="222"/>
      <c r="AT1687" s="223" t="s">
        <v>301</v>
      </c>
      <c r="AU1687" s="223" t="s">
        <v>120</v>
      </c>
      <c r="AV1687" s="14" t="s">
        <v>120</v>
      </c>
      <c r="AW1687" s="14" t="s">
        <v>32</v>
      </c>
      <c r="AX1687" s="14" t="s">
        <v>77</v>
      </c>
      <c r="AY1687" s="223" t="s">
        <v>292</v>
      </c>
    </row>
    <row r="1688" spans="2:51" s="14" customFormat="1" ht="11.25">
      <c r="B1688" s="213"/>
      <c r="C1688" s="214"/>
      <c r="D1688" s="204" t="s">
        <v>301</v>
      </c>
      <c r="E1688" s="215" t="s">
        <v>1</v>
      </c>
      <c r="F1688" s="216" t="s">
        <v>2050</v>
      </c>
      <c r="G1688" s="214"/>
      <c r="H1688" s="217">
        <v>34.4</v>
      </c>
      <c r="I1688" s="218"/>
      <c r="J1688" s="214"/>
      <c r="K1688" s="214"/>
      <c r="L1688" s="219"/>
      <c r="M1688" s="220"/>
      <c r="N1688" s="221"/>
      <c r="O1688" s="221"/>
      <c r="P1688" s="221"/>
      <c r="Q1688" s="221"/>
      <c r="R1688" s="221"/>
      <c r="S1688" s="221"/>
      <c r="T1688" s="222"/>
      <c r="AT1688" s="223" t="s">
        <v>301</v>
      </c>
      <c r="AU1688" s="223" t="s">
        <v>120</v>
      </c>
      <c r="AV1688" s="14" t="s">
        <v>120</v>
      </c>
      <c r="AW1688" s="14" t="s">
        <v>32</v>
      </c>
      <c r="AX1688" s="14" t="s">
        <v>77</v>
      </c>
      <c r="AY1688" s="223" t="s">
        <v>292</v>
      </c>
    </row>
    <row r="1689" spans="2:51" s="14" customFormat="1" ht="11.25">
      <c r="B1689" s="213"/>
      <c r="C1689" s="214"/>
      <c r="D1689" s="204" t="s">
        <v>301</v>
      </c>
      <c r="E1689" s="215" t="s">
        <v>1</v>
      </c>
      <c r="F1689" s="216" t="s">
        <v>2051</v>
      </c>
      <c r="G1689" s="214"/>
      <c r="H1689" s="217">
        <v>3.45</v>
      </c>
      <c r="I1689" s="218"/>
      <c r="J1689" s="214"/>
      <c r="K1689" s="214"/>
      <c r="L1689" s="219"/>
      <c r="M1689" s="220"/>
      <c r="N1689" s="221"/>
      <c r="O1689" s="221"/>
      <c r="P1689" s="221"/>
      <c r="Q1689" s="221"/>
      <c r="R1689" s="221"/>
      <c r="S1689" s="221"/>
      <c r="T1689" s="222"/>
      <c r="AT1689" s="223" t="s">
        <v>301</v>
      </c>
      <c r="AU1689" s="223" t="s">
        <v>120</v>
      </c>
      <c r="AV1689" s="14" t="s">
        <v>120</v>
      </c>
      <c r="AW1689" s="14" t="s">
        <v>32</v>
      </c>
      <c r="AX1689" s="14" t="s">
        <v>77</v>
      </c>
      <c r="AY1689" s="223" t="s">
        <v>292</v>
      </c>
    </row>
    <row r="1690" spans="2:51" s="14" customFormat="1" ht="11.25">
      <c r="B1690" s="213"/>
      <c r="C1690" s="214"/>
      <c r="D1690" s="204" t="s">
        <v>301</v>
      </c>
      <c r="E1690" s="215" t="s">
        <v>1</v>
      </c>
      <c r="F1690" s="216" t="s">
        <v>2052</v>
      </c>
      <c r="G1690" s="214"/>
      <c r="H1690" s="217">
        <v>6.33</v>
      </c>
      <c r="I1690" s="218"/>
      <c r="J1690" s="214"/>
      <c r="K1690" s="214"/>
      <c r="L1690" s="219"/>
      <c r="M1690" s="220"/>
      <c r="N1690" s="221"/>
      <c r="O1690" s="221"/>
      <c r="P1690" s="221"/>
      <c r="Q1690" s="221"/>
      <c r="R1690" s="221"/>
      <c r="S1690" s="221"/>
      <c r="T1690" s="222"/>
      <c r="AT1690" s="223" t="s">
        <v>301</v>
      </c>
      <c r="AU1690" s="223" t="s">
        <v>120</v>
      </c>
      <c r="AV1690" s="14" t="s">
        <v>120</v>
      </c>
      <c r="AW1690" s="14" t="s">
        <v>32</v>
      </c>
      <c r="AX1690" s="14" t="s">
        <v>77</v>
      </c>
      <c r="AY1690" s="223" t="s">
        <v>292</v>
      </c>
    </row>
    <row r="1691" spans="2:51" s="14" customFormat="1" ht="11.25">
      <c r="B1691" s="213"/>
      <c r="C1691" s="214"/>
      <c r="D1691" s="204" t="s">
        <v>301</v>
      </c>
      <c r="E1691" s="215" t="s">
        <v>1</v>
      </c>
      <c r="F1691" s="216" t="s">
        <v>2053</v>
      </c>
      <c r="G1691" s="214"/>
      <c r="H1691" s="217">
        <v>12.33</v>
      </c>
      <c r="I1691" s="218"/>
      <c r="J1691" s="214"/>
      <c r="K1691" s="214"/>
      <c r="L1691" s="219"/>
      <c r="M1691" s="220"/>
      <c r="N1691" s="221"/>
      <c r="O1691" s="221"/>
      <c r="P1691" s="221"/>
      <c r="Q1691" s="221"/>
      <c r="R1691" s="221"/>
      <c r="S1691" s="221"/>
      <c r="T1691" s="222"/>
      <c r="AT1691" s="223" t="s">
        <v>301</v>
      </c>
      <c r="AU1691" s="223" t="s">
        <v>120</v>
      </c>
      <c r="AV1691" s="14" t="s">
        <v>120</v>
      </c>
      <c r="AW1691" s="14" t="s">
        <v>32</v>
      </c>
      <c r="AX1691" s="14" t="s">
        <v>77</v>
      </c>
      <c r="AY1691" s="223" t="s">
        <v>292</v>
      </c>
    </row>
    <row r="1692" spans="2:51" s="14" customFormat="1" ht="11.25">
      <c r="B1692" s="213"/>
      <c r="C1692" s="214"/>
      <c r="D1692" s="204" t="s">
        <v>301</v>
      </c>
      <c r="E1692" s="215" t="s">
        <v>1</v>
      </c>
      <c r="F1692" s="216" t="s">
        <v>2054</v>
      </c>
      <c r="G1692" s="214"/>
      <c r="H1692" s="217">
        <v>11.79</v>
      </c>
      <c r="I1692" s="218"/>
      <c r="J1692" s="214"/>
      <c r="K1692" s="214"/>
      <c r="L1692" s="219"/>
      <c r="M1692" s="220"/>
      <c r="N1692" s="221"/>
      <c r="O1692" s="221"/>
      <c r="P1692" s="221"/>
      <c r="Q1692" s="221"/>
      <c r="R1692" s="221"/>
      <c r="S1692" s="221"/>
      <c r="T1692" s="222"/>
      <c r="AT1692" s="223" t="s">
        <v>301</v>
      </c>
      <c r="AU1692" s="223" t="s">
        <v>120</v>
      </c>
      <c r="AV1692" s="14" t="s">
        <v>120</v>
      </c>
      <c r="AW1692" s="14" t="s">
        <v>32</v>
      </c>
      <c r="AX1692" s="14" t="s">
        <v>77</v>
      </c>
      <c r="AY1692" s="223" t="s">
        <v>292</v>
      </c>
    </row>
    <row r="1693" spans="2:51" s="16" customFormat="1" ht="11.25">
      <c r="B1693" s="235"/>
      <c r="C1693" s="236"/>
      <c r="D1693" s="204" t="s">
        <v>301</v>
      </c>
      <c r="E1693" s="237" t="s">
        <v>1</v>
      </c>
      <c r="F1693" s="238" t="s">
        <v>316</v>
      </c>
      <c r="G1693" s="236"/>
      <c r="H1693" s="239">
        <v>521.04</v>
      </c>
      <c r="I1693" s="240"/>
      <c r="J1693" s="236"/>
      <c r="K1693" s="236"/>
      <c r="L1693" s="241"/>
      <c r="M1693" s="242"/>
      <c r="N1693" s="243"/>
      <c r="O1693" s="243"/>
      <c r="P1693" s="243"/>
      <c r="Q1693" s="243"/>
      <c r="R1693" s="243"/>
      <c r="S1693" s="243"/>
      <c r="T1693" s="244"/>
      <c r="AT1693" s="245" t="s">
        <v>301</v>
      </c>
      <c r="AU1693" s="245" t="s">
        <v>120</v>
      </c>
      <c r="AV1693" s="16" t="s">
        <v>317</v>
      </c>
      <c r="AW1693" s="16" t="s">
        <v>32</v>
      </c>
      <c r="AX1693" s="16" t="s">
        <v>77</v>
      </c>
      <c r="AY1693" s="245" t="s">
        <v>292</v>
      </c>
    </row>
    <row r="1694" spans="2:51" s="13" customFormat="1" ht="11.25">
      <c r="B1694" s="202"/>
      <c r="C1694" s="203"/>
      <c r="D1694" s="204" t="s">
        <v>301</v>
      </c>
      <c r="E1694" s="205" t="s">
        <v>1</v>
      </c>
      <c r="F1694" s="206" t="s">
        <v>2055</v>
      </c>
      <c r="G1694" s="203"/>
      <c r="H1694" s="205" t="s">
        <v>1</v>
      </c>
      <c r="I1694" s="207"/>
      <c r="J1694" s="203"/>
      <c r="K1694" s="203"/>
      <c r="L1694" s="208"/>
      <c r="M1694" s="209"/>
      <c r="N1694" s="210"/>
      <c r="O1694" s="210"/>
      <c r="P1694" s="210"/>
      <c r="Q1694" s="210"/>
      <c r="R1694" s="210"/>
      <c r="S1694" s="210"/>
      <c r="T1694" s="211"/>
      <c r="AT1694" s="212" t="s">
        <v>301</v>
      </c>
      <c r="AU1694" s="212" t="s">
        <v>120</v>
      </c>
      <c r="AV1694" s="13" t="s">
        <v>85</v>
      </c>
      <c r="AW1694" s="13" t="s">
        <v>32</v>
      </c>
      <c r="AX1694" s="13" t="s">
        <v>77</v>
      </c>
      <c r="AY1694" s="212" t="s">
        <v>292</v>
      </c>
    </row>
    <row r="1695" spans="2:51" s="14" customFormat="1" ht="11.25">
      <c r="B1695" s="213"/>
      <c r="C1695" s="214"/>
      <c r="D1695" s="204" t="s">
        <v>301</v>
      </c>
      <c r="E1695" s="215" t="s">
        <v>1</v>
      </c>
      <c r="F1695" s="216" t="s">
        <v>2056</v>
      </c>
      <c r="G1695" s="214"/>
      <c r="H1695" s="217">
        <v>13.03</v>
      </c>
      <c r="I1695" s="218"/>
      <c r="J1695" s="214"/>
      <c r="K1695" s="214"/>
      <c r="L1695" s="219"/>
      <c r="M1695" s="220"/>
      <c r="N1695" s="221"/>
      <c r="O1695" s="221"/>
      <c r="P1695" s="221"/>
      <c r="Q1695" s="221"/>
      <c r="R1695" s="221"/>
      <c r="S1695" s="221"/>
      <c r="T1695" s="222"/>
      <c r="AT1695" s="223" t="s">
        <v>301</v>
      </c>
      <c r="AU1695" s="223" t="s">
        <v>120</v>
      </c>
      <c r="AV1695" s="14" t="s">
        <v>120</v>
      </c>
      <c r="AW1695" s="14" t="s">
        <v>32</v>
      </c>
      <c r="AX1695" s="14" t="s">
        <v>77</v>
      </c>
      <c r="AY1695" s="223" t="s">
        <v>292</v>
      </c>
    </row>
    <row r="1696" spans="2:51" s="14" customFormat="1" ht="11.25">
      <c r="B1696" s="213"/>
      <c r="C1696" s="214"/>
      <c r="D1696" s="204" t="s">
        <v>301</v>
      </c>
      <c r="E1696" s="215" t="s">
        <v>1</v>
      </c>
      <c r="F1696" s="216" t="s">
        <v>2057</v>
      </c>
      <c r="G1696" s="214"/>
      <c r="H1696" s="217">
        <v>250.92</v>
      </c>
      <c r="I1696" s="218"/>
      <c r="J1696" s="214"/>
      <c r="K1696" s="214"/>
      <c r="L1696" s="219"/>
      <c r="M1696" s="220"/>
      <c r="N1696" s="221"/>
      <c r="O1696" s="221"/>
      <c r="P1696" s="221"/>
      <c r="Q1696" s="221"/>
      <c r="R1696" s="221"/>
      <c r="S1696" s="221"/>
      <c r="T1696" s="222"/>
      <c r="AT1696" s="223" t="s">
        <v>301</v>
      </c>
      <c r="AU1696" s="223" t="s">
        <v>120</v>
      </c>
      <c r="AV1696" s="14" t="s">
        <v>120</v>
      </c>
      <c r="AW1696" s="14" t="s">
        <v>32</v>
      </c>
      <c r="AX1696" s="14" t="s">
        <v>77</v>
      </c>
      <c r="AY1696" s="223" t="s">
        <v>292</v>
      </c>
    </row>
    <row r="1697" spans="2:51" s="14" customFormat="1" ht="11.25">
      <c r="B1697" s="213"/>
      <c r="C1697" s="214"/>
      <c r="D1697" s="204" t="s">
        <v>301</v>
      </c>
      <c r="E1697" s="215" t="s">
        <v>1</v>
      </c>
      <c r="F1697" s="216" t="s">
        <v>2058</v>
      </c>
      <c r="G1697" s="214"/>
      <c r="H1697" s="217">
        <v>16.68</v>
      </c>
      <c r="I1697" s="218"/>
      <c r="J1697" s="214"/>
      <c r="K1697" s="214"/>
      <c r="L1697" s="219"/>
      <c r="M1697" s="220"/>
      <c r="N1697" s="221"/>
      <c r="O1697" s="221"/>
      <c r="P1697" s="221"/>
      <c r="Q1697" s="221"/>
      <c r="R1697" s="221"/>
      <c r="S1697" s="221"/>
      <c r="T1697" s="222"/>
      <c r="AT1697" s="223" t="s">
        <v>301</v>
      </c>
      <c r="AU1697" s="223" t="s">
        <v>120</v>
      </c>
      <c r="AV1697" s="14" t="s">
        <v>120</v>
      </c>
      <c r="AW1697" s="14" t="s">
        <v>32</v>
      </c>
      <c r="AX1697" s="14" t="s">
        <v>77</v>
      </c>
      <c r="AY1697" s="223" t="s">
        <v>292</v>
      </c>
    </row>
    <row r="1698" spans="2:51" s="14" customFormat="1" ht="11.25">
      <c r="B1698" s="213"/>
      <c r="C1698" s="214"/>
      <c r="D1698" s="204" t="s">
        <v>301</v>
      </c>
      <c r="E1698" s="215" t="s">
        <v>1</v>
      </c>
      <c r="F1698" s="216" t="s">
        <v>2059</v>
      </c>
      <c r="G1698" s="214"/>
      <c r="H1698" s="217">
        <v>24.8</v>
      </c>
      <c r="I1698" s="218"/>
      <c r="J1698" s="214"/>
      <c r="K1698" s="214"/>
      <c r="L1698" s="219"/>
      <c r="M1698" s="220"/>
      <c r="N1698" s="221"/>
      <c r="O1698" s="221"/>
      <c r="P1698" s="221"/>
      <c r="Q1698" s="221"/>
      <c r="R1698" s="221"/>
      <c r="S1698" s="221"/>
      <c r="T1698" s="222"/>
      <c r="AT1698" s="223" t="s">
        <v>301</v>
      </c>
      <c r="AU1698" s="223" t="s">
        <v>120</v>
      </c>
      <c r="AV1698" s="14" t="s">
        <v>120</v>
      </c>
      <c r="AW1698" s="14" t="s">
        <v>32</v>
      </c>
      <c r="AX1698" s="14" t="s">
        <v>77</v>
      </c>
      <c r="AY1698" s="223" t="s">
        <v>292</v>
      </c>
    </row>
    <row r="1699" spans="2:51" s="14" customFormat="1" ht="11.25">
      <c r="B1699" s="213"/>
      <c r="C1699" s="214"/>
      <c r="D1699" s="204" t="s">
        <v>301</v>
      </c>
      <c r="E1699" s="215" t="s">
        <v>1</v>
      </c>
      <c r="F1699" s="216" t="s">
        <v>2060</v>
      </c>
      <c r="G1699" s="214"/>
      <c r="H1699" s="217">
        <v>17.23</v>
      </c>
      <c r="I1699" s="218"/>
      <c r="J1699" s="214"/>
      <c r="K1699" s="214"/>
      <c r="L1699" s="219"/>
      <c r="M1699" s="220"/>
      <c r="N1699" s="221"/>
      <c r="O1699" s="221"/>
      <c r="P1699" s="221"/>
      <c r="Q1699" s="221"/>
      <c r="R1699" s="221"/>
      <c r="S1699" s="221"/>
      <c r="T1699" s="222"/>
      <c r="AT1699" s="223" t="s">
        <v>301</v>
      </c>
      <c r="AU1699" s="223" t="s">
        <v>120</v>
      </c>
      <c r="AV1699" s="14" t="s">
        <v>120</v>
      </c>
      <c r="AW1699" s="14" t="s">
        <v>32</v>
      </c>
      <c r="AX1699" s="14" t="s">
        <v>77</v>
      </c>
      <c r="AY1699" s="223" t="s">
        <v>292</v>
      </c>
    </row>
    <row r="1700" spans="2:51" s="14" customFormat="1" ht="11.25">
      <c r="B1700" s="213"/>
      <c r="C1700" s="214"/>
      <c r="D1700" s="204" t="s">
        <v>301</v>
      </c>
      <c r="E1700" s="215" t="s">
        <v>1</v>
      </c>
      <c r="F1700" s="216" t="s">
        <v>2061</v>
      </c>
      <c r="G1700" s="214"/>
      <c r="H1700" s="217">
        <v>11.95</v>
      </c>
      <c r="I1700" s="218"/>
      <c r="J1700" s="214"/>
      <c r="K1700" s="214"/>
      <c r="L1700" s="219"/>
      <c r="M1700" s="220"/>
      <c r="N1700" s="221"/>
      <c r="O1700" s="221"/>
      <c r="P1700" s="221"/>
      <c r="Q1700" s="221"/>
      <c r="R1700" s="221"/>
      <c r="S1700" s="221"/>
      <c r="T1700" s="222"/>
      <c r="AT1700" s="223" t="s">
        <v>301</v>
      </c>
      <c r="AU1700" s="223" t="s">
        <v>120</v>
      </c>
      <c r="AV1700" s="14" t="s">
        <v>120</v>
      </c>
      <c r="AW1700" s="14" t="s">
        <v>32</v>
      </c>
      <c r="AX1700" s="14" t="s">
        <v>77</v>
      </c>
      <c r="AY1700" s="223" t="s">
        <v>292</v>
      </c>
    </row>
    <row r="1701" spans="2:51" s="14" customFormat="1" ht="11.25">
      <c r="B1701" s="213"/>
      <c r="C1701" s="214"/>
      <c r="D1701" s="204" t="s">
        <v>301</v>
      </c>
      <c r="E1701" s="215" t="s">
        <v>1</v>
      </c>
      <c r="F1701" s="216" t="s">
        <v>2062</v>
      </c>
      <c r="G1701" s="214"/>
      <c r="H1701" s="217">
        <v>8.91</v>
      </c>
      <c r="I1701" s="218"/>
      <c r="J1701" s="214"/>
      <c r="K1701" s="214"/>
      <c r="L1701" s="219"/>
      <c r="M1701" s="220"/>
      <c r="N1701" s="221"/>
      <c r="O1701" s="221"/>
      <c r="P1701" s="221"/>
      <c r="Q1701" s="221"/>
      <c r="R1701" s="221"/>
      <c r="S1701" s="221"/>
      <c r="T1701" s="222"/>
      <c r="AT1701" s="223" t="s">
        <v>301</v>
      </c>
      <c r="AU1701" s="223" t="s">
        <v>120</v>
      </c>
      <c r="AV1701" s="14" t="s">
        <v>120</v>
      </c>
      <c r="AW1701" s="14" t="s">
        <v>32</v>
      </c>
      <c r="AX1701" s="14" t="s">
        <v>77</v>
      </c>
      <c r="AY1701" s="223" t="s">
        <v>292</v>
      </c>
    </row>
    <row r="1702" spans="2:51" s="14" customFormat="1" ht="11.25">
      <c r="B1702" s="213"/>
      <c r="C1702" s="214"/>
      <c r="D1702" s="204" t="s">
        <v>301</v>
      </c>
      <c r="E1702" s="215" t="s">
        <v>1</v>
      </c>
      <c r="F1702" s="216" t="s">
        <v>2063</v>
      </c>
      <c r="G1702" s="214"/>
      <c r="H1702" s="217">
        <v>13.07</v>
      </c>
      <c r="I1702" s="218"/>
      <c r="J1702" s="214"/>
      <c r="K1702" s="214"/>
      <c r="L1702" s="219"/>
      <c r="M1702" s="220"/>
      <c r="N1702" s="221"/>
      <c r="O1702" s="221"/>
      <c r="P1702" s="221"/>
      <c r="Q1702" s="221"/>
      <c r="R1702" s="221"/>
      <c r="S1702" s="221"/>
      <c r="T1702" s="222"/>
      <c r="AT1702" s="223" t="s">
        <v>301</v>
      </c>
      <c r="AU1702" s="223" t="s">
        <v>120</v>
      </c>
      <c r="AV1702" s="14" t="s">
        <v>120</v>
      </c>
      <c r="AW1702" s="14" t="s">
        <v>32</v>
      </c>
      <c r="AX1702" s="14" t="s">
        <v>77</v>
      </c>
      <c r="AY1702" s="223" t="s">
        <v>292</v>
      </c>
    </row>
    <row r="1703" spans="2:51" s="14" customFormat="1" ht="11.25">
      <c r="B1703" s="213"/>
      <c r="C1703" s="214"/>
      <c r="D1703" s="204" t="s">
        <v>301</v>
      </c>
      <c r="E1703" s="215" t="s">
        <v>1</v>
      </c>
      <c r="F1703" s="216" t="s">
        <v>2064</v>
      </c>
      <c r="G1703" s="214"/>
      <c r="H1703" s="217">
        <v>13.52</v>
      </c>
      <c r="I1703" s="218"/>
      <c r="J1703" s="214"/>
      <c r="K1703" s="214"/>
      <c r="L1703" s="219"/>
      <c r="M1703" s="220"/>
      <c r="N1703" s="221"/>
      <c r="O1703" s="221"/>
      <c r="P1703" s="221"/>
      <c r="Q1703" s="221"/>
      <c r="R1703" s="221"/>
      <c r="S1703" s="221"/>
      <c r="T1703" s="222"/>
      <c r="AT1703" s="223" t="s">
        <v>301</v>
      </c>
      <c r="AU1703" s="223" t="s">
        <v>120</v>
      </c>
      <c r="AV1703" s="14" t="s">
        <v>120</v>
      </c>
      <c r="AW1703" s="14" t="s">
        <v>32</v>
      </c>
      <c r="AX1703" s="14" t="s">
        <v>77</v>
      </c>
      <c r="AY1703" s="223" t="s">
        <v>292</v>
      </c>
    </row>
    <row r="1704" spans="2:51" s="14" customFormat="1" ht="11.25">
      <c r="B1704" s="213"/>
      <c r="C1704" s="214"/>
      <c r="D1704" s="204" t="s">
        <v>301</v>
      </c>
      <c r="E1704" s="215" t="s">
        <v>1</v>
      </c>
      <c r="F1704" s="216" t="s">
        <v>2065</v>
      </c>
      <c r="G1704" s="214"/>
      <c r="H1704" s="217">
        <v>16.36</v>
      </c>
      <c r="I1704" s="218"/>
      <c r="J1704" s="214"/>
      <c r="K1704" s="214"/>
      <c r="L1704" s="219"/>
      <c r="M1704" s="220"/>
      <c r="N1704" s="221"/>
      <c r="O1704" s="221"/>
      <c r="P1704" s="221"/>
      <c r="Q1704" s="221"/>
      <c r="R1704" s="221"/>
      <c r="S1704" s="221"/>
      <c r="T1704" s="222"/>
      <c r="AT1704" s="223" t="s">
        <v>301</v>
      </c>
      <c r="AU1704" s="223" t="s">
        <v>120</v>
      </c>
      <c r="AV1704" s="14" t="s">
        <v>120</v>
      </c>
      <c r="AW1704" s="14" t="s">
        <v>32</v>
      </c>
      <c r="AX1704" s="14" t="s">
        <v>77</v>
      </c>
      <c r="AY1704" s="223" t="s">
        <v>292</v>
      </c>
    </row>
    <row r="1705" spans="2:51" s="14" customFormat="1" ht="11.25">
      <c r="B1705" s="213"/>
      <c r="C1705" s="214"/>
      <c r="D1705" s="204" t="s">
        <v>301</v>
      </c>
      <c r="E1705" s="215" t="s">
        <v>1</v>
      </c>
      <c r="F1705" s="216" t="s">
        <v>2066</v>
      </c>
      <c r="G1705" s="214"/>
      <c r="H1705" s="217">
        <v>11.4</v>
      </c>
      <c r="I1705" s="218"/>
      <c r="J1705" s="214"/>
      <c r="K1705" s="214"/>
      <c r="L1705" s="219"/>
      <c r="M1705" s="220"/>
      <c r="N1705" s="221"/>
      <c r="O1705" s="221"/>
      <c r="P1705" s="221"/>
      <c r="Q1705" s="221"/>
      <c r="R1705" s="221"/>
      <c r="S1705" s="221"/>
      <c r="T1705" s="222"/>
      <c r="AT1705" s="223" t="s">
        <v>301</v>
      </c>
      <c r="AU1705" s="223" t="s">
        <v>120</v>
      </c>
      <c r="AV1705" s="14" t="s">
        <v>120</v>
      </c>
      <c r="AW1705" s="14" t="s">
        <v>32</v>
      </c>
      <c r="AX1705" s="14" t="s">
        <v>77</v>
      </c>
      <c r="AY1705" s="223" t="s">
        <v>292</v>
      </c>
    </row>
    <row r="1706" spans="2:51" s="14" customFormat="1" ht="11.25">
      <c r="B1706" s="213"/>
      <c r="C1706" s="214"/>
      <c r="D1706" s="204" t="s">
        <v>301</v>
      </c>
      <c r="E1706" s="215" t="s">
        <v>1</v>
      </c>
      <c r="F1706" s="216" t="s">
        <v>2067</v>
      </c>
      <c r="G1706" s="214"/>
      <c r="H1706" s="217">
        <v>13.58</v>
      </c>
      <c r="I1706" s="218"/>
      <c r="J1706" s="214"/>
      <c r="K1706" s="214"/>
      <c r="L1706" s="219"/>
      <c r="M1706" s="220"/>
      <c r="N1706" s="221"/>
      <c r="O1706" s="221"/>
      <c r="P1706" s="221"/>
      <c r="Q1706" s="221"/>
      <c r="R1706" s="221"/>
      <c r="S1706" s="221"/>
      <c r="T1706" s="222"/>
      <c r="AT1706" s="223" t="s">
        <v>301</v>
      </c>
      <c r="AU1706" s="223" t="s">
        <v>120</v>
      </c>
      <c r="AV1706" s="14" t="s">
        <v>120</v>
      </c>
      <c r="AW1706" s="14" t="s">
        <v>32</v>
      </c>
      <c r="AX1706" s="14" t="s">
        <v>77</v>
      </c>
      <c r="AY1706" s="223" t="s">
        <v>292</v>
      </c>
    </row>
    <row r="1707" spans="2:51" s="14" customFormat="1" ht="11.25">
      <c r="B1707" s="213"/>
      <c r="C1707" s="214"/>
      <c r="D1707" s="204" t="s">
        <v>301</v>
      </c>
      <c r="E1707" s="215" t="s">
        <v>1</v>
      </c>
      <c r="F1707" s="216" t="s">
        <v>2068</v>
      </c>
      <c r="G1707" s="214"/>
      <c r="H1707" s="217">
        <v>3.68</v>
      </c>
      <c r="I1707" s="218"/>
      <c r="J1707" s="214"/>
      <c r="K1707" s="214"/>
      <c r="L1707" s="219"/>
      <c r="M1707" s="220"/>
      <c r="N1707" s="221"/>
      <c r="O1707" s="221"/>
      <c r="P1707" s="221"/>
      <c r="Q1707" s="221"/>
      <c r="R1707" s="221"/>
      <c r="S1707" s="221"/>
      <c r="T1707" s="222"/>
      <c r="AT1707" s="223" t="s">
        <v>301</v>
      </c>
      <c r="AU1707" s="223" t="s">
        <v>120</v>
      </c>
      <c r="AV1707" s="14" t="s">
        <v>120</v>
      </c>
      <c r="AW1707" s="14" t="s">
        <v>32</v>
      </c>
      <c r="AX1707" s="14" t="s">
        <v>77</v>
      </c>
      <c r="AY1707" s="223" t="s">
        <v>292</v>
      </c>
    </row>
    <row r="1708" spans="2:51" s="14" customFormat="1" ht="11.25">
      <c r="B1708" s="213"/>
      <c r="C1708" s="214"/>
      <c r="D1708" s="204" t="s">
        <v>301</v>
      </c>
      <c r="E1708" s="215" t="s">
        <v>1</v>
      </c>
      <c r="F1708" s="216" t="s">
        <v>2069</v>
      </c>
      <c r="G1708" s="214"/>
      <c r="H1708" s="217">
        <v>4.78</v>
      </c>
      <c r="I1708" s="218"/>
      <c r="J1708" s="214"/>
      <c r="K1708" s="214"/>
      <c r="L1708" s="219"/>
      <c r="M1708" s="220"/>
      <c r="N1708" s="221"/>
      <c r="O1708" s="221"/>
      <c r="P1708" s="221"/>
      <c r="Q1708" s="221"/>
      <c r="R1708" s="221"/>
      <c r="S1708" s="221"/>
      <c r="T1708" s="222"/>
      <c r="AT1708" s="223" t="s">
        <v>301</v>
      </c>
      <c r="AU1708" s="223" t="s">
        <v>120</v>
      </c>
      <c r="AV1708" s="14" t="s">
        <v>120</v>
      </c>
      <c r="AW1708" s="14" t="s">
        <v>32</v>
      </c>
      <c r="AX1708" s="14" t="s">
        <v>77</v>
      </c>
      <c r="AY1708" s="223" t="s">
        <v>292</v>
      </c>
    </row>
    <row r="1709" spans="2:51" s="14" customFormat="1" ht="11.25">
      <c r="B1709" s="213"/>
      <c r="C1709" s="214"/>
      <c r="D1709" s="204" t="s">
        <v>301</v>
      </c>
      <c r="E1709" s="215" t="s">
        <v>1</v>
      </c>
      <c r="F1709" s="216" t="s">
        <v>2070</v>
      </c>
      <c r="G1709" s="214"/>
      <c r="H1709" s="217">
        <v>4.8099999999999996</v>
      </c>
      <c r="I1709" s="218"/>
      <c r="J1709" s="214"/>
      <c r="K1709" s="214"/>
      <c r="L1709" s="219"/>
      <c r="M1709" s="220"/>
      <c r="N1709" s="221"/>
      <c r="O1709" s="221"/>
      <c r="P1709" s="221"/>
      <c r="Q1709" s="221"/>
      <c r="R1709" s="221"/>
      <c r="S1709" s="221"/>
      <c r="T1709" s="222"/>
      <c r="AT1709" s="223" t="s">
        <v>301</v>
      </c>
      <c r="AU1709" s="223" t="s">
        <v>120</v>
      </c>
      <c r="AV1709" s="14" t="s">
        <v>120</v>
      </c>
      <c r="AW1709" s="14" t="s">
        <v>32</v>
      </c>
      <c r="AX1709" s="14" t="s">
        <v>77</v>
      </c>
      <c r="AY1709" s="223" t="s">
        <v>292</v>
      </c>
    </row>
    <row r="1710" spans="2:51" s="14" customFormat="1" ht="11.25">
      <c r="B1710" s="213"/>
      <c r="C1710" s="214"/>
      <c r="D1710" s="204" t="s">
        <v>301</v>
      </c>
      <c r="E1710" s="215" t="s">
        <v>1</v>
      </c>
      <c r="F1710" s="216" t="s">
        <v>2071</v>
      </c>
      <c r="G1710" s="214"/>
      <c r="H1710" s="217">
        <v>4.43</v>
      </c>
      <c r="I1710" s="218"/>
      <c r="J1710" s="214"/>
      <c r="K1710" s="214"/>
      <c r="L1710" s="219"/>
      <c r="M1710" s="220"/>
      <c r="N1710" s="221"/>
      <c r="O1710" s="221"/>
      <c r="P1710" s="221"/>
      <c r="Q1710" s="221"/>
      <c r="R1710" s="221"/>
      <c r="S1710" s="221"/>
      <c r="T1710" s="222"/>
      <c r="AT1710" s="223" t="s">
        <v>301</v>
      </c>
      <c r="AU1710" s="223" t="s">
        <v>120</v>
      </c>
      <c r="AV1710" s="14" t="s">
        <v>120</v>
      </c>
      <c r="AW1710" s="14" t="s">
        <v>32</v>
      </c>
      <c r="AX1710" s="14" t="s">
        <v>77</v>
      </c>
      <c r="AY1710" s="223" t="s">
        <v>292</v>
      </c>
    </row>
    <row r="1711" spans="2:51" s="14" customFormat="1" ht="11.25">
      <c r="B1711" s="213"/>
      <c r="C1711" s="214"/>
      <c r="D1711" s="204" t="s">
        <v>301</v>
      </c>
      <c r="E1711" s="215" t="s">
        <v>1</v>
      </c>
      <c r="F1711" s="216" t="s">
        <v>2072</v>
      </c>
      <c r="G1711" s="214"/>
      <c r="H1711" s="217">
        <v>19.41</v>
      </c>
      <c r="I1711" s="218"/>
      <c r="J1711" s="214"/>
      <c r="K1711" s="214"/>
      <c r="L1711" s="219"/>
      <c r="M1711" s="220"/>
      <c r="N1711" s="221"/>
      <c r="O1711" s="221"/>
      <c r="P1711" s="221"/>
      <c r="Q1711" s="221"/>
      <c r="R1711" s="221"/>
      <c r="S1711" s="221"/>
      <c r="T1711" s="222"/>
      <c r="AT1711" s="223" t="s">
        <v>301</v>
      </c>
      <c r="AU1711" s="223" t="s">
        <v>120</v>
      </c>
      <c r="AV1711" s="14" t="s">
        <v>120</v>
      </c>
      <c r="AW1711" s="14" t="s">
        <v>32</v>
      </c>
      <c r="AX1711" s="14" t="s">
        <v>77</v>
      </c>
      <c r="AY1711" s="223" t="s">
        <v>292</v>
      </c>
    </row>
    <row r="1712" spans="2:51" s="14" customFormat="1" ht="11.25">
      <c r="B1712" s="213"/>
      <c r="C1712" s="214"/>
      <c r="D1712" s="204" t="s">
        <v>301</v>
      </c>
      <c r="E1712" s="215" t="s">
        <v>1</v>
      </c>
      <c r="F1712" s="216" t="s">
        <v>2073</v>
      </c>
      <c r="G1712" s="214"/>
      <c r="H1712" s="217">
        <v>19</v>
      </c>
      <c r="I1712" s="218"/>
      <c r="J1712" s="214"/>
      <c r="K1712" s="214"/>
      <c r="L1712" s="219"/>
      <c r="M1712" s="220"/>
      <c r="N1712" s="221"/>
      <c r="O1712" s="221"/>
      <c r="P1712" s="221"/>
      <c r="Q1712" s="221"/>
      <c r="R1712" s="221"/>
      <c r="S1712" s="221"/>
      <c r="T1712" s="222"/>
      <c r="AT1712" s="223" t="s">
        <v>301</v>
      </c>
      <c r="AU1712" s="223" t="s">
        <v>120</v>
      </c>
      <c r="AV1712" s="14" t="s">
        <v>120</v>
      </c>
      <c r="AW1712" s="14" t="s">
        <v>32</v>
      </c>
      <c r="AX1712" s="14" t="s">
        <v>77</v>
      </c>
      <c r="AY1712" s="223" t="s">
        <v>292</v>
      </c>
    </row>
    <row r="1713" spans="1:65" s="14" customFormat="1" ht="11.25">
      <c r="B1713" s="213"/>
      <c r="C1713" s="214"/>
      <c r="D1713" s="204" t="s">
        <v>301</v>
      </c>
      <c r="E1713" s="215" t="s">
        <v>1</v>
      </c>
      <c r="F1713" s="216" t="s">
        <v>2074</v>
      </c>
      <c r="G1713" s="214"/>
      <c r="H1713" s="217">
        <v>16</v>
      </c>
      <c r="I1713" s="218"/>
      <c r="J1713" s="214"/>
      <c r="K1713" s="214"/>
      <c r="L1713" s="219"/>
      <c r="M1713" s="220"/>
      <c r="N1713" s="221"/>
      <c r="O1713" s="221"/>
      <c r="P1713" s="221"/>
      <c r="Q1713" s="221"/>
      <c r="R1713" s="221"/>
      <c r="S1713" s="221"/>
      <c r="T1713" s="222"/>
      <c r="AT1713" s="223" t="s">
        <v>301</v>
      </c>
      <c r="AU1713" s="223" t="s">
        <v>120</v>
      </c>
      <c r="AV1713" s="14" t="s">
        <v>120</v>
      </c>
      <c r="AW1713" s="14" t="s">
        <v>32</v>
      </c>
      <c r="AX1713" s="14" t="s">
        <v>77</v>
      </c>
      <c r="AY1713" s="223" t="s">
        <v>292</v>
      </c>
    </row>
    <row r="1714" spans="1:65" s="14" customFormat="1" ht="11.25">
      <c r="B1714" s="213"/>
      <c r="C1714" s="214"/>
      <c r="D1714" s="204" t="s">
        <v>301</v>
      </c>
      <c r="E1714" s="215" t="s">
        <v>1</v>
      </c>
      <c r="F1714" s="216" t="s">
        <v>2075</v>
      </c>
      <c r="G1714" s="214"/>
      <c r="H1714" s="217">
        <v>16.600000000000001</v>
      </c>
      <c r="I1714" s="218"/>
      <c r="J1714" s="214"/>
      <c r="K1714" s="214"/>
      <c r="L1714" s="219"/>
      <c r="M1714" s="220"/>
      <c r="N1714" s="221"/>
      <c r="O1714" s="221"/>
      <c r="P1714" s="221"/>
      <c r="Q1714" s="221"/>
      <c r="R1714" s="221"/>
      <c r="S1714" s="221"/>
      <c r="T1714" s="222"/>
      <c r="AT1714" s="223" t="s">
        <v>301</v>
      </c>
      <c r="AU1714" s="223" t="s">
        <v>120</v>
      </c>
      <c r="AV1714" s="14" t="s">
        <v>120</v>
      </c>
      <c r="AW1714" s="14" t="s">
        <v>32</v>
      </c>
      <c r="AX1714" s="14" t="s">
        <v>77</v>
      </c>
      <c r="AY1714" s="223" t="s">
        <v>292</v>
      </c>
    </row>
    <row r="1715" spans="1:65" s="14" customFormat="1" ht="11.25">
      <c r="B1715" s="213"/>
      <c r="C1715" s="214"/>
      <c r="D1715" s="204" t="s">
        <v>301</v>
      </c>
      <c r="E1715" s="215" t="s">
        <v>1</v>
      </c>
      <c r="F1715" s="216" t="s">
        <v>2076</v>
      </c>
      <c r="G1715" s="214"/>
      <c r="H1715" s="217">
        <v>2.4500000000000002</v>
      </c>
      <c r="I1715" s="218"/>
      <c r="J1715" s="214"/>
      <c r="K1715" s="214"/>
      <c r="L1715" s="219"/>
      <c r="M1715" s="220"/>
      <c r="N1715" s="221"/>
      <c r="O1715" s="221"/>
      <c r="P1715" s="221"/>
      <c r="Q1715" s="221"/>
      <c r="R1715" s="221"/>
      <c r="S1715" s="221"/>
      <c r="T1715" s="222"/>
      <c r="AT1715" s="223" t="s">
        <v>301</v>
      </c>
      <c r="AU1715" s="223" t="s">
        <v>120</v>
      </c>
      <c r="AV1715" s="14" t="s">
        <v>120</v>
      </c>
      <c r="AW1715" s="14" t="s">
        <v>32</v>
      </c>
      <c r="AX1715" s="14" t="s">
        <v>77</v>
      </c>
      <c r="AY1715" s="223" t="s">
        <v>292</v>
      </c>
    </row>
    <row r="1716" spans="1:65" s="16" customFormat="1" ht="11.25">
      <c r="B1716" s="235"/>
      <c r="C1716" s="236"/>
      <c r="D1716" s="204" t="s">
        <v>301</v>
      </c>
      <c r="E1716" s="237" t="s">
        <v>1</v>
      </c>
      <c r="F1716" s="238" t="s">
        <v>316</v>
      </c>
      <c r="G1716" s="236"/>
      <c r="H1716" s="239">
        <v>502.61</v>
      </c>
      <c r="I1716" s="240"/>
      <c r="J1716" s="236"/>
      <c r="K1716" s="236"/>
      <c r="L1716" s="241"/>
      <c r="M1716" s="242"/>
      <c r="N1716" s="243"/>
      <c r="O1716" s="243"/>
      <c r="P1716" s="243"/>
      <c r="Q1716" s="243"/>
      <c r="R1716" s="243"/>
      <c r="S1716" s="243"/>
      <c r="T1716" s="244"/>
      <c r="AT1716" s="245" t="s">
        <v>301</v>
      </c>
      <c r="AU1716" s="245" t="s">
        <v>120</v>
      </c>
      <c r="AV1716" s="16" t="s">
        <v>317</v>
      </c>
      <c r="AW1716" s="16" t="s">
        <v>32</v>
      </c>
      <c r="AX1716" s="16" t="s">
        <v>77</v>
      </c>
      <c r="AY1716" s="245" t="s">
        <v>292</v>
      </c>
    </row>
    <row r="1717" spans="1:65" s="15" customFormat="1" ht="11.25">
      <c r="B1717" s="224"/>
      <c r="C1717" s="225"/>
      <c r="D1717" s="204" t="s">
        <v>301</v>
      </c>
      <c r="E1717" s="226" t="s">
        <v>199</v>
      </c>
      <c r="F1717" s="227" t="s">
        <v>304</v>
      </c>
      <c r="G1717" s="225"/>
      <c r="H1717" s="228">
        <v>2646.55</v>
      </c>
      <c r="I1717" s="229"/>
      <c r="J1717" s="225"/>
      <c r="K1717" s="225"/>
      <c r="L1717" s="230"/>
      <c r="M1717" s="231"/>
      <c r="N1717" s="232"/>
      <c r="O1717" s="232"/>
      <c r="P1717" s="232"/>
      <c r="Q1717" s="232"/>
      <c r="R1717" s="232"/>
      <c r="S1717" s="232"/>
      <c r="T1717" s="233"/>
      <c r="AT1717" s="234" t="s">
        <v>301</v>
      </c>
      <c r="AU1717" s="234" t="s">
        <v>120</v>
      </c>
      <c r="AV1717" s="15" t="s">
        <v>299</v>
      </c>
      <c r="AW1717" s="15" t="s">
        <v>32</v>
      </c>
      <c r="AX1717" s="15" t="s">
        <v>85</v>
      </c>
      <c r="AY1717" s="234" t="s">
        <v>292</v>
      </c>
    </row>
    <row r="1718" spans="1:65" s="2" customFormat="1" ht="24.2" customHeight="1">
      <c r="A1718" s="35"/>
      <c r="B1718" s="36"/>
      <c r="C1718" s="189" t="s">
        <v>2077</v>
      </c>
      <c r="D1718" s="189" t="s">
        <v>294</v>
      </c>
      <c r="E1718" s="190" t="s">
        <v>2078</v>
      </c>
      <c r="F1718" s="191" t="s">
        <v>2079</v>
      </c>
      <c r="G1718" s="192" t="s">
        <v>297</v>
      </c>
      <c r="H1718" s="193">
        <v>344.79</v>
      </c>
      <c r="I1718" s="194"/>
      <c r="J1718" s="195">
        <f>ROUND(I1718*H1718,2)</f>
        <v>0</v>
      </c>
      <c r="K1718" s="191" t="s">
        <v>298</v>
      </c>
      <c r="L1718" s="40"/>
      <c r="M1718" s="196" t="s">
        <v>1</v>
      </c>
      <c r="N1718" s="197" t="s">
        <v>43</v>
      </c>
      <c r="O1718" s="72"/>
      <c r="P1718" s="198">
        <f>O1718*H1718</f>
        <v>0</v>
      </c>
      <c r="Q1718" s="198">
        <v>1.259E-2</v>
      </c>
      <c r="R1718" s="198">
        <f>Q1718*H1718</f>
        <v>4.3409061000000007</v>
      </c>
      <c r="S1718" s="198">
        <v>0</v>
      </c>
      <c r="T1718" s="199">
        <f>S1718*H1718</f>
        <v>0</v>
      </c>
      <c r="U1718" s="35"/>
      <c r="V1718" s="35"/>
      <c r="W1718" s="35"/>
      <c r="X1718" s="35"/>
      <c r="Y1718" s="35"/>
      <c r="Z1718" s="35"/>
      <c r="AA1718" s="35"/>
      <c r="AB1718" s="35"/>
      <c r="AC1718" s="35"/>
      <c r="AD1718" s="35"/>
      <c r="AE1718" s="35"/>
      <c r="AR1718" s="200" t="s">
        <v>438</v>
      </c>
      <c r="AT1718" s="200" t="s">
        <v>294</v>
      </c>
      <c r="AU1718" s="200" t="s">
        <v>120</v>
      </c>
      <c r="AY1718" s="18" t="s">
        <v>292</v>
      </c>
      <c r="BE1718" s="201">
        <f>IF(N1718="základní",J1718,0)</f>
        <v>0</v>
      </c>
      <c r="BF1718" s="201">
        <f>IF(N1718="snížená",J1718,0)</f>
        <v>0</v>
      </c>
      <c r="BG1718" s="201">
        <f>IF(N1718="zákl. přenesená",J1718,0)</f>
        <v>0</v>
      </c>
      <c r="BH1718" s="201">
        <f>IF(N1718="sníž. přenesená",J1718,0)</f>
        <v>0</v>
      </c>
      <c r="BI1718" s="201">
        <f>IF(N1718="nulová",J1718,0)</f>
        <v>0</v>
      </c>
      <c r="BJ1718" s="18" t="s">
        <v>120</v>
      </c>
      <c r="BK1718" s="201">
        <f>ROUND(I1718*H1718,2)</f>
        <v>0</v>
      </c>
      <c r="BL1718" s="18" t="s">
        <v>438</v>
      </c>
      <c r="BM1718" s="200" t="s">
        <v>2080</v>
      </c>
    </row>
    <row r="1719" spans="1:65" s="13" customFormat="1" ht="11.25">
      <c r="B1719" s="202"/>
      <c r="C1719" s="203"/>
      <c r="D1719" s="204" t="s">
        <v>301</v>
      </c>
      <c r="E1719" s="205" t="s">
        <v>1</v>
      </c>
      <c r="F1719" s="206" t="s">
        <v>536</v>
      </c>
      <c r="G1719" s="203"/>
      <c r="H1719" s="205" t="s">
        <v>1</v>
      </c>
      <c r="I1719" s="207"/>
      <c r="J1719" s="203"/>
      <c r="K1719" s="203"/>
      <c r="L1719" s="208"/>
      <c r="M1719" s="209"/>
      <c r="N1719" s="210"/>
      <c r="O1719" s="210"/>
      <c r="P1719" s="210"/>
      <c r="Q1719" s="210"/>
      <c r="R1719" s="210"/>
      <c r="S1719" s="210"/>
      <c r="T1719" s="211"/>
      <c r="AT1719" s="212" t="s">
        <v>301</v>
      </c>
      <c r="AU1719" s="212" t="s">
        <v>120</v>
      </c>
      <c r="AV1719" s="13" t="s">
        <v>85</v>
      </c>
      <c r="AW1719" s="13" t="s">
        <v>32</v>
      </c>
      <c r="AX1719" s="13" t="s">
        <v>77</v>
      </c>
      <c r="AY1719" s="212" t="s">
        <v>292</v>
      </c>
    </row>
    <row r="1720" spans="1:65" s="14" customFormat="1" ht="11.25">
      <c r="B1720" s="213"/>
      <c r="C1720" s="214"/>
      <c r="D1720" s="204" t="s">
        <v>301</v>
      </c>
      <c r="E1720" s="215" t="s">
        <v>1</v>
      </c>
      <c r="F1720" s="216" t="s">
        <v>2081</v>
      </c>
      <c r="G1720" s="214"/>
      <c r="H1720" s="217">
        <v>11.08</v>
      </c>
      <c r="I1720" s="218"/>
      <c r="J1720" s="214"/>
      <c r="K1720" s="214"/>
      <c r="L1720" s="219"/>
      <c r="M1720" s="220"/>
      <c r="N1720" s="221"/>
      <c r="O1720" s="221"/>
      <c r="P1720" s="221"/>
      <c r="Q1720" s="221"/>
      <c r="R1720" s="221"/>
      <c r="S1720" s="221"/>
      <c r="T1720" s="222"/>
      <c r="AT1720" s="223" t="s">
        <v>301</v>
      </c>
      <c r="AU1720" s="223" t="s">
        <v>120</v>
      </c>
      <c r="AV1720" s="14" t="s">
        <v>120</v>
      </c>
      <c r="AW1720" s="14" t="s">
        <v>32</v>
      </c>
      <c r="AX1720" s="14" t="s">
        <v>77</v>
      </c>
      <c r="AY1720" s="223" t="s">
        <v>292</v>
      </c>
    </row>
    <row r="1721" spans="1:65" s="14" customFormat="1" ht="11.25">
      <c r="B1721" s="213"/>
      <c r="C1721" s="214"/>
      <c r="D1721" s="204" t="s">
        <v>301</v>
      </c>
      <c r="E1721" s="215" t="s">
        <v>1</v>
      </c>
      <c r="F1721" s="216" t="s">
        <v>2082</v>
      </c>
      <c r="G1721" s="214"/>
      <c r="H1721" s="217">
        <v>32.76</v>
      </c>
      <c r="I1721" s="218"/>
      <c r="J1721" s="214"/>
      <c r="K1721" s="214"/>
      <c r="L1721" s="219"/>
      <c r="M1721" s="220"/>
      <c r="N1721" s="221"/>
      <c r="O1721" s="221"/>
      <c r="P1721" s="221"/>
      <c r="Q1721" s="221"/>
      <c r="R1721" s="221"/>
      <c r="S1721" s="221"/>
      <c r="T1721" s="222"/>
      <c r="AT1721" s="223" t="s">
        <v>301</v>
      </c>
      <c r="AU1721" s="223" t="s">
        <v>120</v>
      </c>
      <c r="AV1721" s="14" t="s">
        <v>120</v>
      </c>
      <c r="AW1721" s="14" t="s">
        <v>32</v>
      </c>
      <c r="AX1721" s="14" t="s">
        <v>77</v>
      </c>
      <c r="AY1721" s="223" t="s">
        <v>292</v>
      </c>
    </row>
    <row r="1722" spans="1:65" s="14" customFormat="1" ht="11.25">
      <c r="B1722" s="213"/>
      <c r="C1722" s="214"/>
      <c r="D1722" s="204" t="s">
        <v>301</v>
      </c>
      <c r="E1722" s="215" t="s">
        <v>1</v>
      </c>
      <c r="F1722" s="216" t="s">
        <v>2083</v>
      </c>
      <c r="G1722" s="214"/>
      <c r="H1722" s="217">
        <v>10.28</v>
      </c>
      <c r="I1722" s="218"/>
      <c r="J1722" s="214"/>
      <c r="K1722" s="214"/>
      <c r="L1722" s="219"/>
      <c r="M1722" s="220"/>
      <c r="N1722" s="221"/>
      <c r="O1722" s="221"/>
      <c r="P1722" s="221"/>
      <c r="Q1722" s="221"/>
      <c r="R1722" s="221"/>
      <c r="S1722" s="221"/>
      <c r="T1722" s="222"/>
      <c r="AT1722" s="223" t="s">
        <v>301</v>
      </c>
      <c r="AU1722" s="223" t="s">
        <v>120</v>
      </c>
      <c r="AV1722" s="14" t="s">
        <v>120</v>
      </c>
      <c r="AW1722" s="14" t="s">
        <v>32</v>
      </c>
      <c r="AX1722" s="14" t="s">
        <v>77</v>
      </c>
      <c r="AY1722" s="223" t="s">
        <v>292</v>
      </c>
    </row>
    <row r="1723" spans="1:65" s="14" customFormat="1" ht="11.25">
      <c r="B1723" s="213"/>
      <c r="C1723" s="214"/>
      <c r="D1723" s="204" t="s">
        <v>301</v>
      </c>
      <c r="E1723" s="215" t="s">
        <v>1</v>
      </c>
      <c r="F1723" s="216" t="s">
        <v>2084</v>
      </c>
      <c r="G1723" s="214"/>
      <c r="H1723" s="217">
        <v>5.43</v>
      </c>
      <c r="I1723" s="218"/>
      <c r="J1723" s="214"/>
      <c r="K1723" s="214"/>
      <c r="L1723" s="219"/>
      <c r="M1723" s="220"/>
      <c r="N1723" s="221"/>
      <c r="O1723" s="221"/>
      <c r="P1723" s="221"/>
      <c r="Q1723" s="221"/>
      <c r="R1723" s="221"/>
      <c r="S1723" s="221"/>
      <c r="T1723" s="222"/>
      <c r="AT1723" s="223" t="s">
        <v>301</v>
      </c>
      <c r="AU1723" s="223" t="s">
        <v>120</v>
      </c>
      <c r="AV1723" s="14" t="s">
        <v>120</v>
      </c>
      <c r="AW1723" s="14" t="s">
        <v>32</v>
      </c>
      <c r="AX1723" s="14" t="s">
        <v>77</v>
      </c>
      <c r="AY1723" s="223" t="s">
        <v>292</v>
      </c>
    </row>
    <row r="1724" spans="1:65" s="14" customFormat="1" ht="11.25">
      <c r="B1724" s="213"/>
      <c r="C1724" s="214"/>
      <c r="D1724" s="204" t="s">
        <v>301</v>
      </c>
      <c r="E1724" s="215" t="s">
        <v>1</v>
      </c>
      <c r="F1724" s="216" t="s">
        <v>2085</v>
      </c>
      <c r="G1724" s="214"/>
      <c r="H1724" s="217">
        <v>5.65</v>
      </c>
      <c r="I1724" s="218"/>
      <c r="J1724" s="214"/>
      <c r="K1724" s="214"/>
      <c r="L1724" s="219"/>
      <c r="M1724" s="220"/>
      <c r="N1724" s="221"/>
      <c r="O1724" s="221"/>
      <c r="P1724" s="221"/>
      <c r="Q1724" s="221"/>
      <c r="R1724" s="221"/>
      <c r="S1724" s="221"/>
      <c r="T1724" s="222"/>
      <c r="AT1724" s="223" t="s">
        <v>301</v>
      </c>
      <c r="AU1724" s="223" t="s">
        <v>120</v>
      </c>
      <c r="AV1724" s="14" t="s">
        <v>120</v>
      </c>
      <c r="AW1724" s="14" t="s">
        <v>32</v>
      </c>
      <c r="AX1724" s="14" t="s">
        <v>77</v>
      </c>
      <c r="AY1724" s="223" t="s">
        <v>292</v>
      </c>
    </row>
    <row r="1725" spans="1:65" s="14" customFormat="1" ht="11.25">
      <c r="B1725" s="213"/>
      <c r="C1725" s="214"/>
      <c r="D1725" s="204" t="s">
        <v>301</v>
      </c>
      <c r="E1725" s="215" t="s">
        <v>1</v>
      </c>
      <c r="F1725" s="216" t="s">
        <v>2086</v>
      </c>
      <c r="G1725" s="214"/>
      <c r="H1725" s="217">
        <v>14.23</v>
      </c>
      <c r="I1725" s="218"/>
      <c r="J1725" s="214"/>
      <c r="K1725" s="214"/>
      <c r="L1725" s="219"/>
      <c r="M1725" s="220"/>
      <c r="N1725" s="221"/>
      <c r="O1725" s="221"/>
      <c r="P1725" s="221"/>
      <c r="Q1725" s="221"/>
      <c r="R1725" s="221"/>
      <c r="S1725" s="221"/>
      <c r="T1725" s="222"/>
      <c r="AT1725" s="223" t="s">
        <v>301</v>
      </c>
      <c r="AU1725" s="223" t="s">
        <v>120</v>
      </c>
      <c r="AV1725" s="14" t="s">
        <v>120</v>
      </c>
      <c r="AW1725" s="14" t="s">
        <v>32</v>
      </c>
      <c r="AX1725" s="14" t="s">
        <v>77</v>
      </c>
      <c r="AY1725" s="223" t="s">
        <v>292</v>
      </c>
    </row>
    <row r="1726" spans="1:65" s="14" customFormat="1" ht="11.25">
      <c r="B1726" s="213"/>
      <c r="C1726" s="214"/>
      <c r="D1726" s="204" t="s">
        <v>301</v>
      </c>
      <c r="E1726" s="215" t="s">
        <v>1</v>
      </c>
      <c r="F1726" s="216" t="s">
        <v>2087</v>
      </c>
      <c r="G1726" s="214"/>
      <c r="H1726" s="217">
        <v>3.02</v>
      </c>
      <c r="I1726" s="218"/>
      <c r="J1726" s="214"/>
      <c r="K1726" s="214"/>
      <c r="L1726" s="219"/>
      <c r="M1726" s="220"/>
      <c r="N1726" s="221"/>
      <c r="O1726" s="221"/>
      <c r="P1726" s="221"/>
      <c r="Q1726" s="221"/>
      <c r="R1726" s="221"/>
      <c r="S1726" s="221"/>
      <c r="T1726" s="222"/>
      <c r="AT1726" s="223" t="s">
        <v>301</v>
      </c>
      <c r="AU1726" s="223" t="s">
        <v>120</v>
      </c>
      <c r="AV1726" s="14" t="s">
        <v>120</v>
      </c>
      <c r="AW1726" s="14" t="s">
        <v>32</v>
      </c>
      <c r="AX1726" s="14" t="s">
        <v>77</v>
      </c>
      <c r="AY1726" s="223" t="s">
        <v>292</v>
      </c>
    </row>
    <row r="1727" spans="1:65" s="14" customFormat="1" ht="11.25">
      <c r="B1727" s="213"/>
      <c r="C1727" s="214"/>
      <c r="D1727" s="204" t="s">
        <v>301</v>
      </c>
      <c r="E1727" s="215" t="s">
        <v>1</v>
      </c>
      <c r="F1727" s="216" t="s">
        <v>2088</v>
      </c>
      <c r="G1727" s="214"/>
      <c r="H1727" s="217">
        <v>3.02</v>
      </c>
      <c r="I1727" s="218"/>
      <c r="J1727" s="214"/>
      <c r="K1727" s="214"/>
      <c r="L1727" s="219"/>
      <c r="M1727" s="220"/>
      <c r="N1727" s="221"/>
      <c r="O1727" s="221"/>
      <c r="P1727" s="221"/>
      <c r="Q1727" s="221"/>
      <c r="R1727" s="221"/>
      <c r="S1727" s="221"/>
      <c r="T1727" s="222"/>
      <c r="AT1727" s="223" t="s">
        <v>301</v>
      </c>
      <c r="AU1727" s="223" t="s">
        <v>120</v>
      </c>
      <c r="AV1727" s="14" t="s">
        <v>120</v>
      </c>
      <c r="AW1727" s="14" t="s">
        <v>32</v>
      </c>
      <c r="AX1727" s="14" t="s">
        <v>77</v>
      </c>
      <c r="AY1727" s="223" t="s">
        <v>292</v>
      </c>
    </row>
    <row r="1728" spans="1:65" s="16" customFormat="1" ht="11.25">
      <c r="B1728" s="235"/>
      <c r="C1728" s="236"/>
      <c r="D1728" s="204" t="s">
        <v>301</v>
      </c>
      <c r="E1728" s="237" t="s">
        <v>1</v>
      </c>
      <c r="F1728" s="238" t="s">
        <v>316</v>
      </c>
      <c r="G1728" s="236"/>
      <c r="H1728" s="239">
        <v>85.47</v>
      </c>
      <c r="I1728" s="240"/>
      <c r="J1728" s="236"/>
      <c r="K1728" s="236"/>
      <c r="L1728" s="241"/>
      <c r="M1728" s="242"/>
      <c r="N1728" s="243"/>
      <c r="O1728" s="243"/>
      <c r="P1728" s="243"/>
      <c r="Q1728" s="243"/>
      <c r="R1728" s="243"/>
      <c r="S1728" s="243"/>
      <c r="T1728" s="244"/>
      <c r="AT1728" s="245" t="s">
        <v>301</v>
      </c>
      <c r="AU1728" s="245" t="s">
        <v>120</v>
      </c>
      <c r="AV1728" s="16" t="s">
        <v>317</v>
      </c>
      <c r="AW1728" s="16" t="s">
        <v>32</v>
      </c>
      <c r="AX1728" s="16" t="s">
        <v>77</v>
      </c>
      <c r="AY1728" s="245" t="s">
        <v>292</v>
      </c>
    </row>
    <row r="1729" spans="2:51" s="13" customFormat="1" ht="11.25">
      <c r="B1729" s="202"/>
      <c r="C1729" s="203"/>
      <c r="D1729" s="204" t="s">
        <v>301</v>
      </c>
      <c r="E1729" s="205" t="s">
        <v>1</v>
      </c>
      <c r="F1729" s="206" t="s">
        <v>540</v>
      </c>
      <c r="G1729" s="203"/>
      <c r="H1729" s="205" t="s">
        <v>1</v>
      </c>
      <c r="I1729" s="207"/>
      <c r="J1729" s="203"/>
      <c r="K1729" s="203"/>
      <c r="L1729" s="208"/>
      <c r="M1729" s="209"/>
      <c r="N1729" s="210"/>
      <c r="O1729" s="210"/>
      <c r="P1729" s="210"/>
      <c r="Q1729" s="210"/>
      <c r="R1729" s="210"/>
      <c r="S1729" s="210"/>
      <c r="T1729" s="211"/>
      <c r="AT1729" s="212" t="s">
        <v>301</v>
      </c>
      <c r="AU1729" s="212" t="s">
        <v>120</v>
      </c>
      <c r="AV1729" s="13" t="s">
        <v>85</v>
      </c>
      <c r="AW1729" s="13" t="s">
        <v>32</v>
      </c>
      <c r="AX1729" s="13" t="s">
        <v>77</v>
      </c>
      <c r="AY1729" s="212" t="s">
        <v>292</v>
      </c>
    </row>
    <row r="1730" spans="2:51" s="14" customFormat="1" ht="11.25">
      <c r="B1730" s="213"/>
      <c r="C1730" s="214"/>
      <c r="D1730" s="204" t="s">
        <v>301</v>
      </c>
      <c r="E1730" s="215" t="s">
        <v>1</v>
      </c>
      <c r="F1730" s="216" t="s">
        <v>2089</v>
      </c>
      <c r="G1730" s="214"/>
      <c r="H1730" s="217">
        <v>5.54</v>
      </c>
      <c r="I1730" s="218"/>
      <c r="J1730" s="214"/>
      <c r="K1730" s="214"/>
      <c r="L1730" s="219"/>
      <c r="M1730" s="220"/>
      <c r="N1730" s="221"/>
      <c r="O1730" s="221"/>
      <c r="P1730" s="221"/>
      <c r="Q1730" s="221"/>
      <c r="R1730" s="221"/>
      <c r="S1730" s="221"/>
      <c r="T1730" s="222"/>
      <c r="AT1730" s="223" t="s">
        <v>301</v>
      </c>
      <c r="AU1730" s="223" t="s">
        <v>120</v>
      </c>
      <c r="AV1730" s="14" t="s">
        <v>120</v>
      </c>
      <c r="AW1730" s="14" t="s">
        <v>32</v>
      </c>
      <c r="AX1730" s="14" t="s">
        <v>77</v>
      </c>
      <c r="AY1730" s="223" t="s">
        <v>292</v>
      </c>
    </row>
    <row r="1731" spans="2:51" s="14" customFormat="1" ht="11.25">
      <c r="B1731" s="213"/>
      <c r="C1731" s="214"/>
      <c r="D1731" s="204" t="s">
        <v>301</v>
      </c>
      <c r="E1731" s="215" t="s">
        <v>1</v>
      </c>
      <c r="F1731" s="216" t="s">
        <v>2090</v>
      </c>
      <c r="G1731" s="214"/>
      <c r="H1731" s="217">
        <v>5.67</v>
      </c>
      <c r="I1731" s="218"/>
      <c r="J1731" s="214"/>
      <c r="K1731" s="214"/>
      <c r="L1731" s="219"/>
      <c r="M1731" s="220"/>
      <c r="N1731" s="221"/>
      <c r="O1731" s="221"/>
      <c r="P1731" s="221"/>
      <c r="Q1731" s="221"/>
      <c r="R1731" s="221"/>
      <c r="S1731" s="221"/>
      <c r="T1731" s="222"/>
      <c r="AT1731" s="223" t="s">
        <v>301</v>
      </c>
      <c r="AU1731" s="223" t="s">
        <v>120</v>
      </c>
      <c r="AV1731" s="14" t="s">
        <v>120</v>
      </c>
      <c r="AW1731" s="14" t="s">
        <v>32</v>
      </c>
      <c r="AX1731" s="14" t="s">
        <v>77</v>
      </c>
      <c r="AY1731" s="223" t="s">
        <v>292</v>
      </c>
    </row>
    <row r="1732" spans="2:51" s="14" customFormat="1" ht="11.25">
      <c r="B1732" s="213"/>
      <c r="C1732" s="214"/>
      <c r="D1732" s="204" t="s">
        <v>301</v>
      </c>
      <c r="E1732" s="215" t="s">
        <v>1</v>
      </c>
      <c r="F1732" s="216" t="s">
        <v>2091</v>
      </c>
      <c r="G1732" s="214"/>
      <c r="H1732" s="217">
        <v>27.3</v>
      </c>
      <c r="I1732" s="218"/>
      <c r="J1732" s="214"/>
      <c r="K1732" s="214"/>
      <c r="L1732" s="219"/>
      <c r="M1732" s="220"/>
      <c r="N1732" s="221"/>
      <c r="O1732" s="221"/>
      <c r="P1732" s="221"/>
      <c r="Q1732" s="221"/>
      <c r="R1732" s="221"/>
      <c r="S1732" s="221"/>
      <c r="T1732" s="222"/>
      <c r="AT1732" s="223" t="s">
        <v>301</v>
      </c>
      <c r="AU1732" s="223" t="s">
        <v>120</v>
      </c>
      <c r="AV1732" s="14" t="s">
        <v>120</v>
      </c>
      <c r="AW1732" s="14" t="s">
        <v>32</v>
      </c>
      <c r="AX1732" s="14" t="s">
        <v>77</v>
      </c>
      <c r="AY1732" s="223" t="s">
        <v>292</v>
      </c>
    </row>
    <row r="1733" spans="2:51" s="14" customFormat="1" ht="11.25">
      <c r="B1733" s="213"/>
      <c r="C1733" s="214"/>
      <c r="D1733" s="204" t="s">
        <v>301</v>
      </c>
      <c r="E1733" s="215" t="s">
        <v>1</v>
      </c>
      <c r="F1733" s="216" t="s">
        <v>2092</v>
      </c>
      <c r="G1733" s="214"/>
      <c r="H1733" s="217">
        <v>5.42</v>
      </c>
      <c r="I1733" s="218"/>
      <c r="J1733" s="214"/>
      <c r="K1733" s="214"/>
      <c r="L1733" s="219"/>
      <c r="M1733" s="220"/>
      <c r="N1733" s="221"/>
      <c r="O1733" s="221"/>
      <c r="P1733" s="221"/>
      <c r="Q1733" s="221"/>
      <c r="R1733" s="221"/>
      <c r="S1733" s="221"/>
      <c r="T1733" s="222"/>
      <c r="AT1733" s="223" t="s">
        <v>301</v>
      </c>
      <c r="AU1733" s="223" t="s">
        <v>120</v>
      </c>
      <c r="AV1733" s="14" t="s">
        <v>120</v>
      </c>
      <c r="AW1733" s="14" t="s">
        <v>32</v>
      </c>
      <c r="AX1733" s="14" t="s">
        <v>77</v>
      </c>
      <c r="AY1733" s="223" t="s">
        <v>292</v>
      </c>
    </row>
    <row r="1734" spans="2:51" s="14" customFormat="1" ht="11.25">
      <c r="B1734" s="213"/>
      <c r="C1734" s="214"/>
      <c r="D1734" s="204" t="s">
        <v>301</v>
      </c>
      <c r="E1734" s="215" t="s">
        <v>1</v>
      </c>
      <c r="F1734" s="216" t="s">
        <v>2093</v>
      </c>
      <c r="G1734" s="214"/>
      <c r="H1734" s="217">
        <v>5.43</v>
      </c>
      <c r="I1734" s="218"/>
      <c r="J1734" s="214"/>
      <c r="K1734" s="214"/>
      <c r="L1734" s="219"/>
      <c r="M1734" s="220"/>
      <c r="N1734" s="221"/>
      <c r="O1734" s="221"/>
      <c r="P1734" s="221"/>
      <c r="Q1734" s="221"/>
      <c r="R1734" s="221"/>
      <c r="S1734" s="221"/>
      <c r="T1734" s="222"/>
      <c r="AT1734" s="223" t="s">
        <v>301</v>
      </c>
      <c r="AU1734" s="223" t="s">
        <v>120</v>
      </c>
      <c r="AV1734" s="14" t="s">
        <v>120</v>
      </c>
      <c r="AW1734" s="14" t="s">
        <v>32</v>
      </c>
      <c r="AX1734" s="14" t="s">
        <v>77</v>
      </c>
      <c r="AY1734" s="223" t="s">
        <v>292</v>
      </c>
    </row>
    <row r="1735" spans="2:51" s="14" customFormat="1" ht="11.25">
      <c r="B1735" s="213"/>
      <c r="C1735" s="214"/>
      <c r="D1735" s="204" t="s">
        <v>301</v>
      </c>
      <c r="E1735" s="215" t="s">
        <v>1</v>
      </c>
      <c r="F1735" s="216" t="s">
        <v>2094</v>
      </c>
      <c r="G1735" s="214"/>
      <c r="H1735" s="217">
        <v>5.65</v>
      </c>
      <c r="I1735" s="218"/>
      <c r="J1735" s="214"/>
      <c r="K1735" s="214"/>
      <c r="L1735" s="219"/>
      <c r="M1735" s="220"/>
      <c r="N1735" s="221"/>
      <c r="O1735" s="221"/>
      <c r="P1735" s="221"/>
      <c r="Q1735" s="221"/>
      <c r="R1735" s="221"/>
      <c r="S1735" s="221"/>
      <c r="T1735" s="222"/>
      <c r="AT1735" s="223" t="s">
        <v>301</v>
      </c>
      <c r="AU1735" s="223" t="s">
        <v>120</v>
      </c>
      <c r="AV1735" s="14" t="s">
        <v>120</v>
      </c>
      <c r="AW1735" s="14" t="s">
        <v>32</v>
      </c>
      <c r="AX1735" s="14" t="s">
        <v>77</v>
      </c>
      <c r="AY1735" s="223" t="s">
        <v>292</v>
      </c>
    </row>
    <row r="1736" spans="2:51" s="14" customFormat="1" ht="11.25">
      <c r="B1736" s="213"/>
      <c r="C1736" s="214"/>
      <c r="D1736" s="204" t="s">
        <v>301</v>
      </c>
      <c r="E1736" s="215" t="s">
        <v>1</v>
      </c>
      <c r="F1736" s="216" t="s">
        <v>2095</v>
      </c>
      <c r="G1736" s="214"/>
      <c r="H1736" s="217">
        <v>14.24</v>
      </c>
      <c r="I1736" s="218"/>
      <c r="J1736" s="214"/>
      <c r="K1736" s="214"/>
      <c r="L1736" s="219"/>
      <c r="M1736" s="220"/>
      <c r="N1736" s="221"/>
      <c r="O1736" s="221"/>
      <c r="P1736" s="221"/>
      <c r="Q1736" s="221"/>
      <c r="R1736" s="221"/>
      <c r="S1736" s="221"/>
      <c r="T1736" s="222"/>
      <c r="AT1736" s="223" t="s">
        <v>301</v>
      </c>
      <c r="AU1736" s="223" t="s">
        <v>120</v>
      </c>
      <c r="AV1736" s="14" t="s">
        <v>120</v>
      </c>
      <c r="AW1736" s="14" t="s">
        <v>32</v>
      </c>
      <c r="AX1736" s="14" t="s">
        <v>77</v>
      </c>
      <c r="AY1736" s="223" t="s">
        <v>292</v>
      </c>
    </row>
    <row r="1737" spans="2:51" s="14" customFormat="1" ht="11.25">
      <c r="B1737" s="213"/>
      <c r="C1737" s="214"/>
      <c r="D1737" s="204" t="s">
        <v>301</v>
      </c>
      <c r="E1737" s="215" t="s">
        <v>1</v>
      </c>
      <c r="F1737" s="216" t="s">
        <v>2096</v>
      </c>
      <c r="G1737" s="214"/>
      <c r="H1737" s="217">
        <v>4.18</v>
      </c>
      <c r="I1737" s="218"/>
      <c r="J1737" s="214"/>
      <c r="K1737" s="214"/>
      <c r="L1737" s="219"/>
      <c r="M1737" s="220"/>
      <c r="N1737" s="221"/>
      <c r="O1737" s="221"/>
      <c r="P1737" s="221"/>
      <c r="Q1737" s="221"/>
      <c r="R1737" s="221"/>
      <c r="S1737" s="221"/>
      <c r="T1737" s="222"/>
      <c r="AT1737" s="223" t="s">
        <v>301</v>
      </c>
      <c r="AU1737" s="223" t="s">
        <v>120</v>
      </c>
      <c r="AV1737" s="14" t="s">
        <v>120</v>
      </c>
      <c r="AW1737" s="14" t="s">
        <v>32</v>
      </c>
      <c r="AX1737" s="14" t="s">
        <v>77</v>
      </c>
      <c r="AY1737" s="223" t="s">
        <v>292</v>
      </c>
    </row>
    <row r="1738" spans="2:51" s="16" customFormat="1" ht="11.25">
      <c r="B1738" s="235"/>
      <c r="C1738" s="236"/>
      <c r="D1738" s="204" t="s">
        <v>301</v>
      </c>
      <c r="E1738" s="237" t="s">
        <v>1</v>
      </c>
      <c r="F1738" s="238" t="s">
        <v>316</v>
      </c>
      <c r="G1738" s="236"/>
      <c r="H1738" s="239">
        <v>73.430000000000007</v>
      </c>
      <c r="I1738" s="240"/>
      <c r="J1738" s="236"/>
      <c r="K1738" s="236"/>
      <c r="L1738" s="241"/>
      <c r="M1738" s="242"/>
      <c r="N1738" s="243"/>
      <c r="O1738" s="243"/>
      <c r="P1738" s="243"/>
      <c r="Q1738" s="243"/>
      <c r="R1738" s="243"/>
      <c r="S1738" s="243"/>
      <c r="T1738" s="244"/>
      <c r="AT1738" s="245" t="s">
        <v>301</v>
      </c>
      <c r="AU1738" s="245" t="s">
        <v>120</v>
      </c>
      <c r="AV1738" s="16" t="s">
        <v>317</v>
      </c>
      <c r="AW1738" s="16" t="s">
        <v>32</v>
      </c>
      <c r="AX1738" s="16" t="s">
        <v>77</v>
      </c>
      <c r="AY1738" s="245" t="s">
        <v>292</v>
      </c>
    </row>
    <row r="1739" spans="2:51" s="13" customFormat="1" ht="11.25">
      <c r="B1739" s="202"/>
      <c r="C1739" s="203"/>
      <c r="D1739" s="204" t="s">
        <v>301</v>
      </c>
      <c r="E1739" s="205" t="s">
        <v>1</v>
      </c>
      <c r="F1739" s="206" t="s">
        <v>544</v>
      </c>
      <c r="G1739" s="203"/>
      <c r="H1739" s="205" t="s">
        <v>1</v>
      </c>
      <c r="I1739" s="207"/>
      <c r="J1739" s="203"/>
      <c r="K1739" s="203"/>
      <c r="L1739" s="208"/>
      <c r="M1739" s="209"/>
      <c r="N1739" s="210"/>
      <c r="O1739" s="210"/>
      <c r="P1739" s="210"/>
      <c r="Q1739" s="210"/>
      <c r="R1739" s="210"/>
      <c r="S1739" s="210"/>
      <c r="T1739" s="211"/>
      <c r="AT1739" s="212" t="s">
        <v>301</v>
      </c>
      <c r="AU1739" s="212" t="s">
        <v>120</v>
      </c>
      <c r="AV1739" s="13" t="s">
        <v>85</v>
      </c>
      <c r="AW1739" s="13" t="s">
        <v>32</v>
      </c>
      <c r="AX1739" s="13" t="s">
        <v>77</v>
      </c>
      <c r="AY1739" s="212" t="s">
        <v>292</v>
      </c>
    </row>
    <row r="1740" spans="2:51" s="14" customFormat="1" ht="11.25">
      <c r="B1740" s="213"/>
      <c r="C1740" s="214"/>
      <c r="D1740" s="204" t="s">
        <v>301</v>
      </c>
      <c r="E1740" s="215" t="s">
        <v>1</v>
      </c>
      <c r="F1740" s="216" t="s">
        <v>2097</v>
      </c>
      <c r="G1740" s="214"/>
      <c r="H1740" s="217">
        <v>8.84</v>
      </c>
      <c r="I1740" s="218"/>
      <c r="J1740" s="214"/>
      <c r="K1740" s="214"/>
      <c r="L1740" s="219"/>
      <c r="M1740" s="220"/>
      <c r="N1740" s="221"/>
      <c r="O1740" s="221"/>
      <c r="P1740" s="221"/>
      <c r="Q1740" s="221"/>
      <c r="R1740" s="221"/>
      <c r="S1740" s="221"/>
      <c r="T1740" s="222"/>
      <c r="AT1740" s="223" t="s">
        <v>301</v>
      </c>
      <c r="AU1740" s="223" t="s">
        <v>120</v>
      </c>
      <c r="AV1740" s="14" t="s">
        <v>120</v>
      </c>
      <c r="AW1740" s="14" t="s">
        <v>32</v>
      </c>
      <c r="AX1740" s="14" t="s">
        <v>77</v>
      </c>
      <c r="AY1740" s="223" t="s">
        <v>292</v>
      </c>
    </row>
    <row r="1741" spans="2:51" s="14" customFormat="1" ht="11.25">
      <c r="B1741" s="213"/>
      <c r="C1741" s="214"/>
      <c r="D1741" s="204" t="s">
        <v>301</v>
      </c>
      <c r="E1741" s="215" t="s">
        <v>1</v>
      </c>
      <c r="F1741" s="216" t="s">
        <v>2098</v>
      </c>
      <c r="G1741" s="214"/>
      <c r="H1741" s="217">
        <v>43.68</v>
      </c>
      <c r="I1741" s="218"/>
      <c r="J1741" s="214"/>
      <c r="K1741" s="214"/>
      <c r="L1741" s="219"/>
      <c r="M1741" s="220"/>
      <c r="N1741" s="221"/>
      <c r="O1741" s="221"/>
      <c r="P1741" s="221"/>
      <c r="Q1741" s="221"/>
      <c r="R1741" s="221"/>
      <c r="S1741" s="221"/>
      <c r="T1741" s="222"/>
      <c r="AT1741" s="223" t="s">
        <v>301</v>
      </c>
      <c r="AU1741" s="223" t="s">
        <v>120</v>
      </c>
      <c r="AV1741" s="14" t="s">
        <v>120</v>
      </c>
      <c r="AW1741" s="14" t="s">
        <v>32</v>
      </c>
      <c r="AX1741" s="14" t="s">
        <v>77</v>
      </c>
      <c r="AY1741" s="223" t="s">
        <v>292</v>
      </c>
    </row>
    <row r="1742" spans="2:51" s="14" customFormat="1" ht="11.25">
      <c r="B1742" s="213"/>
      <c r="C1742" s="214"/>
      <c r="D1742" s="204" t="s">
        <v>301</v>
      </c>
      <c r="E1742" s="215" t="s">
        <v>1</v>
      </c>
      <c r="F1742" s="216" t="s">
        <v>2099</v>
      </c>
      <c r="G1742" s="214"/>
      <c r="H1742" s="217">
        <v>10.28</v>
      </c>
      <c r="I1742" s="218"/>
      <c r="J1742" s="214"/>
      <c r="K1742" s="214"/>
      <c r="L1742" s="219"/>
      <c r="M1742" s="220"/>
      <c r="N1742" s="221"/>
      <c r="O1742" s="221"/>
      <c r="P1742" s="221"/>
      <c r="Q1742" s="221"/>
      <c r="R1742" s="221"/>
      <c r="S1742" s="221"/>
      <c r="T1742" s="222"/>
      <c r="AT1742" s="223" t="s">
        <v>301</v>
      </c>
      <c r="AU1742" s="223" t="s">
        <v>120</v>
      </c>
      <c r="AV1742" s="14" t="s">
        <v>120</v>
      </c>
      <c r="AW1742" s="14" t="s">
        <v>32</v>
      </c>
      <c r="AX1742" s="14" t="s">
        <v>77</v>
      </c>
      <c r="AY1742" s="223" t="s">
        <v>292</v>
      </c>
    </row>
    <row r="1743" spans="2:51" s="14" customFormat="1" ht="11.25">
      <c r="B1743" s="213"/>
      <c r="C1743" s="214"/>
      <c r="D1743" s="204" t="s">
        <v>301</v>
      </c>
      <c r="E1743" s="215" t="s">
        <v>1</v>
      </c>
      <c r="F1743" s="216" t="s">
        <v>2100</v>
      </c>
      <c r="G1743" s="214"/>
      <c r="H1743" s="217">
        <v>5.43</v>
      </c>
      <c r="I1743" s="218"/>
      <c r="J1743" s="214"/>
      <c r="K1743" s="214"/>
      <c r="L1743" s="219"/>
      <c r="M1743" s="220"/>
      <c r="N1743" s="221"/>
      <c r="O1743" s="221"/>
      <c r="P1743" s="221"/>
      <c r="Q1743" s="221"/>
      <c r="R1743" s="221"/>
      <c r="S1743" s="221"/>
      <c r="T1743" s="222"/>
      <c r="AT1743" s="223" t="s">
        <v>301</v>
      </c>
      <c r="AU1743" s="223" t="s">
        <v>120</v>
      </c>
      <c r="AV1743" s="14" t="s">
        <v>120</v>
      </c>
      <c r="AW1743" s="14" t="s">
        <v>32</v>
      </c>
      <c r="AX1743" s="14" t="s">
        <v>77</v>
      </c>
      <c r="AY1743" s="223" t="s">
        <v>292</v>
      </c>
    </row>
    <row r="1744" spans="2:51" s="14" customFormat="1" ht="11.25">
      <c r="B1744" s="213"/>
      <c r="C1744" s="214"/>
      <c r="D1744" s="204" t="s">
        <v>301</v>
      </c>
      <c r="E1744" s="215" t="s">
        <v>1</v>
      </c>
      <c r="F1744" s="216" t="s">
        <v>2101</v>
      </c>
      <c r="G1744" s="214"/>
      <c r="H1744" s="217">
        <v>14.23</v>
      </c>
      <c r="I1744" s="218"/>
      <c r="J1744" s="214"/>
      <c r="K1744" s="214"/>
      <c r="L1744" s="219"/>
      <c r="M1744" s="220"/>
      <c r="N1744" s="221"/>
      <c r="O1744" s="221"/>
      <c r="P1744" s="221"/>
      <c r="Q1744" s="221"/>
      <c r="R1744" s="221"/>
      <c r="S1744" s="221"/>
      <c r="T1744" s="222"/>
      <c r="AT1744" s="223" t="s">
        <v>301</v>
      </c>
      <c r="AU1744" s="223" t="s">
        <v>120</v>
      </c>
      <c r="AV1744" s="14" t="s">
        <v>120</v>
      </c>
      <c r="AW1744" s="14" t="s">
        <v>32</v>
      </c>
      <c r="AX1744" s="14" t="s">
        <v>77</v>
      </c>
      <c r="AY1744" s="223" t="s">
        <v>292</v>
      </c>
    </row>
    <row r="1745" spans="1:65" s="16" customFormat="1" ht="11.25">
      <c r="B1745" s="235"/>
      <c r="C1745" s="236"/>
      <c r="D1745" s="204" t="s">
        <v>301</v>
      </c>
      <c r="E1745" s="237" t="s">
        <v>1</v>
      </c>
      <c r="F1745" s="238" t="s">
        <v>316</v>
      </c>
      <c r="G1745" s="236"/>
      <c r="H1745" s="239">
        <v>82.46</v>
      </c>
      <c r="I1745" s="240"/>
      <c r="J1745" s="236"/>
      <c r="K1745" s="236"/>
      <c r="L1745" s="241"/>
      <c r="M1745" s="242"/>
      <c r="N1745" s="243"/>
      <c r="O1745" s="243"/>
      <c r="P1745" s="243"/>
      <c r="Q1745" s="243"/>
      <c r="R1745" s="243"/>
      <c r="S1745" s="243"/>
      <c r="T1745" s="244"/>
      <c r="AT1745" s="245" t="s">
        <v>301</v>
      </c>
      <c r="AU1745" s="245" t="s">
        <v>120</v>
      </c>
      <c r="AV1745" s="16" t="s">
        <v>317</v>
      </c>
      <c r="AW1745" s="16" t="s">
        <v>32</v>
      </c>
      <c r="AX1745" s="16" t="s">
        <v>77</v>
      </c>
      <c r="AY1745" s="245" t="s">
        <v>292</v>
      </c>
    </row>
    <row r="1746" spans="1:65" s="13" customFormat="1" ht="11.25">
      <c r="B1746" s="202"/>
      <c r="C1746" s="203"/>
      <c r="D1746" s="204" t="s">
        <v>301</v>
      </c>
      <c r="E1746" s="205" t="s">
        <v>1</v>
      </c>
      <c r="F1746" s="206" t="s">
        <v>547</v>
      </c>
      <c r="G1746" s="203"/>
      <c r="H1746" s="205" t="s">
        <v>1</v>
      </c>
      <c r="I1746" s="207"/>
      <c r="J1746" s="203"/>
      <c r="K1746" s="203"/>
      <c r="L1746" s="208"/>
      <c r="M1746" s="209"/>
      <c r="N1746" s="210"/>
      <c r="O1746" s="210"/>
      <c r="P1746" s="210"/>
      <c r="Q1746" s="210"/>
      <c r="R1746" s="210"/>
      <c r="S1746" s="210"/>
      <c r="T1746" s="211"/>
      <c r="AT1746" s="212" t="s">
        <v>301</v>
      </c>
      <c r="AU1746" s="212" t="s">
        <v>120</v>
      </c>
      <c r="AV1746" s="13" t="s">
        <v>85</v>
      </c>
      <c r="AW1746" s="13" t="s">
        <v>32</v>
      </c>
      <c r="AX1746" s="13" t="s">
        <v>77</v>
      </c>
      <c r="AY1746" s="212" t="s">
        <v>292</v>
      </c>
    </row>
    <row r="1747" spans="1:65" s="14" customFormat="1" ht="11.25">
      <c r="B1747" s="213"/>
      <c r="C1747" s="214"/>
      <c r="D1747" s="204" t="s">
        <v>301</v>
      </c>
      <c r="E1747" s="215" t="s">
        <v>1</v>
      </c>
      <c r="F1747" s="216" t="s">
        <v>2102</v>
      </c>
      <c r="G1747" s="214"/>
      <c r="H1747" s="217">
        <v>5.54</v>
      </c>
      <c r="I1747" s="218"/>
      <c r="J1747" s="214"/>
      <c r="K1747" s="214"/>
      <c r="L1747" s="219"/>
      <c r="M1747" s="220"/>
      <c r="N1747" s="221"/>
      <c r="O1747" s="221"/>
      <c r="P1747" s="221"/>
      <c r="Q1747" s="221"/>
      <c r="R1747" s="221"/>
      <c r="S1747" s="221"/>
      <c r="T1747" s="222"/>
      <c r="AT1747" s="223" t="s">
        <v>301</v>
      </c>
      <c r="AU1747" s="223" t="s">
        <v>120</v>
      </c>
      <c r="AV1747" s="14" t="s">
        <v>120</v>
      </c>
      <c r="AW1747" s="14" t="s">
        <v>32</v>
      </c>
      <c r="AX1747" s="14" t="s">
        <v>77</v>
      </c>
      <c r="AY1747" s="223" t="s">
        <v>292</v>
      </c>
    </row>
    <row r="1748" spans="1:65" s="14" customFormat="1" ht="11.25">
      <c r="B1748" s="213"/>
      <c r="C1748" s="214"/>
      <c r="D1748" s="204" t="s">
        <v>301</v>
      </c>
      <c r="E1748" s="215" t="s">
        <v>1</v>
      </c>
      <c r="F1748" s="216" t="s">
        <v>2103</v>
      </c>
      <c r="G1748" s="214"/>
      <c r="H1748" s="217">
        <v>5.67</v>
      </c>
      <c r="I1748" s="218"/>
      <c r="J1748" s="214"/>
      <c r="K1748" s="214"/>
      <c r="L1748" s="219"/>
      <c r="M1748" s="220"/>
      <c r="N1748" s="221"/>
      <c r="O1748" s="221"/>
      <c r="P1748" s="221"/>
      <c r="Q1748" s="221"/>
      <c r="R1748" s="221"/>
      <c r="S1748" s="221"/>
      <c r="T1748" s="222"/>
      <c r="AT1748" s="223" t="s">
        <v>301</v>
      </c>
      <c r="AU1748" s="223" t="s">
        <v>120</v>
      </c>
      <c r="AV1748" s="14" t="s">
        <v>120</v>
      </c>
      <c r="AW1748" s="14" t="s">
        <v>32</v>
      </c>
      <c r="AX1748" s="14" t="s">
        <v>77</v>
      </c>
      <c r="AY1748" s="223" t="s">
        <v>292</v>
      </c>
    </row>
    <row r="1749" spans="1:65" s="14" customFormat="1" ht="11.25">
      <c r="B1749" s="213"/>
      <c r="C1749" s="214"/>
      <c r="D1749" s="204" t="s">
        <v>301</v>
      </c>
      <c r="E1749" s="215" t="s">
        <v>1</v>
      </c>
      <c r="F1749" s="216" t="s">
        <v>2104</v>
      </c>
      <c r="G1749" s="214"/>
      <c r="H1749" s="217">
        <v>32.76</v>
      </c>
      <c r="I1749" s="218"/>
      <c r="J1749" s="214"/>
      <c r="K1749" s="214"/>
      <c r="L1749" s="219"/>
      <c r="M1749" s="220"/>
      <c r="N1749" s="221"/>
      <c r="O1749" s="221"/>
      <c r="P1749" s="221"/>
      <c r="Q1749" s="221"/>
      <c r="R1749" s="221"/>
      <c r="S1749" s="221"/>
      <c r="T1749" s="222"/>
      <c r="AT1749" s="223" t="s">
        <v>301</v>
      </c>
      <c r="AU1749" s="223" t="s">
        <v>120</v>
      </c>
      <c r="AV1749" s="14" t="s">
        <v>120</v>
      </c>
      <c r="AW1749" s="14" t="s">
        <v>32</v>
      </c>
      <c r="AX1749" s="14" t="s">
        <v>77</v>
      </c>
      <c r="AY1749" s="223" t="s">
        <v>292</v>
      </c>
    </row>
    <row r="1750" spans="1:65" s="14" customFormat="1" ht="11.25">
      <c r="B1750" s="213"/>
      <c r="C1750" s="214"/>
      <c r="D1750" s="204" t="s">
        <v>301</v>
      </c>
      <c r="E1750" s="215" t="s">
        <v>1</v>
      </c>
      <c r="F1750" s="216" t="s">
        <v>2105</v>
      </c>
      <c r="G1750" s="214"/>
      <c r="H1750" s="217">
        <v>10.28</v>
      </c>
      <c r="I1750" s="218"/>
      <c r="J1750" s="214"/>
      <c r="K1750" s="214"/>
      <c r="L1750" s="219"/>
      <c r="M1750" s="220"/>
      <c r="N1750" s="221"/>
      <c r="O1750" s="221"/>
      <c r="P1750" s="221"/>
      <c r="Q1750" s="221"/>
      <c r="R1750" s="221"/>
      <c r="S1750" s="221"/>
      <c r="T1750" s="222"/>
      <c r="AT1750" s="223" t="s">
        <v>301</v>
      </c>
      <c r="AU1750" s="223" t="s">
        <v>120</v>
      </c>
      <c r="AV1750" s="14" t="s">
        <v>120</v>
      </c>
      <c r="AW1750" s="14" t="s">
        <v>32</v>
      </c>
      <c r="AX1750" s="14" t="s">
        <v>77</v>
      </c>
      <c r="AY1750" s="223" t="s">
        <v>292</v>
      </c>
    </row>
    <row r="1751" spans="1:65" s="14" customFormat="1" ht="11.25">
      <c r="B1751" s="213"/>
      <c r="C1751" s="214"/>
      <c r="D1751" s="204" t="s">
        <v>301</v>
      </c>
      <c r="E1751" s="215" t="s">
        <v>1</v>
      </c>
      <c r="F1751" s="216" t="s">
        <v>2106</v>
      </c>
      <c r="G1751" s="214"/>
      <c r="H1751" s="217">
        <v>5.43</v>
      </c>
      <c r="I1751" s="218"/>
      <c r="J1751" s="214"/>
      <c r="K1751" s="214"/>
      <c r="L1751" s="219"/>
      <c r="M1751" s="220"/>
      <c r="N1751" s="221"/>
      <c r="O1751" s="221"/>
      <c r="P1751" s="221"/>
      <c r="Q1751" s="221"/>
      <c r="R1751" s="221"/>
      <c r="S1751" s="221"/>
      <c r="T1751" s="222"/>
      <c r="AT1751" s="223" t="s">
        <v>301</v>
      </c>
      <c r="AU1751" s="223" t="s">
        <v>120</v>
      </c>
      <c r="AV1751" s="14" t="s">
        <v>120</v>
      </c>
      <c r="AW1751" s="14" t="s">
        <v>32</v>
      </c>
      <c r="AX1751" s="14" t="s">
        <v>77</v>
      </c>
      <c r="AY1751" s="223" t="s">
        <v>292</v>
      </c>
    </row>
    <row r="1752" spans="1:65" s="14" customFormat="1" ht="11.25">
      <c r="B1752" s="213"/>
      <c r="C1752" s="214"/>
      <c r="D1752" s="204" t="s">
        <v>301</v>
      </c>
      <c r="E1752" s="215" t="s">
        <v>1</v>
      </c>
      <c r="F1752" s="216" t="s">
        <v>2107</v>
      </c>
      <c r="G1752" s="214"/>
      <c r="H1752" s="217">
        <v>5.65</v>
      </c>
      <c r="I1752" s="218"/>
      <c r="J1752" s="214"/>
      <c r="K1752" s="214"/>
      <c r="L1752" s="219"/>
      <c r="M1752" s="220"/>
      <c r="N1752" s="221"/>
      <c r="O1752" s="221"/>
      <c r="P1752" s="221"/>
      <c r="Q1752" s="221"/>
      <c r="R1752" s="221"/>
      <c r="S1752" s="221"/>
      <c r="T1752" s="222"/>
      <c r="AT1752" s="223" t="s">
        <v>301</v>
      </c>
      <c r="AU1752" s="223" t="s">
        <v>120</v>
      </c>
      <c r="AV1752" s="14" t="s">
        <v>120</v>
      </c>
      <c r="AW1752" s="14" t="s">
        <v>32</v>
      </c>
      <c r="AX1752" s="14" t="s">
        <v>77</v>
      </c>
      <c r="AY1752" s="223" t="s">
        <v>292</v>
      </c>
    </row>
    <row r="1753" spans="1:65" s="14" customFormat="1" ht="11.25">
      <c r="B1753" s="213"/>
      <c r="C1753" s="214"/>
      <c r="D1753" s="204" t="s">
        <v>301</v>
      </c>
      <c r="E1753" s="215" t="s">
        <v>1</v>
      </c>
      <c r="F1753" s="216" t="s">
        <v>2108</v>
      </c>
      <c r="G1753" s="214"/>
      <c r="H1753" s="217">
        <v>14.29</v>
      </c>
      <c r="I1753" s="218"/>
      <c r="J1753" s="214"/>
      <c r="K1753" s="214"/>
      <c r="L1753" s="219"/>
      <c r="M1753" s="220"/>
      <c r="N1753" s="221"/>
      <c r="O1753" s="221"/>
      <c r="P1753" s="221"/>
      <c r="Q1753" s="221"/>
      <c r="R1753" s="221"/>
      <c r="S1753" s="221"/>
      <c r="T1753" s="222"/>
      <c r="AT1753" s="223" t="s">
        <v>301</v>
      </c>
      <c r="AU1753" s="223" t="s">
        <v>120</v>
      </c>
      <c r="AV1753" s="14" t="s">
        <v>120</v>
      </c>
      <c r="AW1753" s="14" t="s">
        <v>32</v>
      </c>
      <c r="AX1753" s="14" t="s">
        <v>77</v>
      </c>
      <c r="AY1753" s="223" t="s">
        <v>292</v>
      </c>
    </row>
    <row r="1754" spans="1:65" s="16" customFormat="1" ht="11.25">
      <c r="B1754" s="235"/>
      <c r="C1754" s="236"/>
      <c r="D1754" s="204" t="s">
        <v>301</v>
      </c>
      <c r="E1754" s="237" t="s">
        <v>1</v>
      </c>
      <c r="F1754" s="238" t="s">
        <v>316</v>
      </c>
      <c r="G1754" s="236"/>
      <c r="H1754" s="239">
        <v>79.62</v>
      </c>
      <c r="I1754" s="240"/>
      <c r="J1754" s="236"/>
      <c r="K1754" s="236"/>
      <c r="L1754" s="241"/>
      <c r="M1754" s="242"/>
      <c r="N1754" s="243"/>
      <c r="O1754" s="243"/>
      <c r="P1754" s="243"/>
      <c r="Q1754" s="243"/>
      <c r="R1754" s="243"/>
      <c r="S1754" s="243"/>
      <c r="T1754" s="244"/>
      <c r="AT1754" s="245" t="s">
        <v>301</v>
      </c>
      <c r="AU1754" s="245" t="s">
        <v>120</v>
      </c>
      <c r="AV1754" s="16" t="s">
        <v>317</v>
      </c>
      <c r="AW1754" s="16" t="s">
        <v>32</v>
      </c>
      <c r="AX1754" s="16" t="s">
        <v>77</v>
      </c>
      <c r="AY1754" s="245" t="s">
        <v>292</v>
      </c>
    </row>
    <row r="1755" spans="1:65" s="13" customFormat="1" ht="11.25">
      <c r="B1755" s="202"/>
      <c r="C1755" s="203"/>
      <c r="D1755" s="204" t="s">
        <v>301</v>
      </c>
      <c r="E1755" s="205" t="s">
        <v>1</v>
      </c>
      <c r="F1755" s="206" t="s">
        <v>550</v>
      </c>
      <c r="G1755" s="203"/>
      <c r="H1755" s="205" t="s">
        <v>1</v>
      </c>
      <c r="I1755" s="207"/>
      <c r="J1755" s="203"/>
      <c r="K1755" s="203"/>
      <c r="L1755" s="208"/>
      <c r="M1755" s="209"/>
      <c r="N1755" s="210"/>
      <c r="O1755" s="210"/>
      <c r="P1755" s="210"/>
      <c r="Q1755" s="210"/>
      <c r="R1755" s="210"/>
      <c r="S1755" s="210"/>
      <c r="T1755" s="211"/>
      <c r="AT1755" s="212" t="s">
        <v>301</v>
      </c>
      <c r="AU1755" s="212" t="s">
        <v>120</v>
      </c>
      <c r="AV1755" s="13" t="s">
        <v>85</v>
      </c>
      <c r="AW1755" s="13" t="s">
        <v>32</v>
      </c>
      <c r="AX1755" s="13" t="s">
        <v>77</v>
      </c>
      <c r="AY1755" s="212" t="s">
        <v>292</v>
      </c>
    </row>
    <row r="1756" spans="1:65" s="14" customFormat="1" ht="11.25">
      <c r="B1756" s="213"/>
      <c r="C1756" s="214"/>
      <c r="D1756" s="204" t="s">
        <v>301</v>
      </c>
      <c r="E1756" s="215" t="s">
        <v>1</v>
      </c>
      <c r="F1756" s="216" t="s">
        <v>2109</v>
      </c>
      <c r="G1756" s="214"/>
      <c r="H1756" s="217">
        <v>23.81</v>
      </c>
      <c r="I1756" s="218"/>
      <c r="J1756" s="214"/>
      <c r="K1756" s="214"/>
      <c r="L1756" s="219"/>
      <c r="M1756" s="220"/>
      <c r="N1756" s="221"/>
      <c r="O1756" s="221"/>
      <c r="P1756" s="221"/>
      <c r="Q1756" s="221"/>
      <c r="R1756" s="221"/>
      <c r="S1756" s="221"/>
      <c r="T1756" s="222"/>
      <c r="AT1756" s="223" t="s">
        <v>301</v>
      </c>
      <c r="AU1756" s="223" t="s">
        <v>120</v>
      </c>
      <c r="AV1756" s="14" t="s">
        <v>120</v>
      </c>
      <c r="AW1756" s="14" t="s">
        <v>32</v>
      </c>
      <c r="AX1756" s="14" t="s">
        <v>77</v>
      </c>
      <c r="AY1756" s="223" t="s">
        <v>292</v>
      </c>
    </row>
    <row r="1757" spans="1:65" s="16" customFormat="1" ht="11.25">
      <c r="B1757" s="235"/>
      <c r="C1757" s="236"/>
      <c r="D1757" s="204" t="s">
        <v>301</v>
      </c>
      <c r="E1757" s="237" t="s">
        <v>1</v>
      </c>
      <c r="F1757" s="238" t="s">
        <v>316</v>
      </c>
      <c r="G1757" s="236"/>
      <c r="H1757" s="239">
        <v>23.81</v>
      </c>
      <c r="I1757" s="240"/>
      <c r="J1757" s="236"/>
      <c r="K1757" s="236"/>
      <c r="L1757" s="241"/>
      <c r="M1757" s="242"/>
      <c r="N1757" s="243"/>
      <c r="O1757" s="243"/>
      <c r="P1757" s="243"/>
      <c r="Q1757" s="243"/>
      <c r="R1757" s="243"/>
      <c r="S1757" s="243"/>
      <c r="T1757" s="244"/>
      <c r="AT1757" s="245" t="s">
        <v>301</v>
      </c>
      <c r="AU1757" s="245" t="s">
        <v>120</v>
      </c>
      <c r="AV1757" s="16" t="s">
        <v>317</v>
      </c>
      <c r="AW1757" s="16" t="s">
        <v>32</v>
      </c>
      <c r="AX1757" s="16" t="s">
        <v>77</v>
      </c>
      <c r="AY1757" s="245" t="s">
        <v>292</v>
      </c>
    </row>
    <row r="1758" spans="1:65" s="15" customFormat="1" ht="11.25">
      <c r="B1758" s="224"/>
      <c r="C1758" s="225"/>
      <c r="D1758" s="204" t="s">
        <v>301</v>
      </c>
      <c r="E1758" s="226" t="s">
        <v>202</v>
      </c>
      <c r="F1758" s="227" t="s">
        <v>304</v>
      </c>
      <c r="G1758" s="225"/>
      <c r="H1758" s="228">
        <v>344.79</v>
      </c>
      <c r="I1758" s="229"/>
      <c r="J1758" s="225"/>
      <c r="K1758" s="225"/>
      <c r="L1758" s="230"/>
      <c r="M1758" s="231"/>
      <c r="N1758" s="232"/>
      <c r="O1758" s="232"/>
      <c r="P1758" s="232"/>
      <c r="Q1758" s="232"/>
      <c r="R1758" s="232"/>
      <c r="S1758" s="232"/>
      <c r="T1758" s="233"/>
      <c r="AT1758" s="234" t="s">
        <v>301</v>
      </c>
      <c r="AU1758" s="234" t="s">
        <v>120</v>
      </c>
      <c r="AV1758" s="15" t="s">
        <v>299</v>
      </c>
      <c r="AW1758" s="15" t="s">
        <v>32</v>
      </c>
      <c r="AX1758" s="15" t="s">
        <v>85</v>
      </c>
      <c r="AY1758" s="234" t="s">
        <v>292</v>
      </c>
    </row>
    <row r="1759" spans="1:65" s="2" customFormat="1" ht="16.5" customHeight="1">
      <c r="A1759" s="35"/>
      <c r="B1759" s="36"/>
      <c r="C1759" s="189" t="s">
        <v>2110</v>
      </c>
      <c r="D1759" s="189" t="s">
        <v>294</v>
      </c>
      <c r="E1759" s="190" t="s">
        <v>2111</v>
      </c>
      <c r="F1759" s="191" t="s">
        <v>2112</v>
      </c>
      <c r="G1759" s="192" t="s">
        <v>297</v>
      </c>
      <c r="H1759" s="193">
        <v>2991.34</v>
      </c>
      <c r="I1759" s="194"/>
      <c r="J1759" s="195">
        <f>ROUND(I1759*H1759,2)</f>
        <v>0</v>
      </c>
      <c r="K1759" s="191" t="s">
        <v>298</v>
      </c>
      <c r="L1759" s="40"/>
      <c r="M1759" s="196" t="s">
        <v>1</v>
      </c>
      <c r="N1759" s="197" t="s">
        <v>43</v>
      </c>
      <c r="O1759" s="72"/>
      <c r="P1759" s="198">
        <f>O1759*H1759</f>
        <v>0</v>
      </c>
      <c r="Q1759" s="198">
        <v>1E-4</v>
      </c>
      <c r="R1759" s="198">
        <f>Q1759*H1759</f>
        <v>0.29913400000000001</v>
      </c>
      <c r="S1759" s="198">
        <v>0</v>
      </c>
      <c r="T1759" s="199">
        <f>S1759*H1759</f>
        <v>0</v>
      </c>
      <c r="U1759" s="35"/>
      <c r="V1759" s="35"/>
      <c r="W1759" s="35"/>
      <c r="X1759" s="35"/>
      <c r="Y1759" s="35"/>
      <c r="Z1759" s="35"/>
      <c r="AA1759" s="35"/>
      <c r="AB1759" s="35"/>
      <c r="AC1759" s="35"/>
      <c r="AD1759" s="35"/>
      <c r="AE1759" s="35"/>
      <c r="AR1759" s="200" t="s">
        <v>438</v>
      </c>
      <c r="AT1759" s="200" t="s">
        <v>294</v>
      </c>
      <c r="AU1759" s="200" t="s">
        <v>120</v>
      </c>
      <c r="AY1759" s="18" t="s">
        <v>292</v>
      </c>
      <c r="BE1759" s="201">
        <f>IF(N1759="základní",J1759,0)</f>
        <v>0</v>
      </c>
      <c r="BF1759" s="201">
        <f>IF(N1759="snížená",J1759,0)</f>
        <v>0</v>
      </c>
      <c r="BG1759" s="201">
        <f>IF(N1759="zákl. přenesená",J1759,0)</f>
        <v>0</v>
      </c>
      <c r="BH1759" s="201">
        <f>IF(N1759="sníž. přenesená",J1759,0)</f>
        <v>0</v>
      </c>
      <c r="BI1759" s="201">
        <f>IF(N1759="nulová",J1759,0)</f>
        <v>0</v>
      </c>
      <c r="BJ1759" s="18" t="s">
        <v>120</v>
      </c>
      <c r="BK1759" s="201">
        <f>ROUND(I1759*H1759,2)</f>
        <v>0</v>
      </c>
      <c r="BL1759" s="18" t="s">
        <v>438</v>
      </c>
      <c r="BM1759" s="200" t="s">
        <v>2113</v>
      </c>
    </row>
    <row r="1760" spans="1:65" s="14" customFormat="1" ht="11.25">
      <c r="B1760" s="213"/>
      <c r="C1760" s="214"/>
      <c r="D1760" s="204" t="s">
        <v>301</v>
      </c>
      <c r="E1760" s="215" t="s">
        <v>1</v>
      </c>
      <c r="F1760" s="216" t="s">
        <v>2114</v>
      </c>
      <c r="G1760" s="214"/>
      <c r="H1760" s="217">
        <v>2991.34</v>
      </c>
      <c r="I1760" s="218"/>
      <c r="J1760" s="214"/>
      <c r="K1760" s="214"/>
      <c r="L1760" s="219"/>
      <c r="M1760" s="220"/>
      <c r="N1760" s="221"/>
      <c r="O1760" s="221"/>
      <c r="P1760" s="221"/>
      <c r="Q1760" s="221"/>
      <c r="R1760" s="221"/>
      <c r="S1760" s="221"/>
      <c r="T1760" s="222"/>
      <c r="AT1760" s="223" t="s">
        <v>301</v>
      </c>
      <c r="AU1760" s="223" t="s">
        <v>120</v>
      </c>
      <c r="AV1760" s="14" t="s">
        <v>120</v>
      </c>
      <c r="AW1760" s="14" t="s">
        <v>32</v>
      </c>
      <c r="AX1760" s="14" t="s">
        <v>85</v>
      </c>
      <c r="AY1760" s="223" t="s">
        <v>292</v>
      </c>
    </row>
    <row r="1761" spans="1:65" s="2" customFormat="1" ht="16.5" customHeight="1">
      <c r="A1761" s="35"/>
      <c r="B1761" s="36"/>
      <c r="C1761" s="189" t="s">
        <v>2115</v>
      </c>
      <c r="D1761" s="189" t="s">
        <v>294</v>
      </c>
      <c r="E1761" s="190" t="s">
        <v>2116</v>
      </c>
      <c r="F1761" s="191" t="s">
        <v>2117</v>
      </c>
      <c r="G1761" s="192" t="s">
        <v>407</v>
      </c>
      <c r="H1761" s="193">
        <v>42.2</v>
      </c>
      <c r="I1761" s="194"/>
      <c r="J1761" s="195">
        <f>ROUND(I1761*H1761,2)</f>
        <v>0</v>
      </c>
      <c r="K1761" s="191" t="s">
        <v>298</v>
      </c>
      <c r="L1761" s="40"/>
      <c r="M1761" s="196" t="s">
        <v>1</v>
      </c>
      <c r="N1761" s="197" t="s">
        <v>43</v>
      </c>
      <c r="O1761" s="72"/>
      <c r="P1761" s="198">
        <f>O1761*H1761</f>
        <v>0</v>
      </c>
      <c r="Q1761" s="198">
        <v>4.3800000000000002E-3</v>
      </c>
      <c r="R1761" s="198">
        <f>Q1761*H1761</f>
        <v>0.18483600000000003</v>
      </c>
      <c r="S1761" s="198">
        <v>0</v>
      </c>
      <c r="T1761" s="199">
        <f>S1761*H1761</f>
        <v>0</v>
      </c>
      <c r="U1761" s="35"/>
      <c r="V1761" s="35"/>
      <c r="W1761" s="35"/>
      <c r="X1761" s="35"/>
      <c r="Y1761" s="35"/>
      <c r="Z1761" s="35"/>
      <c r="AA1761" s="35"/>
      <c r="AB1761" s="35"/>
      <c r="AC1761" s="35"/>
      <c r="AD1761" s="35"/>
      <c r="AE1761" s="35"/>
      <c r="AR1761" s="200" t="s">
        <v>438</v>
      </c>
      <c r="AT1761" s="200" t="s">
        <v>294</v>
      </c>
      <c r="AU1761" s="200" t="s">
        <v>120</v>
      </c>
      <c r="AY1761" s="18" t="s">
        <v>292</v>
      </c>
      <c r="BE1761" s="201">
        <f>IF(N1761="základní",J1761,0)</f>
        <v>0</v>
      </c>
      <c r="BF1761" s="201">
        <f>IF(N1761="snížená",J1761,0)</f>
        <v>0</v>
      </c>
      <c r="BG1761" s="201">
        <f>IF(N1761="zákl. přenesená",J1761,0)</f>
        <v>0</v>
      </c>
      <c r="BH1761" s="201">
        <f>IF(N1761="sníž. přenesená",J1761,0)</f>
        <v>0</v>
      </c>
      <c r="BI1761" s="201">
        <f>IF(N1761="nulová",J1761,0)</f>
        <v>0</v>
      </c>
      <c r="BJ1761" s="18" t="s">
        <v>120</v>
      </c>
      <c r="BK1761" s="201">
        <f>ROUND(I1761*H1761,2)</f>
        <v>0</v>
      </c>
      <c r="BL1761" s="18" t="s">
        <v>438</v>
      </c>
      <c r="BM1761" s="200" t="s">
        <v>2118</v>
      </c>
    </row>
    <row r="1762" spans="1:65" s="14" customFormat="1" ht="11.25">
      <c r="B1762" s="213"/>
      <c r="C1762" s="214"/>
      <c r="D1762" s="204" t="s">
        <v>301</v>
      </c>
      <c r="E1762" s="215" t="s">
        <v>1</v>
      </c>
      <c r="F1762" s="216" t="s">
        <v>2119</v>
      </c>
      <c r="G1762" s="214"/>
      <c r="H1762" s="217">
        <v>20</v>
      </c>
      <c r="I1762" s="218"/>
      <c r="J1762" s="214"/>
      <c r="K1762" s="214"/>
      <c r="L1762" s="219"/>
      <c r="M1762" s="220"/>
      <c r="N1762" s="221"/>
      <c r="O1762" s="221"/>
      <c r="P1762" s="221"/>
      <c r="Q1762" s="221"/>
      <c r="R1762" s="221"/>
      <c r="S1762" s="221"/>
      <c r="T1762" s="222"/>
      <c r="AT1762" s="223" t="s">
        <v>301</v>
      </c>
      <c r="AU1762" s="223" t="s">
        <v>120</v>
      </c>
      <c r="AV1762" s="14" t="s">
        <v>120</v>
      </c>
      <c r="AW1762" s="14" t="s">
        <v>32</v>
      </c>
      <c r="AX1762" s="14" t="s">
        <v>77</v>
      </c>
      <c r="AY1762" s="223" t="s">
        <v>292</v>
      </c>
    </row>
    <row r="1763" spans="1:65" s="14" customFormat="1" ht="11.25">
      <c r="B1763" s="213"/>
      <c r="C1763" s="214"/>
      <c r="D1763" s="204" t="s">
        <v>301</v>
      </c>
      <c r="E1763" s="215" t="s">
        <v>1</v>
      </c>
      <c r="F1763" s="216" t="s">
        <v>2120</v>
      </c>
      <c r="G1763" s="214"/>
      <c r="H1763" s="217">
        <v>22.2</v>
      </c>
      <c r="I1763" s="218"/>
      <c r="J1763" s="214"/>
      <c r="K1763" s="214"/>
      <c r="L1763" s="219"/>
      <c r="M1763" s="220"/>
      <c r="N1763" s="221"/>
      <c r="O1763" s="221"/>
      <c r="P1763" s="221"/>
      <c r="Q1763" s="221"/>
      <c r="R1763" s="221"/>
      <c r="S1763" s="221"/>
      <c r="T1763" s="222"/>
      <c r="AT1763" s="223" t="s">
        <v>301</v>
      </c>
      <c r="AU1763" s="223" t="s">
        <v>120</v>
      </c>
      <c r="AV1763" s="14" t="s">
        <v>120</v>
      </c>
      <c r="AW1763" s="14" t="s">
        <v>32</v>
      </c>
      <c r="AX1763" s="14" t="s">
        <v>77</v>
      </c>
      <c r="AY1763" s="223" t="s">
        <v>292</v>
      </c>
    </row>
    <row r="1764" spans="1:65" s="15" customFormat="1" ht="11.25">
      <c r="B1764" s="224"/>
      <c r="C1764" s="225"/>
      <c r="D1764" s="204" t="s">
        <v>301</v>
      </c>
      <c r="E1764" s="226" t="s">
        <v>1</v>
      </c>
      <c r="F1764" s="227" t="s">
        <v>304</v>
      </c>
      <c r="G1764" s="225"/>
      <c r="H1764" s="228">
        <v>42.2</v>
      </c>
      <c r="I1764" s="229"/>
      <c r="J1764" s="225"/>
      <c r="K1764" s="225"/>
      <c r="L1764" s="230"/>
      <c r="M1764" s="231"/>
      <c r="N1764" s="232"/>
      <c r="O1764" s="232"/>
      <c r="P1764" s="232"/>
      <c r="Q1764" s="232"/>
      <c r="R1764" s="232"/>
      <c r="S1764" s="232"/>
      <c r="T1764" s="233"/>
      <c r="AT1764" s="234" t="s">
        <v>301</v>
      </c>
      <c r="AU1764" s="234" t="s">
        <v>120</v>
      </c>
      <c r="AV1764" s="15" t="s">
        <v>299</v>
      </c>
      <c r="AW1764" s="15" t="s">
        <v>32</v>
      </c>
      <c r="AX1764" s="15" t="s">
        <v>85</v>
      </c>
      <c r="AY1764" s="234" t="s">
        <v>292</v>
      </c>
    </row>
    <row r="1765" spans="1:65" s="2" customFormat="1" ht="24.2" customHeight="1">
      <c r="A1765" s="35"/>
      <c r="B1765" s="36"/>
      <c r="C1765" s="189" t="s">
        <v>2121</v>
      </c>
      <c r="D1765" s="189" t="s">
        <v>294</v>
      </c>
      <c r="E1765" s="190" t="s">
        <v>2122</v>
      </c>
      <c r="F1765" s="191" t="s">
        <v>2123</v>
      </c>
      <c r="G1765" s="192" t="s">
        <v>297</v>
      </c>
      <c r="H1765" s="193">
        <v>502.61</v>
      </c>
      <c r="I1765" s="194"/>
      <c r="J1765" s="195">
        <f>ROUND(I1765*H1765,2)</f>
        <v>0</v>
      </c>
      <c r="K1765" s="191" t="s">
        <v>298</v>
      </c>
      <c r="L1765" s="40"/>
      <c r="M1765" s="196" t="s">
        <v>1</v>
      </c>
      <c r="N1765" s="197" t="s">
        <v>43</v>
      </c>
      <c r="O1765" s="72"/>
      <c r="P1765" s="198">
        <f>O1765*H1765</f>
        <v>0</v>
      </c>
      <c r="Q1765" s="198">
        <v>1E-4</v>
      </c>
      <c r="R1765" s="198">
        <f>Q1765*H1765</f>
        <v>5.0261000000000007E-2</v>
      </c>
      <c r="S1765" s="198">
        <v>0</v>
      </c>
      <c r="T1765" s="199">
        <f>S1765*H1765</f>
        <v>0</v>
      </c>
      <c r="U1765" s="35"/>
      <c r="V1765" s="35"/>
      <c r="W1765" s="35"/>
      <c r="X1765" s="35"/>
      <c r="Y1765" s="35"/>
      <c r="Z1765" s="35"/>
      <c r="AA1765" s="35"/>
      <c r="AB1765" s="35"/>
      <c r="AC1765" s="35"/>
      <c r="AD1765" s="35"/>
      <c r="AE1765" s="35"/>
      <c r="AR1765" s="200" t="s">
        <v>438</v>
      </c>
      <c r="AT1765" s="200" t="s">
        <v>294</v>
      </c>
      <c r="AU1765" s="200" t="s">
        <v>120</v>
      </c>
      <c r="AY1765" s="18" t="s">
        <v>292</v>
      </c>
      <c r="BE1765" s="201">
        <f>IF(N1765="základní",J1765,0)</f>
        <v>0</v>
      </c>
      <c r="BF1765" s="201">
        <f>IF(N1765="snížená",J1765,0)</f>
        <v>0</v>
      </c>
      <c r="BG1765" s="201">
        <f>IF(N1765="zákl. přenesená",J1765,0)</f>
        <v>0</v>
      </c>
      <c r="BH1765" s="201">
        <f>IF(N1765="sníž. přenesená",J1765,0)</f>
        <v>0</v>
      </c>
      <c r="BI1765" s="201">
        <f>IF(N1765="nulová",J1765,0)</f>
        <v>0</v>
      </c>
      <c r="BJ1765" s="18" t="s">
        <v>120</v>
      </c>
      <c r="BK1765" s="201">
        <f>ROUND(I1765*H1765,2)</f>
        <v>0</v>
      </c>
      <c r="BL1765" s="18" t="s">
        <v>438</v>
      </c>
      <c r="BM1765" s="200" t="s">
        <v>2124</v>
      </c>
    </row>
    <row r="1766" spans="1:65" s="13" customFormat="1" ht="11.25">
      <c r="B1766" s="202"/>
      <c r="C1766" s="203"/>
      <c r="D1766" s="204" t="s">
        <v>301</v>
      </c>
      <c r="E1766" s="205" t="s">
        <v>1</v>
      </c>
      <c r="F1766" s="206" t="s">
        <v>2055</v>
      </c>
      <c r="G1766" s="203"/>
      <c r="H1766" s="205" t="s">
        <v>1</v>
      </c>
      <c r="I1766" s="207"/>
      <c r="J1766" s="203"/>
      <c r="K1766" s="203"/>
      <c r="L1766" s="208"/>
      <c r="M1766" s="209"/>
      <c r="N1766" s="210"/>
      <c r="O1766" s="210"/>
      <c r="P1766" s="210"/>
      <c r="Q1766" s="210"/>
      <c r="R1766" s="210"/>
      <c r="S1766" s="210"/>
      <c r="T1766" s="211"/>
      <c r="AT1766" s="212" t="s">
        <v>301</v>
      </c>
      <c r="AU1766" s="212" t="s">
        <v>120</v>
      </c>
      <c r="AV1766" s="13" t="s">
        <v>85</v>
      </c>
      <c r="AW1766" s="13" t="s">
        <v>32</v>
      </c>
      <c r="AX1766" s="13" t="s">
        <v>77</v>
      </c>
      <c r="AY1766" s="212" t="s">
        <v>292</v>
      </c>
    </row>
    <row r="1767" spans="1:65" s="14" customFormat="1" ht="11.25">
      <c r="B1767" s="213"/>
      <c r="C1767" s="214"/>
      <c r="D1767" s="204" t="s">
        <v>301</v>
      </c>
      <c r="E1767" s="215" t="s">
        <v>1</v>
      </c>
      <c r="F1767" s="216" t="s">
        <v>2056</v>
      </c>
      <c r="G1767" s="214"/>
      <c r="H1767" s="217">
        <v>13.03</v>
      </c>
      <c r="I1767" s="218"/>
      <c r="J1767" s="214"/>
      <c r="K1767" s="214"/>
      <c r="L1767" s="219"/>
      <c r="M1767" s="220"/>
      <c r="N1767" s="221"/>
      <c r="O1767" s="221"/>
      <c r="P1767" s="221"/>
      <c r="Q1767" s="221"/>
      <c r="R1767" s="221"/>
      <c r="S1767" s="221"/>
      <c r="T1767" s="222"/>
      <c r="AT1767" s="223" t="s">
        <v>301</v>
      </c>
      <c r="AU1767" s="223" t="s">
        <v>120</v>
      </c>
      <c r="AV1767" s="14" t="s">
        <v>120</v>
      </c>
      <c r="AW1767" s="14" t="s">
        <v>32</v>
      </c>
      <c r="AX1767" s="14" t="s">
        <v>77</v>
      </c>
      <c r="AY1767" s="223" t="s">
        <v>292</v>
      </c>
    </row>
    <row r="1768" spans="1:65" s="14" customFormat="1" ht="11.25">
      <c r="B1768" s="213"/>
      <c r="C1768" s="214"/>
      <c r="D1768" s="204" t="s">
        <v>301</v>
      </c>
      <c r="E1768" s="215" t="s">
        <v>1</v>
      </c>
      <c r="F1768" s="216" t="s">
        <v>2057</v>
      </c>
      <c r="G1768" s="214"/>
      <c r="H1768" s="217">
        <v>250.92</v>
      </c>
      <c r="I1768" s="218"/>
      <c r="J1768" s="214"/>
      <c r="K1768" s="214"/>
      <c r="L1768" s="219"/>
      <c r="M1768" s="220"/>
      <c r="N1768" s="221"/>
      <c r="O1768" s="221"/>
      <c r="P1768" s="221"/>
      <c r="Q1768" s="221"/>
      <c r="R1768" s="221"/>
      <c r="S1768" s="221"/>
      <c r="T1768" s="222"/>
      <c r="AT1768" s="223" t="s">
        <v>301</v>
      </c>
      <c r="AU1768" s="223" t="s">
        <v>120</v>
      </c>
      <c r="AV1768" s="14" t="s">
        <v>120</v>
      </c>
      <c r="AW1768" s="14" t="s">
        <v>32</v>
      </c>
      <c r="AX1768" s="14" t="s">
        <v>77</v>
      </c>
      <c r="AY1768" s="223" t="s">
        <v>292</v>
      </c>
    </row>
    <row r="1769" spans="1:65" s="14" customFormat="1" ht="11.25">
      <c r="B1769" s="213"/>
      <c r="C1769" s="214"/>
      <c r="D1769" s="204" t="s">
        <v>301</v>
      </c>
      <c r="E1769" s="215" t="s">
        <v>1</v>
      </c>
      <c r="F1769" s="216" t="s">
        <v>2058</v>
      </c>
      <c r="G1769" s="214"/>
      <c r="H1769" s="217">
        <v>16.68</v>
      </c>
      <c r="I1769" s="218"/>
      <c r="J1769" s="214"/>
      <c r="K1769" s="214"/>
      <c r="L1769" s="219"/>
      <c r="M1769" s="220"/>
      <c r="N1769" s="221"/>
      <c r="O1769" s="221"/>
      <c r="P1769" s="221"/>
      <c r="Q1769" s="221"/>
      <c r="R1769" s="221"/>
      <c r="S1769" s="221"/>
      <c r="T1769" s="222"/>
      <c r="AT1769" s="223" t="s">
        <v>301</v>
      </c>
      <c r="AU1769" s="223" t="s">
        <v>120</v>
      </c>
      <c r="AV1769" s="14" t="s">
        <v>120</v>
      </c>
      <c r="AW1769" s="14" t="s">
        <v>32</v>
      </c>
      <c r="AX1769" s="14" t="s">
        <v>77</v>
      </c>
      <c r="AY1769" s="223" t="s">
        <v>292</v>
      </c>
    </row>
    <row r="1770" spans="1:65" s="14" customFormat="1" ht="11.25">
      <c r="B1770" s="213"/>
      <c r="C1770" s="214"/>
      <c r="D1770" s="204" t="s">
        <v>301</v>
      </c>
      <c r="E1770" s="215" t="s">
        <v>1</v>
      </c>
      <c r="F1770" s="216" t="s">
        <v>2059</v>
      </c>
      <c r="G1770" s="214"/>
      <c r="H1770" s="217">
        <v>24.8</v>
      </c>
      <c r="I1770" s="218"/>
      <c r="J1770" s="214"/>
      <c r="K1770" s="214"/>
      <c r="L1770" s="219"/>
      <c r="M1770" s="220"/>
      <c r="N1770" s="221"/>
      <c r="O1770" s="221"/>
      <c r="P1770" s="221"/>
      <c r="Q1770" s="221"/>
      <c r="R1770" s="221"/>
      <c r="S1770" s="221"/>
      <c r="T1770" s="222"/>
      <c r="AT1770" s="223" t="s">
        <v>301</v>
      </c>
      <c r="AU1770" s="223" t="s">
        <v>120</v>
      </c>
      <c r="AV1770" s="14" t="s">
        <v>120</v>
      </c>
      <c r="AW1770" s="14" t="s">
        <v>32</v>
      </c>
      <c r="AX1770" s="14" t="s">
        <v>77</v>
      </c>
      <c r="AY1770" s="223" t="s">
        <v>292</v>
      </c>
    </row>
    <row r="1771" spans="1:65" s="14" customFormat="1" ht="11.25">
      <c r="B1771" s="213"/>
      <c r="C1771" s="214"/>
      <c r="D1771" s="204" t="s">
        <v>301</v>
      </c>
      <c r="E1771" s="215" t="s">
        <v>1</v>
      </c>
      <c r="F1771" s="216" t="s">
        <v>2060</v>
      </c>
      <c r="G1771" s="214"/>
      <c r="H1771" s="217">
        <v>17.23</v>
      </c>
      <c r="I1771" s="218"/>
      <c r="J1771" s="214"/>
      <c r="K1771" s="214"/>
      <c r="L1771" s="219"/>
      <c r="M1771" s="220"/>
      <c r="N1771" s="221"/>
      <c r="O1771" s="221"/>
      <c r="P1771" s="221"/>
      <c r="Q1771" s="221"/>
      <c r="R1771" s="221"/>
      <c r="S1771" s="221"/>
      <c r="T1771" s="222"/>
      <c r="AT1771" s="223" t="s">
        <v>301</v>
      </c>
      <c r="AU1771" s="223" t="s">
        <v>120</v>
      </c>
      <c r="AV1771" s="14" t="s">
        <v>120</v>
      </c>
      <c r="AW1771" s="14" t="s">
        <v>32</v>
      </c>
      <c r="AX1771" s="14" t="s">
        <v>77</v>
      </c>
      <c r="AY1771" s="223" t="s">
        <v>292</v>
      </c>
    </row>
    <row r="1772" spans="1:65" s="14" customFormat="1" ht="11.25">
      <c r="B1772" s="213"/>
      <c r="C1772" s="214"/>
      <c r="D1772" s="204" t="s">
        <v>301</v>
      </c>
      <c r="E1772" s="215" t="s">
        <v>1</v>
      </c>
      <c r="F1772" s="216" t="s">
        <v>2061</v>
      </c>
      <c r="G1772" s="214"/>
      <c r="H1772" s="217">
        <v>11.95</v>
      </c>
      <c r="I1772" s="218"/>
      <c r="J1772" s="214"/>
      <c r="K1772" s="214"/>
      <c r="L1772" s="219"/>
      <c r="M1772" s="220"/>
      <c r="N1772" s="221"/>
      <c r="O1772" s="221"/>
      <c r="P1772" s="221"/>
      <c r="Q1772" s="221"/>
      <c r="R1772" s="221"/>
      <c r="S1772" s="221"/>
      <c r="T1772" s="222"/>
      <c r="AT1772" s="223" t="s">
        <v>301</v>
      </c>
      <c r="AU1772" s="223" t="s">
        <v>120</v>
      </c>
      <c r="AV1772" s="14" t="s">
        <v>120</v>
      </c>
      <c r="AW1772" s="14" t="s">
        <v>32</v>
      </c>
      <c r="AX1772" s="14" t="s">
        <v>77</v>
      </c>
      <c r="AY1772" s="223" t="s">
        <v>292</v>
      </c>
    </row>
    <row r="1773" spans="1:65" s="14" customFormat="1" ht="11.25">
      <c r="B1773" s="213"/>
      <c r="C1773" s="214"/>
      <c r="D1773" s="204" t="s">
        <v>301</v>
      </c>
      <c r="E1773" s="215" t="s">
        <v>1</v>
      </c>
      <c r="F1773" s="216" t="s">
        <v>2062</v>
      </c>
      <c r="G1773" s="214"/>
      <c r="H1773" s="217">
        <v>8.91</v>
      </c>
      <c r="I1773" s="218"/>
      <c r="J1773" s="214"/>
      <c r="K1773" s="214"/>
      <c r="L1773" s="219"/>
      <c r="M1773" s="220"/>
      <c r="N1773" s="221"/>
      <c r="O1773" s="221"/>
      <c r="P1773" s="221"/>
      <c r="Q1773" s="221"/>
      <c r="R1773" s="221"/>
      <c r="S1773" s="221"/>
      <c r="T1773" s="222"/>
      <c r="AT1773" s="223" t="s">
        <v>301</v>
      </c>
      <c r="AU1773" s="223" t="s">
        <v>120</v>
      </c>
      <c r="AV1773" s="14" t="s">
        <v>120</v>
      </c>
      <c r="AW1773" s="14" t="s">
        <v>32</v>
      </c>
      <c r="AX1773" s="14" t="s">
        <v>77</v>
      </c>
      <c r="AY1773" s="223" t="s">
        <v>292</v>
      </c>
    </row>
    <row r="1774" spans="1:65" s="14" customFormat="1" ht="11.25">
      <c r="B1774" s="213"/>
      <c r="C1774" s="214"/>
      <c r="D1774" s="204" t="s">
        <v>301</v>
      </c>
      <c r="E1774" s="215" t="s">
        <v>1</v>
      </c>
      <c r="F1774" s="216" t="s">
        <v>2063</v>
      </c>
      <c r="G1774" s="214"/>
      <c r="H1774" s="217">
        <v>13.07</v>
      </c>
      <c r="I1774" s="218"/>
      <c r="J1774" s="214"/>
      <c r="K1774" s="214"/>
      <c r="L1774" s="219"/>
      <c r="M1774" s="220"/>
      <c r="N1774" s="221"/>
      <c r="O1774" s="221"/>
      <c r="P1774" s="221"/>
      <c r="Q1774" s="221"/>
      <c r="R1774" s="221"/>
      <c r="S1774" s="221"/>
      <c r="T1774" s="222"/>
      <c r="AT1774" s="223" t="s">
        <v>301</v>
      </c>
      <c r="AU1774" s="223" t="s">
        <v>120</v>
      </c>
      <c r="AV1774" s="14" t="s">
        <v>120</v>
      </c>
      <c r="AW1774" s="14" t="s">
        <v>32</v>
      </c>
      <c r="AX1774" s="14" t="s">
        <v>77</v>
      </c>
      <c r="AY1774" s="223" t="s">
        <v>292</v>
      </c>
    </row>
    <row r="1775" spans="1:65" s="14" customFormat="1" ht="11.25">
      <c r="B1775" s="213"/>
      <c r="C1775" s="214"/>
      <c r="D1775" s="204" t="s">
        <v>301</v>
      </c>
      <c r="E1775" s="215" t="s">
        <v>1</v>
      </c>
      <c r="F1775" s="216" t="s">
        <v>2064</v>
      </c>
      <c r="G1775" s="214"/>
      <c r="H1775" s="217">
        <v>13.52</v>
      </c>
      <c r="I1775" s="218"/>
      <c r="J1775" s="214"/>
      <c r="K1775" s="214"/>
      <c r="L1775" s="219"/>
      <c r="M1775" s="220"/>
      <c r="N1775" s="221"/>
      <c r="O1775" s="221"/>
      <c r="P1775" s="221"/>
      <c r="Q1775" s="221"/>
      <c r="R1775" s="221"/>
      <c r="S1775" s="221"/>
      <c r="T1775" s="222"/>
      <c r="AT1775" s="223" t="s">
        <v>301</v>
      </c>
      <c r="AU1775" s="223" t="s">
        <v>120</v>
      </c>
      <c r="AV1775" s="14" t="s">
        <v>120</v>
      </c>
      <c r="AW1775" s="14" t="s">
        <v>32</v>
      </c>
      <c r="AX1775" s="14" t="s">
        <v>77</v>
      </c>
      <c r="AY1775" s="223" t="s">
        <v>292</v>
      </c>
    </row>
    <row r="1776" spans="1:65" s="14" customFormat="1" ht="11.25">
      <c r="B1776" s="213"/>
      <c r="C1776" s="214"/>
      <c r="D1776" s="204" t="s">
        <v>301</v>
      </c>
      <c r="E1776" s="215" t="s">
        <v>1</v>
      </c>
      <c r="F1776" s="216" t="s">
        <v>2065</v>
      </c>
      <c r="G1776" s="214"/>
      <c r="H1776" s="217">
        <v>16.36</v>
      </c>
      <c r="I1776" s="218"/>
      <c r="J1776" s="214"/>
      <c r="K1776" s="214"/>
      <c r="L1776" s="219"/>
      <c r="M1776" s="220"/>
      <c r="N1776" s="221"/>
      <c r="O1776" s="221"/>
      <c r="P1776" s="221"/>
      <c r="Q1776" s="221"/>
      <c r="R1776" s="221"/>
      <c r="S1776" s="221"/>
      <c r="T1776" s="222"/>
      <c r="AT1776" s="223" t="s">
        <v>301</v>
      </c>
      <c r="AU1776" s="223" t="s">
        <v>120</v>
      </c>
      <c r="AV1776" s="14" t="s">
        <v>120</v>
      </c>
      <c r="AW1776" s="14" t="s">
        <v>32</v>
      </c>
      <c r="AX1776" s="14" t="s">
        <v>77</v>
      </c>
      <c r="AY1776" s="223" t="s">
        <v>292</v>
      </c>
    </row>
    <row r="1777" spans="1:65" s="14" customFormat="1" ht="11.25">
      <c r="B1777" s="213"/>
      <c r="C1777" s="214"/>
      <c r="D1777" s="204" t="s">
        <v>301</v>
      </c>
      <c r="E1777" s="215" t="s">
        <v>1</v>
      </c>
      <c r="F1777" s="216" t="s">
        <v>2066</v>
      </c>
      <c r="G1777" s="214"/>
      <c r="H1777" s="217">
        <v>11.4</v>
      </c>
      <c r="I1777" s="218"/>
      <c r="J1777" s="214"/>
      <c r="K1777" s="214"/>
      <c r="L1777" s="219"/>
      <c r="M1777" s="220"/>
      <c r="N1777" s="221"/>
      <c r="O1777" s="221"/>
      <c r="P1777" s="221"/>
      <c r="Q1777" s="221"/>
      <c r="R1777" s="221"/>
      <c r="S1777" s="221"/>
      <c r="T1777" s="222"/>
      <c r="AT1777" s="223" t="s">
        <v>301</v>
      </c>
      <c r="AU1777" s="223" t="s">
        <v>120</v>
      </c>
      <c r="AV1777" s="14" t="s">
        <v>120</v>
      </c>
      <c r="AW1777" s="14" t="s">
        <v>32</v>
      </c>
      <c r="AX1777" s="14" t="s">
        <v>77</v>
      </c>
      <c r="AY1777" s="223" t="s">
        <v>292</v>
      </c>
    </row>
    <row r="1778" spans="1:65" s="14" customFormat="1" ht="11.25">
      <c r="B1778" s="213"/>
      <c r="C1778" s="214"/>
      <c r="D1778" s="204" t="s">
        <v>301</v>
      </c>
      <c r="E1778" s="215" t="s">
        <v>1</v>
      </c>
      <c r="F1778" s="216" t="s">
        <v>2067</v>
      </c>
      <c r="G1778" s="214"/>
      <c r="H1778" s="217">
        <v>13.58</v>
      </c>
      <c r="I1778" s="218"/>
      <c r="J1778" s="214"/>
      <c r="K1778" s="214"/>
      <c r="L1778" s="219"/>
      <c r="M1778" s="220"/>
      <c r="N1778" s="221"/>
      <c r="O1778" s="221"/>
      <c r="P1778" s="221"/>
      <c r="Q1778" s="221"/>
      <c r="R1778" s="221"/>
      <c r="S1778" s="221"/>
      <c r="T1778" s="222"/>
      <c r="AT1778" s="223" t="s">
        <v>301</v>
      </c>
      <c r="AU1778" s="223" t="s">
        <v>120</v>
      </c>
      <c r="AV1778" s="14" t="s">
        <v>120</v>
      </c>
      <c r="AW1778" s="14" t="s">
        <v>32</v>
      </c>
      <c r="AX1778" s="14" t="s">
        <v>77</v>
      </c>
      <c r="AY1778" s="223" t="s">
        <v>292</v>
      </c>
    </row>
    <row r="1779" spans="1:65" s="14" customFormat="1" ht="11.25">
      <c r="B1779" s="213"/>
      <c r="C1779" s="214"/>
      <c r="D1779" s="204" t="s">
        <v>301</v>
      </c>
      <c r="E1779" s="215" t="s">
        <v>1</v>
      </c>
      <c r="F1779" s="216" t="s">
        <v>2068</v>
      </c>
      <c r="G1779" s="214"/>
      <c r="H1779" s="217">
        <v>3.68</v>
      </c>
      <c r="I1779" s="218"/>
      <c r="J1779" s="214"/>
      <c r="K1779" s="214"/>
      <c r="L1779" s="219"/>
      <c r="M1779" s="220"/>
      <c r="N1779" s="221"/>
      <c r="O1779" s="221"/>
      <c r="P1779" s="221"/>
      <c r="Q1779" s="221"/>
      <c r="R1779" s="221"/>
      <c r="S1779" s="221"/>
      <c r="T1779" s="222"/>
      <c r="AT1779" s="223" t="s">
        <v>301</v>
      </c>
      <c r="AU1779" s="223" t="s">
        <v>120</v>
      </c>
      <c r="AV1779" s="14" t="s">
        <v>120</v>
      </c>
      <c r="AW1779" s="14" t="s">
        <v>32</v>
      </c>
      <c r="AX1779" s="14" t="s">
        <v>77</v>
      </c>
      <c r="AY1779" s="223" t="s">
        <v>292</v>
      </c>
    </row>
    <row r="1780" spans="1:65" s="14" customFormat="1" ht="11.25">
      <c r="B1780" s="213"/>
      <c r="C1780" s="214"/>
      <c r="D1780" s="204" t="s">
        <v>301</v>
      </c>
      <c r="E1780" s="215" t="s">
        <v>1</v>
      </c>
      <c r="F1780" s="216" t="s">
        <v>2069</v>
      </c>
      <c r="G1780" s="214"/>
      <c r="H1780" s="217">
        <v>4.78</v>
      </c>
      <c r="I1780" s="218"/>
      <c r="J1780" s="214"/>
      <c r="K1780" s="214"/>
      <c r="L1780" s="219"/>
      <c r="M1780" s="220"/>
      <c r="N1780" s="221"/>
      <c r="O1780" s="221"/>
      <c r="P1780" s="221"/>
      <c r="Q1780" s="221"/>
      <c r="R1780" s="221"/>
      <c r="S1780" s="221"/>
      <c r="T1780" s="222"/>
      <c r="AT1780" s="223" t="s">
        <v>301</v>
      </c>
      <c r="AU1780" s="223" t="s">
        <v>120</v>
      </c>
      <c r="AV1780" s="14" t="s">
        <v>120</v>
      </c>
      <c r="AW1780" s="14" t="s">
        <v>32</v>
      </c>
      <c r="AX1780" s="14" t="s">
        <v>77</v>
      </c>
      <c r="AY1780" s="223" t="s">
        <v>292</v>
      </c>
    </row>
    <row r="1781" spans="1:65" s="14" customFormat="1" ht="11.25">
      <c r="B1781" s="213"/>
      <c r="C1781" s="214"/>
      <c r="D1781" s="204" t="s">
        <v>301</v>
      </c>
      <c r="E1781" s="215" t="s">
        <v>1</v>
      </c>
      <c r="F1781" s="216" t="s">
        <v>2070</v>
      </c>
      <c r="G1781" s="214"/>
      <c r="H1781" s="217">
        <v>4.8099999999999996</v>
      </c>
      <c r="I1781" s="218"/>
      <c r="J1781" s="214"/>
      <c r="K1781" s="214"/>
      <c r="L1781" s="219"/>
      <c r="M1781" s="220"/>
      <c r="N1781" s="221"/>
      <c r="O1781" s="221"/>
      <c r="P1781" s="221"/>
      <c r="Q1781" s="221"/>
      <c r="R1781" s="221"/>
      <c r="S1781" s="221"/>
      <c r="T1781" s="222"/>
      <c r="AT1781" s="223" t="s">
        <v>301</v>
      </c>
      <c r="AU1781" s="223" t="s">
        <v>120</v>
      </c>
      <c r="AV1781" s="14" t="s">
        <v>120</v>
      </c>
      <c r="AW1781" s="14" t="s">
        <v>32</v>
      </c>
      <c r="AX1781" s="14" t="s">
        <v>77</v>
      </c>
      <c r="AY1781" s="223" t="s">
        <v>292</v>
      </c>
    </row>
    <row r="1782" spans="1:65" s="14" customFormat="1" ht="11.25">
      <c r="B1782" s="213"/>
      <c r="C1782" s="214"/>
      <c r="D1782" s="204" t="s">
        <v>301</v>
      </c>
      <c r="E1782" s="215" t="s">
        <v>1</v>
      </c>
      <c r="F1782" s="216" t="s">
        <v>2071</v>
      </c>
      <c r="G1782" s="214"/>
      <c r="H1782" s="217">
        <v>4.43</v>
      </c>
      <c r="I1782" s="218"/>
      <c r="J1782" s="214"/>
      <c r="K1782" s="214"/>
      <c r="L1782" s="219"/>
      <c r="M1782" s="220"/>
      <c r="N1782" s="221"/>
      <c r="O1782" s="221"/>
      <c r="P1782" s="221"/>
      <c r="Q1782" s="221"/>
      <c r="R1782" s="221"/>
      <c r="S1782" s="221"/>
      <c r="T1782" s="222"/>
      <c r="AT1782" s="223" t="s">
        <v>301</v>
      </c>
      <c r="AU1782" s="223" t="s">
        <v>120</v>
      </c>
      <c r="AV1782" s="14" t="s">
        <v>120</v>
      </c>
      <c r="AW1782" s="14" t="s">
        <v>32</v>
      </c>
      <c r="AX1782" s="14" t="s">
        <v>77</v>
      </c>
      <c r="AY1782" s="223" t="s">
        <v>292</v>
      </c>
    </row>
    <row r="1783" spans="1:65" s="14" customFormat="1" ht="11.25">
      <c r="B1783" s="213"/>
      <c r="C1783" s="214"/>
      <c r="D1783" s="204" t="s">
        <v>301</v>
      </c>
      <c r="E1783" s="215" t="s">
        <v>1</v>
      </c>
      <c r="F1783" s="216" t="s">
        <v>2072</v>
      </c>
      <c r="G1783" s="214"/>
      <c r="H1783" s="217">
        <v>19.41</v>
      </c>
      <c r="I1783" s="218"/>
      <c r="J1783" s="214"/>
      <c r="K1783" s="214"/>
      <c r="L1783" s="219"/>
      <c r="M1783" s="220"/>
      <c r="N1783" s="221"/>
      <c r="O1783" s="221"/>
      <c r="P1783" s="221"/>
      <c r="Q1783" s="221"/>
      <c r="R1783" s="221"/>
      <c r="S1783" s="221"/>
      <c r="T1783" s="222"/>
      <c r="AT1783" s="223" t="s">
        <v>301</v>
      </c>
      <c r="AU1783" s="223" t="s">
        <v>120</v>
      </c>
      <c r="AV1783" s="14" t="s">
        <v>120</v>
      </c>
      <c r="AW1783" s="14" t="s">
        <v>32</v>
      </c>
      <c r="AX1783" s="14" t="s">
        <v>77</v>
      </c>
      <c r="AY1783" s="223" t="s">
        <v>292</v>
      </c>
    </row>
    <row r="1784" spans="1:65" s="14" customFormat="1" ht="11.25">
      <c r="B1784" s="213"/>
      <c r="C1784" s="214"/>
      <c r="D1784" s="204" t="s">
        <v>301</v>
      </c>
      <c r="E1784" s="215" t="s">
        <v>1</v>
      </c>
      <c r="F1784" s="216" t="s">
        <v>2073</v>
      </c>
      <c r="G1784" s="214"/>
      <c r="H1784" s="217">
        <v>19</v>
      </c>
      <c r="I1784" s="218"/>
      <c r="J1784" s="214"/>
      <c r="K1784" s="214"/>
      <c r="L1784" s="219"/>
      <c r="M1784" s="220"/>
      <c r="N1784" s="221"/>
      <c r="O1784" s="221"/>
      <c r="P1784" s="221"/>
      <c r="Q1784" s="221"/>
      <c r="R1784" s="221"/>
      <c r="S1784" s="221"/>
      <c r="T1784" s="222"/>
      <c r="AT1784" s="223" t="s">
        <v>301</v>
      </c>
      <c r="AU1784" s="223" t="s">
        <v>120</v>
      </c>
      <c r="AV1784" s="14" t="s">
        <v>120</v>
      </c>
      <c r="AW1784" s="14" t="s">
        <v>32</v>
      </c>
      <c r="AX1784" s="14" t="s">
        <v>77</v>
      </c>
      <c r="AY1784" s="223" t="s">
        <v>292</v>
      </c>
    </row>
    <row r="1785" spans="1:65" s="14" customFormat="1" ht="11.25">
      <c r="B1785" s="213"/>
      <c r="C1785" s="214"/>
      <c r="D1785" s="204" t="s">
        <v>301</v>
      </c>
      <c r="E1785" s="215" t="s">
        <v>1</v>
      </c>
      <c r="F1785" s="216" t="s">
        <v>2074</v>
      </c>
      <c r="G1785" s="214"/>
      <c r="H1785" s="217">
        <v>16</v>
      </c>
      <c r="I1785" s="218"/>
      <c r="J1785" s="214"/>
      <c r="K1785" s="214"/>
      <c r="L1785" s="219"/>
      <c r="M1785" s="220"/>
      <c r="N1785" s="221"/>
      <c r="O1785" s="221"/>
      <c r="P1785" s="221"/>
      <c r="Q1785" s="221"/>
      <c r="R1785" s="221"/>
      <c r="S1785" s="221"/>
      <c r="T1785" s="222"/>
      <c r="AT1785" s="223" t="s">
        <v>301</v>
      </c>
      <c r="AU1785" s="223" t="s">
        <v>120</v>
      </c>
      <c r="AV1785" s="14" t="s">
        <v>120</v>
      </c>
      <c r="AW1785" s="14" t="s">
        <v>32</v>
      </c>
      <c r="AX1785" s="14" t="s">
        <v>77</v>
      </c>
      <c r="AY1785" s="223" t="s">
        <v>292</v>
      </c>
    </row>
    <row r="1786" spans="1:65" s="14" customFormat="1" ht="11.25">
      <c r="B1786" s="213"/>
      <c r="C1786" s="214"/>
      <c r="D1786" s="204" t="s">
        <v>301</v>
      </c>
      <c r="E1786" s="215" t="s">
        <v>1</v>
      </c>
      <c r="F1786" s="216" t="s">
        <v>2075</v>
      </c>
      <c r="G1786" s="214"/>
      <c r="H1786" s="217">
        <v>16.600000000000001</v>
      </c>
      <c r="I1786" s="218"/>
      <c r="J1786" s="214"/>
      <c r="K1786" s="214"/>
      <c r="L1786" s="219"/>
      <c r="M1786" s="220"/>
      <c r="N1786" s="221"/>
      <c r="O1786" s="221"/>
      <c r="P1786" s="221"/>
      <c r="Q1786" s="221"/>
      <c r="R1786" s="221"/>
      <c r="S1786" s="221"/>
      <c r="T1786" s="222"/>
      <c r="AT1786" s="223" t="s">
        <v>301</v>
      </c>
      <c r="AU1786" s="223" t="s">
        <v>120</v>
      </c>
      <c r="AV1786" s="14" t="s">
        <v>120</v>
      </c>
      <c r="AW1786" s="14" t="s">
        <v>32</v>
      </c>
      <c r="AX1786" s="14" t="s">
        <v>77</v>
      </c>
      <c r="AY1786" s="223" t="s">
        <v>292</v>
      </c>
    </row>
    <row r="1787" spans="1:65" s="14" customFormat="1" ht="11.25">
      <c r="B1787" s="213"/>
      <c r="C1787" s="214"/>
      <c r="D1787" s="204" t="s">
        <v>301</v>
      </c>
      <c r="E1787" s="215" t="s">
        <v>1</v>
      </c>
      <c r="F1787" s="216" t="s">
        <v>2076</v>
      </c>
      <c r="G1787" s="214"/>
      <c r="H1787" s="217">
        <v>2.4500000000000002</v>
      </c>
      <c r="I1787" s="218"/>
      <c r="J1787" s="214"/>
      <c r="K1787" s="214"/>
      <c r="L1787" s="219"/>
      <c r="M1787" s="220"/>
      <c r="N1787" s="221"/>
      <c r="O1787" s="221"/>
      <c r="P1787" s="221"/>
      <c r="Q1787" s="221"/>
      <c r="R1787" s="221"/>
      <c r="S1787" s="221"/>
      <c r="T1787" s="222"/>
      <c r="AT1787" s="223" t="s">
        <v>301</v>
      </c>
      <c r="AU1787" s="223" t="s">
        <v>120</v>
      </c>
      <c r="AV1787" s="14" t="s">
        <v>120</v>
      </c>
      <c r="AW1787" s="14" t="s">
        <v>32</v>
      </c>
      <c r="AX1787" s="14" t="s">
        <v>77</v>
      </c>
      <c r="AY1787" s="223" t="s">
        <v>292</v>
      </c>
    </row>
    <row r="1788" spans="1:65" s="15" customFormat="1" ht="11.25">
      <c r="B1788" s="224"/>
      <c r="C1788" s="225"/>
      <c r="D1788" s="204" t="s">
        <v>301</v>
      </c>
      <c r="E1788" s="226" t="s">
        <v>1</v>
      </c>
      <c r="F1788" s="227" t="s">
        <v>304</v>
      </c>
      <c r="G1788" s="225"/>
      <c r="H1788" s="228">
        <v>502.61</v>
      </c>
      <c r="I1788" s="229"/>
      <c r="J1788" s="225"/>
      <c r="K1788" s="225"/>
      <c r="L1788" s="230"/>
      <c r="M1788" s="231"/>
      <c r="N1788" s="232"/>
      <c r="O1788" s="232"/>
      <c r="P1788" s="232"/>
      <c r="Q1788" s="232"/>
      <c r="R1788" s="232"/>
      <c r="S1788" s="232"/>
      <c r="T1788" s="233"/>
      <c r="AT1788" s="234" t="s">
        <v>301</v>
      </c>
      <c r="AU1788" s="234" t="s">
        <v>120</v>
      </c>
      <c r="AV1788" s="15" t="s">
        <v>299</v>
      </c>
      <c r="AW1788" s="15" t="s">
        <v>32</v>
      </c>
      <c r="AX1788" s="15" t="s">
        <v>85</v>
      </c>
      <c r="AY1788" s="234" t="s">
        <v>292</v>
      </c>
    </row>
    <row r="1789" spans="1:65" s="2" customFormat="1" ht="24.2" customHeight="1">
      <c r="A1789" s="35"/>
      <c r="B1789" s="36"/>
      <c r="C1789" s="189" t="s">
        <v>2125</v>
      </c>
      <c r="D1789" s="189" t="s">
        <v>294</v>
      </c>
      <c r="E1789" s="190" t="s">
        <v>2126</v>
      </c>
      <c r="F1789" s="191" t="s">
        <v>2127</v>
      </c>
      <c r="G1789" s="192" t="s">
        <v>581</v>
      </c>
      <c r="H1789" s="193">
        <v>35</v>
      </c>
      <c r="I1789" s="194"/>
      <c r="J1789" s="195">
        <f>ROUND(I1789*H1789,2)</f>
        <v>0</v>
      </c>
      <c r="K1789" s="191" t="s">
        <v>298</v>
      </c>
      <c r="L1789" s="40"/>
      <c r="M1789" s="196" t="s">
        <v>1</v>
      </c>
      <c r="N1789" s="197" t="s">
        <v>43</v>
      </c>
      <c r="O1789" s="72"/>
      <c r="P1789" s="198">
        <f>O1789*H1789</f>
        <v>0</v>
      </c>
      <c r="Q1789" s="198">
        <v>3.0000000000000001E-5</v>
      </c>
      <c r="R1789" s="198">
        <f>Q1789*H1789</f>
        <v>1.0499999999999999E-3</v>
      </c>
      <c r="S1789" s="198">
        <v>0</v>
      </c>
      <c r="T1789" s="199">
        <f>S1789*H1789</f>
        <v>0</v>
      </c>
      <c r="U1789" s="35"/>
      <c r="V1789" s="35"/>
      <c r="W1789" s="35"/>
      <c r="X1789" s="35"/>
      <c r="Y1789" s="35"/>
      <c r="Z1789" s="35"/>
      <c r="AA1789" s="35"/>
      <c r="AB1789" s="35"/>
      <c r="AC1789" s="35"/>
      <c r="AD1789" s="35"/>
      <c r="AE1789" s="35"/>
      <c r="AR1789" s="200" t="s">
        <v>438</v>
      </c>
      <c r="AT1789" s="200" t="s">
        <v>294</v>
      </c>
      <c r="AU1789" s="200" t="s">
        <v>120</v>
      </c>
      <c r="AY1789" s="18" t="s">
        <v>292</v>
      </c>
      <c r="BE1789" s="201">
        <f>IF(N1789="základní",J1789,0)</f>
        <v>0</v>
      </c>
      <c r="BF1789" s="201">
        <f>IF(N1789="snížená",J1789,0)</f>
        <v>0</v>
      </c>
      <c r="BG1789" s="201">
        <f>IF(N1789="zákl. přenesená",J1789,0)</f>
        <v>0</v>
      </c>
      <c r="BH1789" s="201">
        <f>IF(N1789="sníž. přenesená",J1789,0)</f>
        <v>0</v>
      </c>
      <c r="BI1789" s="201">
        <f>IF(N1789="nulová",J1789,0)</f>
        <v>0</v>
      </c>
      <c r="BJ1789" s="18" t="s">
        <v>120</v>
      </c>
      <c r="BK1789" s="201">
        <f>ROUND(I1789*H1789,2)</f>
        <v>0</v>
      </c>
      <c r="BL1789" s="18" t="s">
        <v>438</v>
      </c>
      <c r="BM1789" s="200" t="s">
        <v>2128</v>
      </c>
    </row>
    <row r="1790" spans="1:65" s="13" customFormat="1" ht="22.5">
      <c r="B1790" s="202"/>
      <c r="C1790" s="203"/>
      <c r="D1790" s="204" t="s">
        <v>301</v>
      </c>
      <c r="E1790" s="205" t="s">
        <v>1</v>
      </c>
      <c r="F1790" s="206" t="s">
        <v>2129</v>
      </c>
      <c r="G1790" s="203"/>
      <c r="H1790" s="205" t="s">
        <v>1</v>
      </c>
      <c r="I1790" s="207"/>
      <c r="J1790" s="203"/>
      <c r="K1790" s="203"/>
      <c r="L1790" s="208"/>
      <c r="M1790" s="209"/>
      <c r="N1790" s="210"/>
      <c r="O1790" s="210"/>
      <c r="P1790" s="210"/>
      <c r="Q1790" s="210"/>
      <c r="R1790" s="210"/>
      <c r="S1790" s="210"/>
      <c r="T1790" s="211"/>
      <c r="AT1790" s="212" t="s">
        <v>301</v>
      </c>
      <c r="AU1790" s="212" t="s">
        <v>120</v>
      </c>
      <c r="AV1790" s="13" t="s">
        <v>85</v>
      </c>
      <c r="AW1790" s="13" t="s">
        <v>32</v>
      </c>
      <c r="AX1790" s="13" t="s">
        <v>77</v>
      </c>
      <c r="AY1790" s="212" t="s">
        <v>292</v>
      </c>
    </row>
    <row r="1791" spans="1:65" s="14" customFormat="1" ht="11.25">
      <c r="B1791" s="213"/>
      <c r="C1791" s="214"/>
      <c r="D1791" s="204" t="s">
        <v>301</v>
      </c>
      <c r="E1791" s="215" t="s">
        <v>1</v>
      </c>
      <c r="F1791" s="216" t="s">
        <v>2130</v>
      </c>
      <c r="G1791" s="214"/>
      <c r="H1791" s="217">
        <v>35</v>
      </c>
      <c r="I1791" s="218"/>
      <c r="J1791" s="214"/>
      <c r="K1791" s="214"/>
      <c r="L1791" s="219"/>
      <c r="M1791" s="220"/>
      <c r="N1791" s="221"/>
      <c r="O1791" s="221"/>
      <c r="P1791" s="221"/>
      <c r="Q1791" s="221"/>
      <c r="R1791" s="221"/>
      <c r="S1791" s="221"/>
      <c r="T1791" s="222"/>
      <c r="AT1791" s="223" t="s">
        <v>301</v>
      </c>
      <c r="AU1791" s="223" t="s">
        <v>120</v>
      </c>
      <c r="AV1791" s="14" t="s">
        <v>120</v>
      </c>
      <c r="AW1791" s="14" t="s">
        <v>32</v>
      </c>
      <c r="AX1791" s="14" t="s">
        <v>85</v>
      </c>
      <c r="AY1791" s="223" t="s">
        <v>292</v>
      </c>
    </row>
    <row r="1792" spans="1:65" s="2" customFormat="1" ht="24.2" customHeight="1">
      <c r="A1792" s="35"/>
      <c r="B1792" s="36"/>
      <c r="C1792" s="246" t="s">
        <v>2131</v>
      </c>
      <c r="D1792" s="246" t="s">
        <v>626</v>
      </c>
      <c r="E1792" s="247" t="s">
        <v>2132</v>
      </c>
      <c r="F1792" s="248" t="s">
        <v>2133</v>
      </c>
      <c r="G1792" s="249" t="s">
        <v>581</v>
      </c>
      <c r="H1792" s="250">
        <v>35</v>
      </c>
      <c r="I1792" s="251"/>
      <c r="J1792" s="252">
        <f>ROUND(I1792*H1792,2)</f>
        <v>0</v>
      </c>
      <c r="K1792" s="248" t="s">
        <v>298</v>
      </c>
      <c r="L1792" s="253"/>
      <c r="M1792" s="254" t="s">
        <v>1</v>
      </c>
      <c r="N1792" s="255" t="s">
        <v>43</v>
      </c>
      <c r="O1792" s="72"/>
      <c r="P1792" s="198">
        <f>O1792*H1792</f>
        <v>0</v>
      </c>
      <c r="Q1792" s="198">
        <v>2.2000000000000001E-3</v>
      </c>
      <c r="R1792" s="198">
        <f>Q1792*H1792</f>
        <v>7.6999999999999999E-2</v>
      </c>
      <c r="S1792" s="198">
        <v>0</v>
      </c>
      <c r="T1792" s="199">
        <f>S1792*H1792</f>
        <v>0</v>
      </c>
      <c r="U1792" s="35"/>
      <c r="V1792" s="35"/>
      <c r="W1792" s="35"/>
      <c r="X1792" s="35"/>
      <c r="Y1792" s="35"/>
      <c r="Z1792" s="35"/>
      <c r="AA1792" s="35"/>
      <c r="AB1792" s="35"/>
      <c r="AC1792" s="35"/>
      <c r="AD1792" s="35"/>
      <c r="AE1792" s="35"/>
      <c r="AR1792" s="200" t="s">
        <v>573</v>
      </c>
      <c r="AT1792" s="200" t="s">
        <v>626</v>
      </c>
      <c r="AU1792" s="200" t="s">
        <v>120</v>
      </c>
      <c r="AY1792" s="18" t="s">
        <v>292</v>
      </c>
      <c r="BE1792" s="201">
        <f>IF(N1792="základní",J1792,0)</f>
        <v>0</v>
      </c>
      <c r="BF1792" s="201">
        <f>IF(N1792="snížená",J1792,0)</f>
        <v>0</v>
      </c>
      <c r="BG1792" s="201">
        <f>IF(N1792="zákl. přenesená",J1792,0)</f>
        <v>0</v>
      </c>
      <c r="BH1792" s="201">
        <f>IF(N1792="sníž. přenesená",J1792,0)</f>
        <v>0</v>
      </c>
      <c r="BI1792" s="201">
        <f>IF(N1792="nulová",J1792,0)</f>
        <v>0</v>
      </c>
      <c r="BJ1792" s="18" t="s">
        <v>120</v>
      </c>
      <c r="BK1792" s="201">
        <f>ROUND(I1792*H1792,2)</f>
        <v>0</v>
      </c>
      <c r="BL1792" s="18" t="s">
        <v>438</v>
      </c>
      <c r="BM1792" s="200" t="s">
        <v>2134</v>
      </c>
    </row>
    <row r="1793" spans="1:65" s="2" customFormat="1" ht="37.9" customHeight="1">
      <c r="A1793" s="35"/>
      <c r="B1793" s="36"/>
      <c r="C1793" s="189" t="s">
        <v>2135</v>
      </c>
      <c r="D1793" s="189" t="s">
        <v>294</v>
      </c>
      <c r="E1793" s="190" t="s">
        <v>2136</v>
      </c>
      <c r="F1793" s="191" t="s">
        <v>2137</v>
      </c>
      <c r="G1793" s="192" t="s">
        <v>407</v>
      </c>
      <c r="H1793" s="193">
        <v>109.2</v>
      </c>
      <c r="I1793" s="194"/>
      <c r="J1793" s="195">
        <f>ROUND(I1793*H1793,2)</f>
        <v>0</v>
      </c>
      <c r="K1793" s="191" t="s">
        <v>298</v>
      </c>
      <c r="L1793" s="40"/>
      <c r="M1793" s="196" t="s">
        <v>1</v>
      </c>
      <c r="N1793" s="197" t="s">
        <v>43</v>
      </c>
      <c r="O1793" s="72"/>
      <c r="P1793" s="198">
        <f>O1793*H1793</f>
        <v>0</v>
      </c>
      <c r="Q1793" s="198">
        <v>1.6660000000000001E-2</v>
      </c>
      <c r="R1793" s="198">
        <f>Q1793*H1793</f>
        <v>1.8192720000000002</v>
      </c>
      <c r="S1793" s="198">
        <v>0</v>
      </c>
      <c r="T1793" s="199">
        <f>S1793*H1793</f>
        <v>0</v>
      </c>
      <c r="U1793" s="35"/>
      <c r="V1793" s="35"/>
      <c r="W1793" s="35"/>
      <c r="X1793" s="35"/>
      <c r="Y1793" s="35"/>
      <c r="Z1793" s="35"/>
      <c r="AA1793" s="35"/>
      <c r="AB1793" s="35"/>
      <c r="AC1793" s="35"/>
      <c r="AD1793" s="35"/>
      <c r="AE1793" s="35"/>
      <c r="AR1793" s="200" t="s">
        <v>438</v>
      </c>
      <c r="AT1793" s="200" t="s">
        <v>294</v>
      </c>
      <c r="AU1793" s="200" t="s">
        <v>120</v>
      </c>
      <c r="AY1793" s="18" t="s">
        <v>292</v>
      </c>
      <c r="BE1793" s="201">
        <f>IF(N1793="základní",J1793,0)</f>
        <v>0</v>
      </c>
      <c r="BF1793" s="201">
        <f>IF(N1793="snížená",J1793,0)</f>
        <v>0</v>
      </c>
      <c r="BG1793" s="201">
        <f>IF(N1793="zákl. přenesená",J1793,0)</f>
        <v>0</v>
      </c>
      <c r="BH1793" s="201">
        <f>IF(N1793="sníž. přenesená",J1793,0)</f>
        <v>0</v>
      </c>
      <c r="BI1793" s="201">
        <f>IF(N1793="nulová",J1793,0)</f>
        <v>0</v>
      </c>
      <c r="BJ1793" s="18" t="s">
        <v>120</v>
      </c>
      <c r="BK1793" s="201">
        <f>ROUND(I1793*H1793,2)</f>
        <v>0</v>
      </c>
      <c r="BL1793" s="18" t="s">
        <v>438</v>
      </c>
      <c r="BM1793" s="200" t="s">
        <v>2138</v>
      </c>
    </row>
    <row r="1794" spans="1:65" s="13" customFormat="1" ht="11.25">
      <c r="B1794" s="202"/>
      <c r="C1794" s="203"/>
      <c r="D1794" s="204" t="s">
        <v>301</v>
      </c>
      <c r="E1794" s="205" t="s">
        <v>1</v>
      </c>
      <c r="F1794" s="206" t="s">
        <v>1221</v>
      </c>
      <c r="G1794" s="203"/>
      <c r="H1794" s="205" t="s">
        <v>1</v>
      </c>
      <c r="I1794" s="207"/>
      <c r="J1794" s="203"/>
      <c r="K1794" s="203"/>
      <c r="L1794" s="208"/>
      <c r="M1794" s="209"/>
      <c r="N1794" s="210"/>
      <c r="O1794" s="210"/>
      <c r="P1794" s="210"/>
      <c r="Q1794" s="210"/>
      <c r="R1794" s="210"/>
      <c r="S1794" s="210"/>
      <c r="T1794" s="211"/>
      <c r="AT1794" s="212" t="s">
        <v>301</v>
      </c>
      <c r="AU1794" s="212" t="s">
        <v>120</v>
      </c>
      <c r="AV1794" s="13" t="s">
        <v>85</v>
      </c>
      <c r="AW1794" s="13" t="s">
        <v>32</v>
      </c>
      <c r="AX1794" s="13" t="s">
        <v>77</v>
      </c>
      <c r="AY1794" s="212" t="s">
        <v>292</v>
      </c>
    </row>
    <row r="1795" spans="1:65" s="14" customFormat="1" ht="11.25">
      <c r="B1795" s="213"/>
      <c r="C1795" s="214"/>
      <c r="D1795" s="204" t="s">
        <v>301</v>
      </c>
      <c r="E1795" s="215" t="s">
        <v>1</v>
      </c>
      <c r="F1795" s="216" t="s">
        <v>1222</v>
      </c>
      <c r="G1795" s="214"/>
      <c r="H1795" s="217">
        <v>48</v>
      </c>
      <c r="I1795" s="218"/>
      <c r="J1795" s="214"/>
      <c r="K1795" s="214"/>
      <c r="L1795" s="219"/>
      <c r="M1795" s="220"/>
      <c r="N1795" s="221"/>
      <c r="O1795" s="221"/>
      <c r="P1795" s="221"/>
      <c r="Q1795" s="221"/>
      <c r="R1795" s="221"/>
      <c r="S1795" s="221"/>
      <c r="T1795" s="222"/>
      <c r="AT1795" s="223" t="s">
        <v>301</v>
      </c>
      <c r="AU1795" s="223" t="s">
        <v>120</v>
      </c>
      <c r="AV1795" s="14" t="s">
        <v>120</v>
      </c>
      <c r="AW1795" s="14" t="s">
        <v>32</v>
      </c>
      <c r="AX1795" s="14" t="s">
        <v>77</v>
      </c>
      <c r="AY1795" s="223" t="s">
        <v>292</v>
      </c>
    </row>
    <row r="1796" spans="1:65" s="13" customFormat="1" ht="11.25">
      <c r="B1796" s="202"/>
      <c r="C1796" s="203"/>
      <c r="D1796" s="204" t="s">
        <v>301</v>
      </c>
      <c r="E1796" s="205" t="s">
        <v>1</v>
      </c>
      <c r="F1796" s="206" t="s">
        <v>1223</v>
      </c>
      <c r="G1796" s="203"/>
      <c r="H1796" s="205" t="s">
        <v>1</v>
      </c>
      <c r="I1796" s="207"/>
      <c r="J1796" s="203"/>
      <c r="K1796" s="203"/>
      <c r="L1796" s="208"/>
      <c r="M1796" s="209"/>
      <c r="N1796" s="210"/>
      <c r="O1796" s="210"/>
      <c r="P1796" s="210"/>
      <c r="Q1796" s="210"/>
      <c r="R1796" s="210"/>
      <c r="S1796" s="210"/>
      <c r="T1796" s="211"/>
      <c r="AT1796" s="212" t="s">
        <v>301</v>
      </c>
      <c r="AU1796" s="212" t="s">
        <v>120</v>
      </c>
      <c r="AV1796" s="13" t="s">
        <v>85</v>
      </c>
      <c r="AW1796" s="13" t="s">
        <v>32</v>
      </c>
      <c r="AX1796" s="13" t="s">
        <v>77</v>
      </c>
      <c r="AY1796" s="212" t="s">
        <v>292</v>
      </c>
    </row>
    <row r="1797" spans="1:65" s="14" customFormat="1" ht="11.25">
      <c r="B1797" s="213"/>
      <c r="C1797" s="214"/>
      <c r="D1797" s="204" t="s">
        <v>301</v>
      </c>
      <c r="E1797" s="215" t="s">
        <v>1</v>
      </c>
      <c r="F1797" s="216" t="s">
        <v>1224</v>
      </c>
      <c r="G1797" s="214"/>
      <c r="H1797" s="217">
        <v>54.4</v>
      </c>
      <c r="I1797" s="218"/>
      <c r="J1797" s="214"/>
      <c r="K1797" s="214"/>
      <c r="L1797" s="219"/>
      <c r="M1797" s="220"/>
      <c r="N1797" s="221"/>
      <c r="O1797" s="221"/>
      <c r="P1797" s="221"/>
      <c r="Q1797" s="221"/>
      <c r="R1797" s="221"/>
      <c r="S1797" s="221"/>
      <c r="T1797" s="222"/>
      <c r="AT1797" s="223" t="s">
        <v>301</v>
      </c>
      <c r="AU1797" s="223" t="s">
        <v>120</v>
      </c>
      <c r="AV1797" s="14" t="s">
        <v>120</v>
      </c>
      <c r="AW1797" s="14" t="s">
        <v>32</v>
      </c>
      <c r="AX1797" s="14" t="s">
        <v>77</v>
      </c>
      <c r="AY1797" s="223" t="s">
        <v>292</v>
      </c>
    </row>
    <row r="1798" spans="1:65" s="13" customFormat="1" ht="11.25">
      <c r="B1798" s="202"/>
      <c r="C1798" s="203"/>
      <c r="D1798" s="204" t="s">
        <v>301</v>
      </c>
      <c r="E1798" s="205" t="s">
        <v>1</v>
      </c>
      <c r="F1798" s="206" t="s">
        <v>1225</v>
      </c>
      <c r="G1798" s="203"/>
      <c r="H1798" s="205" t="s">
        <v>1</v>
      </c>
      <c r="I1798" s="207"/>
      <c r="J1798" s="203"/>
      <c r="K1798" s="203"/>
      <c r="L1798" s="208"/>
      <c r="M1798" s="209"/>
      <c r="N1798" s="210"/>
      <c r="O1798" s="210"/>
      <c r="P1798" s="210"/>
      <c r="Q1798" s="210"/>
      <c r="R1798" s="210"/>
      <c r="S1798" s="210"/>
      <c r="T1798" s="211"/>
      <c r="AT1798" s="212" t="s">
        <v>301</v>
      </c>
      <c r="AU1798" s="212" t="s">
        <v>120</v>
      </c>
      <c r="AV1798" s="13" t="s">
        <v>85</v>
      </c>
      <c r="AW1798" s="13" t="s">
        <v>32</v>
      </c>
      <c r="AX1798" s="13" t="s">
        <v>77</v>
      </c>
      <c r="AY1798" s="212" t="s">
        <v>292</v>
      </c>
    </row>
    <row r="1799" spans="1:65" s="14" customFormat="1" ht="11.25">
      <c r="B1799" s="213"/>
      <c r="C1799" s="214"/>
      <c r="D1799" s="204" t="s">
        <v>301</v>
      </c>
      <c r="E1799" s="215" t="s">
        <v>1</v>
      </c>
      <c r="F1799" s="216" t="s">
        <v>1226</v>
      </c>
      <c r="G1799" s="214"/>
      <c r="H1799" s="217">
        <v>6.8</v>
      </c>
      <c r="I1799" s="218"/>
      <c r="J1799" s="214"/>
      <c r="K1799" s="214"/>
      <c r="L1799" s="219"/>
      <c r="M1799" s="220"/>
      <c r="N1799" s="221"/>
      <c r="O1799" s="221"/>
      <c r="P1799" s="221"/>
      <c r="Q1799" s="221"/>
      <c r="R1799" s="221"/>
      <c r="S1799" s="221"/>
      <c r="T1799" s="222"/>
      <c r="AT1799" s="223" t="s">
        <v>301</v>
      </c>
      <c r="AU1799" s="223" t="s">
        <v>120</v>
      </c>
      <c r="AV1799" s="14" t="s">
        <v>120</v>
      </c>
      <c r="AW1799" s="14" t="s">
        <v>32</v>
      </c>
      <c r="AX1799" s="14" t="s">
        <v>77</v>
      </c>
      <c r="AY1799" s="223" t="s">
        <v>292</v>
      </c>
    </row>
    <row r="1800" spans="1:65" s="15" customFormat="1" ht="11.25">
      <c r="B1800" s="224"/>
      <c r="C1800" s="225"/>
      <c r="D1800" s="204" t="s">
        <v>301</v>
      </c>
      <c r="E1800" s="226" t="s">
        <v>1</v>
      </c>
      <c r="F1800" s="227" t="s">
        <v>304</v>
      </c>
      <c r="G1800" s="225"/>
      <c r="H1800" s="228">
        <v>109.2</v>
      </c>
      <c r="I1800" s="229"/>
      <c r="J1800" s="225"/>
      <c r="K1800" s="225"/>
      <c r="L1800" s="230"/>
      <c r="M1800" s="231"/>
      <c r="N1800" s="232"/>
      <c r="O1800" s="232"/>
      <c r="P1800" s="232"/>
      <c r="Q1800" s="232"/>
      <c r="R1800" s="232"/>
      <c r="S1800" s="232"/>
      <c r="T1800" s="233"/>
      <c r="AT1800" s="234" t="s">
        <v>301</v>
      </c>
      <c r="AU1800" s="234" t="s">
        <v>120</v>
      </c>
      <c r="AV1800" s="15" t="s">
        <v>299</v>
      </c>
      <c r="AW1800" s="15" t="s">
        <v>32</v>
      </c>
      <c r="AX1800" s="15" t="s">
        <v>85</v>
      </c>
      <c r="AY1800" s="234" t="s">
        <v>292</v>
      </c>
    </row>
    <row r="1801" spans="1:65" s="2" customFormat="1" ht="24.2" customHeight="1">
      <c r="A1801" s="35"/>
      <c r="B1801" s="36"/>
      <c r="C1801" s="189" t="s">
        <v>2139</v>
      </c>
      <c r="D1801" s="189" t="s">
        <v>294</v>
      </c>
      <c r="E1801" s="190" t="s">
        <v>2140</v>
      </c>
      <c r="F1801" s="191" t="s">
        <v>2141</v>
      </c>
      <c r="G1801" s="192" t="s">
        <v>297</v>
      </c>
      <c r="H1801" s="193">
        <v>9.8000000000000007</v>
      </c>
      <c r="I1801" s="194"/>
      <c r="J1801" s="195">
        <f>ROUND(I1801*H1801,2)</f>
        <v>0</v>
      </c>
      <c r="K1801" s="191" t="s">
        <v>298</v>
      </c>
      <c r="L1801" s="40"/>
      <c r="M1801" s="196" t="s">
        <v>1</v>
      </c>
      <c r="N1801" s="197" t="s">
        <v>43</v>
      </c>
      <c r="O1801" s="72"/>
      <c r="P1801" s="198">
        <f>O1801*H1801</f>
        <v>0</v>
      </c>
      <c r="Q1801" s="198">
        <v>5.4010000000000002E-2</v>
      </c>
      <c r="R1801" s="198">
        <f>Q1801*H1801</f>
        <v>0.52929800000000005</v>
      </c>
      <c r="S1801" s="198">
        <v>0</v>
      </c>
      <c r="T1801" s="199">
        <f>S1801*H1801</f>
        <v>0</v>
      </c>
      <c r="U1801" s="35"/>
      <c r="V1801" s="35"/>
      <c r="W1801" s="35"/>
      <c r="X1801" s="35"/>
      <c r="Y1801" s="35"/>
      <c r="Z1801" s="35"/>
      <c r="AA1801" s="35"/>
      <c r="AB1801" s="35"/>
      <c r="AC1801" s="35"/>
      <c r="AD1801" s="35"/>
      <c r="AE1801" s="35"/>
      <c r="AR1801" s="200" t="s">
        <v>438</v>
      </c>
      <c r="AT1801" s="200" t="s">
        <v>294</v>
      </c>
      <c r="AU1801" s="200" t="s">
        <v>120</v>
      </c>
      <c r="AY1801" s="18" t="s">
        <v>292</v>
      </c>
      <c r="BE1801" s="201">
        <f>IF(N1801="základní",J1801,0)</f>
        <v>0</v>
      </c>
      <c r="BF1801" s="201">
        <f>IF(N1801="snížená",J1801,0)</f>
        <v>0</v>
      </c>
      <c r="BG1801" s="201">
        <f>IF(N1801="zákl. přenesená",J1801,0)</f>
        <v>0</v>
      </c>
      <c r="BH1801" s="201">
        <f>IF(N1801="sníž. přenesená",J1801,0)</f>
        <v>0</v>
      </c>
      <c r="BI1801" s="201">
        <f>IF(N1801="nulová",J1801,0)</f>
        <v>0</v>
      </c>
      <c r="BJ1801" s="18" t="s">
        <v>120</v>
      </c>
      <c r="BK1801" s="201">
        <f>ROUND(I1801*H1801,2)</f>
        <v>0</v>
      </c>
      <c r="BL1801" s="18" t="s">
        <v>438</v>
      </c>
      <c r="BM1801" s="200" t="s">
        <v>2142</v>
      </c>
    </row>
    <row r="1802" spans="1:65" s="13" customFormat="1" ht="33.75">
      <c r="B1802" s="202"/>
      <c r="C1802" s="203"/>
      <c r="D1802" s="204" t="s">
        <v>301</v>
      </c>
      <c r="E1802" s="205" t="s">
        <v>1</v>
      </c>
      <c r="F1802" s="206" t="s">
        <v>2143</v>
      </c>
      <c r="G1802" s="203"/>
      <c r="H1802" s="205" t="s">
        <v>1</v>
      </c>
      <c r="I1802" s="207"/>
      <c r="J1802" s="203"/>
      <c r="K1802" s="203"/>
      <c r="L1802" s="208"/>
      <c r="M1802" s="209"/>
      <c r="N1802" s="210"/>
      <c r="O1802" s="210"/>
      <c r="P1802" s="210"/>
      <c r="Q1802" s="210"/>
      <c r="R1802" s="210"/>
      <c r="S1802" s="210"/>
      <c r="T1802" s="211"/>
      <c r="AT1802" s="212" t="s">
        <v>301</v>
      </c>
      <c r="AU1802" s="212" t="s">
        <v>120</v>
      </c>
      <c r="AV1802" s="13" t="s">
        <v>85</v>
      </c>
      <c r="AW1802" s="13" t="s">
        <v>32</v>
      </c>
      <c r="AX1802" s="13" t="s">
        <v>77</v>
      </c>
      <c r="AY1802" s="212" t="s">
        <v>292</v>
      </c>
    </row>
    <row r="1803" spans="1:65" s="14" customFormat="1" ht="22.5">
      <c r="B1803" s="213"/>
      <c r="C1803" s="214"/>
      <c r="D1803" s="204" t="s">
        <v>301</v>
      </c>
      <c r="E1803" s="215" t="s">
        <v>1</v>
      </c>
      <c r="F1803" s="216" t="s">
        <v>2144</v>
      </c>
      <c r="G1803" s="214"/>
      <c r="H1803" s="217">
        <v>4</v>
      </c>
      <c r="I1803" s="218"/>
      <c r="J1803" s="214"/>
      <c r="K1803" s="214"/>
      <c r="L1803" s="219"/>
      <c r="M1803" s="220"/>
      <c r="N1803" s="221"/>
      <c r="O1803" s="221"/>
      <c r="P1803" s="221"/>
      <c r="Q1803" s="221"/>
      <c r="R1803" s="221"/>
      <c r="S1803" s="221"/>
      <c r="T1803" s="222"/>
      <c r="AT1803" s="223" t="s">
        <v>301</v>
      </c>
      <c r="AU1803" s="223" t="s">
        <v>120</v>
      </c>
      <c r="AV1803" s="14" t="s">
        <v>120</v>
      </c>
      <c r="AW1803" s="14" t="s">
        <v>32</v>
      </c>
      <c r="AX1803" s="14" t="s">
        <v>77</v>
      </c>
      <c r="AY1803" s="223" t="s">
        <v>292</v>
      </c>
    </row>
    <row r="1804" spans="1:65" s="14" customFormat="1" ht="22.5">
      <c r="B1804" s="213"/>
      <c r="C1804" s="214"/>
      <c r="D1804" s="204" t="s">
        <v>301</v>
      </c>
      <c r="E1804" s="215" t="s">
        <v>1</v>
      </c>
      <c r="F1804" s="216" t="s">
        <v>2145</v>
      </c>
      <c r="G1804" s="214"/>
      <c r="H1804" s="217">
        <v>5.8</v>
      </c>
      <c r="I1804" s="218"/>
      <c r="J1804" s="214"/>
      <c r="K1804" s="214"/>
      <c r="L1804" s="219"/>
      <c r="M1804" s="220"/>
      <c r="N1804" s="221"/>
      <c r="O1804" s="221"/>
      <c r="P1804" s="221"/>
      <c r="Q1804" s="221"/>
      <c r="R1804" s="221"/>
      <c r="S1804" s="221"/>
      <c r="T1804" s="222"/>
      <c r="AT1804" s="223" t="s">
        <v>301</v>
      </c>
      <c r="AU1804" s="223" t="s">
        <v>120</v>
      </c>
      <c r="AV1804" s="14" t="s">
        <v>120</v>
      </c>
      <c r="AW1804" s="14" t="s">
        <v>32</v>
      </c>
      <c r="AX1804" s="14" t="s">
        <v>77</v>
      </c>
      <c r="AY1804" s="223" t="s">
        <v>292</v>
      </c>
    </row>
    <row r="1805" spans="1:65" s="15" customFormat="1" ht="11.25">
      <c r="B1805" s="224"/>
      <c r="C1805" s="225"/>
      <c r="D1805" s="204" t="s">
        <v>301</v>
      </c>
      <c r="E1805" s="226" t="s">
        <v>1</v>
      </c>
      <c r="F1805" s="227" t="s">
        <v>304</v>
      </c>
      <c r="G1805" s="225"/>
      <c r="H1805" s="228">
        <v>9.8000000000000007</v>
      </c>
      <c r="I1805" s="229"/>
      <c r="J1805" s="225"/>
      <c r="K1805" s="225"/>
      <c r="L1805" s="230"/>
      <c r="M1805" s="231"/>
      <c r="N1805" s="232"/>
      <c r="O1805" s="232"/>
      <c r="P1805" s="232"/>
      <c r="Q1805" s="232"/>
      <c r="R1805" s="232"/>
      <c r="S1805" s="232"/>
      <c r="T1805" s="233"/>
      <c r="AT1805" s="234" t="s">
        <v>301</v>
      </c>
      <c r="AU1805" s="234" t="s">
        <v>120</v>
      </c>
      <c r="AV1805" s="15" t="s">
        <v>299</v>
      </c>
      <c r="AW1805" s="15" t="s">
        <v>32</v>
      </c>
      <c r="AX1805" s="15" t="s">
        <v>85</v>
      </c>
      <c r="AY1805" s="234" t="s">
        <v>292</v>
      </c>
    </row>
    <row r="1806" spans="1:65" s="2" customFormat="1" ht="24.2" customHeight="1">
      <c r="A1806" s="35"/>
      <c r="B1806" s="36"/>
      <c r="C1806" s="189" t="s">
        <v>2146</v>
      </c>
      <c r="D1806" s="189" t="s">
        <v>294</v>
      </c>
      <c r="E1806" s="190" t="s">
        <v>2147</v>
      </c>
      <c r="F1806" s="191" t="s">
        <v>2148</v>
      </c>
      <c r="G1806" s="192" t="s">
        <v>581</v>
      </c>
      <c r="H1806" s="193">
        <v>3</v>
      </c>
      <c r="I1806" s="194"/>
      <c r="J1806" s="195">
        <f>ROUND(I1806*H1806,2)</f>
        <v>0</v>
      </c>
      <c r="K1806" s="191" t="s">
        <v>298</v>
      </c>
      <c r="L1806" s="40"/>
      <c r="M1806" s="196" t="s">
        <v>1</v>
      </c>
      <c r="N1806" s="197" t="s">
        <v>43</v>
      </c>
      <c r="O1806" s="72"/>
      <c r="P1806" s="198">
        <f>O1806*H1806</f>
        <v>0</v>
      </c>
      <c r="Q1806" s="198">
        <v>5.4149999999999997E-2</v>
      </c>
      <c r="R1806" s="198">
        <f>Q1806*H1806</f>
        <v>0.16244999999999998</v>
      </c>
      <c r="S1806" s="198">
        <v>0</v>
      </c>
      <c r="T1806" s="199">
        <f>S1806*H1806</f>
        <v>0</v>
      </c>
      <c r="U1806" s="35"/>
      <c r="V1806" s="35"/>
      <c r="W1806" s="35"/>
      <c r="X1806" s="35"/>
      <c r="Y1806" s="35"/>
      <c r="Z1806" s="35"/>
      <c r="AA1806" s="35"/>
      <c r="AB1806" s="35"/>
      <c r="AC1806" s="35"/>
      <c r="AD1806" s="35"/>
      <c r="AE1806" s="35"/>
      <c r="AR1806" s="200" t="s">
        <v>438</v>
      </c>
      <c r="AT1806" s="200" t="s">
        <v>294</v>
      </c>
      <c r="AU1806" s="200" t="s">
        <v>120</v>
      </c>
      <c r="AY1806" s="18" t="s">
        <v>292</v>
      </c>
      <c r="BE1806" s="201">
        <f>IF(N1806="základní",J1806,0)</f>
        <v>0</v>
      </c>
      <c r="BF1806" s="201">
        <f>IF(N1806="snížená",J1806,0)</f>
        <v>0</v>
      </c>
      <c r="BG1806" s="201">
        <f>IF(N1806="zákl. přenesená",J1806,0)</f>
        <v>0</v>
      </c>
      <c r="BH1806" s="201">
        <f>IF(N1806="sníž. přenesená",J1806,0)</f>
        <v>0</v>
      </c>
      <c r="BI1806" s="201">
        <f>IF(N1806="nulová",J1806,0)</f>
        <v>0</v>
      </c>
      <c r="BJ1806" s="18" t="s">
        <v>120</v>
      </c>
      <c r="BK1806" s="201">
        <f>ROUND(I1806*H1806,2)</f>
        <v>0</v>
      </c>
      <c r="BL1806" s="18" t="s">
        <v>438</v>
      </c>
      <c r="BM1806" s="200" t="s">
        <v>2149</v>
      </c>
    </row>
    <row r="1807" spans="1:65" s="14" customFormat="1" ht="11.25">
      <c r="B1807" s="213"/>
      <c r="C1807" s="214"/>
      <c r="D1807" s="204" t="s">
        <v>301</v>
      </c>
      <c r="E1807" s="215" t="s">
        <v>1</v>
      </c>
      <c r="F1807" s="216" t="s">
        <v>2150</v>
      </c>
      <c r="G1807" s="214"/>
      <c r="H1807" s="217">
        <v>1</v>
      </c>
      <c r="I1807" s="218"/>
      <c r="J1807" s="214"/>
      <c r="K1807" s="214"/>
      <c r="L1807" s="219"/>
      <c r="M1807" s="220"/>
      <c r="N1807" s="221"/>
      <c r="O1807" s="221"/>
      <c r="P1807" s="221"/>
      <c r="Q1807" s="221"/>
      <c r="R1807" s="221"/>
      <c r="S1807" s="221"/>
      <c r="T1807" s="222"/>
      <c r="AT1807" s="223" t="s">
        <v>301</v>
      </c>
      <c r="AU1807" s="223" t="s">
        <v>120</v>
      </c>
      <c r="AV1807" s="14" t="s">
        <v>120</v>
      </c>
      <c r="AW1807" s="14" t="s">
        <v>32</v>
      </c>
      <c r="AX1807" s="14" t="s">
        <v>77</v>
      </c>
      <c r="AY1807" s="223" t="s">
        <v>292</v>
      </c>
    </row>
    <row r="1808" spans="1:65" s="14" customFormat="1" ht="11.25">
      <c r="B1808" s="213"/>
      <c r="C1808" s="214"/>
      <c r="D1808" s="204" t="s">
        <v>301</v>
      </c>
      <c r="E1808" s="215" t="s">
        <v>1</v>
      </c>
      <c r="F1808" s="216" t="s">
        <v>2151</v>
      </c>
      <c r="G1808" s="214"/>
      <c r="H1808" s="217">
        <v>2</v>
      </c>
      <c r="I1808" s="218"/>
      <c r="J1808" s="214"/>
      <c r="K1808" s="214"/>
      <c r="L1808" s="219"/>
      <c r="M1808" s="220"/>
      <c r="N1808" s="221"/>
      <c r="O1808" s="221"/>
      <c r="P1808" s="221"/>
      <c r="Q1808" s="221"/>
      <c r="R1808" s="221"/>
      <c r="S1808" s="221"/>
      <c r="T1808" s="222"/>
      <c r="AT1808" s="223" t="s">
        <v>301</v>
      </c>
      <c r="AU1808" s="223" t="s">
        <v>120</v>
      </c>
      <c r="AV1808" s="14" t="s">
        <v>120</v>
      </c>
      <c r="AW1808" s="14" t="s">
        <v>32</v>
      </c>
      <c r="AX1808" s="14" t="s">
        <v>77</v>
      </c>
      <c r="AY1808" s="223" t="s">
        <v>292</v>
      </c>
    </row>
    <row r="1809" spans="1:65" s="15" customFormat="1" ht="11.25">
      <c r="B1809" s="224"/>
      <c r="C1809" s="225"/>
      <c r="D1809" s="204" t="s">
        <v>301</v>
      </c>
      <c r="E1809" s="226" t="s">
        <v>1</v>
      </c>
      <c r="F1809" s="227" t="s">
        <v>304</v>
      </c>
      <c r="G1809" s="225"/>
      <c r="H1809" s="228">
        <v>3</v>
      </c>
      <c r="I1809" s="229"/>
      <c r="J1809" s="225"/>
      <c r="K1809" s="225"/>
      <c r="L1809" s="230"/>
      <c r="M1809" s="231"/>
      <c r="N1809" s="232"/>
      <c r="O1809" s="232"/>
      <c r="P1809" s="232"/>
      <c r="Q1809" s="232"/>
      <c r="R1809" s="232"/>
      <c r="S1809" s="232"/>
      <c r="T1809" s="233"/>
      <c r="AT1809" s="234" t="s">
        <v>301</v>
      </c>
      <c r="AU1809" s="234" t="s">
        <v>120</v>
      </c>
      <c r="AV1809" s="15" t="s">
        <v>299</v>
      </c>
      <c r="AW1809" s="15" t="s">
        <v>32</v>
      </c>
      <c r="AX1809" s="15" t="s">
        <v>85</v>
      </c>
      <c r="AY1809" s="234" t="s">
        <v>292</v>
      </c>
    </row>
    <row r="1810" spans="1:65" s="2" customFormat="1" ht="24.2" customHeight="1">
      <c r="A1810" s="35"/>
      <c r="B1810" s="36"/>
      <c r="C1810" s="189" t="s">
        <v>2152</v>
      </c>
      <c r="D1810" s="189" t="s">
        <v>294</v>
      </c>
      <c r="E1810" s="190" t="s">
        <v>2153</v>
      </c>
      <c r="F1810" s="191" t="s">
        <v>2154</v>
      </c>
      <c r="G1810" s="192" t="s">
        <v>365</v>
      </c>
      <c r="H1810" s="193">
        <v>39.752000000000002</v>
      </c>
      <c r="I1810" s="194"/>
      <c r="J1810" s="195">
        <f>ROUND(I1810*H1810,2)</f>
        <v>0</v>
      </c>
      <c r="K1810" s="191" t="s">
        <v>298</v>
      </c>
      <c r="L1810" s="40"/>
      <c r="M1810" s="196" t="s">
        <v>1</v>
      </c>
      <c r="N1810" s="197" t="s">
        <v>43</v>
      </c>
      <c r="O1810" s="72"/>
      <c r="P1810" s="198">
        <f>O1810*H1810</f>
        <v>0</v>
      </c>
      <c r="Q1810" s="198">
        <v>0</v>
      </c>
      <c r="R1810" s="198">
        <f>Q1810*H1810</f>
        <v>0</v>
      </c>
      <c r="S1810" s="198">
        <v>0</v>
      </c>
      <c r="T1810" s="199">
        <f>S1810*H1810</f>
        <v>0</v>
      </c>
      <c r="U1810" s="35"/>
      <c r="V1810" s="35"/>
      <c r="W1810" s="35"/>
      <c r="X1810" s="35"/>
      <c r="Y1810" s="35"/>
      <c r="Z1810" s="35"/>
      <c r="AA1810" s="35"/>
      <c r="AB1810" s="35"/>
      <c r="AC1810" s="35"/>
      <c r="AD1810" s="35"/>
      <c r="AE1810" s="35"/>
      <c r="AR1810" s="200" t="s">
        <v>438</v>
      </c>
      <c r="AT1810" s="200" t="s">
        <v>294</v>
      </c>
      <c r="AU1810" s="200" t="s">
        <v>120</v>
      </c>
      <c r="AY1810" s="18" t="s">
        <v>292</v>
      </c>
      <c r="BE1810" s="201">
        <f>IF(N1810="základní",J1810,0)</f>
        <v>0</v>
      </c>
      <c r="BF1810" s="201">
        <f>IF(N1810="snížená",J1810,0)</f>
        <v>0</v>
      </c>
      <c r="BG1810" s="201">
        <f>IF(N1810="zákl. přenesená",J1810,0)</f>
        <v>0</v>
      </c>
      <c r="BH1810" s="201">
        <f>IF(N1810="sníž. přenesená",J1810,0)</f>
        <v>0</v>
      </c>
      <c r="BI1810" s="201">
        <f>IF(N1810="nulová",J1810,0)</f>
        <v>0</v>
      </c>
      <c r="BJ1810" s="18" t="s">
        <v>120</v>
      </c>
      <c r="BK1810" s="201">
        <f>ROUND(I1810*H1810,2)</f>
        <v>0</v>
      </c>
      <c r="BL1810" s="18" t="s">
        <v>438</v>
      </c>
      <c r="BM1810" s="200" t="s">
        <v>2155</v>
      </c>
    </row>
    <row r="1811" spans="1:65" s="12" customFormat="1" ht="22.9" customHeight="1">
      <c r="B1811" s="173"/>
      <c r="C1811" s="174"/>
      <c r="D1811" s="175" t="s">
        <v>76</v>
      </c>
      <c r="E1811" s="187" t="s">
        <v>2156</v>
      </c>
      <c r="F1811" s="187" t="s">
        <v>2157</v>
      </c>
      <c r="G1811" s="174"/>
      <c r="H1811" s="174"/>
      <c r="I1811" s="177"/>
      <c r="J1811" s="188">
        <f>BK1811</f>
        <v>0</v>
      </c>
      <c r="K1811" s="174"/>
      <c r="L1811" s="179"/>
      <c r="M1811" s="180"/>
      <c r="N1811" s="181"/>
      <c r="O1811" s="181"/>
      <c r="P1811" s="182">
        <f>SUM(P1812:P1837)</f>
        <v>0</v>
      </c>
      <c r="Q1811" s="181"/>
      <c r="R1811" s="182">
        <f>SUM(R1812:R1837)</f>
        <v>2.9537620000000002</v>
      </c>
      <c r="S1811" s="181"/>
      <c r="T1811" s="183">
        <f>SUM(T1812:T1837)</f>
        <v>0</v>
      </c>
      <c r="AR1811" s="184" t="s">
        <v>120</v>
      </c>
      <c r="AT1811" s="185" t="s">
        <v>76</v>
      </c>
      <c r="AU1811" s="185" t="s">
        <v>85</v>
      </c>
      <c r="AY1811" s="184" t="s">
        <v>292</v>
      </c>
      <c r="BK1811" s="186">
        <f>SUM(BK1812:BK1837)</f>
        <v>0</v>
      </c>
    </row>
    <row r="1812" spans="1:65" s="2" customFormat="1" ht="33" customHeight="1">
      <c r="A1812" s="35"/>
      <c r="B1812" s="36"/>
      <c r="C1812" s="189" t="s">
        <v>2158</v>
      </c>
      <c r="D1812" s="189" t="s">
        <v>294</v>
      </c>
      <c r="E1812" s="190" t="s">
        <v>2159</v>
      </c>
      <c r="F1812" s="191" t="s">
        <v>2160</v>
      </c>
      <c r="G1812" s="192" t="s">
        <v>407</v>
      </c>
      <c r="H1812" s="193">
        <v>172</v>
      </c>
      <c r="I1812" s="194"/>
      <c r="J1812" s="195">
        <f>ROUND(I1812*H1812,2)</f>
        <v>0</v>
      </c>
      <c r="K1812" s="191" t="s">
        <v>298</v>
      </c>
      <c r="L1812" s="40"/>
      <c r="M1812" s="196" t="s">
        <v>1</v>
      </c>
      <c r="N1812" s="197" t="s">
        <v>43</v>
      </c>
      <c r="O1812" s="72"/>
      <c r="P1812" s="198">
        <f>O1812*H1812</f>
        <v>0</v>
      </c>
      <c r="Q1812" s="198">
        <v>2.4299999999999999E-3</v>
      </c>
      <c r="R1812" s="198">
        <f>Q1812*H1812</f>
        <v>0.41796</v>
      </c>
      <c r="S1812" s="198">
        <v>0</v>
      </c>
      <c r="T1812" s="199">
        <f>S1812*H1812</f>
        <v>0</v>
      </c>
      <c r="U1812" s="35"/>
      <c r="V1812" s="35"/>
      <c r="W1812" s="35"/>
      <c r="X1812" s="35"/>
      <c r="Y1812" s="35"/>
      <c r="Z1812" s="35"/>
      <c r="AA1812" s="35"/>
      <c r="AB1812" s="35"/>
      <c r="AC1812" s="35"/>
      <c r="AD1812" s="35"/>
      <c r="AE1812" s="35"/>
      <c r="AR1812" s="200" t="s">
        <v>438</v>
      </c>
      <c r="AT1812" s="200" t="s">
        <v>294</v>
      </c>
      <c r="AU1812" s="200" t="s">
        <v>120</v>
      </c>
      <c r="AY1812" s="18" t="s">
        <v>292</v>
      </c>
      <c r="BE1812" s="201">
        <f>IF(N1812="základní",J1812,0)</f>
        <v>0</v>
      </c>
      <c r="BF1812" s="201">
        <f>IF(N1812="snížená",J1812,0)</f>
        <v>0</v>
      </c>
      <c r="BG1812" s="201">
        <f>IF(N1812="zákl. přenesená",J1812,0)</f>
        <v>0</v>
      </c>
      <c r="BH1812" s="201">
        <f>IF(N1812="sníž. přenesená",J1812,0)</f>
        <v>0</v>
      </c>
      <c r="BI1812" s="201">
        <f>IF(N1812="nulová",J1812,0)</f>
        <v>0</v>
      </c>
      <c r="BJ1812" s="18" t="s">
        <v>120</v>
      </c>
      <c r="BK1812" s="201">
        <f>ROUND(I1812*H1812,2)</f>
        <v>0</v>
      </c>
      <c r="BL1812" s="18" t="s">
        <v>438</v>
      </c>
      <c r="BM1812" s="200" t="s">
        <v>2161</v>
      </c>
    </row>
    <row r="1813" spans="1:65" s="13" customFormat="1" ht="11.25">
      <c r="B1813" s="202"/>
      <c r="C1813" s="203"/>
      <c r="D1813" s="204" t="s">
        <v>301</v>
      </c>
      <c r="E1813" s="205" t="s">
        <v>1</v>
      </c>
      <c r="F1813" s="206" t="s">
        <v>2162</v>
      </c>
      <c r="G1813" s="203"/>
      <c r="H1813" s="205" t="s">
        <v>1</v>
      </c>
      <c r="I1813" s="207"/>
      <c r="J1813" s="203"/>
      <c r="K1813" s="203"/>
      <c r="L1813" s="208"/>
      <c r="M1813" s="209"/>
      <c r="N1813" s="210"/>
      <c r="O1813" s="210"/>
      <c r="P1813" s="210"/>
      <c r="Q1813" s="210"/>
      <c r="R1813" s="210"/>
      <c r="S1813" s="210"/>
      <c r="T1813" s="211"/>
      <c r="AT1813" s="212" t="s">
        <v>301</v>
      </c>
      <c r="AU1813" s="212" t="s">
        <v>120</v>
      </c>
      <c r="AV1813" s="13" t="s">
        <v>85</v>
      </c>
      <c r="AW1813" s="13" t="s">
        <v>32</v>
      </c>
      <c r="AX1813" s="13" t="s">
        <v>77</v>
      </c>
      <c r="AY1813" s="212" t="s">
        <v>292</v>
      </c>
    </row>
    <row r="1814" spans="1:65" s="14" customFormat="1" ht="11.25">
      <c r="B1814" s="213"/>
      <c r="C1814" s="214"/>
      <c r="D1814" s="204" t="s">
        <v>301</v>
      </c>
      <c r="E1814" s="215" t="s">
        <v>1</v>
      </c>
      <c r="F1814" s="216" t="s">
        <v>2163</v>
      </c>
      <c r="G1814" s="214"/>
      <c r="H1814" s="217">
        <v>172</v>
      </c>
      <c r="I1814" s="218"/>
      <c r="J1814" s="214"/>
      <c r="K1814" s="214"/>
      <c r="L1814" s="219"/>
      <c r="M1814" s="220"/>
      <c r="N1814" s="221"/>
      <c r="O1814" s="221"/>
      <c r="P1814" s="221"/>
      <c r="Q1814" s="221"/>
      <c r="R1814" s="221"/>
      <c r="S1814" s="221"/>
      <c r="T1814" s="222"/>
      <c r="AT1814" s="223" t="s">
        <v>301</v>
      </c>
      <c r="AU1814" s="223" t="s">
        <v>120</v>
      </c>
      <c r="AV1814" s="14" t="s">
        <v>120</v>
      </c>
      <c r="AW1814" s="14" t="s">
        <v>32</v>
      </c>
      <c r="AX1814" s="14" t="s">
        <v>85</v>
      </c>
      <c r="AY1814" s="223" t="s">
        <v>292</v>
      </c>
    </row>
    <row r="1815" spans="1:65" s="2" customFormat="1" ht="33" customHeight="1">
      <c r="A1815" s="35"/>
      <c r="B1815" s="36"/>
      <c r="C1815" s="189" t="s">
        <v>2164</v>
      </c>
      <c r="D1815" s="189" t="s">
        <v>294</v>
      </c>
      <c r="E1815" s="190" t="s">
        <v>2165</v>
      </c>
      <c r="F1815" s="191" t="s">
        <v>2166</v>
      </c>
      <c r="G1815" s="192" t="s">
        <v>407</v>
      </c>
      <c r="H1815" s="193">
        <v>74</v>
      </c>
      <c r="I1815" s="194"/>
      <c r="J1815" s="195">
        <f>ROUND(I1815*H1815,2)</f>
        <v>0</v>
      </c>
      <c r="K1815" s="191" t="s">
        <v>298</v>
      </c>
      <c r="L1815" s="40"/>
      <c r="M1815" s="196" t="s">
        <v>1</v>
      </c>
      <c r="N1815" s="197" t="s">
        <v>43</v>
      </c>
      <c r="O1815" s="72"/>
      <c r="P1815" s="198">
        <f>O1815*H1815</f>
        <v>0</v>
      </c>
      <c r="Q1815" s="198">
        <v>2.8E-3</v>
      </c>
      <c r="R1815" s="198">
        <f>Q1815*H1815</f>
        <v>0.2072</v>
      </c>
      <c r="S1815" s="198">
        <v>0</v>
      </c>
      <c r="T1815" s="199">
        <f>S1815*H1815</f>
        <v>0</v>
      </c>
      <c r="U1815" s="35"/>
      <c r="V1815" s="35"/>
      <c r="W1815" s="35"/>
      <c r="X1815" s="35"/>
      <c r="Y1815" s="35"/>
      <c r="Z1815" s="35"/>
      <c r="AA1815" s="35"/>
      <c r="AB1815" s="35"/>
      <c r="AC1815" s="35"/>
      <c r="AD1815" s="35"/>
      <c r="AE1815" s="35"/>
      <c r="AR1815" s="200" t="s">
        <v>438</v>
      </c>
      <c r="AT1815" s="200" t="s">
        <v>294</v>
      </c>
      <c r="AU1815" s="200" t="s">
        <v>120</v>
      </c>
      <c r="AY1815" s="18" t="s">
        <v>292</v>
      </c>
      <c r="BE1815" s="201">
        <f>IF(N1815="základní",J1815,0)</f>
        <v>0</v>
      </c>
      <c r="BF1815" s="201">
        <f>IF(N1815="snížená",J1815,0)</f>
        <v>0</v>
      </c>
      <c r="BG1815" s="201">
        <f>IF(N1815="zákl. přenesená",J1815,0)</f>
        <v>0</v>
      </c>
      <c r="BH1815" s="201">
        <f>IF(N1815="sníž. přenesená",J1815,0)</f>
        <v>0</v>
      </c>
      <c r="BI1815" s="201">
        <f>IF(N1815="nulová",J1815,0)</f>
        <v>0</v>
      </c>
      <c r="BJ1815" s="18" t="s">
        <v>120</v>
      </c>
      <c r="BK1815" s="201">
        <f>ROUND(I1815*H1815,2)</f>
        <v>0</v>
      </c>
      <c r="BL1815" s="18" t="s">
        <v>438</v>
      </c>
      <c r="BM1815" s="200" t="s">
        <v>2167</v>
      </c>
    </row>
    <row r="1816" spans="1:65" s="13" customFormat="1" ht="11.25">
      <c r="B1816" s="202"/>
      <c r="C1816" s="203"/>
      <c r="D1816" s="204" t="s">
        <v>301</v>
      </c>
      <c r="E1816" s="205" t="s">
        <v>1</v>
      </c>
      <c r="F1816" s="206" t="s">
        <v>2162</v>
      </c>
      <c r="G1816" s="203"/>
      <c r="H1816" s="205" t="s">
        <v>1</v>
      </c>
      <c r="I1816" s="207"/>
      <c r="J1816" s="203"/>
      <c r="K1816" s="203"/>
      <c r="L1816" s="208"/>
      <c r="M1816" s="209"/>
      <c r="N1816" s="210"/>
      <c r="O1816" s="210"/>
      <c r="P1816" s="210"/>
      <c r="Q1816" s="210"/>
      <c r="R1816" s="210"/>
      <c r="S1816" s="210"/>
      <c r="T1816" s="211"/>
      <c r="AT1816" s="212" t="s">
        <v>301</v>
      </c>
      <c r="AU1816" s="212" t="s">
        <v>120</v>
      </c>
      <c r="AV1816" s="13" t="s">
        <v>85</v>
      </c>
      <c r="AW1816" s="13" t="s">
        <v>32</v>
      </c>
      <c r="AX1816" s="13" t="s">
        <v>77</v>
      </c>
      <c r="AY1816" s="212" t="s">
        <v>292</v>
      </c>
    </row>
    <row r="1817" spans="1:65" s="14" customFormat="1" ht="11.25">
      <c r="B1817" s="213"/>
      <c r="C1817" s="214"/>
      <c r="D1817" s="204" t="s">
        <v>301</v>
      </c>
      <c r="E1817" s="215" t="s">
        <v>1</v>
      </c>
      <c r="F1817" s="216" t="s">
        <v>2168</v>
      </c>
      <c r="G1817" s="214"/>
      <c r="H1817" s="217">
        <v>74</v>
      </c>
      <c r="I1817" s="218"/>
      <c r="J1817" s="214"/>
      <c r="K1817" s="214"/>
      <c r="L1817" s="219"/>
      <c r="M1817" s="220"/>
      <c r="N1817" s="221"/>
      <c r="O1817" s="221"/>
      <c r="P1817" s="221"/>
      <c r="Q1817" s="221"/>
      <c r="R1817" s="221"/>
      <c r="S1817" s="221"/>
      <c r="T1817" s="222"/>
      <c r="AT1817" s="223" t="s">
        <v>301</v>
      </c>
      <c r="AU1817" s="223" t="s">
        <v>120</v>
      </c>
      <c r="AV1817" s="14" t="s">
        <v>120</v>
      </c>
      <c r="AW1817" s="14" t="s">
        <v>32</v>
      </c>
      <c r="AX1817" s="14" t="s">
        <v>85</v>
      </c>
      <c r="AY1817" s="223" t="s">
        <v>292</v>
      </c>
    </row>
    <row r="1818" spans="1:65" s="2" customFormat="1" ht="33" customHeight="1">
      <c r="A1818" s="35"/>
      <c r="B1818" s="36"/>
      <c r="C1818" s="189" t="s">
        <v>2169</v>
      </c>
      <c r="D1818" s="189" t="s">
        <v>294</v>
      </c>
      <c r="E1818" s="190" t="s">
        <v>2170</v>
      </c>
      <c r="F1818" s="191" t="s">
        <v>2171</v>
      </c>
      <c r="G1818" s="192" t="s">
        <v>407</v>
      </c>
      <c r="H1818" s="193">
        <v>500</v>
      </c>
      <c r="I1818" s="194"/>
      <c r="J1818" s="195">
        <f>ROUND(I1818*H1818,2)</f>
        <v>0</v>
      </c>
      <c r="K1818" s="191" t="s">
        <v>298</v>
      </c>
      <c r="L1818" s="40"/>
      <c r="M1818" s="196" t="s">
        <v>1</v>
      </c>
      <c r="N1818" s="197" t="s">
        <v>43</v>
      </c>
      <c r="O1818" s="72"/>
      <c r="P1818" s="198">
        <f>O1818*H1818</f>
        <v>0</v>
      </c>
      <c r="Q1818" s="198">
        <v>3.14E-3</v>
      </c>
      <c r="R1818" s="198">
        <f>Q1818*H1818</f>
        <v>1.57</v>
      </c>
      <c r="S1818" s="198">
        <v>0</v>
      </c>
      <c r="T1818" s="199">
        <f>S1818*H1818</f>
        <v>0</v>
      </c>
      <c r="U1818" s="35"/>
      <c r="V1818" s="35"/>
      <c r="W1818" s="35"/>
      <c r="X1818" s="35"/>
      <c r="Y1818" s="35"/>
      <c r="Z1818" s="35"/>
      <c r="AA1818" s="35"/>
      <c r="AB1818" s="35"/>
      <c r="AC1818" s="35"/>
      <c r="AD1818" s="35"/>
      <c r="AE1818" s="35"/>
      <c r="AR1818" s="200" t="s">
        <v>438</v>
      </c>
      <c r="AT1818" s="200" t="s">
        <v>294</v>
      </c>
      <c r="AU1818" s="200" t="s">
        <v>120</v>
      </c>
      <c r="AY1818" s="18" t="s">
        <v>292</v>
      </c>
      <c r="BE1818" s="201">
        <f>IF(N1818="základní",J1818,0)</f>
        <v>0</v>
      </c>
      <c r="BF1818" s="201">
        <f>IF(N1818="snížená",J1818,0)</f>
        <v>0</v>
      </c>
      <c r="BG1818" s="201">
        <f>IF(N1818="zákl. přenesená",J1818,0)</f>
        <v>0</v>
      </c>
      <c r="BH1818" s="201">
        <f>IF(N1818="sníž. přenesená",J1818,0)</f>
        <v>0</v>
      </c>
      <c r="BI1818" s="201">
        <f>IF(N1818="nulová",J1818,0)</f>
        <v>0</v>
      </c>
      <c r="BJ1818" s="18" t="s">
        <v>120</v>
      </c>
      <c r="BK1818" s="201">
        <f>ROUND(I1818*H1818,2)</f>
        <v>0</v>
      </c>
      <c r="BL1818" s="18" t="s">
        <v>438</v>
      </c>
      <c r="BM1818" s="200" t="s">
        <v>2172</v>
      </c>
    </row>
    <row r="1819" spans="1:65" s="13" customFormat="1" ht="11.25">
      <c r="B1819" s="202"/>
      <c r="C1819" s="203"/>
      <c r="D1819" s="204" t="s">
        <v>301</v>
      </c>
      <c r="E1819" s="205" t="s">
        <v>1</v>
      </c>
      <c r="F1819" s="206" t="s">
        <v>2162</v>
      </c>
      <c r="G1819" s="203"/>
      <c r="H1819" s="205" t="s">
        <v>1</v>
      </c>
      <c r="I1819" s="207"/>
      <c r="J1819" s="203"/>
      <c r="K1819" s="203"/>
      <c r="L1819" s="208"/>
      <c r="M1819" s="209"/>
      <c r="N1819" s="210"/>
      <c r="O1819" s="210"/>
      <c r="P1819" s="210"/>
      <c r="Q1819" s="210"/>
      <c r="R1819" s="210"/>
      <c r="S1819" s="210"/>
      <c r="T1819" s="211"/>
      <c r="AT1819" s="212" t="s">
        <v>301</v>
      </c>
      <c r="AU1819" s="212" t="s">
        <v>120</v>
      </c>
      <c r="AV1819" s="13" t="s">
        <v>85</v>
      </c>
      <c r="AW1819" s="13" t="s">
        <v>32</v>
      </c>
      <c r="AX1819" s="13" t="s">
        <v>77</v>
      </c>
      <c r="AY1819" s="212" t="s">
        <v>292</v>
      </c>
    </row>
    <row r="1820" spans="1:65" s="14" customFormat="1" ht="11.25">
      <c r="B1820" s="213"/>
      <c r="C1820" s="214"/>
      <c r="D1820" s="204" t="s">
        <v>301</v>
      </c>
      <c r="E1820" s="215" t="s">
        <v>1</v>
      </c>
      <c r="F1820" s="216" t="s">
        <v>2173</v>
      </c>
      <c r="G1820" s="214"/>
      <c r="H1820" s="217">
        <v>500</v>
      </c>
      <c r="I1820" s="218"/>
      <c r="J1820" s="214"/>
      <c r="K1820" s="214"/>
      <c r="L1820" s="219"/>
      <c r="M1820" s="220"/>
      <c r="N1820" s="221"/>
      <c r="O1820" s="221"/>
      <c r="P1820" s="221"/>
      <c r="Q1820" s="221"/>
      <c r="R1820" s="221"/>
      <c r="S1820" s="221"/>
      <c r="T1820" s="222"/>
      <c r="AT1820" s="223" t="s">
        <v>301</v>
      </c>
      <c r="AU1820" s="223" t="s">
        <v>120</v>
      </c>
      <c r="AV1820" s="14" t="s">
        <v>120</v>
      </c>
      <c r="AW1820" s="14" t="s">
        <v>32</v>
      </c>
      <c r="AX1820" s="14" t="s">
        <v>85</v>
      </c>
      <c r="AY1820" s="223" t="s">
        <v>292</v>
      </c>
    </row>
    <row r="1821" spans="1:65" s="2" customFormat="1" ht="33" customHeight="1">
      <c r="A1821" s="35"/>
      <c r="B1821" s="36"/>
      <c r="C1821" s="189" t="s">
        <v>2174</v>
      </c>
      <c r="D1821" s="189" t="s">
        <v>294</v>
      </c>
      <c r="E1821" s="190" t="s">
        <v>2175</v>
      </c>
      <c r="F1821" s="191" t="s">
        <v>2176</v>
      </c>
      <c r="G1821" s="192" t="s">
        <v>581</v>
      </c>
      <c r="H1821" s="193">
        <v>75</v>
      </c>
      <c r="I1821" s="194"/>
      <c r="J1821" s="195">
        <f>ROUND(I1821*H1821,2)</f>
        <v>0</v>
      </c>
      <c r="K1821" s="191" t="s">
        <v>298</v>
      </c>
      <c r="L1821" s="40"/>
      <c r="M1821" s="196" t="s">
        <v>1</v>
      </c>
      <c r="N1821" s="197" t="s">
        <v>43</v>
      </c>
      <c r="O1821" s="72"/>
      <c r="P1821" s="198">
        <f>O1821*H1821</f>
        <v>0</v>
      </c>
      <c r="Q1821" s="198">
        <v>0</v>
      </c>
      <c r="R1821" s="198">
        <f>Q1821*H1821</f>
        <v>0</v>
      </c>
      <c r="S1821" s="198">
        <v>0</v>
      </c>
      <c r="T1821" s="199">
        <f>S1821*H1821</f>
        <v>0</v>
      </c>
      <c r="U1821" s="35"/>
      <c r="V1821" s="35"/>
      <c r="W1821" s="35"/>
      <c r="X1821" s="35"/>
      <c r="Y1821" s="35"/>
      <c r="Z1821" s="35"/>
      <c r="AA1821" s="35"/>
      <c r="AB1821" s="35"/>
      <c r="AC1821" s="35"/>
      <c r="AD1821" s="35"/>
      <c r="AE1821" s="35"/>
      <c r="AR1821" s="200" t="s">
        <v>438</v>
      </c>
      <c r="AT1821" s="200" t="s">
        <v>294</v>
      </c>
      <c r="AU1821" s="200" t="s">
        <v>120</v>
      </c>
      <c r="AY1821" s="18" t="s">
        <v>292</v>
      </c>
      <c r="BE1821" s="201">
        <f>IF(N1821="základní",J1821,0)</f>
        <v>0</v>
      </c>
      <c r="BF1821" s="201">
        <f>IF(N1821="snížená",J1821,0)</f>
        <v>0</v>
      </c>
      <c r="BG1821" s="201">
        <f>IF(N1821="zákl. přenesená",J1821,0)</f>
        <v>0</v>
      </c>
      <c r="BH1821" s="201">
        <f>IF(N1821="sníž. přenesená",J1821,0)</f>
        <v>0</v>
      </c>
      <c r="BI1821" s="201">
        <f>IF(N1821="nulová",J1821,0)</f>
        <v>0</v>
      </c>
      <c r="BJ1821" s="18" t="s">
        <v>120</v>
      </c>
      <c r="BK1821" s="201">
        <f>ROUND(I1821*H1821,2)</f>
        <v>0</v>
      </c>
      <c r="BL1821" s="18" t="s">
        <v>438</v>
      </c>
      <c r="BM1821" s="200" t="s">
        <v>2177</v>
      </c>
    </row>
    <row r="1822" spans="1:65" s="2" customFormat="1" ht="24.2" customHeight="1">
      <c r="A1822" s="35"/>
      <c r="B1822" s="36"/>
      <c r="C1822" s="189" t="s">
        <v>2178</v>
      </c>
      <c r="D1822" s="189" t="s">
        <v>294</v>
      </c>
      <c r="E1822" s="190" t="s">
        <v>2179</v>
      </c>
      <c r="F1822" s="191" t="s">
        <v>2180</v>
      </c>
      <c r="G1822" s="192" t="s">
        <v>407</v>
      </c>
      <c r="H1822" s="193">
        <v>48</v>
      </c>
      <c r="I1822" s="194"/>
      <c r="J1822" s="195">
        <f>ROUND(I1822*H1822,2)</f>
        <v>0</v>
      </c>
      <c r="K1822" s="191" t="s">
        <v>298</v>
      </c>
      <c r="L1822" s="40"/>
      <c r="M1822" s="196" t="s">
        <v>1</v>
      </c>
      <c r="N1822" s="197" t="s">
        <v>43</v>
      </c>
      <c r="O1822" s="72"/>
      <c r="P1822" s="198">
        <f>O1822*H1822</f>
        <v>0</v>
      </c>
      <c r="Q1822" s="198">
        <v>1.4599999999999999E-3</v>
      </c>
      <c r="R1822" s="198">
        <f>Q1822*H1822</f>
        <v>7.0080000000000003E-2</v>
      </c>
      <c r="S1822" s="198">
        <v>0</v>
      </c>
      <c r="T1822" s="199">
        <f>S1822*H1822</f>
        <v>0</v>
      </c>
      <c r="U1822" s="35"/>
      <c r="V1822" s="35"/>
      <c r="W1822" s="35"/>
      <c r="X1822" s="35"/>
      <c r="Y1822" s="35"/>
      <c r="Z1822" s="35"/>
      <c r="AA1822" s="35"/>
      <c r="AB1822" s="35"/>
      <c r="AC1822" s="35"/>
      <c r="AD1822" s="35"/>
      <c r="AE1822" s="35"/>
      <c r="AR1822" s="200" t="s">
        <v>438</v>
      </c>
      <c r="AT1822" s="200" t="s">
        <v>294</v>
      </c>
      <c r="AU1822" s="200" t="s">
        <v>120</v>
      </c>
      <c r="AY1822" s="18" t="s">
        <v>292</v>
      </c>
      <c r="BE1822" s="201">
        <f>IF(N1822="základní",J1822,0)</f>
        <v>0</v>
      </c>
      <c r="BF1822" s="201">
        <f>IF(N1822="snížená",J1822,0)</f>
        <v>0</v>
      </c>
      <c r="BG1822" s="201">
        <f>IF(N1822="zákl. přenesená",J1822,0)</f>
        <v>0</v>
      </c>
      <c r="BH1822" s="201">
        <f>IF(N1822="sníž. přenesená",J1822,0)</f>
        <v>0</v>
      </c>
      <c r="BI1822" s="201">
        <f>IF(N1822="nulová",J1822,0)</f>
        <v>0</v>
      </c>
      <c r="BJ1822" s="18" t="s">
        <v>120</v>
      </c>
      <c r="BK1822" s="201">
        <f>ROUND(I1822*H1822,2)</f>
        <v>0</v>
      </c>
      <c r="BL1822" s="18" t="s">
        <v>438</v>
      </c>
      <c r="BM1822" s="200" t="s">
        <v>2181</v>
      </c>
    </row>
    <row r="1823" spans="1:65" s="13" customFormat="1" ht="11.25">
      <c r="B1823" s="202"/>
      <c r="C1823" s="203"/>
      <c r="D1823" s="204" t="s">
        <v>301</v>
      </c>
      <c r="E1823" s="205" t="s">
        <v>1</v>
      </c>
      <c r="F1823" s="206" t="s">
        <v>2162</v>
      </c>
      <c r="G1823" s="203"/>
      <c r="H1823" s="205" t="s">
        <v>1</v>
      </c>
      <c r="I1823" s="207"/>
      <c r="J1823" s="203"/>
      <c r="K1823" s="203"/>
      <c r="L1823" s="208"/>
      <c r="M1823" s="209"/>
      <c r="N1823" s="210"/>
      <c r="O1823" s="210"/>
      <c r="P1823" s="210"/>
      <c r="Q1823" s="210"/>
      <c r="R1823" s="210"/>
      <c r="S1823" s="210"/>
      <c r="T1823" s="211"/>
      <c r="AT1823" s="212" t="s">
        <v>301</v>
      </c>
      <c r="AU1823" s="212" t="s">
        <v>120</v>
      </c>
      <c r="AV1823" s="13" t="s">
        <v>85</v>
      </c>
      <c r="AW1823" s="13" t="s">
        <v>32</v>
      </c>
      <c r="AX1823" s="13" t="s">
        <v>77</v>
      </c>
      <c r="AY1823" s="212" t="s">
        <v>292</v>
      </c>
    </row>
    <row r="1824" spans="1:65" s="14" customFormat="1" ht="11.25">
      <c r="B1824" s="213"/>
      <c r="C1824" s="214"/>
      <c r="D1824" s="204" t="s">
        <v>301</v>
      </c>
      <c r="E1824" s="215" t="s">
        <v>1</v>
      </c>
      <c r="F1824" s="216" t="s">
        <v>2182</v>
      </c>
      <c r="G1824" s="214"/>
      <c r="H1824" s="217">
        <v>12</v>
      </c>
      <c r="I1824" s="218"/>
      <c r="J1824" s="214"/>
      <c r="K1824" s="214"/>
      <c r="L1824" s="219"/>
      <c r="M1824" s="220"/>
      <c r="N1824" s="221"/>
      <c r="O1824" s="221"/>
      <c r="P1824" s="221"/>
      <c r="Q1824" s="221"/>
      <c r="R1824" s="221"/>
      <c r="S1824" s="221"/>
      <c r="T1824" s="222"/>
      <c r="AT1824" s="223" t="s">
        <v>301</v>
      </c>
      <c r="AU1824" s="223" t="s">
        <v>120</v>
      </c>
      <c r="AV1824" s="14" t="s">
        <v>120</v>
      </c>
      <c r="AW1824" s="14" t="s">
        <v>32</v>
      </c>
      <c r="AX1824" s="14" t="s">
        <v>77</v>
      </c>
      <c r="AY1824" s="223" t="s">
        <v>292</v>
      </c>
    </row>
    <row r="1825" spans="1:65" s="14" customFormat="1" ht="11.25">
      <c r="B1825" s="213"/>
      <c r="C1825" s="214"/>
      <c r="D1825" s="204" t="s">
        <v>301</v>
      </c>
      <c r="E1825" s="215" t="s">
        <v>1</v>
      </c>
      <c r="F1825" s="216" t="s">
        <v>2183</v>
      </c>
      <c r="G1825" s="214"/>
      <c r="H1825" s="217">
        <v>36</v>
      </c>
      <c r="I1825" s="218"/>
      <c r="J1825" s="214"/>
      <c r="K1825" s="214"/>
      <c r="L1825" s="219"/>
      <c r="M1825" s="220"/>
      <c r="N1825" s="221"/>
      <c r="O1825" s="221"/>
      <c r="P1825" s="221"/>
      <c r="Q1825" s="221"/>
      <c r="R1825" s="221"/>
      <c r="S1825" s="221"/>
      <c r="T1825" s="222"/>
      <c r="AT1825" s="223" t="s">
        <v>301</v>
      </c>
      <c r="AU1825" s="223" t="s">
        <v>120</v>
      </c>
      <c r="AV1825" s="14" t="s">
        <v>120</v>
      </c>
      <c r="AW1825" s="14" t="s">
        <v>32</v>
      </c>
      <c r="AX1825" s="14" t="s">
        <v>77</v>
      </c>
      <c r="AY1825" s="223" t="s">
        <v>292</v>
      </c>
    </row>
    <row r="1826" spans="1:65" s="15" customFormat="1" ht="11.25">
      <c r="B1826" s="224"/>
      <c r="C1826" s="225"/>
      <c r="D1826" s="204" t="s">
        <v>301</v>
      </c>
      <c r="E1826" s="226" t="s">
        <v>1</v>
      </c>
      <c r="F1826" s="227" t="s">
        <v>304</v>
      </c>
      <c r="G1826" s="225"/>
      <c r="H1826" s="228">
        <v>48</v>
      </c>
      <c r="I1826" s="229"/>
      <c r="J1826" s="225"/>
      <c r="K1826" s="225"/>
      <c r="L1826" s="230"/>
      <c r="M1826" s="231"/>
      <c r="N1826" s="232"/>
      <c r="O1826" s="232"/>
      <c r="P1826" s="232"/>
      <c r="Q1826" s="232"/>
      <c r="R1826" s="232"/>
      <c r="S1826" s="232"/>
      <c r="T1826" s="233"/>
      <c r="AT1826" s="234" t="s">
        <v>301</v>
      </c>
      <c r="AU1826" s="234" t="s">
        <v>120</v>
      </c>
      <c r="AV1826" s="15" t="s">
        <v>299</v>
      </c>
      <c r="AW1826" s="15" t="s">
        <v>32</v>
      </c>
      <c r="AX1826" s="15" t="s">
        <v>85</v>
      </c>
      <c r="AY1826" s="234" t="s">
        <v>292</v>
      </c>
    </row>
    <row r="1827" spans="1:65" s="2" customFormat="1" ht="24.2" customHeight="1">
      <c r="A1827" s="35"/>
      <c r="B1827" s="36"/>
      <c r="C1827" s="189" t="s">
        <v>2184</v>
      </c>
      <c r="D1827" s="189" t="s">
        <v>294</v>
      </c>
      <c r="E1827" s="190" t="s">
        <v>2185</v>
      </c>
      <c r="F1827" s="191" t="s">
        <v>2186</v>
      </c>
      <c r="G1827" s="192" t="s">
        <v>407</v>
      </c>
      <c r="H1827" s="193">
        <v>158.19999999999999</v>
      </c>
      <c r="I1827" s="194"/>
      <c r="J1827" s="195">
        <f>ROUND(I1827*H1827,2)</f>
        <v>0</v>
      </c>
      <c r="K1827" s="191" t="s">
        <v>298</v>
      </c>
      <c r="L1827" s="40"/>
      <c r="M1827" s="196" t="s">
        <v>1</v>
      </c>
      <c r="N1827" s="197" t="s">
        <v>43</v>
      </c>
      <c r="O1827" s="72"/>
      <c r="P1827" s="198">
        <f>O1827*H1827</f>
        <v>0</v>
      </c>
      <c r="Q1827" s="198">
        <v>1.7099999999999999E-3</v>
      </c>
      <c r="R1827" s="198">
        <f>Q1827*H1827</f>
        <v>0.27052199999999998</v>
      </c>
      <c r="S1827" s="198">
        <v>0</v>
      </c>
      <c r="T1827" s="199">
        <f>S1827*H1827</f>
        <v>0</v>
      </c>
      <c r="U1827" s="35"/>
      <c r="V1827" s="35"/>
      <c r="W1827" s="35"/>
      <c r="X1827" s="35"/>
      <c r="Y1827" s="35"/>
      <c r="Z1827" s="35"/>
      <c r="AA1827" s="35"/>
      <c r="AB1827" s="35"/>
      <c r="AC1827" s="35"/>
      <c r="AD1827" s="35"/>
      <c r="AE1827" s="35"/>
      <c r="AR1827" s="200" t="s">
        <v>438</v>
      </c>
      <c r="AT1827" s="200" t="s">
        <v>294</v>
      </c>
      <c r="AU1827" s="200" t="s">
        <v>120</v>
      </c>
      <c r="AY1827" s="18" t="s">
        <v>292</v>
      </c>
      <c r="BE1827" s="201">
        <f>IF(N1827="základní",J1827,0)</f>
        <v>0</v>
      </c>
      <c r="BF1827" s="201">
        <f>IF(N1827="snížená",J1827,0)</f>
        <v>0</v>
      </c>
      <c r="BG1827" s="201">
        <f>IF(N1827="zákl. přenesená",J1827,0)</f>
        <v>0</v>
      </c>
      <c r="BH1827" s="201">
        <f>IF(N1827="sníž. přenesená",J1827,0)</f>
        <v>0</v>
      </c>
      <c r="BI1827" s="201">
        <f>IF(N1827="nulová",J1827,0)</f>
        <v>0</v>
      </c>
      <c r="BJ1827" s="18" t="s">
        <v>120</v>
      </c>
      <c r="BK1827" s="201">
        <f>ROUND(I1827*H1827,2)</f>
        <v>0</v>
      </c>
      <c r="BL1827" s="18" t="s">
        <v>438</v>
      </c>
      <c r="BM1827" s="200" t="s">
        <v>2187</v>
      </c>
    </row>
    <row r="1828" spans="1:65" s="13" customFormat="1" ht="11.25">
      <c r="B1828" s="202"/>
      <c r="C1828" s="203"/>
      <c r="D1828" s="204" t="s">
        <v>301</v>
      </c>
      <c r="E1828" s="205" t="s">
        <v>1</v>
      </c>
      <c r="F1828" s="206" t="s">
        <v>2162</v>
      </c>
      <c r="G1828" s="203"/>
      <c r="H1828" s="205" t="s">
        <v>1</v>
      </c>
      <c r="I1828" s="207"/>
      <c r="J1828" s="203"/>
      <c r="K1828" s="203"/>
      <c r="L1828" s="208"/>
      <c r="M1828" s="209"/>
      <c r="N1828" s="210"/>
      <c r="O1828" s="210"/>
      <c r="P1828" s="210"/>
      <c r="Q1828" s="210"/>
      <c r="R1828" s="210"/>
      <c r="S1828" s="210"/>
      <c r="T1828" s="211"/>
      <c r="AT1828" s="212" t="s">
        <v>301</v>
      </c>
      <c r="AU1828" s="212" t="s">
        <v>120</v>
      </c>
      <c r="AV1828" s="13" t="s">
        <v>85</v>
      </c>
      <c r="AW1828" s="13" t="s">
        <v>32</v>
      </c>
      <c r="AX1828" s="13" t="s">
        <v>77</v>
      </c>
      <c r="AY1828" s="212" t="s">
        <v>292</v>
      </c>
    </row>
    <row r="1829" spans="1:65" s="14" customFormat="1" ht="11.25">
      <c r="B1829" s="213"/>
      <c r="C1829" s="214"/>
      <c r="D1829" s="204" t="s">
        <v>301</v>
      </c>
      <c r="E1829" s="215" t="s">
        <v>1</v>
      </c>
      <c r="F1829" s="216" t="s">
        <v>2188</v>
      </c>
      <c r="G1829" s="214"/>
      <c r="H1829" s="217">
        <v>28</v>
      </c>
      <c r="I1829" s="218"/>
      <c r="J1829" s="214"/>
      <c r="K1829" s="214"/>
      <c r="L1829" s="219"/>
      <c r="M1829" s="220"/>
      <c r="N1829" s="221"/>
      <c r="O1829" s="221"/>
      <c r="P1829" s="221"/>
      <c r="Q1829" s="221"/>
      <c r="R1829" s="221"/>
      <c r="S1829" s="221"/>
      <c r="T1829" s="222"/>
      <c r="AT1829" s="223" t="s">
        <v>301</v>
      </c>
      <c r="AU1829" s="223" t="s">
        <v>120</v>
      </c>
      <c r="AV1829" s="14" t="s">
        <v>120</v>
      </c>
      <c r="AW1829" s="14" t="s">
        <v>32</v>
      </c>
      <c r="AX1829" s="14" t="s">
        <v>77</v>
      </c>
      <c r="AY1829" s="223" t="s">
        <v>292</v>
      </c>
    </row>
    <row r="1830" spans="1:65" s="14" customFormat="1" ht="11.25">
      <c r="B1830" s="213"/>
      <c r="C1830" s="214"/>
      <c r="D1830" s="204" t="s">
        <v>301</v>
      </c>
      <c r="E1830" s="215" t="s">
        <v>1</v>
      </c>
      <c r="F1830" s="216" t="s">
        <v>2189</v>
      </c>
      <c r="G1830" s="214"/>
      <c r="H1830" s="217">
        <v>123</v>
      </c>
      <c r="I1830" s="218"/>
      <c r="J1830" s="214"/>
      <c r="K1830" s="214"/>
      <c r="L1830" s="219"/>
      <c r="M1830" s="220"/>
      <c r="N1830" s="221"/>
      <c r="O1830" s="221"/>
      <c r="P1830" s="221"/>
      <c r="Q1830" s="221"/>
      <c r="R1830" s="221"/>
      <c r="S1830" s="221"/>
      <c r="T1830" s="222"/>
      <c r="AT1830" s="223" t="s">
        <v>301</v>
      </c>
      <c r="AU1830" s="223" t="s">
        <v>120</v>
      </c>
      <c r="AV1830" s="14" t="s">
        <v>120</v>
      </c>
      <c r="AW1830" s="14" t="s">
        <v>32</v>
      </c>
      <c r="AX1830" s="14" t="s">
        <v>77</v>
      </c>
      <c r="AY1830" s="223" t="s">
        <v>292</v>
      </c>
    </row>
    <row r="1831" spans="1:65" s="14" customFormat="1" ht="11.25">
      <c r="B1831" s="213"/>
      <c r="C1831" s="214"/>
      <c r="D1831" s="204" t="s">
        <v>301</v>
      </c>
      <c r="E1831" s="215" t="s">
        <v>1</v>
      </c>
      <c r="F1831" s="216" t="s">
        <v>2190</v>
      </c>
      <c r="G1831" s="214"/>
      <c r="H1831" s="217">
        <v>7.2</v>
      </c>
      <c r="I1831" s="218"/>
      <c r="J1831" s="214"/>
      <c r="K1831" s="214"/>
      <c r="L1831" s="219"/>
      <c r="M1831" s="220"/>
      <c r="N1831" s="221"/>
      <c r="O1831" s="221"/>
      <c r="P1831" s="221"/>
      <c r="Q1831" s="221"/>
      <c r="R1831" s="221"/>
      <c r="S1831" s="221"/>
      <c r="T1831" s="222"/>
      <c r="AT1831" s="223" t="s">
        <v>301</v>
      </c>
      <c r="AU1831" s="223" t="s">
        <v>120</v>
      </c>
      <c r="AV1831" s="14" t="s">
        <v>120</v>
      </c>
      <c r="AW1831" s="14" t="s">
        <v>32</v>
      </c>
      <c r="AX1831" s="14" t="s">
        <v>77</v>
      </c>
      <c r="AY1831" s="223" t="s">
        <v>292</v>
      </c>
    </row>
    <row r="1832" spans="1:65" s="15" customFormat="1" ht="11.25">
      <c r="B1832" s="224"/>
      <c r="C1832" s="225"/>
      <c r="D1832" s="204" t="s">
        <v>301</v>
      </c>
      <c r="E1832" s="226" t="s">
        <v>1</v>
      </c>
      <c r="F1832" s="227" t="s">
        <v>304</v>
      </c>
      <c r="G1832" s="225"/>
      <c r="H1832" s="228">
        <v>158.19999999999999</v>
      </c>
      <c r="I1832" s="229"/>
      <c r="J1832" s="225"/>
      <c r="K1832" s="225"/>
      <c r="L1832" s="230"/>
      <c r="M1832" s="231"/>
      <c r="N1832" s="232"/>
      <c r="O1832" s="232"/>
      <c r="P1832" s="232"/>
      <c r="Q1832" s="232"/>
      <c r="R1832" s="232"/>
      <c r="S1832" s="232"/>
      <c r="T1832" s="233"/>
      <c r="AT1832" s="234" t="s">
        <v>301</v>
      </c>
      <c r="AU1832" s="234" t="s">
        <v>120</v>
      </c>
      <c r="AV1832" s="15" t="s">
        <v>299</v>
      </c>
      <c r="AW1832" s="15" t="s">
        <v>32</v>
      </c>
      <c r="AX1832" s="15" t="s">
        <v>85</v>
      </c>
      <c r="AY1832" s="234" t="s">
        <v>292</v>
      </c>
    </row>
    <row r="1833" spans="1:65" s="2" customFormat="1" ht="24.2" customHeight="1">
      <c r="A1833" s="35"/>
      <c r="B1833" s="36"/>
      <c r="C1833" s="189" t="s">
        <v>2191</v>
      </c>
      <c r="D1833" s="189" t="s">
        <v>294</v>
      </c>
      <c r="E1833" s="190" t="s">
        <v>2192</v>
      </c>
      <c r="F1833" s="191" t="s">
        <v>2193</v>
      </c>
      <c r="G1833" s="192" t="s">
        <v>407</v>
      </c>
      <c r="H1833" s="193">
        <v>110</v>
      </c>
      <c r="I1833" s="194"/>
      <c r="J1833" s="195">
        <f>ROUND(I1833*H1833,2)</f>
        <v>0</v>
      </c>
      <c r="K1833" s="191" t="s">
        <v>298</v>
      </c>
      <c r="L1833" s="40"/>
      <c r="M1833" s="196" t="s">
        <v>1</v>
      </c>
      <c r="N1833" s="197" t="s">
        <v>43</v>
      </c>
      <c r="O1833" s="72"/>
      <c r="P1833" s="198">
        <f>O1833*H1833</f>
        <v>0</v>
      </c>
      <c r="Q1833" s="198">
        <v>3.8E-3</v>
      </c>
      <c r="R1833" s="198">
        <f>Q1833*H1833</f>
        <v>0.41799999999999998</v>
      </c>
      <c r="S1833" s="198">
        <v>0</v>
      </c>
      <c r="T1833" s="199">
        <f>S1833*H1833</f>
        <v>0</v>
      </c>
      <c r="U1833" s="35"/>
      <c r="V1833" s="35"/>
      <c r="W1833" s="35"/>
      <c r="X1833" s="35"/>
      <c r="Y1833" s="35"/>
      <c r="Z1833" s="35"/>
      <c r="AA1833" s="35"/>
      <c r="AB1833" s="35"/>
      <c r="AC1833" s="35"/>
      <c r="AD1833" s="35"/>
      <c r="AE1833" s="35"/>
      <c r="AR1833" s="200" t="s">
        <v>438</v>
      </c>
      <c r="AT1833" s="200" t="s">
        <v>294</v>
      </c>
      <c r="AU1833" s="200" t="s">
        <v>120</v>
      </c>
      <c r="AY1833" s="18" t="s">
        <v>292</v>
      </c>
      <c r="BE1833" s="201">
        <f>IF(N1833="základní",J1833,0)</f>
        <v>0</v>
      </c>
      <c r="BF1833" s="201">
        <f>IF(N1833="snížená",J1833,0)</f>
        <v>0</v>
      </c>
      <c r="BG1833" s="201">
        <f>IF(N1833="zákl. přenesená",J1833,0)</f>
        <v>0</v>
      </c>
      <c r="BH1833" s="201">
        <f>IF(N1833="sníž. přenesená",J1833,0)</f>
        <v>0</v>
      </c>
      <c r="BI1833" s="201">
        <f>IF(N1833="nulová",J1833,0)</f>
        <v>0</v>
      </c>
      <c r="BJ1833" s="18" t="s">
        <v>120</v>
      </c>
      <c r="BK1833" s="201">
        <f>ROUND(I1833*H1833,2)</f>
        <v>0</v>
      </c>
      <c r="BL1833" s="18" t="s">
        <v>438</v>
      </c>
      <c r="BM1833" s="200" t="s">
        <v>2194</v>
      </c>
    </row>
    <row r="1834" spans="1:65" s="13" customFormat="1" ht="11.25">
      <c r="B1834" s="202"/>
      <c r="C1834" s="203"/>
      <c r="D1834" s="204" t="s">
        <v>301</v>
      </c>
      <c r="E1834" s="205" t="s">
        <v>1</v>
      </c>
      <c r="F1834" s="206" t="s">
        <v>2162</v>
      </c>
      <c r="G1834" s="203"/>
      <c r="H1834" s="205" t="s">
        <v>1</v>
      </c>
      <c r="I1834" s="207"/>
      <c r="J1834" s="203"/>
      <c r="K1834" s="203"/>
      <c r="L1834" s="208"/>
      <c r="M1834" s="209"/>
      <c r="N1834" s="210"/>
      <c r="O1834" s="210"/>
      <c r="P1834" s="210"/>
      <c r="Q1834" s="210"/>
      <c r="R1834" s="210"/>
      <c r="S1834" s="210"/>
      <c r="T1834" s="211"/>
      <c r="AT1834" s="212" t="s">
        <v>301</v>
      </c>
      <c r="AU1834" s="212" t="s">
        <v>120</v>
      </c>
      <c r="AV1834" s="13" t="s">
        <v>85</v>
      </c>
      <c r="AW1834" s="13" t="s">
        <v>32</v>
      </c>
      <c r="AX1834" s="13" t="s">
        <v>77</v>
      </c>
      <c r="AY1834" s="212" t="s">
        <v>292</v>
      </c>
    </row>
    <row r="1835" spans="1:65" s="14" customFormat="1" ht="11.25">
      <c r="B1835" s="213"/>
      <c r="C1835" s="214"/>
      <c r="D1835" s="204" t="s">
        <v>301</v>
      </c>
      <c r="E1835" s="215" t="s">
        <v>1</v>
      </c>
      <c r="F1835" s="216" t="s">
        <v>2195</v>
      </c>
      <c r="G1835" s="214"/>
      <c r="H1835" s="217">
        <v>110</v>
      </c>
      <c r="I1835" s="218"/>
      <c r="J1835" s="214"/>
      <c r="K1835" s="214"/>
      <c r="L1835" s="219"/>
      <c r="M1835" s="220"/>
      <c r="N1835" s="221"/>
      <c r="O1835" s="221"/>
      <c r="P1835" s="221"/>
      <c r="Q1835" s="221"/>
      <c r="R1835" s="221"/>
      <c r="S1835" s="221"/>
      <c r="T1835" s="222"/>
      <c r="AT1835" s="223" t="s">
        <v>301</v>
      </c>
      <c r="AU1835" s="223" t="s">
        <v>120</v>
      </c>
      <c r="AV1835" s="14" t="s">
        <v>120</v>
      </c>
      <c r="AW1835" s="14" t="s">
        <v>32</v>
      </c>
      <c r="AX1835" s="14" t="s">
        <v>77</v>
      </c>
      <c r="AY1835" s="223" t="s">
        <v>292</v>
      </c>
    </row>
    <row r="1836" spans="1:65" s="15" customFormat="1" ht="11.25">
      <c r="B1836" s="224"/>
      <c r="C1836" s="225"/>
      <c r="D1836" s="204" t="s">
        <v>301</v>
      </c>
      <c r="E1836" s="226" t="s">
        <v>1</v>
      </c>
      <c r="F1836" s="227" t="s">
        <v>304</v>
      </c>
      <c r="G1836" s="225"/>
      <c r="H1836" s="228">
        <v>110</v>
      </c>
      <c r="I1836" s="229"/>
      <c r="J1836" s="225"/>
      <c r="K1836" s="225"/>
      <c r="L1836" s="230"/>
      <c r="M1836" s="231"/>
      <c r="N1836" s="232"/>
      <c r="O1836" s="232"/>
      <c r="P1836" s="232"/>
      <c r="Q1836" s="232"/>
      <c r="R1836" s="232"/>
      <c r="S1836" s="232"/>
      <c r="T1836" s="233"/>
      <c r="AT1836" s="234" t="s">
        <v>301</v>
      </c>
      <c r="AU1836" s="234" t="s">
        <v>120</v>
      </c>
      <c r="AV1836" s="15" t="s">
        <v>299</v>
      </c>
      <c r="AW1836" s="15" t="s">
        <v>32</v>
      </c>
      <c r="AX1836" s="15" t="s">
        <v>85</v>
      </c>
      <c r="AY1836" s="234" t="s">
        <v>292</v>
      </c>
    </row>
    <row r="1837" spans="1:65" s="2" customFormat="1" ht="24.2" customHeight="1">
      <c r="A1837" s="35"/>
      <c r="B1837" s="36"/>
      <c r="C1837" s="189" t="s">
        <v>2196</v>
      </c>
      <c r="D1837" s="189" t="s">
        <v>294</v>
      </c>
      <c r="E1837" s="190" t="s">
        <v>2197</v>
      </c>
      <c r="F1837" s="191" t="s">
        <v>2198</v>
      </c>
      <c r="G1837" s="192" t="s">
        <v>365</v>
      </c>
      <c r="H1837" s="193">
        <v>2.9540000000000002</v>
      </c>
      <c r="I1837" s="194"/>
      <c r="J1837" s="195">
        <f>ROUND(I1837*H1837,2)</f>
        <v>0</v>
      </c>
      <c r="K1837" s="191" t="s">
        <v>298</v>
      </c>
      <c r="L1837" s="40"/>
      <c r="M1837" s="196" t="s">
        <v>1</v>
      </c>
      <c r="N1837" s="197" t="s">
        <v>43</v>
      </c>
      <c r="O1837" s="72"/>
      <c r="P1837" s="198">
        <f>O1837*H1837</f>
        <v>0</v>
      </c>
      <c r="Q1837" s="198">
        <v>0</v>
      </c>
      <c r="R1837" s="198">
        <f>Q1837*H1837</f>
        <v>0</v>
      </c>
      <c r="S1837" s="198">
        <v>0</v>
      </c>
      <c r="T1837" s="199">
        <f>S1837*H1837</f>
        <v>0</v>
      </c>
      <c r="U1837" s="35"/>
      <c r="V1837" s="35"/>
      <c r="W1837" s="35"/>
      <c r="X1837" s="35"/>
      <c r="Y1837" s="35"/>
      <c r="Z1837" s="35"/>
      <c r="AA1837" s="35"/>
      <c r="AB1837" s="35"/>
      <c r="AC1837" s="35"/>
      <c r="AD1837" s="35"/>
      <c r="AE1837" s="35"/>
      <c r="AR1837" s="200" t="s">
        <v>438</v>
      </c>
      <c r="AT1837" s="200" t="s">
        <v>294</v>
      </c>
      <c r="AU1837" s="200" t="s">
        <v>120</v>
      </c>
      <c r="AY1837" s="18" t="s">
        <v>292</v>
      </c>
      <c r="BE1837" s="201">
        <f>IF(N1837="základní",J1837,0)</f>
        <v>0</v>
      </c>
      <c r="BF1837" s="201">
        <f>IF(N1837="snížená",J1837,0)</f>
        <v>0</v>
      </c>
      <c r="BG1837" s="201">
        <f>IF(N1837="zákl. přenesená",J1837,0)</f>
        <v>0</v>
      </c>
      <c r="BH1837" s="201">
        <f>IF(N1837="sníž. přenesená",J1837,0)</f>
        <v>0</v>
      </c>
      <c r="BI1837" s="201">
        <f>IF(N1837="nulová",J1837,0)</f>
        <v>0</v>
      </c>
      <c r="BJ1837" s="18" t="s">
        <v>120</v>
      </c>
      <c r="BK1837" s="201">
        <f>ROUND(I1837*H1837,2)</f>
        <v>0</v>
      </c>
      <c r="BL1837" s="18" t="s">
        <v>438</v>
      </c>
      <c r="BM1837" s="200" t="s">
        <v>2199</v>
      </c>
    </row>
    <row r="1838" spans="1:65" s="12" customFormat="1" ht="22.9" customHeight="1">
      <c r="B1838" s="173"/>
      <c r="C1838" s="174"/>
      <c r="D1838" s="175" t="s">
        <v>76</v>
      </c>
      <c r="E1838" s="187" t="s">
        <v>2200</v>
      </c>
      <c r="F1838" s="187" t="s">
        <v>2201</v>
      </c>
      <c r="G1838" s="174"/>
      <c r="H1838" s="174"/>
      <c r="I1838" s="177"/>
      <c r="J1838" s="188">
        <f>BK1838</f>
        <v>0</v>
      </c>
      <c r="K1838" s="174"/>
      <c r="L1838" s="179"/>
      <c r="M1838" s="180"/>
      <c r="N1838" s="181"/>
      <c r="O1838" s="181"/>
      <c r="P1838" s="182">
        <f>SUM(P1839:P2067)</f>
        <v>0</v>
      </c>
      <c r="Q1838" s="181"/>
      <c r="R1838" s="182">
        <f>SUM(R1839:R2067)</f>
        <v>7.0509999999999989E-2</v>
      </c>
      <c r="S1838" s="181"/>
      <c r="T1838" s="183">
        <f>SUM(T1839:T2067)</f>
        <v>0</v>
      </c>
      <c r="AR1838" s="184" t="s">
        <v>120</v>
      </c>
      <c r="AT1838" s="185" t="s">
        <v>76</v>
      </c>
      <c r="AU1838" s="185" t="s">
        <v>85</v>
      </c>
      <c r="AY1838" s="184" t="s">
        <v>292</v>
      </c>
      <c r="BK1838" s="186">
        <f>SUM(BK1839:BK2067)</f>
        <v>0</v>
      </c>
    </row>
    <row r="1839" spans="1:65" s="2" customFormat="1" ht="24.2" customHeight="1">
      <c r="A1839" s="35"/>
      <c r="B1839" s="36"/>
      <c r="C1839" s="189" t="s">
        <v>2202</v>
      </c>
      <c r="D1839" s="189" t="s">
        <v>294</v>
      </c>
      <c r="E1839" s="190" t="s">
        <v>2203</v>
      </c>
      <c r="F1839" s="191" t="s">
        <v>2204</v>
      </c>
      <c r="G1839" s="192" t="s">
        <v>581</v>
      </c>
      <c r="H1839" s="193">
        <v>18</v>
      </c>
      <c r="I1839" s="194"/>
      <c r="J1839" s="195">
        <f>ROUND(I1839*H1839,2)</f>
        <v>0</v>
      </c>
      <c r="K1839" s="191" t="s">
        <v>298</v>
      </c>
      <c r="L1839" s="40"/>
      <c r="M1839" s="196" t="s">
        <v>1</v>
      </c>
      <c r="N1839" s="197" t="s">
        <v>43</v>
      </c>
      <c r="O1839" s="72"/>
      <c r="P1839" s="198">
        <f>O1839*H1839</f>
        <v>0</v>
      </c>
      <c r="Q1839" s="198">
        <v>0</v>
      </c>
      <c r="R1839" s="198">
        <f>Q1839*H1839</f>
        <v>0</v>
      </c>
      <c r="S1839" s="198">
        <v>0</v>
      </c>
      <c r="T1839" s="199">
        <f>S1839*H1839</f>
        <v>0</v>
      </c>
      <c r="U1839" s="35"/>
      <c r="V1839" s="35"/>
      <c r="W1839" s="35"/>
      <c r="X1839" s="35"/>
      <c r="Y1839" s="35"/>
      <c r="Z1839" s="35"/>
      <c r="AA1839" s="35"/>
      <c r="AB1839" s="35"/>
      <c r="AC1839" s="35"/>
      <c r="AD1839" s="35"/>
      <c r="AE1839" s="35"/>
      <c r="AR1839" s="200" t="s">
        <v>438</v>
      </c>
      <c r="AT1839" s="200" t="s">
        <v>294</v>
      </c>
      <c r="AU1839" s="200" t="s">
        <v>120</v>
      </c>
      <c r="AY1839" s="18" t="s">
        <v>292</v>
      </c>
      <c r="BE1839" s="201">
        <f>IF(N1839="základní",J1839,0)</f>
        <v>0</v>
      </c>
      <c r="BF1839" s="201">
        <f>IF(N1839="snížená",J1839,0)</f>
        <v>0</v>
      </c>
      <c r="BG1839" s="201">
        <f>IF(N1839="zákl. přenesená",J1839,0)</f>
        <v>0</v>
      </c>
      <c r="BH1839" s="201">
        <f>IF(N1839="sníž. přenesená",J1839,0)</f>
        <v>0</v>
      </c>
      <c r="BI1839" s="201">
        <f>IF(N1839="nulová",J1839,0)</f>
        <v>0</v>
      </c>
      <c r="BJ1839" s="18" t="s">
        <v>120</v>
      </c>
      <c r="BK1839" s="201">
        <f>ROUND(I1839*H1839,2)</f>
        <v>0</v>
      </c>
      <c r="BL1839" s="18" t="s">
        <v>438</v>
      </c>
      <c r="BM1839" s="200" t="s">
        <v>2205</v>
      </c>
    </row>
    <row r="1840" spans="1:65" s="13" customFormat="1" ht="11.25">
      <c r="B1840" s="202"/>
      <c r="C1840" s="203"/>
      <c r="D1840" s="204" t="s">
        <v>301</v>
      </c>
      <c r="E1840" s="205" t="s">
        <v>1</v>
      </c>
      <c r="F1840" s="206" t="s">
        <v>2206</v>
      </c>
      <c r="G1840" s="203"/>
      <c r="H1840" s="205" t="s">
        <v>1</v>
      </c>
      <c r="I1840" s="207"/>
      <c r="J1840" s="203"/>
      <c r="K1840" s="203"/>
      <c r="L1840" s="208"/>
      <c r="M1840" s="209"/>
      <c r="N1840" s="210"/>
      <c r="O1840" s="210"/>
      <c r="P1840" s="210"/>
      <c r="Q1840" s="210"/>
      <c r="R1840" s="210"/>
      <c r="S1840" s="210"/>
      <c r="T1840" s="211"/>
      <c r="AT1840" s="212" t="s">
        <v>301</v>
      </c>
      <c r="AU1840" s="212" t="s">
        <v>120</v>
      </c>
      <c r="AV1840" s="13" t="s">
        <v>85</v>
      </c>
      <c r="AW1840" s="13" t="s">
        <v>32</v>
      </c>
      <c r="AX1840" s="13" t="s">
        <v>77</v>
      </c>
      <c r="AY1840" s="212" t="s">
        <v>292</v>
      </c>
    </row>
    <row r="1841" spans="2:51" s="14" customFormat="1" ht="11.25">
      <c r="B1841" s="213"/>
      <c r="C1841" s="214"/>
      <c r="D1841" s="204" t="s">
        <v>301</v>
      </c>
      <c r="E1841" s="215" t="s">
        <v>1</v>
      </c>
      <c r="F1841" s="216" t="s">
        <v>2207</v>
      </c>
      <c r="G1841" s="214"/>
      <c r="H1841" s="217">
        <v>1</v>
      </c>
      <c r="I1841" s="218"/>
      <c r="J1841" s="214"/>
      <c r="K1841" s="214"/>
      <c r="L1841" s="219"/>
      <c r="M1841" s="220"/>
      <c r="N1841" s="221"/>
      <c r="O1841" s="221"/>
      <c r="P1841" s="221"/>
      <c r="Q1841" s="221"/>
      <c r="R1841" s="221"/>
      <c r="S1841" s="221"/>
      <c r="T1841" s="222"/>
      <c r="AT1841" s="223" t="s">
        <v>301</v>
      </c>
      <c r="AU1841" s="223" t="s">
        <v>120</v>
      </c>
      <c r="AV1841" s="14" t="s">
        <v>120</v>
      </c>
      <c r="AW1841" s="14" t="s">
        <v>32</v>
      </c>
      <c r="AX1841" s="14" t="s">
        <v>77</v>
      </c>
      <c r="AY1841" s="223" t="s">
        <v>292</v>
      </c>
    </row>
    <row r="1842" spans="2:51" s="14" customFormat="1" ht="11.25">
      <c r="B1842" s="213"/>
      <c r="C1842" s="214"/>
      <c r="D1842" s="204" t="s">
        <v>301</v>
      </c>
      <c r="E1842" s="215" t="s">
        <v>1</v>
      </c>
      <c r="F1842" s="216" t="s">
        <v>2208</v>
      </c>
      <c r="G1842" s="214"/>
      <c r="H1842" s="217">
        <v>1</v>
      </c>
      <c r="I1842" s="218"/>
      <c r="J1842" s="214"/>
      <c r="K1842" s="214"/>
      <c r="L1842" s="219"/>
      <c r="M1842" s="220"/>
      <c r="N1842" s="221"/>
      <c r="O1842" s="221"/>
      <c r="P1842" s="221"/>
      <c r="Q1842" s="221"/>
      <c r="R1842" s="221"/>
      <c r="S1842" s="221"/>
      <c r="T1842" s="222"/>
      <c r="AT1842" s="223" t="s">
        <v>301</v>
      </c>
      <c r="AU1842" s="223" t="s">
        <v>120</v>
      </c>
      <c r="AV1842" s="14" t="s">
        <v>120</v>
      </c>
      <c r="AW1842" s="14" t="s">
        <v>32</v>
      </c>
      <c r="AX1842" s="14" t="s">
        <v>77</v>
      </c>
      <c r="AY1842" s="223" t="s">
        <v>292</v>
      </c>
    </row>
    <row r="1843" spans="2:51" s="14" customFormat="1" ht="11.25">
      <c r="B1843" s="213"/>
      <c r="C1843" s="214"/>
      <c r="D1843" s="204" t="s">
        <v>301</v>
      </c>
      <c r="E1843" s="215" t="s">
        <v>1</v>
      </c>
      <c r="F1843" s="216" t="s">
        <v>2209</v>
      </c>
      <c r="G1843" s="214"/>
      <c r="H1843" s="217">
        <v>1</v>
      </c>
      <c r="I1843" s="218"/>
      <c r="J1843" s="214"/>
      <c r="K1843" s="214"/>
      <c r="L1843" s="219"/>
      <c r="M1843" s="220"/>
      <c r="N1843" s="221"/>
      <c r="O1843" s="221"/>
      <c r="P1843" s="221"/>
      <c r="Q1843" s="221"/>
      <c r="R1843" s="221"/>
      <c r="S1843" s="221"/>
      <c r="T1843" s="222"/>
      <c r="AT1843" s="223" t="s">
        <v>301</v>
      </c>
      <c r="AU1843" s="223" t="s">
        <v>120</v>
      </c>
      <c r="AV1843" s="14" t="s">
        <v>120</v>
      </c>
      <c r="AW1843" s="14" t="s">
        <v>32</v>
      </c>
      <c r="AX1843" s="14" t="s">
        <v>77</v>
      </c>
      <c r="AY1843" s="223" t="s">
        <v>292</v>
      </c>
    </row>
    <row r="1844" spans="2:51" s="14" customFormat="1" ht="11.25">
      <c r="B1844" s="213"/>
      <c r="C1844" s="214"/>
      <c r="D1844" s="204" t="s">
        <v>301</v>
      </c>
      <c r="E1844" s="215" t="s">
        <v>1</v>
      </c>
      <c r="F1844" s="216" t="s">
        <v>2210</v>
      </c>
      <c r="G1844" s="214"/>
      <c r="H1844" s="217">
        <v>1</v>
      </c>
      <c r="I1844" s="218"/>
      <c r="J1844" s="214"/>
      <c r="K1844" s="214"/>
      <c r="L1844" s="219"/>
      <c r="M1844" s="220"/>
      <c r="N1844" s="221"/>
      <c r="O1844" s="221"/>
      <c r="P1844" s="221"/>
      <c r="Q1844" s="221"/>
      <c r="R1844" s="221"/>
      <c r="S1844" s="221"/>
      <c r="T1844" s="222"/>
      <c r="AT1844" s="223" t="s">
        <v>301</v>
      </c>
      <c r="AU1844" s="223" t="s">
        <v>120</v>
      </c>
      <c r="AV1844" s="14" t="s">
        <v>120</v>
      </c>
      <c r="AW1844" s="14" t="s">
        <v>32</v>
      </c>
      <c r="AX1844" s="14" t="s">
        <v>77</v>
      </c>
      <c r="AY1844" s="223" t="s">
        <v>292</v>
      </c>
    </row>
    <row r="1845" spans="2:51" s="14" customFormat="1" ht="11.25">
      <c r="B1845" s="213"/>
      <c r="C1845" s="214"/>
      <c r="D1845" s="204" t="s">
        <v>301</v>
      </c>
      <c r="E1845" s="215" t="s">
        <v>1</v>
      </c>
      <c r="F1845" s="216" t="s">
        <v>2211</v>
      </c>
      <c r="G1845" s="214"/>
      <c r="H1845" s="217">
        <v>2</v>
      </c>
      <c r="I1845" s="218"/>
      <c r="J1845" s="214"/>
      <c r="K1845" s="214"/>
      <c r="L1845" s="219"/>
      <c r="M1845" s="220"/>
      <c r="N1845" s="221"/>
      <c r="O1845" s="221"/>
      <c r="P1845" s="221"/>
      <c r="Q1845" s="221"/>
      <c r="R1845" s="221"/>
      <c r="S1845" s="221"/>
      <c r="T1845" s="222"/>
      <c r="AT1845" s="223" t="s">
        <v>301</v>
      </c>
      <c r="AU1845" s="223" t="s">
        <v>120</v>
      </c>
      <c r="AV1845" s="14" t="s">
        <v>120</v>
      </c>
      <c r="AW1845" s="14" t="s">
        <v>32</v>
      </c>
      <c r="AX1845" s="14" t="s">
        <v>77</v>
      </c>
      <c r="AY1845" s="223" t="s">
        <v>292</v>
      </c>
    </row>
    <row r="1846" spans="2:51" s="16" customFormat="1" ht="11.25">
      <c r="B1846" s="235"/>
      <c r="C1846" s="236"/>
      <c r="D1846" s="204" t="s">
        <v>301</v>
      </c>
      <c r="E1846" s="237" t="s">
        <v>1</v>
      </c>
      <c r="F1846" s="238" t="s">
        <v>316</v>
      </c>
      <c r="G1846" s="236"/>
      <c r="H1846" s="239">
        <v>6</v>
      </c>
      <c r="I1846" s="240"/>
      <c r="J1846" s="236"/>
      <c r="K1846" s="236"/>
      <c r="L1846" s="241"/>
      <c r="M1846" s="242"/>
      <c r="N1846" s="243"/>
      <c r="O1846" s="243"/>
      <c r="P1846" s="243"/>
      <c r="Q1846" s="243"/>
      <c r="R1846" s="243"/>
      <c r="S1846" s="243"/>
      <c r="T1846" s="244"/>
      <c r="AT1846" s="245" t="s">
        <v>301</v>
      </c>
      <c r="AU1846" s="245" t="s">
        <v>120</v>
      </c>
      <c r="AV1846" s="16" t="s">
        <v>317</v>
      </c>
      <c r="AW1846" s="16" t="s">
        <v>32</v>
      </c>
      <c r="AX1846" s="16" t="s">
        <v>77</v>
      </c>
      <c r="AY1846" s="245" t="s">
        <v>292</v>
      </c>
    </row>
    <row r="1847" spans="2:51" s="13" customFormat="1" ht="11.25">
      <c r="B1847" s="202"/>
      <c r="C1847" s="203"/>
      <c r="D1847" s="204" t="s">
        <v>301</v>
      </c>
      <c r="E1847" s="205" t="s">
        <v>1</v>
      </c>
      <c r="F1847" s="206" t="s">
        <v>2212</v>
      </c>
      <c r="G1847" s="203"/>
      <c r="H1847" s="205" t="s">
        <v>1</v>
      </c>
      <c r="I1847" s="207"/>
      <c r="J1847" s="203"/>
      <c r="K1847" s="203"/>
      <c r="L1847" s="208"/>
      <c r="M1847" s="209"/>
      <c r="N1847" s="210"/>
      <c r="O1847" s="210"/>
      <c r="P1847" s="210"/>
      <c r="Q1847" s="210"/>
      <c r="R1847" s="210"/>
      <c r="S1847" s="210"/>
      <c r="T1847" s="211"/>
      <c r="AT1847" s="212" t="s">
        <v>301</v>
      </c>
      <c r="AU1847" s="212" t="s">
        <v>120</v>
      </c>
      <c r="AV1847" s="13" t="s">
        <v>85</v>
      </c>
      <c r="AW1847" s="13" t="s">
        <v>32</v>
      </c>
      <c r="AX1847" s="13" t="s">
        <v>77</v>
      </c>
      <c r="AY1847" s="212" t="s">
        <v>292</v>
      </c>
    </row>
    <row r="1848" spans="2:51" s="14" customFormat="1" ht="11.25">
      <c r="B1848" s="213"/>
      <c r="C1848" s="214"/>
      <c r="D1848" s="204" t="s">
        <v>301</v>
      </c>
      <c r="E1848" s="215" t="s">
        <v>1</v>
      </c>
      <c r="F1848" s="216" t="s">
        <v>2213</v>
      </c>
      <c r="G1848" s="214"/>
      <c r="H1848" s="217">
        <v>1</v>
      </c>
      <c r="I1848" s="218"/>
      <c r="J1848" s="214"/>
      <c r="K1848" s="214"/>
      <c r="L1848" s="219"/>
      <c r="M1848" s="220"/>
      <c r="N1848" s="221"/>
      <c r="O1848" s="221"/>
      <c r="P1848" s="221"/>
      <c r="Q1848" s="221"/>
      <c r="R1848" s="221"/>
      <c r="S1848" s="221"/>
      <c r="T1848" s="222"/>
      <c r="AT1848" s="223" t="s">
        <v>301</v>
      </c>
      <c r="AU1848" s="223" t="s">
        <v>120</v>
      </c>
      <c r="AV1848" s="14" t="s">
        <v>120</v>
      </c>
      <c r="AW1848" s="14" t="s">
        <v>32</v>
      </c>
      <c r="AX1848" s="14" t="s">
        <v>77</v>
      </c>
      <c r="AY1848" s="223" t="s">
        <v>292</v>
      </c>
    </row>
    <row r="1849" spans="2:51" s="14" customFormat="1" ht="11.25">
      <c r="B1849" s="213"/>
      <c r="C1849" s="214"/>
      <c r="D1849" s="204" t="s">
        <v>301</v>
      </c>
      <c r="E1849" s="215" t="s">
        <v>1</v>
      </c>
      <c r="F1849" s="216" t="s">
        <v>2214</v>
      </c>
      <c r="G1849" s="214"/>
      <c r="H1849" s="217">
        <v>1</v>
      </c>
      <c r="I1849" s="218"/>
      <c r="J1849" s="214"/>
      <c r="K1849" s="214"/>
      <c r="L1849" s="219"/>
      <c r="M1849" s="220"/>
      <c r="N1849" s="221"/>
      <c r="O1849" s="221"/>
      <c r="P1849" s="221"/>
      <c r="Q1849" s="221"/>
      <c r="R1849" s="221"/>
      <c r="S1849" s="221"/>
      <c r="T1849" s="222"/>
      <c r="AT1849" s="223" t="s">
        <v>301</v>
      </c>
      <c r="AU1849" s="223" t="s">
        <v>120</v>
      </c>
      <c r="AV1849" s="14" t="s">
        <v>120</v>
      </c>
      <c r="AW1849" s="14" t="s">
        <v>32</v>
      </c>
      <c r="AX1849" s="14" t="s">
        <v>77</v>
      </c>
      <c r="AY1849" s="223" t="s">
        <v>292</v>
      </c>
    </row>
    <row r="1850" spans="2:51" s="14" customFormat="1" ht="11.25">
      <c r="B1850" s="213"/>
      <c r="C1850" s="214"/>
      <c r="D1850" s="204" t="s">
        <v>301</v>
      </c>
      <c r="E1850" s="215" t="s">
        <v>1</v>
      </c>
      <c r="F1850" s="216" t="s">
        <v>2215</v>
      </c>
      <c r="G1850" s="214"/>
      <c r="H1850" s="217">
        <v>1</v>
      </c>
      <c r="I1850" s="218"/>
      <c r="J1850" s="214"/>
      <c r="K1850" s="214"/>
      <c r="L1850" s="219"/>
      <c r="M1850" s="220"/>
      <c r="N1850" s="221"/>
      <c r="O1850" s="221"/>
      <c r="P1850" s="221"/>
      <c r="Q1850" s="221"/>
      <c r="R1850" s="221"/>
      <c r="S1850" s="221"/>
      <c r="T1850" s="222"/>
      <c r="AT1850" s="223" t="s">
        <v>301</v>
      </c>
      <c r="AU1850" s="223" t="s">
        <v>120</v>
      </c>
      <c r="AV1850" s="14" t="s">
        <v>120</v>
      </c>
      <c r="AW1850" s="14" t="s">
        <v>32</v>
      </c>
      <c r="AX1850" s="14" t="s">
        <v>77</v>
      </c>
      <c r="AY1850" s="223" t="s">
        <v>292</v>
      </c>
    </row>
    <row r="1851" spans="2:51" s="14" customFormat="1" ht="11.25">
      <c r="B1851" s="213"/>
      <c r="C1851" s="214"/>
      <c r="D1851" s="204" t="s">
        <v>301</v>
      </c>
      <c r="E1851" s="215" t="s">
        <v>1</v>
      </c>
      <c r="F1851" s="216" t="s">
        <v>2216</v>
      </c>
      <c r="G1851" s="214"/>
      <c r="H1851" s="217">
        <v>1</v>
      </c>
      <c r="I1851" s="218"/>
      <c r="J1851" s="214"/>
      <c r="K1851" s="214"/>
      <c r="L1851" s="219"/>
      <c r="M1851" s="220"/>
      <c r="N1851" s="221"/>
      <c r="O1851" s="221"/>
      <c r="P1851" s="221"/>
      <c r="Q1851" s="221"/>
      <c r="R1851" s="221"/>
      <c r="S1851" s="221"/>
      <c r="T1851" s="222"/>
      <c r="AT1851" s="223" t="s">
        <v>301</v>
      </c>
      <c r="AU1851" s="223" t="s">
        <v>120</v>
      </c>
      <c r="AV1851" s="14" t="s">
        <v>120</v>
      </c>
      <c r="AW1851" s="14" t="s">
        <v>32</v>
      </c>
      <c r="AX1851" s="14" t="s">
        <v>77</v>
      </c>
      <c r="AY1851" s="223" t="s">
        <v>292</v>
      </c>
    </row>
    <row r="1852" spans="2:51" s="14" customFormat="1" ht="11.25">
      <c r="B1852" s="213"/>
      <c r="C1852" s="214"/>
      <c r="D1852" s="204" t="s">
        <v>301</v>
      </c>
      <c r="E1852" s="215" t="s">
        <v>1</v>
      </c>
      <c r="F1852" s="216" t="s">
        <v>2217</v>
      </c>
      <c r="G1852" s="214"/>
      <c r="H1852" s="217">
        <v>1</v>
      </c>
      <c r="I1852" s="218"/>
      <c r="J1852" s="214"/>
      <c r="K1852" s="214"/>
      <c r="L1852" s="219"/>
      <c r="M1852" s="220"/>
      <c r="N1852" s="221"/>
      <c r="O1852" s="221"/>
      <c r="P1852" s="221"/>
      <c r="Q1852" s="221"/>
      <c r="R1852" s="221"/>
      <c r="S1852" s="221"/>
      <c r="T1852" s="222"/>
      <c r="AT1852" s="223" t="s">
        <v>301</v>
      </c>
      <c r="AU1852" s="223" t="s">
        <v>120</v>
      </c>
      <c r="AV1852" s="14" t="s">
        <v>120</v>
      </c>
      <c r="AW1852" s="14" t="s">
        <v>32</v>
      </c>
      <c r="AX1852" s="14" t="s">
        <v>77</v>
      </c>
      <c r="AY1852" s="223" t="s">
        <v>292</v>
      </c>
    </row>
    <row r="1853" spans="2:51" s="14" customFormat="1" ht="11.25">
      <c r="B1853" s="213"/>
      <c r="C1853" s="214"/>
      <c r="D1853" s="204" t="s">
        <v>301</v>
      </c>
      <c r="E1853" s="215" t="s">
        <v>1</v>
      </c>
      <c r="F1853" s="216" t="s">
        <v>2218</v>
      </c>
      <c r="G1853" s="214"/>
      <c r="H1853" s="217">
        <v>1</v>
      </c>
      <c r="I1853" s="218"/>
      <c r="J1853" s="214"/>
      <c r="K1853" s="214"/>
      <c r="L1853" s="219"/>
      <c r="M1853" s="220"/>
      <c r="N1853" s="221"/>
      <c r="O1853" s="221"/>
      <c r="P1853" s="221"/>
      <c r="Q1853" s="221"/>
      <c r="R1853" s="221"/>
      <c r="S1853" s="221"/>
      <c r="T1853" s="222"/>
      <c r="AT1853" s="223" t="s">
        <v>301</v>
      </c>
      <c r="AU1853" s="223" t="s">
        <v>120</v>
      </c>
      <c r="AV1853" s="14" t="s">
        <v>120</v>
      </c>
      <c r="AW1853" s="14" t="s">
        <v>32</v>
      </c>
      <c r="AX1853" s="14" t="s">
        <v>77</v>
      </c>
      <c r="AY1853" s="223" t="s">
        <v>292</v>
      </c>
    </row>
    <row r="1854" spans="2:51" s="16" customFormat="1" ht="11.25">
      <c r="B1854" s="235"/>
      <c r="C1854" s="236"/>
      <c r="D1854" s="204" t="s">
        <v>301</v>
      </c>
      <c r="E1854" s="237" t="s">
        <v>1</v>
      </c>
      <c r="F1854" s="238" t="s">
        <v>316</v>
      </c>
      <c r="G1854" s="236"/>
      <c r="H1854" s="239">
        <v>6</v>
      </c>
      <c r="I1854" s="240"/>
      <c r="J1854" s="236"/>
      <c r="K1854" s="236"/>
      <c r="L1854" s="241"/>
      <c r="M1854" s="242"/>
      <c r="N1854" s="243"/>
      <c r="O1854" s="243"/>
      <c r="P1854" s="243"/>
      <c r="Q1854" s="243"/>
      <c r="R1854" s="243"/>
      <c r="S1854" s="243"/>
      <c r="T1854" s="244"/>
      <c r="AT1854" s="245" t="s">
        <v>301</v>
      </c>
      <c r="AU1854" s="245" t="s">
        <v>120</v>
      </c>
      <c r="AV1854" s="16" t="s">
        <v>317</v>
      </c>
      <c r="AW1854" s="16" t="s">
        <v>32</v>
      </c>
      <c r="AX1854" s="16" t="s">
        <v>77</v>
      </c>
      <c r="AY1854" s="245" t="s">
        <v>292</v>
      </c>
    </row>
    <row r="1855" spans="2:51" s="13" customFormat="1" ht="11.25">
      <c r="B1855" s="202"/>
      <c r="C1855" s="203"/>
      <c r="D1855" s="204" t="s">
        <v>301</v>
      </c>
      <c r="E1855" s="205" t="s">
        <v>1</v>
      </c>
      <c r="F1855" s="206" t="s">
        <v>2219</v>
      </c>
      <c r="G1855" s="203"/>
      <c r="H1855" s="205" t="s">
        <v>1</v>
      </c>
      <c r="I1855" s="207"/>
      <c r="J1855" s="203"/>
      <c r="K1855" s="203"/>
      <c r="L1855" s="208"/>
      <c r="M1855" s="209"/>
      <c r="N1855" s="210"/>
      <c r="O1855" s="210"/>
      <c r="P1855" s="210"/>
      <c r="Q1855" s="210"/>
      <c r="R1855" s="210"/>
      <c r="S1855" s="210"/>
      <c r="T1855" s="211"/>
      <c r="AT1855" s="212" t="s">
        <v>301</v>
      </c>
      <c r="AU1855" s="212" t="s">
        <v>120</v>
      </c>
      <c r="AV1855" s="13" t="s">
        <v>85</v>
      </c>
      <c r="AW1855" s="13" t="s">
        <v>32</v>
      </c>
      <c r="AX1855" s="13" t="s">
        <v>77</v>
      </c>
      <c r="AY1855" s="212" t="s">
        <v>292</v>
      </c>
    </row>
    <row r="1856" spans="2:51" s="14" customFormat="1" ht="11.25">
      <c r="B1856" s="213"/>
      <c r="C1856" s="214"/>
      <c r="D1856" s="204" t="s">
        <v>301</v>
      </c>
      <c r="E1856" s="215" t="s">
        <v>1</v>
      </c>
      <c r="F1856" s="216" t="s">
        <v>2220</v>
      </c>
      <c r="G1856" s="214"/>
      <c r="H1856" s="217">
        <v>1</v>
      </c>
      <c r="I1856" s="218"/>
      <c r="J1856" s="214"/>
      <c r="K1856" s="214"/>
      <c r="L1856" s="219"/>
      <c r="M1856" s="220"/>
      <c r="N1856" s="221"/>
      <c r="O1856" s="221"/>
      <c r="P1856" s="221"/>
      <c r="Q1856" s="221"/>
      <c r="R1856" s="221"/>
      <c r="S1856" s="221"/>
      <c r="T1856" s="222"/>
      <c r="AT1856" s="223" t="s">
        <v>301</v>
      </c>
      <c r="AU1856" s="223" t="s">
        <v>120</v>
      </c>
      <c r="AV1856" s="14" t="s">
        <v>120</v>
      </c>
      <c r="AW1856" s="14" t="s">
        <v>32</v>
      </c>
      <c r="AX1856" s="14" t="s">
        <v>77</v>
      </c>
      <c r="AY1856" s="223" t="s">
        <v>292</v>
      </c>
    </row>
    <row r="1857" spans="1:65" s="14" customFormat="1" ht="11.25">
      <c r="B1857" s="213"/>
      <c r="C1857" s="214"/>
      <c r="D1857" s="204" t="s">
        <v>301</v>
      </c>
      <c r="E1857" s="215" t="s">
        <v>1</v>
      </c>
      <c r="F1857" s="216" t="s">
        <v>2221</v>
      </c>
      <c r="G1857" s="214"/>
      <c r="H1857" s="217">
        <v>1</v>
      </c>
      <c r="I1857" s="218"/>
      <c r="J1857" s="214"/>
      <c r="K1857" s="214"/>
      <c r="L1857" s="219"/>
      <c r="M1857" s="220"/>
      <c r="N1857" s="221"/>
      <c r="O1857" s="221"/>
      <c r="P1857" s="221"/>
      <c r="Q1857" s="221"/>
      <c r="R1857" s="221"/>
      <c r="S1857" s="221"/>
      <c r="T1857" s="222"/>
      <c r="AT1857" s="223" t="s">
        <v>301</v>
      </c>
      <c r="AU1857" s="223" t="s">
        <v>120</v>
      </c>
      <c r="AV1857" s="14" t="s">
        <v>120</v>
      </c>
      <c r="AW1857" s="14" t="s">
        <v>32</v>
      </c>
      <c r="AX1857" s="14" t="s">
        <v>77</v>
      </c>
      <c r="AY1857" s="223" t="s">
        <v>292</v>
      </c>
    </row>
    <row r="1858" spans="1:65" s="14" customFormat="1" ht="11.25">
      <c r="B1858" s="213"/>
      <c r="C1858" s="214"/>
      <c r="D1858" s="204" t="s">
        <v>301</v>
      </c>
      <c r="E1858" s="215" t="s">
        <v>1</v>
      </c>
      <c r="F1858" s="216" t="s">
        <v>2222</v>
      </c>
      <c r="G1858" s="214"/>
      <c r="H1858" s="217">
        <v>1</v>
      </c>
      <c r="I1858" s="218"/>
      <c r="J1858" s="214"/>
      <c r="K1858" s="214"/>
      <c r="L1858" s="219"/>
      <c r="M1858" s="220"/>
      <c r="N1858" s="221"/>
      <c r="O1858" s="221"/>
      <c r="P1858" s="221"/>
      <c r="Q1858" s="221"/>
      <c r="R1858" s="221"/>
      <c r="S1858" s="221"/>
      <c r="T1858" s="222"/>
      <c r="AT1858" s="223" t="s">
        <v>301</v>
      </c>
      <c r="AU1858" s="223" t="s">
        <v>120</v>
      </c>
      <c r="AV1858" s="14" t="s">
        <v>120</v>
      </c>
      <c r="AW1858" s="14" t="s">
        <v>32</v>
      </c>
      <c r="AX1858" s="14" t="s">
        <v>77</v>
      </c>
      <c r="AY1858" s="223" t="s">
        <v>292</v>
      </c>
    </row>
    <row r="1859" spans="1:65" s="14" customFormat="1" ht="11.25">
      <c r="B1859" s="213"/>
      <c r="C1859" s="214"/>
      <c r="D1859" s="204" t="s">
        <v>301</v>
      </c>
      <c r="E1859" s="215" t="s">
        <v>1</v>
      </c>
      <c r="F1859" s="216" t="s">
        <v>2223</v>
      </c>
      <c r="G1859" s="214"/>
      <c r="H1859" s="217">
        <v>1</v>
      </c>
      <c r="I1859" s="218"/>
      <c r="J1859" s="214"/>
      <c r="K1859" s="214"/>
      <c r="L1859" s="219"/>
      <c r="M1859" s="220"/>
      <c r="N1859" s="221"/>
      <c r="O1859" s="221"/>
      <c r="P1859" s="221"/>
      <c r="Q1859" s="221"/>
      <c r="R1859" s="221"/>
      <c r="S1859" s="221"/>
      <c r="T1859" s="222"/>
      <c r="AT1859" s="223" t="s">
        <v>301</v>
      </c>
      <c r="AU1859" s="223" t="s">
        <v>120</v>
      </c>
      <c r="AV1859" s="14" t="s">
        <v>120</v>
      </c>
      <c r="AW1859" s="14" t="s">
        <v>32</v>
      </c>
      <c r="AX1859" s="14" t="s">
        <v>77</v>
      </c>
      <c r="AY1859" s="223" t="s">
        <v>292</v>
      </c>
    </row>
    <row r="1860" spans="1:65" s="14" customFormat="1" ht="11.25">
      <c r="B1860" s="213"/>
      <c r="C1860" s="214"/>
      <c r="D1860" s="204" t="s">
        <v>301</v>
      </c>
      <c r="E1860" s="215" t="s">
        <v>1</v>
      </c>
      <c r="F1860" s="216" t="s">
        <v>2224</v>
      </c>
      <c r="G1860" s="214"/>
      <c r="H1860" s="217">
        <v>1</v>
      </c>
      <c r="I1860" s="218"/>
      <c r="J1860" s="214"/>
      <c r="K1860" s="214"/>
      <c r="L1860" s="219"/>
      <c r="M1860" s="220"/>
      <c r="N1860" s="221"/>
      <c r="O1860" s="221"/>
      <c r="P1860" s="221"/>
      <c r="Q1860" s="221"/>
      <c r="R1860" s="221"/>
      <c r="S1860" s="221"/>
      <c r="T1860" s="222"/>
      <c r="AT1860" s="223" t="s">
        <v>301</v>
      </c>
      <c r="AU1860" s="223" t="s">
        <v>120</v>
      </c>
      <c r="AV1860" s="14" t="s">
        <v>120</v>
      </c>
      <c r="AW1860" s="14" t="s">
        <v>32</v>
      </c>
      <c r="AX1860" s="14" t="s">
        <v>77</v>
      </c>
      <c r="AY1860" s="223" t="s">
        <v>292</v>
      </c>
    </row>
    <row r="1861" spans="1:65" s="14" customFormat="1" ht="11.25">
      <c r="B1861" s="213"/>
      <c r="C1861" s="214"/>
      <c r="D1861" s="204" t="s">
        <v>301</v>
      </c>
      <c r="E1861" s="215" t="s">
        <v>1</v>
      </c>
      <c r="F1861" s="216" t="s">
        <v>2225</v>
      </c>
      <c r="G1861" s="214"/>
      <c r="H1861" s="217">
        <v>1</v>
      </c>
      <c r="I1861" s="218"/>
      <c r="J1861" s="214"/>
      <c r="K1861" s="214"/>
      <c r="L1861" s="219"/>
      <c r="M1861" s="220"/>
      <c r="N1861" s="221"/>
      <c r="O1861" s="221"/>
      <c r="P1861" s="221"/>
      <c r="Q1861" s="221"/>
      <c r="R1861" s="221"/>
      <c r="S1861" s="221"/>
      <c r="T1861" s="222"/>
      <c r="AT1861" s="223" t="s">
        <v>301</v>
      </c>
      <c r="AU1861" s="223" t="s">
        <v>120</v>
      </c>
      <c r="AV1861" s="14" t="s">
        <v>120</v>
      </c>
      <c r="AW1861" s="14" t="s">
        <v>32</v>
      </c>
      <c r="AX1861" s="14" t="s">
        <v>77</v>
      </c>
      <c r="AY1861" s="223" t="s">
        <v>292</v>
      </c>
    </row>
    <row r="1862" spans="1:65" s="16" customFormat="1" ht="11.25">
      <c r="B1862" s="235"/>
      <c r="C1862" s="236"/>
      <c r="D1862" s="204" t="s">
        <v>301</v>
      </c>
      <c r="E1862" s="237" t="s">
        <v>1</v>
      </c>
      <c r="F1862" s="238" t="s">
        <v>316</v>
      </c>
      <c r="G1862" s="236"/>
      <c r="H1862" s="239">
        <v>6</v>
      </c>
      <c r="I1862" s="240"/>
      <c r="J1862" s="236"/>
      <c r="K1862" s="236"/>
      <c r="L1862" s="241"/>
      <c r="M1862" s="242"/>
      <c r="N1862" s="243"/>
      <c r="O1862" s="243"/>
      <c r="P1862" s="243"/>
      <c r="Q1862" s="243"/>
      <c r="R1862" s="243"/>
      <c r="S1862" s="243"/>
      <c r="T1862" s="244"/>
      <c r="AT1862" s="245" t="s">
        <v>301</v>
      </c>
      <c r="AU1862" s="245" t="s">
        <v>120</v>
      </c>
      <c r="AV1862" s="16" t="s">
        <v>317</v>
      </c>
      <c r="AW1862" s="16" t="s">
        <v>32</v>
      </c>
      <c r="AX1862" s="16" t="s">
        <v>77</v>
      </c>
      <c r="AY1862" s="245" t="s">
        <v>292</v>
      </c>
    </row>
    <row r="1863" spans="1:65" s="15" customFormat="1" ht="11.25">
      <c r="B1863" s="224"/>
      <c r="C1863" s="225"/>
      <c r="D1863" s="204" t="s">
        <v>301</v>
      </c>
      <c r="E1863" s="226" t="s">
        <v>1</v>
      </c>
      <c r="F1863" s="227" t="s">
        <v>304</v>
      </c>
      <c r="G1863" s="225"/>
      <c r="H1863" s="228">
        <v>18</v>
      </c>
      <c r="I1863" s="229"/>
      <c r="J1863" s="225"/>
      <c r="K1863" s="225"/>
      <c r="L1863" s="230"/>
      <c r="M1863" s="231"/>
      <c r="N1863" s="232"/>
      <c r="O1863" s="232"/>
      <c r="P1863" s="232"/>
      <c r="Q1863" s="232"/>
      <c r="R1863" s="232"/>
      <c r="S1863" s="232"/>
      <c r="T1863" s="233"/>
      <c r="AT1863" s="234" t="s">
        <v>301</v>
      </c>
      <c r="AU1863" s="234" t="s">
        <v>120</v>
      </c>
      <c r="AV1863" s="15" t="s">
        <v>299</v>
      </c>
      <c r="AW1863" s="15" t="s">
        <v>32</v>
      </c>
      <c r="AX1863" s="15" t="s">
        <v>85</v>
      </c>
      <c r="AY1863" s="234" t="s">
        <v>292</v>
      </c>
    </row>
    <row r="1864" spans="1:65" s="2" customFormat="1" ht="24.2" customHeight="1">
      <c r="A1864" s="35"/>
      <c r="B1864" s="36"/>
      <c r="C1864" s="189" t="s">
        <v>2226</v>
      </c>
      <c r="D1864" s="189" t="s">
        <v>294</v>
      </c>
      <c r="E1864" s="190" t="s">
        <v>2227</v>
      </c>
      <c r="F1864" s="191" t="s">
        <v>2228</v>
      </c>
      <c r="G1864" s="192" t="s">
        <v>581</v>
      </c>
      <c r="H1864" s="193">
        <v>54</v>
      </c>
      <c r="I1864" s="194"/>
      <c r="J1864" s="195">
        <f>ROUND(I1864*H1864,2)</f>
        <v>0</v>
      </c>
      <c r="K1864" s="191" t="s">
        <v>298</v>
      </c>
      <c r="L1864" s="40"/>
      <c r="M1864" s="196" t="s">
        <v>1</v>
      </c>
      <c r="N1864" s="197" t="s">
        <v>43</v>
      </c>
      <c r="O1864" s="72"/>
      <c r="P1864" s="198">
        <f>O1864*H1864</f>
        <v>0</v>
      </c>
      <c r="Q1864" s="198">
        <v>0</v>
      </c>
      <c r="R1864" s="198">
        <f>Q1864*H1864</f>
        <v>0</v>
      </c>
      <c r="S1864" s="198">
        <v>0</v>
      </c>
      <c r="T1864" s="199">
        <f>S1864*H1864</f>
        <v>0</v>
      </c>
      <c r="U1864" s="35"/>
      <c r="V1864" s="35"/>
      <c r="W1864" s="35"/>
      <c r="X1864" s="35"/>
      <c r="Y1864" s="35"/>
      <c r="Z1864" s="35"/>
      <c r="AA1864" s="35"/>
      <c r="AB1864" s="35"/>
      <c r="AC1864" s="35"/>
      <c r="AD1864" s="35"/>
      <c r="AE1864" s="35"/>
      <c r="AR1864" s="200" t="s">
        <v>438</v>
      </c>
      <c r="AT1864" s="200" t="s">
        <v>294</v>
      </c>
      <c r="AU1864" s="200" t="s">
        <v>120</v>
      </c>
      <c r="AY1864" s="18" t="s">
        <v>292</v>
      </c>
      <c r="BE1864" s="201">
        <f>IF(N1864="základní",J1864,0)</f>
        <v>0</v>
      </c>
      <c r="BF1864" s="201">
        <f>IF(N1864="snížená",J1864,0)</f>
        <v>0</v>
      </c>
      <c r="BG1864" s="201">
        <f>IF(N1864="zákl. přenesená",J1864,0)</f>
        <v>0</v>
      </c>
      <c r="BH1864" s="201">
        <f>IF(N1864="sníž. přenesená",J1864,0)</f>
        <v>0</v>
      </c>
      <c r="BI1864" s="201">
        <f>IF(N1864="nulová",J1864,0)</f>
        <v>0</v>
      </c>
      <c r="BJ1864" s="18" t="s">
        <v>120</v>
      </c>
      <c r="BK1864" s="201">
        <f>ROUND(I1864*H1864,2)</f>
        <v>0</v>
      </c>
      <c r="BL1864" s="18" t="s">
        <v>438</v>
      </c>
      <c r="BM1864" s="200" t="s">
        <v>2229</v>
      </c>
    </row>
    <row r="1865" spans="1:65" s="13" customFormat="1" ht="11.25">
      <c r="B1865" s="202"/>
      <c r="C1865" s="203"/>
      <c r="D1865" s="204" t="s">
        <v>301</v>
      </c>
      <c r="E1865" s="205" t="s">
        <v>1</v>
      </c>
      <c r="F1865" s="206" t="s">
        <v>2230</v>
      </c>
      <c r="G1865" s="203"/>
      <c r="H1865" s="205" t="s">
        <v>1</v>
      </c>
      <c r="I1865" s="207"/>
      <c r="J1865" s="203"/>
      <c r="K1865" s="203"/>
      <c r="L1865" s="208"/>
      <c r="M1865" s="209"/>
      <c r="N1865" s="210"/>
      <c r="O1865" s="210"/>
      <c r="P1865" s="210"/>
      <c r="Q1865" s="210"/>
      <c r="R1865" s="210"/>
      <c r="S1865" s="210"/>
      <c r="T1865" s="211"/>
      <c r="AT1865" s="212" t="s">
        <v>301</v>
      </c>
      <c r="AU1865" s="212" t="s">
        <v>120</v>
      </c>
      <c r="AV1865" s="13" t="s">
        <v>85</v>
      </c>
      <c r="AW1865" s="13" t="s">
        <v>32</v>
      </c>
      <c r="AX1865" s="13" t="s">
        <v>77</v>
      </c>
      <c r="AY1865" s="212" t="s">
        <v>292</v>
      </c>
    </row>
    <row r="1866" spans="1:65" s="14" customFormat="1" ht="11.25">
      <c r="B1866" s="213"/>
      <c r="C1866" s="214"/>
      <c r="D1866" s="204" t="s">
        <v>301</v>
      </c>
      <c r="E1866" s="215" t="s">
        <v>1</v>
      </c>
      <c r="F1866" s="216" t="s">
        <v>2231</v>
      </c>
      <c r="G1866" s="214"/>
      <c r="H1866" s="217">
        <v>1</v>
      </c>
      <c r="I1866" s="218"/>
      <c r="J1866" s="214"/>
      <c r="K1866" s="214"/>
      <c r="L1866" s="219"/>
      <c r="M1866" s="220"/>
      <c r="N1866" s="221"/>
      <c r="O1866" s="221"/>
      <c r="P1866" s="221"/>
      <c r="Q1866" s="221"/>
      <c r="R1866" s="221"/>
      <c r="S1866" s="221"/>
      <c r="T1866" s="222"/>
      <c r="AT1866" s="223" t="s">
        <v>301</v>
      </c>
      <c r="AU1866" s="223" t="s">
        <v>120</v>
      </c>
      <c r="AV1866" s="14" t="s">
        <v>120</v>
      </c>
      <c r="AW1866" s="14" t="s">
        <v>32</v>
      </c>
      <c r="AX1866" s="14" t="s">
        <v>77</v>
      </c>
      <c r="AY1866" s="223" t="s">
        <v>292</v>
      </c>
    </row>
    <row r="1867" spans="1:65" s="16" customFormat="1" ht="11.25">
      <c r="B1867" s="235"/>
      <c r="C1867" s="236"/>
      <c r="D1867" s="204" t="s">
        <v>301</v>
      </c>
      <c r="E1867" s="237" t="s">
        <v>1</v>
      </c>
      <c r="F1867" s="238" t="s">
        <v>316</v>
      </c>
      <c r="G1867" s="236"/>
      <c r="H1867" s="239">
        <v>1</v>
      </c>
      <c r="I1867" s="240"/>
      <c r="J1867" s="236"/>
      <c r="K1867" s="236"/>
      <c r="L1867" s="241"/>
      <c r="M1867" s="242"/>
      <c r="N1867" s="243"/>
      <c r="O1867" s="243"/>
      <c r="P1867" s="243"/>
      <c r="Q1867" s="243"/>
      <c r="R1867" s="243"/>
      <c r="S1867" s="243"/>
      <c r="T1867" s="244"/>
      <c r="AT1867" s="245" t="s">
        <v>301</v>
      </c>
      <c r="AU1867" s="245" t="s">
        <v>120</v>
      </c>
      <c r="AV1867" s="16" t="s">
        <v>317</v>
      </c>
      <c r="AW1867" s="16" t="s">
        <v>32</v>
      </c>
      <c r="AX1867" s="16" t="s">
        <v>77</v>
      </c>
      <c r="AY1867" s="245" t="s">
        <v>292</v>
      </c>
    </row>
    <row r="1868" spans="1:65" s="13" customFormat="1" ht="11.25">
      <c r="B1868" s="202"/>
      <c r="C1868" s="203"/>
      <c r="D1868" s="204" t="s">
        <v>301</v>
      </c>
      <c r="E1868" s="205" t="s">
        <v>1</v>
      </c>
      <c r="F1868" s="206" t="s">
        <v>2232</v>
      </c>
      <c r="G1868" s="203"/>
      <c r="H1868" s="205" t="s">
        <v>1</v>
      </c>
      <c r="I1868" s="207"/>
      <c r="J1868" s="203"/>
      <c r="K1868" s="203"/>
      <c r="L1868" s="208"/>
      <c r="M1868" s="209"/>
      <c r="N1868" s="210"/>
      <c r="O1868" s="210"/>
      <c r="P1868" s="210"/>
      <c r="Q1868" s="210"/>
      <c r="R1868" s="210"/>
      <c r="S1868" s="210"/>
      <c r="T1868" s="211"/>
      <c r="AT1868" s="212" t="s">
        <v>301</v>
      </c>
      <c r="AU1868" s="212" t="s">
        <v>120</v>
      </c>
      <c r="AV1868" s="13" t="s">
        <v>85</v>
      </c>
      <c r="AW1868" s="13" t="s">
        <v>32</v>
      </c>
      <c r="AX1868" s="13" t="s">
        <v>77</v>
      </c>
      <c r="AY1868" s="212" t="s">
        <v>292</v>
      </c>
    </row>
    <row r="1869" spans="1:65" s="14" customFormat="1" ht="11.25">
      <c r="B1869" s="213"/>
      <c r="C1869" s="214"/>
      <c r="D1869" s="204" t="s">
        <v>301</v>
      </c>
      <c r="E1869" s="215" t="s">
        <v>1</v>
      </c>
      <c r="F1869" s="216" t="s">
        <v>2233</v>
      </c>
      <c r="G1869" s="214"/>
      <c r="H1869" s="217">
        <v>19</v>
      </c>
      <c r="I1869" s="218"/>
      <c r="J1869" s="214"/>
      <c r="K1869" s="214"/>
      <c r="L1869" s="219"/>
      <c r="M1869" s="220"/>
      <c r="N1869" s="221"/>
      <c r="O1869" s="221"/>
      <c r="P1869" s="221"/>
      <c r="Q1869" s="221"/>
      <c r="R1869" s="221"/>
      <c r="S1869" s="221"/>
      <c r="T1869" s="222"/>
      <c r="AT1869" s="223" t="s">
        <v>301</v>
      </c>
      <c r="AU1869" s="223" t="s">
        <v>120</v>
      </c>
      <c r="AV1869" s="14" t="s">
        <v>120</v>
      </c>
      <c r="AW1869" s="14" t="s">
        <v>32</v>
      </c>
      <c r="AX1869" s="14" t="s">
        <v>77</v>
      </c>
      <c r="AY1869" s="223" t="s">
        <v>292</v>
      </c>
    </row>
    <row r="1870" spans="1:65" s="14" customFormat="1" ht="11.25">
      <c r="B1870" s="213"/>
      <c r="C1870" s="214"/>
      <c r="D1870" s="204" t="s">
        <v>301</v>
      </c>
      <c r="E1870" s="215" t="s">
        <v>1</v>
      </c>
      <c r="F1870" s="216" t="s">
        <v>2234</v>
      </c>
      <c r="G1870" s="214"/>
      <c r="H1870" s="217">
        <v>18</v>
      </c>
      <c r="I1870" s="218"/>
      <c r="J1870" s="214"/>
      <c r="K1870" s="214"/>
      <c r="L1870" s="219"/>
      <c r="M1870" s="220"/>
      <c r="N1870" s="221"/>
      <c r="O1870" s="221"/>
      <c r="P1870" s="221"/>
      <c r="Q1870" s="221"/>
      <c r="R1870" s="221"/>
      <c r="S1870" s="221"/>
      <c r="T1870" s="222"/>
      <c r="AT1870" s="223" t="s">
        <v>301</v>
      </c>
      <c r="AU1870" s="223" t="s">
        <v>120</v>
      </c>
      <c r="AV1870" s="14" t="s">
        <v>120</v>
      </c>
      <c r="AW1870" s="14" t="s">
        <v>32</v>
      </c>
      <c r="AX1870" s="14" t="s">
        <v>77</v>
      </c>
      <c r="AY1870" s="223" t="s">
        <v>292</v>
      </c>
    </row>
    <row r="1871" spans="1:65" s="16" customFormat="1" ht="11.25">
      <c r="B1871" s="235"/>
      <c r="C1871" s="236"/>
      <c r="D1871" s="204" t="s">
        <v>301</v>
      </c>
      <c r="E1871" s="237" t="s">
        <v>1</v>
      </c>
      <c r="F1871" s="238" t="s">
        <v>316</v>
      </c>
      <c r="G1871" s="236"/>
      <c r="H1871" s="239">
        <v>37</v>
      </c>
      <c r="I1871" s="240"/>
      <c r="J1871" s="236"/>
      <c r="K1871" s="236"/>
      <c r="L1871" s="241"/>
      <c r="M1871" s="242"/>
      <c r="N1871" s="243"/>
      <c r="O1871" s="243"/>
      <c r="P1871" s="243"/>
      <c r="Q1871" s="243"/>
      <c r="R1871" s="243"/>
      <c r="S1871" s="243"/>
      <c r="T1871" s="244"/>
      <c r="AT1871" s="245" t="s">
        <v>301</v>
      </c>
      <c r="AU1871" s="245" t="s">
        <v>120</v>
      </c>
      <c r="AV1871" s="16" t="s">
        <v>317</v>
      </c>
      <c r="AW1871" s="16" t="s">
        <v>32</v>
      </c>
      <c r="AX1871" s="16" t="s">
        <v>77</v>
      </c>
      <c r="AY1871" s="245" t="s">
        <v>292</v>
      </c>
    </row>
    <row r="1872" spans="1:65" s="13" customFormat="1" ht="11.25">
      <c r="B1872" s="202"/>
      <c r="C1872" s="203"/>
      <c r="D1872" s="204" t="s">
        <v>301</v>
      </c>
      <c r="E1872" s="205" t="s">
        <v>1</v>
      </c>
      <c r="F1872" s="206" t="s">
        <v>2235</v>
      </c>
      <c r="G1872" s="203"/>
      <c r="H1872" s="205" t="s">
        <v>1</v>
      </c>
      <c r="I1872" s="207"/>
      <c r="J1872" s="203"/>
      <c r="K1872" s="203"/>
      <c r="L1872" s="208"/>
      <c r="M1872" s="209"/>
      <c r="N1872" s="210"/>
      <c r="O1872" s="210"/>
      <c r="P1872" s="210"/>
      <c r="Q1872" s="210"/>
      <c r="R1872" s="210"/>
      <c r="S1872" s="210"/>
      <c r="T1872" s="211"/>
      <c r="AT1872" s="212" t="s">
        <v>301</v>
      </c>
      <c r="AU1872" s="212" t="s">
        <v>120</v>
      </c>
      <c r="AV1872" s="13" t="s">
        <v>85</v>
      </c>
      <c r="AW1872" s="13" t="s">
        <v>32</v>
      </c>
      <c r="AX1872" s="13" t="s">
        <v>77</v>
      </c>
      <c r="AY1872" s="212" t="s">
        <v>292</v>
      </c>
    </row>
    <row r="1873" spans="2:51" s="14" customFormat="1" ht="11.25">
      <c r="B1873" s="213"/>
      <c r="C1873" s="214"/>
      <c r="D1873" s="204" t="s">
        <v>301</v>
      </c>
      <c r="E1873" s="215" t="s">
        <v>1</v>
      </c>
      <c r="F1873" s="216" t="s">
        <v>2236</v>
      </c>
      <c r="G1873" s="214"/>
      <c r="H1873" s="217">
        <v>1</v>
      </c>
      <c r="I1873" s="218"/>
      <c r="J1873" s="214"/>
      <c r="K1873" s="214"/>
      <c r="L1873" s="219"/>
      <c r="M1873" s="220"/>
      <c r="N1873" s="221"/>
      <c r="O1873" s="221"/>
      <c r="P1873" s="221"/>
      <c r="Q1873" s="221"/>
      <c r="R1873" s="221"/>
      <c r="S1873" s="221"/>
      <c r="T1873" s="222"/>
      <c r="AT1873" s="223" t="s">
        <v>301</v>
      </c>
      <c r="AU1873" s="223" t="s">
        <v>120</v>
      </c>
      <c r="AV1873" s="14" t="s">
        <v>120</v>
      </c>
      <c r="AW1873" s="14" t="s">
        <v>32</v>
      </c>
      <c r="AX1873" s="14" t="s">
        <v>77</v>
      </c>
      <c r="AY1873" s="223" t="s">
        <v>292</v>
      </c>
    </row>
    <row r="1874" spans="2:51" s="14" customFormat="1" ht="11.25">
      <c r="B1874" s="213"/>
      <c r="C1874" s="214"/>
      <c r="D1874" s="204" t="s">
        <v>301</v>
      </c>
      <c r="E1874" s="215" t="s">
        <v>1</v>
      </c>
      <c r="F1874" s="216" t="s">
        <v>2237</v>
      </c>
      <c r="G1874" s="214"/>
      <c r="H1874" s="217">
        <v>4</v>
      </c>
      <c r="I1874" s="218"/>
      <c r="J1874" s="214"/>
      <c r="K1874" s="214"/>
      <c r="L1874" s="219"/>
      <c r="M1874" s="220"/>
      <c r="N1874" s="221"/>
      <c r="O1874" s="221"/>
      <c r="P1874" s="221"/>
      <c r="Q1874" s="221"/>
      <c r="R1874" s="221"/>
      <c r="S1874" s="221"/>
      <c r="T1874" s="222"/>
      <c r="AT1874" s="223" t="s">
        <v>301</v>
      </c>
      <c r="AU1874" s="223" t="s">
        <v>120</v>
      </c>
      <c r="AV1874" s="14" t="s">
        <v>120</v>
      </c>
      <c r="AW1874" s="14" t="s">
        <v>32</v>
      </c>
      <c r="AX1874" s="14" t="s">
        <v>77</v>
      </c>
      <c r="AY1874" s="223" t="s">
        <v>292</v>
      </c>
    </row>
    <row r="1875" spans="2:51" s="14" customFormat="1" ht="11.25">
      <c r="B1875" s="213"/>
      <c r="C1875" s="214"/>
      <c r="D1875" s="204" t="s">
        <v>301</v>
      </c>
      <c r="E1875" s="215" t="s">
        <v>1</v>
      </c>
      <c r="F1875" s="216" t="s">
        <v>2238</v>
      </c>
      <c r="G1875" s="214"/>
      <c r="H1875" s="217">
        <v>3</v>
      </c>
      <c r="I1875" s="218"/>
      <c r="J1875" s="214"/>
      <c r="K1875" s="214"/>
      <c r="L1875" s="219"/>
      <c r="M1875" s="220"/>
      <c r="N1875" s="221"/>
      <c r="O1875" s="221"/>
      <c r="P1875" s="221"/>
      <c r="Q1875" s="221"/>
      <c r="R1875" s="221"/>
      <c r="S1875" s="221"/>
      <c r="T1875" s="222"/>
      <c r="AT1875" s="223" t="s">
        <v>301</v>
      </c>
      <c r="AU1875" s="223" t="s">
        <v>120</v>
      </c>
      <c r="AV1875" s="14" t="s">
        <v>120</v>
      </c>
      <c r="AW1875" s="14" t="s">
        <v>32</v>
      </c>
      <c r="AX1875" s="14" t="s">
        <v>77</v>
      </c>
      <c r="AY1875" s="223" t="s">
        <v>292</v>
      </c>
    </row>
    <row r="1876" spans="2:51" s="16" customFormat="1" ht="11.25">
      <c r="B1876" s="235"/>
      <c r="C1876" s="236"/>
      <c r="D1876" s="204" t="s">
        <v>301</v>
      </c>
      <c r="E1876" s="237" t="s">
        <v>1</v>
      </c>
      <c r="F1876" s="238" t="s">
        <v>316</v>
      </c>
      <c r="G1876" s="236"/>
      <c r="H1876" s="239">
        <v>8</v>
      </c>
      <c r="I1876" s="240"/>
      <c r="J1876" s="236"/>
      <c r="K1876" s="236"/>
      <c r="L1876" s="241"/>
      <c r="M1876" s="242"/>
      <c r="N1876" s="243"/>
      <c r="O1876" s="243"/>
      <c r="P1876" s="243"/>
      <c r="Q1876" s="243"/>
      <c r="R1876" s="243"/>
      <c r="S1876" s="243"/>
      <c r="T1876" s="244"/>
      <c r="AT1876" s="245" t="s">
        <v>301</v>
      </c>
      <c r="AU1876" s="245" t="s">
        <v>120</v>
      </c>
      <c r="AV1876" s="16" t="s">
        <v>317</v>
      </c>
      <c r="AW1876" s="16" t="s">
        <v>32</v>
      </c>
      <c r="AX1876" s="16" t="s">
        <v>77</v>
      </c>
      <c r="AY1876" s="245" t="s">
        <v>292</v>
      </c>
    </row>
    <row r="1877" spans="2:51" s="13" customFormat="1" ht="11.25">
      <c r="B1877" s="202"/>
      <c r="C1877" s="203"/>
      <c r="D1877" s="204" t="s">
        <v>301</v>
      </c>
      <c r="E1877" s="205" t="s">
        <v>1</v>
      </c>
      <c r="F1877" s="206" t="s">
        <v>2239</v>
      </c>
      <c r="G1877" s="203"/>
      <c r="H1877" s="205" t="s">
        <v>1</v>
      </c>
      <c r="I1877" s="207"/>
      <c r="J1877" s="203"/>
      <c r="K1877" s="203"/>
      <c r="L1877" s="208"/>
      <c r="M1877" s="209"/>
      <c r="N1877" s="210"/>
      <c r="O1877" s="210"/>
      <c r="P1877" s="210"/>
      <c r="Q1877" s="210"/>
      <c r="R1877" s="210"/>
      <c r="S1877" s="210"/>
      <c r="T1877" s="211"/>
      <c r="AT1877" s="212" t="s">
        <v>301</v>
      </c>
      <c r="AU1877" s="212" t="s">
        <v>120</v>
      </c>
      <c r="AV1877" s="13" t="s">
        <v>85</v>
      </c>
      <c r="AW1877" s="13" t="s">
        <v>32</v>
      </c>
      <c r="AX1877" s="13" t="s">
        <v>77</v>
      </c>
      <c r="AY1877" s="212" t="s">
        <v>292</v>
      </c>
    </row>
    <row r="1878" spans="2:51" s="14" customFormat="1" ht="11.25">
      <c r="B1878" s="213"/>
      <c r="C1878" s="214"/>
      <c r="D1878" s="204" t="s">
        <v>301</v>
      </c>
      <c r="E1878" s="215" t="s">
        <v>1</v>
      </c>
      <c r="F1878" s="216" t="s">
        <v>2240</v>
      </c>
      <c r="G1878" s="214"/>
      <c r="H1878" s="217">
        <v>1</v>
      </c>
      <c r="I1878" s="218"/>
      <c r="J1878" s="214"/>
      <c r="K1878" s="214"/>
      <c r="L1878" s="219"/>
      <c r="M1878" s="220"/>
      <c r="N1878" s="221"/>
      <c r="O1878" s="221"/>
      <c r="P1878" s="221"/>
      <c r="Q1878" s="221"/>
      <c r="R1878" s="221"/>
      <c r="S1878" s="221"/>
      <c r="T1878" s="222"/>
      <c r="AT1878" s="223" t="s">
        <v>301</v>
      </c>
      <c r="AU1878" s="223" t="s">
        <v>120</v>
      </c>
      <c r="AV1878" s="14" t="s">
        <v>120</v>
      </c>
      <c r="AW1878" s="14" t="s">
        <v>32</v>
      </c>
      <c r="AX1878" s="14" t="s">
        <v>77</v>
      </c>
      <c r="AY1878" s="223" t="s">
        <v>292</v>
      </c>
    </row>
    <row r="1879" spans="2:51" s="14" customFormat="1" ht="11.25">
      <c r="B1879" s="213"/>
      <c r="C1879" s="214"/>
      <c r="D1879" s="204" t="s">
        <v>301</v>
      </c>
      <c r="E1879" s="215" t="s">
        <v>1</v>
      </c>
      <c r="F1879" s="216" t="s">
        <v>2241</v>
      </c>
      <c r="G1879" s="214"/>
      <c r="H1879" s="217">
        <v>1</v>
      </c>
      <c r="I1879" s="218"/>
      <c r="J1879" s="214"/>
      <c r="K1879" s="214"/>
      <c r="L1879" s="219"/>
      <c r="M1879" s="220"/>
      <c r="N1879" s="221"/>
      <c r="O1879" s="221"/>
      <c r="P1879" s="221"/>
      <c r="Q1879" s="221"/>
      <c r="R1879" s="221"/>
      <c r="S1879" s="221"/>
      <c r="T1879" s="222"/>
      <c r="AT1879" s="223" t="s">
        <v>301</v>
      </c>
      <c r="AU1879" s="223" t="s">
        <v>120</v>
      </c>
      <c r="AV1879" s="14" t="s">
        <v>120</v>
      </c>
      <c r="AW1879" s="14" t="s">
        <v>32</v>
      </c>
      <c r="AX1879" s="14" t="s">
        <v>77</v>
      </c>
      <c r="AY1879" s="223" t="s">
        <v>292</v>
      </c>
    </row>
    <row r="1880" spans="2:51" s="14" customFormat="1" ht="11.25">
      <c r="B1880" s="213"/>
      <c r="C1880" s="214"/>
      <c r="D1880" s="204" t="s">
        <v>301</v>
      </c>
      <c r="E1880" s="215" t="s">
        <v>1</v>
      </c>
      <c r="F1880" s="216" t="s">
        <v>2242</v>
      </c>
      <c r="G1880" s="214"/>
      <c r="H1880" s="217">
        <v>1</v>
      </c>
      <c r="I1880" s="218"/>
      <c r="J1880" s="214"/>
      <c r="K1880" s="214"/>
      <c r="L1880" s="219"/>
      <c r="M1880" s="220"/>
      <c r="N1880" s="221"/>
      <c r="O1880" s="221"/>
      <c r="P1880" s="221"/>
      <c r="Q1880" s="221"/>
      <c r="R1880" s="221"/>
      <c r="S1880" s="221"/>
      <c r="T1880" s="222"/>
      <c r="AT1880" s="223" t="s">
        <v>301</v>
      </c>
      <c r="AU1880" s="223" t="s">
        <v>120</v>
      </c>
      <c r="AV1880" s="14" t="s">
        <v>120</v>
      </c>
      <c r="AW1880" s="14" t="s">
        <v>32</v>
      </c>
      <c r="AX1880" s="14" t="s">
        <v>77</v>
      </c>
      <c r="AY1880" s="223" t="s">
        <v>292</v>
      </c>
    </row>
    <row r="1881" spans="2:51" s="16" customFormat="1" ht="11.25">
      <c r="B1881" s="235"/>
      <c r="C1881" s="236"/>
      <c r="D1881" s="204" t="s">
        <v>301</v>
      </c>
      <c r="E1881" s="237" t="s">
        <v>1</v>
      </c>
      <c r="F1881" s="238" t="s">
        <v>316</v>
      </c>
      <c r="G1881" s="236"/>
      <c r="H1881" s="239">
        <v>3</v>
      </c>
      <c r="I1881" s="240"/>
      <c r="J1881" s="236"/>
      <c r="K1881" s="236"/>
      <c r="L1881" s="241"/>
      <c r="M1881" s="242"/>
      <c r="N1881" s="243"/>
      <c r="O1881" s="243"/>
      <c r="P1881" s="243"/>
      <c r="Q1881" s="243"/>
      <c r="R1881" s="243"/>
      <c r="S1881" s="243"/>
      <c r="T1881" s="244"/>
      <c r="AT1881" s="245" t="s">
        <v>301</v>
      </c>
      <c r="AU1881" s="245" t="s">
        <v>120</v>
      </c>
      <c r="AV1881" s="16" t="s">
        <v>317</v>
      </c>
      <c r="AW1881" s="16" t="s">
        <v>32</v>
      </c>
      <c r="AX1881" s="16" t="s">
        <v>77</v>
      </c>
      <c r="AY1881" s="245" t="s">
        <v>292</v>
      </c>
    </row>
    <row r="1882" spans="2:51" s="13" customFormat="1" ht="11.25">
      <c r="B1882" s="202"/>
      <c r="C1882" s="203"/>
      <c r="D1882" s="204" t="s">
        <v>301</v>
      </c>
      <c r="E1882" s="205" t="s">
        <v>1</v>
      </c>
      <c r="F1882" s="206" t="s">
        <v>2243</v>
      </c>
      <c r="G1882" s="203"/>
      <c r="H1882" s="205" t="s">
        <v>1</v>
      </c>
      <c r="I1882" s="207"/>
      <c r="J1882" s="203"/>
      <c r="K1882" s="203"/>
      <c r="L1882" s="208"/>
      <c r="M1882" s="209"/>
      <c r="N1882" s="210"/>
      <c r="O1882" s="210"/>
      <c r="P1882" s="210"/>
      <c r="Q1882" s="210"/>
      <c r="R1882" s="210"/>
      <c r="S1882" s="210"/>
      <c r="T1882" s="211"/>
      <c r="AT1882" s="212" t="s">
        <v>301</v>
      </c>
      <c r="AU1882" s="212" t="s">
        <v>120</v>
      </c>
      <c r="AV1882" s="13" t="s">
        <v>85</v>
      </c>
      <c r="AW1882" s="13" t="s">
        <v>32</v>
      </c>
      <c r="AX1882" s="13" t="s">
        <v>77</v>
      </c>
      <c r="AY1882" s="212" t="s">
        <v>292</v>
      </c>
    </row>
    <row r="1883" spans="2:51" s="14" customFormat="1" ht="11.25">
      <c r="B1883" s="213"/>
      <c r="C1883" s="214"/>
      <c r="D1883" s="204" t="s">
        <v>301</v>
      </c>
      <c r="E1883" s="215" t="s">
        <v>1</v>
      </c>
      <c r="F1883" s="216" t="s">
        <v>2244</v>
      </c>
      <c r="G1883" s="214"/>
      <c r="H1883" s="217">
        <v>1</v>
      </c>
      <c r="I1883" s="218"/>
      <c r="J1883" s="214"/>
      <c r="K1883" s="214"/>
      <c r="L1883" s="219"/>
      <c r="M1883" s="220"/>
      <c r="N1883" s="221"/>
      <c r="O1883" s="221"/>
      <c r="P1883" s="221"/>
      <c r="Q1883" s="221"/>
      <c r="R1883" s="221"/>
      <c r="S1883" s="221"/>
      <c r="T1883" s="222"/>
      <c r="AT1883" s="223" t="s">
        <v>301</v>
      </c>
      <c r="AU1883" s="223" t="s">
        <v>120</v>
      </c>
      <c r="AV1883" s="14" t="s">
        <v>120</v>
      </c>
      <c r="AW1883" s="14" t="s">
        <v>32</v>
      </c>
      <c r="AX1883" s="14" t="s">
        <v>77</v>
      </c>
      <c r="AY1883" s="223" t="s">
        <v>292</v>
      </c>
    </row>
    <row r="1884" spans="2:51" s="14" customFormat="1" ht="11.25">
      <c r="B1884" s="213"/>
      <c r="C1884" s="214"/>
      <c r="D1884" s="204" t="s">
        <v>301</v>
      </c>
      <c r="E1884" s="215" t="s">
        <v>1</v>
      </c>
      <c r="F1884" s="216" t="s">
        <v>2245</v>
      </c>
      <c r="G1884" s="214"/>
      <c r="H1884" s="217">
        <v>1</v>
      </c>
      <c r="I1884" s="218"/>
      <c r="J1884" s="214"/>
      <c r="K1884" s="214"/>
      <c r="L1884" s="219"/>
      <c r="M1884" s="220"/>
      <c r="N1884" s="221"/>
      <c r="O1884" s="221"/>
      <c r="P1884" s="221"/>
      <c r="Q1884" s="221"/>
      <c r="R1884" s="221"/>
      <c r="S1884" s="221"/>
      <c r="T1884" s="222"/>
      <c r="AT1884" s="223" t="s">
        <v>301</v>
      </c>
      <c r="AU1884" s="223" t="s">
        <v>120</v>
      </c>
      <c r="AV1884" s="14" t="s">
        <v>120</v>
      </c>
      <c r="AW1884" s="14" t="s">
        <v>32</v>
      </c>
      <c r="AX1884" s="14" t="s">
        <v>77</v>
      </c>
      <c r="AY1884" s="223" t="s">
        <v>292</v>
      </c>
    </row>
    <row r="1885" spans="2:51" s="14" customFormat="1" ht="11.25">
      <c r="B1885" s="213"/>
      <c r="C1885" s="214"/>
      <c r="D1885" s="204" t="s">
        <v>301</v>
      </c>
      <c r="E1885" s="215" t="s">
        <v>1</v>
      </c>
      <c r="F1885" s="216" t="s">
        <v>2246</v>
      </c>
      <c r="G1885" s="214"/>
      <c r="H1885" s="217">
        <v>1</v>
      </c>
      <c r="I1885" s="218"/>
      <c r="J1885" s="214"/>
      <c r="K1885" s="214"/>
      <c r="L1885" s="219"/>
      <c r="M1885" s="220"/>
      <c r="N1885" s="221"/>
      <c r="O1885" s="221"/>
      <c r="P1885" s="221"/>
      <c r="Q1885" s="221"/>
      <c r="R1885" s="221"/>
      <c r="S1885" s="221"/>
      <c r="T1885" s="222"/>
      <c r="AT1885" s="223" t="s">
        <v>301</v>
      </c>
      <c r="AU1885" s="223" t="s">
        <v>120</v>
      </c>
      <c r="AV1885" s="14" t="s">
        <v>120</v>
      </c>
      <c r="AW1885" s="14" t="s">
        <v>32</v>
      </c>
      <c r="AX1885" s="14" t="s">
        <v>77</v>
      </c>
      <c r="AY1885" s="223" t="s">
        <v>292</v>
      </c>
    </row>
    <row r="1886" spans="2:51" s="14" customFormat="1" ht="11.25">
      <c r="B1886" s="213"/>
      <c r="C1886" s="214"/>
      <c r="D1886" s="204" t="s">
        <v>301</v>
      </c>
      <c r="E1886" s="215" t="s">
        <v>1</v>
      </c>
      <c r="F1886" s="216" t="s">
        <v>2247</v>
      </c>
      <c r="G1886" s="214"/>
      <c r="H1886" s="217">
        <v>1</v>
      </c>
      <c r="I1886" s="218"/>
      <c r="J1886" s="214"/>
      <c r="K1886" s="214"/>
      <c r="L1886" s="219"/>
      <c r="M1886" s="220"/>
      <c r="N1886" s="221"/>
      <c r="O1886" s="221"/>
      <c r="P1886" s="221"/>
      <c r="Q1886" s="221"/>
      <c r="R1886" s="221"/>
      <c r="S1886" s="221"/>
      <c r="T1886" s="222"/>
      <c r="AT1886" s="223" t="s">
        <v>301</v>
      </c>
      <c r="AU1886" s="223" t="s">
        <v>120</v>
      </c>
      <c r="AV1886" s="14" t="s">
        <v>120</v>
      </c>
      <c r="AW1886" s="14" t="s">
        <v>32</v>
      </c>
      <c r="AX1886" s="14" t="s">
        <v>77</v>
      </c>
      <c r="AY1886" s="223" t="s">
        <v>292</v>
      </c>
    </row>
    <row r="1887" spans="2:51" s="16" customFormat="1" ht="11.25">
      <c r="B1887" s="235"/>
      <c r="C1887" s="236"/>
      <c r="D1887" s="204" t="s">
        <v>301</v>
      </c>
      <c r="E1887" s="237" t="s">
        <v>1</v>
      </c>
      <c r="F1887" s="238" t="s">
        <v>316</v>
      </c>
      <c r="G1887" s="236"/>
      <c r="H1887" s="239">
        <v>4</v>
      </c>
      <c r="I1887" s="240"/>
      <c r="J1887" s="236"/>
      <c r="K1887" s="236"/>
      <c r="L1887" s="241"/>
      <c r="M1887" s="242"/>
      <c r="N1887" s="243"/>
      <c r="O1887" s="243"/>
      <c r="P1887" s="243"/>
      <c r="Q1887" s="243"/>
      <c r="R1887" s="243"/>
      <c r="S1887" s="243"/>
      <c r="T1887" s="244"/>
      <c r="AT1887" s="245" t="s">
        <v>301</v>
      </c>
      <c r="AU1887" s="245" t="s">
        <v>120</v>
      </c>
      <c r="AV1887" s="16" t="s">
        <v>317</v>
      </c>
      <c r="AW1887" s="16" t="s">
        <v>32</v>
      </c>
      <c r="AX1887" s="16" t="s">
        <v>77</v>
      </c>
      <c r="AY1887" s="245" t="s">
        <v>292</v>
      </c>
    </row>
    <row r="1888" spans="2:51" s="13" customFormat="1" ht="11.25">
      <c r="B1888" s="202"/>
      <c r="C1888" s="203"/>
      <c r="D1888" s="204" t="s">
        <v>301</v>
      </c>
      <c r="E1888" s="205" t="s">
        <v>1</v>
      </c>
      <c r="F1888" s="206" t="s">
        <v>2248</v>
      </c>
      <c r="G1888" s="203"/>
      <c r="H1888" s="205" t="s">
        <v>1</v>
      </c>
      <c r="I1888" s="207"/>
      <c r="J1888" s="203"/>
      <c r="K1888" s="203"/>
      <c r="L1888" s="208"/>
      <c r="M1888" s="209"/>
      <c r="N1888" s="210"/>
      <c r="O1888" s="210"/>
      <c r="P1888" s="210"/>
      <c r="Q1888" s="210"/>
      <c r="R1888" s="210"/>
      <c r="S1888" s="210"/>
      <c r="T1888" s="211"/>
      <c r="AT1888" s="212" t="s">
        <v>301</v>
      </c>
      <c r="AU1888" s="212" t="s">
        <v>120</v>
      </c>
      <c r="AV1888" s="13" t="s">
        <v>85</v>
      </c>
      <c r="AW1888" s="13" t="s">
        <v>32</v>
      </c>
      <c r="AX1888" s="13" t="s">
        <v>77</v>
      </c>
      <c r="AY1888" s="212" t="s">
        <v>292</v>
      </c>
    </row>
    <row r="1889" spans="1:65" s="14" customFormat="1" ht="11.25">
      <c r="B1889" s="213"/>
      <c r="C1889" s="214"/>
      <c r="D1889" s="204" t="s">
        <v>301</v>
      </c>
      <c r="E1889" s="215" t="s">
        <v>1</v>
      </c>
      <c r="F1889" s="216" t="s">
        <v>2249</v>
      </c>
      <c r="G1889" s="214"/>
      <c r="H1889" s="217">
        <v>1</v>
      </c>
      <c r="I1889" s="218"/>
      <c r="J1889" s="214"/>
      <c r="K1889" s="214"/>
      <c r="L1889" s="219"/>
      <c r="M1889" s="220"/>
      <c r="N1889" s="221"/>
      <c r="O1889" s="221"/>
      <c r="P1889" s="221"/>
      <c r="Q1889" s="221"/>
      <c r="R1889" s="221"/>
      <c r="S1889" s="221"/>
      <c r="T1889" s="222"/>
      <c r="AT1889" s="223" t="s">
        <v>301</v>
      </c>
      <c r="AU1889" s="223" t="s">
        <v>120</v>
      </c>
      <c r="AV1889" s="14" t="s">
        <v>120</v>
      </c>
      <c r="AW1889" s="14" t="s">
        <v>32</v>
      </c>
      <c r="AX1889" s="14" t="s">
        <v>77</v>
      </c>
      <c r="AY1889" s="223" t="s">
        <v>292</v>
      </c>
    </row>
    <row r="1890" spans="1:65" s="16" customFormat="1" ht="11.25">
      <c r="B1890" s="235"/>
      <c r="C1890" s="236"/>
      <c r="D1890" s="204" t="s">
        <v>301</v>
      </c>
      <c r="E1890" s="237" t="s">
        <v>1</v>
      </c>
      <c r="F1890" s="238" t="s">
        <v>316</v>
      </c>
      <c r="G1890" s="236"/>
      <c r="H1890" s="239">
        <v>1</v>
      </c>
      <c r="I1890" s="240"/>
      <c r="J1890" s="236"/>
      <c r="K1890" s="236"/>
      <c r="L1890" s="241"/>
      <c r="M1890" s="242"/>
      <c r="N1890" s="243"/>
      <c r="O1890" s="243"/>
      <c r="P1890" s="243"/>
      <c r="Q1890" s="243"/>
      <c r="R1890" s="243"/>
      <c r="S1890" s="243"/>
      <c r="T1890" s="244"/>
      <c r="AT1890" s="245" t="s">
        <v>301</v>
      </c>
      <c r="AU1890" s="245" t="s">
        <v>120</v>
      </c>
      <c r="AV1890" s="16" t="s">
        <v>317</v>
      </c>
      <c r="AW1890" s="16" t="s">
        <v>32</v>
      </c>
      <c r="AX1890" s="16" t="s">
        <v>77</v>
      </c>
      <c r="AY1890" s="245" t="s">
        <v>292</v>
      </c>
    </row>
    <row r="1891" spans="1:65" s="15" customFormat="1" ht="11.25">
      <c r="B1891" s="224"/>
      <c r="C1891" s="225"/>
      <c r="D1891" s="204" t="s">
        <v>301</v>
      </c>
      <c r="E1891" s="226" t="s">
        <v>1</v>
      </c>
      <c r="F1891" s="227" t="s">
        <v>304</v>
      </c>
      <c r="G1891" s="225"/>
      <c r="H1891" s="228">
        <v>54</v>
      </c>
      <c r="I1891" s="229"/>
      <c r="J1891" s="225"/>
      <c r="K1891" s="225"/>
      <c r="L1891" s="230"/>
      <c r="M1891" s="231"/>
      <c r="N1891" s="232"/>
      <c r="O1891" s="232"/>
      <c r="P1891" s="232"/>
      <c r="Q1891" s="232"/>
      <c r="R1891" s="232"/>
      <c r="S1891" s="232"/>
      <c r="T1891" s="233"/>
      <c r="AT1891" s="234" t="s">
        <v>301</v>
      </c>
      <c r="AU1891" s="234" t="s">
        <v>120</v>
      </c>
      <c r="AV1891" s="15" t="s">
        <v>299</v>
      </c>
      <c r="AW1891" s="15" t="s">
        <v>32</v>
      </c>
      <c r="AX1891" s="15" t="s">
        <v>85</v>
      </c>
      <c r="AY1891" s="234" t="s">
        <v>292</v>
      </c>
    </row>
    <row r="1892" spans="1:65" s="2" customFormat="1" ht="24.2" customHeight="1">
      <c r="A1892" s="35"/>
      <c r="B1892" s="36"/>
      <c r="C1892" s="189" t="s">
        <v>2250</v>
      </c>
      <c r="D1892" s="189" t="s">
        <v>294</v>
      </c>
      <c r="E1892" s="190" t="s">
        <v>2251</v>
      </c>
      <c r="F1892" s="191" t="s">
        <v>2252</v>
      </c>
      <c r="G1892" s="192" t="s">
        <v>581</v>
      </c>
      <c r="H1892" s="193">
        <v>1</v>
      </c>
      <c r="I1892" s="194"/>
      <c r="J1892" s="195">
        <f>ROUND(I1892*H1892,2)</f>
        <v>0</v>
      </c>
      <c r="K1892" s="191" t="s">
        <v>298</v>
      </c>
      <c r="L1892" s="40"/>
      <c r="M1892" s="196" t="s">
        <v>1</v>
      </c>
      <c r="N1892" s="197" t="s">
        <v>43</v>
      </c>
      <c r="O1892" s="72"/>
      <c r="P1892" s="198">
        <f>O1892*H1892</f>
        <v>0</v>
      </c>
      <c r="Q1892" s="198">
        <v>0</v>
      </c>
      <c r="R1892" s="198">
        <f>Q1892*H1892</f>
        <v>0</v>
      </c>
      <c r="S1892" s="198">
        <v>0</v>
      </c>
      <c r="T1892" s="199">
        <f>S1892*H1892</f>
        <v>0</v>
      </c>
      <c r="U1892" s="35"/>
      <c r="V1892" s="35"/>
      <c r="W1892" s="35"/>
      <c r="X1892" s="35"/>
      <c r="Y1892" s="35"/>
      <c r="Z1892" s="35"/>
      <c r="AA1892" s="35"/>
      <c r="AB1892" s="35"/>
      <c r="AC1892" s="35"/>
      <c r="AD1892" s="35"/>
      <c r="AE1892" s="35"/>
      <c r="AR1892" s="200" t="s">
        <v>438</v>
      </c>
      <c r="AT1892" s="200" t="s">
        <v>294</v>
      </c>
      <c r="AU1892" s="200" t="s">
        <v>120</v>
      </c>
      <c r="AY1892" s="18" t="s">
        <v>292</v>
      </c>
      <c r="BE1892" s="201">
        <f>IF(N1892="základní",J1892,0)</f>
        <v>0</v>
      </c>
      <c r="BF1892" s="201">
        <f>IF(N1892="snížená",J1892,0)</f>
        <v>0</v>
      </c>
      <c r="BG1892" s="201">
        <f>IF(N1892="zákl. přenesená",J1892,0)</f>
        <v>0</v>
      </c>
      <c r="BH1892" s="201">
        <f>IF(N1892="sníž. přenesená",J1892,0)</f>
        <v>0</v>
      </c>
      <c r="BI1892" s="201">
        <f>IF(N1892="nulová",J1892,0)</f>
        <v>0</v>
      </c>
      <c r="BJ1892" s="18" t="s">
        <v>120</v>
      </c>
      <c r="BK1892" s="201">
        <f>ROUND(I1892*H1892,2)</f>
        <v>0</v>
      </c>
      <c r="BL1892" s="18" t="s">
        <v>438</v>
      </c>
      <c r="BM1892" s="200" t="s">
        <v>2253</v>
      </c>
    </row>
    <row r="1893" spans="1:65" s="14" customFormat="1" ht="11.25">
      <c r="B1893" s="213"/>
      <c r="C1893" s="214"/>
      <c r="D1893" s="204" t="s">
        <v>301</v>
      </c>
      <c r="E1893" s="215" t="s">
        <v>1</v>
      </c>
      <c r="F1893" s="216" t="s">
        <v>2254</v>
      </c>
      <c r="G1893" s="214"/>
      <c r="H1893" s="217">
        <v>1</v>
      </c>
      <c r="I1893" s="218"/>
      <c r="J1893" s="214"/>
      <c r="K1893" s="214"/>
      <c r="L1893" s="219"/>
      <c r="M1893" s="220"/>
      <c r="N1893" s="221"/>
      <c r="O1893" s="221"/>
      <c r="P1893" s="221"/>
      <c r="Q1893" s="221"/>
      <c r="R1893" s="221"/>
      <c r="S1893" s="221"/>
      <c r="T1893" s="222"/>
      <c r="AT1893" s="223" t="s">
        <v>301</v>
      </c>
      <c r="AU1893" s="223" t="s">
        <v>120</v>
      </c>
      <c r="AV1893" s="14" t="s">
        <v>120</v>
      </c>
      <c r="AW1893" s="14" t="s">
        <v>32</v>
      </c>
      <c r="AX1893" s="14" t="s">
        <v>77</v>
      </c>
      <c r="AY1893" s="223" t="s">
        <v>292</v>
      </c>
    </row>
    <row r="1894" spans="1:65" s="15" customFormat="1" ht="11.25">
      <c r="B1894" s="224"/>
      <c r="C1894" s="225"/>
      <c r="D1894" s="204" t="s">
        <v>301</v>
      </c>
      <c r="E1894" s="226" t="s">
        <v>1</v>
      </c>
      <c r="F1894" s="227" t="s">
        <v>304</v>
      </c>
      <c r="G1894" s="225"/>
      <c r="H1894" s="228">
        <v>1</v>
      </c>
      <c r="I1894" s="229"/>
      <c r="J1894" s="225"/>
      <c r="K1894" s="225"/>
      <c r="L1894" s="230"/>
      <c r="M1894" s="231"/>
      <c r="N1894" s="232"/>
      <c r="O1894" s="232"/>
      <c r="P1894" s="232"/>
      <c r="Q1894" s="232"/>
      <c r="R1894" s="232"/>
      <c r="S1894" s="232"/>
      <c r="T1894" s="233"/>
      <c r="AT1894" s="234" t="s">
        <v>301</v>
      </c>
      <c r="AU1894" s="234" t="s">
        <v>120</v>
      </c>
      <c r="AV1894" s="15" t="s">
        <v>299</v>
      </c>
      <c r="AW1894" s="15" t="s">
        <v>32</v>
      </c>
      <c r="AX1894" s="15" t="s">
        <v>85</v>
      </c>
      <c r="AY1894" s="234" t="s">
        <v>292</v>
      </c>
    </row>
    <row r="1895" spans="1:65" s="2" customFormat="1" ht="33" customHeight="1">
      <c r="A1895" s="35"/>
      <c r="B1895" s="36"/>
      <c r="C1895" s="189" t="s">
        <v>2255</v>
      </c>
      <c r="D1895" s="189" t="s">
        <v>294</v>
      </c>
      <c r="E1895" s="190" t="s">
        <v>2256</v>
      </c>
      <c r="F1895" s="191" t="s">
        <v>2257</v>
      </c>
      <c r="G1895" s="192" t="s">
        <v>581</v>
      </c>
      <c r="H1895" s="193">
        <v>28</v>
      </c>
      <c r="I1895" s="194"/>
      <c r="J1895" s="195">
        <f>ROUND(I1895*H1895,2)</f>
        <v>0</v>
      </c>
      <c r="K1895" s="191" t="s">
        <v>298</v>
      </c>
      <c r="L1895" s="40"/>
      <c r="M1895" s="196" t="s">
        <v>1</v>
      </c>
      <c r="N1895" s="197" t="s">
        <v>43</v>
      </c>
      <c r="O1895" s="72"/>
      <c r="P1895" s="198">
        <f>O1895*H1895</f>
        <v>0</v>
      </c>
      <c r="Q1895" s="198">
        <v>0</v>
      </c>
      <c r="R1895" s="198">
        <f>Q1895*H1895</f>
        <v>0</v>
      </c>
      <c r="S1895" s="198">
        <v>0</v>
      </c>
      <c r="T1895" s="199">
        <f>S1895*H1895</f>
        <v>0</v>
      </c>
      <c r="U1895" s="35"/>
      <c r="V1895" s="35"/>
      <c r="W1895" s="35"/>
      <c r="X1895" s="35"/>
      <c r="Y1895" s="35"/>
      <c r="Z1895" s="35"/>
      <c r="AA1895" s="35"/>
      <c r="AB1895" s="35"/>
      <c r="AC1895" s="35"/>
      <c r="AD1895" s="35"/>
      <c r="AE1895" s="35"/>
      <c r="AR1895" s="200" t="s">
        <v>438</v>
      </c>
      <c r="AT1895" s="200" t="s">
        <v>294</v>
      </c>
      <c r="AU1895" s="200" t="s">
        <v>120</v>
      </c>
      <c r="AY1895" s="18" t="s">
        <v>292</v>
      </c>
      <c r="BE1895" s="201">
        <f>IF(N1895="základní",J1895,0)</f>
        <v>0</v>
      </c>
      <c r="BF1895" s="201">
        <f>IF(N1895="snížená",J1895,0)</f>
        <v>0</v>
      </c>
      <c r="BG1895" s="201">
        <f>IF(N1895="zákl. přenesená",J1895,0)</f>
        <v>0</v>
      </c>
      <c r="BH1895" s="201">
        <f>IF(N1895="sníž. přenesená",J1895,0)</f>
        <v>0</v>
      </c>
      <c r="BI1895" s="201">
        <f>IF(N1895="nulová",J1895,0)</f>
        <v>0</v>
      </c>
      <c r="BJ1895" s="18" t="s">
        <v>120</v>
      </c>
      <c r="BK1895" s="201">
        <f>ROUND(I1895*H1895,2)</f>
        <v>0</v>
      </c>
      <c r="BL1895" s="18" t="s">
        <v>438</v>
      </c>
      <c r="BM1895" s="200" t="s">
        <v>2258</v>
      </c>
    </row>
    <row r="1896" spans="1:65" s="13" customFormat="1" ht="11.25">
      <c r="B1896" s="202"/>
      <c r="C1896" s="203"/>
      <c r="D1896" s="204" t="s">
        <v>301</v>
      </c>
      <c r="E1896" s="205" t="s">
        <v>1</v>
      </c>
      <c r="F1896" s="206" t="s">
        <v>2259</v>
      </c>
      <c r="G1896" s="203"/>
      <c r="H1896" s="205" t="s">
        <v>1</v>
      </c>
      <c r="I1896" s="207"/>
      <c r="J1896" s="203"/>
      <c r="K1896" s="203"/>
      <c r="L1896" s="208"/>
      <c r="M1896" s="209"/>
      <c r="N1896" s="210"/>
      <c r="O1896" s="210"/>
      <c r="P1896" s="210"/>
      <c r="Q1896" s="210"/>
      <c r="R1896" s="210"/>
      <c r="S1896" s="210"/>
      <c r="T1896" s="211"/>
      <c r="AT1896" s="212" t="s">
        <v>301</v>
      </c>
      <c r="AU1896" s="212" t="s">
        <v>120</v>
      </c>
      <c r="AV1896" s="13" t="s">
        <v>85</v>
      </c>
      <c r="AW1896" s="13" t="s">
        <v>32</v>
      </c>
      <c r="AX1896" s="13" t="s">
        <v>77</v>
      </c>
      <c r="AY1896" s="212" t="s">
        <v>292</v>
      </c>
    </row>
    <row r="1897" spans="1:65" s="14" customFormat="1" ht="11.25">
      <c r="B1897" s="213"/>
      <c r="C1897" s="214"/>
      <c r="D1897" s="204" t="s">
        <v>301</v>
      </c>
      <c r="E1897" s="215" t="s">
        <v>1</v>
      </c>
      <c r="F1897" s="216" t="s">
        <v>2260</v>
      </c>
      <c r="G1897" s="214"/>
      <c r="H1897" s="217">
        <v>1</v>
      </c>
      <c r="I1897" s="218"/>
      <c r="J1897" s="214"/>
      <c r="K1897" s="214"/>
      <c r="L1897" s="219"/>
      <c r="M1897" s="220"/>
      <c r="N1897" s="221"/>
      <c r="O1897" s="221"/>
      <c r="P1897" s="221"/>
      <c r="Q1897" s="221"/>
      <c r="R1897" s="221"/>
      <c r="S1897" s="221"/>
      <c r="T1897" s="222"/>
      <c r="AT1897" s="223" t="s">
        <v>301</v>
      </c>
      <c r="AU1897" s="223" t="s">
        <v>120</v>
      </c>
      <c r="AV1897" s="14" t="s">
        <v>120</v>
      </c>
      <c r="AW1897" s="14" t="s">
        <v>32</v>
      </c>
      <c r="AX1897" s="14" t="s">
        <v>77</v>
      </c>
      <c r="AY1897" s="223" t="s">
        <v>292</v>
      </c>
    </row>
    <row r="1898" spans="1:65" s="14" customFormat="1" ht="11.25">
      <c r="B1898" s="213"/>
      <c r="C1898" s="214"/>
      <c r="D1898" s="204" t="s">
        <v>301</v>
      </c>
      <c r="E1898" s="215" t="s">
        <v>1</v>
      </c>
      <c r="F1898" s="216" t="s">
        <v>2261</v>
      </c>
      <c r="G1898" s="214"/>
      <c r="H1898" s="217">
        <v>1</v>
      </c>
      <c r="I1898" s="218"/>
      <c r="J1898" s="214"/>
      <c r="K1898" s="214"/>
      <c r="L1898" s="219"/>
      <c r="M1898" s="220"/>
      <c r="N1898" s="221"/>
      <c r="O1898" s="221"/>
      <c r="P1898" s="221"/>
      <c r="Q1898" s="221"/>
      <c r="R1898" s="221"/>
      <c r="S1898" s="221"/>
      <c r="T1898" s="222"/>
      <c r="AT1898" s="223" t="s">
        <v>301</v>
      </c>
      <c r="AU1898" s="223" t="s">
        <v>120</v>
      </c>
      <c r="AV1898" s="14" t="s">
        <v>120</v>
      </c>
      <c r="AW1898" s="14" t="s">
        <v>32</v>
      </c>
      <c r="AX1898" s="14" t="s">
        <v>77</v>
      </c>
      <c r="AY1898" s="223" t="s">
        <v>292</v>
      </c>
    </row>
    <row r="1899" spans="1:65" s="14" customFormat="1" ht="11.25">
      <c r="B1899" s="213"/>
      <c r="C1899" s="214"/>
      <c r="D1899" s="204" t="s">
        <v>301</v>
      </c>
      <c r="E1899" s="215" t="s">
        <v>1</v>
      </c>
      <c r="F1899" s="216" t="s">
        <v>2262</v>
      </c>
      <c r="G1899" s="214"/>
      <c r="H1899" s="217">
        <v>1</v>
      </c>
      <c r="I1899" s="218"/>
      <c r="J1899" s="214"/>
      <c r="K1899" s="214"/>
      <c r="L1899" s="219"/>
      <c r="M1899" s="220"/>
      <c r="N1899" s="221"/>
      <c r="O1899" s="221"/>
      <c r="P1899" s="221"/>
      <c r="Q1899" s="221"/>
      <c r="R1899" s="221"/>
      <c r="S1899" s="221"/>
      <c r="T1899" s="222"/>
      <c r="AT1899" s="223" t="s">
        <v>301</v>
      </c>
      <c r="AU1899" s="223" t="s">
        <v>120</v>
      </c>
      <c r="AV1899" s="14" t="s">
        <v>120</v>
      </c>
      <c r="AW1899" s="14" t="s">
        <v>32</v>
      </c>
      <c r="AX1899" s="14" t="s">
        <v>77</v>
      </c>
      <c r="AY1899" s="223" t="s">
        <v>292</v>
      </c>
    </row>
    <row r="1900" spans="1:65" s="14" customFormat="1" ht="11.25">
      <c r="B1900" s="213"/>
      <c r="C1900" s="214"/>
      <c r="D1900" s="204" t="s">
        <v>301</v>
      </c>
      <c r="E1900" s="215" t="s">
        <v>1</v>
      </c>
      <c r="F1900" s="216" t="s">
        <v>2263</v>
      </c>
      <c r="G1900" s="214"/>
      <c r="H1900" s="217">
        <v>1</v>
      </c>
      <c r="I1900" s="218"/>
      <c r="J1900" s="214"/>
      <c r="K1900" s="214"/>
      <c r="L1900" s="219"/>
      <c r="M1900" s="220"/>
      <c r="N1900" s="221"/>
      <c r="O1900" s="221"/>
      <c r="P1900" s="221"/>
      <c r="Q1900" s="221"/>
      <c r="R1900" s="221"/>
      <c r="S1900" s="221"/>
      <c r="T1900" s="222"/>
      <c r="AT1900" s="223" t="s">
        <v>301</v>
      </c>
      <c r="AU1900" s="223" t="s">
        <v>120</v>
      </c>
      <c r="AV1900" s="14" t="s">
        <v>120</v>
      </c>
      <c r="AW1900" s="14" t="s">
        <v>32</v>
      </c>
      <c r="AX1900" s="14" t="s">
        <v>77</v>
      </c>
      <c r="AY1900" s="223" t="s">
        <v>292</v>
      </c>
    </row>
    <row r="1901" spans="1:65" s="14" customFormat="1" ht="11.25">
      <c r="B1901" s="213"/>
      <c r="C1901" s="214"/>
      <c r="D1901" s="204" t="s">
        <v>301</v>
      </c>
      <c r="E1901" s="215" t="s">
        <v>1</v>
      </c>
      <c r="F1901" s="216" t="s">
        <v>2264</v>
      </c>
      <c r="G1901" s="214"/>
      <c r="H1901" s="217">
        <v>1</v>
      </c>
      <c r="I1901" s="218"/>
      <c r="J1901" s="214"/>
      <c r="K1901" s="214"/>
      <c r="L1901" s="219"/>
      <c r="M1901" s="220"/>
      <c r="N1901" s="221"/>
      <c r="O1901" s="221"/>
      <c r="P1901" s="221"/>
      <c r="Q1901" s="221"/>
      <c r="R1901" s="221"/>
      <c r="S1901" s="221"/>
      <c r="T1901" s="222"/>
      <c r="AT1901" s="223" t="s">
        <v>301</v>
      </c>
      <c r="AU1901" s="223" t="s">
        <v>120</v>
      </c>
      <c r="AV1901" s="14" t="s">
        <v>120</v>
      </c>
      <c r="AW1901" s="14" t="s">
        <v>32</v>
      </c>
      <c r="AX1901" s="14" t="s">
        <v>77</v>
      </c>
      <c r="AY1901" s="223" t="s">
        <v>292</v>
      </c>
    </row>
    <row r="1902" spans="1:65" s="14" customFormat="1" ht="11.25">
      <c r="B1902" s="213"/>
      <c r="C1902" s="214"/>
      <c r="D1902" s="204" t="s">
        <v>301</v>
      </c>
      <c r="E1902" s="215" t="s">
        <v>1</v>
      </c>
      <c r="F1902" s="216" t="s">
        <v>2265</v>
      </c>
      <c r="G1902" s="214"/>
      <c r="H1902" s="217">
        <v>1</v>
      </c>
      <c r="I1902" s="218"/>
      <c r="J1902" s="214"/>
      <c r="K1902" s="214"/>
      <c r="L1902" s="219"/>
      <c r="M1902" s="220"/>
      <c r="N1902" s="221"/>
      <c r="O1902" s="221"/>
      <c r="P1902" s="221"/>
      <c r="Q1902" s="221"/>
      <c r="R1902" s="221"/>
      <c r="S1902" s="221"/>
      <c r="T1902" s="222"/>
      <c r="AT1902" s="223" t="s">
        <v>301</v>
      </c>
      <c r="AU1902" s="223" t="s">
        <v>120</v>
      </c>
      <c r="AV1902" s="14" t="s">
        <v>120</v>
      </c>
      <c r="AW1902" s="14" t="s">
        <v>32</v>
      </c>
      <c r="AX1902" s="14" t="s">
        <v>77</v>
      </c>
      <c r="AY1902" s="223" t="s">
        <v>292</v>
      </c>
    </row>
    <row r="1903" spans="1:65" s="14" customFormat="1" ht="11.25">
      <c r="B1903" s="213"/>
      <c r="C1903" s="214"/>
      <c r="D1903" s="204" t="s">
        <v>301</v>
      </c>
      <c r="E1903" s="215" t="s">
        <v>1</v>
      </c>
      <c r="F1903" s="216" t="s">
        <v>2266</v>
      </c>
      <c r="G1903" s="214"/>
      <c r="H1903" s="217">
        <v>1</v>
      </c>
      <c r="I1903" s="218"/>
      <c r="J1903" s="214"/>
      <c r="K1903" s="214"/>
      <c r="L1903" s="219"/>
      <c r="M1903" s="220"/>
      <c r="N1903" s="221"/>
      <c r="O1903" s="221"/>
      <c r="P1903" s="221"/>
      <c r="Q1903" s="221"/>
      <c r="R1903" s="221"/>
      <c r="S1903" s="221"/>
      <c r="T1903" s="222"/>
      <c r="AT1903" s="223" t="s">
        <v>301</v>
      </c>
      <c r="AU1903" s="223" t="s">
        <v>120</v>
      </c>
      <c r="AV1903" s="14" t="s">
        <v>120</v>
      </c>
      <c r="AW1903" s="14" t="s">
        <v>32</v>
      </c>
      <c r="AX1903" s="14" t="s">
        <v>77</v>
      </c>
      <c r="AY1903" s="223" t="s">
        <v>292</v>
      </c>
    </row>
    <row r="1904" spans="1:65" s="14" customFormat="1" ht="11.25">
      <c r="B1904" s="213"/>
      <c r="C1904" s="214"/>
      <c r="D1904" s="204" t="s">
        <v>301</v>
      </c>
      <c r="E1904" s="215" t="s">
        <v>1</v>
      </c>
      <c r="F1904" s="216" t="s">
        <v>2267</v>
      </c>
      <c r="G1904" s="214"/>
      <c r="H1904" s="217">
        <v>1</v>
      </c>
      <c r="I1904" s="218"/>
      <c r="J1904" s="214"/>
      <c r="K1904" s="214"/>
      <c r="L1904" s="219"/>
      <c r="M1904" s="220"/>
      <c r="N1904" s="221"/>
      <c r="O1904" s="221"/>
      <c r="P1904" s="221"/>
      <c r="Q1904" s="221"/>
      <c r="R1904" s="221"/>
      <c r="S1904" s="221"/>
      <c r="T1904" s="222"/>
      <c r="AT1904" s="223" t="s">
        <v>301</v>
      </c>
      <c r="AU1904" s="223" t="s">
        <v>120</v>
      </c>
      <c r="AV1904" s="14" t="s">
        <v>120</v>
      </c>
      <c r="AW1904" s="14" t="s">
        <v>32</v>
      </c>
      <c r="AX1904" s="14" t="s">
        <v>77</v>
      </c>
      <c r="AY1904" s="223" t="s">
        <v>292</v>
      </c>
    </row>
    <row r="1905" spans="2:51" s="14" customFormat="1" ht="11.25">
      <c r="B1905" s="213"/>
      <c r="C1905" s="214"/>
      <c r="D1905" s="204" t="s">
        <v>301</v>
      </c>
      <c r="E1905" s="215" t="s">
        <v>1</v>
      </c>
      <c r="F1905" s="216" t="s">
        <v>2268</v>
      </c>
      <c r="G1905" s="214"/>
      <c r="H1905" s="217">
        <v>1</v>
      </c>
      <c r="I1905" s="218"/>
      <c r="J1905" s="214"/>
      <c r="K1905" s="214"/>
      <c r="L1905" s="219"/>
      <c r="M1905" s="220"/>
      <c r="N1905" s="221"/>
      <c r="O1905" s="221"/>
      <c r="P1905" s="221"/>
      <c r="Q1905" s="221"/>
      <c r="R1905" s="221"/>
      <c r="S1905" s="221"/>
      <c r="T1905" s="222"/>
      <c r="AT1905" s="223" t="s">
        <v>301</v>
      </c>
      <c r="AU1905" s="223" t="s">
        <v>120</v>
      </c>
      <c r="AV1905" s="14" t="s">
        <v>120</v>
      </c>
      <c r="AW1905" s="14" t="s">
        <v>32</v>
      </c>
      <c r="AX1905" s="14" t="s">
        <v>77</v>
      </c>
      <c r="AY1905" s="223" t="s">
        <v>292</v>
      </c>
    </row>
    <row r="1906" spans="2:51" s="14" customFormat="1" ht="11.25">
      <c r="B1906" s="213"/>
      <c r="C1906" s="214"/>
      <c r="D1906" s="204" t="s">
        <v>301</v>
      </c>
      <c r="E1906" s="215" t="s">
        <v>1</v>
      </c>
      <c r="F1906" s="216" t="s">
        <v>2269</v>
      </c>
      <c r="G1906" s="214"/>
      <c r="H1906" s="217">
        <v>1</v>
      </c>
      <c r="I1906" s="218"/>
      <c r="J1906" s="214"/>
      <c r="K1906" s="214"/>
      <c r="L1906" s="219"/>
      <c r="M1906" s="220"/>
      <c r="N1906" s="221"/>
      <c r="O1906" s="221"/>
      <c r="P1906" s="221"/>
      <c r="Q1906" s="221"/>
      <c r="R1906" s="221"/>
      <c r="S1906" s="221"/>
      <c r="T1906" s="222"/>
      <c r="AT1906" s="223" t="s">
        <v>301</v>
      </c>
      <c r="AU1906" s="223" t="s">
        <v>120</v>
      </c>
      <c r="AV1906" s="14" t="s">
        <v>120</v>
      </c>
      <c r="AW1906" s="14" t="s">
        <v>32</v>
      </c>
      <c r="AX1906" s="14" t="s">
        <v>77</v>
      </c>
      <c r="AY1906" s="223" t="s">
        <v>292</v>
      </c>
    </row>
    <row r="1907" spans="2:51" s="14" customFormat="1" ht="11.25">
      <c r="B1907" s="213"/>
      <c r="C1907" s="214"/>
      <c r="D1907" s="204" t="s">
        <v>301</v>
      </c>
      <c r="E1907" s="215" t="s">
        <v>1</v>
      </c>
      <c r="F1907" s="216" t="s">
        <v>2270</v>
      </c>
      <c r="G1907" s="214"/>
      <c r="H1907" s="217">
        <v>1</v>
      </c>
      <c r="I1907" s="218"/>
      <c r="J1907" s="214"/>
      <c r="K1907" s="214"/>
      <c r="L1907" s="219"/>
      <c r="M1907" s="220"/>
      <c r="N1907" s="221"/>
      <c r="O1907" s="221"/>
      <c r="P1907" s="221"/>
      <c r="Q1907" s="221"/>
      <c r="R1907" s="221"/>
      <c r="S1907" s="221"/>
      <c r="T1907" s="222"/>
      <c r="AT1907" s="223" t="s">
        <v>301</v>
      </c>
      <c r="AU1907" s="223" t="s">
        <v>120</v>
      </c>
      <c r="AV1907" s="14" t="s">
        <v>120</v>
      </c>
      <c r="AW1907" s="14" t="s">
        <v>32</v>
      </c>
      <c r="AX1907" s="14" t="s">
        <v>77</v>
      </c>
      <c r="AY1907" s="223" t="s">
        <v>292</v>
      </c>
    </row>
    <row r="1908" spans="2:51" s="14" customFormat="1" ht="11.25">
      <c r="B1908" s="213"/>
      <c r="C1908" s="214"/>
      <c r="D1908" s="204" t="s">
        <v>301</v>
      </c>
      <c r="E1908" s="215" t="s">
        <v>1</v>
      </c>
      <c r="F1908" s="216" t="s">
        <v>2271</v>
      </c>
      <c r="G1908" s="214"/>
      <c r="H1908" s="217">
        <v>1</v>
      </c>
      <c r="I1908" s="218"/>
      <c r="J1908" s="214"/>
      <c r="K1908" s="214"/>
      <c r="L1908" s="219"/>
      <c r="M1908" s="220"/>
      <c r="N1908" s="221"/>
      <c r="O1908" s="221"/>
      <c r="P1908" s="221"/>
      <c r="Q1908" s="221"/>
      <c r="R1908" s="221"/>
      <c r="S1908" s="221"/>
      <c r="T1908" s="222"/>
      <c r="AT1908" s="223" t="s">
        <v>301</v>
      </c>
      <c r="AU1908" s="223" t="s">
        <v>120</v>
      </c>
      <c r="AV1908" s="14" t="s">
        <v>120</v>
      </c>
      <c r="AW1908" s="14" t="s">
        <v>32</v>
      </c>
      <c r="AX1908" s="14" t="s">
        <v>77</v>
      </c>
      <c r="AY1908" s="223" t="s">
        <v>292</v>
      </c>
    </row>
    <row r="1909" spans="2:51" s="14" customFormat="1" ht="11.25">
      <c r="B1909" s="213"/>
      <c r="C1909" s="214"/>
      <c r="D1909" s="204" t="s">
        <v>301</v>
      </c>
      <c r="E1909" s="215" t="s">
        <v>1</v>
      </c>
      <c r="F1909" s="216" t="s">
        <v>2272</v>
      </c>
      <c r="G1909" s="214"/>
      <c r="H1909" s="217">
        <v>1</v>
      </c>
      <c r="I1909" s="218"/>
      <c r="J1909" s="214"/>
      <c r="K1909" s="214"/>
      <c r="L1909" s="219"/>
      <c r="M1909" s="220"/>
      <c r="N1909" s="221"/>
      <c r="O1909" s="221"/>
      <c r="P1909" s="221"/>
      <c r="Q1909" s="221"/>
      <c r="R1909" s="221"/>
      <c r="S1909" s="221"/>
      <c r="T1909" s="222"/>
      <c r="AT1909" s="223" t="s">
        <v>301</v>
      </c>
      <c r="AU1909" s="223" t="s">
        <v>120</v>
      </c>
      <c r="AV1909" s="14" t="s">
        <v>120</v>
      </c>
      <c r="AW1909" s="14" t="s">
        <v>32</v>
      </c>
      <c r="AX1909" s="14" t="s">
        <v>77</v>
      </c>
      <c r="AY1909" s="223" t="s">
        <v>292</v>
      </c>
    </row>
    <row r="1910" spans="2:51" s="14" customFormat="1" ht="11.25">
      <c r="B1910" s="213"/>
      <c r="C1910" s="214"/>
      <c r="D1910" s="204" t="s">
        <v>301</v>
      </c>
      <c r="E1910" s="215" t="s">
        <v>1</v>
      </c>
      <c r="F1910" s="216" t="s">
        <v>2273</v>
      </c>
      <c r="G1910" s="214"/>
      <c r="H1910" s="217">
        <v>1</v>
      </c>
      <c r="I1910" s="218"/>
      <c r="J1910" s="214"/>
      <c r="K1910" s="214"/>
      <c r="L1910" s="219"/>
      <c r="M1910" s="220"/>
      <c r="N1910" s="221"/>
      <c r="O1910" s="221"/>
      <c r="P1910" s="221"/>
      <c r="Q1910" s="221"/>
      <c r="R1910" s="221"/>
      <c r="S1910" s="221"/>
      <c r="T1910" s="222"/>
      <c r="AT1910" s="223" t="s">
        <v>301</v>
      </c>
      <c r="AU1910" s="223" t="s">
        <v>120</v>
      </c>
      <c r="AV1910" s="14" t="s">
        <v>120</v>
      </c>
      <c r="AW1910" s="14" t="s">
        <v>32</v>
      </c>
      <c r="AX1910" s="14" t="s">
        <v>77</v>
      </c>
      <c r="AY1910" s="223" t="s">
        <v>292</v>
      </c>
    </row>
    <row r="1911" spans="2:51" s="14" customFormat="1" ht="11.25">
      <c r="B1911" s="213"/>
      <c r="C1911" s="214"/>
      <c r="D1911" s="204" t="s">
        <v>301</v>
      </c>
      <c r="E1911" s="215" t="s">
        <v>1</v>
      </c>
      <c r="F1911" s="216" t="s">
        <v>2274</v>
      </c>
      <c r="G1911" s="214"/>
      <c r="H1911" s="217">
        <v>1</v>
      </c>
      <c r="I1911" s="218"/>
      <c r="J1911" s="214"/>
      <c r="K1911" s="214"/>
      <c r="L1911" s="219"/>
      <c r="M1911" s="220"/>
      <c r="N1911" s="221"/>
      <c r="O1911" s="221"/>
      <c r="P1911" s="221"/>
      <c r="Q1911" s="221"/>
      <c r="R1911" s="221"/>
      <c r="S1911" s="221"/>
      <c r="T1911" s="222"/>
      <c r="AT1911" s="223" t="s">
        <v>301</v>
      </c>
      <c r="AU1911" s="223" t="s">
        <v>120</v>
      </c>
      <c r="AV1911" s="14" t="s">
        <v>120</v>
      </c>
      <c r="AW1911" s="14" t="s">
        <v>32</v>
      </c>
      <c r="AX1911" s="14" t="s">
        <v>77</v>
      </c>
      <c r="AY1911" s="223" t="s">
        <v>292</v>
      </c>
    </row>
    <row r="1912" spans="2:51" s="14" customFormat="1" ht="11.25">
      <c r="B1912" s="213"/>
      <c r="C1912" s="214"/>
      <c r="D1912" s="204" t="s">
        <v>301</v>
      </c>
      <c r="E1912" s="215" t="s">
        <v>1</v>
      </c>
      <c r="F1912" s="216" t="s">
        <v>2275</v>
      </c>
      <c r="G1912" s="214"/>
      <c r="H1912" s="217">
        <v>1</v>
      </c>
      <c r="I1912" s="218"/>
      <c r="J1912" s="214"/>
      <c r="K1912" s="214"/>
      <c r="L1912" s="219"/>
      <c r="M1912" s="220"/>
      <c r="N1912" s="221"/>
      <c r="O1912" s="221"/>
      <c r="P1912" s="221"/>
      <c r="Q1912" s="221"/>
      <c r="R1912" s="221"/>
      <c r="S1912" s="221"/>
      <c r="T1912" s="222"/>
      <c r="AT1912" s="223" t="s">
        <v>301</v>
      </c>
      <c r="AU1912" s="223" t="s">
        <v>120</v>
      </c>
      <c r="AV1912" s="14" t="s">
        <v>120</v>
      </c>
      <c r="AW1912" s="14" t="s">
        <v>32</v>
      </c>
      <c r="AX1912" s="14" t="s">
        <v>77</v>
      </c>
      <c r="AY1912" s="223" t="s">
        <v>292</v>
      </c>
    </row>
    <row r="1913" spans="2:51" s="14" customFormat="1" ht="11.25">
      <c r="B1913" s="213"/>
      <c r="C1913" s="214"/>
      <c r="D1913" s="204" t="s">
        <v>301</v>
      </c>
      <c r="E1913" s="215" t="s">
        <v>1</v>
      </c>
      <c r="F1913" s="216" t="s">
        <v>2276</v>
      </c>
      <c r="G1913" s="214"/>
      <c r="H1913" s="217">
        <v>1</v>
      </c>
      <c r="I1913" s="218"/>
      <c r="J1913" s="214"/>
      <c r="K1913" s="214"/>
      <c r="L1913" s="219"/>
      <c r="M1913" s="220"/>
      <c r="N1913" s="221"/>
      <c r="O1913" s="221"/>
      <c r="P1913" s="221"/>
      <c r="Q1913" s="221"/>
      <c r="R1913" s="221"/>
      <c r="S1913" s="221"/>
      <c r="T1913" s="222"/>
      <c r="AT1913" s="223" t="s">
        <v>301</v>
      </c>
      <c r="AU1913" s="223" t="s">
        <v>120</v>
      </c>
      <c r="AV1913" s="14" t="s">
        <v>120</v>
      </c>
      <c r="AW1913" s="14" t="s">
        <v>32</v>
      </c>
      <c r="AX1913" s="14" t="s">
        <v>77</v>
      </c>
      <c r="AY1913" s="223" t="s">
        <v>292</v>
      </c>
    </row>
    <row r="1914" spans="2:51" s="14" customFormat="1" ht="11.25">
      <c r="B1914" s="213"/>
      <c r="C1914" s="214"/>
      <c r="D1914" s="204" t="s">
        <v>301</v>
      </c>
      <c r="E1914" s="215" t="s">
        <v>1</v>
      </c>
      <c r="F1914" s="216" t="s">
        <v>2277</v>
      </c>
      <c r="G1914" s="214"/>
      <c r="H1914" s="217">
        <v>1</v>
      </c>
      <c r="I1914" s="218"/>
      <c r="J1914" s="214"/>
      <c r="K1914" s="214"/>
      <c r="L1914" s="219"/>
      <c r="M1914" s="220"/>
      <c r="N1914" s="221"/>
      <c r="O1914" s="221"/>
      <c r="P1914" s="221"/>
      <c r="Q1914" s="221"/>
      <c r="R1914" s="221"/>
      <c r="S1914" s="221"/>
      <c r="T1914" s="222"/>
      <c r="AT1914" s="223" t="s">
        <v>301</v>
      </c>
      <c r="AU1914" s="223" t="s">
        <v>120</v>
      </c>
      <c r="AV1914" s="14" t="s">
        <v>120</v>
      </c>
      <c r="AW1914" s="14" t="s">
        <v>32</v>
      </c>
      <c r="AX1914" s="14" t="s">
        <v>77</v>
      </c>
      <c r="AY1914" s="223" t="s">
        <v>292</v>
      </c>
    </row>
    <row r="1915" spans="2:51" s="14" customFormat="1" ht="11.25">
      <c r="B1915" s="213"/>
      <c r="C1915" s="214"/>
      <c r="D1915" s="204" t="s">
        <v>301</v>
      </c>
      <c r="E1915" s="215" t="s">
        <v>1</v>
      </c>
      <c r="F1915" s="216" t="s">
        <v>2278</v>
      </c>
      <c r="G1915" s="214"/>
      <c r="H1915" s="217">
        <v>1</v>
      </c>
      <c r="I1915" s="218"/>
      <c r="J1915" s="214"/>
      <c r="K1915" s="214"/>
      <c r="L1915" s="219"/>
      <c r="M1915" s="220"/>
      <c r="N1915" s="221"/>
      <c r="O1915" s="221"/>
      <c r="P1915" s="221"/>
      <c r="Q1915" s="221"/>
      <c r="R1915" s="221"/>
      <c r="S1915" s="221"/>
      <c r="T1915" s="222"/>
      <c r="AT1915" s="223" t="s">
        <v>301</v>
      </c>
      <c r="AU1915" s="223" t="s">
        <v>120</v>
      </c>
      <c r="AV1915" s="14" t="s">
        <v>120</v>
      </c>
      <c r="AW1915" s="14" t="s">
        <v>32</v>
      </c>
      <c r="AX1915" s="14" t="s">
        <v>77</v>
      </c>
      <c r="AY1915" s="223" t="s">
        <v>292</v>
      </c>
    </row>
    <row r="1916" spans="2:51" s="14" customFormat="1" ht="11.25">
      <c r="B1916" s="213"/>
      <c r="C1916" s="214"/>
      <c r="D1916" s="204" t="s">
        <v>301</v>
      </c>
      <c r="E1916" s="215" t="s">
        <v>1</v>
      </c>
      <c r="F1916" s="216" t="s">
        <v>2279</v>
      </c>
      <c r="G1916" s="214"/>
      <c r="H1916" s="217">
        <v>1</v>
      </c>
      <c r="I1916" s="218"/>
      <c r="J1916" s="214"/>
      <c r="K1916" s="214"/>
      <c r="L1916" s="219"/>
      <c r="M1916" s="220"/>
      <c r="N1916" s="221"/>
      <c r="O1916" s="221"/>
      <c r="P1916" s="221"/>
      <c r="Q1916" s="221"/>
      <c r="R1916" s="221"/>
      <c r="S1916" s="221"/>
      <c r="T1916" s="222"/>
      <c r="AT1916" s="223" t="s">
        <v>301</v>
      </c>
      <c r="AU1916" s="223" t="s">
        <v>120</v>
      </c>
      <c r="AV1916" s="14" t="s">
        <v>120</v>
      </c>
      <c r="AW1916" s="14" t="s">
        <v>32</v>
      </c>
      <c r="AX1916" s="14" t="s">
        <v>77</v>
      </c>
      <c r="AY1916" s="223" t="s">
        <v>292</v>
      </c>
    </row>
    <row r="1917" spans="2:51" s="14" customFormat="1" ht="11.25">
      <c r="B1917" s="213"/>
      <c r="C1917" s="214"/>
      <c r="D1917" s="204" t="s">
        <v>301</v>
      </c>
      <c r="E1917" s="215" t="s">
        <v>1</v>
      </c>
      <c r="F1917" s="216" t="s">
        <v>2280</v>
      </c>
      <c r="G1917" s="214"/>
      <c r="H1917" s="217">
        <v>1</v>
      </c>
      <c r="I1917" s="218"/>
      <c r="J1917" s="214"/>
      <c r="K1917" s="214"/>
      <c r="L1917" s="219"/>
      <c r="M1917" s="220"/>
      <c r="N1917" s="221"/>
      <c r="O1917" s="221"/>
      <c r="P1917" s="221"/>
      <c r="Q1917" s="221"/>
      <c r="R1917" s="221"/>
      <c r="S1917" s="221"/>
      <c r="T1917" s="222"/>
      <c r="AT1917" s="223" t="s">
        <v>301</v>
      </c>
      <c r="AU1917" s="223" t="s">
        <v>120</v>
      </c>
      <c r="AV1917" s="14" t="s">
        <v>120</v>
      </c>
      <c r="AW1917" s="14" t="s">
        <v>32</v>
      </c>
      <c r="AX1917" s="14" t="s">
        <v>77</v>
      </c>
      <c r="AY1917" s="223" t="s">
        <v>292</v>
      </c>
    </row>
    <row r="1918" spans="2:51" s="14" customFormat="1" ht="11.25">
      <c r="B1918" s="213"/>
      <c r="C1918" s="214"/>
      <c r="D1918" s="204" t="s">
        <v>301</v>
      </c>
      <c r="E1918" s="215" t="s">
        <v>1</v>
      </c>
      <c r="F1918" s="216" t="s">
        <v>2281</v>
      </c>
      <c r="G1918" s="214"/>
      <c r="H1918" s="217">
        <v>1</v>
      </c>
      <c r="I1918" s="218"/>
      <c r="J1918" s="214"/>
      <c r="K1918" s="214"/>
      <c r="L1918" s="219"/>
      <c r="M1918" s="220"/>
      <c r="N1918" s="221"/>
      <c r="O1918" s="221"/>
      <c r="P1918" s="221"/>
      <c r="Q1918" s="221"/>
      <c r="R1918" s="221"/>
      <c r="S1918" s="221"/>
      <c r="T1918" s="222"/>
      <c r="AT1918" s="223" t="s">
        <v>301</v>
      </c>
      <c r="AU1918" s="223" t="s">
        <v>120</v>
      </c>
      <c r="AV1918" s="14" t="s">
        <v>120</v>
      </c>
      <c r="AW1918" s="14" t="s">
        <v>32</v>
      </c>
      <c r="AX1918" s="14" t="s">
        <v>77</v>
      </c>
      <c r="AY1918" s="223" t="s">
        <v>292</v>
      </c>
    </row>
    <row r="1919" spans="2:51" s="14" customFormat="1" ht="11.25">
      <c r="B1919" s="213"/>
      <c r="C1919" s="214"/>
      <c r="D1919" s="204" t="s">
        <v>301</v>
      </c>
      <c r="E1919" s="215" t="s">
        <v>1</v>
      </c>
      <c r="F1919" s="216" t="s">
        <v>2282</v>
      </c>
      <c r="G1919" s="214"/>
      <c r="H1919" s="217">
        <v>1</v>
      </c>
      <c r="I1919" s="218"/>
      <c r="J1919" s="214"/>
      <c r="K1919" s="214"/>
      <c r="L1919" s="219"/>
      <c r="M1919" s="220"/>
      <c r="N1919" s="221"/>
      <c r="O1919" s="221"/>
      <c r="P1919" s="221"/>
      <c r="Q1919" s="221"/>
      <c r="R1919" s="221"/>
      <c r="S1919" s="221"/>
      <c r="T1919" s="222"/>
      <c r="AT1919" s="223" t="s">
        <v>301</v>
      </c>
      <c r="AU1919" s="223" t="s">
        <v>120</v>
      </c>
      <c r="AV1919" s="14" t="s">
        <v>120</v>
      </c>
      <c r="AW1919" s="14" t="s">
        <v>32</v>
      </c>
      <c r="AX1919" s="14" t="s">
        <v>77</v>
      </c>
      <c r="AY1919" s="223" t="s">
        <v>292</v>
      </c>
    </row>
    <row r="1920" spans="2:51" s="14" customFormat="1" ht="11.25">
      <c r="B1920" s="213"/>
      <c r="C1920" s="214"/>
      <c r="D1920" s="204" t="s">
        <v>301</v>
      </c>
      <c r="E1920" s="215" t="s">
        <v>1</v>
      </c>
      <c r="F1920" s="216" t="s">
        <v>2283</v>
      </c>
      <c r="G1920" s="214"/>
      <c r="H1920" s="217">
        <v>1</v>
      </c>
      <c r="I1920" s="218"/>
      <c r="J1920" s="214"/>
      <c r="K1920" s="214"/>
      <c r="L1920" s="219"/>
      <c r="M1920" s="220"/>
      <c r="N1920" s="221"/>
      <c r="O1920" s="221"/>
      <c r="P1920" s="221"/>
      <c r="Q1920" s="221"/>
      <c r="R1920" s="221"/>
      <c r="S1920" s="221"/>
      <c r="T1920" s="222"/>
      <c r="AT1920" s="223" t="s">
        <v>301</v>
      </c>
      <c r="AU1920" s="223" t="s">
        <v>120</v>
      </c>
      <c r="AV1920" s="14" t="s">
        <v>120</v>
      </c>
      <c r="AW1920" s="14" t="s">
        <v>32</v>
      </c>
      <c r="AX1920" s="14" t="s">
        <v>77</v>
      </c>
      <c r="AY1920" s="223" t="s">
        <v>292</v>
      </c>
    </row>
    <row r="1921" spans="1:65" s="16" customFormat="1" ht="11.25">
      <c r="B1921" s="235"/>
      <c r="C1921" s="236"/>
      <c r="D1921" s="204" t="s">
        <v>301</v>
      </c>
      <c r="E1921" s="237" t="s">
        <v>1</v>
      </c>
      <c r="F1921" s="238" t="s">
        <v>316</v>
      </c>
      <c r="G1921" s="236"/>
      <c r="H1921" s="239">
        <v>24</v>
      </c>
      <c r="I1921" s="240"/>
      <c r="J1921" s="236"/>
      <c r="K1921" s="236"/>
      <c r="L1921" s="241"/>
      <c r="M1921" s="242"/>
      <c r="N1921" s="243"/>
      <c r="O1921" s="243"/>
      <c r="P1921" s="243"/>
      <c r="Q1921" s="243"/>
      <c r="R1921" s="243"/>
      <c r="S1921" s="243"/>
      <c r="T1921" s="244"/>
      <c r="AT1921" s="245" t="s">
        <v>301</v>
      </c>
      <c r="AU1921" s="245" t="s">
        <v>120</v>
      </c>
      <c r="AV1921" s="16" t="s">
        <v>317</v>
      </c>
      <c r="AW1921" s="16" t="s">
        <v>32</v>
      </c>
      <c r="AX1921" s="16" t="s">
        <v>77</v>
      </c>
      <c r="AY1921" s="245" t="s">
        <v>292</v>
      </c>
    </row>
    <row r="1922" spans="1:65" s="13" customFormat="1" ht="11.25">
      <c r="B1922" s="202"/>
      <c r="C1922" s="203"/>
      <c r="D1922" s="204" t="s">
        <v>301</v>
      </c>
      <c r="E1922" s="205" t="s">
        <v>1</v>
      </c>
      <c r="F1922" s="206" t="s">
        <v>2284</v>
      </c>
      <c r="G1922" s="203"/>
      <c r="H1922" s="205" t="s">
        <v>1</v>
      </c>
      <c r="I1922" s="207"/>
      <c r="J1922" s="203"/>
      <c r="K1922" s="203"/>
      <c r="L1922" s="208"/>
      <c r="M1922" s="209"/>
      <c r="N1922" s="210"/>
      <c r="O1922" s="210"/>
      <c r="P1922" s="210"/>
      <c r="Q1922" s="210"/>
      <c r="R1922" s="210"/>
      <c r="S1922" s="210"/>
      <c r="T1922" s="211"/>
      <c r="AT1922" s="212" t="s">
        <v>301</v>
      </c>
      <c r="AU1922" s="212" t="s">
        <v>120</v>
      </c>
      <c r="AV1922" s="13" t="s">
        <v>85</v>
      </c>
      <c r="AW1922" s="13" t="s">
        <v>32</v>
      </c>
      <c r="AX1922" s="13" t="s">
        <v>77</v>
      </c>
      <c r="AY1922" s="212" t="s">
        <v>292</v>
      </c>
    </row>
    <row r="1923" spans="1:65" s="14" customFormat="1" ht="11.25">
      <c r="B1923" s="213"/>
      <c r="C1923" s="214"/>
      <c r="D1923" s="204" t="s">
        <v>301</v>
      </c>
      <c r="E1923" s="215" t="s">
        <v>1</v>
      </c>
      <c r="F1923" s="216" t="s">
        <v>2285</v>
      </c>
      <c r="G1923" s="214"/>
      <c r="H1923" s="217">
        <v>1</v>
      </c>
      <c r="I1923" s="218"/>
      <c r="J1923" s="214"/>
      <c r="K1923" s="214"/>
      <c r="L1923" s="219"/>
      <c r="M1923" s="220"/>
      <c r="N1923" s="221"/>
      <c r="O1923" s="221"/>
      <c r="P1923" s="221"/>
      <c r="Q1923" s="221"/>
      <c r="R1923" s="221"/>
      <c r="S1923" s="221"/>
      <c r="T1923" s="222"/>
      <c r="AT1923" s="223" t="s">
        <v>301</v>
      </c>
      <c r="AU1923" s="223" t="s">
        <v>120</v>
      </c>
      <c r="AV1923" s="14" t="s">
        <v>120</v>
      </c>
      <c r="AW1923" s="14" t="s">
        <v>32</v>
      </c>
      <c r="AX1923" s="14" t="s">
        <v>77</v>
      </c>
      <c r="AY1923" s="223" t="s">
        <v>292</v>
      </c>
    </row>
    <row r="1924" spans="1:65" s="14" customFormat="1" ht="11.25">
      <c r="B1924" s="213"/>
      <c r="C1924" s="214"/>
      <c r="D1924" s="204" t="s">
        <v>301</v>
      </c>
      <c r="E1924" s="215" t="s">
        <v>1</v>
      </c>
      <c r="F1924" s="216" t="s">
        <v>2286</v>
      </c>
      <c r="G1924" s="214"/>
      <c r="H1924" s="217">
        <v>1</v>
      </c>
      <c r="I1924" s="218"/>
      <c r="J1924" s="214"/>
      <c r="K1924" s="214"/>
      <c r="L1924" s="219"/>
      <c r="M1924" s="220"/>
      <c r="N1924" s="221"/>
      <c r="O1924" s="221"/>
      <c r="P1924" s="221"/>
      <c r="Q1924" s="221"/>
      <c r="R1924" s="221"/>
      <c r="S1924" s="221"/>
      <c r="T1924" s="222"/>
      <c r="AT1924" s="223" t="s">
        <v>301</v>
      </c>
      <c r="AU1924" s="223" t="s">
        <v>120</v>
      </c>
      <c r="AV1924" s="14" t="s">
        <v>120</v>
      </c>
      <c r="AW1924" s="14" t="s">
        <v>32</v>
      </c>
      <c r="AX1924" s="14" t="s">
        <v>77</v>
      </c>
      <c r="AY1924" s="223" t="s">
        <v>292</v>
      </c>
    </row>
    <row r="1925" spans="1:65" s="14" customFormat="1" ht="11.25">
      <c r="B1925" s="213"/>
      <c r="C1925" s="214"/>
      <c r="D1925" s="204" t="s">
        <v>301</v>
      </c>
      <c r="E1925" s="215" t="s">
        <v>1</v>
      </c>
      <c r="F1925" s="216" t="s">
        <v>2287</v>
      </c>
      <c r="G1925" s="214"/>
      <c r="H1925" s="217">
        <v>1</v>
      </c>
      <c r="I1925" s="218"/>
      <c r="J1925" s="214"/>
      <c r="K1925" s="214"/>
      <c r="L1925" s="219"/>
      <c r="M1925" s="220"/>
      <c r="N1925" s="221"/>
      <c r="O1925" s="221"/>
      <c r="P1925" s="221"/>
      <c r="Q1925" s="221"/>
      <c r="R1925" s="221"/>
      <c r="S1925" s="221"/>
      <c r="T1925" s="222"/>
      <c r="AT1925" s="223" t="s">
        <v>301</v>
      </c>
      <c r="AU1925" s="223" t="s">
        <v>120</v>
      </c>
      <c r="AV1925" s="14" t="s">
        <v>120</v>
      </c>
      <c r="AW1925" s="14" t="s">
        <v>32</v>
      </c>
      <c r="AX1925" s="14" t="s">
        <v>77</v>
      </c>
      <c r="AY1925" s="223" t="s">
        <v>292</v>
      </c>
    </row>
    <row r="1926" spans="1:65" s="14" customFormat="1" ht="11.25">
      <c r="B1926" s="213"/>
      <c r="C1926" s="214"/>
      <c r="D1926" s="204" t="s">
        <v>301</v>
      </c>
      <c r="E1926" s="215" t="s">
        <v>1</v>
      </c>
      <c r="F1926" s="216" t="s">
        <v>2288</v>
      </c>
      <c r="G1926" s="214"/>
      <c r="H1926" s="217">
        <v>1</v>
      </c>
      <c r="I1926" s="218"/>
      <c r="J1926" s="214"/>
      <c r="K1926" s="214"/>
      <c r="L1926" s="219"/>
      <c r="M1926" s="220"/>
      <c r="N1926" s="221"/>
      <c r="O1926" s="221"/>
      <c r="P1926" s="221"/>
      <c r="Q1926" s="221"/>
      <c r="R1926" s="221"/>
      <c r="S1926" s="221"/>
      <c r="T1926" s="222"/>
      <c r="AT1926" s="223" t="s">
        <v>301</v>
      </c>
      <c r="AU1926" s="223" t="s">
        <v>120</v>
      </c>
      <c r="AV1926" s="14" t="s">
        <v>120</v>
      </c>
      <c r="AW1926" s="14" t="s">
        <v>32</v>
      </c>
      <c r="AX1926" s="14" t="s">
        <v>77</v>
      </c>
      <c r="AY1926" s="223" t="s">
        <v>292</v>
      </c>
    </row>
    <row r="1927" spans="1:65" s="16" customFormat="1" ht="11.25">
      <c r="B1927" s="235"/>
      <c r="C1927" s="236"/>
      <c r="D1927" s="204" t="s">
        <v>301</v>
      </c>
      <c r="E1927" s="237" t="s">
        <v>1</v>
      </c>
      <c r="F1927" s="238" t="s">
        <v>316</v>
      </c>
      <c r="G1927" s="236"/>
      <c r="H1927" s="239">
        <v>4</v>
      </c>
      <c r="I1927" s="240"/>
      <c r="J1927" s="236"/>
      <c r="K1927" s="236"/>
      <c r="L1927" s="241"/>
      <c r="M1927" s="242"/>
      <c r="N1927" s="243"/>
      <c r="O1927" s="243"/>
      <c r="P1927" s="243"/>
      <c r="Q1927" s="243"/>
      <c r="R1927" s="243"/>
      <c r="S1927" s="243"/>
      <c r="T1927" s="244"/>
      <c r="AT1927" s="245" t="s">
        <v>301</v>
      </c>
      <c r="AU1927" s="245" t="s">
        <v>120</v>
      </c>
      <c r="AV1927" s="16" t="s">
        <v>317</v>
      </c>
      <c r="AW1927" s="16" t="s">
        <v>32</v>
      </c>
      <c r="AX1927" s="16" t="s">
        <v>77</v>
      </c>
      <c r="AY1927" s="245" t="s">
        <v>292</v>
      </c>
    </row>
    <row r="1928" spans="1:65" s="15" customFormat="1" ht="11.25">
      <c r="B1928" s="224"/>
      <c r="C1928" s="225"/>
      <c r="D1928" s="204" t="s">
        <v>301</v>
      </c>
      <c r="E1928" s="226" t="s">
        <v>1</v>
      </c>
      <c r="F1928" s="227" t="s">
        <v>304</v>
      </c>
      <c r="G1928" s="225"/>
      <c r="H1928" s="228">
        <v>28</v>
      </c>
      <c r="I1928" s="229"/>
      <c r="J1928" s="225"/>
      <c r="K1928" s="225"/>
      <c r="L1928" s="230"/>
      <c r="M1928" s="231"/>
      <c r="N1928" s="232"/>
      <c r="O1928" s="232"/>
      <c r="P1928" s="232"/>
      <c r="Q1928" s="232"/>
      <c r="R1928" s="232"/>
      <c r="S1928" s="232"/>
      <c r="T1928" s="233"/>
      <c r="AT1928" s="234" t="s">
        <v>301</v>
      </c>
      <c r="AU1928" s="234" t="s">
        <v>120</v>
      </c>
      <c r="AV1928" s="15" t="s">
        <v>299</v>
      </c>
      <c r="AW1928" s="15" t="s">
        <v>32</v>
      </c>
      <c r="AX1928" s="15" t="s">
        <v>85</v>
      </c>
      <c r="AY1928" s="234" t="s">
        <v>292</v>
      </c>
    </row>
    <row r="1929" spans="1:65" s="2" customFormat="1" ht="33" customHeight="1">
      <c r="A1929" s="35"/>
      <c r="B1929" s="36"/>
      <c r="C1929" s="189" t="s">
        <v>2289</v>
      </c>
      <c r="D1929" s="189" t="s">
        <v>294</v>
      </c>
      <c r="E1929" s="190" t="s">
        <v>2290</v>
      </c>
      <c r="F1929" s="191" t="s">
        <v>2291</v>
      </c>
      <c r="G1929" s="192" t="s">
        <v>581</v>
      </c>
      <c r="H1929" s="193">
        <v>49</v>
      </c>
      <c r="I1929" s="194"/>
      <c r="J1929" s="195">
        <f>ROUND(I1929*H1929,2)</f>
        <v>0</v>
      </c>
      <c r="K1929" s="191" t="s">
        <v>298</v>
      </c>
      <c r="L1929" s="40"/>
      <c r="M1929" s="196" t="s">
        <v>1</v>
      </c>
      <c r="N1929" s="197" t="s">
        <v>43</v>
      </c>
      <c r="O1929" s="72"/>
      <c r="P1929" s="198">
        <f>O1929*H1929</f>
        <v>0</v>
      </c>
      <c r="Q1929" s="198">
        <v>0</v>
      </c>
      <c r="R1929" s="198">
        <f>Q1929*H1929</f>
        <v>0</v>
      </c>
      <c r="S1929" s="198">
        <v>0</v>
      </c>
      <c r="T1929" s="199">
        <f>S1929*H1929</f>
        <v>0</v>
      </c>
      <c r="U1929" s="35"/>
      <c r="V1929" s="35"/>
      <c r="W1929" s="35"/>
      <c r="X1929" s="35"/>
      <c r="Y1929" s="35"/>
      <c r="Z1929" s="35"/>
      <c r="AA1929" s="35"/>
      <c r="AB1929" s="35"/>
      <c r="AC1929" s="35"/>
      <c r="AD1929" s="35"/>
      <c r="AE1929" s="35"/>
      <c r="AR1929" s="200" t="s">
        <v>438</v>
      </c>
      <c r="AT1929" s="200" t="s">
        <v>294</v>
      </c>
      <c r="AU1929" s="200" t="s">
        <v>120</v>
      </c>
      <c r="AY1929" s="18" t="s">
        <v>292</v>
      </c>
      <c r="BE1929" s="201">
        <f>IF(N1929="základní",J1929,0)</f>
        <v>0</v>
      </c>
      <c r="BF1929" s="201">
        <f>IF(N1929="snížená",J1929,0)</f>
        <v>0</v>
      </c>
      <c r="BG1929" s="201">
        <f>IF(N1929="zákl. přenesená",J1929,0)</f>
        <v>0</v>
      </c>
      <c r="BH1929" s="201">
        <f>IF(N1929="sníž. přenesená",J1929,0)</f>
        <v>0</v>
      </c>
      <c r="BI1929" s="201">
        <f>IF(N1929="nulová",J1929,0)</f>
        <v>0</v>
      </c>
      <c r="BJ1929" s="18" t="s">
        <v>120</v>
      </c>
      <c r="BK1929" s="201">
        <f>ROUND(I1929*H1929,2)</f>
        <v>0</v>
      </c>
      <c r="BL1929" s="18" t="s">
        <v>438</v>
      </c>
      <c r="BM1929" s="200" t="s">
        <v>2292</v>
      </c>
    </row>
    <row r="1930" spans="1:65" s="13" customFormat="1" ht="11.25">
      <c r="B1930" s="202"/>
      <c r="C1930" s="203"/>
      <c r="D1930" s="204" t="s">
        <v>301</v>
      </c>
      <c r="E1930" s="205" t="s">
        <v>1</v>
      </c>
      <c r="F1930" s="206" t="s">
        <v>2293</v>
      </c>
      <c r="G1930" s="203"/>
      <c r="H1930" s="205" t="s">
        <v>1</v>
      </c>
      <c r="I1930" s="207"/>
      <c r="J1930" s="203"/>
      <c r="K1930" s="203"/>
      <c r="L1930" s="208"/>
      <c r="M1930" s="209"/>
      <c r="N1930" s="210"/>
      <c r="O1930" s="210"/>
      <c r="P1930" s="210"/>
      <c r="Q1930" s="210"/>
      <c r="R1930" s="210"/>
      <c r="S1930" s="210"/>
      <c r="T1930" s="211"/>
      <c r="AT1930" s="212" t="s">
        <v>301</v>
      </c>
      <c r="AU1930" s="212" t="s">
        <v>120</v>
      </c>
      <c r="AV1930" s="13" t="s">
        <v>85</v>
      </c>
      <c r="AW1930" s="13" t="s">
        <v>32</v>
      </c>
      <c r="AX1930" s="13" t="s">
        <v>77</v>
      </c>
      <c r="AY1930" s="212" t="s">
        <v>292</v>
      </c>
    </row>
    <row r="1931" spans="1:65" s="14" customFormat="1" ht="11.25">
      <c r="B1931" s="213"/>
      <c r="C1931" s="214"/>
      <c r="D1931" s="204" t="s">
        <v>301</v>
      </c>
      <c r="E1931" s="215" t="s">
        <v>1</v>
      </c>
      <c r="F1931" s="216" t="s">
        <v>2294</v>
      </c>
      <c r="G1931" s="214"/>
      <c r="H1931" s="217">
        <v>1</v>
      </c>
      <c r="I1931" s="218"/>
      <c r="J1931" s="214"/>
      <c r="K1931" s="214"/>
      <c r="L1931" s="219"/>
      <c r="M1931" s="220"/>
      <c r="N1931" s="221"/>
      <c r="O1931" s="221"/>
      <c r="P1931" s="221"/>
      <c r="Q1931" s="221"/>
      <c r="R1931" s="221"/>
      <c r="S1931" s="221"/>
      <c r="T1931" s="222"/>
      <c r="AT1931" s="223" t="s">
        <v>301</v>
      </c>
      <c r="AU1931" s="223" t="s">
        <v>120</v>
      </c>
      <c r="AV1931" s="14" t="s">
        <v>120</v>
      </c>
      <c r="AW1931" s="14" t="s">
        <v>32</v>
      </c>
      <c r="AX1931" s="14" t="s">
        <v>77</v>
      </c>
      <c r="AY1931" s="223" t="s">
        <v>292</v>
      </c>
    </row>
    <row r="1932" spans="1:65" s="14" customFormat="1" ht="11.25">
      <c r="B1932" s="213"/>
      <c r="C1932" s="214"/>
      <c r="D1932" s="204" t="s">
        <v>301</v>
      </c>
      <c r="E1932" s="215" t="s">
        <v>1</v>
      </c>
      <c r="F1932" s="216" t="s">
        <v>2295</v>
      </c>
      <c r="G1932" s="214"/>
      <c r="H1932" s="217">
        <v>1</v>
      </c>
      <c r="I1932" s="218"/>
      <c r="J1932" s="214"/>
      <c r="K1932" s="214"/>
      <c r="L1932" s="219"/>
      <c r="M1932" s="220"/>
      <c r="N1932" s="221"/>
      <c r="O1932" s="221"/>
      <c r="P1932" s="221"/>
      <c r="Q1932" s="221"/>
      <c r="R1932" s="221"/>
      <c r="S1932" s="221"/>
      <c r="T1932" s="222"/>
      <c r="AT1932" s="223" t="s">
        <v>301</v>
      </c>
      <c r="AU1932" s="223" t="s">
        <v>120</v>
      </c>
      <c r="AV1932" s="14" t="s">
        <v>120</v>
      </c>
      <c r="AW1932" s="14" t="s">
        <v>32</v>
      </c>
      <c r="AX1932" s="14" t="s">
        <v>77</v>
      </c>
      <c r="AY1932" s="223" t="s">
        <v>292</v>
      </c>
    </row>
    <row r="1933" spans="1:65" s="14" customFormat="1" ht="11.25">
      <c r="B1933" s="213"/>
      <c r="C1933" s="214"/>
      <c r="D1933" s="204" t="s">
        <v>301</v>
      </c>
      <c r="E1933" s="215" t="s">
        <v>1</v>
      </c>
      <c r="F1933" s="216" t="s">
        <v>2296</v>
      </c>
      <c r="G1933" s="214"/>
      <c r="H1933" s="217">
        <v>1</v>
      </c>
      <c r="I1933" s="218"/>
      <c r="J1933" s="214"/>
      <c r="K1933" s="214"/>
      <c r="L1933" s="219"/>
      <c r="M1933" s="220"/>
      <c r="N1933" s="221"/>
      <c r="O1933" s="221"/>
      <c r="P1933" s="221"/>
      <c r="Q1933" s="221"/>
      <c r="R1933" s="221"/>
      <c r="S1933" s="221"/>
      <c r="T1933" s="222"/>
      <c r="AT1933" s="223" t="s">
        <v>301</v>
      </c>
      <c r="AU1933" s="223" t="s">
        <v>120</v>
      </c>
      <c r="AV1933" s="14" t="s">
        <v>120</v>
      </c>
      <c r="AW1933" s="14" t="s">
        <v>32</v>
      </c>
      <c r="AX1933" s="14" t="s">
        <v>77</v>
      </c>
      <c r="AY1933" s="223" t="s">
        <v>292</v>
      </c>
    </row>
    <row r="1934" spans="1:65" s="16" customFormat="1" ht="11.25">
      <c r="B1934" s="235"/>
      <c r="C1934" s="236"/>
      <c r="D1934" s="204" t="s">
        <v>301</v>
      </c>
      <c r="E1934" s="237" t="s">
        <v>1</v>
      </c>
      <c r="F1934" s="238" t="s">
        <v>316</v>
      </c>
      <c r="G1934" s="236"/>
      <c r="H1934" s="239">
        <v>3</v>
      </c>
      <c r="I1934" s="240"/>
      <c r="J1934" s="236"/>
      <c r="K1934" s="236"/>
      <c r="L1934" s="241"/>
      <c r="M1934" s="242"/>
      <c r="N1934" s="243"/>
      <c r="O1934" s="243"/>
      <c r="P1934" s="243"/>
      <c r="Q1934" s="243"/>
      <c r="R1934" s="243"/>
      <c r="S1934" s="243"/>
      <c r="T1934" s="244"/>
      <c r="AT1934" s="245" t="s">
        <v>301</v>
      </c>
      <c r="AU1934" s="245" t="s">
        <v>120</v>
      </c>
      <c r="AV1934" s="16" t="s">
        <v>317</v>
      </c>
      <c r="AW1934" s="16" t="s">
        <v>32</v>
      </c>
      <c r="AX1934" s="16" t="s">
        <v>77</v>
      </c>
      <c r="AY1934" s="245" t="s">
        <v>292</v>
      </c>
    </row>
    <row r="1935" spans="1:65" s="13" customFormat="1" ht="11.25">
      <c r="B1935" s="202"/>
      <c r="C1935" s="203"/>
      <c r="D1935" s="204" t="s">
        <v>301</v>
      </c>
      <c r="E1935" s="205" t="s">
        <v>1</v>
      </c>
      <c r="F1935" s="206" t="s">
        <v>2297</v>
      </c>
      <c r="G1935" s="203"/>
      <c r="H1935" s="205" t="s">
        <v>1</v>
      </c>
      <c r="I1935" s="207"/>
      <c r="J1935" s="203"/>
      <c r="K1935" s="203"/>
      <c r="L1935" s="208"/>
      <c r="M1935" s="209"/>
      <c r="N1935" s="210"/>
      <c r="O1935" s="210"/>
      <c r="P1935" s="210"/>
      <c r="Q1935" s="210"/>
      <c r="R1935" s="210"/>
      <c r="S1935" s="210"/>
      <c r="T1935" s="211"/>
      <c r="AT1935" s="212" t="s">
        <v>301</v>
      </c>
      <c r="AU1935" s="212" t="s">
        <v>120</v>
      </c>
      <c r="AV1935" s="13" t="s">
        <v>85</v>
      </c>
      <c r="AW1935" s="13" t="s">
        <v>32</v>
      </c>
      <c r="AX1935" s="13" t="s">
        <v>77</v>
      </c>
      <c r="AY1935" s="212" t="s">
        <v>292</v>
      </c>
    </row>
    <row r="1936" spans="1:65" s="14" customFormat="1" ht="11.25">
      <c r="B1936" s="213"/>
      <c r="C1936" s="214"/>
      <c r="D1936" s="204" t="s">
        <v>301</v>
      </c>
      <c r="E1936" s="215" t="s">
        <v>1</v>
      </c>
      <c r="F1936" s="216" t="s">
        <v>2298</v>
      </c>
      <c r="G1936" s="214"/>
      <c r="H1936" s="217">
        <v>6</v>
      </c>
      <c r="I1936" s="218"/>
      <c r="J1936" s="214"/>
      <c r="K1936" s="214"/>
      <c r="L1936" s="219"/>
      <c r="M1936" s="220"/>
      <c r="N1936" s="221"/>
      <c r="O1936" s="221"/>
      <c r="P1936" s="221"/>
      <c r="Q1936" s="221"/>
      <c r="R1936" s="221"/>
      <c r="S1936" s="221"/>
      <c r="T1936" s="222"/>
      <c r="AT1936" s="223" t="s">
        <v>301</v>
      </c>
      <c r="AU1936" s="223" t="s">
        <v>120</v>
      </c>
      <c r="AV1936" s="14" t="s">
        <v>120</v>
      </c>
      <c r="AW1936" s="14" t="s">
        <v>32</v>
      </c>
      <c r="AX1936" s="14" t="s">
        <v>77</v>
      </c>
      <c r="AY1936" s="223" t="s">
        <v>292</v>
      </c>
    </row>
    <row r="1937" spans="1:65" s="14" customFormat="1" ht="11.25">
      <c r="B1937" s="213"/>
      <c r="C1937" s="214"/>
      <c r="D1937" s="204" t="s">
        <v>301</v>
      </c>
      <c r="E1937" s="215" t="s">
        <v>1</v>
      </c>
      <c r="F1937" s="216" t="s">
        <v>2299</v>
      </c>
      <c r="G1937" s="214"/>
      <c r="H1937" s="217">
        <v>5</v>
      </c>
      <c r="I1937" s="218"/>
      <c r="J1937" s="214"/>
      <c r="K1937" s="214"/>
      <c r="L1937" s="219"/>
      <c r="M1937" s="220"/>
      <c r="N1937" s="221"/>
      <c r="O1937" s="221"/>
      <c r="P1937" s="221"/>
      <c r="Q1937" s="221"/>
      <c r="R1937" s="221"/>
      <c r="S1937" s="221"/>
      <c r="T1937" s="222"/>
      <c r="AT1937" s="223" t="s">
        <v>301</v>
      </c>
      <c r="AU1937" s="223" t="s">
        <v>120</v>
      </c>
      <c r="AV1937" s="14" t="s">
        <v>120</v>
      </c>
      <c r="AW1937" s="14" t="s">
        <v>32</v>
      </c>
      <c r="AX1937" s="14" t="s">
        <v>77</v>
      </c>
      <c r="AY1937" s="223" t="s">
        <v>292</v>
      </c>
    </row>
    <row r="1938" spans="1:65" s="14" customFormat="1" ht="11.25">
      <c r="B1938" s="213"/>
      <c r="C1938" s="214"/>
      <c r="D1938" s="204" t="s">
        <v>301</v>
      </c>
      <c r="E1938" s="215" t="s">
        <v>1</v>
      </c>
      <c r="F1938" s="216" t="s">
        <v>2300</v>
      </c>
      <c r="G1938" s="214"/>
      <c r="H1938" s="217">
        <v>5</v>
      </c>
      <c r="I1938" s="218"/>
      <c r="J1938" s="214"/>
      <c r="K1938" s="214"/>
      <c r="L1938" s="219"/>
      <c r="M1938" s="220"/>
      <c r="N1938" s="221"/>
      <c r="O1938" s="221"/>
      <c r="P1938" s="221"/>
      <c r="Q1938" s="221"/>
      <c r="R1938" s="221"/>
      <c r="S1938" s="221"/>
      <c r="T1938" s="222"/>
      <c r="AT1938" s="223" t="s">
        <v>301</v>
      </c>
      <c r="AU1938" s="223" t="s">
        <v>120</v>
      </c>
      <c r="AV1938" s="14" t="s">
        <v>120</v>
      </c>
      <c r="AW1938" s="14" t="s">
        <v>32</v>
      </c>
      <c r="AX1938" s="14" t="s">
        <v>77</v>
      </c>
      <c r="AY1938" s="223" t="s">
        <v>292</v>
      </c>
    </row>
    <row r="1939" spans="1:65" s="14" customFormat="1" ht="11.25">
      <c r="B1939" s="213"/>
      <c r="C1939" s="214"/>
      <c r="D1939" s="204" t="s">
        <v>301</v>
      </c>
      <c r="E1939" s="215" t="s">
        <v>1</v>
      </c>
      <c r="F1939" s="216" t="s">
        <v>2301</v>
      </c>
      <c r="G1939" s="214"/>
      <c r="H1939" s="217">
        <v>6</v>
      </c>
      <c r="I1939" s="218"/>
      <c r="J1939" s="214"/>
      <c r="K1939" s="214"/>
      <c r="L1939" s="219"/>
      <c r="M1939" s="220"/>
      <c r="N1939" s="221"/>
      <c r="O1939" s="221"/>
      <c r="P1939" s="221"/>
      <c r="Q1939" s="221"/>
      <c r="R1939" s="221"/>
      <c r="S1939" s="221"/>
      <c r="T1939" s="222"/>
      <c r="AT1939" s="223" t="s">
        <v>301</v>
      </c>
      <c r="AU1939" s="223" t="s">
        <v>120</v>
      </c>
      <c r="AV1939" s="14" t="s">
        <v>120</v>
      </c>
      <c r="AW1939" s="14" t="s">
        <v>32</v>
      </c>
      <c r="AX1939" s="14" t="s">
        <v>77</v>
      </c>
      <c r="AY1939" s="223" t="s">
        <v>292</v>
      </c>
    </row>
    <row r="1940" spans="1:65" s="14" customFormat="1" ht="11.25">
      <c r="B1940" s="213"/>
      <c r="C1940" s="214"/>
      <c r="D1940" s="204" t="s">
        <v>301</v>
      </c>
      <c r="E1940" s="215" t="s">
        <v>1</v>
      </c>
      <c r="F1940" s="216" t="s">
        <v>2302</v>
      </c>
      <c r="G1940" s="214"/>
      <c r="H1940" s="217">
        <v>7</v>
      </c>
      <c r="I1940" s="218"/>
      <c r="J1940" s="214"/>
      <c r="K1940" s="214"/>
      <c r="L1940" s="219"/>
      <c r="M1940" s="220"/>
      <c r="N1940" s="221"/>
      <c r="O1940" s="221"/>
      <c r="P1940" s="221"/>
      <c r="Q1940" s="221"/>
      <c r="R1940" s="221"/>
      <c r="S1940" s="221"/>
      <c r="T1940" s="222"/>
      <c r="AT1940" s="223" t="s">
        <v>301</v>
      </c>
      <c r="AU1940" s="223" t="s">
        <v>120</v>
      </c>
      <c r="AV1940" s="14" t="s">
        <v>120</v>
      </c>
      <c r="AW1940" s="14" t="s">
        <v>32</v>
      </c>
      <c r="AX1940" s="14" t="s">
        <v>77</v>
      </c>
      <c r="AY1940" s="223" t="s">
        <v>292</v>
      </c>
    </row>
    <row r="1941" spans="1:65" s="14" customFormat="1" ht="11.25">
      <c r="B1941" s="213"/>
      <c r="C1941" s="214"/>
      <c r="D1941" s="204" t="s">
        <v>301</v>
      </c>
      <c r="E1941" s="215" t="s">
        <v>1</v>
      </c>
      <c r="F1941" s="216" t="s">
        <v>2303</v>
      </c>
      <c r="G1941" s="214"/>
      <c r="H1941" s="217">
        <v>1</v>
      </c>
      <c r="I1941" s="218"/>
      <c r="J1941" s="214"/>
      <c r="K1941" s="214"/>
      <c r="L1941" s="219"/>
      <c r="M1941" s="220"/>
      <c r="N1941" s="221"/>
      <c r="O1941" s="221"/>
      <c r="P1941" s="221"/>
      <c r="Q1941" s="221"/>
      <c r="R1941" s="221"/>
      <c r="S1941" s="221"/>
      <c r="T1941" s="222"/>
      <c r="AT1941" s="223" t="s">
        <v>301</v>
      </c>
      <c r="AU1941" s="223" t="s">
        <v>120</v>
      </c>
      <c r="AV1941" s="14" t="s">
        <v>120</v>
      </c>
      <c r="AW1941" s="14" t="s">
        <v>32</v>
      </c>
      <c r="AX1941" s="14" t="s">
        <v>77</v>
      </c>
      <c r="AY1941" s="223" t="s">
        <v>292</v>
      </c>
    </row>
    <row r="1942" spans="1:65" s="14" customFormat="1" ht="11.25">
      <c r="B1942" s="213"/>
      <c r="C1942" s="214"/>
      <c r="D1942" s="204" t="s">
        <v>301</v>
      </c>
      <c r="E1942" s="215" t="s">
        <v>1</v>
      </c>
      <c r="F1942" s="216" t="s">
        <v>2304</v>
      </c>
      <c r="G1942" s="214"/>
      <c r="H1942" s="217">
        <v>4</v>
      </c>
      <c r="I1942" s="218"/>
      <c r="J1942" s="214"/>
      <c r="K1942" s="214"/>
      <c r="L1942" s="219"/>
      <c r="M1942" s="220"/>
      <c r="N1942" s="221"/>
      <c r="O1942" s="221"/>
      <c r="P1942" s="221"/>
      <c r="Q1942" s="221"/>
      <c r="R1942" s="221"/>
      <c r="S1942" s="221"/>
      <c r="T1942" s="222"/>
      <c r="AT1942" s="223" t="s">
        <v>301</v>
      </c>
      <c r="AU1942" s="223" t="s">
        <v>120</v>
      </c>
      <c r="AV1942" s="14" t="s">
        <v>120</v>
      </c>
      <c r="AW1942" s="14" t="s">
        <v>32</v>
      </c>
      <c r="AX1942" s="14" t="s">
        <v>77</v>
      </c>
      <c r="AY1942" s="223" t="s">
        <v>292</v>
      </c>
    </row>
    <row r="1943" spans="1:65" s="14" customFormat="1" ht="11.25">
      <c r="B1943" s="213"/>
      <c r="C1943" s="214"/>
      <c r="D1943" s="204" t="s">
        <v>301</v>
      </c>
      <c r="E1943" s="215" t="s">
        <v>1</v>
      </c>
      <c r="F1943" s="216" t="s">
        <v>2305</v>
      </c>
      <c r="G1943" s="214"/>
      <c r="H1943" s="217">
        <v>5</v>
      </c>
      <c r="I1943" s="218"/>
      <c r="J1943" s="214"/>
      <c r="K1943" s="214"/>
      <c r="L1943" s="219"/>
      <c r="M1943" s="220"/>
      <c r="N1943" s="221"/>
      <c r="O1943" s="221"/>
      <c r="P1943" s="221"/>
      <c r="Q1943" s="221"/>
      <c r="R1943" s="221"/>
      <c r="S1943" s="221"/>
      <c r="T1943" s="222"/>
      <c r="AT1943" s="223" t="s">
        <v>301</v>
      </c>
      <c r="AU1943" s="223" t="s">
        <v>120</v>
      </c>
      <c r="AV1943" s="14" t="s">
        <v>120</v>
      </c>
      <c r="AW1943" s="14" t="s">
        <v>32</v>
      </c>
      <c r="AX1943" s="14" t="s">
        <v>77</v>
      </c>
      <c r="AY1943" s="223" t="s">
        <v>292</v>
      </c>
    </row>
    <row r="1944" spans="1:65" s="14" customFormat="1" ht="11.25">
      <c r="B1944" s="213"/>
      <c r="C1944" s="214"/>
      <c r="D1944" s="204" t="s">
        <v>301</v>
      </c>
      <c r="E1944" s="215" t="s">
        <v>1</v>
      </c>
      <c r="F1944" s="216" t="s">
        <v>2306</v>
      </c>
      <c r="G1944" s="214"/>
      <c r="H1944" s="217">
        <v>6</v>
      </c>
      <c r="I1944" s="218"/>
      <c r="J1944" s="214"/>
      <c r="K1944" s="214"/>
      <c r="L1944" s="219"/>
      <c r="M1944" s="220"/>
      <c r="N1944" s="221"/>
      <c r="O1944" s="221"/>
      <c r="P1944" s="221"/>
      <c r="Q1944" s="221"/>
      <c r="R1944" s="221"/>
      <c r="S1944" s="221"/>
      <c r="T1944" s="222"/>
      <c r="AT1944" s="223" t="s">
        <v>301</v>
      </c>
      <c r="AU1944" s="223" t="s">
        <v>120</v>
      </c>
      <c r="AV1944" s="14" t="s">
        <v>120</v>
      </c>
      <c r="AW1944" s="14" t="s">
        <v>32</v>
      </c>
      <c r="AX1944" s="14" t="s">
        <v>77</v>
      </c>
      <c r="AY1944" s="223" t="s">
        <v>292</v>
      </c>
    </row>
    <row r="1945" spans="1:65" s="16" customFormat="1" ht="11.25">
      <c r="B1945" s="235"/>
      <c r="C1945" s="236"/>
      <c r="D1945" s="204" t="s">
        <v>301</v>
      </c>
      <c r="E1945" s="237" t="s">
        <v>1</v>
      </c>
      <c r="F1945" s="238" t="s">
        <v>316</v>
      </c>
      <c r="G1945" s="236"/>
      <c r="H1945" s="239">
        <v>45</v>
      </c>
      <c r="I1945" s="240"/>
      <c r="J1945" s="236"/>
      <c r="K1945" s="236"/>
      <c r="L1945" s="241"/>
      <c r="M1945" s="242"/>
      <c r="N1945" s="243"/>
      <c r="O1945" s="243"/>
      <c r="P1945" s="243"/>
      <c r="Q1945" s="243"/>
      <c r="R1945" s="243"/>
      <c r="S1945" s="243"/>
      <c r="T1945" s="244"/>
      <c r="AT1945" s="245" t="s">
        <v>301</v>
      </c>
      <c r="AU1945" s="245" t="s">
        <v>120</v>
      </c>
      <c r="AV1945" s="16" t="s">
        <v>317</v>
      </c>
      <c r="AW1945" s="16" t="s">
        <v>32</v>
      </c>
      <c r="AX1945" s="16" t="s">
        <v>77</v>
      </c>
      <c r="AY1945" s="245" t="s">
        <v>292</v>
      </c>
    </row>
    <row r="1946" spans="1:65" s="13" customFormat="1" ht="11.25">
      <c r="B1946" s="202"/>
      <c r="C1946" s="203"/>
      <c r="D1946" s="204" t="s">
        <v>301</v>
      </c>
      <c r="E1946" s="205" t="s">
        <v>1</v>
      </c>
      <c r="F1946" s="206" t="s">
        <v>2307</v>
      </c>
      <c r="G1946" s="203"/>
      <c r="H1946" s="205" t="s">
        <v>1</v>
      </c>
      <c r="I1946" s="207"/>
      <c r="J1946" s="203"/>
      <c r="K1946" s="203"/>
      <c r="L1946" s="208"/>
      <c r="M1946" s="209"/>
      <c r="N1946" s="210"/>
      <c r="O1946" s="210"/>
      <c r="P1946" s="210"/>
      <c r="Q1946" s="210"/>
      <c r="R1946" s="210"/>
      <c r="S1946" s="210"/>
      <c r="T1946" s="211"/>
      <c r="AT1946" s="212" t="s">
        <v>301</v>
      </c>
      <c r="AU1946" s="212" t="s">
        <v>120</v>
      </c>
      <c r="AV1946" s="13" t="s">
        <v>85</v>
      </c>
      <c r="AW1946" s="13" t="s">
        <v>32</v>
      </c>
      <c r="AX1946" s="13" t="s">
        <v>77</v>
      </c>
      <c r="AY1946" s="212" t="s">
        <v>292</v>
      </c>
    </row>
    <row r="1947" spans="1:65" s="14" customFormat="1" ht="11.25">
      <c r="B1947" s="213"/>
      <c r="C1947" s="214"/>
      <c r="D1947" s="204" t="s">
        <v>301</v>
      </c>
      <c r="E1947" s="215" t="s">
        <v>1</v>
      </c>
      <c r="F1947" s="216" t="s">
        <v>2308</v>
      </c>
      <c r="G1947" s="214"/>
      <c r="H1947" s="217">
        <v>1</v>
      </c>
      <c r="I1947" s="218"/>
      <c r="J1947" s="214"/>
      <c r="K1947" s="214"/>
      <c r="L1947" s="219"/>
      <c r="M1947" s="220"/>
      <c r="N1947" s="221"/>
      <c r="O1947" s="221"/>
      <c r="P1947" s="221"/>
      <c r="Q1947" s="221"/>
      <c r="R1947" s="221"/>
      <c r="S1947" s="221"/>
      <c r="T1947" s="222"/>
      <c r="AT1947" s="223" t="s">
        <v>301</v>
      </c>
      <c r="AU1947" s="223" t="s">
        <v>120</v>
      </c>
      <c r="AV1947" s="14" t="s">
        <v>120</v>
      </c>
      <c r="AW1947" s="14" t="s">
        <v>32</v>
      </c>
      <c r="AX1947" s="14" t="s">
        <v>77</v>
      </c>
      <c r="AY1947" s="223" t="s">
        <v>292</v>
      </c>
    </row>
    <row r="1948" spans="1:65" s="16" customFormat="1" ht="11.25">
      <c r="B1948" s="235"/>
      <c r="C1948" s="236"/>
      <c r="D1948" s="204" t="s">
        <v>301</v>
      </c>
      <c r="E1948" s="237" t="s">
        <v>1</v>
      </c>
      <c r="F1948" s="238" t="s">
        <v>316</v>
      </c>
      <c r="G1948" s="236"/>
      <c r="H1948" s="239">
        <v>1</v>
      </c>
      <c r="I1948" s="240"/>
      <c r="J1948" s="236"/>
      <c r="K1948" s="236"/>
      <c r="L1948" s="241"/>
      <c r="M1948" s="242"/>
      <c r="N1948" s="243"/>
      <c r="O1948" s="243"/>
      <c r="P1948" s="243"/>
      <c r="Q1948" s="243"/>
      <c r="R1948" s="243"/>
      <c r="S1948" s="243"/>
      <c r="T1948" s="244"/>
      <c r="AT1948" s="245" t="s">
        <v>301</v>
      </c>
      <c r="AU1948" s="245" t="s">
        <v>120</v>
      </c>
      <c r="AV1948" s="16" t="s">
        <v>317</v>
      </c>
      <c r="AW1948" s="16" t="s">
        <v>32</v>
      </c>
      <c r="AX1948" s="16" t="s">
        <v>77</v>
      </c>
      <c r="AY1948" s="245" t="s">
        <v>292</v>
      </c>
    </row>
    <row r="1949" spans="1:65" s="15" customFormat="1" ht="11.25">
      <c r="B1949" s="224"/>
      <c r="C1949" s="225"/>
      <c r="D1949" s="204" t="s">
        <v>301</v>
      </c>
      <c r="E1949" s="226" t="s">
        <v>1</v>
      </c>
      <c r="F1949" s="227" t="s">
        <v>304</v>
      </c>
      <c r="G1949" s="225"/>
      <c r="H1949" s="228">
        <v>49</v>
      </c>
      <c r="I1949" s="229"/>
      <c r="J1949" s="225"/>
      <c r="K1949" s="225"/>
      <c r="L1949" s="230"/>
      <c r="M1949" s="231"/>
      <c r="N1949" s="232"/>
      <c r="O1949" s="232"/>
      <c r="P1949" s="232"/>
      <c r="Q1949" s="232"/>
      <c r="R1949" s="232"/>
      <c r="S1949" s="232"/>
      <c r="T1949" s="233"/>
      <c r="AT1949" s="234" t="s">
        <v>301</v>
      </c>
      <c r="AU1949" s="234" t="s">
        <v>120</v>
      </c>
      <c r="AV1949" s="15" t="s">
        <v>299</v>
      </c>
      <c r="AW1949" s="15" t="s">
        <v>32</v>
      </c>
      <c r="AX1949" s="15" t="s">
        <v>85</v>
      </c>
      <c r="AY1949" s="234" t="s">
        <v>292</v>
      </c>
    </row>
    <row r="1950" spans="1:65" s="2" customFormat="1" ht="33" customHeight="1">
      <c r="A1950" s="35"/>
      <c r="B1950" s="36"/>
      <c r="C1950" s="189" t="s">
        <v>2309</v>
      </c>
      <c r="D1950" s="189" t="s">
        <v>294</v>
      </c>
      <c r="E1950" s="190" t="s">
        <v>2310</v>
      </c>
      <c r="F1950" s="191" t="s">
        <v>2311</v>
      </c>
      <c r="G1950" s="192" t="s">
        <v>581</v>
      </c>
      <c r="H1950" s="193">
        <v>44</v>
      </c>
      <c r="I1950" s="194"/>
      <c r="J1950" s="195">
        <f>ROUND(I1950*H1950,2)</f>
        <v>0</v>
      </c>
      <c r="K1950" s="191" t="s">
        <v>298</v>
      </c>
      <c r="L1950" s="40"/>
      <c r="M1950" s="196" t="s">
        <v>1</v>
      </c>
      <c r="N1950" s="197" t="s">
        <v>43</v>
      </c>
      <c r="O1950" s="72"/>
      <c r="P1950" s="198">
        <f>O1950*H1950</f>
        <v>0</v>
      </c>
      <c r="Q1950" s="198">
        <v>0</v>
      </c>
      <c r="R1950" s="198">
        <f>Q1950*H1950</f>
        <v>0</v>
      </c>
      <c r="S1950" s="198">
        <v>0</v>
      </c>
      <c r="T1950" s="199">
        <f>S1950*H1950</f>
        <v>0</v>
      </c>
      <c r="U1950" s="35"/>
      <c r="V1950" s="35"/>
      <c r="W1950" s="35"/>
      <c r="X1950" s="35"/>
      <c r="Y1950" s="35"/>
      <c r="Z1950" s="35"/>
      <c r="AA1950" s="35"/>
      <c r="AB1950" s="35"/>
      <c r="AC1950" s="35"/>
      <c r="AD1950" s="35"/>
      <c r="AE1950" s="35"/>
      <c r="AR1950" s="200" t="s">
        <v>438</v>
      </c>
      <c r="AT1950" s="200" t="s">
        <v>294</v>
      </c>
      <c r="AU1950" s="200" t="s">
        <v>120</v>
      </c>
      <c r="AY1950" s="18" t="s">
        <v>292</v>
      </c>
      <c r="BE1950" s="201">
        <f>IF(N1950="základní",J1950,0)</f>
        <v>0</v>
      </c>
      <c r="BF1950" s="201">
        <f>IF(N1950="snížená",J1950,0)</f>
        <v>0</v>
      </c>
      <c r="BG1950" s="201">
        <f>IF(N1950="zákl. přenesená",J1950,0)</f>
        <v>0</v>
      </c>
      <c r="BH1950" s="201">
        <f>IF(N1950="sníž. přenesená",J1950,0)</f>
        <v>0</v>
      </c>
      <c r="BI1950" s="201">
        <f>IF(N1950="nulová",J1950,0)</f>
        <v>0</v>
      </c>
      <c r="BJ1950" s="18" t="s">
        <v>120</v>
      </c>
      <c r="BK1950" s="201">
        <f>ROUND(I1950*H1950,2)</f>
        <v>0</v>
      </c>
      <c r="BL1950" s="18" t="s">
        <v>438</v>
      </c>
      <c r="BM1950" s="200" t="s">
        <v>2312</v>
      </c>
    </row>
    <row r="1951" spans="1:65" s="14" customFormat="1" ht="11.25">
      <c r="B1951" s="213"/>
      <c r="C1951" s="214"/>
      <c r="D1951" s="204" t="s">
        <v>301</v>
      </c>
      <c r="E1951" s="215" t="s">
        <v>1</v>
      </c>
      <c r="F1951" s="216" t="s">
        <v>2313</v>
      </c>
      <c r="G1951" s="214"/>
      <c r="H1951" s="217">
        <v>6</v>
      </c>
      <c r="I1951" s="218"/>
      <c r="J1951" s="214"/>
      <c r="K1951" s="214"/>
      <c r="L1951" s="219"/>
      <c r="M1951" s="220"/>
      <c r="N1951" s="221"/>
      <c r="O1951" s="221"/>
      <c r="P1951" s="221"/>
      <c r="Q1951" s="221"/>
      <c r="R1951" s="221"/>
      <c r="S1951" s="221"/>
      <c r="T1951" s="222"/>
      <c r="AT1951" s="223" t="s">
        <v>301</v>
      </c>
      <c r="AU1951" s="223" t="s">
        <v>120</v>
      </c>
      <c r="AV1951" s="14" t="s">
        <v>120</v>
      </c>
      <c r="AW1951" s="14" t="s">
        <v>32</v>
      </c>
      <c r="AX1951" s="14" t="s">
        <v>77</v>
      </c>
      <c r="AY1951" s="223" t="s">
        <v>292</v>
      </c>
    </row>
    <row r="1952" spans="1:65" s="14" customFormat="1" ht="11.25">
      <c r="B1952" s="213"/>
      <c r="C1952" s="214"/>
      <c r="D1952" s="204" t="s">
        <v>301</v>
      </c>
      <c r="E1952" s="215" t="s">
        <v>1</v>
      </c>
      <c r="F1952" s="216" t="s">
        <v>2314</v>
      </c>
      <c r="G1952" s="214"/>
      <c r="H1952" s="217">
        <v>5</v>
      </c>
      <c r="I1952" s="218"/>
      <c r="J1952" s="214"/>
      <c r="K1952" s="214"/>
      <c r="L1952" s="219"/>
      <c r="M1952" s="220"/>
      <c r="N1952" s="221"/>
      <c r="O1952" s="221"/>
      <c r="P1952" s="221"/>
      <c r="Q1952" s="221"/>
      <c r="R1952" s="221"/>
      <c r="S1952" s="221"/>
      <c r="T1952" s="222"/>
      <c r="AT1952" s="223" t="s">
        <v>301</v>
      </c>
      <c r="AU1952" s="223" t="s">
        <v>120</v>
      </c>
      <c r="AV1952" s="14" t="s">
        <v>120</v>
      </c>
      <c r="AW1952" s="14" t="s">
        <v>32</v>
      </c>
      <c r="AX1952" s="14" t="s">
        <v>77</v>
      </c>
      <c r="AY1952" s="223" t="s">
        <v>292</v>
      </c>
    </row>
    <row r="1953" spans="1:65" s="14" customFormat="1" ht="11.25">
      <c r="B1953" s="213"/>
      <c r="C1953" s="214"/>
      <c r="D1953" s="204" t="s">
        <v>301</v>
      </c>
      <c r="E1953" s="215" t="s">
        <v>1</v>
      </c>
      <c r="F1953" s="216" t="s">
        <v>2315</v>
      </c>
      <c r="G1953" s="214"/>
      <c r="H1953" s="217">
        <v>6</v>
      </c>
      <c r="I1953" s="218"/>
      <c r="J1953" s="214"/>
      <c r="K1953" s="214"/>
      <c r="L1953" s="219"/>
      <c r="M1953" s="220"/>
      <c r="N1953" s="221"/>
      <c r="O1953" s="221"/>
      <c r="P1953" s="221"/>
      <c r="Q1953" s="221"/>
      <c r="R1953" s="221"/>
      <c r="S1953" s="221"/>
      <c r="T1953" s="222"/>
      <c r="AT1953" s="223" t="s">
        <v>301</v>
      </c>
      <c r="AU1953" s="223" t="s">
        <v>120</v>
      </c>
      <c r="AV1953" s="14" t="s">
        <v>120</v>
      </c>
      <c r="AW1953" s="14" t="s">
        <v>32</v>
      </c>
      <c r="AX1953" s="14" t="s">
        <v>77</v>
      </c>
      <c r="AY1953" s="223" t="s">
        <v>292</v>
      </c>
    </row>
    <row r="1954" spans="1:65" s="14" customFormat="1" ht="11.25">
      <c r="B1954" s="213"/>
      <c r="C1954" s="214"/>
      <c r="D1954" s="204" t="s">
        <v>301</v>
      </c>
      <c r="E1954" s="215" t="s">
        <v>1</v>
      </c>
      <c r="F1954" s="216" t="s">
        <v>2316</v>
      </c>
      <c r="G1954" s="214"/>
      <c r="H1954" s="217">
        <v>5</v>
      </c>
      <c r="I1954" s="218"/>
      <c r="J1954" s="214"/>
      <c r="K1954" s="214"/>
      <c r="L1954" s="219"/>
      <c r="M1954" s="220"/>
      <c r="N1954" s="221"/>
      <c r="O1954" s="221"/>
      <c r="P1954" s="221"/>
      <c r="Q1954" s="221"/>
      <c r="R1954" s="221"/>
      <c r="S1954" s="221"/>
      <c r="T1954" s="222"/>
      <c r="AT1954" s="223" t="s">
        <v>301</v>
      </c>
      <c r="AU1954" s="223" t="s">
        <v>120</v>
      </c>
      <c r="AV1954" s="14" t="s">
        <v>120</v>
      </c>
      <c r="AW1954" s="14" t="s">
        <v>32</v>
      </c>
      <c r="AX1954" s="14" t="s">
        <v>77</v>
      </c>
      <c r="AY1954" s="223" t="s">
        <v>292</v>
      </c>
    </row>
    <row r="1955" spans="1:65" s="14" customFormat="1" ht="11.25">
      <c r="B1955" s="213"/>
      <c r="C1955" s="214"/>
      <c r="D1955" s="204" t="s">
        <v>301</v>
      </c>
      <c r="E1955" s="215" t="s">
        <v>1</v>
      </c>
      <c r="F1955" s="216" t="s">
        <v>2317</v>
      </c>
      <c r="G1955" s="214"/>
      <c r="H1955" s="217">
        <v>5</v>
      </c>
      <c r="I1955" s="218"/>
      <c r="J1955" s="214"/>
      <c r="K1955" s="214"/>
      <c r="L1955" s="219"/>
      <c r="M1955" s="220"/>
      <c r="N1955" s="221"/>
      <c r="O1955" s="221"/>
      <c r="P1955" s="221"/>
      <c r="Q1955" s="221"/>
      <c r="R1955" s="221"/>
      <c r="S1955" s="221"/>
      <c r="T1955" s="222"/>
      <c r="AT1955" s="223" t="s">
        <v>301</v>
      </c>
      <c r="AU1955" s="223" t="s">
        <v>120</v>
      </c>
      <c r="AV1955" s="14" t="s">
        <v>120</v>
      </c>
      <c r="AW1955" s="14" t="s">
        <v>32</v>
      </c>
      <c r="AX1955" s="14" t="s">
        <v>77</v>
      </c>
      <c r="AY1955" s="223" t="s">
        <v>292</v>
      </c>
    </row>
    <row r="1956" spans="1:65" s="14" customFormat="1" ht="11.25">
      <c r="B1956" s="213"/>
      <c r="C1956" s="214"/>
      <c r="D1956" s="204" t="s">
        <v>301</v>
      </c>
      <c r="E1956" s="215" t="s">
        <v>1</v>
      </c>
      <c r="F1956" s="216" t="s">
        <v>2318</v>
      </c>
      <c r="G1956" s="214"/>
      <c r="H1956" s="217">
        <v>6</v>
      </c>
      <c r="I1956" s="218"/>
      <c r="J1956" s="214"/>
      <c r="K1956" s="214"/>
      <c r="L1956" s="219"/>
      <c r="M1956" s="220"/>
      <c r="N1956" s="221"/>
      <c r="O1956" s="221"/>
      <c r="P1956" s="221"/>
      <c r="Q1956" s="221"/>
      <c r="R1956" s="221"/>
      <c r="S1956" s="221"/>
      <c r="T1956" s="222"/>
      <c r="AT1956" s="223" t="s">
        <v>301</v>
      </c>
      <c r="AU1956" s="223" t="s">
        <v>120</v>
      </c>
      <c r="AV1956" s="14" t="s">
        <v>120</v>
      </c>
      <c r="AW1956" s="14" t="s">
        <v>32</v>
      </c>
      <c r="AX1956" s="14" t="s">
        <v>77</v>
      </c>
      <c r="AY1956" s="223" t="s">
        <v>292</v>
      </c>
    </row>
    <row r="1957" spans="1:65" s="14" customFormat="1" ht="11.25">
      <c r="B1957" s="213"/>
      <c r="C1957" s="214"/>
      <c r="D1957" s="204" t="s">
        <v>301</v>
      </c>
      <c r="E1957" s="215" t="s">
        <v>1</v>
      </c>
      <c r="F1957" s="216" t="s">
        <v>2319</v>
      </c>
      <c r="G1957" s="214"/>
      <c r="H1957" s="217">
        <v>6</v>
      </c>
      <c r="I1957" s="218"/>
      <c r="J1957" s="214"/>
      <c r="K1957" s="214"/>
      <c r="L1957" s="219"/>
      <c r="M1957" s="220"/>
      <c r="N1957" s="221"/>
      <c r="O1957" s="221"/>
      <c r="P1957" s="221"/>
      <c r="Q1957" s="221"/>
      <c r="R1957" s="221"/>
      <c r="S1957" s="221"/>
      <c r="T1957" s="222"/>
      <c r="AT1957" s="223" t="s">
        <v>301</v>
      </c>
      <c r="AU1957" s="223" t="s">
        <v>120</v>
      </c>
      <c r="AV1957" s="14" t="s">
        <v>120</v>
      </c>
      <c r="AW1957" s="14" t="s">
        <v>32</v>
      </c>
      <c r="AX1957" s="14" t="s">
        <v>77</v>
      </c>
      <c r="AY1957" s="223" t="s">
        <v>292</v>
      </c>
    </row>
    <row r="1958" spans="1:65" s="14" customFormat="1" ht="11.25">
      <c r="B1958" s="213"/>
      <c r="C1958" s="214"/>
      <c r="D1958" s="204" t="s">
        <v>301</v>
      </c>
      <c r="E1958" s="215" t="s">
        <v>1</v>
      </c>
      <c r="F1958" s="216" t="s">
        <v>2320</v>
      </c>
      <c r="G1958" s="214"/>
      <c r="H1958" s="217">
        <v>5</v>
      </c>
      <c r="I1958" s="218"/>
      <c r="J1958" s="214"/>
      <c r="K1958" s="214"/>
      <c r="L1958" s="219"/>
      <c r="M1958" s="220"/>
      <c r="N1958" s="221"/>
      <c r="O1958" s="221"/>
      <c r="P1958" s="221"/>
      <c r="Q1958" s="221"/>
      <c r="R1958" s="221"/>
      <c r="S1958" s="221"/>
      <c r="T1958" s="222"/>
      <c r="AT1958" s="223" t="s">
        <v>301</v>
      </c>
      <c r="AU1958" s="223" t="s">
        <v>120</v>
      </c>
      <c r="AV1958" s="14" t="s">
        <v>120</v>
      </c>
      <c r="AW1958" s="14" t="s">
        <v>32</v>
      </c>
      <c r="AX1958" s="14" t="s">
        <v>77</v>
      </c>
      <c r="AY1958" s="223" t="s">
        <v>292</v>
      </c>
    </row>
    <row r="1959" spans="1:65" s="15" customFormat="1" ht="11.25">
      <c r="B1959" s="224"/>
      <c r="C1959" s="225"/>
      <c r="D1959" s="204" t="s">
        <v>301</v>
      </c>
      <c r="E1959" s="226" t="s">
        <v>1</v>
      </c>
      <c r="F1959" s="227" t="s">
        <v>304</v>
      </c>
      <c r="G1959" s="225"/>
      <c r="H1959" s="228">
        <v>44</v>
      </c>
      <c r="I1959" s="229"/>
      <c r="J1959" s="225"/>
      <c r="K1959" s="225"/>
      <c r="L1959" s="230"/>
      <c r="M1959" s="231"/>
      <c r="N1959" s="232"/>
      <c r="O1959" s="232"/>
      <c r="P1959" s="232"/>
      <c r="Q1959" s="232"/>
      <c r="R1959" s="232"/>
      <c r="S1959" s="232"/>
      <c r="T1959" s="233"/>
      <c r="AT1959" s="234" t="s">
        <v>301</v>
      </c>
      <c r="AU1959" s="234" t="s">
        <v>120</v>
      </c>
      <c r="AV1959" s="15" t="s">
        <v>299</v>
      </c>
      <c r="AW1959" s="15" t="s">
        <v>32</v>
      </c>
      <c r="AX1959" s="15" t="s">
        <v>85</v>
      </c>
      <c r="AY1959" s="234" t="s">
        <v>292</v>
      </c>
    </row>
    <row r="1960" spans="1:65" s="2" customFormat="1" ht="24.2" customHeight="1">
      <c r="A1960" s="35"/>
      <c r="B1960" s="36"/>
      <c r="C1960" s="189" t="s">
        <v>2321</v>
      </c>
      <c r="D1960" s="189" t="s">
        <v>294</v>
      </c>
      <c r="E1960" s="190" t="s">
        <v>2322</v>
      </c>
      <c r="F1960" s="191" t="s">
        <v>2323</v>
      </c>
      <c r="G1960" s="192" t="s">
        <v>581</v>
      </c>
      <c r="H1960" s="193">
        <v>87</v>
      </c>
      <c r="I1960" s="194"/>
      <c r="J1960" s="195">
        <f>ROUND(I1960*H1960,2)</f>
        <v>0</v>
      </c>
      <c r="K1960" s="191" t="s">
        <v>298</v>
      </c>
      <c r="L1960" s="40"/>
      <c r="M1960" s="196" t="s">
        <v>1</v>
      </c>
      <c r="N1960" s="197" t="s">
        <v>43</v>
      </c>
      <c r="O1960" s="72"/>
      <c r="P1960" s="198">
        <f>O1960*H1960</f>
        <v>0</v>
      </c>
      <c r="Q1960" s="198">
        <v>4.6999999999999999E-4</v>
      </c>
      <c r="R1960" s="198">
        <f>Q1960*H1960</f>
        <v>4.0889999999999996E-2</v>
      </c>
      <c r="S1960" s="198">
        <v>0</v>
      </c>
      <c r="T1960" s="199">
        <f>S1960*H1960</f>
        <v>0</v>
      </c>
      <c r="U1960" s="35"/>
      <c r="V1960" s="35"/>
      <c r="W1960" s="35"/>
      <c r="X1960" s="35"/>
      <c r="Y1960" s="35"/>
      <c r="Z1960" s="35"/>
      <c r="AA1960" s="35"/>
      <c r="AB1960" s="35"/>
      <c r="AC1960" s="35"/>
      <c r="AD1960" s="35"/>
      <c r="AE1960" s="35"/>
      <c r="AR1960" s="200" t="s">
        <v>438</v>
      </c>
      <c r="AT1960" s="200" t="s">
        <v>294</v>
      </c>
      <c r="AU1960" s="200" t="s">
        <v>120</v>
      </c>
      <c r="AY1960" s="18" t="s">
        <v>292</v>
      </c>
      <c r="BE1960" s="201">
        <f>IF(N1960="základní",J1960,0)</f>
        <v>0</v>
      </c>
      <c r="BF1960" s="201">
        <f>IF(N1960="snížená",J1960,0)</f>
        <v>0</v>
      </c>
      <c r="BG1960" s="201">
        <f>IF(N1960="zákl. přenesená",J1960,0)</f>
        <v>0</v>
      </c>
      <c r="BH1960" s="201">
        <f>IF(N1960="sníž. přenesená",J1960,0)</f>
        <v>0</v>
      </c>
      <c r="BI1960" s="201">
        <f>IF(N1960="nulová",J1960,0)</f>
        <v>0</v>
      </c>
      <c r="BJ1960" s="18" t="s">
        <v>120</v>
      </c>
      <c r="BK1960" s="201">
        <f>ROUND(I1960*H1960,2)</f>
        <v>0</v>
      </c>
      <c r="BL1960" s="18" t="s">
        <v>438</v>
      </c>
      <c r="BM1960" s="200" t="s">
        <v>2324</v>
      </c>
    </row>
    <row r="1961" spans="1:65" s="13" customFormat="1" ht="11.25">
      <c r="B1961" s="202"/>
      <c r="C1961" s="203"/>
      <c r="D1961" s="204" t="s">
        <v>301</v>
      </c>
      <c r="E1961" s="205" t="s">
        <v>1</v>
      </c>
      <c r="F1961" s="206" t="s">
        <v>2206</v>
      </c>
      <c r="G1961" s="203"/>
      <c r="H1961" s="205" t="s">
        <v>1</v>
      </c>
      <c r="I1961" s="207"/>
      <c r="J1961" s="203"/>
      <c r="K1961" s="203"/>
      <c r="L1961" s="208"/>
      <c r="M1961" s="209"/>
      <c r="N1961" s="210"/>
      <c r="O1961" s="210"/>
      <c r="P1961" s="210"/>
      <c r="Q1961" s="210"/>
      <c r="R1961" s="210"/>
      <c r="S1961" s="210"/>
      <c r="T1961" s="211"/>
      <c r="AT1961" s="212" t="s">
        <v>301</v>
      </c>
      <c r="AU1961" s="212" t="s">
        <v>120</v>
      </c>
      <c r="AV1961" s="13" t="s">
        <v>85</v>
      </c>
      <c r="AW1961" s="13" t="s">
        <v>32</v>
      </c>
      <c r="AX1961" s="13" t="s">
        <v>77</v>
      </c>
      <c r="AY1961" s="212" t="s">
        <v>292</v>
      </c>
    </row>
    <row r="1962" spans="1:65" s="14" customFormat="1" ht="11.25">
      <c r="B1962" s="213"/>
      <c r="C1962" s="214"/>
      <c r="D1962" s="204" t="s">
        <v>301</v>
      </c>
      <c r="E1962" s="215" t="s">
        <v>1</v>
      </c>
      <c r="F1962" s="216" t="s">
        <v>2207</v>
      </c>
      <c r="G1962" s="214"/>
      <c r="H1962" s="217">
        <v>1</v>
      </c>
      <c r="I1962" s="218"/>
      <c r="J1962" s="214"/>
      <c r="K1962" s="214"/>
      <c r="L1962" s="219"/>
      <c r="M1962" s="220"/>
      <c r="N1962" s="221"/>
      <c r="O1962" s="221"/>
      <c r="P1962" s="221"/>
      <c r="Q1962" s="221"/>
      <c r="R1962" s="221"/>
      <c r="S1962" s="221"/>
      <c r="T1962" s="222"/>
      <c r="AT1962" s="223" t="s">
        <v>301</v>
      </c>
      <c r="AU1962" s="223" t="s">
        <v>120</v>
      </c>
      <c r="AV1962" s="14" t="s">
        <v>120</v>
      </c>
      <c r="AW1962" s="14" t="s">
        <v>32</v>
      </c>
      <c r="AX1962" s="14" t="s">
        <v>77</v>
      </c>
      <c r="AY1962" s="223" t="s">
        <v>292</v>
      </c>
    </row>
    <row r="1963" spans="1:65" s="14" customFormat="1" ht="11.25">
      <c r="B1963" s="213"/>
      <c r="C1963" s="214"/>
      <c r="D1963" s="204" t="s">
        <v>301</v>
      </c>
      <c r="E1963" s="215" t="s">
        <v>1</v>
      </c>
      <c r="F1963" s="216" t="s">
        <v>2208</v>
      </c>
      <c r="G1963" s="214"/>
      <c r="H1963" s="217">
        <v>1</v>
      </c>
      <c r="I1963" s="218"/>
      <c r="J1963" s="214"/>
      <c r="K1963" s="214"/>
      <c r="L1963" s="219"/>
      <c r="M1963" s="220"/>
      <c r="N1963" s="221"/>
      <c r="O1963" s="221"/>
      <c r="P1963" s="221"/>
      <c r="Q1963" s="221"/>
      <c r="R1963" s="221"/>
      <c r="S1963" s="221"/>
      <c r="T1963" s="222"/>
      <c r="AT1963" s="223" t="s">
        <v>301</v>
      </c>
      <c r="AU1963" s="223" t="s">
        <v>120</v>
      </c>
      <c r="AV1963" s="14" t="s">
        <v>120</v>
      </c>
      <c r="AW1963" s="14" t="s">
        <v>32</v>
      </c>
      <c r="AX1963" s="14" t="s">
        <v>77</v>
      </c>
      <c r="AY1963" s="223" t="s">
        <v>292</v>
      </c>
    </row>
    <row r="1964" spans="1:65" s="14" customFormat="1" ht="11.25">
      <c r="B1964" s="213"/>
      <c r="C1964" s="214"/>
      <c r="D1964" s="204" t="s">
        <v>301</v>
      </c>
      <c r="E1964" s="215" t="s">
        <v>1</v>
      </c>
      <c r="F1964" s="216" t="s">
        <v>2209</v>
      </c>
      <c r="G1964" s="214"/>
      <c r="H1964" s="217">
        <v>1</v>
      </c>
      <c r="I1964" s="218"/>
      <c r="J1964" s="214"/>
      <c r="K1964" s="214"/>
      <c r="L1964" s="219"/>
      <c r="M1964" s="220"/>
      <c r="N1964" s="221"/>
      <c r="O1964" s="221"/>
      <c r="P1964" s="221"/>
      <c r="Q1964" s="221"/>
      <c r="R1964" s="221"/>
      <c r="S1964" s="221"/>
      <c r="T1964" s="222"/>
      <c r="AT1964" s="223" t="s">
        <v>301</v>
      </c>
      <c r="AU1964" s="223" t="s">
        <v>120</v>
      </c>
      <c r="AV1964" s="14" t="s">
        <v>120</v>
      </c>
      <c r="AW1964" s="14" t="s">
        <v>32</v>
      </c>
      <c r="AX1964" s="14" t="s">
        <v>77</v>
      </c>
      <c r="AY1964" s="223" t="s">
        <v>292</v>
      </c>
    </row>
    <row r="1965" spans="1:65" s="14" customFormat="1" ht="11.25">
      <c r="B1965" s="213"/>
      <c r="C1965" s="214"/>
      <c r="D1965" s="204" t="s">
        <v>301</v>
      </c>
      <c r="E1965" s="215" t="s">
        <v>1</v>
      </c>
      <c r="F1965" s="216" t="s">
        <v>2210</v>
      </c>
      <c r="G1965" s="214"/>
      <c r="H1965" s="217">
        <v>1</v>
      </c>
      <c r="I1965" s="218"/>
      <c r="J1965" s="214"/>
      <c r="K1965" s="214"/>
      <c r="L1965" s="219"/>
      <c r="M1965" s="220"/>
      <c r="N1965" s="221"/>
      <c r="O1965" s="221"/>
      <c r="P1965" s="221"/>
      <c r="Q1965" s="221"/>
      <c r="R1965" s="221"/>
      <c r="S1965" s="221"/>
      <c r="T1965" s="222"/>
      <c r="AT1965" s="223" t="s">
        <v>301</v>
      </c>
      <c r="AU1965" s="223" t="s">
        <v>120</v>
      </c>
      <c r="AV1965" s="14" t="s">
        <v>120</v>
      </c>
      <c r="AW1965" s="14" t="s">
        <v>32</v>
      </c>
      <c r="AX1965" s="14" t="s">
        <v>77</v>
      </c>
      <c r="AY1965" s="223" t="s">
        <v>292</v>
      </c>
    </row>
    <row r="1966" spans="1:65" s="14" customFormat="1" ht="11.25">
      <c r="B1966" s="213"/>
      <c r="C1966" s="214"/>
      <c r="D1966" s="204" t="s">
        <v>301</v>
      </c>
      <c r="E1966" s="215" t="s">
        <v>1</v>
      </c>
      <c r="F1966" s="216" t="s">
        <v>2211</v>
      </c>
      <c r="G1966" s="214"/>
      <c r="H1966" s="217">
        <v>2</v>
      </c>
      <c r="I1966" s="218"/>
      <c r="J1966" s="214"/>
      <c r="K1966" s="214"/>
      <c r="L1966" s="219"/>
      <c r="M1966" s="220"/>
      <c r="N1966" s="221"/>
      <c r="O1966" s="221"/>
      <c r="P1966" s="221"/>
      <c r="Q1966" s="221"/>
      <c r="R1966" s="221"/>
      <c r="S1966" s="221"/>
      <c r="T1966" s="222"/>
      <c r="AT1966" s="223" t="s">
        <v>301</v>
      </c>
      <c r="AU1966" s="223" t="s">
        <v>120</v>
      </c>
      <c r="AV1966" s="14" t="s">
        <v>120</v>
      </c>
      <c r="AW1966" s="14" t="s">
        <v>32</v>
      </c>
      <c r="AX1966" s="14" t="s">
        <v>77</v>
      </c>
      <c r="AY1966" s="223" t="s">
        <v>292</v>
      </c>
    </row>
    <row r="1967" spans="1:65" s="16" customFormat="1" ht="11.25">
      <c r="B1967" s="235"/>
      <c r="C1967" s="236"/>
      <c r="D1967" s="204" t="s">
        <v>301</v>
      </c>
      <c r="E1967" s="237" t="s">
        <v>1</v>
      </c>
      <c r="F1967" s="238" t="s">
        <v>316</v>
      </c>
      <c r="G1967" s="236"/>
      <c r="H1967" s="239">
        <v>6</v>
      </c>
      <c r="I1967" s="240"/>
      <c r="J1967" s="236"/>
      <c r="K1967" s="236"/>
      <c r="L1967" s="241"/>
      <c r="M1967" s="242"/>
      <c r="N1967" s="243"/>
      <c r="O1967" s="243"/>
      <c r="P1967" s="243"/>
      <c r="Q1967" s="243"/>
      <c r="R1967" s="243"/>
      <c r="S1967" s="243"/>
      <c r="T1967" s="244"/>
      <c r="AT1967" s="245" t="s">
        <v>301</v>
      </c>
      <c r="AU1967" s="245" t="s">
        <v>120</v>
      </c>
      <c r="AV1967" s="16" t="s">
        <v>317</v>
      </c>
      <c r="AW1967" s="16" t="s">
        <v>32</v>
      </c>
      <c r="AX1967" s="16" t="s">
        <v>77</v>
      </c>
      <c r="AY1967" s="245" t="s">
        <v>292</v>
      </c>
    </row>
    <row r="1968" spans="1:65" s="13" customFormat="1" ht="11.25">
      <c r="B1968" s="202"/>
      <c r="C1968" s="203"/>
      <c r="D1968" s="204" t="s">
        <v>301</v>
      </c>
      <c r="E1968" s="205" t="s">
        <v>1</v>
      </c>
      <c r="F1968" s="206" t="s">
        <v>2212</v>
      </c>
      <c r="G1968" s="203"/>
      <c r="H1968" s="205" t="s">
        <v>1</v>
      </c>
      <c r="I1968" s="207"/>
      <c r="J1968" s="203"/>
      <c r="K1968" s="203"/>
      <c r="L1968" s="208"/>
      <c r="M1968" s="209"/>
      <c r="N1968" s="210"/>
      <c r="O1968" s="210"/>
      <c r="P1968" s="210"/>
      <c r="Q1968" s="210"/>
      <c r="R1968" s="210"/>
      <c r="S1968" s="210"/>
      <c r="T1968" s="211"/>
      <c r="AT1968" s="212" t="s">
        <v>301</v>
      </c>
      <c r="AU1968" s="212" t="s">
        <v>120</v>
      </c>
      <c r="AV1968" s="13" t="s">
        <v>85</v>
      </c>
      <c r="AW1968" s="13" t="s">
        <v>32</v>
      </c>
      <c r="AX1968" s="13" t="s">
        <v>77</v>
      </c>
      <c r="AY1968" s="212" t="s">
        <v>292</v>
      </c>
    </row>
    <row r="1969" spans="2:51" s="14" customFormat="1" ht="11.25">
      <c r="B1969" s="213"/>
      <c r="C1969" s="214"/>
      <c r="D1969" s="204" t="s">
        <v>301</v>
      </c>
      <c r="E1969" s="215" t="s">
        <v>1</v>
      </c>
      <c r="F1969" s="216" t="s">
        <v>2213</v>
      </c>
      <c r="G1969" s="214"/>
      <c r="H1969" s="217">
        <v>1</v>
      </c>
      <c r="I1969" s="218"/>
      <c r="J1969" s="214"/>
      <c r="K1969" s="214"/>
      <c r="L1969" s="219"/>
      <c r="M1969" s="220"/>
      <c r="N1969" s="221"/>
      <c r="O1969" s="221"/>
      <c r="P1969" s="221"/>
      <c r="Q1969" s="221"/>
      <c r="R1969" s="221"/>
      <c r="S1969" s="221"/>
      <c r="T1969" s="222"/>
      <c r="AT1969" s="223" t="s">
        <v>301</v>
      </c>
      <c r="AU1969" s="223" t="s">
        <v>120</v>
      </c>
      <c r="AV1969" s="14" t="s">
        <v>120</v>
      </c>
      <c r="AW1969" s="14" t="s">
        <v>32</v>
      </c>
      <c r="AX1969" s="14" t="s">
        <v>77</v>
      </c>
      <c r="AY1969" s="223" t="s">
        <v>292</v>
      </c>
    </row>
    <row r="1970" spans="2:51" s="14" customFormat="1" ht="11.25">
      <c r="B1970" s="213"/>
      <c r="C1970" s="214"/>
      <c r="D1970" s="204" t="s">
        <v>301</v>
      </c>
      <c r="E1970" s="215" t="s">
        <v>1</v>
      </c>
      <c r="F1970" s="216" t="s">
        <v>2214</v>
      </c>
      <c r="G1970" s="214"/>
      <c r="H1970" s="217">
        <v>1</v>
      </c>
      <c r="I1970" s="218"/>
      <c r="J1970" s="214"/>
      <c r="K1970" s="214"/>
      <c r="L1970" s="219"/>
      <c r="M1970" s="220"/>
      <c r="N1970" s="221"/>
      <c r="O1970" s="221"/>
      <c r="P1970" s="221"/>
      <c r="Q1970" s="221"/>
      <c r="R1970" s="221"/>
      <c r="S1970" s="221"/>
      <c r="T1970" s="222"/>
      <c r="AT1970" s="223" t="s">
        <v>301</v>
      </c>
      <c r="AU1970" s="223" t="s">
        <v>120</v>
      </c>
      <c r="AV1970" s="14" t="s">
        <v>120</v>
      </c>
      <c r="AW1970" s="14" t="s">
        <v>32</v>
      </c>
      <c r="AX1970" s="14" t="s">
        <v>77</v>
      </c>
      <c r="AY1970" s="223" t="s">
        <v>292</v>
      </c>
    </row>
    <row r="1971" spans="2:51" s="14" customFormat="1" ht="11.25">
      <c r="B1971" s="213"/>
      <c r="C1971" s="214"/>
      <c r="D1971" s="204" t="s">
        <v>301</v>
      </c>
      <c r="E1971" s="215" t="s">
        <v>1</v>
      </c>
      <c r="F1971" s="216" t="s">
        <v>2215</v>
      </c>
      <c r="G1971" s="214"/>
      <c r="H1971" s="217">
        <v>1</v>
      </c>
      <c r="I1971" s="218"/>
      <c r="J1971" s="214"/>
      <c r="K1971" s="214"/>
      <c r="L1971" s="219"/>
      <c r="M1971" s="220"/>
      <c r="N1971" s="221"/>
      <c r="O1971" s="221"/>
      <c r="P1971" s="221"/>
      <c r="Q1971" s="221"/>
      <c r="R1971" s="221"/>
      <c r="S1971" s="221"/>
      <c r="T1971" s="222"/>
      <c r="AT1971" s="223" t="s">
        <v>301</v>
      </c>
      <c r="AU1971" s="223" t="s">
        <v>120</v>
      </c>
      <c r="AV1971" s="14" t="s">
        <v>120</v>
      </c>
      <c r="AW1971" s="14" t="s">
        <v>32</v>
      </c>
      <c r="AX1971" s="14" t="s">
        <v>77</v>
      </c>
      <c r="AY1971" s="223" t="s">
        <v>292</v>
      </c>
    </row>
    <row r="1972" spans="2:51" s="14" customFormat="1" ht="11.25">
      <c r="B1972" s="213"/>
      <c r="C1972" s="214"/>
      <c r="D1972" s="204" t="s">
        <v>301</v>
      </c>
      <c r="E1972" s="215" t="s">
        <v>1</v>
      </c>
      <c r="F1972" s="216" t="s">
        <v>2216</v>
      </c>
      <c r="G1972" s="214"/>
      <c r="H1972" s="217">
        <v>1</v>
      </c>
      <c r="I1972" s="218"/>
      <c r="J1972" s="214"/>
      <c r="K1972" s="214"/>
      <c r="L1972" s="219"/>
      <c r="M1972" s="220"/>
      <c r="N1972" s="221"/>
      <c r="O1972" s="221"/>
      <c r="P1972" s="221"/>
      <c r="Q1972" s="221"/>
      <c r="R1972" s="221"/>
      <c r="S1972" s="221"/>
      <c r="T1972" s="222"/>
      <c r="AT1972" s="223" t="s">
        <v>301</v>
      </c>
      <c r="AU1972" s="223" t="s">
        <v>120</v>
      </c>
      <c r="AV1972" s="14" t="s">
        <v>120</v>
      </c>
      <c r="AW1972" s="14" t="s">
        <v>32</v>
      </c>
      <c r="AX1972" s="14" t="s">
        <v>77</v>
      </c>
      <c r="AY1972" s="223" t="s">
        <v>292</v>
      </c>
    </row>
    <row r="1973" spans="2:51" s="14" customFormat="1" ht="11.25">
      <c r="B1973" s="213"/>
      <c r="C1973" s="214"/>
      <c r="D1973" s="204" t="s">
        <v>301</v>
      </c>
      <c r="E1973" s="215" t="s">
        <v>1</v>
      </c>
      <c r="F1973" s="216" t="s">
        <v>2217</v>
      </c>
      <c r="G1973" s="214"/>
      <c r="H1973" s="217">
        <v>1</v>
      </c>
      <c r="I1973" s="218"/>
      <c r="J1973" s="214"/>
      <c r="K1973" s="214"/>
      <c r="L1973" s="219"/>
      <c r="M1973" s="220"/>
      <c r="N1973" s="221"/>
      <c r="O1973" s="221"/>
      <c r="P1973" s="221"/>
      <c r="Q1973" s="221"/>
      <c r="R1973" s="221"/>
      <c r="S1973" s="221"/>
      <c r="T1973" s="222"/>
      <c r="AT1973" s="223" t="s">
        <v>301</v>
      </c>
      <c r="AU1973" s="223" t="s">
        <v>120</v>
      </c>
      <c r="AV1973" s="14" t="s">
        <v>120</v>
      </c>
      <c r="AW1973" s="14" t="s">
        <v>32</v>
      </c>
      <c r="AX1973" s="14" t="s">
        <v>77</v>
      </c>
      <c r="AY1973" s="223" t="s">
        <v>292</v>
      </c>
    </row>
    <row r="1974" spans="2:51" s="14" customFormat="1" ht="11.25">
      <c r="B1974" s="213"/>
      <c r="C1974" s="214"/>
      <c r="D1974" s="204" t="s">
        <v>301</v>
      </c>
      <c r="E1974" s="215" t="s">
        <v>1</v>
      </c>
      <c r="F1974" s="216" t="s">
        <v>2218</v>
      </c>
      <c r="G1974" s="214"/>
      <c r="H1974" s="217">
        <v>1</v>
      </c>
      <c r="I1974" s="218"/>
      <c r="J1974" s="214"/>
      <c r="K1974" s="214"/>
      <c r="L1974" s="219"/>
      <c r="M1974" s="220"/>
      <c r="N1974" s="221"/>
      <c r="O1974" s="221"/>
      <c r="P1974" s="221"/>
      <c r="Q1974" s="221"/>
      <c r="R1974" s="221"/>
      <c r="S1974" s="221"/>
      <c r="T1974" s="222"/>
      <c r="AT1974" s="223" t="s">
        <v>301</v>
      </c>
      <c r="AU1974" s="223" t="s">
        <v>120</v>
      </c>
      <c r="AV1974" s="14" t="s">
        <v>120</v>
      </c>
      <c r="AW1974" s="14" t="s">
        <v>32</v>
      </c>
      <c r="AX1974" s="14" t="s">
        <v>77</v>
      </c>
      <c r="AY1974" s="223" t="s">
        <v>292</v>
      </c>
    </row>
    <row r="1975" spans="2:51" s="16" customFormat="1" ht="11.25">
      <c r="B1975" s="235"/>
      <c r="C1975" s="236"/>
      <c r="D1975" s="204" t="s">
        <v>301</v>
      </c>
      <c r="E1975" s="237" t="s">
        <v>1</v>
      </c>
      <c r="F1975" s="238" t="s">
        <v>316</v>
      </c>
      <c r="G1975" s="236"/>
      <c r="H1975" s="239">
        <v>6</v>
      </c>
      <c r="I1975" s="240"/>
      <c r="J1975" s="236"/>
      <c r="K1975" s="236"/>
      <c r="L1975" s="241"/>
      <c r="M1975" s="242"/>
      <c r="N1975" s="243"/>
      <c r="O1975" s="243"/>
      <c r="P1975" s="243"/>
      <c r="Q1975" s="243"/>
      <c r="R1975" s="243"/>
      <c r="S1975" s="243"/>
      <c r="T1975" s="244"/>
      <c r="AT1975" s="245" t="s">
        <v>301</v>
      </c>
      <c r="AU1975" s="245" t="s">
        <v>120</v>
      </c>
      <c r="AV1975" s="16" t="s">
        <v>317</v>
      </c>
      <c r="AW1975" s="16" t="s">
        <v>32</v>
      </c>
      <c r="AX1975" s="16" t="s">
        <v>77</v>
      </c>
      <c r="AY1975" s="245" t="s">
        <v>292</v>
      </c>
    </row>
    <row r="1976" spans="2:51" s="13" customFormat="1" ht="11.25">
      <c r="B1976" s="202"/>
      <c r="C1976" s="203"/>
      <c r="D1976" s="204" t="s">
        <v>301</v>
      </c>
      <c r="E1976" s="205" t="s">
        <v>1</v>
      </c>
      <c r="F1976" s="206" t="s">
        <v>2219</v>
      </c>
      <c r="G1976" s="203"/>
      <c r="H1976" s="205" t="s">
        <v>1</v>
      </c>
      <c r="I1976" s="207"/>
      <c r="J1976" s="203"/>
      <c r="K1976" s="203"/>
      <c r="L1976" s="208"/>
      <c r="M1976" s="209"/>
      <c r="N1976" s="210"/>
      <c r="O1976" s="210"/>
      <c r="P1976" s="210"/>
      <c r="Q1976" s="210"/>
      <c r="R1976" s="210"/>
      <c r="S1976" s="210"/>
      <c r="T1976" s="211"/>
      <c r="AT1976" s="212" t="s">
        <v>301</v>
      </c>
      <c r="AU1976" s="212" t="s">
        <v>120</v>
      </c>
      <c r="AV1976" s="13" t="s">
        <v>85</v>
      </c>
      <c r="AW1976" s="13" t="s">
        <v>32</v>
      </c>
      <c r="AX1976" s="13" t="s">
        <v>77</v>
      </c>
      <c r="AY1976" s="212" t="s">
        <v>292</v>
      </c>
    </row>
    <row r="1977" spans="2:51" s="14" customFormat="1" ht="11.25">
      <c r="B1977" s="213"/>
      <c r="C1977" s="214"/>
      <c r="D1977" s="204" t="s">
        <v>301</v>
      </c>
      <c r="E1977" s="215" t="s">
        <v>1</v>
      </c>
      <c r="F1977" s="216" t="s">
        <v>2220</v>
      </c>
      <c r="G1977" s="214"/>
      <c r="H1977" s="217">
        <v>1</v>
      </c>
      <c r="I1977" s="218"/>
      <c r="J1977" s="214"/>
      <c r="K1977" s="214"/>
      <c r="L1977" s="219"/>
      <c r="M1977" s="220"/>
      <c r="N1977" s="221"/>
      <c r="O1977" s="221"/>
      <c r="P1977" s="221"/>
      <c r="Q1977" s="221"/>
      <c r="R1977" s="221"/>
      <c r="S1977" s="221"/>
      <c r="T1977" s="222"/>
      <c r="AT1977" s="223" t="s">
        <v>301</v>
      </c>
      <c r="AU1977" s="223" t="s">
        <v>120</v>
      </c>
      <c r="AV1977" s="14" t="s">
        <v>120</v>
      </c>
      <c r="AW1977" s="14" t="s">
        <v>32</v>
      </c>
      <c r="AX1977" s="14" t="s">
        <v>77</v>
      </c>
      <c r="AY1977" s="223" t="s">
        <v>292</v>
      </c>
    </row>
    <row r="1978" spans="2:51" s="14" customFormat="1" ht="11.25">
      <c r="B1978" s="213"/>
      <c r="C1978" s="214"/>
      <c r="D1978" s="204" t="s">
        <v>301</v>
      </c>
      <c r="E1978" s="215" t="s">
        <v>1</v>
      </c>
      <c r="F1978" s="216" t="s">
        <v>2221</v>
      </c>
      <c r="G1978" s="214"/>
      <c r="H1978" s="217">
        <v>1</v>
      </c>
      <c r="I1978" s="218"/>
      <c r="J1978" s="214"/>
      <c r="K1978" s="214"/>
      <c r="L1978" s="219"/>
      <c r="M1978" s="220"/>
      <c r="N1978" s="221"/>
      <c r="O1978" s="221"/>
      <c r="P1978" s="221"/>
      <c r="Q1978" s="221"/>
      <c r="R1978" s="221"/>
      <c r="S1978" s="221"/>
      <c r="T1978" s="222"/>
      <c r="AT1978" s="223" t="s">
        <v>301</v>
      </c>
      <c r="AU1978" s="223" t="s">
        <v>120</v>
      </c>
      <c r="AV1978" s="14" t="s">
        <v>120</v>
      </c>
      <c r="AW1978" s="14" t="s">
        <v>32</v>
      </c>
      <c r="AX1978" s="14" t="s">
        <v>77</v>
      </c>
      <c r="AY1978" s="223" t="s">
        <v>292</v>
      </c>
    </row>
    <row r="1979" spans="2:51" s="14" customFormat="1" ht="11.25">
      <c r="B1979" s="213"/>
      <c r="C1979" s="214"/>
      <c r="D1979" s="204" t="s">
        <v>301</v>
      </c>
      <c r="E1979" s="215" t="s">
        <v>1</v>
      </c>
      <c r="F1979" s="216" t="s">
        <v>2222</v>
      </c>
      <c r="G1979" s="214"/>
      <c r="H1979" s="217">
        <v>1</v>
      </c>
      <c r="I1979" s="218"/>
      <c r="J1979" s="214"/>
      <c r="K1979" s="214"/>
      <c r="L1979" s="219"/>
      <c r="M1979" s="220"/>
      <c r="N1979" s="221"/>
      <c r="O1979" s="221"/>
      <c r="P1979" s="221"/>
      <c r="Q1979" s="221"/>
      <c r="R1979" s="221"/>
      <c r="S1979" s="221"/>
      <c r="T1979" s="222"/>
      <c r="AT1979" s="223" t="s">
        <v>301</v>
      </c>
      <c r="AU1979" s="223" t="s">
        <v>120</v>
      </c>
      <c r="AV1979" s="14" t="s">
        <v>120</v>
      </c>
      <c r="AW1979" s="14" t="s">
        <v>32</v>
      </c>
      <c r="AX1979" s="14" t="s">
        <v>77</v>
      </c>
      <c r="AY1979" s="223" t="s">
        <v>292</v>
      </c>
    </row>
    <row r="1980" spans="2:51" s="14" customFormat="1" ht="11.25">
      <c r="B1980" s="213"/>
      <c r="C1980" s="214"/>
      <c r="D1980" s="204" t="s">
        <v>301</v>
      </c>
      <c r="E1980" s="215" t="s">
        <v>1</v>
      </c>
      <c r="F1980" s="216" t="s">
        <v>2223</v>
      </c>
      <c r="G1980" s="214"/>
      <c r="H1980" s="217">
        <v>1</v>
      </c>
      <c r="I1980" s="218"/>
      <c r="J1980" s="214"/>
      <c r="K1980" s="214"/>
      <c r="L1980" s="219"/>
      <c r="M1980" s="220"/>
      <c r="N1980" s="221"/>
      <c r="O1980" s="221"/>
      <c r="P1980" s="221"/>
      <c r="Q1980" s="221"/>
      <c r="R1980" s="221"/>
      <c r="S1980" s="221"/>
      <c r="T1980" s="222"/>
      <c r="AT1980" s="223" t="s">
        <v>301</v>
      </c>
      <c r="AU1980" s="223" t="s">
        <v>120</v>
      </c>
      <c r="AV1980" s="14" t="s">
        <v>120</v>
      </c>
      <c r="AW1980" s="14" t="s">
        <v>32</v>
      </c>
      <c r="AX1980" s="14" t="s">
        <v>77</v>
      </c>
      <c r="AY1980" s="223" t="s">
        <v>292</v>
      </c>
    </row>
    <row r="1981" spans="2:51" s="14" customFormat="1" ht="11.25">
      <c r="B1981" s="213"/>
      <c r="C1981" s="214"/>
      <c r="D1981" s="204" t="s">
        <v>301</v>
      </c>
      <c r="E1981" s="215" t="s">
        <v>1</v>
      </c>
      <c r="F1981" s="216" t="s">
        <v>2224</v>
      </c>
      <c r="G1981" s="214"/>
      <c r="H1981" s="217">
        <v>1</v>
      </c>
      <c r="I1981" s="218"/>
      <c r="J1981" s="214"/>
      <c r="K1981" s="214"/>
      <c r="L1981" s="219"/>
      <c r="M1981" s="220"/>
      <c r="N1981" s="221"/>
      <c r="O1981" s="221"/>
      <c r="P1981" s="221"/>
      <c r="Q1981" s="221"/>
      <c r="R1981" s="221"/>
      <c r="S1981" s="221"/>
      <c r="T1981" s="222"/>
      <c r="AT1981" s="223" t="s">
        <v>301</v>
      </c>
      <c r="AU1981" s="223" t="s">
        <v>120</v>
      </c>
      <c r="AV1981" s="14" t="s">
        <v>120</v>
      </c>
      <c r="AW1981" s="14" t="s">
        <v>32</v>
      </c>
      <c r="AX1981" s="14" t="s">
        <v>77</v>
      </c>
      <c r="AY1981" s="223" t="s">
        <v>292</v>
      </c>
    </row>
    <row r="1982" spans="2:51" s="14" customFormat="1" ht="11.25">
      <c r="B1982" s="213"/>
      <c r="C1982" s="214"/>
      <c r="D1982" s="204" t="s">
        <v>301</v>
      </c>
      <c r="E1982" s="215" t="s">
        <v>1</v>
      </c>
      <c r="F1982" s="216" t="s">
        <v>2225</v>
      </c>
      <c r="G1982" s="214"/>
      <c r="H1982" s="217">
        <v>1</v>
      </c>
      <c r="I1982" s="218"/>
      <c r="J1982" s="214"/>
      <c r="K1982" s="214"/>
      <c r="L1982" s="219"/>
      <c r="M1982" s="220"/>
      <c r="N1982" s="221"/>
      <c r="O1982" s="221"/>
      <c r="P1982" s="221"/>
      <c r="Q1982" s="221"/>
      <c r="R1982" s="221"/>
      <c r="S1982" s="221"/>
      <c r="T1982" s="222"/>
      <c r="AT1982" s="223" t="s">
        <v>301</v>
      </c>
      <c r="AU1982" s="223" t="s">
        <v>120</v>
      </c>
      <c r="AV1982" s="14" t="s">
        <v>120</v>
      </c>
      <c r="AW1982" s="14" t="s">
        <v>32</v>
      </c>
      <c r="AX1982" s="14" t="s">
        <v>77</v>
      </c>
      <c r="AY1982" s="223" t="s">
        <v>292</v>
      </c>
    </row>
    <row r="1983" spans="2:51" s="16" customFormat="1" ht="11.25">
      <c r="B1983" s="235"/>
      <c r="C1983" s="236"/>
      <c r="D1983" s="204" t="s">
        <v>301</v>
      </c>
      <c r="E1983" s="237" t="s">
        <v>1</v>
      </c>
      <c r="F1983" s="238" t="s">
        <v>316</v>
      </c>
      <c r="G1983" s="236"/>
      <c r="H1983" s="239">
        <v>6</v>
      </c>
      <c r="I1983" s="240"/>
      <c r="J1983" s="236"/>
      <c r="K1983" s="236"/>
      <c r="L1983" s="241"/>
      <c r="M1983" s="242"/>
      <c r="N1983" s="243"/>
      <c r="O1983" s="243"/>
      <c r="P1983" s="243"/>
      <c r="Q1983" s="243"/>
      <c r="R1983" s="243"/>
      <c r="S1983" s="243"/>
      <c r="T1983" s="244"/>
      <c r="AT1983" s="245" t="s">
        <v>301</v>
      </c>
      <c r="AU1983" s="245" t="s">
        <v>120</v>
      </c>
      <c r="AV1983" s="16" t="s">
        <v>317</v>
      </c>
      <c r="AW1983" s="16" t="s">
        <v>32</v>
      </c>
      <c r="AX1983" s="16" t="s">
        <v>77</v>
      </c>
      <c r="AY1983" s="245" t="s">
        <v>292</v>
      </c>
    </row>
    <row r="1984" spans="2:51" s="13" customFormat="1" ht="11.25">
      <c r="B1984" s="202"/>
      <c r="C1984" s="203"/>
      <c r="D1984" s="204" t="s">
        <v>301</v>
      </c>
      <c r="E1984" s="205" t="s">
        <v>1</v>
      </c>
      <c r="F1984" s="206" t="s">
        <v>2325</v>
      </c>
      <c r="G1984" s="203"/>
      <c r="H1984" s="205" t="s">
        <v>1</v>
      </c>
      <c r="I1984" s="207"/>
      <c r="J1984" s="203"/>
      <c r="K1984" s="203"/>
      <c r="L1984" s="208"/>
      <c r="M1984" s="209"/>
      <c r="N1984" s="210"/>
      <c r="O1984" s="210"/>
      <c r="P1984" s="210"/>
      <c r="Q1984" s="210"/>
      <c r="R1984" s="210"/>
      <c r="S1984" s="210"/>
      <c r="T1984" s="211"/>
      <c r="AT1984" s="212" t="s">
        <v>301</v>
      </c>
      <c r="AU1984" s="212" t="s">
        <v>120</v>
      </c>
      <c r="AV1984" s="13" t="s">
        <v>85</v>
      </c>
      <c r="AW1984" s="13" t="s">
        <v>32</v>
      </c>
      <c r="AX1984" s="13" t="s">
        <v>77</v>
      </c>
      <c r="AY1984" s="212" t="s">
        <v>292</v>
      </c>
    </row>
    <row r="1985" spans="2:51" s="14" customFormat="1" ht="11.25">
      <c r="B1985" s="213"/>
      <c r="C1985" s="214"/>
      <c r="D1985" s="204" t="s">
        <v>301</v>
      </c>
      <c r="E1985" s="215" t="s">
        <v>1</v>
      </c>
      <c r="F1985" s="216" t="s">
        <v>2260</v>
      </c>
      <c r="G1985" s="214"/>
      <c r="H1985" s="217">
        <v>1</v>
      </c>
      <c r="I1985" s="218"/>
      <c r="J1985" s="214"/>
      <c r="K1985" s="214"/>
      <c r="L1985" s="219"/>
      <c r="M1985" s="220"/>
      <c r="N1985" s="221"/>
      <c r="O1985" s="221"/>
      <c r="P1985" s="221"/>
      <c r="Q1985" s="221"/>
      <c r="R1985" s="221"/>
      <c r="S1985" s="221"/>
      <c r="T1985" s="222"/>
      <c r="AT1985" s="223" t="s">
        <v>301</v>
      </c>
      <c r="AU1985" s="223" t="s">
        <v>120</v>
      </c>
      <c r="AV1985" s="14" t="s">
        <v>120</v>
      </c>
      <c r="AW1985" s="14" t="s">
        <v>32</v>
      </c>
      <c r="AX1985" s="14" t="s">
        <v>77</v>
      </c>
      <c r="AY1985" s="223" t="s">
        <v>292</v>
      </c>
    </row>
    <row r="1986" spans="2:51" s="14" customFormat="1" ht="11.25">
      <c r="B1986" s="213"/>
      <c r="C1986" s="214"/>
      <c r="D1986" s="204" t="s">
        <v>301</v>
      </c>
      <c r="E1986" s="215" t="s">
        <v>1</v>
      </c>
      <c r="F1986" s="216" t="s">
        <v>2261</v>
      </c>
      <c r="G1986" s="214"/>
      <c r="H1986" s="217">
        <v>1</v>
      </c>
      <c r="I1986" s="218"/>
      <c r="J1986" s="214"/>
      <c r="K1986" s="214"/>
      <c r="L1986" s="219"/>
      <c r="M1986" s="220"/>
      <c r="N1986" s="221"/>
      <c r="O1986" s="221"/>
      <c r="P1986" s="221"/>
      <c r="Q1986" s="221"/>
      <c r="R1986" s="221"/>
      <c r="S1986" s="221"/>
      <c r="T1986" s="222"/>
      <c r="AT1986" s="223" t="s">
        <v>301</v>
      </c>
      <c r="AU1986" s="223" t="s">
        <v>120</v>
      </c>
      <c r="AV1986" s="14" t="s">
        <v>120</v>
      </c>
      <c r="AW1986" s="14" t="s">
        <v>32</v>
      </c>
      <c r="AX1986" s="14" t="s">
        <v>77</v>
      </c>
      <c r="AY1986" s="223" t="s">
        <v>292</v>
      </c>
    </row>
    <row r="1987" spans="2:51" s="14" customFormat="1" ht="11.25">
      <c r="B1987" s="213"/>
      <c r="C1987" s="214"/>
      <c r="D1987" s="204" t="s">
        <v>301</v>
      </c>
      <c r="E1987" s="215" t="s">
        <v>1</v>
      </c>
      <c r="F1987" s="216" t="s">
        <v>2262</v>
      </c>
      <c r="G1987" s="214"/>
      <c r="H1987" s="217">
        <v>1</v>
      </c>
      <c r="I1987" s="218"/>
      <c r="J1987" s="214"/>
      <c r="K1987" s="214"/>
      <c r="L1987" s="219"/>
      <c r="M1987" s="220"/>
      <c r="N1987" s="221"/>
      <c r="O1987" s="221"/>
      <c r="P1987" s="221"/>
      <c r="Q1987" s="221"/>
      <c r="R1987" s="221"/>
      <c r="S1987" s="221"/>
      <c r="T1987" s="222"/>
      <c r="AT1987" s="223" t="s">
        <v>301</v>
      </c>
      <c r="AU1987" s="223" t="s">
        <v>120</v>
      </c>
      <c r="AV1987" s="14" t="s">
        <v>120</v>
      </c>
      <c r="AW1987" s="14" t="s">
        <v>32</v>
      </c>
      <c r="AX1987" s="14" t="s">
        <v>77</v>
      </c>
      <c r="AY1987" s="223" t="s">
        <v>292</v>
      </c>
    </row>
    <row r="1988" spans="2:51" s="14" customFormat="1" ht="11.25">
      <c r="B1988" s="213"/>
      <c r="C1988" s="214"/>
      <c r="D1988" s="204" t="s">
        <v>301</v>
      </c>
      <c r="E1988" s="215" t="s">
        <v>1</v>
      </c>
      <c r="F1988" s="216" t="s">
        <v>2263</v>
      </c>
      <c r="G1988" s="214"/>
      <c r="H1988" s="217">
        <v>1</v>
      </c>
      <c r="I1988" s="218"/>
      <c r="J1988" s="214"/>
      <c r="K1988" s="214"/>
      <c r="L1988" s="219"/>
      <c r="M1988" s="220"/>
      <c r="N1988" s="221"/>
      <c r="O1988" s="221"/>
      <c r="P1988" s="221"/>
      <c r="Q1988" s="221"/>
      <c r="R1988" s="221"/>
      <c r="S1988" s="221"/>
      <c r="T1988" s="222"/>
      <c r="AT1988" s="223" t="s">
        <v>301</v>
      </c>
      <c r="AU1988" s="223" t="s">
        <v>120</v>
      </c>
      <c r="AV1988" s="14" t="s">
        <v>120</v>
      </c>
      <c r="AW1988" s="14" t="s">
        <v>32</v>
      </c>
      <c r="AX1988" s="14" t="s">
        <v>77</v>
      </c>
      <c r="AY1988" s="223" t="s">
        <v>292</v>
      </c>
    </row>
    <row r="1989" spans="2:51" s="14" customFormat="1" ht="11.25">
      <c r="B1989" s="213"/>
      <c r="C1989" s="214"/>
      <c r="D1989" s="204" t="s">
        <v>301</v>
      </c>
      <c r="E1989" s="215" t="s">
        <v>1</v>
      </c>
      <c r="F1989" s="216" t="s">
        <v>2264</v>
      </c>
      <c r="G1989" s="214"/>
      <c r="H1989" s="217">
        <v>1</v>
      </c>
      <c r="I1989" s="218"/>
      <c r="J1989" s="214"/>
      <c r="K1989" s="214"/>
      <c r="L1989" s="219"/>
      <c r="M1989" s="220"/>
      <c r="N1989" s="221"/>
      <c r="O1989" s="221"/>
      <c r="P1989" s="221"/>
      <c r="Q1989" s="221"/>
      <c r="R1989" s="221"/>
      <c r="S1989" s="221"/>
      <c r="T1989" s="222"/>
      <c r="AT1989" s="223" t="s">
        <v>301</v>
      </c>
      <c r="AU1989" s="223" t="s">
        <v>120</v>
      </c>
      <c r="AV1989" s="14" t="s">
        <v>120</v>
      </c>
      <c r="AW1989" s="14" t="s">
        <v>32</v>
      </c>
      <c r="AX1989" s="14" t="s">
        <v>77</v>
      </c>
      <c r="AY1989" s="223" t="s">
        <v>292</v>
      </c>
    </row>
    <row r="1990" spans="2:51" s="14" customFormat="1" ht="11.25">
      <c r="B1990" s="213"/>
      <c r="C1990" s="214"/>
      <c r="D1990" s="204" t="s">
        <v>301</v>
      </c>
      <c r="E1990" s="215" t="s">
        <v>1</v>
      </c>
      <c r="F1990" s="216" t="s">
        <v>2265</v>
      </c>
      <c r="G1990" s="214"/>
      <c r="H1990" s="217">
        <v>1</v>
      </c>
      <c r="I1990" s="218"/>
      <c r="J1990" s="214"/>
      <c r="K1990" s="214"/>
      <c r="L1990" s="219"/>
      <c r="M1990" s="220"/>
      <c r="N1990" s="221"/>
      <c r="O1990" s="221"/>
      <c r="P1990" s="221"/>
      <c r="Q1990" s="221"/>
      <c r="R1990" s="221"/>
      <c r="S1990" s="221"/>
      <c r="T1990" s="222"/>
      <c r="AT1990" s="223" t="s">
        <v>301</v>
      </c>
      <c r="AU1990" s="223" t="s">
        <v>120</v>
      </c>
      <c r="AV1990" s="14" t="s">
        <v>120</v>
      </c>
      <c r="AW1990" s="14" t="s">
        <v>32</v>
      </c>
      <c r="AX1990" s="14" t="s">
        <v>77</v>
      </c>
      <c r="AY1990" s="223" t="s">
        <v>292</v>
      </c>
    </row>
    <row r="1991" spans="2:51" s="14" customFormat="1" ht="11.25">
      <c r="B1991" s="213"/>
      <c r="C1991" s="214"/>
      <c r="D1991" s="204" t="s">
        <v>301</v>
      </c>
      <c r="E1991" s="215" t="s">
        <v>1</v>
      </c>
      <c r="F1991" s="216" t="s">
        <v>2266</v>
      </c>
      <c r="G1991" s="214"/>
      <c r="H1991" s="217">
        <v>1</v>
      </c>
      <c r="I1991" s="218"/>
      <c r="J1991" s="214"/>
      <c r="K1991" s="214"/>
      <c r="L1991" s="219"/>
      <c r="M1991" s="220"/>
      <c r="N1991" s="221"/>
      <c r="O1991" s="221"/>
      <c r="P1991" s="221"/>
      <c r="Q1991" s="221"/>
      <c r="R1991" s="221"/>
      <c r="S1991" s="221"/>
      <c r="T1991" s="222"/>
      <c r="AT1991" s="223" t="s">
        <v>301</v>
      </c>
      <c r="AU1991" s="223" t="s">
        <v>120</v>
      </c>
      <c r="AV1991" s="14" t="s">
        <v>120</v>
      </c>
      <c r="AW1991" s="14" t="s">
        <v>32</v>
      </c>
      <c r="AX1991" s="14" t="s">
        <v>77</v>
      </c>
      <c r="AY1991" s="223" t="s">
        <v>292</v>
      </c>
    </row>
    <row r="1992" spans="2:51" s="14" customFormat="1" ht="11.25">
      <c r="B1992" s="213"/>
      <c r="C1992" s="214"/>
      <c r="D1992" s="204" t="s">
        <v>301</v>
      </c>
      <c r="E1992" s="215" t="s">
        <v>1</v>
      </c>
      <c r="F1992" s="216" t="s">
        <v>2267</v>
      </c>
      <c r="G1992" s="214"/>
      <c r="H1992" s="217">
        <v>1</v>
      </c>
      <c r="I1992" s="218"/>
      <c r="J1992" s="214"/>
      <c r="K1992" s="214"/>
      <c r="L1992" s="219"/>
      <c r="M1992" s="220"/>
      <c r="N1992" s="221"/>
      <c r="O1992" s="221"/>
      <c r="P1992" s="221"/>
      <c r="Q1992" s="221"/>
      <c r="R1992" s="221"/>
      <c r="S1992" s="221"/>
      <c r="T1992" s="222"/>
      <c r="AT1992" s="223" t="s">
        <v>301</v>
      </c>
      <c r="AU1992" s="223" t="s">
        <v>120</v>
      </c>
      <c r="AV1992" s="14" t="s">
        <v>120</v>
      </c>
      <c r="AW1992" s="14" t="s">
        <v>32</v>
      </c>
      <c r="AX1992" s="14" t="s">
        <v>77</v>
      </c>
      <c r="AY1992" s="223" t="s">
        <v>292</v>
      </c>
    </row>
    <row r="1993" spans="2:51" s="14" customFormat="1" ht="11.25">
      <c r="B1993" s="213"/>
      <c r="C1993" s="214"/>
      <c r="D1993" s="204" t="s">
        <v>301</v>
      </c>
      <c r="E1993" s="215" t="s">
        <v>1</v>
      </c>
      <c r="F1993" s="216" t="s">
        <v>2268</v>
      </c>
      <c r="G1993" s="214"/>
      <c r="H1993" s="217">
        <v>1</v>
      </c>
      <c r="I1993" s="218"/>
      <c r="J1993" s="214"/>
      <c r="K1993" s="214"/>
      <c r="L1993" s="219"/>
      <c r="M1993" s="220"/>
      <c r="N1993" s="221"/>
      <c r="O1993" s="221"/>
      <c r="P1993" s="221"/>
      <c r="Q1993" s="221"/>
      <c r="R1993" s="221"/>
      <c r="S1993" s="221"/>
      <c r="T1993" s="222"/>
      <c r="AT1993" s="223" t="s">
        <v>301</v>
      </c>
      <c r="AU1993" s="223" t="s">
        <v>120</v>
      </c>
      <c r="AV1993" s="14" t="s">
        <v>120</v>
      </c>
      <c r="AW1993" s="14" t="s">
        <v>32</v>
      </c>
      <c r="AX1993" s="14" t="s">
        <v>77</v>
      </c>
      <c r="AY1993" s="223" t="s">
        <v>292</v>
      </c>
    </row>
    <row r="1994" spans="2:51" s="14" customFormat="1" ht="11.25">
      <c r="B1994" s="213"/>
      <c r="C1994" s="214"/>
      <c r="D1994" s="204" t="s">
        <v>301</v>
      </c>
      <c r="E1994" s="215" t="s">
        <v>1</v>
      </c>
      <c r="F1994" s="216" t="s">
        <v>2269</v>
      </c>
      <c r="G1994" s="214"/>
      <c r="H1994" s="217">
        <v>1</v>
      </c>
      <c r="I1994" s="218"/>
      <c r="J1994" s="214"/>
      <c r="K1994" s="214"/>
      <c r="L1994" s="219"/>
      <c r="M1994" s="220"/>
      <c r="N1994" s="221"/>
      <c r="O1994" s="221"/>
      <c r="P1994" s="221"/>
      <c r="Q1994" s="221"/>
      <c r="R1994" s="221"/>
      <c r="S1994" s="221"/>
      <c r="T1994" s="222"/>
      <c r="AT1994" s="223" t="s">
        <v>301</v>
      </c>
      <c r="AU1994" s="223" t="s">
        <v>120</v>
      </c>
      <c r="AV1994" s="14" t="s">
        <v>120</v>
      </c>
      <c r="AW1994" s="14" t="s">
        <v>32</v>
      </c>
      <c r="AX1994" s="14" t="s">
        <v>77</v>
      </c>
      <c r="AY1994" s="223" t="s">
        <v>292</v>
      </c>
    </row>
    <row r="1995" spans="2:51" s="14" customFormat="1" ht="11.25">
      <c r="B1995" s="213"/>
      <c r="C1995" s="214"/>
      <c r="D1995" s="204" t="s">
        <v>301</v>
      </c>
      <c r="E1995" s="215" t="s">
        <v>1</v>
      </c>
      <c r="F1995" s="216" t="s">
        <v>2270</v>
      </c>
      <c r="G1995" s="214"/>
      <c r="H1995" s="217">
        <v>1</v>
      </c>
      <c r="I1995" s="218"/>
      <c r="J1995" s="214"/>
      <c r="K1995" s="214"/>
      <c r="L1995" s="219"/>
      <c r="M1995" s="220"/>
      <c r="N1995" s="221"/>
      <c r="O1995" s="221"/>
      <c r="P1995" s="221"/>
      <c r="Q1995" s="221"/>
      <c r="R1995" s="221"/>
      <c r="S1995" s="221"/>
      <c r="T1995" s="222"/>
      <c r="AT1995" s="223" t="s">
        <v>301</v>
      </c>
      <c r="AU1995" s="223" t="s">
        <v>120</v>
      </c>
      <c r="AV1995" s="14" t="s">
        <v>120</v>
      </c>
      <c r="AW1995" s="14" t="s">
        <v>32</v>
      </c>
      <c r="AX1995" s="14" t="s">
        <v>77</v>
      </c>
      <c r="AY1995" s="223" t="s">
        <v>292</v>
      </c>
    </row>
    <row r="1996" spans="2:51" s="14" customFormat="1" ht="11.25">
      <c r="B1996" s="213"/>
      <c r="C1996" s="214"/>
      <c r="D1996" s="204" t="s">
        <v>301</v>
      </c>
      <c r="E1996" s="215" t="s">
        <v>1</v>
      </c>
      <c r="F1996" s="216" t="s">
        <v>2271</v>
      </c>
      <c r="G1996" s="214"/>
      <c r="H1996" s="217">
        <v>1</v>
      </c>
      <c r="I1996" s="218"/>
      <c r="J1996" s="214"/>
      <c r="K1996" s="214"/>
      <c r="L1996" s="219"/>
      <c r="M1996" s="220"/>
      <c r="N1996" s="221"/>
      <c r="O1996" s="221"/>
      <c r="P1996" s="221"/>
      <c r="Q1996" s="221"/>
      <c r="R1996" s="221"/>
      <c r="S1996" s="221"/>
      <c r="T1996" s="222"/>
      <c r="AT1996" s="223" t="s">
        <v>301</v>
      </c>
      <c r="AU1996" s="223" t="s">
        <v>120</v>
      </c>
      <c r="AV1996" s="14" t="s">
        <v>120</v>
      </c>
      <c r="AW1996" s="14" t="s">
        <v>32</v>
      </c>
      <c r="AX1996" s="14" t="s">
        <v>77</v>
      </c>
      <c r="AY1996" s="223" t="s">
        <v>292</v>
      </c>
    </row>
    <row r="1997" spans="2:51" s="14" customFormat="1" ht="11.25">
      <c r="B1997" s="213"/>
      <c r="C1997" s="214"/>
      <c r="D1997" s="204" t="s">
        <v>301</v>
      </c>
      <c r="E1997" s="215" t="s">
        <v>1</v>
      </c>
      <c r="F1997" s="216" t="s">
        <v>2272</v>
      </c>
      <c r="G1997" s="214"/>
      <c r="H1997" s="217">
        <v>1</v>
      </c>
      <c r="I1997" s="218"/>
      <c r="J1997" s="214"/>
      <c r="K1997" s="214"/>
      <c r="L1997" s="219"/>
      <c r="M1997" s="220"/>
      <c r="N1997" s="221"/>
      <c r="O1997" s="221"/>
      <c r="P1997" s="221"/>
      <c r="Q1997" s="221"/>
      <c r="R1997" s="221"/>
      <c r="S1997" s="221"/>
      <c r="T1997" s="222"/>
      <c r="AT1997" s="223" t="s">
        <v>301</v>
      </c>
      <c r="AU1997" s="223" t="s">
        <v>120</v>
      </c>
      <c r="AV1997" s="14" t="s">
        <v>120</v>
      </c>
      <c r="AW1997" s="14" t="s">
        <v>32</v>
      </c>
      <c r="AX1997" s="14" t="s">
        <v>77</v>
      </c>
      <c r="AY1997" s="223" t="s">
        <v>292</v>
      </c>
    </row>
    <row r="1998" spans="2:51" s="14" customFormat="1" ht="11.25">
      <c r="B1998" s="213"/>
      <c r="C1998" s="214"/>
      <c r="D1998" s="204" t="s">
        <v>301</v>
      </c>
      <c r="E1998" s="215" t="s">
        <v>1</v>
      </c>
      <c r="F1998" s="216" t="s">
        <v>2273</v>
      </c>
      <c r="G1998" s="214"/>
      <c r="H1998" s="217">
        <v>1</v>
      </c>
      <c r="I1998" s="218"/>
      <c r="J1998" s="214"/>
      <c r="K1998" s="214"/>
      <c r="L1998" s="219"/>
      <c r="M1998" s="220"/>
      <c r="N1998" s="221"/>
      <c r="O1998" s="221"/>
      <c r="P1998" s="221"/>
      <c r="Q1998" s="221"/>
      <c r="R1998" s="221"/>
      <c r="S1998" s="221"/>
      <c r="T1998" s="222"/>
      <c r="AT1998" s="223" t="s">
        <v>301</v>
      </c>
      <c r="AU1998" s="223" t="s">
        <v>120</v>
      </c>
      <c r="AV1998" s="14" t="s">
        <v>120</v>
      </c>
      <c r="AW1998" s="14" t="s">
        <v>32</v>
      </c>
      <c r="AX1998" s="14" t="s">
        <v>77</v>
      </c>
      <c r="AY1998" s="223" t="s">
        <v>292</v>
      </c>
    </row>
    <row r="1999" spans="2:51" s="14" customFormat="1" ht="11.25">
      <c r="B1999" s="213"/>
      <c r="C1999" s="214"/>
      <c r="D1999" s="204" t="s">
        <v>301</v>
      </c>
      <c r="E1999" s="215" t="s">
        <v>1</v>
      </c>
      <c r="F1999" s="216" t="s">
        <v>2274</v>
      </c>
      <c r="G1999" s="214"/>
      <c r="H1999" s="217">
        <v>1</v>
      </c>
      <c r="I1999" s="218"/>
      <c r="J1999" s="214"/>
      <c r="K1999" s="214"/>
      <c r="L1999" s="219"/>
      <c r="M1999" s="220"/>
      <c r="N1999" s="221"/>
      <c r="O1999" s="221"/>
      <c r="P1999" s="221"/>
      <c r="Q1999" s="221"/>
      <c r="R1999" s="221"/>
      <c r="S1999" s="221"/>
      <c r="T1999" s="222"/>
      <c r="AT1999" s="223" t="s">
        <v>301</v>
      </c>
      <c r="AU1999" s="223" t="s">
        <v>120</v>
      </c>
      <c r="AV1999" s="14" t="s">
        <v>120</v>
      </c>
      <c r="AW1999" s="14" t="s">
        <v>32</v>
      </c>
      <c r="AX1999" s="14" t="s">
        <v>77</v>
      </c>
      <c r="AY1999" s="223" t="s">
        <v>292</v>
      </c>
    </row>
    <row r="2000" spans="2:51" s="14" customFormat="1" ht="11.25">
      <c r="B2000" s="213"/>
      <c r="C2000" s="214"/>
      <c r="D2000" s="204" t="s">
        <v>301</v>
      </c>
      <c r="E2000" s="215" t="s">
        <v>1</v>
      </c>
      <c r="F2000" s="216" t="s">
        <v>2275</v>
      </c>
      <c r="G2000" s="214"/>
      <c r="H2000" s="217">
        <v>1</v>
      </c>
      <c r="I2000" s="218"/>
      <c r="J2000" s="214"/>
      <c r="K2000" s="214"/>
      <c r="L2000" s="219"/>
      <c r="M2000" s="220"/>
      <c r="N2000" s="221"/>
      <c r="O2000" s="221"/>
      <c r="P2000" s="221"/>
      <c r="Q2000" s="221"/>
      <c r="R2000" s="221"/>
      <c r="S2000" s="221"/>
      <c r="T2000" s="222"/>
      <c r="AT2000" s="223" t="s">
        <v>301</v>
      </c>
      <c r="AU2000" s="223" t="s">
        <v>120</v>
      </c>
      <c r="AV2000" s="14" t="s">
        <v>120</v>
      </c>
      <c r="AW2000" s="14" t="s">
        <v>32</v>
      </c>
      <c r="AX2000" s="14" t="s">
        <v>77</v>
      </c>
      <c r="AY2000" s="223" t="s">
        <v>292</v>
      </c>
    </row>
    <row r="2001" spans="2:51" s="14" customFormat="1" ht="11.25">
      <c r="B2001" s="213"/>
      <c r="C2001" s="214"/>
      <c r="D2001" s="204" t="s">
        <v>301</v>
      </c>
      <c r="E2001" s="215" t="s">
        <v>1</v>
      </c>
      <c r="F2001" s="216" t="s">
        <v>2276</v>
      </c>
      <c r="G2001" s="214"/>
      <c r="H2001" s="217">
        <v>1</v>
      </c>
      <c r="I2001" s="218"/>
      <c r="J2001" s="214"/>
      <c r="K2001" s="214"/>
      <c r="L2001" s="219"/>
      <c r="M2001" s="220"/>
      <c r="N2001" s="221"/>
      <c r="O2001" s="221"/>
      <c r="P2001" s="221"/>
      <c r="Q2001" s="221"/>
      <c r="R2001" s="221"/>
      <c r="S2001" s="221"/>
      <c r="T2001" s="222"/>
      <c r="AT2001" s="223" t="s">
        <v>301</v>
      </c>
      <c r="AU2001" s="223" t="s">
        <v>120</v>
      </c>
      <c r="AV2001" s="14" t="s">
        <v>120</v>
      </c>
      <c r="AW2001" s="14" t="s">
        <v>32</v>
      </c>
      <c r="AX2001" s="14" t="s">
        <v>77</v>
      </c>
      <c r="AY2001" s="223" t="s">
        <v>292</v>
      </c>
    </row>
    <row r="2002" spans="2:51" s="14" customFormat="1" ht="11.25">
      <c r="B2002" s="213"/>
      <c r="C2002" s="214"/>
      <c r="D2002" s="204" t="s">
        <v>301</v>
      </c>
      <c r="E2002" s="215" t="s">
        <v>1</v>
      </c>
      <c r="F2002" s="216" t="s">
        <v>2277</v>
      </c>
      <c r="G2002" s="214"/>
      <c r="H2002" s="217">
        <v>1</v>
      </c>
      <c r="I2002" s="218"/>
      <c r="J2002" s="214"/>
      <c r="K2002" s="214"/>
      <c r="L2002" s="219"/>
      <c r="M2002" s="220"/>
      <c r="N2002" s="221"/>
      <c r="O2002" s="221"/>
      <c r="P2002" s="221"/>
      <c r="Q2002" s="221"/>
      <c r="R2002" s="221"/>
      <c r="S2002" s="221"/>
      <c r="T2002" s="222"/>
      <c r="AT2002" s="223" t="s">
        <v>301</v>
      </c>
      <c r="AU2002" s="223" t="s">
        <v>120</v>
      </c>
      <c r="AV2002" s="14" t="s">
        <v>120</v>
      </c>
      <c r="AW2002" s="14" t="s">
        <v>32</v>
      </c>
      <c r="AX2002" s="14" t="s">
        <v>77</v>
      </c>
      <c r="AY2002" s="223" t="s">
        <v>292</v>
      </c>
    </row>
    <row r="2003" spans="2:51" s="14" customFormat="1" ht="11.25">
      <c r="B2003" s="213"/>
      <c r="C2003" s="214"/>
      <c r="D2003" s="204" t="s">
        <v>301</v>
      </c>
      <c r="E2003" s="215" t="s">
        <v>1</v>
      </c>
      <c r="F2003" s="216" t="s">
        <v>2278</v>
      </c>
      <c r="G2003" s="214"/>
      <c r="H2003" s="217">
        <v>1</v>
      </c>
      <c r="I2003" s="218"/>
      <c r="J2003" s="214"/>
      <c r="K2003" s="214"/>
      <c r="L2003" s="219"/>
      <c r="M2003" s="220"/>
      <c r="N2003" s="221"/>
      <c r="O2003" s="221"/>
      <c r="P2003" s="221"/>
      <c r="Q2003" s="221"/>
      <c r="R2003" s="221"/>
      <c r="S2003" s="221"/>
      <c r="T2003" s="222"/>
      <c r="AT2003" s="223" t="s">
        <v>301</v>
      </c>
      <c r="AU2003" s="223" t="s">
        <v>120</v>
      </c>
      <c r="AV2003" s="14" t="s">
        <v>120</v>
      </c>
      <c r="AW2003" s="14" t="s">
        <v>32</v>
      </c>
      <c r="AX2003" s="14" t="s">
        <v>77</v>
      </c>
      <c r="AY2003" s="223" t="s">
        <v>292</v>
      </c>
    </row>
    <row r="2004" spans="2:51" s="14" customFormat="1" ht="11.25">
      <c r="B2004" s="213"/>
      <c r="C2004" s="214"/>
      <c r="D2004" s="204" t="s">
        <v>301</v>
      </c>
      <c r="E2004" s="215" t="s">
        <v>1</v>
      </c>
      <c r="F2004" s="216" t="s">
        <v>2279</v>
      </c>
      <c r="G2004" s="214"/>
      <c r="H2004" s="217">
        <v>1</v>
      </c>
      <c r="I2004" s="218"/>
      <c r="J2004" s="214"/>
      <c r="K2004" s="214"/>
      <c r="L2004" s="219"/>
      <c r="M2004" s="220"/>
      <c r="N2004" s="221"/>
      <c r="O2004" s="221"/>
      <c r="P2004" s="221"/>
      <c r="Q2004" s="221"/>
      <c r="R2004" s="221"/>
      <c r="S2004" s="221"/>
      <c r="T2004" s="222"/>
      <c r="AT2004" s="223" t="s">
        <v>301</v>
      </c>
      <c r="AU2004" s="223" t="s">
        <v>120</v>
      </c>
      <c r="AV2004" s="14" t="s">
        <v>120</v>
      </c>
      <c r="AW2004" s="14" t="s">
        <v>32</v>
      </c>
      <c r="AX2004" s="14" t="s">
        <v>77</v>
      </c>
      <c r="AY2004" s="223" t="s">
        <v>292</v>
      </c>
    </row>
    <row r="2005" spans="2:51" s="14" customFormat="1" ht="11.25">
      <c r="B2005" s="213"/>
      <c r="C2005" s="214"/>
      <c r="D2005" s="204" t="s">
        <v>301</v>
      </c>
      <c r="E2005" s="215" t="s">
        <v>1</v>
      </c>
      <c r="F2005" s="216" t="s">
        <v>2280</v>
      </c>
      <c r="G2005" s="214"/>
      <c r="H2005" s="217">
        <v>1</v>
      </c>
      <c r="I2005" s="218"/>
      <c r="J2005" s="214"/>
      <c r="K2005" s="214"/>
      <c r="L2005" s="219"/>
      <c r="M2005" s="220"/>
      <c r="N2005" s="221"/>
      <c r="O2005" s="221"/>
      <c r="P2005" s="221"/>
      <c r="Q2005" s="221"/>
      <c r="R2005" s="221"/>
      <c r="S2005" s="221"/>
      <c r="T2005" s="222"/>
      <c r="AT2005" s="223" t="s">
        <v>301</v>
      </c>
      <c r="AU2005" s="223" t="s">
        <v>120</v>
      </c>
      <c r="AV2005" s="14" t="s">
        <v>120</v>
      </c>
      <c r="AW2005" s="14" t="s">
        <v>32</v>
      </c>
      <c r="AX2005" s="14" t="s">
        <v>77</v>
      </c>
      <c r="AY2005" s="223" t="s">
        <v>292</v>
      </c>
    </row>
    <row r="2006" spans="2:51" s="14" customFormat="1" ht="11.25">
      <c r="B2006" s="213"/>
      <c r="C2006" s="214"/>
      <c r="D2006" s="204" t="s">
        <v>301</v>
      </c>
      <c r="E2006" s="215" t="s">
        <v>1</v>
      </c>
      <c r="F2006" s="216" t="s">
        <v>2281</v>
      </c>
      <c r="G2006" s="214"/>
      <c r="H2006" s="217">
        <v>1</v>
      </c>
      <c r="I2006" s="218"/>
      <c r="J2006" s="214"/>
      <c r="K2006" s="214"/>
      <c r="L2006" s="219"/>
      <c r="M2006" s="220"/>
      <c r="N2006" s="221"/>
      <c r="O2006" s="221"/>
      <c r="P2006" s="221"/>
      <c r="Q2006" s="221"/>
      <c r="R2006" s="221"/>
      <c r="S2006" s="221"/>
      <c r="T2006" s="222"/>
      <c r="AT2006" s="223" t="s">
        <v>301</v>
      </c>
      <c r="AU2006" s="223" t="s">
        <v>120</v>
      </c>
      <c r="AV2006" s="14" t="s">
        <v>120</v>
      </c>
      <c r="AW2006" s="14" t="s">
        <v>32</v>
      </c>
      <c r="AX2006" s="14" t="s">
        <v>77</v>
      </c>
      <c r="AY2006" s="223" t="s">
        <v>292</v>
      </c>
    </row>
    <row r="2007" spans="2:51" s="14" customFormat="1" ht="11.25">
      <c r="B2007" s="213"/>
      <c r="C2007" s="214"/>
      <c r="D2007" s="204" t="s">
        <v>301</v>
      </c>
      <c r="E2007" s="215" t="s">
        <v>1</v>
      </c>
      <c r="F2007" s="216" t="s">
        <v>2282</v>
      </c>
      <c r="G2007" s="214"/>
      <c r="H2007" s="217">
        <v>1</v>
      </c>
      <c r="I2007" s="218"/>
      <c r="J2007" s="214"/>
      <c r="K2007" s="214"/>
      <c r="L2007" s="219"/>
      <c r="M2007" s="220"/>
      <c r="N2007" s="221"/>
      <c r="O2007" s="221"/>
      <c r="P2007" s="221"/>
      <c r="Q2007" s="221"/>
      <c r="R2007" s="221"/>
      <c r="S2007" s="221"/>
      <c r="T2007" s="222"/>
      <c r="AT2007" s="223" t="s">
        <v>301</v>
      </c>
      <c r="AU2007" s="223" t="s">
        <v>120</v>
      </c>
      <c r="AV2007" s="14" t="s">
        <v>120</v>
      </c>
      <c r="AW2007" s="14" t="s">
        <v>32</v>
      </c>
      <c r="AX2007" s="14" t="s">
        <v>77</v>
      </c>
      <c r="AY2007" s="223" t="s">
        <v>292</v>
      </c>
    </row>
    <row r="2008" spans="2:51" s="14" customFormat="1" ht="11.25">
      <c r="B2008" s="213"/>
      <c r="C2008" s="214"/>
      <c r="D2008" s="204" t="s">
        <v>301</v>
      </c>
      <c r="E2008" s="215" t="s">
        <v>1</v>
      </c>
      <c r="F2008" s="216" t="s">
        <v>2283</v>
      </c>
      <c r="G2008" s="214"/>
      <c r="H2008" s="217">
        <v>1</v>
      </c>
      <c r="I2008" s="218"/>
      <c r="J2008" s="214"/>
      <c r="K2008" s="214"/>
      <c r="L2008" s="219"/>
      <c r="M2008" s="220"/>
      <c r="N2008" s="221"/>
      <c r="O2008" s="221"/>
      <c r="P2008" s="221"/>
      <c r="Q2008" s="221"/>
      <c r="R2008" s="221"/>
      <c r="S2008" s="221"/>
      <c r="T2008" s="222"/>
      <c r="AT2008" s="223" t="s">
        <v>301</v>
      </c>
      <c r="AU2008" s="223" t="s">
        <v>120</v>
      </c>
      <c r="AV2008" s="14" t="s">
        <v>120</v>
      </c>
      <c r="AW2008" s="14" t="s">
        <v>32</v>
      </c>
      <c r="AX2008" s="14" t="s">
        <v>77</v>
      </c>
      <c r="AY2008" s="223" t="s">
        <v>292</v>
      </c>
    </row>
    <row r="2009" spans="2:51" s="16" customFormat="1" ht="11.25">
      <c r="B2009" s="235"/>
      <c r="C2009" s="236"/>
      <c r="D2009" s="204" t="s">
        <v>301</v>
      </c>
      <c r="E2009" s="237" t="s">
        <v>1</v>
      </c>
      <c r="F2009" s="238" t="s">
        <v>316</v>
      </c>
      <c r="G2009" s="236"/>
      <c r="H2009" s="239">
        <v>24</v>
      </c>
      <c r="I2009" s="240"/>
      <c r="J2009" s="236"/>
      <c r="K2009" s="236"/>
      <c r="L2009" s="241"/>
      <c r="M2009" s="242"/>
      <c r="N2009" s="243"/>
      <c r="O2009" s="243"/>
      <c r="P2009" s="243"/>
      <c r="Q2009" s="243"/>
      <c r="R2009" s="243"/>
      <c r="S2009" s="243"/>
      <c r="T2009" s="244"/>
      <c r="AT2009" s="245" t="s">
        <v>301</v>
      </c>
      <c r="AU2009" s="245" t="s">
        <v>120</v>
      </c>
      <c r="AV2009" s="16" t="s">
        <v>317</v>
      </c>
      <c r="AW2009" s="16" t="s">
        <v>32</v>
      </c>
      <c r="AX2009" s="16" t="s">
        <v>77</v>
      </c>
      <c r="AY2009" s="245" t="s">
        <v>292</v>
      </c>
    </row>
    <row r="2010" spans="2:51" s="13" customFormat="1" ht="11.25">
      <c r="B2010" s="202"/>
      <c r="C2010" s="203"/>
      <c r="D2010" s="204" t="s">
        <v>301</v>
      </c>
      <c r="E2010" s="205" t="s">
        <v>1</v>
      </c>
      <c r="F2010" s="206" t="s">
        <v>2326</v>
      </c>
      <c r="G2010" s="203"/>
      <c r="H2010" s="205" t="s">
        <v>1</v>
      </c>
      <c r="I2010" s="207"/>
      <c r="J2010" s="203"/>
      <c r="K2010" s="203"/>
      <c r="L2010" s="208"/>
      <c r="M2010" s="209"/>
      <c r="N2010" s="210"/>
      <c r="O2010" s="210"/>
      <c r="P2010" s="210"/>
      <c r="Q2010" s="210"/>
      <c r="R2010" s="210"/>
      <c r="S2010" s="210"/>
      <c r="T2010" s="211"/>
      <c r="AT2010" s="212" t="s">
        <v>301</v>
      </c>
      <c r="AU2010" s="212" t="s">
        <v>120</v>
      </c>
      <c r="AV2010" s="13" t="s">
        <v>85</v>
      </c>
      <c r="AW2010" s="13" t="s">
        <v>32</v>
      </c>
      <c r="AX2010" s="13" t="s">
        <v>77</v>
      </c>
      <c r="AY2010" s="212" t="s">
        <v>292</v>
      </c>
    </row>
    <row r="2011" spans="2:51" s="14" customFormat="1" ht="11.25">
      <c r="B2011" s="213"/>
      <c r="C2011" s="214"/>
      <c r="D2011" s="204" t="s">
        <v>301</v>
      </c>
      <c r="E2011" s="215" t="s">
        <v>1</v>
      </c>
      <c r="F2011" s="216" t="s">
        <v>2285</v>
      </c>
      <c r="G2011" s="214"/>
      <c r="H2011" s="217">
        <v>1</v>
      </c>
      <c r="I2011" s="218"/>
      <c r="J2011" s="214"/>
      <c r="K2011" s="214"/>
      <c r="L2011" s="219"/>
      <c r="M2011" s="220"/>
      <c r="N2011" s="221"/>
      <c r="O2011" s="221"/>
      <c r="P2011" s="221"/>
      <c r="Q2011" s="221"/>
      <c r="R2011" s="221"/>
      <c r="S2011" s="221"/>
      <c r="T2011" s="222"/>
      <c r="AT2011" s="223" t="s">
        <v>301</v>
      </c>
      <c r="AU2011" s="223" t="s">
        <v>120</v>
      </c>
      <c r="AV2011" s="14" t="s">
        <v>120</v>
      </c>
      <c r="AW2011" s="14" t="s">
        <v>32</v>
      </c>
      <c r="AX2011" s="14" t="s">
        <v>77</v>
      </c>
      <c r="AY2011" s="223" t="s">
        <v>292</v>
      </c>
    </row>
    <row r="2012" spans="2:51" s="14" customFormat="1" ht="11.25">
      <c r="B2012" s="213"/>
      <c r="C2012" s="214"/>
      <c r="D2012" s="204" t="s">
        <v>301</v>
      </c>
      <c r="E2012" s="215" t="s">
        <v>1</v>
      </c>
      <c r="F2012" s="216" t="s">
        <v>2286</v>
      </c>
      <c r="G2012" s="214"/>
      <c r="H2012" s="217">
        <v>1</v>
      </c>
      <c r="I2012" s="218"/>
      <c r="J2012" s="214"/>
      <c r="K2012" s="214"/>
      <c r="L2012" s="219"/>
      <c r="M2012" s="220"/>
      <c r="N2012" s="221"/>
      <c r="O2012" s="221"/>
      <c r="P2012" s="221"/>
      <c r="Q2012" s="221"/>
      <c r="R2012" s="221"/>
      <c r="S2012" s="221"/>
      <c r="T2012" s="222"/>
      <c r="AT2012" s="223" t="s">
        <v>301</v>
      </c>
      <c r="AU2012" s="223" t="s">
        <v>120</v>
      </c>
      <c r="AV2012" s="14" t="s">
        <v>120</v>
      </c>
      <c r="AW2012" s="14" t="s">
        <v>32</v>
      </c>
      <c r="AX2012" s="14" t="s">
        <v>77</v>
      </c>
      <c r="AY2012" s="223" t="s">
        <v>292</v>
      </c>
    </row>
    <row r="2013" spans="2:51" s="14" customFormat="1" ht="11.25">
      <c r="B2013" s="213"/>
      <c r="C2013" s="214"/>
      <c r="D2013" s="204" t="s">
        <v>301</v>
      </c>
      <c r="E2013" s="215" t="s">
        <v>1</v>
      </c>
      <c r="F2013" s="216" t="s">
        <v>2287</v>
      </c>
      <c r="G2013" s="214"/>
      <c r="H2013" s="217">
        <v>1</v>
      </c>
      <c r="I2013" s="218"/>
      <c r="J2013" s="214"/>
      <c r="K2013" s="214"/>
      <c r="L2013" s="219"/>
      <c r="M2013" s="220"/>
      <c r="N2013" s="221"/>
      <c r="O2013" s="221"/>
      <c r="P2013" s="221"/>
      <c r="Q2013" s="221"/>
      <c r="R2013" s="221"/>
      <c r="S2013" s="221"/>
      <c r="T2013" s="222"/>
      <c r="AT2013" s="223" t="s">
        <v>301</v>
      </c>
      <c r="AU2013" s="223" t="s">
        <v>120</v>
      </c>
      <c r="AV2013" s="14" t="s">
        <v>120</v>
      </c>
      <c r="AW2013" s="14" t="s">
        <v>32</v>
      </c>
      <c r="AX2013" s="14" t="s">
        <v>77</v>
      </c>
      <c r="AY2013" s="223" t="s">
        <v>292</v>
      </c>
    </row>
    <row r="2014" spans="2:51" s="14" customFormat="1" ht="11.25">
      <c r="B2014" s="213"/>
      <c r="C2014" s="214"/>
      <c r="D2014" s="204" t="s">
        <v>301</v>
      </c>
      <c r="E2014" s="215" t="s">
        <v>1</v>
      </c>
      <c r="F2014" s="216" t="s">
        <v>2288</v>
      </c>
      <c r="G2014" s="214"/>
      <c r="H2014" s="217">
        <v>1</v>
      </c>
      <c r="I2014" s="218"/>
      <c r="J2014" s="214"/>
      <c r="K2014" s="214"/>
      <c r="L2014" s="219"/>
      <c r="M2014" s="220"/>
      <c r="N2014" s="221"/>
      <c r="O2014" s="221"/>
      <c r="P2014" s="221"/>
      <c r="Q2014" s="221"/>
      <c r="R2014" s="221"/>
      <c r="S2014" s="221"/>
      <c r="T2014" s="222"/>
      <c r="AT2014" s="223" t="s">
        <v>301</v>
      </c>
      <c r="AU2014" s="223" t="s">
        <v>120</v>
      </c>
      <c r="AV2014" s="14" t="s">
        <v>120</v>
      </c>
      <c r="AW2014" s="14" t="s">
        <v>32</v>
      </c>
      <c r="AX2014" s="14" t="s">
        <v>77</v>
      </c>
      <c r="AY2014" s="223" t="s">
        <v>292</v>
      </c>
    </row>
    <row r="2015" spans="2:51" s="16" customFormat="1" ht="11.25">
      <c r="B2015" s="235"/>
      <c r="C2015" s="236"/>
      <c r="D2015" s="204" t="s">
        <v>301</v>
      </c>
      <c r="E2015" s="237" t="s">
        <v>1</v>
      </c>
      <c r="F2015" s="238" t="s">
        <v>316</v>
      </c>
      <c r="G2015" s="236"/>
      <c r="H2015" s="239">
        <v>4</v>
      </c>
      <c r="I2015" s="240"/>
      <c r="J2015" s="236"/>
      <c r="K2015" s="236"/>
      <c r="L2015" s="241"/>
      <c r="M2015" s="242"/>
      <c r="N2015" s="243"/>
      <c r="O2015" s="243"/>
      <c r="P2015" s="243"/>
      <c r="Q2015" s="243"/>
      <c r="R2015" s="243"/>
      <c r="S2015" s="243"/>
      <c r="T2015" s="244"/>
      <c r="AT2015" s="245" t="s">
        <v>301</v>
      </c>
      <c r="AU2015" s="245" t="s">
        <v>120</v>
      </c>
      <c r="AV2015" s="16" t="s">
        <v>317</v>
      </c>
      <c r="AW2015" s="16" t="s">
        <v>32</v>
      </c>
      <c r="AX2015" s="16" t="s">
        <v>77</v>
      </c>
      <c r="AY2015" s="245" t="s">
        <v>292</v>
      </c>
    </row>
    <row r="2016" spans="2:51" s="13" customFormat="1" ht="11.25">
      <c r="B2016" s="202"/>
      <c r="C2016" s="203"/>
      <c r="D2016" s="204" t="s">
        <v>301</v>
      </c>
      <c r="E2016" s="205" t="s">
        <v>1</v>
      </c>
      <c r="F2016" s="206" t="s">
        <v>2327</v>
      </c>
      <c r="G2016" s="203"/>
      <c r="H2016" s="205" t="s">
        <v>1</v>
      </c>
      <c r="I2016" s="207"/>
      <c r="J2016" s="203"/>
      <c r="K2016" s="203"/>
      <c r="L2016" s="208"/>
      <c r="M2016" s="209"/>
      <c r="N2016" s="210"/>
      <c r="O2016" s="210"/>
      <c r="P2016" s="210"/>
      <c r="Q2016" s="210"/>
      <c r="R2016" s="210"/>
      <c r="S2016" s="210"/>
      <c r="T2016" s="211"/>
      <c r="AT2016" s="212" t="s">
        <v>301</v>
      </c>
      <c r="AU2016" s="212" t="s">
        <v>120</v>
      </c>
      <c r="AV2016" s="13" t="s">
        <v>85</v>
      </c>
      <c r="AW2016" s="13" t="s">
        <v>32</v>
      </c>
      <c r="AX2016" s="13" t="s">
        <v>77</v>
      </c>
      <c r="AY2016" s="212" t="s">
        <v>292</v>
      </c>
    </row>
    <row r="2017" spans="1:65" s="14" customFormat="1" ht="11.25">
      <c r="B2017" s="213"/>
      <c r="C2017" s="214"/>
      <c r="D2017" s="204" t="s">
        <v>301</v>
      </c>
      <c r="E2017" s="215" t="s">
        <v>1</v>
      </c>
      <c r="F2017" s="216" t="s">
        <v>2294</v>
      </c>
      <c r="G2017" s="214"/>
      <c r="H2017" s="217">
        <v>1</v>
      </c>
      <c r="I2017" s="218"/>
      <c r="J2017" s="214"/>
      <c r="K2017" s="214"/>
      <c r="L2017" s="219"/>
      <c r="M2017" s="220"/>
      <c r="N2017" s="221"/>
      <c r="O2017" s="221"/>
      <c r="P2017" s="221"/>
      <c r="Q2017" s="221"/>
      <c r="R2017" s="221"/>
      <c r="S2017" s="221"/>
      <c r="T2017" s="222"/>
      <c r="AT2017" s="223" t="s">
        <v>301</v>
      </c>
      <c r="AU2017" s="223" t="s">
        <v>120</v>
      </c>
      <c r="AV2017" s="14" t="s">
        <v>120</v>
      </c>
      <c r="AW2017" s="14" t="s">
        <v>32</v>
      </c>
      <c r="AX2017" s="14" t="s">
        <v>77</v>
      </c>
      <c r="AY2017" s="223" t="s">
        <v>292</v>
      </c>
    </row>
    <row r="2018" spans="1:65" s="14" customFormat="1" ht="11.25">
      <c r="B2018" s="213"/>
      <c r="C2018" s="214"/>
      <c r="D2018" s="204" t="s">
        <v>301</v>
      </c>
      <c r="E2018" s="215" t="s">
        <v>1</v>
      </c>
      <c r="F2018" s="216" t="s">
        <v>2295</v>
      </c>
      <c r="G2018" s="214"/>
      <c r="H2018" s="217">
        <v>1</v>
      </c>
      <c r="I2018" s="218"/>
      <c r="J2018" s="214"/>
      <c r="K2018" s="214"/>
      <c r="L2018" s="219"/>
      <c r="M2018" s="220"/>
      <c r="N2018" s="221"/>
      <c r="O2018" s="221"/>
      <c r="P2018" s="221"/>
      <c r="Q2018" s="221"/>
      <c r="R2018" s="221"/>
      <c r="S2018" s="221"/>
      <c r="T2018" s="222"/>
      <c r="AT2018" s="223" t="s">
        <v>301</v>
      </c>
      <c r="AU2018" s="223" t="s">
        <v>120</v>
      </c>
      <c r="AV2018" s="14" t="s">
        <v>120</v>
      </c>
      <c r="AW2018" s="14" t="s">
        <v>32</v>
      </c>
      <c r="AX2018" s="14" t="s">
        <v>77</v>
      </c>
      <c r="AY2018" s="223" t="s">
        <v>292</v>
      </c>
    </row>
    <row r="2019" spans="1:65" s="14" customFormat="1" ht="11.25">
      <c r="B2019" s="213"/>
      <c r="C2019" s="214"/>
      <c r="D2019" s="204" t="s">
        <v>301</v>
      </c>
      <c r="E2019" s="215" t="s">
        <v>1</v>
      </c>
      <c r="F2019" s="216" t="s">
        <v>2296</v>
      </c>
      <c r="G2019" s="214"/>
      <c r="H2019" s="217">
        <v>1</v>
      </c>
      <c r="I2019" s="218"/>
      <c r="J2019" s="214"/>
      <c r="K2019" s="214"/>
      <c r="L2019" s="219"/>
      <c r="M2019" s="220"/>
      <c r="N2019" s="221"/>
      <c r="O2019" s="221"/>
      <c r="P2019" s="221"/>
      <c r="Q2019" s="221"/>
      <c r="R2019" s="221"/>
      <c r="S2019" s="221"/>
      <c r="T2019" s="222"/>
      <c r="AT2019" s="223" t="s">
        <v>301</v>
      </c>
      <c r="AU2019" s="223" t="s">
        <v>120</v>
      </c>
      <c r="AV2019" s="14" t="s">
        <v>120</v>
      </c>
      <c r="AW2019" s="14" t="s">
        <v>32</v>
      </c>
      <c r="AX2019" s="14" t="s">
        <v>77</v>
      </c>
      <c r="AY2019" s="223" t="s">
        <v>292</v>
      </c>
    </row>
    <row r="2020" spans="1:65" s="16" customFormat="1" ht="11.25">
      <c r="B2020" s="235"/>
      <c r="C2020" s="236"/>
      <c r="D2020" s="204" t="s">
        <v>301</v>
      </c>
      <c r="E2020" s="237" t="s">
        <v>1</v>
      </c>
      <c r="F2020" s="238" t="s">
        <v>316</v>
      </c>
      <c r="G2020" s="236"/>
      <c r="H2020" s="239">
        <v>3</v>
      </c>
      <c r="I2020" s="240"/>
      <c r="J2020" s="236"/>
      <c r="K2020" s="236"/>
      <c r="L2020" s="241"/>
      <c r="M2020" s="242"/>
      <c r="N2020" s="243"/>
      <c r="O2020" s="243"/>
      <c r="P2020" s="243"/>
      <c r="Q2020" s="243"/>
      <c r="R2020" s="243"/>
      <c r="S2020" s="243"/>
      <c r="T2020" s="244"/>
      <c r="AT2020" s="245" t="s">
        <v>301</v>
      </c>
      <c r="AU2020" s="245" t="s">
        <v>120</v>
      </c>
      <c r="AV2020" s="16" t="s">
        <v>317</v>
      </c>
      <c r="AW2020" s="16" t="s">
        <v>32</v>
      </c>
      <c r="AX2020" s="16" t="s">
        <v>77</v>
      </c>
      <c r="AY2020" s="245" t="s">
        <v>292</v>
      </c>
    </row>
    <row r="2021" spans="1:65" s="13" customFormat="1" ht="11.25">
      <c r="B2021" s="202"/>
      <c r="C2021" s="203"/>
      <c r="D2021" s="204" t="s">
        <v>301</v>
      </c>
      <c r="E2021" s="205" t="s">
        <v>1</v>
      </c>
      <c r="F2021" s="206" t="s">
        <v>2230</v>
      </c>
      <c r="G2021" s="203"/>
      <c r="H2021" s="205" t="s">
        <v>1</v>
      </c>
      <c r="I2021" s="207"/>
      <c r="J2021" s="203"/>
      <c r="K2021" s="203"/>
      <c r="L2021" s="208"/>
      <c r="M2021" s="209"/>
      <c r="N2021" s="210"/>
      <c r="O2021" s="210"/>
      <c r="P2021" s="210"/>
      <c r="Q2021" s="210"/>
      <c r="R2021" s="210"/>
      <c r="S2021" s="210"/>
      <c r="T2021" s="211"/>
      <c r="AT2021" s="212" t="s">
        <v>301</v>
      </c>
      <c r="AU2021" s="212" t="s">
        <v>120</v>
      </c>
      <c r="AV2021" s="13" t="s">
        <v>85</v>
      </c>
      <c r="AW2021" s="13" t="s">
        <v>32</v>
      </c>
      <c r="AX2021" s="13" t="s">
        <v>77</v>
      </c>
      <c r="AY2021" s="212" t="s">
        <v>292</v>
      </c>
    </row>
    <row r="2022" spans="1:65" s="14" customFormat="1" ht="11.25">
      <c r="B2022" s="213"/>
      <c r="C2022" s="214"/>
      <c r="D2022" s="204" t="s">
        <v>301</v>
      </c>
      <c r="E2022" s="215" t="s">
        <v>1</v>
      </c>
      <c r="F2022" s="216" t="s">
        <v>2231</v>
      </c>
      <c r="G2022" s="214"/>
      <c r="H2022" s="217">
        <v>1</v>
      </c>
      <c r="I2022" s="218"/>
      <c r="J2022" s="214"/>
      <c r="K2022" s="214"/>
      <c r="L2022" s="219"/>
      <c r="M2022" s="220"/>
      <c r="N2022" s="221"/>
      <c r="O2022" s="221"/>
      <c r="P2022" s="221"/>
      <c r="Q2022" s="221"/>
      <c r="R2022" s="221"/>
      <c r="S2022" s="221"/>
      <c r="T2022" s="222"/>
      <c r="AT2022" s="223" t="s">
        <v>301</v>
      </c>
      <c r="AU2022" s="223" t="s">
        <v>120</v>
      </c>
      <c r="AV2022" s="14" t="s">
        <v>120</v>
      </c>
      <c r="AW2022" s="14" t="s">
        <v>32</v>
      </c>
      <c r="AX2022" s="14" t="s">
        <v>77</v>
      </c>
      <c r="AY2022" s="223" t="s">
        <v>292</v>
      </c>
    </row>
    <row r="2023" spans="1:65" s="16" customFormat="1" ht="11.25">
      <c r="B2023" s="235"/>
      <c r="C2023" s="236"/>
      <c r="D2023" s="204" t="s">
        <v>301</v>
      </c>
      <c r="E2023" s="237" t="s">
        <v>1</v>
      </c>
      <c r="F2023" s="238" t="s">
        <v>316</v>
      </c>
      <c r="G2023" s="236"/>
      <c r="H2023" s="239">
        <v>1</v>
      </c>
      <c r="I2023" s="240"/>
      <c r="J2023" s="236"/>
      <c r="K2023" s="236"/>
      <c r="L2023" s="241"/>
      <c r="M2023" s="242"/>
      <c r="N2023" s="243"/>
      <c r="O2023" s="243"/>
      <c r="P2023" s="243"/>
      <c r="Q2023" s="243"/>
      <c r="R2023" s="243"/>
      <c r="S2023" s="243"/>
      <c r="T2023" s="244"/>
      <c r="AT2023" s="245" t="s">
        <v>301</v>
      </c>
      <c r="AU2023" s="245" t="s">
        <v>120</v>
      </c>
      <c r="AV2023" s="16" t="s">
        <v>317</v>
      </c>
      <c r="AW2023" s="16" t="s">
        <v>32</v>
      </c>
      <c r="AX2023" s="16" t="s">
        <v>77</v>
      </c>
      <c r="AY2023" s="245" t="s">
        <v>292</v>
      </c>
    </row>
    <row r="2024" spans="1:65" s="13" customFormat="1" ht="11.25">
      <c r="B2024" s="202"/>
      <c r="C2024" s="203"/>
      <c r="D2024" s="204" t="s">
        <v>301</v>
      </c>
      <c r="E2024" s="205" t="s">
        <v>1</v>
      </c>
      <c r="F2024" s="206" t="s">
        <v>2232</v>
      </c>
      <c r="G2024" s="203"/>
      <c r="H2024" s="205" t="s">
        <v>1</v>
      </c>
      <c r="I2024" s="207"/>
      <c r="J2024" s="203"/>
      <c r="K2024" s="203"/>
      <c r="L2024" s="208"/>
      <c r="M2024" s="209"/>
      <c r="N2024" s="210"/>
      <c r="O2024" s="210"/>
      <c r="P2024" s="210"/>
      <c r="Q2024" s="210"/>
      <c r="R2024" s="210"/>
      <c r="S2024" s="210"/>
      <c r="T2024" s="211"/>
      <c r="AT2024" s="212" t="s">
        <v>301</v>
      </c>
      <c r="AU2024" s="212" t="s">
        <v>120</v>
      </c>
      <c r="AV2024" s="13" t="s">
        <v>85</v>
      </c>
      <c r="AW2024" s="13" t="s">
        <v>32</v>
      </c>
      <c r="AX2024" s="13" t="s">
        <v>77</v>
      </c>
      <c r="AY2024" s="212" t="s">
        <v>292</v>
      </c>
    </row>
    <row r="2025" spans="1:65" s="14" customFormat="1" ht="11.25">
      <c r="B2025" s="213"/>
      <c r="C2025" s="214"/>
      <c r="D2025" s="204" t="s">
        <v>301</v>
      </c>
      <c r="E2025" s="215" t="s">
        <v>1</v>
      </c>
      <c r="F2025" s="216" t="s">
        <v>2233</v>
      </c>
      <c r="G2025" s="214"/>
      <c r="H2025" s="217">
        <v>19</v>
      </c>
      <c r="I2025" s="218"/>
      <c r="J2025" s="214"/>
      <c r="K2025" s="214"/>
      <c r="L2025" s="219"/>
      <c r="M2025" s="220"/>
      <c r="N2025" s="221"/>
      <c r="O2025" s="221"/>
      <c r="P2025" s="221"/>
      <c r="Q2025" s="221"/>
      <c r="R2025" s="221"/>
      <c r="S2025" s="221"/>
      <c r="T2025" s="222"/>
      <c r="AT2025" s="223" t="s">
        <v>301</v>
      </c>
      <c r="AU2025" s="223" t="s">
        <v>120</v>
      </c>
      <c r="AV2025" s="14" t="s">
        <v>120</v>
      </c>
      <c r="AW2025" s="14" t="s">
        <v>32</v>
      </c>
      <c r="AX2025" s="14" t="s">
        <v>77</v>
      </c>
      <c r="AY2025" s="223" t="s">
        <v>292</v>
      </c>
    </row>
    <row r="2026" spans="1:65" s="14" customFormat="1" ht="11.25">
      <c r="B2026" s="213"/>
      <c r="C2026" s="214"/>
      <c r="D2026" s="204" t="s">
        <v>301</v>
      </c>
      <c r="E2026" s="215" t="s">
        <v>1</v>
      </c>
      <c r="F2026" s="216" t="s">
        <v>2234</v>
      </c>
      <c r="G2026" s="214"/>
      <c r="H2026" s="217">
        <v>18</v>
      </c>
      <c r="I2026" s="218"/>
      <c r="J2026" s="214"/>
      <c r="K2026" s="214"/>
      <c r="L2026" s="219"/>
      <c r="M2026" s="220"/>
      <c r="N2026" s="221"/>
      <c r="O2026" s="221"/>
      <c r="P2026" s="221"/>
      <c r="Q2026" s="221"/>
      <c r="R2026" s="221"/>
      <c r="S2026" s="221"/>
      <c r="T2026" s="222"/>
      <c r="AT2026" s="223" t="s">
        <v>301</v>
      </c>
      <c r="AU2026" s="223" t="s">
        <v>120</v>
      </c>
      <c r="AV2026" s="14" t="s">
        <v>120</v>
      </c>
      <c r="AW2026" s="14" t="s">
        <v>32</v>
      </c>
      <c r="AX2026" s="14" t="s">
        <v>77</v>
      </c>
      <c r="AY2026" s="223" t="s">
        <v>292</v>
      </c>
    </row>
    <row r="2027" spans="1:65" s="16" customFormat="1" ht="11.25">
      <c r="B2027" s="235"/>
      <c r="C2027" s="236"/>
      <c r="D2027" s="204" t="s">
        <v>301</v>
      </c>
      <c r="E2027" s="237" t="s">
        <v>1</v>
      </c>
      <c r="F2027" s="238" t="s">
        <v>316</v>
      </c>
      <c r="G2027" s="236"/>
      <c r="H2027" s="239">
        <v>37</v>
      </c>
      <c r="I2027" s="240"/>
      <c r="J2027" s="236"/>
      <c r="K2027" s="236"/>
      <c r="L2027" s="241"/>
      <c r="M2027" s="242"/>
      <c r="N2027" s="243"/>
      <c r="O2027" s="243"/>
      <c r="P2027" s="243"/>
      <c r="Q2027" s="243"/>
      <c r="R2027" s="243"/>
      <c r="S2027" s="243"/>
      <c r="T2027" s="244"/>
      <c r="AT2027" s="245" t="s">
        <v>301</v>
      </c>
      <c r="AU2027" s="245" t="s">
        <v>120</v>
      </c>
      <c r="AV2027" s="16" t="s">
        <v>317</v>
      </c>
      <c r="AW2027" s="16" t="s">
        <v>32</v>
      </c>
      <c r="AX2027" s="16" t="s">
        <v>77</v>
      </c>
      <c r="AY2027" s="245" t="s">
        <v>292</v>
      </c>
    </row>
    <row r="2028" spans="1:65" s="15" customFormat="1" ht="11.25">
      <c r="B2028" s="224"/>
      <c r="C2028" s="225"/>
      <c r="D2028" s="204" t="s">
        <v>301</v>
      </c>
      <c r="E2028" s="226" t="s">
        <v>1</v>
      </c>
      <c r="F2028" s="227" t="s">
        <v>304</v>
      </c>
      <c r="G2028" s="225"/>
      <c r="H2028" s="228">
        <v>87</v>
      </c>
      <c r="I2028" s="229"/>
      <c r="J2028" s="225"/>
      <c r="K2028" s="225"/>
      <c r="L2028" s="230"/>
      <c r="M2028" s="231"/>
      <c r="N2028" s="232"/>
      <c r="O2028" s="232"/>
      <c r="P2028" s="232"/>
      <c r="Q2028" s="232"/>
      <c r="R2028" s="232"/>
      <c r="S2028" s="232"/>
      <c r="T2028" s="233"/>
      <c r="AT2028" s="234" t="s">
        <v>301</v>
      </c>
      <c r="AU2028" s="234" t="s">
        <v>120</v>
      </c>
      <c r="AV2028" s="15" t="s">
        <v>299</v>
      </c>
      <c r="AW2028" s="15" t="s">
        <v>32</v>
      </c>
      <c r="AX2028" s="15" t="s">
        <v>85</v>
      </c>
      <c r="AY2028" s="234" t="s">
        <v>292</v>
      </c>
    </row>
    <row r="2029" spans="1:65" s="2" customFormat="1" ht="24.2" customHeight="1">
      <c r="A2029" s="35"/>
      <c r="B2029" s="36"/>
      <c r="C2029" s="189" t="s">
        <v>2328</v>
      </c>
      <c r="D2029" s="189" t="s">
        <v>294</v>
      </c>
      <c r="E2029" s="190" t="s">
        <v>2329</v>
      </c>
      <c r="F2029" s="191" t="s">
        <v>2330</v>
      </c>
      <c r="G2029" s="192" t="s">
        <v>581</v>
      </c>
      <c r="H2029" s="193">
        <v>62</v>
      </c>
      <c r="I2029" s="194"/>
      <c r="J2029" s="195">
        <f>ROUND(I2029*H2029,2)</f>
        <v>0</v>
      </c>
      <c r="K2029" s="191" t="s">
        <v>298</v>
      </c>
      <c r="L2029" s="40"/>
      <c r="M2029" s="196" t="s">
        <v>1</v>
      </c>
      <c r="N2029" s="197" t="s">
        <v>43</v>
      </c>
      <c r="O2029" s="72"/>
      <c r="P2029" s="198">
        <f>O2029*H2029</f>
        <v>0</v>
      </c>
      <c r="Q2029" s="198">
        <v>4.6999999999999999E-4</v>
      </c>
      <c r="R2029" s="198">
        <f>Q2029*H2029</f>
        <v>2.9139999999999999E-2</v>
      </c>
      <c r="S2029" s="198">
        <v>0</v>
      </c>
      <c r="T2029" s="199">
        <f>S2029*H2029</f>
        <v>0</v>
      </c>
      <c r="U2029" s="35"/>
      <c r="V2029" s="35"/>
      <c r="W2029" s="35"/>
      <c r="X2029" s="35"/>
      <c r="Y2029" s="35"/>
      <c r="Z2029" s="35"/>
      <c r="AA2029" s="35"/>
      <c r="AB2029" s="35"/>
      <c r="AC2029" s="35"/>
      <c r="AD2029" s="35"/>
      <c r="AE2029" s="35"/>
      <c r="AR2029" s="200" t="s">
        <v>438</v>
      </c>
      <c r="AT2029" s="200" t="s">
        <v>294</v>
      </c>
      <c r="AU2029" s="200" t="s">
        <v>120</v>
      </c>
      <c r="AY2029" s="18" t="s">
        <v>292</v>
      </c>
      <c r="BE2029" s="201">
        <f>IF(N2029="základní",J2029,0)</f>
        <v>0</v>
      </c>
      <c r="BF2029" s="201">
        <f>IF(N2029="snížená",J2029,0)</f>
        <v>0</v>
      </c>
      <c r="BG2029" s="201">
        <f>IF(N2029="zákl. přenesená",J2029,0)</f>
        <v>0</v>
      </c>
      <c r="BH2029" s="201">
        <f>IF(N2029="sníž. přenesená",J2029,0)</f>
        <v>0</v>
      </c>
      <c r="BI2029" s="201">
        <f>IF(N2029="nulová",J2029,0)</f>
        <v>0</v>
      </c>
      <c r="BJ2029" s="18" t="s">
        <v>120</v>
      </c>
      <c r="BK2029" s="201">
        <f>ROUND(I2029*H2029,2)</f>
        <v>0</v>
      </c>
      <c r="BL2029" s="18" t="s">
        <v>438</v>
      </c>
      <c r="BM2029" s="200" t="s">
        <v>2331</v>
      </c>
    </row>
    <row r="2030" spans="1:65" s="13" customFormat="1" ht="11.25">
      <c r="B2030" s="202"/>
      <c r="C2030" s="203"/>
      <c r="D2030" s="204" t="s">
        <v>301</v>
      </c>
      <c r="E2030" s="205" t="s">
        <v>1</v>
      </c>
      <c r="F2030" s="206" t="s">
        <v>2332</v>
      </c>
      <c r="G2030" s="203"/>
      <c r="H2030" s="205" t="s">
        <v>1</v>
      </c>
      <c r="I2030" s="207"/>
      <c r="J2030" s="203"/>
      <c r="K2030" s="203"/>
      <c r="L2030" s="208"/>
      <c r="M2030" s="209"/>
      <c r="N2030" s="210"/>
      <c r="O2030" s="210"/>
      <c r="P2030" s="210"/>
      <c r="Q2030" s="210"/>
      <c r="R2030" s="210"/>
      <c r="S2030" s="210"/>
      <c r="T2030" s="211"/>
      <c r="AT2030" s="212" t="s">
        <v>301</v>
      </c>
      <c r="AU2030" s="212" t="s">
        <v>120</v>
      </c>
      <c r="AV2030" s="13" t="s">
        <v>85</v>
      </c>
      <c r="AW2030" s="13" t="s">
        <v>32</v>
      </c>
      <c r="AX2030" s="13" t="s">
        <v>77</v>
      </c>
      <c r="AY2030" s="212" t="s">
        <v>292</v>
      </c>
    </row>
    <row r="2031" spans="1:65" s="14" customFormat="1" ht="11.25">
      <c r="B2031" s="213"/>
      <c r="C2031" s="214"/>
      <c r="D2031" s="204" t="s">
        <v>301</v>
      </c>
      <c r="E2031" s="215" t="s">
        <v>1</v>
      </c>
      <c r="F2031" s="216" t="s">
        <v>2298</v>
      </c>
      <c r="G2031" s="214"/>
      <c r="H2031" s="217">
        <v>6</v>
      </c>
      <c r="I2031" s="218"/>
      <c r="J2031" s="214"/>
      <c r="K2031" s="214"/>
      <c r="L2031" s="219"/>
      <c r="M2031" s="220"/>
      <c r="N2031" s="221"/>
      <c r="O2031" s="221"/>
      <c r="P2031" s="221"/>
      <c r="Q2031" s="221"/>
      <c r="R2031" s="221"/>
      <c r="S2031" s="221"/>
      <c r="T2031" s="222"/>
      <c r="AT2031" s="223" t="s">
        <v>301</v>
      </c>
      <c r="AU2031" s="223" t="s">
        <v>120</v>
      </c>
      <c r="AV2031" s="14" t="s">
        <v>120</v>
      </c>
      <c r="AW2031" s="14" t="s">
        <v>32</v>
      </c>
      <c r="AX2031" s="14" t="s">
        <v>77</v>
      </c>
      <c r="AY2031" s="223" t="s">
        <v>292</v>
      </c>
    </row>
    <row r="2032" spans="1:65" s="14" customFormat="1" ht="11.25">
      <c r="B2032" s="213"/>
      <c r="C2032" s="214"/>
      <c r="D2032" s="204" t="s">
        <v>301</v>
      </c>
      <c r="E2032" s="215" t="s">
        <v>1</v>
      </c>
      <c r="F2032" s="216" t="s">
        <v>2299</v>
      </c>
      <c r="G2032" s="214"/>
      <c r="H2032" s="217">
        <v>5</v>
      </c>
      <c r="I2032" s="218"/>
      <c r="J2032" s="214"/>
      <c r="K2032" s="214"/>
      <c r="L2032" s="219"/>
      <c r="M2032" s="220"/>
      <c r="N2032" s="221"/>
      <c r="O2032" s="221"/>
      <c r="P2032" s="221"/>
      <c r="Q2032" s="221"/>
      <c r="R2032" s="221"/>
      <c r="S2032" s="221"/>
      <c r="T2032" s="222"/>
      <c r="AT2032" s="223" t="s">
        <v>301</v>
      </c>
      <c r="AU2032" s="223" t="s">
        <v>120</v>
      </c>
      <c r="AV2032" s="14" t="s">
        <v>120</v>
      </c>
      <c r="AW2032" s="14" t="s">
        <v>32</v>
      </c>
      <c r="AX2032" s="14" t="s">
        <v>77</v>
      </c>
      <c r="AY2032" s="223" t="s">
        <v>292</v>
      </c>
    </row>
    <row r="2033" spans="2:51" s="14" customFormat="1" ht="11.25">
      <c r="B2033" s="213"/>
      <c r="C2033" s="214"/>
      <c r="D2033" s="204" t="s">
        <v>301</v>
      </c>
      <c r="E2033" s="215" t="s">
        <v>1</v>
      </c>
      <c r="F2033" s="216" t="s">
        <v>2300</v>
      </c>
      <c r="G2033" s="214"/>
      <c r="H2033" s="217">
        <v>5</v>
      </c>
      <c r="I2033" s="218"/>
      <c r="J2033" s="214"/>
      <c r="K2033" s="214"/>
      <c r="L2033" s="219"/>
      <c r="M2033" s="220"/>
      <c r="N2033" s="221"/>
      <c r="O2033" s="221"/>
      <c r="P2033" s="221"/>
      <c r="Q2033" s="221"/>
      <c r="R2033" s="221"/>
      <c r="S2033" s="221"/>
      <c r="T2033" s="222"/>
      <c r="AT2033" s="223" t="s">
        <v>301</v>
      </c>
      <c r="AU2033" s="223" t="s">
        <v>120</v>
      </c>
      <c r="AV2033" s="14" t="s">
        <v>120</v>
      </c>
      <c r="AW2033" s="14" t="s">
        <v>32</v>
      </c>
      <c r="AX2033" s="14" t="s">
        <v>77</v>
      </c>
      <c r="AY2033" s="223" t="s">
        <v>292</v>
      </c>
    </row>
    <row r="2034" spans="2:51" s="14" customFormat="1" ht="11.25">
      <c r="B2034" s="213"/>
      <c r="C2034" s="214"/>
      <c r="D2034" s="204" t="s">
        <v>301</v>
      </c>
      <c r="E2034" s="215" t="s">
        <v>1</v>
      </c>
      <c r="F2034" s="216" t="s">
        <v>2301</v>
      </c>
      <c r="G2034" s="214"/>
      <c r="H2034" s="217">
        <v>6</v>
      </c>
      <c r="I2034" s="218"/>
      <c r="J2034" s="214"/>
      <c r="K2034" s="214"/>
      <c r="L2034" s="219"/>
      <c r="M2034" s="220"/>
      <c r="N2034" s="221"/>
      <c r="O2034" s="221"/>
      <c r="P2034" s="221"/>
      <c r="Q2034" s="221"/>
      <c r="R2034" s="221"/>
      <c r="S2034" s="221"/>
      <c r="T2034" s="222"/>
      <c r="AT2034" s="223" t="s">
        <v>301</v>
      </c>
      <c r="AU2034" s="223" t="s">
        <v>120</v>
      </c>
      <c r="AV2034" s="14" t="s">
        <v>120</v>
      </c>
      <c r="AW2034" s="14" t="s">
        <v>32</v>
      </c>
      <c r="AX2034" s="14" t="s">
        <v>77</v>
      </c>
      <c r="AY2034" s="223" t="s">
        <v>292</v>
      </c>
    </row>
    <row r="2035" spans="2:51" s="14" customFormat="1" ht="11.25">
      <c r="B2035" s="213"/>
      <c r="C2035" s="214"/>
      <c r="D2035" s="204" t="s">
        <v>301</v>
      </c>
      <c r="E2035" s="215" t="s">
        <v>1</v>
      </c>
      <c r="F2035" s="216" t="s">
        <v>2302</v>
      </c>
      <c r="G2035" s="214"/>
      <c r="H2035" s="217">
        <v>7</v>
      </c>
      <c r="I2035" s="218"/>
      <c r="J2035" s="214"/>
      <c r="K2035" s="214"/>
      <c r="L2035" s="219"/>
      <c r="M2035" s="220"/>
      <c r="N2035" s="221"/>
      <c r="O2035" s="221"/>
      <c r="P2035" s="221"/>
      <c r="Q2035" s="221"/>
      <c r="R2035" s="221"/>
      <c r="S2035" s="221"/>
      <c r="T2035" s="222"/>
      <c r="AT2035" s="223" t="s">
        <v>301</v>
      </c>
      <c r="AU2035" s="223" t="s">
        <v>120</v>
      </c>
      <c r="AV2035" s="14" t="s">
        <v>120</v>
      </c>
      <c r="AW2035" s="14" t="s">
        <v>32</v>
      </c>
      <c r="AX2035" s="14" t="s">
        <v>77</v>
      </c>
      <c r="AY2035" s="223" t="s">
        <v>292</v>
      </c>
    </row>
    <row r="2036" spans="2:51" s="14" customFormat="1" ht="11.25">
      <c r="B2036" s="213"/>
      <c r="C2036" s="214"/>
      <c r="D2036" s="204" t="s">
        <v>301</v>
      </c>
      <c r="E2036" s="215" t="s">
        <v>1</v>
      </c>
      <c r="F2036" s="216" t="s">
        <v>2303</v>
      </c>
      <c r="G2036" s="214"/>
      <c r="H2036" s="217">
        <v>1</v>
      </c>
      <c r="I2036" s="218"/>
      <c r="J2036" s="214"/>
      <c r="K2036" s="214"/>
      <c r="L2036" s="219"/>
      <c r="M2036" s="220"/>
      <c r="N2036" s="221"/>
      <c r="O2036" s="221"/>
      <c r="P2036" s="221"/>
      <c r="Q2036" s="221"/>
      <c r="R2036" s="221"/>
      <c r="S2036" s="221"/>
      <c r="T2036" s="222"/>
      <c r="AT2036" s="223" t="s">
        <v>301</v>
      </c>
      <c r="AU2036" s="223" t="s">
        <v>120</v>
      </c>
      <c r="AV2036" s="14" t="s">
        <v>120</v>
      </c>
      <c r="AW2036" s="14" t="s">
        <v>32</v>
      </c>
      <c r="AX2036" s="14" t="s">
        <v>77</v>
      </c>
      <c r="AY2036" s="223" t="s">
        <v>292</v>
      </c>
    </row>
    <row r="2037" spans="2:51" s="14" customFormat="1" ht="11.25">
      <c r="B2037" s="213"/>
      <c r="C2037" s="214"/>
      <c r="D2037" s="204" t="s">
        <v>301</v>
      </c>
      <c r="E2037" s="215" t="s">
        <v>1</v>
      </c>
      <c r="F2037" s="216" t="s">
        <v>2304</v>
      </c>
      <c r="G2037" s="214"/>
      <c r="H2037" s="217">
        <v>4</v>
      </c>
      <c r="I2037" s="218"/>
      <c r="J2037" s="214"/>
      <c r="K2037" s="214"/>
      <c r="L2037" s="219"/>
      <c r="M2037" s="220"/>
      <c r="N2037" s="221"/>
      <c r="O2037" s="221"/>
      <c r="P2037" s="221"/>
      <c r="Q2037" s="221"/>
      <c r="R2037" s="221"/>
      <c r="S2037" s="221"/>
      <c r="T2037" s="222"/>
      <c r="AT2037" s="223" t="s">
        <v>301</v>
      </c>
      <c r="AU2037" s="223" t="s">
        <v>120</v>
      </c>
      <c r="AV2037" s="14" t="s">
        <v>120</v>
      </c>
      <c r="AW2037" s="14" t="s">
        <v>32</v>
      </c>
      <c r="AX2037" s="14" t="s">
        <v>77</v>
      </c>
      <c r="AY2037" s="223" t="s">
        <v>292</v>
      </c>
    </row>
    <row r="2038" spans="2:51" s="14" customFormat="1" ht="11.25">
      <c r="B2038" s="213"/>
      <c r="C2038" s="214"/>
      <c r="D2038" s="204" t="s">
        <v>301</v>
      </c>
      <c r="E2038" s="215" t="s">
        <v>1</v>
      </c>
      <c r="F2038" s="216" t="s">
        <v>2305</v>
      </c>
      <c r="G2038" s="214"/>
      <c r="H2038" s="217">
        <v>5</v>
      </c>
      <c r="I2038" s="218"/>
      <c r="J2038" s="214"/>
      <c r="K2038" s="214"/>
      <c r="L2038" s="219"/>
      <c r="M2038" s="220"/>
      <c r="N2038" s="221"/>
      <c r="O2038" s="221"/>
      <c r="P2038" s="221"/>
      <c r="Q2038" s="221"/>
      <c r="R2038" s="221"/>
      <c r="S2038" s="221"/>
      <c r="T2038" s="222"/>
      <c r="AT2038" s="223" t="s">
        <v>301</v>
      </c>
      <c r="AU2038" s="223" t="s">
        <v>120</v>
      </c>
      <c r="AV2038" s="14" t="s">
        <v>120</v>
      </c>
      <c r="AW2038" s="14" t="s">
        <v>32</v>
      </c>
      <c r="AX2038" s="14" t="s">
        <v>77</v>
      </c>
      <c r="AY2038" s="223" t="s">
        <v>292</v>
      </c>
    </row>
    <row r="2039" spans="2:51" s="14" customFormat="1" ht="11.25">
      <c r="B2039" s="213"/>
      <c r="C2039" s="214"/>
      <c r="D2039" s="204" t="s">
        <v>301</v>
      </c>
      <c r="E2039" s="215" t="s">
        <v>1</v>
      </c>
      <c r="F2039" s="216" t="s">
        <v>2306</v>
      </c>
      <c r="G2039" s="214"/>
      <c r="H2039" s="217">
        <v>6</v>
      </c>
      <c r="I2039" s="218"/>
      <c r="J2039" s="214"/>
      <c r="K2039" s="214"/>
      <c r="L2039" s="219"/>
      <c r="M2039" s="220"/>
      <c r="N2039" s="221"/>
      <c r="O2039" s="221"/>
      <c r="P2039" s="221"/>
      <c r="Q2039" s="221"/>
      <c r="R2039" s="221"/>
      <c r="S2039" s="221"/>
      <c r="T2039" s="222"/>
      <c r="AT2039" s="223" t="s">
        <v>301</v>
      </c>
      <c r="AU2039" s="223" t="s">
        <v>120</v>
      </c>
      <c r="AV2039" s="14" t="s">
        <v>120</v>
      </c>
      <c r="AW2039" s="14" t="s">
        <v>32</v>
      </c>
      <c r="AX2039" s="14" t="s">
        <v>77</v>
      </c>
      <c r="AY2039" s="223" t="s">
        <v>292</v>
      </c>
    </row>
    <row r="2040" spans="2:51" s="16" customFormat="1" ht="11.25">
      <c r="B2040" s="235"/>
      <c r="C2040" s="236"/>
      <c r="D2040" s="204" t="s">
        <v>301</v>
      </c>
      <c r="E2040" s="237" t="s">
        <v>1</v>
      </c>
      <c r="F2040" s="238" t="s">
        <v>316</v>
      </c>
      <c r="G2040" s="236"/>
      <c r="H2040" s="239">
        <v>45</v>
      </c>
      <c r="I2040" s="240"/>
      <c r="J2040" s="236"/>
      <c r="K2040" s="236"/>
      <c r="L2040" s="241"/>
      <c r="M2040" s="242"/>
      <c r="N2040" s="243"/>
      <c r="O2040" s="243"/>
      <c r="P2040" s="243"/>
      <c r="Q2040" s="243"/>
      <c r="R2040" s="243"/>
      <c r="S2040" s="243"/>
      <c r="T2040" s="244"/>
      <c r="AT2040" s="245" t="s">
        <v>301</v>
      </c>
      <c r="AU2040" s="245" t="s">
        <v>120</v>
      </c>
      <c r="AV2040" s="16" t="s">
        <v>317</v>
      </c>
      <c r="AW2040" s="16" t="s">
        <v>32</v>
      </c>
      <c r="AX2040" s="16" t="s">
        <v>77</v>
      </c>
      <c r="AY2040" s="245" t="s">
        <v>292</v>
      </c>
    </row>
    <row r="2041" spans="2:51" s="13" customFormat="1" ht="11.25">
      <c r="B2041" s="202"/>
      <c r="C2041" s="203"/>
      <c r="D2041" s="204" t="s">
        <v>301</v>
      </c>
      <c r="E2041" s="205" t="s">
        <v>1</v>
      </c>
      <c r="F2041" s="206" t="s">
        <v>2235</v>
      </c>
      <c r="G2041" s="203"/>
      <c r="H2041" s="205" t="s">
        <v>1</v>
      </c>
      <c r="I2041" s="207"/>
      <c r="J2041" s="203"/>
      <c r="K2041" s="203"/>
      <c r="L2041" s="208"/>
      <c r="M2041" s="209"/>
      <c r="N2041" s="210"/>
      <c r="O2041" s="210"/>
      <c r="P2041" s="210"/>
      <c r="Q2041" s="210"/>
      <c r="R2041" s="210"/>
      <c r="S2041" s="210"/>
      <c r="T2041" s="211"/>
      <c r="AT2041" s="212" t="s">
        <v>301</v>
      </c>
      <c r="AU2041" s="212" t="s">
        <v>120</v>
      </c>
      <c r="AV2041" s="13" t="s">
        <v>85</v>
      </c>
      <c r="AW2041" s="13" t="s">
        <v>32</v>
      </c>
      <c r="AX2041" s="13" t="s">
        <v>77</v>
      </c>
      <c r="AY2041" s="212" t="s">
        <v>292</v>
      </c>
    </row>
    <row r="2042" spans="2:51" s="14" customFormat="1" ht="11.25">
      <c r="B2042" s="213"/>
      <c r="C2042" s="214"/>
      <c r="D2042" s="204" t="s">
        <v>301</v>
      </c>
      <c r="E2042" s="215" t="s">
        <v>1</v>
      </c>
      <c r="F2042" s="216" t="s">
        <v>2236</v>
      </c>
      <c r="G2042" s="214"/>
      <c r="H2042" s="217">
        <v>1</v>
      </c>
      <c r="I2042" s="218"/>
      <c r="J2042" s="214"/>
      <c r="K2042" s="214"/>
      <c r="L2042" s="219"/>
      <c r="M2042" s="220"/>
      <c r="N2042" s="221"/>
      <c r="O2042" s="221"/>
      <c r="P2042" s="221"/>
      <c r="Q2042" s="221"/>
      <c r="R2042" s="221"/>
      <c r="S2042" s="221"/>
      <c r="T2042" s="222"/>
      <c r="AT2042" s="223" t="s">
        <v>301</v>
      </c>
      <c r="AU2042" s="223" t="s">
        <v>120</v>
      </c>
      <c r="AV2042" s="14" t="s">
        <v>120</v>
      </c>
      <c r="AW2042" s="14" t="s">
        <v>32</v>
      </c>
      <c r="AX2042" s="14" t="s">
        <v>77</v>
      </c>
      <c r="AY2042" s="223" t="s">
        <v>292</v>
      </c>
    </row>
    <row r="2043" spans="2:51" s="14" customFormat="1" ht="11.25">
      <c r="B2043" s="213"/>
      <c r="C2043" s="214"/>
      <c r="D2043" s="204" t="s">
        <v>301</v>
      </c>
      <c r="E2043" s="215" t="s">
        <v>1</v>
      </c>
      <c r="F2043" s="216" t="s">
        <v>2237</v>
      </c>
      <c r="G2043" s="214"/>
      <c r="H2043" s="217">
        <v>4</v>
      </c>
      <c r="I2043" s="218"/>
      <c r="J2043" s="214"/>
      <c r="K2043" s="214"/>
      <c r="L2043" s="219"/>
      <c r="M2043" s="220"/>
      <c r="N2043" s="221"/>
      <c r="O2043" s="221"/>
      <c r="P2043" s="221"/>
      <c r="Q2043" s="221"/>
      <c r="R2043" s="221"/>
      <c r="S2043" s="221"/>
      <c r="T2043" s="222"/>
      <c r="AT2043" s="223" t="s">
        <v>301</v>
      </c>
      <c r="AU2043" s="223" t="s">
        <v>120</v>
      </c>
      <c r="AV2043" s="14" t="s">
        <v>120</v>
      </c>
      <c r="AW2043" s="14" t="s">
        <v>32</v>
      </c>
      <c r="AX2043" s="14" t="s">
        <v>77</v>
      </c>
      <c r="AY2043" s="223" t="s">
        <v>292</v>
      </c>
    </row>
    <row r="2044" spans="2:51" s="14" customFormat="1" ht="11.25">
      <c r="B2044" s="213"/>
      <c r="C2044" s="214"/>
      <c r="D2044" s="204" t="s">
        <v>301</v>
      </c>
      <c r="E2044" s="215" t="s">
        <v>1</v>
      </c>
      <c r="F2044" s="216" t="s">
        <v>2238</v>
      </c>
      <c r="G2044" s="214"/>
      <c r="H2044" s="217">
        <v>3</v>
      </c>
      <c r="I2044" s="218"/>
      <c r="J2044" s="214"/>
      <c r="K2044" s="214"/>
      <c r="L2044" s="219"/>
      <c r="M2044" s="220"/>
      <c r="N2044" s="221"/>
      <c r="O2044" s="221"/>
      <c r="P2044" s="221"/>
      <c r="Q2044" s="221"/>
      <c r="R2044" s="221"/>
      <c r="S2044" s="221"/>
      <c r="T2044" s="222"/>
      <c r="AT2044" s="223" t="s">
        <v>301</v>
      </c>
      <c r="AU2044" s="223" t="s">
        <v>120</v>
      </c>
      <c r="AV2044" s="14" t="s">
        <v>120</v>
      </c>
      <c r="AW2044" s="14" t="s">
        <v>32</v>
      </c>
      <c r="AX2044" s="14" t="s">
        <v>77</v>
      </c>
      <c r="AY2044" s="223" t="s">
        <v>292</v>
      </c>
    </row>
    <row r="2045" spans="2:51" s="16" customFormat="1" ht="11.25">
      <c r="B2045" s="235"/>
      <c r="C2045" s="236"/>
      <c r="D2045" s="204" t="s">
        <v>301</v>
      </c>
      <c r="E2045" s="237" t="s">
        <v>1</v>
      </c>
      <c r="F2045" s="238" t="s">
        <v>316</v>
      </c>
      <c r="G2045" s="236"/>
      <c r="H2045" s="239">
        <v>8</v>
      </c>
      <c r="I2045" s="240"/>
      <c r="J2045" s="236"/>
      <c r="K2045" s="236"/>
      <c r="L2045" s="241"/>
      <c r="M2045" s="242"/>
      <c r="N2045" s="243"/>
      <c r="O2045" s="243"/>
      <c r="P2045" s="243"/>
      <c r="Q2045" s="243"/>
      <c r="R2045" s="243"/>
      <c r="S2045" s="243"/>
      <c r="T2045" s="244"/>
      <c r="AT2045" s="245" t="s">
        <v>301</v>
      </c>
      <c r="AU2045" s="245" t="s">
        <v>120</v>
      </c>
      <c r="AV2045" s="16" t="s">
        <v>317</v>
      </c>
      <c r="AW2045" s="16" t="s">
        <v>32</v>
      </c>
      <c r="AX2045" s="16" t="s">
        <v>77</v>
      </c>
      <c r="AY2045" s="245" t="s">
        <v>292</v>
      </c>
    </row>
    <row r="2046" spans="2:51" s="13" customFormat="1" ht="11.25">
      <c r="B2046" s="202"/>
      <c r="C2046" s="203"/>
      <c r="D2046" s="204" t="s">
        <v>301</v>
      </c>
      <c r="E2046" s="205" t="s">
        <v>1</v>
      </c>
      <c r="F2046" s="206" t="s">
        <v>2239</v>
      </c>
      <c r="G2046" s="203"/>
      <c r="H2046" s="205" t="s">
        <v>1</v>
      </c>
      <c r="I2046" s="207"/>
      <c r="J2046" s="203"/>
      <c r="K2046" s="203"/>
      <c r="L2046" s="208"/>
      <c r="M2046" s="209"/>
      <c r="N2046" s="210"/>
      <c r="O2046" s="210"/>
      <c r="P2046" s="210"/>
      <c r="Q2046" s="210"/>
      <c r="R2046" s="210"/>
      <c r="S2046" s="210"/>
      <c r="T2046" s="211"/>
      <c r="AT2046" s="212" t="s">
        <v>301</v>
      </c>
      <c r="AU2046" s="212" t="s">
        <v>120</v>
      </c>
      <c r="AV2046" s="13" t="s">
        <v>85</v>
      </c>
      <c r="AW2046" s="13" t="s">
        <v>32</v>
      </c>
      <c r="AX2046" s="13" t="s">
        <v>77</v>
      </c>
      <c r="AY2046" s="212" t="s">
        <v>292</v>
      </c>
    </row>
    <row r="2047" spans="2:51" s="14" customFormat="1" ht="11.25">
      <c r="B2047" s="213"/>
      <c r="C2047" s="214"/>
      <c r="D2047" s="204" t="s">
        <v>301</v>
      </c>
      <c r="E2047" s="215" t="s">
        <v>1</v>
      </c>
      <c r="F2047" s="216" t="s">
        <v>2240</v>
      </c>
      <c r="G2047" s="214"/>
      <c r="H2047" s="217">
        <v>1</v>
      </c>
      <c r="I2047" s="218"/>
      <c r="J2047" s="214"/>
      <c r="K2047" s="214"/>
      <c r="L2047" s="219"/>
      <c r="M2047" s="220"/>
      <c r="N2047" s="221"/>
      <c r="O2047" s="221"/>
      <c r="P2047" s="221"/>
      <c r="Q2047" s="221"/>
      <c r="R2047" s="221"/>
      <c r="S2047" s="221"/>
      <c r="T2047" s="222"/>
      <c r="AT2047" s="223" t="s">
        <v>301</v>
      </c>
      <c r="AU2047" s="223" t="s">
        <v>120</v>
      </c>
      <c r="AV2047" s="14" t="s">
        <v>120</v>
      </c>
      <c r="AW2047" s="14" t="s">
        <v>32</v>
      </c>
      <c r="AX2047" s="14" t="s">
        <v>77</v>
      </c>
      <c r="AY2047" s="223" t="s">
        <v>292</v>
      </c>
    </row>
    <row r="2048" spans="2:51" s="14" customFormat="1" ht="11.25">
      <c r="B2048" s="213"/>
      <c r="C2048" s="214"/>
      <c r="D2048" s="204" t="s">
        <v>301</v>
      </c>
      <c r="E2048" s="215" t="s">
        <v>1</v>
      </c>
      <c r="F2048" s="216" t="s">
        <v>2241</v>
      </c>
      <c r="G2048" s="214"/>
      <c r="H2048" s="217">
        <v>1</v>
      </c>
      <c r="I2048" s="218"/>
      <c r="J2048" s="214"/>
      <c r="K2048" s="214"/>
      <c r="L2048" s="219"/>
      <c r="M2048" s="220"/>
      <c r="N2048" s="221"/>
      <c r="O2048" s="221"/>
      <c r="P2048" s="221"/>
      <c r="Q2048" s="221"/>
      <c r="R2048" s="221"/>
      <c r="S2048" s="221"/>
      <c r="T2048" s="222"/>
      <c r="AT2048" s="223" t="s">
        <v>301</v>
      </c>
      <c r="AU2048" s="223" t="s">
        <v>120</v>
      </c>
      <c r="AV2048" s="14" t="s">
        <v>120</v>
      </c>
      <c r="AW2048" s="14" t="s">
        <v>32</v>
      </c>
      <c r="AX2048" s="14" t="s">
        <v>77</v>
      </c>
      <c r="AY2048" s="223" t="s">
        <v>292</v>
      </c>
    </row>
    <row r="2049" spans="1:65" s="14" customFormat="1" ht="11.25">
      <c r="B2049" s="213"/>
      <c r="C2049" s="214"/>
      <c r="D2049" s="204" t="s">
        <v>301</v>
      </c>
      <c r="E2049" s="215" t="s">
        <v>1</v>
      </c>
      <c r="F2049" s="216" t="s">
        <v>2242</v>
      </c>
      <c r="G2049" s="214"/>
      <c r="H2049" s="217">
        <v>1</v>
      </c>
      <c r="I2049" s="218"/>
      <c r="J2049" s="214"/>
      <c r="K2049" s="214"/>
      <c r="L2049" s="219"/>
      <c r="M2049" s="220"/>
      <c r="N2049" s="221"/>
      <c r="O2049" s="221"/>
      <c r="P2049" s="221"/>
      <c r="Q2049" s="221"/>
      <c r="R2049" s="221"/>
      <c r="S2049" s="221"/>
      <c r="T2049" s="222"/>
      <c r="AT2049" s="223" t="s">
        <v>301</v>
      </c>
      <c r="AU2049" s="223" t="s">
        <v>120</v>
      </c>
      <c r="AV2049" s="14" t="s">
        <v>120</v>
      </c>
      <c r="AW2049" s="14" t="s">
        <v>32</v>
      </c>
      <c r="AX2049" s="14" t="s">
        <v>77</v>
      </c>
      <c r="AY2049" s="223" t="s">
        <v>292</v>
      </c>
    </row>
    <row r="2050" spans="1:65" s="16" customFormat="1" ht="11.25">
      <c r="B2050" s="235"/>
      <c r="C2050" s="236"/>
      <c r="D2050" s="204" t="s">
        <v>301</v>
      </c>
      <c r="E2050" s="237" t="s">
        <v>1</v>
      </c>
      <c r="F2050" s="238" t="s">
        <v>316</v>
      </c>
      <c r="G2050" s="236"/>
      <c r="H2050" s="239">
        <v>3</v>
      </c>
      <c r="I2050" s="240"/>
      <c r="J2050" s="236"/>
      <c r="K2050" s="236"/>
      <c r="L2050" s="241"/>
      <c r="M2050" s="242"/>
      <c r="N2050" s="243"/>
      <c r="O2050" s="243"/>
      <c r="P2050" s="243"/>
      <c r="Q2050" s="243"/>
      <c r="R2050" s="243"/>
      <c r="S2050" s="243"/>
      <c r="T2050" s="244"/>
      <c r="AT2050" s="245" t="s">
        <v>301</v>
      </c>
      <c r="AU2050" s="245" t="s">
        <v>120</v>
      </c>
      <c r="AV2050" s="16" t="s">
        <v>317</v>
      </c>
      <c r="AW2050" s="16" t="s">
        <v>32</v>
      </c>
      <c r="AX2050" s="16" t="s">
        <v>77</v>
      </c>
      <c r="AY2050" s="245" t="s">
        <v>292</v>
      </c>
    </row>
    <row r="2051" spans="1:65" s="13" customFormat="1" ht="11.25">
      <c r="B2051" s="202"/>
      <c r="C2051" s="203"/>
      <c r="D2051" s="204" t="s">
        <v>301</v>
      </c>
      <c r="E2051" s="205" t="s">
        <v>1</v>
      </c>
      <c r="F2051" s="206" t="s">
        <v>2333</v>
      </c>
      <c r="G2051" s="203"/>
      <c r="H2051" s="205" t="s">
        <v>1</v>
      </c>
      <c r="I2051" s="207"/>
      <c r="J2051" s="203"/>
      <c r="K2051" s="203"/>
      <c r="L2051" s="208"/>
      <c r="M2051" s="209"/>
      <c r="N2051" s="210"/>
      <c r="O2051" s="210"/>
      <c r="P2051" s="210"/>
      <c r="Q2051" s="210"/>
      <c r="R2051" s="210"/>
      <c r="S2051" s="210"/>
      <c r="T2051" s="211"/>
      <c r="AT2051" s="212" t="s">
        <v>301</v>
      </c>
      <c r="AU2051" s="212" t="s">
        <v>120</v>
      </c>
      <c r="AV2051" s="13" t="s">
        <v>85</v>
      </c>
      <c r="AW2051" s="13" t="s">
        <v>32</v>
      </c>
      <c r="AX2051" s="13" t="s">
        <v>77</v>
      </c>
      <c r="AY2051" s="212" t="s">
        <v>292</v>
      </c>
    </row>
    <row r="2052" spans="1:65" s="14" customFormat="1" ht="11.25">
      <c r="B2052" s="213"/>
      <c r="C2052" s="214"/>
      <c r="D2052" s="204" t="s">
        <v>301</v>
      </c>
      <c r="E2052" s="215" t="s">
        <v>1</v>
      </c>
      <c r="F2052" s="216" t="s">
        <v>2308</v>
      </c>
      <c r="G2052" s="214"/>
      <c r="H2052" s="217">
        <v>1</v>
      </c>
      <c r="I2052" s="218"/>
      <c r="J2052" s="214"/>
      <c r="K2052" s="214"/>
      <c r="L2052" s="219"/>
      <c r="M2052" s="220"/>
      <c r="N2052" s="221"/>
      <c r="O2052" s="221"/>
      <c r="P2052" s="221"/>
      <c r="Q2052" s="221"/>
      <c r="R2052" s="221"/>
      <c r="S2052" s="221"/>
      <c r="T2052" s="222"/>
      <c r="AT2052" s="223" t="s">
        <v>301</v>
      </c>
      <c r="AU2052" s="223" t="s">
        <v>120</v>
      </c>
      <c r="AV2052" s="14" t="s">
        <v>120</v>
      </c>
      <c r="AW2052" s="14" t="s">
        <v>32</v>
      </c>
      <c r="AX2052" s="14" t="s">
        <v>77</v>
      </c>
      <c r="AY2052" s="223" t="s">
        <v>292</v>
      </c>
    </row>
    <row r="2053" spans="1:65" s="16" customFormat="1" ht="11.25">
      <c r="B2053" s="235"/>
      <c r="C2053" s="236"/>
      <c r="D2053" s="204" t="s">
        <v>301</v>
      </c>
      <c r="E2053" s="237" t="s">
        <v>1</v>
      </c>
      <c r="F2053" s="238" t="s">
        <v>316</v>
      </c>
      <c r="G2053" s="236"/>
      <c r="H2053" s="239">
        <v>1</v>
      </c>
      <c r="I2053" s="240"/>
      <c r="J2053" s="236"/>
      <c r="K2053" s="236"/>
      <c r="L2053" s="241"/>
      <c r="M2053" s="242"/>
      <c r="N2053" s="243"/>
      <c r="O2053" s="243"/>
      <c r="P2053" s="243"/>
      <c r="Q2053" s="243"/>
      <c r="R2053" s="243"/>
      <c r="S2053" s="243"/>
      <c r="T2053" s="244"/>
      <c r="AT2053" s="245" t="s">
        <v>301</v>
      </c>
      <c r="AU2053" s="245" t="s">
        <v>120</v>
      </c>
      <c r="AV2053" s="16" t="s">
        <v>317</v>
      </c>
      <c r="AW2053" s="16" t="s">
        <v>32</v>
      </c>
      <c r="AX2053" s="16" t="s">
        <v>77</v>
      </c>
      <c r="AY2053" s="245" t="s">
        <v>292</v>
      </c>
    </row>
    <row r="2054" spans="1:65" s="13" customFormat="1" ht="11.25">
      <c r="B2054" s="202"/>
      <c r="C2054" s="203"/>
      <c r="D2054" s="204" t="s">
        <v>301</v>
      </c>
      <c r="E2054" s="205" t="s">
        <v>1</v>
      </c>
      <c r="F2054" s="206" t="s">
        <v>2243</v>
      </c>
      <c r="G2054" s="203"/>
      <c r="H2054" s="205" t="s">
        <v>1</v>
      </c>
      <c r="I2054" s="207"/>
      <c r="J2054" s="203"/>
      <c r="K2054" s="203"/>
      <c r="L2054" s="208"/>
      <c r="M2054" s="209"/>
      <c r="N2054" s="210"/>
      <c r="O2054" s="210"/>
      <c r="P2054" s="210"/>
      <c r="Q2054" s="210"/>
      <c r="R2054" s="210"/>
      <c r="S2054" s="210"/>
      <c r="T2054" s="211"/>
      <c r="AT2054" s="212" t="s">
        <v>301</v>
      </c>
      <c r="AU2054" s="212" t="s">
        <v>120</v>
      </c>
      <c r="AV2054" s="13" t="s">
        <v>85</v>
      </c>
      <c r="AW2054" s="13" t="s">
        <v>32</v>
      </c>
      <c r="AX2054" s="13" t="s">
        <v>77</v>
      </c>
      <c r="AY2054" s="212" t="s">
        <v>292</v>
      </c>
    </row>
    <row r="2055" spans="1:65" s="14" customFormat="1" ht="11.25">
      <c r="B2055" s="213"/>
      <c r="C2055" s="214"/>
      <c r="D2055" s="204" t="s">
        <v>301</v>
      </c>
      <c r="E2055" s="215" t="s">
        <v>1</v>
      </c>
      <c r="F2055" s="216" t="s">
        <v>2244</v>
      </c>
      <c r="G2055" s="214"/>
      <c r="H2055" s="217">
        <v>1</v>
      </c>
      <c r="I2055" s="218"/>
      <c r="J2055" s="214"/>
      <c r="K2055" s="214"/>
      <c r="L2055" s="219"/>
      <c r="M2055" s="220"/>
      <c r="N2055" s="221"/>
      <c r="O2055" s="221"/>
      <c r="P2055" s="221"/>
      <c r="Q2055" s="221"/>
      <c r="R2055" s="221"/>
      <c r="S2055" s="221"/>
      <c r="T2055" s="222"/>
      <c r="AT2055" s="223" t="s">
        <v>301</v>
      </c>
      <c r="AU2055" s="223" t="s">
        <v>120</v>
      </c>
      <c r="AV2055" s="14" t="s">
        <v>120</v>
      </c>
      <c r="AW2055" s="14" t="s">
        <v>32</v>
      </c>
      <c r="AX2055" s="14" t="s">
        <v>77</v>
      </c>
      <c r="AY2055" s="223" t="s">
        <v>292</v>
      </c>
    </row>
    <row r="2056" spans="1:65" s="14" customFormat="1" ht="11.25">
      <c r="B2056" s="213"/>
      <c r="C2056" s="214"/>
      <c r="D2056" s="204" t="s">
        <v>301</v>
      </c>
      <c r="E2056" s="215" t="s">
        <v>1</v>
      </c>
      <c r="F2056" s="216" t="s">
        <v>2245</v>
      </c>
      <c r="G2056" s="214"/>
      <c r="H2056" s="217">
        <v>1</v>
      </c>
      <c r="I2056" s="218"/>
      <c r="J2056" s="214"/>
      <c r="K2056" s="214"/>
      <c r="L2056" s="219"/>
      <c r="M2056" s="220"/>
      <c r="N2056" s="221"/>
      <c r="O2056" s="221"/>
      <c r="P2056" s="221"/>
      <c r="Q2056" s="221"/>
      <c r="R2056" s="221"/>
      <c r="S2056" s="221"/>
      <c r="T2056" s="222"/>
      <c r="AT2056" s="223" t="s">
        <v>301</v>
      </c>
      <c r="AU2056" s="223" t="s">
        <v>120</v>
      </c>
      <c r="AV2056" s="14" t="s">
        <v>120</v>
      </c>
      <c r="AW2056" s="14" t="s">
        <v>32</v>
      </c>
      <c r="AX2056" s="14" t="s">
        <v>77</v>
      </c>
      <c r="AY2056" s="223" t="s">
        <v>292</v>
      </c>
    </row>
    <row r="2057" spans="1:65" s="14" customFormat="1" ht="11.25">
      <c r="B2057" s="213"/>
      <c r="C2057" s="214"/>
      <c r="D2057" s="204" t="s">
        <v>301</v>
      </c>
      <c r="E2057" s="215" t="s">
        <v>1</v>
      </c>
      <c r="F2057" s="216" t="s">
        <v>2246</v>
      </c>
      <c r="G2057" s="214"/>
      <c r="H2057" s="217">
        <v>1</v>
      </c>
      <c r="I2057" s="218"/>
      <c r="J2057" s="214"/>
      <c r="K2057" s="214"/>
      <c r="L2057" s="219"/>
      <c r="M2057" s="220"/>
      <c r="N2057" s="221"/>
      <c r="O2057" s="221"/>
      <c r="P2057" s="221"/>
      <c r="Q2057" s="221"/>
      <c r="R2057" s="221"/>
      <c r="S2057" s="221"/>
      <c r="T2057" s="222"/>
      <c r="AT2057" s="223" t="s">
        <v>301</v>
      </c>
      <c r="AU2057" s="223" t="s">
        <v>120</v>
      </c>
      <c r="AV2057" s="14" t="s">
        <v>120</v>
      </c>
      <c r="AW2057" s="14" t="s">
        <v>32</v>
      </c>
      <c r="AX2057" s="14" t="s">
        <v>77</v>
      </c>
      <c r="AY2057" s="223" t="s">
        <v>292</v>
      </c>
    </row>
    <row r="2058" spans="1:65" s="14" customFormat="1" ht="11.25">
      <c r="B2058" s="213"/>
      <c r="C2058" s="214"/>
      <c r="D2058" s="204" t="s">
        <v>301</v>
      </c>
      <c r="E2058" s="215" t="s">
        <v>1</v>
      </c>
      <c r="F2058" s="216" t="s">
        <v>2247</v>
      </c>
      <c r="G2058" s="214"/>
      <c r="H2058" s="217">
        <v>1</v>
      </c>
      <c r="I2058" s="218"/>
      <c r="J2058" s="214"/>
      <c r="K2058" s="214"/>
      <c r="L2058" s="219"/>
      <c r="M2058" s="220"/>
      <c r="N2058" s="221"/>
      <c r="O2058" s="221"/>
      <c r="P2058" s="221"/>
      <c r="Q2058" s="221"/>
      <c r="R2058" s="221"/>
      <c r="S2058" s="221"/>
      <c r="T2058" s="222"/>
      <c r="AT2058" s="223" t="s">
        <v>301</v>
      </c>
      <c r="AU2058" s="223" t="s">
        <v>120</v>
      </c>
      <c r="AV2058" s="14" t="s">
        <v>120</v>
      </c>
      <c r="AW2058" s="14" t="s">
        <v>32</v>
      </c>
      <c r="AX2058" s="14" t="s">
        <v>77</v>
      </c>
      <c r="AY2058" s="223" t="s">
        <v>292</v>
      </c>
    </row>
    <row r="2059" spans="1:65" s="16" customFormat="1" ht="11.25">
      <c r="B2059" s="235"/>
      <c r="C2059" s="236"/>
      <c r="D2059" s="204" t="s">
        <v>301</v>
      </c>
      <c r="E2059" s="237" t="s">
        <v>1</v>
      </c>
      <c r="F2059" s="238" t="s">
        <v>316</v>
      </c>
      <c r="G2059" s="236"/>
      <c r="H2059" s="239">
        <v>4</v>
      </c>
      <c r="I2059" s="240"/>
      <c r="J2059" s="236"/>
      <c r="K2059" s="236"/>
      <c r="L2059" s="241"/>
      <c r="M2059" s="242"/>
      <c r="N2059" s="243"/>
      <c r="O2059" s="243"/>
      <c r="P2059" s="243"/>
      <c r="Q2059" s="243"/>
      <c r="R2059" s="243"/>
      <c r="S2059" s="243"/>
      <c r="T2059" s="244"/>
      <c r="AT2059" s="245" t="s">
        <v>301</v>
      </c>
      <c r="AU2059" s="245" t="s">
        <v>120</v>
      </c>
      <c r="AV2059" s="16" t="s">
        <v>317</v>
      </c>
      <c r="AW2059" s="16" t="s">
        <v>32</v>
      </c>
      <c r="AX2059" s="16" t="s">
        <v>77</v>
      </c>
      <c r="AY2059" s="245" t="s">
        <v>292</v>
      </c>
    </row>
    <row r="2060" spans="1:65" s="13" customFormat="1" ht="11.25">
      <c r="B2060" s="202"/>
      <c r="C2060" s="203"/>
      <c r="D2060" s="204" t="s">
        <v>301</v>
      </c>
      <c r="E2060" s="205" t="s">
        <v>1</v>
      </c>
      <c r="F2060" s="206" t="s">
        <v>2248</v>
      </c>
      <c r="G2060" s="203"/>
      <c r="H2060" s="205" t="s">
        <v>1</v>
      </c>
      <c r="I2060" s="207"/>
      <c r="J2060" s="203"/>
      <c r="K2060" s="203"/>
      <c r="L2060" s="208"/>
      <c r="M2060" s="209"/>
      <c r="N2060" s="210"/>
      <c r="O2060" s="210"/>
      <c r="P2060" s="210"/>
      <c r="Q2060" s="210"/>
      <c r="R2060" s="210"/>
      <c r="S2060" s="210"/>
      <c r="T2060" s="211"/>
      <c r="AT2060" s="212" t="s">
        <v>301</v>
      </c>
      <c r="AU2060" s="212" t="s">
        <v>120</v>
      </c>
      <c r="AV2060" s="13" t="s">
        <v>85</v>
      </c>
      <c r="AW2060" s="13" t="s">
        <v>32</v>
      </c>
      <c r="AX2060" s="13" t="s">
        <v>77</v>
      </c>
      <c r="AY2060" s="212" t="s">
        <v>292</v>
      </c>
    </row>
    <row r="2061" spans="1:65" s="14" customFormat="1" ht="11.25">
      <c r="B2061" s="213"/>
      <c r="C2061" s="214"/>
      <c r="D2061" s="204" t="s">
        <v>301</v>
      </c>
      <c r="E2061" s="215" t="s">
        <v>1</v>
      </c>
      <c r="F2061" s="216" t="s">
        <v>2249</v>
      </c>
      <c r="G2061" s="214"/>
      <c r="H2061" s="217">
        <v>1</v>
      </c>
      <c r="I2061" s="218"/>
      <c r="J2061" s="214"/>
      <c r="K2061" s="214"/>
      <c r="L2061" s="219"/>
      <c r="M2061" s="220"/>
      <c r="N2061" s="221"/>
      <c r="O2061" s="221"/>
      <c r="P2061" s="221"/>
      <c r="Q2061" s="221"/>
      <c r="R2061" s="221"/>
      <c r="S2061" s="221"/>
      <c r="T2061" s="222"/>
      <c r="AT2061" s="223" t="s">
        <v>301</v>
      </c>
      <c r="AU2061" s="223" t="s">
        <v>120</v>
      </c>
      <c r="AV2061" s="14" t="s">
        <v>120</v>
      </c>
      <c r="AW2061" s="14" t="s">
        <v>32</v>
      </c>
      <c r="AX2061" s="14" t="s">
        <v>77</v>
      </c>
      <c r="AY2061" s="223" t="s">
        <v>292</v>
      </c>
    </row>
    <row r="2062" spans="1:65" s="16" customFormat="1" ht="11.25">
      <c r="B2062" s="235"/>
      <c r="C2062" s="236"/>
      <c r="D2062" s="204" t="s">
        <v>301</v>
      </c>
      <c r="E2062" s="237" t="s">
        <v>1</v>
      </c>
      <c r="F2062" s="238" t="s">
        <v>316</v>
      </c>
      <c r="G2062" s="236"/>
      <c r="H2062" s="239">
        <v>1</v>
      </c>
      <c r="I2062" s="240"/>
      <c r="J2062" s="236"/>
      <c r="K2062" s="236"/>
      <c r="L2062" s="241"/>
      <c r="M2062" s="242"/>
      <c r="N2062" s="243"/>
      <c r="O2062" s="243"/>
      <c r="P2062" s="243"/>
      <c r="Q2062" s="243"/>
      <c r="R2062" s="243"/>
      <c r="S2062" s="243"/>
      <c r="T2062" s="244"/>
      <c r="AT2062" s="245" t="s">
        <v>301</v>
      </c>
      <c r="AU2062" s="245" t="s">
        <v>120</v>
      </c>
      <c r="AV2062" s="16" t="s">
        <v>317</v>
      </c>
      <c r="AW2062" s="16" t="s">
        <v>32</v>
      </c>
      <c r="AX2062" s="16" t="s">
        <v>77</v>
      </c>
      <c r="AY2062" s="245" t="s">
        <v>292</v>
      </c>
    </row>
    <row r="2063" spans="1:65" s="15" customFormat="1" ht="11.25">
      <c r="B2063" s="224"/>
      <c r="C2063" s="225"/>
      <c r="D2063" s="204" t="s">
        <v>301</v>
      </c>
      <c r="E2063" s="226" t="s">
        <v>1</v>
      </c>
      <c r="F2063" s="227" t="s">
        <v>304</v>
      </c>
      <c r="G2063" s="225"/>
      <c r="H2063" s="228">
        <v>62</v>
      </c>
      <c r="I2063" s="229"/>
      <c r="J2063" s="225"/>
      <c r="K2063" s="225"/>
      <c r="L2063" s="230"/>
      <c r="M2063" s="231"/>
      <c r="N2063" s="232"/>
      <c r="O2063" s="232"/>
      <c r="P2063" s="232"/>
      <c r="Q2063" s="232"/>
      <c r="R2063" s="232"/>
      <c r="S2063" s="232"/>
      <c r="T2063" s="233"/>
      <c r="AT2063" s="234" t="s">
        <v>301</v>
      </c>
      <c r="AU2063" s="234" t="s">
        <v>120</v>
      </c>
      <c r="AV2063" s="15" t="s">
        <v>299</v>
      </c>
      <c r="AW2063" s="15" t="s">
        <v>32</v>
      </c>
      <c r="AX2063" s="15" t="s">
        <v>85</v>
      </c>
      <c r="AY2063" s="234" t="s">
        <v>292</v>
      </c>
    </row>
    <row r="2064" spans="1:65" s="2" customFormat="1" ht="24.2" customHeight="1">
      <c r="A2064" s="35"/>
      <c r="B2064" s="36"/>
      <c r="C2064" s="189" t="s">
        <v>2334</v>
      </c>
      <c r="D2064" s="189" t="s">
        <v>294</v>
      </c>
      <c r="E2064" s="190" t="s">
        <v>2335</v>
      </c>
      <c r="F2064" s="191" t="s">
        <v>2336</v>
      </c>
      <c r="G2064" s="192" t="s">
        <v>581</v>
      </c>
      <c r="H2064" s="193">
        <v>1</v>
      </c>
      <c r="I2064" s="194"/>
      <c r="J2064" s="195">
        <f>ROUND(I2064*H2064,2)</f>
        <v>0</v>
      </c>
      <c r="K2064" s="191" t="s">
        <v>298</v>
      </c>
      <c r="L2064" s="40"/>
      <c r="M2064" s="196" t="s">
        <v>1</v>
      </c>
      <c r="N2064" s="197" t="s">
        <v>43</v>
      </c>
      <c r="O2064" s="72"/>
      <c r="P2064" s="198">
        <f>O2064*H2064</f>
        <v>0</v>
      </c>
      <c r="Q2064" s="198">
        <v>4.8000000000000001E-4</v>
      </c>
      <c r="R2064" s="198">
        <f>Q2064*H2064</f>
        <v>4.8000000000000001E-4</v>
      </c>
      <c r="S2064" s="198">
        <v>0</v>
      </c>
      <c r="T2064" s="199">
        <f>S2064*H2064</f>
        <v>0</v>
      </c>
      <c r="U2064" s="35"/>
      <c r="V2064" s="35"/>
      <c r="W2064" s="35"/>
      <c r="X2064" s="35"/>
      <c r="Y2064" s="35"/>
      <c r="Z2064" s="35"/>
      <c r="AA2064" s="35"/>
      <c r="AB2064" s="35"/>
      <c r="AC2064" s="35"/>
      <c r="AD2064" s="35"/>
      <c r="AE2064" s="35"/>
      <c r="AR2064" s="200" t="s">
        <v>438</v>
      </c>
      <c r="AT2064" s="200" t="s">
        <v>294</v>
      </c>
      <c r="AU2064" s="200" t="s">
        <v>120</v>
      </c>
      <c r="AY2064" s="18" t="s">
        <v>292</v>
      </c>
      <c r="BE2064" s="201">
        <f>IF(N2064="základní",J2064,0)</f>
        <v>0</v>
      </c>
      <c r="BF2064" s="201">
        <f>IF(N2064="snížená",J2064,0)</f>
        <v>0</v>
      </c>
      <c r="BG2064" s="201">
        <f>IF(N2064="zákl. přenesená",J2064,0)</f>
        <v>0</v>
      </c>
      <c r="BH2064" s="201">
        <f>IF(N2064="sníž. přenesená",J2064,0)</f>
        <v>0</v>
      </c>
      <c r="BI2064" s="201">
        <f>IF(N2064="nulová",J2064,0)</f>
        <v>0</v>
      </c>
      <c r="BJ2064" s="18" t="s">
        <v>120</v>
      </c>
      <c r="BK2064" s="201">
        <f>ROUND(I2064*H2064,2)</f>
        <v>0</v>
      </c>
      <c r="BL2064" s="18" t="s">
        <v>438</v>
      </c>
      <c r="BM2064" s="200" t="s">
        <v>2337</v>
      </c>
    </row>
    <row r="2065" spans="1:65" s="14" customFormat="1" ht="11.25">
      <c r="B2065" s="213"/>
      <c r="C2065" s="214"/>
      <c r="D2065" s="204" t="s">
        <v>301</v>
      </c>
      <c r="E2065" s="215" t="s">
        <v>1</v>
      </c>
      <c r="F2065" s="216" t="s">
        <v>2254</v>
      </c>
      <c r="G2065" s="214"/>
      <c r="H2065" s="217">
        <v>1</v>
      </c>
      <c r="I2065" s="218"/>
      <c r="J2065" s="214"/>
      <c r="K2065" s="214"/>
      <c r="L2065" s="219"/>
      <c r="M2065" s="220"/>
      <c r="N2065" s="221"/>
      <c r="O2065" s="221"/>
      <c r="P2065" s="221"/>
      <c r="Q2065" s="221"/>
      <c r="R2065" s="221"/>
      <c r="S2065" s="221"/>
      <c r="T2065" s="222"/>
      <c r="AT2065" s="223" t="s">
        <v>301</v>
      </c>
      <c r="AU2065" s="223" t="s">
        <v>120</v>
      </c>
      <c r="AV2065" s="14" t="s">
        <v>120</v>
      </c>
      <c r="AW2065" s="14" t="s">
        <v>32</v>
      </c>
      <c r="AX2065" s="14" t="s">
        <v>77</v>
      </c>
      <c r="AY2065" s="223" t="s">
        <v>292</v>
      </c>
    </row>
    <row r="2066" spans="1:65" s="15" customFormat="1" ht="11.25">
      <c r="B2066" s="224"/>
      <c r="C2066" s="225"/>
      <c r="D2066" s="204" t="s">
        <v>301</v>
      </c>
      <c r="E2066" s="226" t="s">
        <v>1</v>
      </c>
      <c r="F2066" s="227" t="s">
        <v>304</v>
      </c>
      <c r="G2066" s="225"/>
      <c r="H2066" s="228">
        <v>1</v>
      </c>
      <c r="I2066" s="229"/>
      <c r="J2066" s="225"/>
      <c r="K2066" s="225"/>
      <c r="L2066" s="230"/>
      <c r="M2066" s="231"/>
      <c r="N2066" s="232"/>
      <c r="O2066" s="232"/>
      <c r="P2066" s="232"/>
      <c r="Q2066" s="232"/>
      <c r="R2066" s="232"/>
      <c r="S2066" s="232"/>
      <c r="T2066" s="233"/>
      <c r="AT2066" s="234" t="s">
        <v>301</v>
      </c>
      <c r="AU2066" s="234" t="s">
        <v>120</v>
      </c>
      <c r="AV2066" s="15" t="s">
        <v>299</v>
      </c>
      <c r="AW2066" s="15" t="s">
        <v>32</v>
      </c>
      <c r="AX2066" s="15" t="s">
        <v>85</v>
      </c>
      <c r="AY2066" s="234" t="s">
        <v>292</v>
      </c>
    </row>
    <row r="2067" spans="1:65" s="2" customFormat="1" ht="24.2" customHeight="1">
      <c r="A2067" s="35"/>
      <c r="B2067" s="36"/>
      <c r="C2067" s="189" t="s">
        <v>2338</v>
      </c>
      <c r="D2067" s="189" t="s">
        <v>294</v>
      </c>
      <c r="E2067" s="190" t="s">
        <v>2339</v>
      </c>
      <c r="F2067" s="191" t="s">
        <v>2340</v>
      </c>
      <c r="G2067" s="192" t="s">
        <v>365</v>
      </c>
      <c r="H2067" s="193">
        <v>53.713000000000001</v>
      </c>
      <c r="I2067" s="194"/>
      <c r="J2067" s="195">
        <f>ROUND(I2067*H2067,2)</f>
        <v>0</v>
      </c>
      <c r="K2067" s="191" t="s">
        <v>298</v>
      </c>
      <c r="L2067" s="40"/>
      <c r="M2067" s="196" t="s">
        <v>1</v>
      </c>
      <c r="N2067" s="197" t="s">
        <v>43</v>
      </c>
      <c r="O2067" s="72"/>
      <c r="P2067" s="198">
        <f>O2067*H2067</f>
        <v>0</v>
      </c>
      <c r="Q2067" s="198">
        <v>0</v>
      </c>
      <c r="R2067" s="198">
        <f>Q2067*H2067</f>
        <v>0</v>
      </c>
      <c r="S2067" s="198">
        <v>0</v>
      </c>
      <c r="T2067" s="199">
        <f>S2067*H2067</f>
        <v>0</v>
      </c>
      <c r="U2067" s="35"/>
      <c r="V2067" s="35"/>
      <c r="W2067" s="35"/>
      <c r="X2067" s="35"/>
      <c r="Y2067" s="35"/>
      <c r="Z2067" s="35"/>
      <c r="AA2067" s="35"/>
      <c r="AB2067" s="35"/>
      <c r="AC2067" s="35"/>
      <c r="AD2067" s="35"/>
      <c r="AE2067" s="35"/>
      <c r="AR2067" s="200" t="s">
        <v>438</v>
      </c>
      <c r="AT2067" s="200" t="s">
        <v>294</v>
      </c>
      <c r="AU2067" s="200" t="s">
        <v>120</v>
      </c>
      <c r="AY2067" s="18" t="s">
        <v>292</v>
      </c>
      <c r="BE2067" s="201">
        <f>IF(N2067="základní",J2067,0)</f>
        <v>0</v>
      </c>
      <c r="BF2067" s="201">
        <f>IF(N2067="snížená",J2067,0)</f>
        <v>0</v>
      </c>
      <c r="BG2067" s="201">
        <f>IF(N2067="zákl. přenesená",J2067,0)</f>
        <v>0</v>
      </c>
      <c r="BH2067" s="201">
        <f>IF(N2067="sníž. přenesená",J2067,0)</f>
        <v>0</v>
      </c>
      <c r="BI2067" s="201">
        <f>IF(N2067="nulová",J2067,0)</f>
        <v>0</v>
      </c>
      <c r="BJ2067" s="18" t="s">
        <v>120</v>
      </c>
      <c r="BK2067" s="201">
        <f>ROUND(I2067*H2067,2)</f>
        <v>0</v>
      </c>
      <c r="BL2067" s="18" t="s">
        <v>438</v>
      </c>
      <c r="BM2067" s="200" t="s">
        <v>2341</v>
      </c>
    </row>
    <row r="2068" spans="1:65" s="12" customFormat="1" ht="22.9" customHeight="1">
      <c r="B2068" s="173"/>
      <c r="C2068" s="174"/>
      <c r="D2068" s="175" t="s">
        <v>76</v>
      </c>
      <c r="E2068" s="187" t="s">
        <v>2342</v>
      </c>
      <c r="F2068" s="187" t="s">
        <v>2343</v>
      </c>
      <c r="G2068" s="174"/>
      <c r="H2068" s="174"/>
      <c r="I2068" s="177"/>
      <c r="J2068" s="188">
        <f>BK2068</f>
        <v>0</v>
      </c>
      <c r="K2068" s="174"/>
      <c r="L2068" s="179"/>
      <c r="M2068" s="180"/>
      <c r="N2068" s="181"/>
      <c r="O2068" s="181"/>
      <c r="P2068" s="182">
        <f>SUM(P2069:P2189)</f>
        <v>0</v>
      </c>
      <c r="Q2068" s="181"/>
      <c r="R2068" s="182">
        <f>SUM(R2069:R2189)</f>
        <v>1.1940793500000002</v>
      </c>
      <c r="S2068" s="181"/>
      <c r="T2068" s="183">
        <f>SUM(T2069:T2189)</f>
        <v>0</v>
      </c>
      <c r="AR2068" s="184" t="s">
        <v>120</v>
      </c>
      <c r="AT2068" s="185" t="s">
        <v>76</v>
      </c>
      <c r="AU2068" s="185" t="s">
        <v>85</v>
      </c>
      <c r="AY2068" s="184" t="s">
        <v>292</v>
      </c>
      <c r="BK2068" s="186">
        <f>SUM(BK2069:BK2189)</f>
        <v>0</v>
      </c>
    </row>
    <row r="2069" spans="1:65" s="2" customFormat="1" ht="24.2" customHeight="1">
      <c r="A2069" s="35"/>
      <c r="B2069" s="36"/>
      <c r="C2069" s="189" t="s">
        <v>2344</v>
      </c>
      <c r="D2069" s="189" t="s">
        <v>294</v>
      </c>
      <c r="E2069" s="190" t="s">
        <v>2345</v>
      </c>
      <c r="F2069" s="191" t="s">
        <v>2346</v>
      </c>
      <c r="G2069" s="192" t="s">
        <v>297</v>
      </c>
      <c r="H2069" s="193">
        <v>265.14699999999999</v>
      </c>
      <c r="I2069" s="194"/>
      <c r="J2069" s="195">
        <f>ROUND(I2069*H2069,2)</f>
        <v>0</v>
      </c>
      <c r="K2069" s="191" t="s">
        <v>298</v>
      </c>
      <c r="L2069" s="40"/>
      <c r="M2069" s="196" t="s">
        <v>1</v>
      </c>
      <c r="N2069" s="197" t="s">
        <v>43</v>
      </c>
      <c r="O2069" s="72"/>
      <c r="P2069" s="198">
        <f>O2069*H2069</f>
        <v>0</v>
      </c>
      <c r="Q2069" s="198">
        <v>2.7E-4</v>
      </c>
      <c r="R2069" s="198">
        <f>Q2069*H2069</f>
        <v>7.1589689999999997E-2</v>
      </c>
      <c r="S2069" s="198">
        <v>0</v>
      </c>
      <c r="T2069" s="199">
        <f>S2069*H2069</f>
        <v>0</v>
      </c>
      <c r="U2069" s="35"/>
      <c r="V2069" s="35"/>
      <c r="W2069" s="35"/>
      <c r="X2069" s="35"/>
      <c r="Y2069" s="35"/>
      <c r="Z2069" s="35"/>
      <c r="AA2069" s="35"/>
      <c r="AB2069" s="35"/>
      <c r="AC2069" s="35"/>
      <c r="AD2069" s="35"/>
      <c r="AE2069" s="35"/>
      <c r="AR2069" s="200" t="s">
        <v>438</v>
      </c>
      <c r="AT2069" s="200" t="s">
        <v>294</v>
      </c>
      <c r="AU2069" s="200" t="s">
        <v>120</v>
      </c>
      <c r="AY2069" s="18" t="s">
        <v>292</v>
      </c>
      <c r="BE2069" s="201">
        <f>IF(N2069="základní",J2069,0)</f>
        <v>0</v>
      </c>
      <c r="BF2069" s="201">
        <f>IF(N2069="snížená",J2069,0)</f>
        <v>0</v>
      </c>
      <c r="BG2069" s="201">
        <f>IF(N2069="zákl. přenesená",J2069,0)</f>
        <v>0</v>
      </c>
      <c r="BH2069" s="201">
        <f>IF(N2069="sníž. přenesená",J2069,0)</f>
        <v>0</v>
      </c>
      <c r="BI2069" s="201">
        <f>IF(N2069="nulová",J2069,0)</f>
        <v>0</v>
      </c>
      <c r="BJ2069" s="18" t="s">
        <v>120</v>
      </c>
      <c r="BK2069" s="201">
        <f>ROUND(I2069*H2069,2)</f>
        <v>0</v>
      </c>
      <c r="BL2069" s="18" t="s">
        <v>438</v>
      </c>
      <c r="BM2069" s="200" t="s">
        <v>2347</v>
      </c>
    </row>
    <row r="2070" spans="1:65" s="14" customFormat="1" ht="11.25">
      <c r="B2070" s="213"/>
      <c r="C2070" s="214"/>
      <c r="D2070" s="204" t="s">
        <v>301</v>
      </c>
      <c r="E2070" s="215" t="s">
        <v>1</v>
      </c>
      <c r="F2070" s="216" t="s">
        <v>2348</v>
      </c>
      <c r="G2070" s="214"/>
      <c r="H2070" s="217">
        <v>12.885999999999999</v>
      </c>
      <c r="I2070" s="218"/>
      <c r="J2070" s="214"/>
      <c r="K2070" s="214"/>
      <c r="L2070" s="219"/>
      <c r="M2070" s="220"/>
      <c r="N2070" s="221"/>
      <c r="O2070" s="221"/>
      <c r="P2070" s="221"/>
      <c r="Q2070" s="221"/>
      <c r="R2070" s="221"/>
      <c r="S2070" s="221"/>
      <c r="T2070" s="222"/>
      <c r="AT2070" s="223" t="s">
        <v>301</v>
      </c>
      <c r="AU2070" s="223" t="s">
        <v>120</v>
      </c>
      <c r="AV2070" s="14" t="s">
        <v>120</v>
      </c>
      <c r="AW2070" s="14" t="s">
        <v>32</v>
      </c>
      <c r="AX2070" s="14" t="s">
        <v>77</v>
      </c>
      <c r="AY2070" s="223" t="s">
        <v>292</v>
      </c>
    </row>
    <row r="2071" spans="1:65" s="14" customFormat="1" ht="11.25">
      <c r="B2071" s="213"/>
      <c r="C2071" s="214"/>
      <c r="D2071" s="204" t="s">
        <v>301</v>
      </c>
      <c r="E2071" s="215" t="s">
        <v>1</v>
      </c>
      <c r="F2071" s="216" t="s">
        <v>2349</v>
      </c>
      <c r="G2071" s="214"/>
      <c r="H2071" s="217">
        <v>18.802</v>
      </c>
      <c r="I2071" s="218"/>
      <c r="J2071" s="214"/>
      <c r="K2071" s="214"/>
      <c r="L2071" s="219"/>
      <c r="M2071" s="220"/>
      <c r="N2071" s="221"/>
      <c r="O2071" s="221"/>
      <c r="P2071" s="221"/>
      <c r="Q2071" s="221"/>
      <c r="R2071" s="221"/>
      <c r="S2071" s="221"/>
      <c r="T2071" s="222"/>
      <c r="AT2071" s="223" t="s">
        <v>301</v>
      </c>
      <c r="AU2071" s="223" t="s">
        <v>120</v>
      </c>
      <c r="AV2071" s="14" t="s">
        <v>120</v>
      </c>
      <c r="AW2071" s="14" t="s">
        <v>32</v>
      </c>
      <c r="AX2071" s="14" t="s">
        <v>77</v>
      </c>
      <c r="AY2071" s="223" t="s">
        <v>292</v>
      </c>
    </row>
    <row r="2072" spans="1:65" s="14" customFormat="1" ht="11.25">
      <c r="B2072" s="213"/>
      <c r="C2072" s="214"/>
      <c r="D2072" s="204" t="s">
        <v>301</v>
      </c>
      <c r="E2072" s="215" t="s">
        <v>1</v>
      </c>
      <c r="F2072" s="216" t="s">
        <v>2350</v>
      </c>
      <c r="G2072" s="214"/>
      <c r="H2072" s="217">
        <v>7.52</v>
      </c>
      <c r="I2072" s="218"/>
      <c r="J2072" s="214"/>
      <c r="K2072" s="214"/>
      <c r="L2072" s="219"/>
      <c r="M2072" s="220"/>
      <c r="N2072" s="221"/>
      <c r="O2072" s="221"/>
      <c r="P2072" s="221"/>
      <c r="Q2072" s="221"/>
      <c r="R2072" s="221"/>
      <c r="S2072" s="221"/>
      <c r="T2072" s="222"/>
      <c r="AT2072" s="223" t="s">
        <v>301</v>
      </c>
      <c r="AU2072" s="223" t="s">
        <v>120</v>
      </c>
      <c r="AV2072" s="14" t="s">
        <v>120</v>
      </c>
      <c r="AW2072" s="14" t="s">
        <v>32</v>
      </c>
      <c r="AX2072" s="14" t="s">
        <v>77</v>
      </c>
      <c r="AY2072" s="223" t="s">
        <v>292</v>
      </c>
    </row>
    <row r="2073" spans="1:65" s="14" customFormat="1" ht="11.25">
      <c r="B2073" s="213"/>
      <c r="C2073" s="214"/>
      <c r="D2073" s="204" t="s">
        <v>301</v>
      </c>
      <c r="E2073" s="215" t="s">
        <v>1</v>
      </c>
      <c r="F2073" s="216" t="s">
        <v>2351</v>
      </c>
      <c r="G2073" s="214"/>
      <c r="H2073" s="217">
        <v>7.1059999999999999</v>
      </c>
      <c r="I2073" s="218"/>
      <c r="J2073" s="214"/>
      <c r="K2073" s="214"/>
      <c r="L2073" s="219"/>
      <c r="M2073" s="220"/>
      <c r="N2073" s="221"/>
      <c r="O2073" s="221"/>
      <c r="P2073" s="221"/>
      <c r="Q2073" s="221"/>
      <c r="R2073" s="221"/>
      <c r="S2073" s="221"/>
      <c r="T2073" s="222"/>
      <c r="AT2073" s="223" t="s">
        <v>301</v>
      </c>
      <c r="AU2073" s="223" t="s">
        <v>120</v>
      </c>
      <c r="AV2073" s="14" t="s">
        <v>120</v>
      </c>
      <c r="AW2073" s="14" t="s">
        <v>32</v>
      </c>
      <c r="AX2073" s="14" t="s">
        <v>77</v>
      </c>
      <c r="AY2073" s="223" t="s">
        <v>292</v>
      </c>
    </row>
    <row r="2074" spans="1:65" s="14" customFormat="1" ht="11.25">
      <c r="B2074" s="213"/>
      <c r="C2074" s="214"/>
      <c r="D2074" s="204" t="s">
        <v>301</v>
      </c>
      <c r="E2074" s="215" t="s">
        <v>1</v>
      </c>
      <c r="F2074" s="216" t="s">
        <v>2352</v>
      </c>
      <c r="G2074" s="214"/>
      <c r="H2074" s="217">
        <v>6.9870000000000001</v>
      </c>
      <c r="I2074" s="218"/>
      <c r="J2074" s="214"/>
      <c r="K2074" s="214"/>
      <c r="L2074" s="219"/>
      <c r="M2074" s="220"/>
      <c r="N2074" s="221"/>
      <c r="O2074" s="221"/>
      <c r="P2074" s="221"/>
      <c r="Q2074" s="221"/>
      <c r="R2074" s="221"/>
      <c r="S2074" s="221"/>
      <c r="T2074" s="222"/>
      <c r="AT2074" s="223" t="s">
        <v>301</v>
      </c>
      <c r="AU2074" s="223" t="s">
        <v>120</v>
      </c>
      <c r="AV2074" s="14" t="s">
        <v>120</v>
      </c>
      <c r="AW2074" s="14" t="s">
        <v>32</v>
      </c>
      <c r="AX2074" s="14" t="s">
        <v>77</v>
      </c>
      <c r="AY2074" s="223" t="s">
        <v>292</v>
      </c>
    </row>
    <row r="2075" spans="1:65" s="14" customFormat="1" ht="11.25">
      <c r="B2075" s="213"/>
      <c r="C2075" s="214"/>
      <c r="D2075" s="204" t="s">
        <v>301</v>
      </c>
      <c r="E2075" s="215" t="s">
        <v>1</v>
      </c>
      <c r="F2075" s="216" t="s">
        <v>2353</v>
      </c>
      <c r="G2075" s="214"/>
      <c r="H2075" s="217">
        <v>6.9870000000000001</v>
      </c>
      <c r="I2075" s="218"/>
      <c r="J2075" s="214"/>
      <c r="K2075" s="214"/>
      <c r="L2075" s="219"/>
      <c r="M2075" s="220"/>
      <c r="N2075" s="221"/>
      <c r="O2075" s="221"/>
      <c r="P2075" s="221"/>
      <c r="Q2075" s="221"/>
      <c r="R2075" s="221"/>
      <c r="S2075" s="221"/>
      <c r="T2075" s="222"/>
      <c r="AT2075" s="223" t="s">
        <v>301</v>
      </c>
      <c r="AU2075" s="223" t="s">
        <v>120</v>
      </c>
      <c r="AV2075" s="14" t="s">
        <v>120</v>
      </c>
      <c r="AW2075" s="14" t="s">
        <v>32</v>
      </c>
      <c r="AX2075" s="14" t="s">
        <v>77</v>
      </c>
      <c r="AY2075" s="223" t="s">
        <v>292</v>
      </c>
    </row>
    <row r="2076" spans="1:65" s="14" customFormat="1" ht="11.25">
      <c r="B2076" s="213"/>
      <c r="C2076" s="214"/>
      <c r="D2076" s="204" t="s">
        <v>301</v>
      </c>
      <c r="E2076" s="215" t="s">
        <v>1</v>
      </c>
      <c r="F2076" s="216" t="s">
        <v>2354</v>
      </c>
      <c r="G2076" s="214"/>
      <c r="H2076" s="217">
        <v>7.1059999999999999</v>
      </c>
      <c r="I2076" s="218"/>
      <c r="J2076" s="214"/>
      <c r="K2076" s="214"/>
      <c r="L2076" s="219"/>
      <c r="M2076" s="220"/>
      <c r="N2076" s="221"/>
      <c r="O2076" s="221"/>
      <c r="P2076" s="221"/>
      <c r="Q2076" s="221"/>
      <c r="R2076" s="221"/>
      <c r="S2076" s="221"/>
      <c r="T2076" s="222"/>
      <c r="AT2076" s="223" t="s">
        <v>301</v>
      </c>
      <c r="AU2076" s="223" t="s">
        <v>120</v>
      </c>
      <c r="AV2076" s="14" t="s">
        <v>120</v>
      </c>
      <c r="AW2076" s="14" t="s">
        <v>32</v>
      </c>
      <c r="AX2076" s="14" t="s">
        <v>77</v>
      </c>
      <c r="AY2076" s="223" t="s">
        <v>292</v>
      </c>
    </row>
    <row r="2077" spans="1:65" s="14" customFormat="1" ht="11.25">
      <c r="B2077" s="213"/>
      <c r="C2077" s="214"/>
      <c r="D2077" s="204" t="s">
        <v>301</v>
      </c>
      <c r="E2077" s="215" t="s">
        <v>1</v>
      </c>
      <c r="F2077" s="216" t="s">
        <v>2355</v>
      </c>
      <c r="G2077" s="214"/>
      <c r="H2077" s="217">
        <v>62.531999999999996</v>
      </c>
      <c r="I2077" s="218"/>
      <c r="J2077" s="214"/>
      <c r="K2077" s="214"/>
      <c r="L2077" s="219"/>
      <c r="M2077" s="220"/>
      <c r="N2077" s="221"/>
      <c r="O2077" s="221"/>
      <c r="P2077" s="221"/>
      <c r="Q2077" s="221"/>
      <c r="R2077" s="221"/>
      <c r="S2077" s="221"/>
      <c r="T2077" s="222"/>
      <c r="AT2077" s="223" t="s">
        <v>301</v>
      </c>
      <c r="AU2077" s="223" t="s">
        <v>120</v>
      </c>
      <c r="AV2077" s="14" t="s">
        <v>120</v>
      </c>
      <c r="AW2077" s="14" t="s">
        <v>32</v>
      </c>
      <c r="AX2077" s="14" t="s">
        <v>77</v>
      </c>
      <c r="AY2077" s="223" t="s">
        <v>292</v>
      </c>
    </row>
    <row r="2078" spans="1:65" s="14" customFormat="1" ht="11.25">
      <c r="B2078" s="213"/>
      <c r="C2078" s="214"/>
      <c r="D2078" s="204" t="s">
        <v>301</v>
      </c>
      <c r="E2078" s="215" t="s">
        <v>1</v>
      </c>
      <c r="F2078" s="216" t="s">
        <v>2356</v>
      </c>
      <c r="G2078" s="214"/>
      <c r="H2078" s="217">
        <v>8.9260000000000002</v>
      </c>
      <c r="I2078" s="218"/>
      <c r="J2078" s="214"/>
      <c r="K2078" s="214"/>
      <c r="L2078" s="219"/>
      <c r="M2078" s="220"/>
      <c r="N2078" s="221"/>
      <c r="O2078" s="221"/>
      <c r="P2078" s="221"/>
      <c r="Q2078" s="221"/>
      <c r="R2078" s="221"/>
      <c r="S2078" s="221"/>
      <c r="T2078" s="222"/>
      <c r="AT2078" s="223" t="s">
        <v>301</v>
      </c>
      <c r="AU2078" s="223" t="s">
        <v>120</v>
      </c>
      <c r="AV2078" s="14" t="s">
        <v>120</v>
      </c>
      <c r="AW2078" s="14" t="s">
        <v>32</v>
      </c>
      <c r="AX2078" s="14" t="s">
        <v>77</v>
      </c>
      <c r="AY2078" s="223" t="s">
        <v>292</v>
      </c>
    </row>
    <row r="2079" spans="1:65" s="14" customFormat="1" ht="11.25">
      <c r="B2079" s="213"/>
      <c r="C2079" s="214"/>
      <c r="D2079" s="204" t="s">
        <v>301</v>
      </c>
      <c r="E2079" s="215" t="s">
        <v>1</v>
      </c>
      <c r="F2079" s="216" t="s">
        <v>2357</v>
      </c>
      <c r="G2079" s="214"/>
      <c r="H2079" s="217">
        <v>10.085000000000001</v>
      </c>
      <c r="I2079" s="218"/>
      <c r="J2079" s="214"/>
      <c r="K2079" s="214"/>
      <c r="L2079" s="219"/>
      <c r="M2079" s="220"/>
      <c r="N2079" s="221"/>
      <c r="O2079" s="221"/>
      <c r="P2079" s="221"/>
      <c r="Q2079" s="221"/>
      <c r="R2079" s="221"/>
      <c r="S2079" s="221"/>
      <c r="T2079" s="222"/>
      <c r="AT2079" s="223" t="s">
        <v>301</v>
      </c>
      <c r="AU2079" s="223" t="s">
        <v>120</v>
      </c>
      <c r="AV2079" s="14" t="s">
        <v>120</v>
      </c>
      <c r="AW2079" s="14" t="s">
        <v>32</v>
      </c>
      <c r="AX2079" s="14" t="s">
        <v>77</v>
      </c>
      <c r="AY2079" s="223" t="s">
        <v>292</v>
      </c>
    </row>
    <row r="2080" spans="1:65" s="14" customFormat="1" ht="11.25">
      <c r="B2080" s="213"/>
      <c r="C2080" s="214"/>
      <c r="D2080" s="204" t="s">
        <v>301</v>
      </c>
      <c r="E2080" s="215" t="s">
        <v>1</v>
      </c>
      <c r="F2080" s="216" t="s">
        <v>2358</v>
      </c>
      <c r="G2080" s="214"/>
      <c r="H2080" s="217">
        <v>6.6150000000000002</v>
      </c>
      <c r="I2080" s="218"/>
      <c r="J2080" s="214"/>
      <c r="K2080" s="214"/>
      <c r="L2080" s="219"/>
      <c r="M2080" s="220"/>
      <c r="N2080" s="221"/>
      <c r="O2080" s="221"/>
      <c r="P2080" s="221"/>
      <c r="Q2080" s="221"/>
      <c r="R2080" s="221"/>
      <c r="S2080" s="221"/>
      <c r="T2080" s="222"/>
      <c r="AT2080" s="223" t="s">
        <v>301</v>
      </c>
      <c r="AU2080" s="223" t="s">
        <v>120</v>
      </c>
      <c r="AV2080" s="14" t="s">
        <v>120</v>
      </c>
      <c r="AW2080" s="14" t="s">
        <v>32</v>
      </c>
      <c r="AX2080" s="14" t="s">
        <v>77</v>
      </c>
      <c r="AY2080" s="223" t="s">
        <v>292</v>
      </c>
    </row>
    <row r="2081" spans="1:65" s="14" customFormat="1" ht="11.25">
      <c r="B2081" s="213"/>
      <c r="C2081" s="214"/>
      <c r="D2081" s="204" t="s">
        <v>301</v>
      </c>
      <c r="E2081" s="215" t="s">
        <v>1</v>
      </c>
      <c r="F2081" s="216" t="s">
        <v>2359</v>
      </c>
      <c r="G2081" s="214"/>
      <c r="H2081" s="217">
        <v>40.65</v>
      </c>
      <c r="I2081" s="218"/>
      <c r="J2081" s="214"/>
      <c r="K2081" s="214"/>
      <c r="L2081" s="219"/>
      <c r="M2081" s="220"/>
      <c r="N2081" s="221"/>
      <c r="O2081" s="221"/>
      <c r="P2081" s="221"/>
      <c r="Q2081" s="221"/>
      <c r="R2081" s="221"/>
      <c r="S2081" s="221"/>
      <c r="T2081" s="222"/>
      <c r="AT2081" s="223" t="s">
        <v>301</v>
      </c>
      <c r="AU2081" s="223" t="s">
        <v>120</v>
      </c>
      <c r="AV2081" s="14" t="s">
        <v>120</v>
      </c>
      <c r="AW2081" s="14" t="s">
        <v>32</v>
      </c>
      <c r="AX2081" s="14" t="s">
        <v>77</v>
      </c>
      <c r="AY2081" s="223" t="s">
        <v>292</v>
      </c>
    </row>
    <row r="2082" spans="1:65" s="14" customFormat="1" ht="11.25">
      <c r="B2082" s="213"/>
      <c r="C2082" s="214"/>
      <c r="D2082" s="204" t="s">
        <v>301</v>
      </c>
      <c r="E2082" s="215" t="s">
        <v>1</v>
      </c>
      <c r="F2082" s="216" t="s">
        <v>2360</v>
      </c>
      <c r="G2082" s="214"/>
      <c r="H2082" s="217">
        <v>43.207000000000001</v>
      </c>
      <c r="I2082" s="218"/>
      <c r="J2082" s="214"/>
      <c r="K2082" s="214"/>
      <c r="L2082" s="219"/>
      <c r="M2082" s="220"/>
      <c r="N2082" s="221"/>
      <c r="O2082" s="221"/>
      <c r="P2082" s="221"/>
      <c r="Q2082" s="221"/>
      <c r="R2082" s="221"/>
      <c r="S2082" s="221"/>
      <c r="T2082" s="222"/>
      <c r="AT2082" s="223" t="s">
        <v>301</v>
      </c>
      <c r="AU2082" s="223" t="s">
        <v>120</v>
      </c>
      <c r="AV2082" s="14" t="s">
        <v>120</v>
      </c>
      <c r="AW2082" s="14" t="s">
        <v>32</v>
      </c>
      <c r="AX2082" s="14" t="s">
        <v>77</v>
      </c>
      <c r="AY2082" s="223" t="s">
        <v>292</v>
      </c>
    </row>
    <row r="2083" spans="1:65" s="14" customFormat="1" ht="11.25">
      <c r="B2083" s="213"/>
      <c r="C2083" s="214"/>
      <c r="D2083" s="204" t="s">
        <v>301</v>
      </c>
      <c r="E2083" s="215" t="s">
        <v>1</v>
      </c>
      <c r="F2083" s="216" t="s">
        <v>2361</v>
      </c>
      <c r="G2083" s="214"/>
      <c r="H2083" s="217">
        <v>25.738</v>
      </c>
      <c r="I2083" s="218"/>
      <c r="J2083" s="214"/>
      <c r="K2083" s="214"/>
      <c r="L2083" s="219"/>
      <c r="M2083" s="220"/>
      <c r="N2083" s="221"/>
      <c r="O2083" s="221"/>
      <c r="P2083" s="221"/>
      <c r="Q2083" s="221"/>
      <c r="R2083" s="221"/>
      <c r="S2083" s="221"/>
      <c r="T2083" s="222"/>
      <c r="AT2083" s="223" t="s">
        <v>301</v>
      </c>
      <c r="AU2083" s="223" t="s">
        <v>120</v>
      </c>
      <c r="AV2083" s="14" t="s">
        <v>120</v>
      </c>
      <c r="AW2083" s="14" t="s">
        <v>32</v>
      </c>
      <c r="AX2083" s="14" t="s">
        <v>77</v>
      </c>
      <c r="AY2083" s="223" t="s">
        <v>292</v>
      </c>
    </row>
    <row r="2084" spans="1:65" s="15" customFormat="1" ht="11.25">
      <c r="B2084" s="224"/>
      <c r="C2084" s="225"/>
      <c r="D2084" s="204" t="s">
        <v>301</v>
      </c>
      <c r="E2084" s="226" t="s">
        <v>1</v>
      </c>
      <c r="F2084" s="227" t="s">
        <v>304</v>
      </c>
      <c r="G2084" s="225"/>
      <c r="H2084" s="228">
        <v>265.14699999999999</v>
      </c>
      <c r="I2084" s="229"/>
      <c r="J2084" s="225"/>
      <c r="K2084" s="225"/>
      <c r="L2084" s="230"/>
      <c r="M2084" s="231"/>
      <c r="N2084" s="232"/>
      <c r="O2084" s="232"/>
      <c r="P2084" s="232"/>
      <c r="Q2084" s="232"/>
      <c r="R2084" s="232"/>
      <c r="S2084" s="232"/>
      <c r="T2084" s="233"/>
      <c r="AT2084" s="234" t="s">
        <v>301</v>
      </c>
      <c r="AU2084" s="234" t="s">
        <v>120</v>
      </c>
      <c r="AV2084" s="15" t="s">
        <v>299</v>
      </c>
      <c r="AW2084" s="15" t="s">
        <v>32</v>
      </c>
      <c r="AX2084" s="15" t="s">
        <v>85</v>
      </c>
      <c r="AY2084" s="234" t="s">
        <v>292</v>
      </c>
    </row>
    <row r="2085" spans="1:65" s="2" customFormat="1" ht="24.2" customHeight="1">
      <c r="A2085" s="35"/>
      <c r="B2085" s="36"/>
      <c r="C2085" s="189" t="s">
        <v>2362</v>
      </c>
      <c r="D2085" s="189" t="s">
        <v>294</v>
      </c>
      <c r="E2085" s="190" t="s">
        <v>2363</v>
      </c>
      <c r="F2085" s="191" t="s">
        <v>2364</v>
      </c>
      <c r="G2085" s="192" t="s">
        <v>297</v>
      </c>
      <c r="H2085" s="193">
        <v>32.4</v>
      </c>
      <c r="I2085" s="194"/>
      <c r="J2085" s="195">
        <f>ROUND(I2085*H2085,2)</f>
        <v>0</v>
      </c>
      <c r="K2085" s="191" t="s">
        <v>298</v>
      </c>
      <c r="L2085" s="40"/>
      <c r="M2085" s="196" t="s">
        <v>1</v>
      </c>
      <c r="N2085" s="197" t="s">
        <v>43</v>
      </c>
      <c r="O2085" s="72"/>
      <c r="P2085" s="198">
        <f>O2085*H2085</f>
        <v>0</v>
      </c>
      <c r="Q2085" s="198">
        <v>3.3E-4</v>
      </c>
      <c r="R2085" s="198">
        <f>Q2085*H2085</f>
        <v>1.0692E-2</v>
      </c>
      <c r="S2085" s="198">
        <v>0</v>
      </c>
      <c r="T2085" s="199">
        <f>S2085*H2085</f>
        <v>0</v>
      </c>
      <c r="U2085" s="35"/>
      <c r="V2085" s="35"/>
      <c r="W2085" s="35"/>
      <c r="X2085" s="35"/>
      <c r="Y2085" s="35"/>
      <c r="Z2085" s="35"/>
      <c r="AA2085" s="35"/>
      <c r="AB2085" s="35"/>
      <c r="AC2085" s="35"/>
      <c r="AD2085" s="35"/>
      <c r="AE2085" s="35"/>
      <c r="AR2085" s="200" t="s">
        <v>438</v>
      </c>
      <c r="AT2085" s="200" t="s">
        <v>294</v>
      </c>
      <c r="AU2085" s="200" t="s">
        <v>120</v>
      </c>
      <c r="AY2085" s="18" t="s">
        <v>292</v>
      </c>
      <c r="BE2085" s="201">
        <f>IF(N2085="základní",J2085,0)</f>
        <v>0</v>
      </c>
      <c r="BF2085" s="201">
        <f>IF(N2085="snížená",J2085,0)</f>
        <v>0</v>
      </c>
      <c r="BG2085" s="201">
        <f>IF(N2085="zákl. přenesená",J2085,0)</f>
        <v>0</v>
      </c>
      <c r="BH2085" s="201">
        <f>IF(N2085="sníž. přenesená",J2085,0)</f>
        <v>0</v>
      </c>
      <c r="BI2085" s="201">
        <f>IF(N2085="nulová",J2085,0)</f>
        <v>0</v>
      </c>
      <c r="BJ2085" s="18" t="s">
        <v>120</v>
      </c>
      <c r="BK2085" s="201">
        <f>ROUND(I2085*H2085,2)</f>
        <v>0</v>
      </c>
      <c r="BL2085" s="18" t="s">
        <v>438</v>
      </c>
      <c r="BM2085" s="200" t="s">
        <v>2365</v>
      </c>
    </row>
    <row r="2086" spans="1:65" s="14" customFormat="1" ht="11.25">
      <c r="B2086" s="213"/>
      <c r="C2086" s="214"/>
      <c r="D2086" s="204" t="s">
        <v>301</v>
      </c>
      <c r="E2086" s="215" t="s">
        <v>1</v>
      </c>
      <c r="F2086" s="216" t="s">
        <v>2366</v>
      </c>
      <c r="G2086" s="214"/>
      <c r="H2086" s="217">
        <v>25.92</v>
      </c>
      <c r="I2086" s="218"/>
      <c r="J2086" s="214"/>
      <c r="K2086" s="214"/>
      <c r="L2086" s="219"/>
      <c r="M2086" s="220"/>
      <c r="N2086" s="221"/>
      <c r="O2086" s="221"/>
      <c r="P2086" s="221"/>
      <c r="Q2086" s="221"/>
      <c r="R2086" s="221"/>
      <c r="S2086" s="221"/>
      <c r="T2086" s="222"/>
      <c r="AT2086" s="223" t="s">
        <v>301</v>
      </c>
      <c r="AU2086" s="223" t="s">
        <v>120</v>
      </c>
      <c r="AV2086" s="14" t="s">
        <v>120</v>
      </c>
      <c r="AW2086" s="14" t="s">
        <v>32</v>
      </c>
      <c r="AX2086" s="14" t="s">
        <v>77</v>
      </c>
      <c r="AY2086" s="223" t="s">
        <v>292</v>
      </c>
    </row>
    <row r="2087" spans="1:65" s="14" customFormat="1" ht="11.25">
      <c r="B2087" s="213"/>
      <c r="C2087" s="214"/>
      <c r="D2087" s="204" t="s">
        <v>301</v>
      </c>
      <c r="E2087" s="215" t="s">
        <v>1</v>
      </c>
      <c r="F2087" s="216" t="s">
        <v>2367</v>
      </c>
      <c r="G2087" s="214"/>
      <c r="H2087" s="217">
        <v>6.48</v>
      </c>
      <c r="I2087" s="218"/>
      <c r="J2087" s="214"/>
      <c r="K2087" s="214"/>
      <c r="L2087" s="219"/>
      <c r="M2087" s="220"/>
      <c r="N2087" s="221"/>
      <c r="O2087" s="221"/>
      <c r="P2087" s="221"/>
      <c r="Q2087" s="221"/>
      <c r="R2087" s="221"/>
      <c r="S2087" s="221"/>
      <c r="T2087" s="222"/>
      <c r="AT2087" s="223" t="s">
        <v>301</v>
      </c>
      <c r="AU2087" s="223" t="s">
        <v>120</v>
      </c>
      <c r="AV2087" s="14" t="s">
        <v>120</v>
      </c>
      <c r="AW2087" s="14" t="s">
        <v>32</v>
      </c>
      <c r="AX2087" s="14" t="s">
        <v>77</v>
      </c>
      <c r="AY2087" s="223" t="s">
        <v>292</v>
      </c>
    </row>
    <row r="2088" spans="1:65" s="15" customFormat="1" ht="11.25">
      <c r="B2088" s="224"/>
      <c r="C2088" s="225"/>
      <c r="D2088" s="204" t="s">
        <v>301</v>
      </c>
      <c r="E2088" s="226" t="s">
        <v>1</v>
      </c>
      <c r="F2088" s="227" t="s">
        <v>304</v>
      </c>
      <c r="G2088" s="225"/>
      <c r="H2088" s="228">
        <v>32.4</v>
      </c>
      <c r="I2088" s="229"/>
      <c r="J2088" s="225"/>
      <c r="K2088" s="225"/>
      <c r="L2088" s="230"/>
      <c r="M2088" s="231"/>
      <c r="N2088" s="232"/>
      <c r="O2088" s="232"/>
      <c r="P2088" s="232"/>
      <c r="Q2088" s="232"/>
      <c r="R2088" s="232"/>
      <c r="S2088" s="232"/>
      <c r="T2088" s="233"/>
      <c r="AT2088" s="234" t="s">
        <v>301</v>
      </c>
      <c r="AU2088" s="234" t="s">
        <v>120</v>
      </c>
      <c r="AV2088" s="15" t="s">
        <v>299</v>
      </c>
      <c r="AW2088" s="15" t="s">
        <v>32</v>
      </c>
      <c r="AX2088" s="15" t="s">
        <v>85</v>
      </c>
      <c r="AY2088" s="234" t="s">
        <v>292</v>
      </c>
    </row>
    <row r="2089" spans="1:65" s="2" customFormat="1" ht="24.2" customHeight="1">
      <c r="A2089" s="35"/>
      <c r="B2089" s="36"/>
      <c r="C2089" s="189" t="s">
        <v>2368</v>
      </c>
      <c r="D2089" s="189" t="s">
        <v>294</v>
      </c>
      <c r="E2089" s="190" t="s">
        <v>2369</v>
      </c>
      <c r="F2089" s="191" t="s">
        <v>2370</v>
      </c>
      <c r="G2089" s="192" t="s">
        <v>297</v>
      </c>
      <c r="H2089" s="193">
        <v>752.45</v>
      </c>
      <c r="I2089" s="194"/>
      <c r="J2089" s="195">
        <f>ROUND(I2089*H2089,2)</f>
        <v>0</v>
      </c>
      <c r="K2089" s="191" t="s">
        <v>298</v>
      </c>
      <c r="L2089" s="40"/>
      <c r="M2089" s="196" t="s">
        <v>1</v>
      </c>
      <c r="N2089" s="197" t="s">
        <v>43</v>
      </c>
      <c r="O2089" s="72"/>
      <c r="P2089" s="198">
        <f>O2089*H2089</f>
        <v>0</v>
      </c>
      <c r="Q2089" s="198">
        <v>2.7E-4</v>
      </c>
      <c r="R2089" s="198">
        <f>Q2089*H2089</f>
        <v>0.20316150000000002</v>
      </c>
      <c r="S2089" s="198">
        <v>0</v>
      </c>
      <c r="T2089" s="199">
        <f>S2089*H2089</f>
        <v>0</v>
      </c>
      <c r="U2089" s="35"/>
      <c r="V2089" s="35"/>
      <c r="W2089" s="35"/>
      <c r="X2089" s="35"/>
      <c r="Y2089" s="35"/>
      <c r="Z2089" s="35"/>
      <c r="AA2089" s="35"/>
      <c r="AB2089" s="35"/>
      <c r="AC2089" s="35"/>
      <c r="AD2089" s="35"/>
      <c r="AE2089" s="35"/>
      <c r="AR2089" s="200" t="s">
        <v>438</v>
      </c>
      <c r="AT2089" s="200" t="s">
        <v>294</v>
      </c>
      <c r="AU2089" s="200" t="s">
        <v>120</v>
      </c>
      <c r="AY2089" s="18" t="s">
        <v>292</v>
      </c>
      <c r="BE2089" s="201">
        <f>IF(N2089="základní",J2089,0)</f>
        <v>0</v>
      </c>
      <c r="BF2089" s="201">
        <f>IF(N2089="snížená",J2089,0)</f>
        <v>0</v>
      </c>
      <c r="BG2089" s="201">
        <f>IF(N2089="zákl. přenesená",J2089,0)</f>
        <v>0</v>
      </c>
      <c r="BH2089" s="201">
        <f>IF(N2089="sníž. přenesená",J2089,0)</f>
        <v>0</v>
      </c>
      <c r="BI2089" s="201">
        <f>IF(N2089="nulová",J2089,0)</f>
        <v>0</v>
      </c>
      <c r="BJ2089" s="18" t="s">
        <v>120</v>
      </c>
      <c r="BK2089" s="201">
        <f>ROUND(I2089*H2089,2)</f>
        <v>0</v>
      </c>
      <c r="BL2089" s="18" t="s">
        <v>438</v>
      </c>
      <c r="BM2089" s="200" t="s">
        <v>2371</v>
      </c>
    </row>
    <row r="2090" spans="1:65" s="14" customFormat="1" ht="11.25">
      <c r="B2090" s="213"/>
      <c r="C2090" s="214"/>
      <c r="D2090" s="204" t="s">
        <v>301</v>
      </c>
      <c r="E2090" s="215" t="s">
        <v>1</v>
      </c>
      <c r="F2090" s="216" t="s">
        <v>2372</v>
      </c>
      <c r="G2090" s="214"/>
      <c r="H2090" s="217">
        <v>75.599999999999994</v>
      </c>
      <c r="I2090" s="218"/>
      <c r="J2090" s="214"/>
      <c r="K2090" s="214"/>
      <c r="L2090" s="219"/>
      <c r="M2090" s="220"/>
      <c r="N2090" s="221"/>
      <c r="O2090" s="221"/>
      <c r="P2090" s="221"/>
      <c r="Q2090" s="221"/>
      <c r="R2090" s="221"/>
      <c r="S2090" s="221"/>
      <c r="T2090" s="222"/>
      <c r="AT2090" s="223" t="s">
        <v>301</v>
      </c>
      <c r="AU2090" s="223" t="s">
        <v>120</v>
      </c>
      <c r="AV2090" s="14" t="s">
        <v>120</v>
      </c>
      <c r="AW2090" s="14" t="s">
        <v>32</v>
      </c>
      <c r="AX2090" s="14" t="s">
        <v>77</v>
      </c>
      <c r="AY2090" s="223" t="s">
        <v>292</v>
      </c>
    </row>
    <row r="2091" spans="1:65" s="14" customFormat="1" ht="11.25">
      <c r="B2091" s="213"/>
      <c r="C2091" s="214"/>
      <c r="D2091" s="204" t="s">
        <v>301</v>
      </c>
      <c r="E2091" s="215" t="s">
        <v>1</v>
      </c>
      <c r="F2091" s="216" t="s">
        <v>2373</v>
      </c>
      <c r="G2091" s="214"/>
      <c r="H2091" s="217">
        <v>170.1</v>
      </c>
      <c r="I2091" s="218"/>
      <c r="J2091" s="214"/>
      <c r="K2091" s="214"/>
      <c r="L2091" s="219"/>
      <c r="M2091" s="220"/>
      <c r="N2091" s="221"/>
      <c r="O2091" s="221"/>
      <c r="P2091" s="221"/>
      <c r="Q2091" s="221"/>
      <c r="R2091" s="221"/>
      <c r="S2091" s="221"/>
      <c r="T2091" s="222"/>
      <c r="AT2091" s="223" t="s">
        <v>301</v>
      </c>
      <c r="AU2091" s="223" t="s">
        <v>120</v>
      </c>
      <c r="AV2091" s="14" t="s">
        <v>120</v>
      </c>
      <c r="AW2091" s="14" t="s">
        <v>32</v>
      </c>
      <c r="AX2091" s="14" t="s">
        <v>77</v>
      </c>
      <c r="AY2091" s="223" t="s">
        <v>292</v>
      </c>
    </row>
    <row r="2092" spans="1:65" s="14" customFormat="1" ht="11.25">
      <c r="B2092" s="213"/>
      <c r="C2092" s="214"/>
      <c r="D2092" s="204" t="s">
        <v>301</v>
      </c>
      <c r="E2092" s="215" t="s">
        <v>1</v>
      </c>
      <c r="F2092" s="216" t="s">
        <v>2374</v>
      </c>
      <c r="G2092" s="214"/>
      <c r="H2092" s="217">
        <v>162</v>
      </c>
      <c r="I2092" s="218"/>
      <c r="J2092" s="214"/>
      <c r="K2092" s="214"/>
      <c r="L2092" s="219"/>
      <c r="M2092" s="220"/>
      <c r="N2092" s="221"/>
      <c r="O2092" s="221"/>
      <c r="P2092" s="221"/>
      <c r="Q2092" s="221"/>
      <c r="R2092" s="221"/>
      <c r="S2092" s="221"/>
      <c r="T2092" s="222"/>
      <c r="AT2092" s="223" t="s">
        <v>301</v>
      </c>
      <c r="AU2092" s="223" t="s">
        <v>120</v>
      </c>
      <c r="AV2092" s="14" t="s">
        <v>120</v>
      </c>
      <c r="AW2092" s="14" t="s">
        <v>32</v>
      </c>
      <c r="AX2092" s="14" t="s">
        <v>77</v>
      </c>
      <c r="AY2092" s="223" t="s">
        <v>292</v>
      </c>
    </row>
    <row r="2093" spans="1:65" s="14" customFormat="1" ht="11.25">
      <c r="B2093" s="213"/>
      <c r="C2093" s="214"/>
      <c r="D2093" s="204" t="s">
        <v>301</v>
      </c>
      <c r="E2093" s="215" t="s">
        <v>1</v>
      </c>
      <c r="F2093" s="216" t="s">
        <v>2375</v>
      </c>
      <c r="G2093" s="214"/>
      <c r="H2093" s="217">
        <v>10.557</v>
      </c>
      <c r="I2093" s="218"/>
      <c r="J2093" s="214"/>
      <c r="K2093" s="214"/>
      <c r="L2093" s="219"/>
      <c r="M2093" s="220"/>
      <c r="N2093" s="221"/>
      <c r="O2093" s="221"/>
      <c r="P2093" s="221"/>
      <c r="Q2093" s="221"/>
      <c r="R2093" s="221"/>
      <c r="S2093" s="221"/>
      <c r="T2093" s="222"/>
      <c r="AT2093" s="223" t="s">
        <v>301</v>
      </c>
      <c r="AU2093" s="223" t="s">
        <v>120</v>
      </c>
      <c r="AV2093" s="14" t="s">
        <v>120</v>
      </c>
      <c r="AW2093" s="14" t="s">
        <v>32</v>
      </c>
      <c r="AX2093" s="14" t="s">
        <v>77</v>
      </c>
      <c r="AY2093" s="223" t="s">
        <v>292</v>
      </c>
    </row>
    <row r="2094" spans="1:65" s="14" customFormat="1" ht="11.25">
      <c r="B2094" s="213"/>
      <c r="C2094" s="214"/>
      <c r="D2094" s="204" t="s">
        <v>301</v>
      </c>
      <c r="E2094" s="215" t="s">
        <v>1</v>
      </c>
      <c r="F2094" s="216" t="s">
        <v>2376</v>
      </c>
      <c r="G2094" s="214"/>
      <c r="H2094" s="217">
        <v>9.99</v>
      </c>
      <c r="I2094" s="218"/>
      <c r="J2094" s="214"/>
      <c r="K2094" s="214"/>
      <c r="L2094" s="219"/>
      <c r="M2094" s="220"/>
      <c r="N2094" s="221"/>
      <c r="O2094" s="221"/>
      <c r="P2094" s="221"/>
      <c r="Q2094" s="221"/>
      <c r="R2094" s="221"/>
      <c r="S2094" s="221"/>
      <c r="T2094" s="222"/>
      <c r="AT2094" s="223" t="s">
        <v>301</v>
      </c>
      <c r="AU2094" s="223" t="s">
        <v>120</v>
      </c>
      <c r="AV2094" s="14" t="s">
        <v>120</v>
      </c>
      <c r="AW2094" s="14" t="s">
        <v>32</v>
      </c>
      <c r="AX2094" s="14" t="s">
        <v>77</v>
      </c>
      <c r="AY2094" s="223" t="s">
        <v>292</v>
      </c>
    </row>
    <row r="2095" spans="1:65" s="14" customFormat="1" ht="11.25">
      <c r="B2095" s="213"/>
      <c r="C2095" s="214"/>
      <c r="D2095" s="204" t="s">
        <v>301</v>
      </c>
      <c r="E2095" s="215" t="s">
        <v>1</v>
      </c>
      <c r="F2095" s="216" t="s">
        <v>2377</v>
      </c>
      <c r="G2095" s="214"/>
      <c r="H2095" s="217">
        <v>9.0860000000000003</v>
      </c>
      <c r="I2095" s="218"/>
      <c r="J2095" s="214"/>
      <c r="K2095" s="214"/>
      <c r="L2095" s="219"/>
      <c r="M2095" s="220"/>
      <c r="N2095" s="221"/>
      <c r="O2095" s="221"/>
      <c r="P2095" s="221"/>
      <c r="Q2095" s="221"/>
      <c r="R2095" s="221"/>
      <c r="S2095" s="221"/>
      <c r="T2095" s="222"/>
      <c r="AT2095" s="223" t="s">
        <v>301</v>
      </c>
      <c r="AU2095" s="223" t="s">
        <v>120</v>
      </c>
      <c r="AV2095" s="14" t="s">
        <v>120</v>
      </c>
      <c r="AW2095" s="14" t="s">
        <v>32</v>
      </c>
      <c r="AX2095" s="14" t="s">
        <v>77</v>
      </c>
      <c r="AY2095" s="223" t="s">
        <v>292</v>
      </c>
    </row>
    <row r="2096" spans="1:65" s="14" customFormat="1" ht="11.25">
      <c r="B2096" s="213"/>
      <c r="C2096" s="214"/>
      <c r="D2096" s="204" t="s">
        <v>301</v>
      </c>
      <c r="E2096" s="215" t="s">
        <v>1</v>
      </c>
      <c r="F2096" s="216" t="s">
        <v>2378</v>
      </c>
      <c r="G2096" s="214"/>
      <c r="H2096" s="217">
        <v>8.8019999999999996</v>
      </c>
      <c r="I2096" s="218"/>
      <c r="J2096" s="214"/>
      <c r="K2096" s="214"/>
      <c r="L2096" s="219"/>
      <c r="M2096" s="220"/>
      <c r="N2096" s="221"/>
      <c r="O2096" s="221"/>
      <c r="P2096" s="221"/>
      <c r="Q2096" s="221"/>
      <c r="R2096" s="221"/>
      <c r="S2096" s="221"/>
      <c r="T2096" s="222"/>
      <c r="AT2096" s="223" t="s">
        <v>301</v>
      </c>
      <c r="AU2096" s="223" t="s">
        <v>120</v>
      </c>
      <c r="AV2096" s="14" t="s">
        <v>120</v>
      </c>
      <c r="AW2096" s="14" t="s">
        <v>32</v>
      </c>
      <c r="AX2096" s="14" t="s">
        <v>77</v>
      </c>
      <c r="AY2096" s="223" t="s">
        <v>292</v>
      </c>
    </row>
    <row r="2097" spans="1:65" s="14" customFormat="1" ht="11.25">
      <c r="B2097" s="213"/>
      <c r="C2097" s="214"/>
      <c r="D2097" s="204" t="s">
        <v>301</v>
      </c>
      <c r="E2097" s="215" t="s">
        <v>1</v>
      </c>
      <c r="F2097" s="216" t="s">
        <v>2379</v>
      </c>
      <c r="G2097" s="214"/>
      <c r="H2097" s="217">
        <v>10.8</v>
      </c>
      <c r="I2097" s="218"/>
      <c r="J2097" s="214"/>
      <c r="K2097" s="214"/>
      <c r="L2097" s="219"/>
      <c r="M2097" s="220"/>
      <c r="N2097" s="221"/>
      <c r="O2097" s="221"/>
      <c r="P2097" s="221"/>
      <c r="Q2097" s="221"/>
      <c r="R2097" s="221"/>
      <c r="S2097" s="221"/>
      <c r="T2097" s="222"/>
      <c r="AT2097" s="223" t="s">
        <v>301</v>
      </c>
      <c r="AU2097" s="223" t="s">
        <v>120</v>
      </c>
      <c r="AV2097" s="14" t="s">
        <v>120</v>
      </c>
      <c r="AW2097" s="14" t="s">
        <v>32</v>
      </c>
      <c r="AX2097" s="14" t="s">
        <v>77</v>
      </c>
      <c r="AY2097" s="223" t="s">
        <v>292</v>
      </c>
    </row>
    <row r="2098" spans="1:65" s="14" customFormat="1" ht="11.25">
      <c r="B2098" s="213"/>
      <c r="C2098" s="214"/>
      <c r="D2098" s="204" t="s">
        <v>301</v>
      </c>
      <c r="E2098" s="215" t="s">
        <v>1</v>
      </c>
      <c r="F2098" s="216" t="s">
        <v>2380</v>
      </c>
      <c r="G2098" s="214"/>
      <c r="H2098" s="217">
        <v>11.259</v>
      </c>
      <c r="I2098" s="218"/>
      <c r="J2098" s="214"/>
      <c r="K2098" s="214"/>
      <c r="L2098" s="219"/>
      <c r="M2098" s="220"/>
      <c r="N2098" s="221"/>
      <c r="O2098" s="221"/>
      <c r="P2098" s="221"/>
      <c r="Q2098" s="221"/>
      <c r="R2098" s="221"/>
      <c r="S2098" s="221"/>
      <c r="T2098" s="222"/>
      <c r="AT2098" s="223" t="s">
        <v>301</v>
      </c>
      <c r="AU2098" s="223" t="s">
        <v>120</v>
      </c>
      <c r="AV2098" s="14" t="s">
        <v>120</v>
      </c>
      <c r="AW2098" s="14" t="s">
        <v>32</v>
      </c>
      <c r="AX2098" s="14" t="s">
        <v>77</v>
      </c>
      <c r="AY2098" s="223" t="s">
        <v>292</v>
      </c>
    </row>
    <row r="2099" spans="1:65" s="14" customFormat="1" ht="11.25">
      <c r="B2099" s="213"/>
      <c r="C2099" s="214"/>
      <c r="D2099" s="204" t="s">
        <v>301</v>
      </c>
      <c r="E2099" s="215" t="s">
        <v>1</v>
      </c>
      <c r="F2099" s="216" t="s">
        <v>2381</v>
      </c>
      <c r="G2099" s="214"/>
      <c r="H2099" s="217">
        <v>62.531999999999996</v>
      </c>
      <c r="I2099" s="218"/>
      <c r="J2099" s="214"/>
      <c r="K2099" s="214"/>
      <c r="L2099" s="219"/>
      <c r="M2099" s="220"/>
      <c r="N2099" s="221"/>
      <c r="O2099" s="221"/>
      <c r="P2099" s="221"/>
      <c r="Q2099" s="221"/>
      <c r="R2099" s="221"/>
      <c r="S2099" s="221"/>
      <c r="T2099" s="222"/>
      <c r="AT2099" s="223" t="s">
        <v>301</v>
      </c>
      <c r="AU2099" s="223" t="s">
        <v>120</v>
      </c>
      <c r="AV2099" s="14" t="s">
        <v>120</v>
      </c>
      <c r="AW2099" s="14" t="s">
        <v>32</v>
      </c>
      <c r="AX2099" s="14" t="s">
        <v>77</v>
      </c>
      <c r="AY2099" s="223" t="s">
        <v>292</v>
      </c>
    </row>
    <row r="2100" spans="1:65" s="14" customFormat="1" ht="11.25">
      <c r="B2100" s="213"/>
      <c r="C2100" s="214"/>
      <c r="D2100" s="204" t="s">
        <v>301</v>
      </c>
      <c r="E2100" s="215" t="s">
        <v>1</v>
      </c>
      <c r="F2100" s="216" t="s">
        <v>2382</v>
      </c>
      <c r="G2100" s="214"/>
      <c r="H2100" s="217">
        <v>221.72399999999999</v>
      </c>
      <c r="I2100" s="218"/>
      <c r="J2100" s="214"/>
      <c r="K2100" s="214"/>
      <c r="L2100" s="219"/>
      <c r="M2100" s="220"/>
      <c r="N2100" s="221"/>
      <c r="O2100" s="221"/>
      <c r="P2100" s="221"/>
      <c r="Q2100" s="221"/>
      <c r="R2100" s="221"/>
      <c r="S2100" s="221"/>
      <c r="T2100" s="222"/>
      <c r="AT2100" s="223" t="s">
        <v>301</v>
      </c>
      <c r="AU2100" s="223" t="s">
        <v>120</v>
      </c>
      <c r="AV2100" s="14" t="s">
        <v>120</v>
      </c>
      <c r="AW2100" s="14" t="s">
        <v>32</v>
      </c>
      <c r="AX2100" s="14" t="s">
        <v>77</v>
      </c>
      <c r="AY2100" s="223" t="s">
        <v>292</v>
      </c>
    </row>
    <row r="2101" spans="1:65" s="15" customFormat="1" ht="11.25">
      <c r="B2101" s="224"/>
      <c r="C2101" s="225"/>
      <c r="D2101" s="204" t="s">
        <v>301</v>
      </c>
      <c r="E2101" s="226" t="s">
        <v>1</v>
      </c>
      <c r="F2101" s="227" t="s">
        <v>304</v>
      </c>
      <c r="G2101" s="225"/>
      <c r="H2101" s="228">
        <v>752.45</v>
      </c>
      <c r="I2101" s="229"/>
      <c r="J2101" s="225"/>
      <c r="K2101" s="225"/>
      <c r="L2101" s="230"/>
      <c r="M2101" s="231"/>
      <c r="N2101" s="232"/>
      <c r="O2101" s="232"/>
      <c r="P2101" s="232"/>
      <c r="Q2101" s="232"/>
      <c r="R2101" s="232"/>
      <c r="S2101" s="232"/>
      <c r="T2101" s="233"/>
      <c r="AT2101" s="234" t="s">
        <v>301</v>
      </c>
      <c r="AU2101" s="234" t="s">
        <v>120</v>
      </c>
      <c r="AV2101" s="15" t="s">
        <v>299</v>
      </c>
      <c r="AW2101" s="15" t="s">
        <v>32</v>
      </c>
      <c r="AX2101" s="15" t="s">
        <v>85</v>
      </c>
      <c r="AY2101" s="234" t="s">
        <v>292</v>
      </c>
    </row>
    <row r="2102" spans="1:65" s="2" customFormat="1" ht="21.75" customHeight="1">
      <c r="A2102" s="35"/>
      <c r="B2102" s="36"/>
      <c r="C2102" s="189" t="s">
        <v>2383</v>
      </c>
      <c r="D2102" s="189" t="s">
        <v>294</v>
      </c>
      <c r="E2102" s="190" t="s">
        <v>2384</v>
      </c>
      <c r="F2102" s="191" t="s">
        <v>2385</v>
      </c>
      <c r="G2102" s="192" t="s">
        <v>581</v>
      </c>
      <c r="H2102" s="193">
        <v>7</v>
      </c>
      <c r="I2102" s="194"/>
      <c r="J2102" s="195">
        <f>ROUND(I2102*H2102,2)</f>
        <v>0</v>
      </c>
      <c r="K2102" s="191" t="s">
        <v>298</v>
      </c>
      <c r="L2102" s="40"/>
      <c r="M2102" s="196" t="s">
        <v>1</v>
      </c>
      <c r="N2102" s="197" t="s">
        <v>43</v>
      </c>
      <c r="O2102" s="72"/>
      <c r="P2102" s="198">
        <f>O2102*H2102</f>
        <v>0</v>
      </c>
      <c r="Q2102" s="198">
        <v>0</v>
      </c>
      <c r="R2102" s="198">
        <f>Q2102*H2102</f>
        <v>0</v>
      </c>
      <c r="S2102" s="198">
        <v>0</v>
      </c>
      <c r="T2102" s="199">
        <f>S2102*H2102</f>
        <v>0</v>
      </c>
      <c r="U2102" s="35"/>
      <c r="V2102" s="35"/>
      <c r="W2102" s="35"/>
      <c r="X2102" s="35"/>
      <c r="Y2102" s="35"/>
      <c r="Z2102" s="35"/>
      <c r="AA2102" s="35"/>
      <c r="AB2102" s="35"/>
      <c r="AC2102" s="35"/>
      <c r="AD2102" s="35"/>
      <c r="AE2102" s="35"/>
      <c r="AR2102" s="200" t="s">
        <v>438</v>
      </c>
      <c r="AT2102" s="200" t="s">
        <v>294</v>
      </c>
      <c r="AU2102" s="200" t="s">
        <v>120</v>
      </c>
      <c r="AY2102" s="18" t="s">
        <v>292</v>
      </c>
      <c r="BE2102" s="201">
        <f>IF(N2102="základní",J2102,0)</f>
        <v>0</v>
      </c>
      <c r="BF2102" s="201">
        <f>IF(N2102="snížená",J2102,0)</f>
        <v>0</v>
      </c>
      <c r="BG2102" s="201">
        <f>IF(N2102="zákl. přenesená",J2102,0)</f>
        <v>0</v>
      </c>
      <c r="BH2102" s="201">
        <f>IF(N2102="sníž. přenesená",J2102,0)</f>
        <v>0</v>
      </c>
      <c r="BI2102" s="201">
        <f>IF(N2102="nulová",J2102,0)</f>
        <v>0</v>
      </c>
      <c r="BJ2102" s="18" t="s">
        <v>120</v>
      </c>
      <c r="BK2102" s="201">
        <f>ROUND(I2102*H2102,2)</f>
        <v>0</v>
      </c>
      <c r="BL2102" s="18" t="s">
        <v>438</v>
      </c>
      <c r="BM2102" s="200" t="s">
        <v>2386</v>
      </c>
    </row>
    <row r="2103" spans="1:65" s="14" customFormat="1" ht="11.25">
      <c r="B2103" s="213"/>
      <c r="C2103" s="214"/>
      <c r="D2103" s="204" t="s">
        <v>301</v>
      </c>
      <c r="E2103" s="215" t="s">
        <v>1</v>
      </c>
      <c r="F2103" s="216" t="s">
        <v>2387</v>
      </c>
      <c r="G2103" s="214"/>
      <c r="H2103" s="217">
        <v>3</v>
      </c>
      <c r="I2103" s="218"/>
      <c r="J2103" s="214"/>
      <c r="K2103" s="214"/>
      <c r="L2103" s="219"/>
      <c r="M2103" s="220"/>
      <c r="N2103" s="221"/>
      <c r="O2103" s="221"/>
      <c r="P2103" s="221"/>
      <c r="Q2103" s="221"/>
      <c r="R2103" s="221"/>
      <c r="S2103" s="221"/>
      <c r="T2103" s="222"/>
      <c r="AT2103" s="223" t="s">
        <v>301</v>
      </c>
      <c r="AU2103" s="223" t="s">
        <v>120</v>
      </c>
      <c r="AV2103" s="14" t="s">
        <v>120</v>
      </c>
      <c r="AW2103" s="14" t="s">
        <v>32</v>
      </c>
      <c r="AX2103" s="14" t="s">
        <v>77</v>
      </c>
      <c r="AY2103" s="223" t="s">
        <v>292</v>
      </c>
    </row>
    <row r="2104" spans="1:65" s="14" customFormat="1" ht="11.25">
      <c r="B2104" s="213"/>
      <c r="C2104" s="214"/>
      <c r="D2104" s="204" t="s">
        <v>301</v>
      </c>
      <c r="E2104" s="215" t="s">
        <v>1</v>
      </c>
      <c r="F2104" s="216" t="s">
        <v>2388</v>
      </c>
      <c r="G2104" s="214"/>
      <c r="H2104" s="217">
        <v>2</v>
      </c>
      <c r="I2104" s="218"/>
      <c r="J2104" s="214"/>
      <c r="K2104" s="214"/>
      <c r="L2104" s="219"/>
      <c r="M2104" s="220"/>
      <c r="N2104" s="221"/>
      <c r="O2104" s="221"/>
      <c r="P2104" s="221"/>
      <c r="Q2104" s="221"/>
      <c r="R2104" s="221"/>
      <c r="S2104" s="221"/>
      <c r="T2104" s="222"/>
      <c r="AT2104" s="223" t="s">
        <v>301</v>
      </c>
      <c r="AU2104" s="223" t="s">
        <v>120</v>
      </c>
      <c r="AV2104" s="14" t="s">
        <v>120</v>
      </c>
      <c r="AW2104" s="14" t="s">
        <v>32</v>
      </c>
      <c r="AX2104" s="14" t="s">
        <v>77</v>
      </c>
      <c r="AY2104" s="223" t="s">
        <v>292</v>
      </c>
    </row>
    <row r="2105" spans="1:65" s="14" customFormat="1" ht="11.25">
      <c r="B2105" s="213"/>
      <c r="C2105" s="214"/>
      <c r="D2105" s="204" t="s">
        <v>301</v>
      </c>
      <c r="E2105" s="215" t="s">
        <v>1</v>
      </c>
      <c r="F2105" s="216" t="s">
        <v>2389</v>
      </c>
      <c r="G2105" s="214"/>
      <c r="H2105" s="217">
        <v>1</v>
      </c>
      <c r="I2105" s="218"/>
      <c r="J2105" s="214"/>
      <c r="K2105" s="214"/>
      <c r="L2105" s="219"/>
      <c r="M2105" s="220"/>
      <c r="N2105" s="221"/>
      <c r="O2105" s="221"/>
      <c r="P2105" s="221"/>
      <c r="Q2105" s="221"/>
      <c r="R2105" s="221"/>
      <c r="S2105" s="221"/>
      <c r="T2105" s="222"/>
      <c r="AT2105" s="223" t="s">
        <v>301</v>
      </c>
      <c r="AU2105" s="223" t="s">
        <v>120</v>
      </c>
      <c r="AV2105" s="14" t="s">
        <v>120</v>
      </c>
      <c r="AW2105" s="14" t="s">
        <v>32</v>
      </c>
      <c r="AX2105" s="14" t="s">
        <v>77</v>
      </c>
      <c r="AY2105" s="223" t="s">
        <v>292</v>
      </c>
    </row>
    <row r="2106" spans="1:65" s="14" customFormat="1" ht="11.25">
      <c r="B2106" s="213"/>
      <c r="C2106" s="214"/>
      <c r="D2106" s="204" t="s">
        <v>301</v>
      </c>
      <c r="E2106" s="215" t="s">
        <v>1</v>
      </c>
      <c r="F2106" s="216" t="s">
        <v>2390</v>
      </c>
      <c r="G2106" s="214"/>
      <c r="H2106" s="217">
        <v>1</v>
      </c>
      <c r="I2106" s="218"/>
      <c r="J2106" s="214"/>
      <c r="K2106" s="214"/>
      <c r="L2106" s="219"/>
      <c r="M2106" s="220"/>
      <c r="N2106" s="221"/>
      <c r="O2106" s="221"/>
      <c r="P2106" s="221"/>
      <c r="Q2106" s="221"/>
      <c r="R2106" s="221"/>
      <c r="S2106" s="221"/>
      <c r="T2106" s="222"/>
      <c r="AT2106" s="223" t="s">
        <v>301</v>
      </c>
      <c r="AU2106" s="223" t="s">
        <v>120</v>
      </c>
      <c r="AV2106" s="14" t="s">
        <v>120</v>
      </c>
      <c r="AW2106" s="14" t="s">
        <v>32</v>
      </c>
      <c r="AX2106" s="14" t="s">
        <v>77</v>
      </c>
      <c r="AY2106" s="223" t="s">
        <v>292</v>
      </c>
    </row>
    <row r="2107" spans="1:65" s="15" customFormat="1" ht="11.25">
      <c r="B2107" s="224"/>
      <c r="C2107" s="225"/>
      <c r="D2107" s="204" t="s">
        <v>301</v>
      </c>
      <c r="E2107" s="226" t="s">
        <v>1</v>
      </c>
      <c r="F2107" s="227" t="s">
        <v>304</v>
      </c>
      <c r="G2107" s="225"/>
      <c r="H2107" s="228">
        <v>7</v>
      </c>
      <c r="I2107" s="229"/>
      <c r="J2107" s="225"/>
      <c r="K2107" s="225"/>
      <c r="L2107" s="230"/>
      <c r="M2107" s="231"/>
      <c r="N2107" s="232"/>
      <c r="O2107" s="232"/>
      <c r="P2107" s="232"/>
      <c r="Q2107" s="232"/>
      <c r="R2107" s="232"/>
      <c r="S2107" s="232"/>
      <c r="T2107" s="233"/>
      <c r="AT2107" s="234" t="s">
        <v>301</v>
      </c>
      <c r="AU2107" s="234" t="s">
        <v>120</v>
      </c>
      <c r="AV2107" s="15" t="s">
        <v>299</v>
      </c>
      <c r="AW2107" s="15" t="s">
        <v>32</v>
      </c>
      <c r="AX2107" s="15" t="s">
        <v>85</v>
      </c>
      <c r="AY2107" s="234" t="s">
        <v>292</v>
      </c>
    </row>
    <row r="2108" spans="1:65" s="2" customFormat="1" ht="24.2" customHeight="1">
      <c r="A2108" s="35"/>
      <c r="B2108" s="36"/>
      <c r="C2108" s="189" t="s">
        <v>2391</v>
      </c>
      <c r="D2108" s="189" t="s">
        <v>294</v>
      </c>
      <c r="E2108" s="190" t="s">
        <v>2392</v>
      </c>
      <c r="F2108" s="191" t="s">
        <v>2393</v>
      </c>
      <c r="G2108" s="192" t="s">
        <v>581</v>
      </c>
      <c r="H2108" s="193">
        <v>4</v>
      </c>
      <c r="I2108" s="194"/>
      <c r="J2108" s="195">
        <f>ROUND(I2108*H2108,2)</f>
        <v>0</v>
      </c>
      <c r="K2108" s="191" t="s">
        <v>298</v>
      </c>
      <c r="L2108" s="40"/>
      <c r="M2108" s="196" t="s">
        <v>1</v>
      </c>
      <c r="N2108" s="197" t="s">
        <v>43</v>
      </c>
      <c r="O2108" s="72"/>
      <c r="P2108" s="198">
        <f>O2108*H2108</f>
        <v>0</v>
      </c>
      <c r="Q2108" s="198">
        <v>0</v>
      </c>
      <c r="R2108" s="198">
        <f>Q2108*H2108</f>
        <v>0</v>
      </c>
      <c r="S2108" s="198">
        <v>0</v>
      </c>
      <c r="T2108" s="199">
        <f>S2108*H2108</f>
        <v>0</v>
      </c>
      <c r="U2108" s="35"/>
      <c r="V2108" s="35"/>
      <c r="W2108" s="35"/>
      <c r="X2108" s="35"/>
      <c r="Y2108" s="35"/>
      <c r="Z2108" s="35"/>
      <c r="AA2108" s="35"/>
      <c r="AB2108" s="35"/>
      <c r="AC2108" s="35"/>
      <c r="AD2108" s="35"/>
      <c r="AE2108" s="35"/>
      <c r="AR2108" s="200" t="s">
        <v>438</v>
      </c>
      <c r="AT2108" s="200" t="s">
        <v>294</v>
      </c>
      <c r="AU2108" s="200" t="s">
        <v>120</v>
      </c>
      <c r="AY2108" s="18" t="s">
        <v>292</v>
      </c>
      <c r="BE2108" s="201">
        <f>IF(N2108="základní",J2108,0)</f>
        <v>0</v>
      </c>
      <c r="BF2108" s="201">
        <f>IF(N2108="snížená",J2108,0)</f>
        <v>0</v>
      </c>
      <c r="BG2108" s="201">
        <f>IF(N2108="zákl. přenesená",J2108,0)</f>
        <v>0</v>
      </c>
      <c r="BH2108" s="201">
        <f>IF(N2108="sníž. přenesená",J2108,0)</f>
        <v>0</v>
      </c>
      <c r="BI2108" s="201">
        <f>IF(N2108="nulová",J2108,0)</f>
        <v>0</v>
      </c>
      <c r="BJ2108" s="18" t="s">
        <v>120</v>
      </c>
      <c r="BK2108" s="201">
        <f>ROUND(I2108*H2108,2)</f>
        <v>0</v>
      </c>
      <c r="BL2108" s="18" t="s">
        <v>438</v>
      </c>
      <c r="BM2108" s="200" t="s">
        <v>2394</v>
      </c>
    </row>
    <row r="2109" spans="1:65" s="13" customFormat="1" ht="11.25">
      <c r="B2109" s="202"/>
      <c r="C2109" s="203"/>
      <c r="D2109" s="204" t="s">
        <v>301</v>
      </c>
      <c r="E2109" s="205" t="s">
        <v>1</v>
      </c>
      <c r="F2109" s="206" t="s">
        <v>2395</v>
      </c>
      <c r="G2109" s="203"/>
      <c r="H2109" s="205" t="s">
        <v>1</v>
      </c>
      <c r="I2109" s="207"/>
      <c r="J2109" s="203"/>
      <c r="K2109" s="203"/>
      <c r="L2109" s="208"/>
      <c r="M2109" s="209"/>
      <c r="N2109" s="210"/>
      <c r="O2109" s="210"/>
      <c r="P2109" s="210"/>
      <c r="Q2109" s="210"/>
      <c r="R2109" s="210"/>
      <c r="S2109" s="210"/>
      <c r="T2109" s="211"/>
      <c r="AT2109" s="212" t="s">
        <v>301</v>
      </c>
      <c r="AU2109" s="212" t="s">
        <v>120</v>
      </c>
      <c r="AV2109" s="13" t="s">
        <v>85</v>
      </c>
      <c r="AW2109" s="13" t="s">
        <v>32</v>
      </c>
      <c r="AX2109" s="13" t="s">
        <v>77</v>
      </c>
      <c r="AY2109" s="212" t="s">
        <v>292</v>
      </c>
    </row>
    <row r="2110" spans="1:65" s="14" customFormat="1" ht="11.25">
      <c r="B2110" s="213"/>
      <c r="C2110" s="214"/>
      <c r="D2110" s="204" t="s">
        <v>301</v>
      </c>
      <c r="E2110" s="215" t="s">
        <v>1</v>
      </c>
      <c r="F2110" s="216" t="s">
        <v>2396</v>
      </c>
      <c r="G2110" s="214"/>
      <c r="H2110" s="217">
        <v>2</v>
      </c>
      <c r="I2110" s="218"/>
      <c r="J2110" s="214"/>
      <c r="K2110" s="214"/>
      <c r="L2110" s="219"/>
      <c r="M2110" s="220"/>
      <c r="N2110" s="221"/>
      <c r="O2110" s="221"/>
      <c r="P2110" s="221"/>
      <c r="Q2110" s="221"/>
      <c r="R2110" s="221"/>
      <c r="S2110" s="221"/>
      <c r="T2110" s="222"/>
      <c r="AT2110" s="223" t="s">
        <v>301</v>
      </c>
      <c r="AU2110" s="223" t="s">
        <v>120</v>
      </c>
      <c r="AV2110" s="14" t="s">
        <v>120</v>
      </c>
      <c r="AW2110" s="14" t="s">
        <v>32</v>
      </c>
      <c r="AX2110" s="14" t="s">
        <v>77</v>
      </c>
      <c r="AY2110" s="223" t="s">
        <v>292</v>
      </c>
    </row>
    <row r="2111" spans="1:65" s="14" customFormat="1" ht="11.25">
      <c r="B2111" s="213"/>
      <c r="C2111" s="214"/>
      <c r="D2111" s="204" t="s">
        <v>301</v>
      </c>
      <c r="E2111" s="215" t="s">
        <v>1</v>
      </c>
      <c r="F2111" s="216" t="s">
        <v>2397</v>
      </c>
      <c r="G2111" s="214"/>
      <c r="H2111" s="217">
        <v>2</v>
      </c>
      <c r="I2111" s="218"/>
      <c r="J2111" s="214"/>
      <c r="K2111" s="214"/>
      <c r="L2111" s="219"/>
      <c r="M2111" s="220"/>
      <c r="N2111" s="221"/>
      <c r="O2111" s="221"/>
      <c r="P2111" s="221"/>
      <c r="Q2111" s="221"/>
      <c r="R2111" s="221"/>
      <c r="S2111" s="221"/>
      <c r="T2111" s="222"/>
      <c r="AT2111" s="223" t="s">
        <v>301</v>
      </c>
      <c r="AU2111" s="223" t="s">
        <v>120</v>
      </c>
      <c r="AV2111" s="14" t="s">
        <v>120</v>
      </c>
      <c r="AW2111" s="14" t="s">
        <v>32</v>
      </c>
      <c r="AX2111" s="14" t="s">
        <v>77</v>
      </c>
      <c r="AY2111" s="223" t="s">
        <v>292</v>
      </c>
    </row>
    <row r="2112" spans="1:65" s="15" customFormat="1" ht="11.25">
      <c r="B2112" s="224"/>
      <c r="C2112" s="225"/>
      <c r="D2112" s="204" t="s">
        <v>301</v>
      </c>
      <c r="E2112" s="226" t="s">
        <v>1</v>
      </c>
      <c r="F2112" s="227" t="s">
        <v>304</v>
      </c>
      <c r="G2112" s="225"/>
      <c r="H2112" s="228">
        <v>4</v>
      </c>
      <c r="I2112" s="229"/>
      <c r="J2112" s="225"/>
      <c r="K2112" s="225"/>
      <c r="L2112" s="230"/>
      <c r="M2112" s="231"/>
      <c r="N2112" s="232"/>
      <c r="O2112" s="232"/>
      <c r="P2112" s="232"/>
      <c r="Q2112" s="232"/>
      <c r="R2112" s="232"/>
      <c r="S2112" s="232"/>
      <c r="T2112" s="233"/>
      <c r="AT2112" s="234" t="s">
        <v>301</v>
      </c>
      <c r="AU2112" s="234" t="s">
        <v>120</v>
      </c>
      <c r="AV2112" s="15" t="s">
        <v>299</v>
      </c>
      <c r="AW2112" s="15" t="s">
        <v>32</v>
      </c>
      <c r="AX2112" s="15" t="s">
        <v>85</v>
      </c>
      <c r="AY2112" s="234" t="s">
        <v>292</v>
      </c>
    </row>
    <row r="2113" spans="1:65" s="2" customFormat="1" ht="24.2" customHeight="1">
      <c r="A2113" s="35"/>
      <c r="B2113" s="36"/>
      <c r="C2113" s="189" t="s">
        <v>2398</v>
      </c>
      <c r="D2113" s="189" t="s">
        <v>294</v>
      </c>
      <c r="E2113" s="190" t="s">
        <v>2399</v>
      </c>
      <c r="F2113" s="191" t="s">
        <v>2400</v>
      </c>
      <c r="G2113" s="192" t="s">
        <v>581</v>
      </c>
      <c r="H2113" s="193">
        <v>7</v>
      </c>
      <c r="I2113" s="194"/>
      <c r="J2113" s="195">
        <f>ROUND(I2113*H2113,2)</f>
        <v>0</v>
      </c>
      <c r="K2113" s="191" t="s">
        <v>298</v>
      </c>
      <c r="L2113" s="40"/>
      <c r="M2113" s="196" t="s">
        <v>1</v>
      </c>
      <c r="N2113" s="197" t="s">
        <v>43</v>
      </c>
      <c r="O2113" s="72"/>
      <c r="P2113" s="198">
        <f>O2113*H2113</f>
        <v>0</v>
      </c>
      <c r="Q2113" s="198">
        <v>0</v>
      </c>
      <c r="R2113" s="198">
        <f>Q2113*H2113</f>
        <v>0</v>
      </c>
      <c r="S2113" s="198">
        <v>0</v>
      </c>
      <c r="T2113" s="199">
        <f>S2113*H2113</f>
        <v>0</v>
      </c>
      <c r="U2113" s="35"/>
      <c r="V2113" s="35"/>
      <c r="W2113" s="35"/>
      <c r="X2113" s="35"/>
      <c r="Y2113" s="35"/>
      <c r="Z2113" s="35"/>
      <c r="AA2113" s="35"/>
      <c r="AB2113" s="35"/>
      <c r="AC2113" s="35"/>
      <c r="AD2113" s="35"/>
      <c r="AE2113" s="35"/>
      <c r="AR2113" s="200" t="s">
        <v>438</v>
      </c>
      <c r="AT2113" s="200" t="s">
        <v>294</v>
      </c>
      <c r="AU2113" s="200" t="s">
        <v>120</v>
      </c>
      <c r="AY2113" s="18" t="s">
        <v>292</v>
      </c>
      <c r="BE2113" s="201">
        <f>IF(N2113="základní",J2113,0)</f>
        <v>0</v>
      </c>
      <c r="BF2113" s="201">
        <f>IF(N2113="snížená",J2113,0)</f>
        <v>0</v>
      </c>
      <c r="BG2113" s="201">
        <f>IF(N2113="zákl. přenesená",J2113,0)</f>
        <v>0</v>
      </c>
      <c r="BH2113" s="201">
        <f>IF(N2113="sníž. přenesená",J2113,0)</f>
        <v>0</v>
      </c>
      <c r="BI2113" s="201">
        <f>IF(N2113="nulová",J2113,0)</f>
        <v>0</v>
      </c>
      <c r="BJ2113" s="18" t="s">
        <v>120</v>
      </c>
      <c r="BK2113" s="201">
        <f>ROUND(I2113*H2113,2)</f>
        <v>0</v>
      </c>
      <c r="BL2113" s="18" t="s">
        <v>438</v>
      </c>
      <c r="BM2113" s="200" t="s">
        <v>2401</v>
      </c>
    </row>
    <row r="2114" spans="1:65" s="14" customFormat="1" ht="11.25">
      <c r="B2114" s="213"/>
      <c r="C2114" s="214"/>
      <c r="D2114" s="204" t="s">
        <v>301</v>
      </c>
      <c r="E2114" s="215" t="s">
        <v>1</v>
      </c>
      <c r="F2114" s="216" t="s">
        <v>2402</v>
      </c>
      <c r="G2114" s="214"/>
      <c r="H2114" s="217">
        <v>1</v>
      </c>
      <c r="I2114" s="218"/>
      <c r="J2114" s="214"/>
      <c r="K2114" s="214"/>
      <c r="L2114" s="219"/>
      <c r="M2114" s="220"/>
      <c r="N2114" s="221"/>
      <c r="O2114" s="221"/>
      <c r="P2114" s="221"/>
      <c r="Q2114" s="221"/>
      <c r="R2114" s="221"/>
      <c r="S2114" s="221"/>
      <c r="T2114" s="222"/>
      <c r="AT2114" s="223" t="s">
        <v>301</v>
      </c>
      <c r="AU2114" s="223" t="s">
        <v>120</v>
      </c>
      <c r="AV2114" s="14" t="s">
        <v>120</v>
      </c>
      <c r="AW2114" s="14" t="s">
        <v>32</v>
      </c>
      <c r="AX2114" s="14" t="s">
        <v>77</v>
      </c>
      <c r="AY2114" s="223" t="s">
        <v>292</v>
      </c>
    </row>
    <row r="2115" spans="1:65" s="14" customFormat="1" ht="11.25">
      <c r="B2115" s="213"/>
      <c r="C2115" s="214"/>
      <c r="D2115" s="204" t="s">
        <v>301</v>
      </c>
      <c r="E2115" s="215" t="s">
        <v>1</v>
      </c>
      <c r="F2115" s="216" t="s">
        <v>2403</v>
      </c>
      <c r="G2115" s="214"/>
      <c r="H2115" s="217">
        <v>1</v>
      </c>
      <c r="I2115" s="218"/>
      <c r="J2115" s="214"/>
      <c r="K2115" s="214"/>
      <c r="L2115" s="219"/>
      <c r="M2115" s="220"/>
      <c r="N2115" s="221"/>
      <c r="O2115" s="221"/>
      <c r="P2115" s="221"/>
      <c r="Q2115" s="221"/>
      <c r="R2115" s="221"/>
      <c r="S2115" s="221"/>
      <c r="T2115" s="222"/>
      <c r="AT2115" s="223" t="s">
        <v>301</v>
      </c>
      <c r="AU2115" s="223" t="s">
        <v>120</v>
      </c>
      <c r="AV2115" s="14" t="s">
        <v>120</v>
      </c>
      <c r="AW2115" s="14" t="s">
        <v>32</v>
      </c>
      <c r="AX2115" s="14" t="s">
        <v>77</v>
      </c>
      <c r="AY2115" s="223" t="s">
        <v>292</v>
      </c>
    </row>
    <row r="2116" spans="1:65" s="14" customFormat="1" ht="11.25">
      <c r="B2116" s="213"/>
      <c r="C2116" s="214"/>
      <c r="D2116" s="204" t="s">
        <v>301</v>
      </c>
      <c r="E2116" s="215" t="s">
        <v>1</v>
      </c>
      <c r="F2116" s="216" t="s">
        <v>2404</v>
      </c>
      <c r="G2116" s="214"/>
      <c r="H2116" s="217">
        <v>1</v>
      </c>
      <c r="I2116" s="218"/>
      <c r="J2116" s="214"/>
      <c r="K2116" s="214"/>
      <c r="L2116" s="219"/>
      <c r="M2116" s="220"/>
      <c r="N2116" s="221"/>
      <c r="O2116" s="221"/>
      <c r="P2116" s="221"/>
      <c r="Q2116" s="221"/>
      <c r="R2116" s="221"/>
      <c r="S2116" s="221"/>
      <c r="T2116" s="222"/>
      <c r="AT2116" s="223" t="s">
        <v>301</v>
      </c>
      <c r="AU2116" s="223" t="s">
        <v>120</v>
      </c>
      <c r="AV2116" s="14" t="s">
        <v>120</v>
      </c>
      <c r="AW2116" s="14" t="s">
        <v>32</v>
      </c>
      <c r="AX2116" s="14" t="s">
        <v>77</v>
      </c>
      <c r="AY2116" s="223" t="s">
        <v>292</v>
      </c>
    </row>
    <row r="2117" spans="1:65" s="14" customFormat="1" ht="11.25">
      <c r="B2117" s="213"/>
      <c r="C2117" s="214"/>
      <c r="D2117" s="204" t="s">
        <v>301</v>
      </c>
      <c r="E2117" s="215" t="s">
        <v>1</v>
      </c>
      <c r="F2117" s="216" t="s">
        <v>2405</v>
      </c>
      <c r="G2117" s="214"/>
      <c r="H2117" s="217">
        <v>1</v>
      </c>
      <c r="I2117" s="218"/>
      <c r="J2117" s="214"/>
      <c r="K2117" s="214"/>
      <c r="L2117" s="219"/>
      <c r="M2117" s="220"/>
      <c r="N2117" s="221"/>
      <c r="O2117" s="221"/>
      <c r="P2117" s="221"/>
      <c r="Q2117" s="221"/>
      <c r="R2117" s="221"/>
      <c r="S2117" s="221"/>
      <c r="T2117" s="222"/>
      <c r="AT2117" s="223" t="s">
        <v>301</v>
      </c>
      <c r="AU2117" s="223" t="s">
        <v>120</v>
      </c>
      <c r="AV2117" s="14" t="s">
        <v>120</v>
      </c>
      <c r="AW2117" s="14" t="s">
        <v>32</v>
      </c>
      <c r="AX2117" s="14" t="s">
        <v>77</v>
      </c>
      <c r="AY2117" s="223" t="s">
        <v>292</v>
      </c>
    </row>
    <row r="2118" spans="1:65" s="14" customFormat="1" ht="11.25">
      <c r="B2118" s="213"/>
      <c r="C2118" s="214"/>
      <c r="D2118" s="204" t="s">
        <v>301</v>
      </c>
      <c r="E2118" s="215" t="s">
        <v>1</v>
      </c>
      <c r="F2118" s="216" t="s">
        <v>2406</v>
      </c>
      <c r="G2118" s="214"/>
      <c r="H2118" s="217">
        <v>1</v>
      </c>
      <c r="I2118" s="218"/>
      <c r="J2118" s="214"/>
      <c r="K2118" s="214"/>
      <c r="L2118" s="219"/>
      <c r="M2118" s="220"/>
      <c r="N2118" s="221"/>
      <c r="O2118" s="221"/>
      <c r="P2118" s="221"/>
      <c r="Q2118" s="221"/>
      <c r="R2118" s="221"/>
      <c r="S2118" s="221"/>
      <c r="T2118" s="222"/>
      <c r="AT2118" s="223" t="s">
        <v>301</v>
      </c>
      <c r="AU2118" s="223" t="s">
        <v>120</v>
      </c>
      <c r="AV2118" s="14" t="s">
        <v>120</v>
      </c>
      <c r="AW2118" s="14" t="s">
        <v>32</v>
      </c>
      <c r="AX2118" s="14" t="s">
        <v>77</v>
      </c>
      <c r="AY2118" s="223" t="s">
        <v>292</v>
      </c>
    </row>
    <row r="2119" spans="1:65" s="14" customFormat="1" ht="11.25">
      <c r="B2119" s="213"/>
      <c r="C2119" s="214"/>
      <c r="D2119" s="204" t="s">
        <v>301</v>
      </c>
      <c r="E2119" s="215" t="s">
        <v>1</v>
      </c>
      <c r="F2119" s="216" t="s">
        <v>2407</v>
      </c>
      <c r="G2119" s="214"/>
      <c r="H2119" s="217">
        <v>1</v>
      </c>
      <c r="I2119" s="218"/>
      <c r="J2119" s="214"/>
      <c r="K2119" s="214"/>
      <c r="L2119" s="219"/>
      <c r="M2119" s="220"/>
      <c r="N2119" s="221"/>
      <c r="O2119" s="221"/>
      <c r="P2119" s="221"/>
      <c r="Q2119" s="221"/>
      <c r="R2119" s="221"/>
      <c r="S2119" s="221"/>
      <c r="T2119" s="222"/>
      <c r="AT2119" s="223" t="s">
        <v>301</v>
      </c>
      <c r="AU2119" s="223" t="s">
        <v>120</v>
      </c>
      <c r="AV2119" s="14" t="s">
        <v>120</v>
      </c>
      <c r="AW2119" s="14" t="s">
        <v>32</v>
      </c>
      <c r="AX2119" s="14" t="s">
        <v>77</v>
      </c>
      <c r="AY2119" s="223" t="s">
        <v>292</v>
      </c>
    </row>
    <row r="2120" spans="1:65" s="14" customFormat="1" ht="11.25">
      <c r="B2120" s="213"/>
      <c r="C2120" s="214"/>
      <c r="D2120" s="204" t="s">
        <v>301</v>
      </c>
      <c r="E2120" s="215" t="s">
        <v>1</v>
      </c>
      <c r="F2120" s="216" t="s">
        <v>2408</v>
      </c>
      <c r="G2120" s="214"/>
      <c r="H2120" s="217">
        <v>1</v>
      </c>
      <c r="I2120" s="218"/>
      <c r="J2120" s="214"/>
      <c r="K2120" s="214"/>
      <c r="L2120" s="219"/>
      <c r="M2120" s="220"/>
      <c r="N2120" s="221"/>
      <c r="O2120" s="221"/>
      <c r="P2120" s="221"/>
      <c r="Q2120" s="221"/>
      <c r="R2120" s="221"/>
      <c r="S2120" s="221"/>
      <c r="T2120" s="222"/>
      <c r="AT2120" s="223" t="s">
        <v>301</v>
      </c>
      <c r="AU2120" s="223" t="s">
        <v>120</v>
      </c>
      <c r="AV2120" s="14" t="s">
        <v>120</v>
      </c>
      <c r="AW2120" s="14" t="s">
        <v>32</v>
      </c>
      <c r="AX2120" s="14" t="s">
        <v>77</v>
      </c>
      <c r="AY2120" s="223" t="s">
        <v>292</v>
      </c>
    </row>
    <row r="2121" spans="1:65" s="15" customFormat="1" ht="11.25">
      <c r="B2121" s="224"/>
      <c r="C2121" s="225"/>
      <c r="D2121" s="204" t="s">
        <v>301</v>
      </c>
      <c r="E2121" s="226" t="s">
        <v>1</v>
      </c>
      <c r="F2121" s="227" t="s">
        <v>304</v>
      </c>
      <c r="G2121" s="225"/>
      <c r="H2121" s="228">
        <v>7</v>
      </c>
      <c r="I2121" s="229"/>
      <c r="J2121" s="225"/>
      <c r="K2121" s="225"/>
      <c r="L2121" s="230"/>
      <c r="M2121" s="231"/>
      <c r="N2121" s="232"/>
      <c r="O2121" s="232"/>
      <c r="P2121" s="232"/>
      <c r="Q2121" s="232"/>
      <c r="R2121" s="232"/>
      <c r="S2121" s="232"/>
      <c r="T2121" s="233"/>
      <c r="AT2121" s="234" t="s">
        <v>301</v>
      </c>
      <c r="AU2121" s="234" t="s">
        <v>120</v>
      </c>
      <c r="AV2121" s="15" t="s">
        <v>299</v>
      </c>
      <c r="AW2121" s="15" t="s">
        <v>32</v>
      </c>
      <c r="AX2121" s="15" t="s">
        <v>85</v>
      </c>
      <c r="AY2121" s="234" t="s">
        <v>292</v>
      </c>
    </row>
    <row r="2122" spans="1:65" s="2" customFormat="1" ht="24.2" customHeight="1">
      <c r="A2122" s="35"/>
      <c r="B2122" s="36"/>
      <c r="C2122" s="189" t="s">
        <v>2409</v>
      </c>
      <c r="D2122" s="189" t="s">
        <v>294</v>
      </c>
      <c r="E2122" s="190" t="s">
        <v>2410</v>
      </c>
      <c r="F2122" s="191" t="s">
        <v>2411</v>
      </c>
      <c r="G2122" s="192" t="s">
        <v>581</v>
      </c>
      <c r="H2122" s="193">
        <v>4</v>
      </c>
      <c r="I2122" s="194"/>
      <c r="J2122" s="195">
        <f>ROUND(I2122*H2122,2)</f>
        <v>0</v>
      </c>
      <c r="K2122" s="191" t="s">
        <v>298</v>
      </c>
      <c r="L2122" s="40"/>
      <c r="M2122" s="196" t="s">
        <v>1</v>
      </c>
      <c r="N2122" s="197" t="s">
        <v>43</v>
      </c>
      <c r="O2122" s="72"/>
      <c r="P2122" s="198">
        <f>O2122*H2122</f>
        <v>0</v>
      </c>
      <c r="Q2122" s="198">
        <v>0</v>
      </c>
      <c r="R2122" s="198">
        <f>Q2122*H2122</f>
        <v>0</v>
      </c>
      <c r="S2122" s="198">
        <v>0</v>
      </c>
      <c r="T2122" s="199">
        <f>S2122*H2122</f>
        <v>0</v>
      </c>
      <c r="U2122" s="35"/>
      <c r="V2122" s="35"/>
      <c r="W2122" s="35"/>
      <c r="X2122" s="35"/>
      <c r="Y2122" s="35"/>
      <c r="Z2122" s="35"/>
      <c r="AA2122" s="35"/>
      <c r="AB2122" s="35"/>
      <c r="AC2122" s="35"/>
      <c r="AD2122" s="35"/>
      <c r="AE2122" s="35"/>
      <c r="AR2122" s="200" t="s">
        <v>438</v>
      </c>
      <c r="AT2122" s="200" t="s">
        <v>294</v>
      </c>
      <c r="AU2122" s="200" t="s">
        <v>120</v>
      </c>
      <c r="AY2122" s="18" t="s">
        <v>292</v>
      </c>
      <c r="BE2122" s="201">
        <f>IF(N2122="základní",J2122,0)</f>
        <v>0</v>
      </c>
      <c r="BF2122" s="201">
        <f>IF(N2122="snížená",J2122,0)</f>
        <v>0</v>
      </c>
      <c r="BG2122" s="201">
        <f>IF(N2122="zákl. přenesená",J2122,0)</f>
        <v>0</v>
      </c>
      <c r="BH2122" s="201">
        <f>IF(N2122="sníž. přenesená",J2122,0)</f>
        <v>0</v>
      </c>
      <c r="BI2122" s="201">
        <f>IF(N2122="nulová",J2122,0)</f>
        <v>0</v>
      </c>
      <c r="BJ2122" s="18" t="s">
        <v>120</v>
      </c>
      <c r="BK2122" s="201">
        <f>ROUND(I2122*H2122,2)</f>
        <v>0</v>
      </c>
      <c r="BL2122" s="18" t="s">
        <v>438</v>
      </c>
      <c r="BM2122" s="200" t="s">
        <v>2412</v>
      </c>
    </row>
    <row r="2123" spans="1:65" s="13" customFormat="1" ht="11.25">
      <c r="B2123" s="202"/>
      <c r="C2123" s="203"/>
      <c r="D2123" s="204" t="s">
        <v>301</v>
      </c>
      <c r="E2123" s="205" t="s">
        <v>1</v>
      </c>
      <c r="F2123" s="206" t="s">
        <v>2212</v>
      </c>
      <c r="G2123" s="203"/>
      <c r="H2123" s="205" t="s">
        <v>1</v>
      </c>
      <c r="I2123" s="207"/>
      <c r="J2123" s="203"/>
      <c r="K2123" s="203"/>
      <c r="L2123" s="208"/>
      <c r="M2123" s="209"/>
      <c r="N2123" s="210"/>
      <c r="O2123" s="210"/>
      <c r="P2123" s="210"/>
      <c r="Q2123" s="210"/>
      <c r="R2123" s="210"/>
      <c r="S2123" s="210"/>
      <c r="T2123" s="211"/>
      <c r="AT2123" s="212" t="s">
        <v>301</v>
      </c>
      <c r="AU2123" s="212" t="s">
        <v>120</v>
      </c>
      <c r="AV2123" s="13" t="s">
        <v>85</v>
      </c>
      <c r="AW2123" s="13" t="s">
        <v>32</v>
      </c>
      <c r="AX2123" s="13" t="s">
        <v>77</v>
      </c>
      <c r="AY2123" s="212" t="s">
        <v>292</v>
      </c>
    </row>
    <row r="2124" spans="1:65" s="14" customFormat="1" ht="11.25">
      <c r="B2124" s="213"/>
      <c r="C2124" s="214"/>
      <c r="D2124" s="204" t="s">
        <v>301</v>
      </c>
      <c r="E2124" s="215" t="s">
        <v>1</v>
      </c>
      <c r="F2124" s="216" t="s">
        <v>2413</v>
      </c>
      <c r="G2124" s="214"/>
      <c r="H2124" s="217">
        <v>1</v>
      </c>
      <c r="I2124" s="218"/>
      <c r="J2124" s="214"/>
      <c r="K2124" s="214"/>
      <c r="L2124" s="219"/>
      <c r="M2124" s="220"/>
      <c r="N2124" s="221"/>
      <c r="O2124" s="221"/>
      <c r="P2124" s="221"/>
      <c r="Q2124" s="221"/>
      <c r="R2124" s="221"/>
      <c r="S2124" s="221"/>
      <c r="T2124" s="222"/>
      <c r="AT2124" s="223" t="s">
        <v>301</v>
      </c>
      <c r="AU2124" s="223" t="s">
        <v>120</v>
      </c>
      <c r="AV2124" s="14" t="s">
        <v>120</v>
      </c>
      <c r="AW2124" s="14" t="s">
        <v>32</v>
      </c>
      <c r="AX2124" s="14" t="s">
        <v>77</v>
      </c>
      <c r="AY2124" s="223" t="s">
        <v>292</v>
      </c>
    </row>
    <row r="2125" spans="1:65" s="14" customFormat="1" ht="11.25">
      <c r="B2125" s="213"/>
      <c r="C2125" s="214"/>
      <c r="D2125" s="204" t="s">
        <v>301</v>
      </c>
      <c r="E2125" s="215" t="s">
        <v>1</v>
      </c>
      <c r="F2125" s="216" t="s">
        <v>2414</v>
      </c>
      <c r="G2125" s="214"/>
      <c r="H2125" s="217">
        <v>1</v>
      </c>
      <c r="I2125" s="218"/>
      <c r="J2125" s="214"/>
      <c r="K2125" s="214"/>
      <c r="L2125" s="219"/>
      <c r="M2125" s="220"/>
      <c r="N2125" s="221"/>
      <c r="O2125" s="221"/>
      <c r="P2125" s="221"/>
      <c r="Q2125" s="221"/>
      <c r="R2125" s="221"/>
      <c r="S2125" s="221"/>
      <c r="T2125" s="222"/>
      <c r="AT2125" s="223" t="s">
        <v>301</v>
      </c>
      <c r="AU2125" s="223" t="s">
        <v>120</v>
      </c>
      <c r="AV2125" s="14" t="s">
        <v>120</v>
      </c>
      <c r="AW2125" s="14" t="s">
        <v>32</v>
      </c>
      <c r="AX2125" s="14" t="s">
        <v>77</v>
      </c>
      <c r="AY2125" s="223" t="s">
        <v>292</v>
      </c>
    </row>
    <row r="2126" spans="1:65" s="14" customFormat="1" ht="11.25">
      <c r="B2126" s="213"/>
      <c r="C2126" s="214"/>
      <c r="D2126" s="204" t="s">
        <v>301</v>
      </c>
      <c r="E2126" s="215" t="s">
        <v>1</v>
      </c>
      <c r="F2126" s="216" t="s">
        <v>2415</v>
      </c>
      <c r="G2126" s="214"/>
      <c r="H2126" s="217">
        <v>1</v>
      </c>
      <c r="I2126" s="218"/>
      <c r="J2126" s="214"/>
      <c r="K2126" s="214"/>
      <c r="L2126" s="219"/>
      <c r="M2126" s="220"/>
      <c r="N2126" s="221"/>
      <c r="O2126" s="221"/>
      <c r="P2126" s="221"/>
      <c r="Q2126" s="221"/>
      <c r="R2126" s="221"/>
      <c r="S2126" s="221"/>
      <c r="T2126" s="222"/>
      <c r="AT2126" s="223" t="s">
        <v>301</v>
      </c>
      <c r="AU2126" s="223" t="s">
        <v>120</v>
      </c>
      <c r="AV2126" s="14" t="s">
        <v>120</v>
      </c>
      <c r="AW2126" s="14" t="s">
        <v>32</v>
      </c>
      <c r="AX2126" s="14" t="s">
        <v>77</v>
      </c>
      <c r="AY2126" s="223" t="s">
        <v>292</v>
      </c>
    </row>
    <row r="2127" spans="1:65" s="14" customFormat="1" ht="11.25">
      <c r="B2127" s="213"/>
      <c r="C2127" s="214"/>
      <c r="D2127" s="204" t="s">
        <v>301</v>
      </c>
      <c r="E2127" s="215" t="s">
        <v>1</v>
      </c>
      <c r="F2127" s="216" t="s">
        <v>2416</v>
      </c>
      <c r="G2127" s="214"/>
      <c r="H2127" s="217">
        <v>1</v>
      </c>
      <c r="I2127" s="218"/>
      <c r="J2127" s="214"/>
      <c r="K2127" s="214"/>
      <c r="L2127" s="219"/>
      <c r="M2127" s="220"/>
      <c r="N2127" s="221"/>
      <c r="O2127" s="221"/>
      <c r="P2127" s="221"/>
      <c r="Q2127" s="221"/>
      <c r="R2127" s="221"/>
      <c r="S2127" s="221"/>
      <c r="T2127" s="222"/>
      <c r="AT2127" s="223" t="s">
        <v>301</v>
      </c>
      <c r="AU2127" s="223" t="s">
        <v>120</v>
      </c>
      <c r="AV2127" s="14" t="s">
        <v>120</v>
      </c>
      <c r="AW2127" s="14" t="s">
        <v>32</v>
      </c>
      <c r="AX2127" s="14" t="s">
        <v>77</v>
      </c>
      <c r="AY2127" s="223" t="s">
        <v>292</v>
      </c>
    </row>
    <row r="2128" spans="1:65" s="15" customFormat="1" ht="11.25">
      <c r="B2128" s="224"/>
      <c r="C2128" s="225"/>
      <c r="D2128" s="204" t="s">
        <v>301</v>
      </c>
      <c r="E2128" s="226" t="s">
        <v>1</v>
      </c>
      <c r="F2128" s="227" t="s">
        <v>304</v>
      </c>
      <c r="G2128" s="225"/>
      <c r="H2128" s="228">
        <v>4</v>
      </c>
      <c r="I2128" s="229"/>
      <c r="J2128" s="225"/>
      <c r="K2128" s="225"/>
      <c r="L2128" s="230"/>
      <c r="M2128" s="231"/>
      <c r="N2128" s="232"/>
      <c r="O2128" s="232"/>
      <c r="P2128" s="232"/>
      <c r="Q2128" s="232"/>
      <c r="R2128" s="232"/>
      <c r="S2128" s="232"/>
      <c r="T2128" s="233"/>
      <c r="AT2128" s="234" t="s">
        <v>301</v>
      </c>
      <c r="AU2128" s="234" t="s">
        <v>120</v>
      </c>
      <c r="AV2128" s="15" t="s">
        <v>299</v>
      </c>
      <c r="AW2128" s="15" t="s">
        <v>32</v>
      </c>
      <c r="AX2128" s="15" t="s">
        <v>85</v>
      </c>
      <c r="AY2128" s="234" t="s">
        <v>292</v>
      </c>
    </row>
    <row r="2129" spans="1:65" s="2" customFormat="1" ht="24.2" customHeight="1">
      <c r="A2129" s="35"/>
      <c r="B2129" s="36"/>
      <c r="C2129" s="189" t="s">
        <v>2417</v>
      </c>
      <c r="D2129" s="189" t="s">
        <v>294</v>
      </c>
      <c r="E2129" s="190" t="s">
        <v>2418</v>
      </c>
      <c r="F2129" s="191" t="s">
        <v>2419</v>
      </c>
      <c r="G2129" s="192" t="s">
        <v>581</v>
      </c>
      <c r="H2129" s="193">
        <v>4</v>
      </c>
      <c r="I2129" s="194"/>
      <c r="J2129" s="195">
        <f>ROUND(I2129*H2129,2)</f>
        <v>0</v>
      </c>
      <c r="K2129" s="191" t="s">
        <v>298</v>
      </c>
      <c r="L2129" s="40"/>
      <c r="M2129" s="196" t="s">
        <v>1</v>
      </c>
      <c r="N2129" s="197" t="s">
        <v>43</v>
      </c>
      <c r="O2129" s="72"/>
      <c r="P2129" s="198">
        <f>O2129*H2129</f>
        <v>0</v>
      </c>
      <c r="Q2129" s="198">
        <v>0</v>
      </c>
      <c r="R2129" s="198">
        <f>Q2129*H2129</f>
        <v>0</v>
      </c>
      <c r="S2129" s="198">
        <v>0</v>
      </c>
      <c r="T2129" s="199">
        <f>S2129*H2129</f>
        <v>0</v>
      </c>
      <c r="U2129" s="35"/>
      <c r="V2129" s="35"/>
      <c r="W2129" s="35"/>
      <c r="X2129" s="35"/>
      <c r="Y2129" s="35"/>
      <c r="Z2129" s="35"/>
      <c r="AA2129" s="35"/>
      <c r="AB2129" s="35"/>
      <c r="AC2129" s="35"/>
      <c r="AD2129" s="35"/>
      <c r="AE2129" s="35"/>
      <c r="AR2129" s="200" t="s">
        <v>438</v>
      </c>
      <c r="AT2129" s="200" t="s">
        <v>294</v>
      </c>
      <c r="AU2129" s="200" t="s">
        <v>120</v>
      </c>
      <c r="AY2129" s="18" t="s">
        <v>292</v>
      </c>
      <c r="BE2129" s="201">
        <f>IF(N2129="základní",J2129,0)</f>
        <v>0</v>
      </c>
      <c r="BF2129" s="201">
        <f>IF(N2129="snížená",J2129,0)</f>
        <v>0</v>
      </c>
      <c r="BG2129" s="201">
        <f>IF(N2129="zákl. přenesená",J2129,0)</f>
        <v>0</v>
      </c>
      <c r="BH2129" s="201">
        <f>IF(N2129="sníž. přenesená",J2129,0)</f>
        <v>0</v>
      </c>
      <c r="BI2129" s="201">
        <f>IF(N2129="nulová",J2129,0)</f>
        <v>0</v>
      </c>
      <c r="BJ2129" s="18" t="s">
        <v>120</v>
      </c>
      <c r="BK2129" s="201">
        <f>ROUND(I2129*H2129,2)</f>
        <v>0</v>
      </c>
      <c r="BL2129" s="18" t="s">
        <v>438</v>
      </c>
      <c r="BM2129" s="200" t="s">
        <v>2420</v>
      </c>
    </row>
    <row r="2130" spans="1:65" s="14" customFormat="1" ht="11.25">
      <c r="B2130" s="213"/>
      <c r="C2130" s="214"/>
      <c r="D2130" s="204" t="s">
        <v>301</v>
      </c>
      <c r="E2130" s="215" t="s">
        <v>1</v>
      </c>
      <c r="F2130" s="216" t="s">
        <v>2421</v>
      </c>
      <c r="G2130" s="214"/>
      <c r="H2130" s="217">
        <v>2</v>
      </c>
      <c r="I2130" s="218"/>
      <c r="J2130" s="214"/>
      <c r="K2130" s="214"/>
      <c r="L2130" s="219"/>
      <c r="M2130" s="220"/>
      <c r="N2130" s="221"/>
      <c r="O2130" s="221"/>
      <c r="P2130" s="221"/>
      <c r="Q2130" s="221"/>
      <c r="R2130" s="221"/>
      <c r="S2130" s="221"/>
      <c r="T2130" s="222"/>
      <c r="AT2130" s="223" t="s">
        <v>301</v>
      </c>
      <c r="AU2130" s="223" t="s">
        <v>120</v>
      </c>
      <c r="AV2130" s="14" t="s">
        <v>120</v>
      </c>
      <c r="AW2130" s="14" t="s">
        <v>32</v>
      </c>
      <c r="AX2130" s="14" t="s">
        <v>77</v>
      </c>
      <c r="AY2130" s="223" t="s">
        <v>292</v>
      </c>
    </row>
    <row r="2131" spans="1:65" s="14" customFormat="1" ht="11.25">
      <c r="B2131" s="213"/>
      <c r="C2131" s="214"/>
      <c r="D2131" s="204" t="s">
        <v>301</v>
      </c>
      <c r="E2131" s="215" t="s">
        <v>1</v>
      </c>
      <c r="F2131" s="216" t="s">
        <v>2422</v>
      </c>
      <c r="G2131" s="214"/>
      <c r="H2131" s="217">
        <v>2</v>
      </c>
      <c r="I2131" s="218"/>
      <c r="J2131" s="214"/>
      <c r="K2131" s="214"/>
      <c r="L2131" s="219"/>
      <c r="M2131" s="220"/>
      <c r="N2131" s="221"/>
      <c r="O2131" s="221"/>
      <c r="P2131" s="221"/>
      <c r="Q2131" s="221"/>
      <c r="R2131" s="221"/>
      <c r="S2131" s="221"/>
      <c r="T2131" s="222"/>
      <c r="AT2131" s="223" t="s">
        <v>301</v>
      </c>
      <c r="AU2131" s="223" t="s">
        <v>120</v>
      </c>
      <c r="AV2131" s="14" t="s">
        <v>120</v>
      </c>
      <c r="AW2131" s="14" t="s">
        <v>32</v>
      </c>
      <c r="AX2131" s="14" t="s">
        <v>77</v>
      </c>
      <c r="AY2131" s="223" t="s">
        <v>292</v>
      </c>
    </row>
    <row r="2132" spans="1:65" s="15" customFormat="1" ht="11.25">
      <c r="B2132" s="224"/>
      <c r="C2132" s="225"/>
      <c r="D2132" s="204" t="s">
        <v>301</v>
      </c>
      <c r="E2132" s="226" t="s">
        <v>1</v>
      </c>
      <c r="F2132" s="227" t="s">
        <v>304</v>
      </c>
      <c r="G2132" s="225"/>
      <c r="H2132" s="228">
        <v>4</v>
      </c>
      <c r="I2132" s="229"/>
      <c r="J2132" s="225"/>
      <c r="K2132" s="225"/>
      <c r="L2132" s="230"/>
      <c r="M2132" s="231"/>
      <c r="N2132" s="232"/>
      <c r="O2132" s="232"/>
      <c r="P2132" s="232"/>
      <c r="Q2132" s="232"/>
      <c r="R2132" s="232"/>
      <c r="S2132" s="232"/>
      <c r="T2132" s="233"/>
      <c r="AT2132" s="234" t="s">
        <v>301</v>
      </c>
      <c r="AU2132" s="234" t="s">
        <v>120</v>
      </c>
      <c r="AV2132" s="15" t="s">
        <v>299</v>
      </c>
      <c r="AW2132" s="15" t="s">
        <v>32</v>
      </c>
      <c r="AX2132" s="15" t="s">
        <v>85</v>
      </c>
      <c r="AY2132" s="234" t="s">
        <v>292</v>
      </c>
    </row>
    <row r="2133" spans="1:65" s="2" customFormat="1" ht="24.2" customHeight="1">
      <c r="A2133" s="35"/>
      <c r="B2133" s="36"/>
      <c r="C2133" s="189" t="s">
        <v>2423</v>
      </c>
      <c r="D2133" s="189" t="s">
        <v>294</v>
      </c>
      <c r="E2133" s="190" t="s">
        <v>2424</v>
      </c>
      <c r="F2133" s="191" t="s">
        <v>2425</v>
      </c>
      <c r="G2133" s="192" t="s">
        <v>581</v>
      </c>
      <c r="H2133" s="193">
        <v>2</v>
      </c>
      <c r="I2133" s="194"/>
      <c r="J2133" s="195">
        <f>ROUND(I2133*H2133,2)</f>
        <v>0</v>
      </c>
      <c r="K2133" s="191" t="s">
        <v>298</v>
      </c>
      <c r="L2133" s="40"/>
      <c r="M2133" s="196" t="s">
        <v>1</v>
      </c>
      <c r="N2133" s="197" t="s">
        <v>43</v>
      </c>
      <c r="O2133" s="72"/>
      <c r="P2133" s="198">
        <f>O2133*H2133</f>
        <v>0</v>
      </c>
      <c r="Q2133" s="198">
        <v>0</v>
      </c>
      <c r="R2133" s="198">
        <f>Q2133*H2133</f>
        <v>0</v>
      </c>
      <c r="S2133" s="198">
        <v>0</v>
      </c>
      <c r="T2133" s="199">
        <f>S2133*H2133</f>
        <v>0</v>
      </c>
      <c r="U2133" s="35"/>
      <c r="V2133" s="35"/>
      <c r="W2133" s="35"/>
      <c r="X2133" s="35"/>
      <c r="Y2133" s="35"/>
      <c r="Z2133" s="35"/>
      <c r="AA2133" s="35"/>
      <c r="AB2133" s="35"/>
      <c r="AC2133" s="35"/>
      <c r="AD2133" s="35"/>
      <c r="AE2133" s="35"/>
      <c r="AR2133" s="200" t="s">
        <v>438</v>
      </c>
      <c r="AT2133" s="200" t="s">
        <v>294</v>
      </c>
      <c r="AU2133" s="200" t="s">
        <v>120</v>
      </c>
      <c r="AY2133" s="18" t="s">
        <v>292</v>
      </c>
      <c r="BE2133" s="201">
        <f>IF(N2133="základní",J2133,0)</f>
        <v>0</v>
      </c>
      <c r="BF2133" s="201">
        <f>IF(N2133="snížená",J2133,0)</f>
        <v>0</v>
      </c>
      <c r="BG2133" s="201">
        <f>IF(N2133="zákl. přenesená",J2133,0)</f>
        <v>0</v>
      </c>
      <c r="BH2133" s="201">
        <f>IF(N2133="sníž. přenesená",J2133,0)</f>
        <v>0</v>
      </c>
      <c r="BI2133" s="201">
        <f>IF(N2133="nulová",J2133,0)</f>
        <v>0</v>
      </c>
      <c r="BJ2133" s="18" t="s">
        <v>120</v>
      </c>
      <c r="BK2133" s="201">
        <f>ROUND(I2133*H2133,2)</f>
        <v>0</v>
      </c>
      <c r="BL2133" s="18" t="s">
        <v>438</v>
      </c>
      <c r="BM2133" s="200" t="s">
        <v>2426</v>
      </c>
    </row>
    <row r="2134" spans="1:65" s="14" customFormat="1" ht="11.25">
      <c r="B2134" s="213"/>
      <c r="C2134" s="214"/>
      <c r="D2134" s="204" t="s">
        <v>301</v>
      </c>
      <c r="E2134" s="215" t="s">
        <v>1</v>
      </c>
      <c r="F2134" s="216" t="s">
        <v>2427</v>
      </c>
      <c r="G2134" s="214"/>
      <c r="H2134" s="217">
        <v>2</v>
      </c>
      <c r="I2134" s="218"/>
      <c r="J2134" s="214"/>
      <c r="K2134" s="214"/>
      <c r="L2134" s="219"/>
      <c r="M2134" s="220"/>
      <c r="N2134" s="221"/>
      <c r="O2134" s="221"/>
      <c r="P2134" s="221"/>
      <c r="Q2134" s="221"/>
      <c r="R2134" s="221"/>
      <c r="S2134" s="221"/>
      <c r="T2134" s="222"/>
      <c r="AT2134" s="223" t="s">
        <v>301</v>
      </c>
      <c r="AU2134" s="223" t="s">
        <v>120</v>
      </c>
      <c r="AV2134" s="14" t="s">
        <v>120</v>
      </c>
      <c r="AW2134" s="14" t="s">
        <v>32</v>
      </c>
      <c r="AX2134" s="14" t="s">
        <v>85</v>
      </c>
      <c r="AY2134" s="223" t="s">
        <v>292</v>
      </c>
    </row>
    <row r="2135" spans="1:65" s="2" customFormat="1" ht="24.2" customHeight="1">
      <c r="A2135" s="35"/>
      <c r="B2135" s="36"/>
      <c r="C2135" s="189" t="s">
        <v>2428</v>
      </c>
      <c r="D2135" s="189" t="s">
        <v>294</v>
      </c>
      <c r="E2135" s="190" t="s">
        <v>2429</v>
      </c>
      <c r="F2135" s="191" t="s">
        <v>2430</v>
      </c>
      <c r="G2135" s="192" t="s">
        <v>407</v>
      </c>
      <c r="H2135" s="193">
        <v>1571.848</v>
      </c>
      <c r="I2135" s="194"/>
      <c r="J2135" s="195">
        <f>ROUND(I2135*H2135,2)</f>
        <v>0</v>
      </c>
      <c r="K2135" s="191" t="s">
        <v>298</v>
      </c>
      <c r="L2135" s="40"/>
      <c r="M2135" s="196" t="s">
        <v>1</v>
      </c>
      <c r="N2135" s="197" t="s">
        <v>43</v>
      </c>
      <c r="O2135" s="72"/>
      <c r="P2135" s="198">
        <f>O2135*H2135</f>
        <v>0</v>
      </c>
      <c r="Q2135" s="198">
        <v>6.0000000000000002E-5</v>
      </c>
      <c r="R2135" s="198">
        <f>Q2135*H2135</f>
        <v>9.431088E-2</v>
      </c>
      <c r="S2135" s="198">
        <v>0</v>
      </c>
      <c r="T2135" s="199">
        <f>S2135*H2135</f>
        <v>0</v>
      </c>
      <c r="U2135" s="35"/>
      <c r="V2135" s="35"/>
      <c r="W2135" s="35"/>
      <c r="X2135" s="35"/>
      <c r="Y2135" s="35"/>
      <c r="Z2135" s="35"/>
      <c r="AA2135" s="35"/>
      <c r="AB2135" s="35"/>
      <c r="AC2135" s="35"/>
      <c r="AD2135" s="35"/>
      <c r="AE2135" s="35"/>
      <c r="AR2135" s="200" t="s">
        <v>438</v>
      </c>
      <c r="AT2135" s="200" t="s">
        <v>294</v>
      </c>
      <c r="AU2135" s="200" t="s">
        <v>120</v>
      </c>
      <c r="AY2135" s="18" t="s">
        <v>292</v>
      </c>
      <c r="BE2135" s="201">
        <f>IF(N2135="základní",J2135,0)</f>
        <v>0</v>
      </c>
      <c r="BF2135" s="201">
        <f>IF(N2135="snížená",J2135,0)</f>
        <v>0</v>
      </c>
      <c r="BG2135" s="201">
        <f>IF(N2135="zákl. přenesená",J2135,0)</f>
        <v>0</v>
      </c>
      <c r="BH2135" s="201">
        <f>IF(N2135="sníž. přenesená",J2135,0)</f>
        <v>0</v>
      </c>
      <c r="BI2135" s="201">
        <f>IF(N2135="nulová",J2135,0)</f>
        <v>0</v>
      </c>
      <c r="BJ2135" s="18" t="s">
        <v>120</v>
      </c>
      <c r="BK2135" s="201">
        <f>ROUND(I2135*H2135,2)</f>
        <v>0</v>
      </c>
      <c r="BL2135" s="18" t="s">
        <v>438</v>
      </c>
      <c r="BM2135" s="200" t="s">
        <v>2431</v>
      </c>
    </row>
    <row r="2136" spans="1:65" s="14" customFormat="1" ht="11.25">
      <c r="B2136" s="213"/>
      <c r="C2136" s="214"/>
      <c r="D2136" s="204" t="s">
        <v>301</v>
      </c>
      <c r="E2136" s="215" t="s">
        <v>1</v>
      </c>
      <c r="F2136" s="216" t="s">
        <v>2432</v>
      </c>
      <c r="G2136" s="214"/>
      <c r="H2136" s="217">
        <v>21.18</v>
      </c>
      <c r="I2136" s="218"/>
      <c r="J2136" s="214"/>
      <c r="K2136" s="214"/>
      <c r="L2136" s="219"/>
      <c r="M2136" s="220"/>
      <c r="N2136" s="221"/>
      <c r="O2136" s="221"/>
      <c r="P2136" s="221"/>
      <c r="Q2136" s="221"/>
      <c r="R2136" s="221"/>
      <c r="S2136" s="221"/>
      <c r="T2136" s="222"/>
      <c r="AT2136" s="223" t="s">
        <v>301</v>
      </c>
      <c r="AU2136" s="223" t="s">
        <v>120</v>
      </c>
      <c r="AV2136" s="14" t="s">
        <v>120</v>
      </c>
      <c r="AW2136" s="14" t="s">
        <v>32</v>
      </c>
      <c r="AX2136" s="14" t="s">
        <v>77</v>
      </c>
      <c r="AY2136" s="223" t="s">
        <v>292</v>
      </c>
    </row>
    <row r="2137" spans="1:65" s="14" customFormat="1" ht="11.25">
      <c r="B2137" s="213"/>
      <c r="C2137" s="214"/>
      <c r="D2137" s="204" t="s">
        <v>301</v>
      </c>
      <c r="E2137" s="215" t="s">
        <v>1</v>
      </c>
      <c r="F2137" s="216" t="s">
        <v>2433</v>
      </c>
      <c r="G2137" s="214"/>
      <c r="H2137" s="217">
        <v>24.66</v>
      </c>
      <c r="I2137" s="218"/>
      <c r="J2137" s="214"/>
      <c r="K2137" s="214"/>
      <c r="L2137" s="219"/>
      <c r="M2137" s="220"/>
      <c r="N2137" s="221"/>
      <c r="O2137" s="221"/>
      <c r="P2137" s="221"/>
      <c r="Q2137" s="221"/>
      <c r="R2137" s="221"/>
      <c r="S2137" s="221"/>
      <c r="T2137" s="222"/>
      <c r="AT2137" s="223" t="s">
        <v>301</v>
      </c>
      <c r="AU2137" s="223" t="s">
        <v>120</v>
      </c>
      <c r="AV2137" s="14" t="s">
        <v>120</v>
      </c>
      <c r="AW2137" s="14" t="s">
        <v>32</v>
      </c>
      <c r="AX2137" s="14" t="s">
        <v>77</v>
      </c>
      <c r="AY2137" s="223" t="s">
        <v>292</v>
      </c>
    </row>
    <row r="2138" spans="1:65" s="14" customFormat="1" ht="11.25">
      <c r="B2138" s="213"/>
      <c r="C2138" s="214"/>
      <c r="D2138" s="204" t="s">
        <v>301</v>
      </c>
      <c r="E2138" s="215" t="s">
        <v>1</v>
      </c>
      <c r="F2138" s="216" t="s">
        <v>2434</v>
      </c>
      <c r="G2138" s="214"/>
      <c r="H2138" s="217">
        <v>10.97</v>
      </c>
      <c r="I2138" s="218"/>
      <c r="J2138" s="214"/>
      <c r="K2138" s="214"/>
      <c r="L2138" s="219"/>
      <c r="M2138" s="220"/>
      <c r="N2138" s="221"/>
      <c r="O2138" s="221"/>
      <c r="P2138" s="221"/>
      <c r="Q2138" s="221"/>
      <c r="R2138" s="221"/>
      <c r="S2138" s="221"/>
      <c r="T2138" s="222"/>
      <c r="AT2138" s="223" t="s">
        <v>301</v>
      </c>
      <c r="AU2138" s="223" t="s">
        <v>120</v>
      </c>
      <c r="AV2138" s="14" t="s">
        <v>120</v>
      </c>
      <c r="AW2138" s="14" t="s">
        <v>32</v>
      </c>
      <c r="AX2138" s="14" t="s">
        <v>77</v>
      </c>
      <c r="AY2138" s="223" t="s">
        <v>292</v>
      </c>
    </row>
    <row r="2139" spans="1:65" s="14" customFormat="1" ht="11.25">
      <c r="B2139" s="213"/>
      <c r="C2139" s="214"/>
      <c r="D2139" s="204" t="s">
        <v>301</v>
      </c>
      <c r="E2139" s="215" t="s">
        <v>1</v>
      </c>
      <c r="F2139" s="216" t="s">
        <v>2435</v>
      </c>
      <c r="G2139" s="214"/>
      <c r="H2139" s="217">
        <v>10.98</v>
      </c>
      <c r="I2139" s="218"/>
      <c r="J2139" s="214"/>
      <c r="K2139" s="214"/>
      <c r="L2139" s="219"/>
      <c r="M2139" s="220"/>
      <c r="N2139" s="221"/>
      <c r="O2139" s="221"/>
      <c r="P2139" s="221"/>
      <c r="Q2139" s="221"/>
      <c r="R2139" s="221"/>
      <c r="S2139" s="221"/>
      <c r="T2139" s="222"/>
      <c r="AT2139" s="223" t="s">
        <v>301</v>
      </c>
      <c r="AU2139" s="223" t="s">
        <v>120</v>
      </c>
      <c r="AV2139" s="14" t="s">
        <v>120</v>
      </c>
      <c r="AW2139" s="14" t="s">
        <v>32</v>
      </c>
      <c r="AX2139" s="14" t="s">
        <v>77</v>
      </c>
      <c r="AY2139" s="223" t="s">
        <v>292</v>
      </c>
    </row>
    <row r="2140" spans="1:65" s="14" customFormat="1" ht="11.25">
      <c r="B2140" s="213"/>
      <c r="C2140" s="214"/>
      <c r="D2140" s="204" t="s">
        <v>301</v>
      </c>
      <c r="E2140" s="215" t="s">
        <v>1</v>
      </c>
      <c r="F2140" s="216" t="s">
        <v>2436</v>
      </c>
      <c r="G2140" s="214"/>
      <c r="H2140" s="217">
        <v>10.91</v>
      </c>
      <c r="I2140" s="218"/>
      <c r="J2140" s="214"/>
      <c r="K2140" s="214"/>
      <c r="L2140" s="219"/>
      <c r="M2140" s="220"/>
      <c r="N2140" s="221"/>
      <c r="O2140" s="221"/>
      <c r="P2140" s="221"/>
      <c r="Q2140" s="221"/>
      <c r="R2140" s="221"/>
      <c r="S2140" s="221"/>
      <c r="T2140" s="222"/>
      <c r="AT2140" s="223" t="s">
        <v>301</v>
      </c>
      <c r="AU2140" s="223" t="s">
        <v>120</v>
      </c>
      <c r="AV2140" s="14" t="s">
        <v>120</v>
      </c>
      <c r="AW2140" s="14" t="s">
        <v>32</v>
      </c>
      <c r="AX2140" s="14" t="s">
        <v>77</v>
      </c>
      <c r="AY2140" s="223" t="s">
        <v>292</v>
      </c>
    </row>
    <row r="2141" spans="1:65" s="14" customFormat="1" ht="11.25">
      <c r="B2141" s="213"/>
      <c r="C2141" s="214"/>
      <c r="D2141" s="204" t="s">
        <v>301</v>
      </c>
      <c r="E2141" s="215" t="s">
        <v>1</v>
      </c>
      <c r="F2141" s="216" t="s">
        <v>2437</v>
      </c>
      <c r="G2141" s="214"/>
      <c r="H2141" s="217">
        <v>10.91</v>
      </c>
      <c r="I2141" s="218"/>
      <c r="J2141" s="214"/>
      <c r="K2141" s="214"/>
      <c r="L2141" s="219"/>
      <c r="M2141" s="220"/>
      <c r="N2141" s="221"/>
      <c r="O2141" s="221"/>
      <c r="P2141" s="221"/>
      <c r="Q2141" s="221"/>
      <c r="R2141" s="221"/>
      <c r="S2141" s="221"/>
      <c r="T2141" s="222"/>
      <c r="AT2141" s="223" t="s">
        <v>301</v>
      </c>
      <c r="AU2141" s="223" t="s">
        <v>120</v>
      </c>
      <c r="AV2141" s="14" t="s">
        <v>120</v>
      </c>
      <c r="AW2141" s="14" t="s">
        <v>32</v>
      </c>
      <c r="AX2141" s="14" t="s">
        <v>77</v>
      </c>
      <c r="AY2141" s="223" t="s">
        <v>292</v>
      </c>
    </row>
    <row r="2142" spans="1:65" s="14" customFormat="1" ht="11.25">
      <c r="B2142" s="213"/>
      <c r="C2142" s="214"/>
      <c r="D2142" s="204" t="s">
        <v>301</v>
      </c>
      <c r="E2142" s="215" t="s">
        <v>1</v>
      </c>
      <c r="F2142" s="216" t="s">
        <v>2438</v>
      </c>
      <c r="G2142" s="214"/>
      <c r="H2142" s="217">
        <v>10.98</v>
      </c>
      <c r="I2142" s="218"/>
      <c r="J2142" s="214"/>
      <c r="K2142" s="214"/>
      <c r="L2142" s="219"/>
      <c r="M2142" s="220"/>
      <c r="N2142" s="221"/>
      <c r="O2142" s="221"/>
      <c r="P2142" s="221"/>
      <c r="Q2142" s="221"/>
      <c r="R2142" s="221"/>
      <c r="S2142" s="221"/>
      <c r="T2142" s="222"/>
      <c r="AT2142" s="223" t="s">
        <v>301</v>
      </c>
      <c r="AU2142" s="223" t="s">
        <v>120</v>
      </c>
      <c r="AV2142" s="14" t="s">
        <v>120</v>
      </c>
      <c r="AW2142" s="14" t="s">
        <v>32</v>
      </c>
      <c r="AX2142" s="14" t="s">
        <v>77</v>
      </c>
      <c r="AY2142" s="223" t="s">
        <v>292</v>
      </c>
    </row>
    <row r="2143" spans="1:65" s="14" customFormat="1" ht="11.25">
      <c r="B2143" s="213"/>
      <c r="C2143" s="214"/>
      <c r="D2143" s="204" t="s">
        <v>301</v>
      </c>
      <c r="E2143" s="215" t="s">
        <v>1</v>
      </c>
      <c r="F2143" s="216" t="s">
        <v>2439</v>
      </c>
      <c r="G2143" s="214"/>
      <c r="H2143" s="217">
        <v>67.92</v>
      </c>
      <c r="I2143" s="218"/>
      <c r="J2143" s="214"/>
      <c r="K2143" s="214"/>
      <c r="L2143" s="219"/>
      <c r="M2143" s="220"/>
      <c r="N2143" s="221"/>
      <c r="O2143" s="221"/>
      <c r="P2143" s="221"/>
      <c r="Q2143" s="221"/>
      <c r="R2143" s="221"/>
      <c r="S2143" s="221"/>
      <c r="T2143" s="222"/>
      <c r="AT2143" s="223" t="s">
        <v>301</v>
      </c>
      <c r="AU2143" s="223" t="s">
        <v>120</v>
      </c>
      <c r="AV2143" s="14" t="s">
        <v>120</v>
      </c>
      <c r="AW2143" s="14" t="s">
        <v>32</v>
      </c>
      <c r="AX2143" s="14" t="s">
        <v>77</v>
      </c>
      <c r="AY2143" s="223" t="s">
        <v>292</v>
      </c>
    </row>
    <row r="2144" spans="1:65" s="14" customFormat="1" ht="11.25">
      <c r="B2144" s="213"/>
      <c r="C2144" s="214"/>
      <c r="D2144" s="204" t="s">
        <v>301</v>
      </c>
      <c r="E2144" s="215" t="s">
        <v>1</v>
      </c>
      <c r="F2144" s="216" t="s">
        <v>2440</v>
      </c>
      <c r="G2144" s="214"/>
      <c r="H2144" s="217">
        <v>21.04</v>
      </c>
      <c r="I2144" s="218"/>
      <c r="J2144" s="214"/>
      <c r="K2144" s="214"/>
      <c r="L2144" s="219"/>
      <c r="M2144" s="220"/>
      <c r="N2144" s="221"/>
      <c r="O2144" s="221"/>
      <c r="P2144" s="221"/>
      <c r="Q2144" s="221"/>
      <c r="R2144" s="221"/>
      <c r="S2144" s="221"/>
      <c r="T2144" s="222"/>
      <c r="AT2144" s="223" t="s">
        <v>301</v>
      </c>
      <c r="AU2144" s="223" t="s">
        <v>120</v>
      </c>
      <c r="AV2144" s="14" t="s">
        <v>120</v>
      </c>
      <c r="AW2144" s="14" t="s">
        <v>32</v>
      </c>
      <c r="AX2144" s="14" t="s">
        <v>77</v>
      </c>
      <c r="AY2144" s="223" t="s">
        <v>292</v>
      </c>
    </row>
    <row r="2145" spans="2:51" s="14" customFormat="1" ht="11.25">
      <c r="B2145" s="213"/>
      <c r="C2145" s="214"/>
      <c r="D2145" s="204" t="s">
        <v>301</v>
      </c>
      <c r="E2145" s="215" t="s">
        <v>1</v>
      </c>
      <c r="F2145" s="216" t="s">
        <v>2441</v>
      </c>
      <c r="G2145" s="214"/>
      <c r="H2145" s="217">
        <v>21.8</v>
      </c>
      <c r="I2145" s="218"/>
      <c r="J2145" s="214"/>
      <c r="K2145" s="214"/>
      <c r="L2145" s="219"/>
      <c r="M2145" s="220"/>
      <c r="N2145" s="221"/>
      <c r="O2145" s="221"/>
      <c r="P2145" s="221"/>
      <c r="Q2145" s="221"/>
      <c r="R2145" s="221"/>
      <c r="S2145" s="221"/>
      <c r="T2145" s="222"/>
      <c r="AT2145" s="223" t="s">
        <v>301</v>
      </c>
      <c r="AU2145" s="223" t="s">
        <v>120</v>
      </c>
      <c r="AV2145" s="14" t="s">
        <v>120</v>
      </c>
      <c r="AW2145" s="14" t="s">
        <v>32</v>
      </c>
      <c r="AX2145" s="14" t="s">
        <v>77</v>
      </c>
      <c r="AY2145" s="223" t="s">
        <v>292</v>
      </c>
    </row>
    <row r="2146" spans="2:51" s="14" customFormat="1" ht="11.25">
      <c r="B2146" s="213"/>
      <c r="C2146" s="214"/>
      <c r="D2146" s="204" t="s">
        <v>301</v>
      </c>
      <c r="E2146" s="215" t="s">
        <v>1</v>
      </c>
      <c r="F2146" s="216" t="s">
        <v>2442</v>
      </c>
      <c r="G2146" s="214"/>
      <c r="H2146" s="217">
        <v>10.3</v>
      </c>
      <c r="I2146" s="218"/>
      <c r="J2146" s="214"/>
      <c r="K2146" s="214"/>
      <c r="L2146" s="219"/>
      <c r="M2146" s="220"/>
      <c r="N2146" s="221"/>
      <c r="O2146" s="221"/>
      <c r="P2146" s="221"/>
      <c r="Q2146" s="221"/>
      <c r="R2146" s="221"/>
      <c r="S2146" s="221"/>
      <c r="T2146" s="222"/>
      <c r="AT2146" s="223" t="s">
        <v>301</v>
      </c>
      <c r="AU2146" s="223" t="s">
        <v>120</v>
      </c>
      <c r="AV2146" s="14" t="s">
        <v>120</v>
      </c>
      <c r="AW2146" s="14" t="s">
        <v>32</v>
      </c>
      <c r="AX2146" s="14" t="s">
        <v>77</v>
      </c>
      <c r="AY2146" s="223" t="s">
        <v>292</v>
      </c>
    </row>
    <row r="2147" spans="2:51" s="14" customFormat="1" ht="11.25">
      <c r="B2147" s="213"/>
      <c r="C2147" s="214"/>
      <c r="D2147" s="204" t="s">
        <v>301</v>
      </c>
      <c r="E2147" s="215" t="s">
        <v>1</v>
      </c>
      <c r="F2147" s="216" t="s">
        <v>2443</v>
      </c>
      <c r="G2147" s="214"/>
      <c r="H2147" s="217">
        <v>37.512</v>
      </c>
      <c r="I2147" s="218"/>
      <c r="J2147" s="214"/>
      <c r="K2147" s="214"/>
      <c r="L2147" s="219"/>
      <c r="M2147" s="220"/>
      <c r="N2147" s="221"/>
      <c r="O2147" s="221"/>
      <c r="P2147" s="221"/>
      <c r="Q2147" s="221"/>
      <c r="R2147" s="221"/>
      <c r="S2147" s="221"/>
      <c r="T2147" s="222"/>
      <c r="AT2147" s="223" t="s">
        <v>301</v>
      </c>
      <c r="AU2147" s="223" t="s">
        <v>120</v>
      </c>
      <c r="AV2147" s="14" t="s">
        <v>120</v>
      </c>
      <c r="AW2147" s="14" t="s">
        <v>32</v>
      </c>
      <c r="AX2147" s="14" t="s">
        <v>77</v>
      </c>
      <c r="AY2147" s="223" t="s">
        <v>292</v>
      </c>
    </row>
    <row r="2148" spans="2:51" s="14" customFormat="1" ht="11.25">
      <c r="B2148" s="213"/>
      <c r="C2148" s="214"/>
      <c r="D2148" s="204" t="s">
        <v>301</v>
      </c>
      <c r="E2148" s="215" t="s">
        <v>1</v>
      </c>
      <c r="F2148" s="216" t="s">
        <v>2444</v>
      </c>
      <c r="G2148" s="214"/>
      <c r="H2148" s="217">
        <v>39.015999999999998</v>
      </c>
      <c r="I2148" s="218"/>
      <c r="J2148" s="214"/>
      <c r="K2148" s="214"/>
      <c r="L2148" s="219"/>
      <c r="M2148" s="220"/>
      <c r="N2148" s="221"/>
      <c r="O2148" s="221"/>
      <c r="P2148" s="221"/>
      <c r="Q2148" s="221"/>
      <c r="R2148" s="221"/>
      <c r="S2148" s="221"/>
      <c r="T2148" s="222"/>
      <c r="AT2148" s="223" t="s">
        <v>301</v>
      </c>
      <c r="AU2148" s="223" t="s">
        <v>120</v>
      </c>
      <c r="AV2148" s="14" t="s">
        <v>120</v>
      </c>
      <c r="AW2148" s="14" t="s">
        <v>32</v>
      </c>
      <c r="AX2148" s="14" t="s">
        <v>77</v>
      </c>
      <c r="AY2148" s="223" t="s">
        <v>292</v>
      </c>
    </row>
    <row r="2149" spans="2:51" s="14" customFormat="1" ht="11.25">
      <c r="B2149" s="213"/>
      <c r="C2149" s="214"/>
      <c r="D2149" s="204" t="s">
        <v>301</v>
      </c>
      <c r="E2149" s="215" t="s">
        <v>1</v>
      </c>
      <c r="F2149" s="216" t="s">
        <v>2445</v>
      </c>
      <c r="G2149" s="214"/>
      <c r="H2149" s="217">
        <v>28.74</v>
      </c>
      <c r="I2149" s="218"/>
      <c r="J2149" s="214"/>
      <c r="K2149" s="214"/>
      <c r="L2149" s="219"/>
      <c r="M2149" s="220"/>
      <c r="N2149" s="221"/>
      <c r="O2149" s="221"/>
      <c r="P2149" s="221"/>
      <c r="Q2149" s="221"/>
      <c r="R2149" s="221"/>
      <c r="S2149" s="221"/>
      <c r="T2149" s="222"/>
      <c r="AT2149" s="223" t="s">
        <v>301</v>
      </c>
      <c r="AU2149" s="223" t="s">
        <v>120</v>
      </c>
      <c r="AV2149" s="14" t="s">
        <v>120</v>
      </c>
      <c r="AW2149" s="14" t="s">
        <v>32</v>
      </c>
      <c r="AX2149" s="14" t="s">
        <v>77</v>
      </c>
      <c r="AY2149" s="223" t="s">
        <v>292</v>
      </c>
    </row>
    <row r="2150" spans="2:51" s="14" customFormat="1" ht="11.25">
      <c r="B2150" s="213"/>
      <c r="C2150" s="214"/>
      <c r="D2150" s="204" t="s">
        <v>301</v>
      </c>
      <c r="E2150" s="215" t="s">
        <v>1</v>
      </c>
      <c r="F2150" s="216" t="s">
        <v>2446</v>
      </c>
      <c r="G2150" s="214"/>
      <c r="H2150" s="217">
        <v>105.6</v>
      </c>
      <c r="I2150" s="218"/>
      <c r="J2150" s="214"/>
      <c r="K2150" s="214"/>
      <c r="L2150" s="219"/>
      <c r="M2150" s="220"/>
      <c r="N2150" s="221"/>
      <c r="O2150" s="221"/>
      <c r="P2150" s="221"/>
      <c r="Q2150" s="221"/>
      <c r="R2150" s="221"/>
      <c r="S2150" s="221"/>
      <c r="T2150" s="222"/>
      <c r="AT2150" s="223" t="s">
        <v>301</v>
      </c>
      <c r="AU2150" s="223" t="s">
        <v>120</v>
      </c>
      <c r="AV2150" s="14" t="s">
        <v>120</v>
      </c>
      <c r="AW2150" s="14" t="s">
        <v>32</v>
      </c>
      <c r="AX2150" s="14" t="s">
        <v>77</v>
      </c>
      <c r="AY2150" s="223" t="s">
        <v>292</v>
      </c>
    </row>
    <row r="2151" spans="2:51" s="14" customFormat="1" ht="11.25">
      <c r="B2151" s="213"/>
      <c r="C2151" s="214"/>
      <c r="D2151" s="204" t="s">
        <v>301</v>
      </c>
      <c r="E2151" s="215" t="s">
        <v>1</v>
      </c>
      <c r="F2151" s="216" t="s">
        <v>2447</v>
      </c>
      <c r="G2151" s="214"/>
      <c r="H2151" s="217">
        <v>26.4</v>
      </c>
      <c r="I2151" s="218"/>
      <c r="J2151" s="214"/>
      <c r="K2151" s="214"/>
      <c r="L2151" s="219"/>
      <c r="M2151" s="220"/>
      <c r="N2151" s="221"/>
      <c r="O2151" s="221"/>
      <c r="P2151" s="221"/>
      <c r="Q2151" s="221"/>
      <c r="R2151" s="221"/>
      <c r="S2151" s="221"/>
      <c r="T2151" s="222"/>
      <c r="AT2151" s="223" t="s">
        <v>301</v>
      </c>
      <c r="AU2151" s="223" t="s">
        <v>120</v>
      </c>
      <c r="AV2151" s="14" t="s">
        <v>120</v>
      </c>
      <c r="AW2151" s="14" t="s">
        <v>32</v>
      </c>
      <c r="AX2151" s="14" t="s">
        <v>77</v>
      </c>
      <c r="AY2151" s="223" t="s">
        <v>292</v>
      </c>
    </row>
    <row r="2152" spans="2:51" s="14" customFormat="1" ht="11.25">
      <c r="B2152" s="213"/>
      <c r="C2152" s="214"/>
      <c r="D2152" s="204" t="s">
        <v>301</v>
      </c>
      <c r="E2152" s="215" t="s">
        <v>1</v>
      </c>
      <c r="F2152" s="216" t="s">
        <v>2448</v>
      </c>
      <c r="G2152" s="214"/>
      <c r="H2152" s="217">
        <v>147.4</v>
      </c>
      <c r="I2152" s="218"/>
      <c r="J2152" s="214"/>
      <c r="K2152" s="214"/>
      <c r="L2152" s="219"/>
      <c r="M2152" s="220"/>
      <c r="N2152" s="221"/>
      <c r="O2152" s="221"/>
      <c r="P2152" s="221"/>
      <c r="Q2152" s="221"/>
      <c r="R2152" s="221"/>
      <c r="S2152" s="221"/>
      <c r="T2152" s="222"/>
      <c r="AT2152" s="223" t="s">
        <v>301</v>
      </c>
      <c r="AU2152" s="223" t="s">
        <v>120</v>
      </c>
      <c r="AV2152" s="14" t="s">
        <v>120</v>
      </c>
      <c r="AW2152" s="14" t="s">
        <v>32</v>
      </c>
      <c r="AX2152" s="14" t="s">
        <v>77</v>
      </c>
      <c r="AY2152" s="223" t="s">
        <v>292</v>
      </c>
    </row>
    <row r="2153" spans="2:51" s="14" customFormat="1" ht="11.25">
      <c r="B2153" s="213"/>
      <c r="C2153" s="214"/>
      <c r="D2153" s="204" t="s">
        <v>301</v>
      </c>
      <c r="E2153" s="215" t="s">
        <v>1</v>
      </c>
      <c r="F2153" s="216" t="s">
        <v>2449</v>
      </c>
      <c r="G2153" s="214"/>
      <c r="H2153" s="217">
        <v>205.2</v>
      </c>
      <c r="I2153" s="218"/>
      <c r="J2153" s="214"/>
      <c r="K2153" s="214"/>
      <c r="L2153" s="219"/>
      <c r="M2153" s="220"/>
      <c r="N2153" s="221"/>
      <c r="O2153" s="221"/>
      <c r="P2153" s="221"/>
      <c r="Q2153" s="221"/>
      <c r="R2153" s="221"/>
      <c r="S2153" s="221"/>
      <c r="T2153" s="222"/>
      <c r="AT2153" s="223" t="s">
        <v>301</v>
      </c>
      <c r="AU2153" s="223" t="s">
        <v>120</v>
      </c>
      <c r="AV2153" s="14" t="s">
        <v>120</v>
      </c>
      <c r="AW2153" s="14" t="s">
        <v>32</v>
      </c>
      <c r="AX2153" s="14" t="s">
        <v>77</v>
      </c>
      <c r="AY2153" s="223" t="s">
        <v>292</v>
      </c>
    </row>
    <row r="2154" spans="2:51" s="14" customFormat="1" ht="11.25">
      <c r="B2154" s="213"/>
      <c r="C2154" s="214"/>
      <c r="D2154" s="204" t="s">
        <v>301</v>
      </c>
      <c r="E2154" s="215" t="s">
        <v>1</v>
      </c>
      <c r="F2154" s="216" t="s">
        <v>2450</v>
      </c>
      <c r="G2154" s="214"/>
      <c r="H2154" s="217">
        <v>216.6</v>
      </c>
      <c r="I2154" s="218"/>
      <c r="J2154" s="214"/>
      <c r="K2154" s="214"/>
      <c r="L2154" s="219"/>
      <c r="M2154" s="220"/>
      <c r="N2154" s="221"/>
      <c r="O2154" s="221"/>
      <c r="P2154" s="221"/>
      <c r="Q2154" s="221"/>
      <c r="R2154" s="221"/>
      <c r="S2154" s="221"/>
      <c r="T2154" s="222"/>
      <c r="AT2154" s="223" t="s">
        <v>301</v>
      </c>
      <c r="AU2154" s="223" t="s">
        <v>120</v>
      </c>
      <c r="AV2154" s="14" t="s">
        <v>120</v>
      </c>
      <c r="AW2154" s="14" t="s">
        <v>32</v>
      </c>
      <c r="AX2154" s="14" t="s">
        <v>77</v>
      </c>
      <c r="AY2154" s="223" t="s">
        <v>292</v>
      </c>
    </row>
    <row r="2155" spans="2:51" s="14" customFormat="1" ht="11.25">
      <c r="B2155" s="213"/>
      <c r="C2155" s="214"/>
      <c r="D2155" s="204" t="s">
        <v>301</v>
      </c>
      <c r="E2155" s="215" t="s">
        <v>1</v>
      </c>
      <c r="F2155" s="216" t="s">
        <v>2451</v>
      </c>
      <c r="G2155" s="214"/>
      <c r="H2155" s="217">
        <v>13.22</v>
      </c>
      <c r="I2155" s="218"/>
      <c r="J2155" s="214"/>
      <c r="K2155" s="214"/>
      <c r="L2155" s="219"/>
      <c r="M2155" s="220"/>
      <c r="N2155" s="221"/>
      <c r="O2155" s="221"/>
      <c r="P2155" s="221"/>
      <c r="Q2155" s="221"/>
      <c r="R2155" s="221"/>
      <c r="S2155" s="221"/>
      <c r="T2155" s="222"/>
      <c r="AT2155" s="223" t="s">
        <v>301</v>
      </c>
      <c r="AU2155" s="223" t="s">
        <v>120</v>
      </c>
      <c r="AV2155" s="14" t="s">
        <v>120</v>
      </c>
      <c r="AW2155" s="14" t="s">
        <v>32</v>
      </c>
      <c r="AX2155" s="14" t="s">
        <v>77</v>
      </c>
      <c r="AY2155" s="223" t="s">
        <v>292</v>
      </c>
    </row>
    <row r="2156" spans="2:51" s="14" customFormat="1" ht="11.25">
      <c r="B2156" s="213"/>
      <c r="C2156" s="214"/>
      <c r="D2156" s="204" t="s">
        <v>301</v>
      </c>
      <c r="E2156" s="215" t="s">
        <v>1</v>
      </c>
      <c r="F2156" s="216" t="s">
        <v>2452</v>
      </c>
      <c r="G2156" s="214"/>
      <c r="H2156" s="217">
        <v>12.8</v>
      </c>
      <c r="I2156" s="218"/>
      <c r="J2156" s="214"/>
      <c r="K2156" s="214"/>
      <c r="L2156" s="219"/>
      <c r="M2156" s="220"/>
      <c r="N2156" s="221"/>
      <c r="O2156" s="221"/>
      <c r="P2156" s="221"/>
      <c r="Q2156" s="221"/>
      <c r="R2156" s="221"/>
      <c r="S2156" s="221"/>
      <c r="T2156" s="222"/>
      <c r="AT2156" s="223" t="s">
        <v>301</v>
      </c>
      <c r="AU2156" s="223" t="s">
        <v>120</v>
      </c>
      <c r="AV2156" s="14" t="s">
        <v>120</v>
      </c>
      <c r="AW2156" s="14" t="s">
        <v>32</v>
      </c>
      <c r="AX2156" s="14" t="s">
        <v>77</v>
      </c>
      <c r="AY2156" s="223" t="s">
        <v>292</v>
      </c>
    </row>
    <row r="2157" spans="2:51" s="14" customFormat="1" ht="11.25">
      <c r="B2157" s="213"/>
      <c r="C2157" s="214"/>
      <c r="D2157" s="204" t="s">
        <v>301</v>
      </c>
      <c r="E2157" s="215" t="s">
        <v>1</v>
      </c>
      <c r="F2157" s="216" t="s">
        <v>2453</v>
      </c>
      <c r="G2157" s="214"/>
      <c r="H2157" s="217">
        <v>12.13</v>
      </c>
      <c r="I2157" s="218"/>
      <c r="J2157" s="214"/>
      <c r="K2157" s="214"/>
      <c r="L2157" s="219"/>
      <c r="M2157" s="220"/>
      <c r="N2157" s="221"/>
      <c r="O2157" s="221"/>
      <c r="P2157" s="221"/>
      <c r="Q2157" s="221"/>
      <c r="R2157" s="221"/>
      <c r="S2157" s="221"/>
      <c r="T2157" s="222"/>
      <c r="AT2157" s="223" t="s">
        <v>301</v>
      </c>
      <c r="AU2157" s="223" t="s">
        <v>120</v>
      </c>
      <c r="AV2157" s="14" t="s">
        <v>120</v>
      </c>
      <c r="AW2157" s="14" t="s">
        <v>32</v>
      </c>
      <c r="AX2157" s="14" t="s">
        <v>77</v>
      </c>
      <c r="AY2157" s="223" t="s">
        <v>292</v>
      </c>
    </row>
    <row r="2158" spans="2:51" s="14" customFormat="1" ht="11.25">
      <c r="B2158" s="213"/>
      <c r="C2158" s="214"/>
      <c r="D2158" s="204" t="s">
        <v>301</v>
      </c>
      <c r="E2158" s="215" t="s">
        <v>1</v>
      </c>
      <c r="F2158" s="216" t="s">
        <v>2454</v>
      </c>
      <c r="G2158" s="214"/>
      <c r="H2158" s="217">
        <v>11.92</v>
      </c>
      <c r="I2158" s="218"/>
      <c r="J2158" s="214"/>
      <c r="K2158" s="214"/>
      <c r="L2158" s="219"/>
      <c r="M2158" s="220"/>
      <c r="N2158" s="221"/>
      <c r="O2158" s="221"/>
      <c r="P2158" s="221"/>
      <c r="Q2158" s="221"/>
      <c r="R2158" s="221"/>
      <c r="S2158" s="221"/>
      <c r="T2158" s="222"/>
      <c r="AT2158" s="223" t="s">
        <v>301</v>
      </c>
      <c r="AU2158" s="223" t="s">
        <v>120</v>
      </c>
      <c r="AV2158" s="14" t="s">
        <v>120</v>
      </c>
      <c r="AW2158" s="14" t="s">
        <v>32</v>
      </c>
      <c r="AX2158" s="14" t="s">
        <v>77</v>
      </c>
      <c r="AY2158" s="223" t="s">
        <v>292</v>
      </c>
    </row>
    <row r="2159" spans="2:51" s="14" customFormat="1" ht="11.25">
      <c r="B2159" s="213"/>
      <c r="C2159" s="214"/>
      <c r="D2159" s="204" t="s">
        <v>301</v>
      </c>
      <c r="E2159" s="215" t="s">
        <v>1</v>
      </c>
      <c r="F2159" s="216" t="s">
        <v>2455</v>
      </c>
      <c r="G2159" s="214"/>
      <c r="H2159" s="217">
        <v>13.4</v>
      </c>
      <c r="I2159" s="218"/>
      <c r="J2159" s="214"/>
      <c r="K2159" s="214"/>
      <c r="L2159" s="219"/>
      <c r="M2159" s="220"/>
      <c r="N2159" s="221"/>
      <c r="O2159" s="221"/>
      <c r="P2159" s="221"/>
      <c r="Q2159" s="221"/>
      <c r="R2159" s="221"/>
      <c r="S2159" s="221"/>
      <c r="T2159" s="222"/>
      <c r="AT2159" s="223" t="s">
        <v>301</v>
      </c>
      <c r="AU2159" s="223" t="s">
        <v>120</v>
      </c>
      <c r="AV2159" s="14" t="s">
        <v>120</v>
      </c>
      <c r="AW2159" s="14" t="s">
        <v>32</v>
      </c>
      <c r="AX2159" s="14" t="s">
        <v>77</v>
      </c>
      <c r="AY2159" s="223" t="s">
        <v>292</v>
      </c>
    </row>
    <row r="2160" spans="2:51" s="14" customFormat="1" ht="11.25">
      <c r="B2160" s="213"/>
      <c r="C2160" s="214"/>
      <c r="D2160" s="204" t="s">
        <v>301</v>
      </c>
      <c r="E2160" s="215" t="s">
        <v>1</v>
      </c>
      <c r="F2160" s="216" t="s">
        <v>2456</v>
      </c>
      <c r="G2160" s="214"/>
      <c r="H2160" s="217">
        <v>13.74</v>
      </c>
      <c r="I2160" s="218"/>
      <c r="J2160" s="214"/>
      <c r="K2160" s="214"/>
      <c r="L2160" s="219"/>
      <c r="M2160" s="220"/>
      <c r="N2160" s="221"/>
      <c r="O2160" s="221"/>
      <c r="P2160" s="221"/>
      <c r="Q2160" s="221"/>
      <c r="R2160" s="221"/>
      <c r="S2160" s="221"/>
      <c r="T2160" s="222"/>
      <c r="AT2160" s="223" t="s">
        <v>301</v>
      </c>
      <c r="AU2160" s="223" t="s">
        <v>120</v>
      </c>
      <c r="AV2160" s="14" t="s">
        <v>120</v>
      </c>
      <c r="AW2160" s="14" t="s">
        <v>32</v>
      </c>
      <c r="AX2160" s="14" t="s">
        <v>77</v>
      </c>
      <c r="AY2160" s="223" t="s">
        <v>292</v>
      </c>
    </row>
    <row r="2161" spans="2:51" s="14" customFormat="1" ht="11.25">
      <c r="B2161" s="213"/>
      <c r="C2161" s="214"/>
      <c r="D2161" s="204" t="s">
        <v>301</v>
      </c>
      <c r="E2161" s="215" t="s">
        <v>1</v>
      </c>
      <c r="F2161" s="216" t="s">
        <v>2457</v>
      </c>
      <c r="G2161" s="214"/>
      <c r="H2161" s="217">
        <v>67.92</v>
      </c>
      <c r="I2161" s="218"/>
      <c r="J2161" s="214"/>
      <c r="K2161" s="214"/>
      <c r="L2161" s="219"/>
      <c r="M2161" s="220"/>
      <c r="N2161" s="221"/>
      <c r="O2161" s="221"/>
      <c r="P2161" s="221"/>
      <c r="Q2161" s="221"/>
      <c r="R2161" s="221"/>
      <c r="S2161" s="221"/>
      <c r="T2161" s="222"/>
      <c r="AT2161" s="223" t="s">
        <v>301</v>
      </c>
      <c r="AU2161" s="223" t="s">
        <v>120</v>
      </c>
      <c r="AV2161" s="14" t="s">
        <v>120</v>
      </c>
      <c r="AW2161" s="14" t="s">
        <v>32</v>
      </c>
      <c r="AX2161" s="14" t="s">
        <v>77</v>
      </c>
      <c r="AY2161" s="223" t="s">
        <v>292</v>
      </c>
    </row>
    <row r="2162" spans="2:51" s="14" customFormat="1" ht="11.25">
      <c r="B2162" s="213"/>
      <c r="C2162" s="214"/>
      <c r="D2162" s="204" t="s">
        <v>301</v>
      </c>
      <c r="E2162" s="215" t="s">
        <v>1</v>
      </c>
      <c r="F2162" s="216" t="s">
        <v>2458</v>
      </c>
      <c r="G2162" s="214"/>
      <c r="H2162" s="217">
        <v>207.44</v>
      </c>
      <c r="I2162" s="218"/>
      <c r="J2162" s="214"/>
      <c r="K2162" s="214"/>
      <c r="L2162" s="219"/>
      <c r="M2162" s="220"/>
      <c r="N2162" s="221"/>
      <c r="O2162" s="221"/>
      <c r="P2162" s="221"/>
      <c r="Q2162" s="221"/>
      <c r="R2162" s="221"/>
      <c r="S2162" s="221"/>
      <c r="T2162" s="222"/>
      <c r="AT2162" s="223" t="s">
        <v>301</v>
      </c>
      <c r="AU2162" s="223" t="s">
        <v>120</v>
      </c>
      <c r="AV2162" s="14" t="s">
        <v>120</v>
      </c>
      <c r="AW2162" s="14" t="s">
        <v>32</v>
      </c>
      <c r="AX2162" s="14" t="s">
        <v>77</v>
      </c>
      <c r="AY2162" s="223" t="s">
        <v>292</v>
      </c>
    </row>
    <row r="2163" spans="2:51" s="14" customFormat="1" ht="11.25">
      <c r="B2163" s="213"/>
      <c r="C2163" s="214"/>
      <c r="D2163" s="204" t="s">
        <v>301</v>
      </c>
      <c r="E2163" s="215" t="s">
        <v>1</v>
      </c>
      <c r="F2163" s="216" t="s">
        <v>2459</v>
      </c>
      <c r="G2163" s="214"/>
      <c r="H2163" s="217">
        <v>8.6</v>
      </c>
      <c r="I2163" s="218"/>
      <c r="J2163" s="214"/>
      <c r="K2163" s="214"/>
      <c r="L2163" s="219"/>
      <c r="M2163" s="220"/>
      <c r="N2163" s="221"/>
      <c r="O2163" s="221"/>
      <c r="P2163" s="221"/>
      <c r="Q2163" s="221"/>
      <c r="R2163" s="221"/>
      <c r="S2163" s="221"/>
      <c r="T2163" s="222"/>
      <c r="AT2163" s="223" t="s">
        <v>301</v>
      </c>
      <c r="AU2163" s="223" t="s">
        <v>120</v>
      </c>
      <c r="AV2163" s="14" t="s">
        <v>120</v>
      </c>
      <c r="AW2163" s="14" t="s">
        <v>32</v>
      </c>
      <c r="AX2163" s="14" t="s">
        <v>77</v>
      </c>
      <c r="AY2163" s="223" t="s">
        <v>292</v>
      </c>
    </row>
    <row r="2164" spans="2:51" s="14" customFormat="1" ht="11.25">
      <c r="B2164" s="213"/>
      <c r="C2164" s="214"/>
      <c r="D2164" s="204" t="s">
        <v>301</v>
      </c>
      <c r="E2164" s="215" t="s">
        <v>1</v>
      </c>
      <c r="F2164" s="216" t="s">
        <v>2460</v>
      </c>
      <c r="G2164" s="214"/>
      <c r="H2164" s="217">
        <v>8.6</v>
      </c>
      <c r="I2164" s="218"/>
      <c r="J2164" s="214"/>
      <c r="K2164" s="214"/>
      <c r="L2164" s="219"/>
      <c r="M2164" s="220"/>
      <c r="N2164" s="221"/>
      <c r="O2164" s="221"/>
      <c r="P2164" s="221"/>
      <c r="Q2164" s="221"/>
      <c r="R2164" s="221"/>
      <c r="S2164" s="221"/>
      <c r="T2164" s="222"/>
      <c r="AT2164" s="223" t="s">
        <v>301</v>
      </c>
      <c r="AU2164" s="223" t="s">
        <v>120</v>
      </c>
      <c r="AV2164" s="14" t="s">
        <v>120</v>
      </c>
      <c r="AW2164" s="14" t="s">
        <v>32</v>
      </c>
      <c r="AX2164" s="14" t="s">
        <v>77</v>
      </c>
      <c r="AY2164" s="223" t="s">
        <v>292</v>
      </c>
    </row>
    <row r="2165" spans="2:51" s="14" customFormat="1" ht="11.25">
      <c r="B2165" s="213"/>
      <c r="C2165" s="214"/>
      <c r="D2165" s="204" t="s">
        <v>301</v>
      </c>
      <c r="E2165" s="215" t="s">
        <v>1</v>
      </c>
      <c r="F2165" s="216" t="s">
        <v>2461</v>
      </c>
      <c r="G2165" s="214"/>
      <c r="H2165" s="217">
        <v>8.68</v>
      </c>
      <c r="I2165" s="218"/>
      <c r="J2165" s="214"/>
      <c r="K2165" s="214"/>
      <c r="L2165" s="219"/>
      <c r="M2165" s="220"/>
      <c r="N2165" s="221"/>
      <c r="O2165" s="221"/>
      <c r="P2165" s="221"/>
      <c r="Q2165" s="221"/>
      <c r="R2165" s="221"/>
      <c r="S2165" s="221"/>
      <c r="T2165" s="222"/>
      <c r="AT2165" s="223" t="s">
        <v>301</v>
      </c>
      <c r="AU2165" s="223" t="s">
        <v>120</v>
      </c>
      <c r="AV2165" s="14" t="s">
        <v>120</v>
      </c>
      <c r="AW2165" s="14" t="s">
        <v>32</v>
      </c>
      <c r="AX2165" s="14" t="s">
        <v>77</v>
      </c>
      <c r="AY2165" s="223" t="s">
        <v>292</v>
      </c>
    </row>
    <row r="2166" spans="2:51" s="14" customFormat="1" ht="11.25">
      <c r="B2166" s="213"/>
      <c r="C2166" s="214"/>
      <c r="D2166" s="204" t="s">
        <v>301</v>
      </c>
      <c r="E2166" s="215" t="s">
        <v>1</v>
      </c>
      <c r="F2166" s="216" t="s">
        <v>2462</v>
      </c>
      <c r="G2166" s="214"/>
      <c r="H2166" s="217">
        <v>8.6</v>
      </c>
      <c r="I2166" s="218"/>
      <c r="J2166" s="214"/>
      <c r="K2166" s="214"/>
      <c r="L2166" s="219"/>
      <c r="M2166" s="220"/>
      <c r="N2166" s="221"/>
      <c r="O2166" s="221"/>
      <c r="P2166" s="221"/>
      <c r="Q2166" s="221"/>
      <c r="R2166" s="221"/>
      <c r="S2166" s="221"/>
      <c r="T2166" s="222"/>
      <c r="AT2166" s="223" t="s">
        <v>301</v>
      </c>
      <c r="AU2166" s="223" t="s">
        <v>120</v>
      </c>
      <c r="AV2166" s="14" t="s">
        <v>120</v>
      </c>
      <c r="AW2166" s="14" t="s">
        <v>32</v>
      </c>
      <c r="AX2166" s="14" t="s">
        <v>77</v>
      </c>
      <c r="AY2166" s="223" t="s">
        <v>292</v>
      </c>
    </row>
    <row r="2167" spans="2:51" s="14" customFormat="1" ht="11.25">
      <c r="B2167" s="213"/>
      <c r="C2167" s="214"/>
      <c r="D2167" s="204" t="s">
        <v>301</v>
      </c>
      <c r="E2167" s="215" t="s">
        <v>1</v>
      </c>
      <c r="F2167" s="216" t="s">
        <v>2463</v>
      </c>
      <c r="G2167" s="214"/>
      <c r="H2167" s="217">
        <v>8.6</v>
      </c>
      <c r="I2167" s="218"/>
      <c r="J2167" s="214"/>
      <c r="K2167" s="214"/>
      <c r="L2167" s="219"/>
      <c r="M2167" s="220"/>
      <c r="N2167" s="221"/>
      <c r="O2167" s="221"/>
      <c r="P2167" s="221"/>
      <c r="Q2167" s="221"/>
      <c r="R2167" s="221"/>
      <c r="S2167" s="221"/>
      <c r="T2167" s="222"/>
      <c r="AT2167" s="223" t="s">
        <v>301</v>
      </c>
      <c r="AU2167" s="223" t="s">
        <v>120</v>
      </c>
      <c r="AV2167" s="14" t="s">
        <v>120</v>
      </c>
      <c r="AW2167" s="14" t="s">
        <v>32</v>
      </c>
      <c r="AX2167" s="14" t="s">
        <v>77</v>
      </c>
      <c r="AY2167" s="223" t="s">
        <v>292</v>
      </c>
    </row>
    <row r="2168" spans="2:51" s="14" customFormat="1" ht="11.25">
      <c r="B2168" s="213"/>
      <c r="C2168" s="214"/>
      <c r="D2168" s="204" t="s">
        <v>301</v>
      </c>
      <c r="E2168" s="215" t="s">
        <v>1</v>
      </c>
      <c r="F2168" s="216" t="s">
        <v>2464</v>
      </c>
      <c r="G2168" s="214"/>
      <c r="H2168" s="217">
        <v>25.04</v>
      </c>
      <c r="I2168" s="218"/>
      <c r="J2168" s="214"/>
      <c r="K2168" s="214"/>
      <c r="L2168" s="219"/>
      <c r="M2168" s="220"/>
      <c r="N2168" s="221"/>
      <c r="O2168" s="221"/>
      <c r="P2168" s="221"/>
      <c r="Q2168" s="221"/>
      <c r="R2168" s="221"/>
      <c r="S2168" s="221"/>
      <c r="T2168" s="222"/>
      <c r="AT2168" s="223" t="s">
        <v>301</v>
      </c>
      <c r="AU2168" s="223" t="s">
        <v>120</v>
      </c>
      <c r="AV2168" s="14" t="s">
        <v>120</v>
      </c>
      <c r="AW2168" s="14" t="s">
        <v>32</v>
      </c>
      <c r="AX2168" s="14" t="s">
        <v>77</v>
      </c>
      <c r="AY2168" s="223" t="s">
        <v>292</v>
      </c>
    </row>
    <row r="2169" spans="2:51" s="14" customFormat="1" ht="11.25">
      <c r="B2169" s="213"/>
      <c r="C2169" s="214"/>
      <c r="D2169" s="204" t="s">
        <v>301</v>
      </c>
      <c r="E2169" s="215" t="s">
        <v>1</v>
      </c>
      <c r="F2169" s="216" t="s">
        <v>2465</v>
      </c>
      <c r="G2169" s="214"/>
      <c r="H2169" s="217">
        <v>17.84</v>
      </c>
      <c r="I2169" s="218"/>
      <c r="J2169" s="214"/>
      <c r="K2169" s="214"/>
      <c r="L2169" s="219"/>
      <c r="M2169" s="220"/>
      <c r="N2169" s="221"/>
      <c r="O2169" s="221"/>
      <c r="P2169" s="221"/>
      <c r="Q2169" s="221"/>
      <c r="R2169" s="221"/>
      <c r="S2169" s="221"/>
      <c r="T2169" s="222"/>
      <c r="AT2169" s="223" t="s">
        <v>301</v>
      </c>
      <c r="AU2169" s="223" t="s">
        <v>120</v>
      </c>
      <c r="AV2169" s="14" t="s">
        <v>120</v>
      </c>
      <c r="AW2169" s="14" t="s">
        <v>32</v>
      </c>
      <c r="AX2169" s="14" t="s">
        <v>77</v>
      </c>
      <c r="AY2169" s="223" t="s">
        <v>292</v>
      </c>
    </row>
    <row r="2170" spans="2:51" s="14" customFormat="1" ht="11.25">
      <c r="B2170" s="213"/>
      <c r="C2170" s="214"/>
      <c r="D2170" s="204" t="s">
        <v>301</v>
      </c>
      <c r="E2170" s="215" t="s">
        <v>1</v>
      </c>
      <c r="F2170" s="216" t="s">
        <v>2466</v>
      </c>
      <c r="G2170" s="214"/>
      <c r="H2170" s="217">
        <v>17.84</v>
      </c>
      <c r="I2170" s="218"/>
      <c r="J2170" s="214"/>
      <c r="K2170" s="214"/>
      <c r="L2170" s="219"/>
      <c r="M2170" s="220"/>
      <c r="N2170" s="221"/>
      <c r="O2170" s="221"/>
      <c r="P2170" s="221"/>
      <c r="Q2170" s="221"/>
      <c r="R2170" s="221"/>
      <c r="S2170" s="221"/>
      <c r="T2170" s="222"/>
      <c r="AT2170" s="223" t="s">
        <v>301</v>
      </c>
      <c r="AU2170" s="223" t="s">
        <v>120</v>
      </c>
      <c r="AV2170" s="14" t="s">
        <v>120</v>
      </c>
      <c r="AW2170" s="14" t="s">
        <v>32</v>
      </c>
      <c r="AX2170" s="14" t="s">
        <v>77</v>
      </c>
      <c r="AY2170" s="223" t="s">
        <v>292</v>
      </c>
    </row>
    <row r="2171" spans="2:51" s="14" customFormat="1" ht="11.25">
      <c r="B2171" s="213"/>
      <c r="C2171" s="214"/>
      <c r="D2171" s="204" t="s">
        <v>301</v>
      </c>
      <c r="E2171" s="215" t="s">
        <v>1</v>
      </c>
      <c r="F2171" s="216" t="s">
        <v>2467</v>
      </c>
      <c r="G2171" s="214"/>
      <c r="H2171" s="217">
        <v>10.72</v>
      </c>
      <c r="I2171" s="218"/>
      <c r="J2171" s="214"/>
      <c r="K2171" s="214"/>
      <c r="L2171" s="219"/>
      <c r="M2171" s="220"/>
      <c r="N2171" s="221"/>
      <c r="O2171" s="221"/>
      <c r="P2171" s="221"/>
      <c r="Q2171" s="221"/>
      <c r="R2171" s="221"/>
      <c r="S2171" s="221"/>
      <c r="T2171" s="222"/>
      <c r="AT2171" s="223" t="s">
        <v>301</v>
      </c>
      <c r="AU2171" s="223" t="s">
        <v>120</v>
      </c>
      <c r="AV2171" s="14" t="s">
        <v>120</v>
      </c>
      <c r="AW2171" s="14" t="s">
        <v>32</v>
      </c>
      <c r="AX2171" s="14" t="s">
        <v>77</v>
      </c>
      <c r="AY2171" s="223" t="s">
        <v>292</v>
      </c>
    </row>
    <row r="2172" spans="2:51" s="14" customFormat="1" ht="11.25">
      <c r="B2172" s="213"/>
      <c r="C2172" s="214"/>
      <c r="D2172" s="204" t="s">
        <v>301</v>
      </c>
      <c r="E2172" s="215" t="s">
        <v>1</v>
      </c>
      <c r="F2172" s="216" t="s">
        <v>2468</v>
      </c>
      <c r="G2172" s="214"/>
      <c r="H2172" s="217">
        <v>10.72</v>
      </c>
      <c r="I2172" s="218"/>
      <c r="J2172" s="214"/>
      <c r="K2172" s="214"/>
      <c r="L2172" s="219"/>
      <c r="M2172" s="220"/>
      <c r="N2172" s="221"/>
      <c r="O2172" s="221"/>
      <c r="P2172" s="221"/>
      <c r="Q2172" s="221"/>
      <c r="R2172" s="221"/>
      <c r="S2172" s="221"/>
      <c r="T2172" s="222"/>
      <c r="AT2172" s="223" t="s">
        <v>301</v>
      </c>
      <c r="AU2172" s="223" t="s">
        <v>120</v>
      </c>
      <c r="AV2172" s="14" t="s">
        <v>120</v>
      </c>
      <c r="AW2172" s="14" t="s">
        <v>32</v>
      </c>
      <c r="AX2172" s="14" t="s">
        <v>77</v>
      </c>
      <c r="AY2172" s="223" t="s">
        <v>292</v>
      </c>
    </row>
    <row r="2173" spans="2:51" s="14" customFormat="1" ht="11.25">
      <c r="B2173" s="213"/>
      <c r="C2173" s="214"/>
      <c r="D2173" s="204" t="s">
        <v>301</v>
      </c>
      <c r="E2173" s="215" t="s">
        <v>1</v>
      </c>
      <c r="F2173" s="216" t="s">
        <v>2469</v>
      </c>
      <c r="G2173" s="214"/>
      <c r="H2173" s="217">
        <v>19.96</v>
      </c>
      <c r="I2173" s="218"/>
      <c r="J2173" s="214"/>
      <c r="K2173" s="214"/>
      <c r="L2173" s="219"/>
      <c r="M2173" s="220"/>
      <c r="N2173" s="221"/>
      <c r="O2173" s="221"/>
      <c r="P2173" s="221"/>
      <c r="Q2173" s="221"/>
      <c r="R2173" s="221"/>
      <c r="S2173" s="221"/>
      <c r="T2173" s="222"/>
      <c r="AT2173" s="223" t="s">
        <v>301</v>
      </c>
      <c r="AU2173" s="223" t="s">
        <v>120</v>
      </c>
      <c r="AV2173" s="14" t="s">
        <v>120</v>
      </c>
      <c r="AW2173" s="14" t="s">
        <v>32</v>
      </c>
      <c r="AX2173" s="14" t="s">
        <v>77</v>
      </c>
      <c r="AY2173" s="223" t="s">
        <v>292</v>
      </c>
    </row>
    <row r="2174" spans="2:51" s="14" customFormat="1" ht="11.25">
      <c r="B2174" s="213"/>
      <c r="C2174" s="214"/>
      <c r="D2174" s="204" t="s">
        <v>301</v>
      </c>
      <c r="E2174" s="215" t="s">
        <v>1</v>
      </c>
      <c r="F2174" s="216" t="s">
        <v>2470</v>
      </c>
      <c r="G2174" s="214"/>
      <c r="H2174" s="217">
        <v>19.96</v>
      </c>
      <c r="I2174" s="218"/>
      <c r="J2174" s="214"/>
      <c r="K2174" s="214"/>
      <c r="L2174" s="219"/>
      <c r="M2174" s="220"/>
      <c r="N2174" s="221"/>
      <c r="O2174" s="221"/>
      <c r="P2174" s="221"/>
      <c r="Q2174" s="221"/>
      <c r="R2174" s="221"/>
      <c r="S2174" s="221"/>
      <c r="T2174" s="222"/>
      <c r="AT2174" s="223" t="s">
        <v>301</v>
      </c>
      <c r="AU2174" s="223" t="s">
        <v>120</v>
      </c>
      <c r="AV2174" s="14" t="s">
        <v>120</v>
      </c>
      <c r="AW2174" s="14" t="s">
        <v>32</v>
      </c>
      <c r="AX2174" s="14" t="s">
        <v>77</v>
      </c>
      <c r="AY2174" s="223" t="s">
        <v>292</v>
      </c>
    </row>
    <row r="2175" spans="2:51" s="14" customFormat="1" ht="11.25">
      <c r="B2175" s="213"/>
      <c r="C2175" s="214"/>
      <c r="D2175" s="204" t="s">
        <v>301</v>
      </c>
      <c r="E2175" s="215" t="s">
        <v>1</v>
      </c>
      <c r="F2175" s="216" t="s">
        <v>2471</v>
      </c>
      <c r="G2175" s="214"/>
      <c r="H2175" s="217">
        <v>6.5</v>
      </c>
      <c r="I2175" s="218"/>
      <c r="J2175" s="214"/>
      <c r="K2175" s="214"/>
      <c r="L2175" s="219"/>
      <c r="M2175" s="220"/>
      <c r="N2175" s="221"/>
      <c r="O2175" s="221"/>
      <c r="P2175" s="221"/>
      <c r="Q2175" s="221"/>
      <c r="R2175" s="221"/>
      <c r="S2175" s="221"/>
      <c r="T2175" s="222"/>
      <c r="AT2175" s="223" t="s">
        <v>301</v>
      </c>
      <c r="AU2175" s="223" t="s">
        <v>120</v>
      </c>
      <c r="AV2175" s="14" t="s">
        <v>120</v>
      </c>
      <c r="AW2175" s="14" t="s">
        <v>32</v>
      </c>
      <c r="AX2175" s="14" t="s">
        <v>77</v>
      </c>
      <c r="AY2175" s="223" t="s">
        <v>292</v>
      </c>
    </row>
    <row r="2176" spans="2:51" s="14" customFormat="1" ht="11.25">
      <c r="B2176" s="213"/>
      <c r="C2176" s="214"/>
      <c r="D2176" s="204" t="s">
        <v>301</v>
      </c>
      <c r="E2176" s="215" t="s">
        <v>1</v>
      </c>
      <c r="F2176" s="216" t="s">
        <v>2472</v>
      </c>
      <c r="G2176" s="214"/>
      <c r="H2176" s="217">
        <v>6.5</v>
      </c>
      <c r="I2176" s="218"/>
      <c r="J2176" s="214"/>
      <c r="K2176" s="214"/>
      <c r="L2176" s="219"/>
      <c r="M2176" s="220"/>
      <c r="N2176" s="221"/>
      <c r="O2176" s="221"/>
      <c r="P2176" s="221"/>
      <c r="Q2176" s="221"/>
      <c r="R2176" s="221"/>
      <c r="S2176" s="221"/>
      <c r="T2176" s="222"/>
      <c r="AT2176" s="223" t="s">
        <v>301</v>
      </c>
      <c r="AU2176" s="223" t="s">
        <v>120</v>
      </c>
      <c r="AV2176" s="14" t="s">
        <v>120</v>
      </c>
      <c r="AW2176" s="14" t="s">
        <v>32</v>
      </c>
      <c r="AX2176" s="14" t="s">
        <v>77</v>
      </c>
      <c r="AY2176" s="223" t="s">
        <v>292</v>
      </c>
    </row>
    <row r="2177" spans="1:65" s="14" customFormat="1" ht="11.25">
      <c r="B2177" s="213"/>
      <c r="C2177" s="214"/>
      <c r="D2177" s="204" t="s">
        <v>301</v>
      </c>
      <c r="E2177" s="215" t="s">
        <v>1</v>
      </c>
      <c r="F2177" s="216" t="s">
        <v>2473</v>
      </c>
      <c r="G2177" s="214"/>
      <c r="H2177" s="217">
        <v>6.5</v>
      </c>
      <c r="I2177" s="218"/>
      <c r="J2177" s="214"/>
      <c r="K2177" s="214"/>
      <c r="L2177" s="219"/>
      <c r="M2177" s="220"/>
      <c r="N2177" s="221"/>
      <c r="O2177" s="221"/>
      <c r="P2177" s="221"/>
      <c r="Q2177" s="221"/>
      <c r="R2177" s="221"/>
      <c r="S2177" s="221"/>
      <c r="T2177" s="222"/>
      <c r="AT2177" s="223" t="s">
        <v>301</v>
      </c>
      <c r="AU2177" s="223" t="s">
        <v>120</v>
      </c>
      <c r="AV2177" s="14" t="s">
        <v>120</v>
      </c>
      <c r="AW2177" s="14" t="s">
        <v>32</v>
      </c>
      <c r="AX2177" s="14" t="s">
        <v>77</v>
      </c>
      <c r="AY2177" s="223" t="s">
        <v>292</v>
      </c>
    </row>
    <row r="2178" spans="1:65" s="14" customFormat="1" ht="11.25">
      <c r="B2178" s="213"/>
      <c r="C2178" s="214"/>
      <c r="D2178" s="204" t="s">
        <v>301</v>
      </c>
      <c r="E2178" s="215" t="s">
        <v>1</v>
      </c>
      <c r="F2178" s="216" t="s">
        <v>2474</v>
      </c>
      <c r="G2178" s="214"/>
      <c r="H2178" s="217">
        <v>6.5</v>
      </c>
      <c r="I2178" s="218"/>
      <c r="J2178" s="214"/>
      <c r="K2178" s="214"/>
      <c r="L2178" s="219"/>
      <c r="M2178" s="220"/>
      <c r="N2178" s="221"/>
      <c r="O2178" s="221"/>
      <c r="P2178" s="221"/>
      <c r="Q2178" s="221"/>
      <c r="R2178" s="221"/>
      <c r="S2178" s="221"/>
      <c r="T2178" s="222"/>
      <c r="AT2178" s="223" t="s">
        <v>301</v>
      </c>
      <c r="AU2178" s="223" t="s">
        <v>120</v>
      </c>
      <c r="AV2178" s="14" t="s">
        <v>120</v>
      </c>
      <c r="AW2178" s="14" t="s">
        <v>32</v>
      </c>
      <c r="AX2178" s="14" t="s">
        <v>77</v>
      </c>
      <c r="AY2178" s="223" t="s">
        <v>292</v>
      </c>
    </row>
    <row r="2179" spans="1:65" s="15" customFormat="1" ht="11.25">
      <c r="B2179" s="224"/>
      <c r="C2179" s="225"/>
      <c r="D2179" s="204" t="s">
        <v>301</v>
      </c>
      <c r="E2179" s="226" t="s">
        <v>1</v>
      </c>
      <c r="F2179" s="227" t="s">
        <v>304</v>
      </c>
      <c r="G2179" s="225"/>
      <c r="H2179" s="228">
        <v>1571.848</v>
      </c>
      <c r="I2179" s="229"/>
      <c r="J2179" s="225"/>
      <c r="K2179" s="225"/>
      <c r="L2179" s="230"/>
      <c r="M2179" s="231"/>
      <c r="N2179" s="232"/>
      <c r="O2179" s="232"/>
      <c r="P2179" s="232"/>
      <c r="Q2179" s="232"/>
      <c r="R2179" s="232"/>
      <c r="S2179" s="232"/>
      <c r="T2179" s="233"/>
      <c r="AT2179" s="234" t="s">
        <v>301</v>
      </c>
      <c r="AU2179" s="234" t="s">
        <v>120</v>
      </c>
      <c r="AV2179" s="15" t="s">
        <v>299</v>
      </c>
      <c r="AW2179" s="15" t="s">
        <v>32</v>
      </c>
      <c r="AX2179" s="15" t="s">
        <v>85</v>
      </c>
      <c r="AY2179" s="234" t="s">
        <v>292</v>
      </c>
    </row>
    <row r="2180" spans="1:65" s="2" customFormat="1" ht="24.2" customHeight="1">
      <c r="A2180" s="35"/>
      <c r="B2180" s="36"/>
      <c r="C2180" s="189" t="s">
        <v>2475</v>
      </c>
      <c r="D2180" s="189" t="s">
        <v>294</v>
      </c>
      <c r="E2180" s="190" t="s">
        <v>2476</v>
      </c>
      <c r="F2180" s="191" t="s">
        <v>2477</v>
      </c>
      <c r="G2180" s="192" t="s">
        <v>407</v>
      </c>
      <c r="H2180" s="193">
        <v>1571.848</v>
      </c>
      <c r="I2180" s="194"/>
      <c r="J2180" s="195">
        <f>ROUND(I2180*H2180,2)</f>
        <v>0</v>
      </c>
      <c r="K2180" s="191" t="s">
        <v>298</v>
      </c>
      <c r="L2180" s="40"/>
      <c r="M2180" s="196" t="s">
        <v>1</v>
      </c>
      <c r="N2180" s="197" t="s">
        <v>43</v>
      </c>
      <c r="O2180" s="72"/>
      <c r="P2180" s="198">
        <f>O2180*H2180</f>
        <v>0</v>
      </c>
      <c r="Q2180" s="198">
        <v>6.9999999999999994E-5</v>
      </c>
      <c r="R2180" s="198">
        <f>Q2180*H2180</f>
        <v>0.11002935999999999</v>
      </c>
      <c r="S2180" s="198">
        <v>0</v>
      </c>
      <c r="T2180" s="199">
        <f>S2180*H2180</f>
        <v>0</v>
      </c>
      <c r="U2180" s="35"/>
      <c r="V2180" s="35"/>
      <c r="W2180" s="35"/>
      <c r="X2180" s="35"/>
      <c r="Y2180" s="35"/>
      <c r="Z2180" s="35"/>
      <c r="AA2180" s="35"/>
      <c r="AB2180" s="35"/>
      <c r="AC2180" s="35"/>
      <c r="AD2180" s="35"/>
      <c r="AE2180" s="35"/>
      <c r="AR2180" s="200" t="s">
        <v>438</v>
      </c>
      <c r="AT2180" s="200" t="s">
        <v>294</v>
      </c>
      <c r="AU2180" s="200" t="s">
        <v>120</v>
      </c>
      <c r="AY2180" s="18" t="s">
        <v>292</v>
      </c>
      <c r="BE2180" s="201">
        <f>IF(N2180="základní",J2180,0)</f>
        <v>0</v>
      </c>
      <c r="BF2180" s="201">
        <f>IF(N2180="snížená",J2180,0)</f>
        <v>0</v>
      </c>
      <c r="BG2180" s="201">
        <f>IF(N2180="zákl. přenesená",J2180,0)</f>
        <v>0</v>
      </c>
      <c r="BH2180" s="201">
        <f>IF(N2180="sníž. přenesená",J2180,0)</f>
        <v>0</v>
      </c>
      <c r="BI2180" s="201">
        <f>IF(N2180="nulová",J2180,0)</f>
        <v>0</v>
      </c>
      <c r="BJ2180" s="18" t="s">
        <v>120</v>
      </c>
      <c r="BK2180" s="201">
        <f>ROUND(I2180*H2180,2)</f>
        <v>0</v>
      </c>
      <c r="BL2180" s="18" t="s">
        <v>438</v>
      </c>
      <c r="BM2180" s="200" t="s">
        <v>2478</v>
      </c>
    </row>
    <row r="2181" spans="1:65" s="2" customFormat="1" ht="24.2" customHeight="1">
      <c r="A2181" s="35"/>
      <c r="B2181" s="36"/>
      <c r="C2181" s="189" t="s">
        <v>2479</v>
      </c>
      <c r="D2181" s="189" t="s">
        <v>294</v>
      </c>
      <c r="E2181" s="190" t="s">
        <v>2480</v>
      </c>
      <c r="F2181" s="191" t="s">
        <v>2481</v>
      </c>
      <c r="G2181" s="192" t="s">
        <v>407</v>
      </c>
      <c r="H2181" s="193">
        <v>1571.848</v>
      </c>
      <c r="I2181" s="194"/>
      <c r="J2181" s="195">
        <f>ROUND(I2181*H2181,2)</f>
        <v>0</v>
      </c>
      <c r="K2181" s="191" t="s">
        <v>298</v>
      </c>
      <c r="L2181" s="40"/>
      <c r="M2181" s="196" t="s">
        <v>1</v>
      </c>
      <c r="N2181" s="197" t="s">
        <v>43</v>
      </c>
      <c r="O2181" s="72"/>
      <c r="P2181" s="198">
        <f>O2181*H2181</f>
        <v>0</v>
      </c>
      <c r="Q2181" s="198">
        <v>2.9E-4</v>
      </c>
      <c r="R2181" s="198">
        <f>Q2181*H2181</f>
        <v>0.45583592000000001</v>
      </c>
      <c r="S2181" s="198">
        <v>0</v>
      </c>
      <c r="T2181" s="199">
        <f>S2181*H2181</f>
        <v>0</v>
      </c>
      <c r="U2181" s="35"/>
      <c r="V2181" s="35"/>
      <c r="W2181" s="35"/>
      <c r="X2181" s="35"/>
      <c r="Y2181" s="35"/>
      <c r="Z2181" s="35"/>
      <c r="AA2181" s="35"/>
      <c r="AB2181" s="35"/>
      <c r="AC2181" s="35"/>
      <c r="AD2181" s="35"/>
      <c r="AE2181" s="35"/>
      <c r="AR2181" s="200" t="s">
        <v>438</v>
      </c>
      <c r="AT2181" s="200" t="s">
        <v>294</v>
      </c>
      <c r="AU2181" s="200" t="s">
        <v>120</v>
      </c>
      <c r="AY2181" s="18" t="s">
        <v>292</v>
      </c>
      <c r="BE2181" s="201">
        <f>IF(N2181="základní",J2181,0)</f>
        <v>0</v>
      </c>
      <c r="BF2181" s="201">
        <f>IF(N2181="snížená",J2181,0)</f>
        <v>0</v>
      </c>
      <c r="BG2181" s="201">
        <f>IF(N2181="zákl. přenesená",J2181,0)</f>
        <v>0</v>
      </c>
      <c r="BH2181" s="201">
        <f>IF(N2181="sníž. přenesená",J2181,0)</f>
        <v>0</v>
      </c>
      <c r="BI2181" s="201">
        <f>IF(N2181="nulová",J2181,0)</f>
        <v>0</v>
      </c>
      <c r="BJ2181" s="18" t="s">
        <v>120</v>
      </c>
      <c r="BK2181" s="201">
        <f>ROUND(I2181*H2181,2)</f>
        <v>0</v>
      </c>
      <c r="BL2181" s="18" t="s">
        <v>438</v>
      </c>
      <c r="BM2181" s="200" t="s">
        <v>2482</v>
      </c>
    </row>
    <row r="2182" spans="1:65" s="2" customFormat="1" ht="16.5" customHeight="1">
      <c r="A2182" s="35"/>
      <c r="B2182" s="36"/>
      <c r="C2182" s="189" t="s">
        <v>2483</v>
      </c>
      <c r="D2182" s="189" t="s">
        <v>294</v>
      </c>
      <c r="E2182" s="190" t="s">
        <v>2484</v>
      </c>
      <c r="F2182" s="191" t="s">
        <v>2485</v>
      </c>
      <c r="G2182" s="192" t="s">
        <v>581</v>
      </c>
      <c r="H2182" s="193">
        <v>1</v>
      </c>
      <c r="I2182" s="194"/>
      <c r="J2182" s="195">
        <f>ROUND(I2182*H2182,2)</f>
        <v>0</v>
      </c>
      <c r="K2182" s="191" t="s">
        <v>298</v>
      </c>
      <c r="L2182" s="40"/>
      <c r="M2182" s="196" t="s">
        <v>1</v>
      </c>
      <c r="N2182" s="197" t="s">
        <v>43</v>
      </c>
      <c r="O2182" s="72"/>
      <c r="P2182" s="198">
        <f>O2182*H2182</f>
        <v>0</v>
      </c>
      <c r="Q2182" s="198">
        <v>0</v>
      </c>
      <c r="R2182" s="198">
        <f>Q2182*H2182</f>
        <v>0</v>
      </c>
      <c r="S2182" s="198">
        <v>0</v>
      </c>
      <c r="T2182" s="199">
        <f>S2182*H2182</f>
        <v>0</v>
      </c>
      <c r="U2182" s="35"/>
      <c r="V2182" s="35"/>
      <c r="W2182" s="35"/>
      <c r="X2182" s="35"/>
      <c r="Y2182" s="35"/>
      <c r="Z2182" s="35"/>
      <c r="AA2182" s="35"/>
      <c r="AB2182" s="35"/>
      <c r="AC2182" s="35"/>
      <c r="AD2182" s="35"/>
      <c r="AE2182" s="35"/>
      <c r="AR2182" s="200" t="s">
        <v>438</v>
      </c>
      <c r="AT2182" s="200" t="s">
        <v>294</v>
      </c>
      <c r="AU2182" s="200" t="s">
        <v>120</v>
      </c>
      <c r="AY2182" s="18" t="s">
        <v>292</v>
      </c>
      <c r="BE2182" s="201">
        <f>IF(N2182="základní",J2182,0)</f>
        <v>0</v>
      </c>
      <c r="BF2182" s="201">
        <f>IF(N2182="snížená",J2182,0)</f>
        <v>0</v>
      </c>
      <c r="BG2182" s="201">
        <f>IF(N2182="zákl. přenesená",J2182,0)</f>
        <v>0</v>
      </c>
      <c r="BH2182" s="201">
        <f>IF(N2182="sníž. přenesená",J2182,0)</f>
        <v>0</v>
      </c>
      <c r="BI2182" s="201">
        <f>IF(N2182="nulová",J2182,0)</f>
        <v>0</v>
      </c>
      <c r="BJ2182" s="18" t="s">
        <v>120</v>
      </c>
      <c r="BK2182" s="201">
        <f>ROUND(I2182*H2182,2)</f>
        <v>0</v>
      </c>
      <c r="BL2182" s="18" t="s">
        <v>438</v>
      </c>
      <c r="BM2182" s="200" t="s">
        <v>2486</v>
      </c>
    </row>
    <row r="2183" spans="1:65" s="14" customFormat="1" ht="11.25">
      <c r="B2183" s="213"/>
      <c r="C2183" s="214"/>
      <c r="D2183" s="204" t="s">
        <v>301</v>
      </c>
      <c r="E2183" s="215" t="s">
        <v>1</v>
      </c>
      <c r="F2183" s="216" t="s">
        <v>2487</v>
      </c>
      <c r="G2183" s="214"/>
      <c r="H2183" s="217">
        <v>1</v>
      </c>
      <c r="I2183" s="218"/>
      <c r="J2183" s="214"/>
      <c r="K2183" s="214"/>
      <c r="L2183" s="219"/>
      <c r="M2183" s="220"/>
      <c r="N2183" s="221"/>
      <c r="O2183" s="221"/>
      <c r="P2183" s="221"/>
      <c r="Q2183" s="221"/>
      <c r="R2183" s="221"/>
      <c r="S2183" s="221"/>
      <c r="T2183" s="222"/>
      <c r="AT2183" s="223" t="s">
        <v>301</v>
      </c>
      <c r="AU2183" s="223" t="s">
        <v>120</v>
      </c>
      <c r="AV2183" s="14" t="s">
        <v>120</v>
      </c>
      <c r="AW2183" s="14" t="s">
        <v>32</v>
      </c>
      <c r="AX2183" s="14" t="s">
        <v>85</v>
      </c>
      <c r="AY2183" s="223" t="s">
        <v>292</v>
      </c>
    </row>
    <row r="2184" spans="1:65" s="2" customFormat="1" ht="16.5" customHeight="1">
      <c r="A2184" s="35"/>
      <c r="B2184" s="36"/>
      <c r="C2184" s="246" t="s">
        <v>2488</v>
      </c>
      <c r="D2184" s="246" t="s">
        <v>626</v>
      </c>
      <c r="E2184" s="247" t="s">
        <v>2489</v>
      </c>
      <c r="F2184" s="248" t="s">
        <v>2490</v>
      </c>
      <c r="G2184" s="249" t="s">
        <v>581</v>
      </c>
      <c r="H2184" s="250">
        <v>1</v>
      </c>
      <c r="I2184" s="251"/>
      <c r="J2184" s="252">
        <f t="shared" ref="J2184:J2189" si="10">ROUND(I2184*H2184,2)</f>
        <v>0</v>
      </c>
      <c r="K2184" s="248" t="s">
        <v>298</v>
      </c>
      <c r="L2184" s="253"/>
      <c r="M2184" s="254" t="s">
        <v>1</v>
      </c>
      <c r="N2184" s="255" t="s">
        <v>43</v>
      </c>
      <c r="O2184" s="72"/>
      <c r="P2184" s="198">
        <f t="shared" ref="P2184:P2189" si="11">O2184*H2184</f>
        <v>0</v>
      </c>
      <c r="Q2184" s="198">
        <v>2.98E-3</v>
      </c>
      <c r="R2184" s="198">
        <f t="shared" ref="R2184:R2189" si="12">Q2184*H2184</f>
        <v>2.98E-3</v>
      </c>
      <c r="S2184" s="198">
        <v>0</v>
      </c>
      <c r="T2184" s="199">
        <f t="shared" ref="T2184:T2189" si="13">S2184*H2184</f>
        <v>0</v>
      </c>
      <c r="U2184" s="35"/>
      <c r="V2184" s="35"/>
      <c r="W2184" s="35"/>
      <c r="X2184" s="35"/>
      <c r="Y2184" s="35"/>
      <c r="Z2184" s="35"/>
      <c r="AA2184" s="35"/>
      <c r="AB2184" s="35"/>
      <c r="AC2184" s="35"/>
      <c r="AD2184" s="35"/>
      <c r="AE2184" s="35"/>
      <c r="AR2184" s="200" t="s">
        <v>573</v>
      </c>
      <c r="AT2184" s="200" t="s">
        <v>626</v>
      </c>
      <c r="AU2184" s="200" t="s">
        <v>120</v>
      </c>
      <c r="AY2184" s="18" t="s">
        <v>292</v>
      </c>
      <c r="BE2184" s="201">
        <f t="shared" ref="BE2184:BE2189" si="14">IF(N2184="základní",J2184,0)</f>
        <v>0</v>
      </c>
      <c r="BF2184" s="201">
        <f t="shared" ref="BF2184:BF2189" si="15">IF(N2184="snížená",J2184,0)</f>
        <v>0</v>
      </c>
      <c r="BG2184" s="201">
        <f t="shared" ref="BG2184:BG2189" si="16">IF(N2184="zákl. přenesená",J2184,0)</f>
        <v>0</v>
      </c>
      <c r="BH2184" s="201">
        <f t="shared" ref="BH2184:BH2189" si="17">IF(N2184="sníž. přenesená",J2184,0)</f>
        <v>0</v>
      </c>
      <c r="BI2184" s="201">
        <f t="shared" ref="BI2184:BI2189" si="18">IF(N2184="nulová",J2184,0)</f>
        <v>0</v>
      </c>
      <c r="BJ2184" s="18" t="s">
        <v>120</v>
      </c>
      <c r="BK2184" s="201">
        <f t="shared" ref="BK2184:BK2189" si="19">ROUND(I2184*H2184,2)</f>
        <v>0</v>
      </c>
      <c r="BL2184" s="18" t="s">
        <v>438</v>
      </c>
      <c r="BM2184" s="200" t="s">
        <v>2491</v>
      </c>
    </row>
    <row r="2185" spans="1:65" s="2" customFormat="1" ht="24.2" customHeight="1">
      <c r="A2185" s="35"/>
      <c r="B2185" s="36"/>
      <c r="C2185" s="189" t="s">
        <v>2492</v>
      </c>
      <c r="D2185" s="189" t="s">
        <v>294</v>
      </c>
      <c r="E2185" s="190" t="s">
        <v>2493</v>
      </c>
      <c r="F2185" s="191" t="s">
        <v>2494</v>
      </c>
      <c r="G2185" s="192" t="s">
        <v>581</v>
      </c>
      <c r="H2185" s="193">
        <v>37</v>
      </c>
      <c r="I2185" s="194"/>
      <c r="J2185" s="195">
        <f t="shared" si="10"/>
        <v>0</v>
      </c>
      <c r="K2185" s="191" t="s">
        <v>298</v>
      </c>
      <c r="L2185" s="40"/>
      <c r="M2185" s="196" t="s">
        <v>1</v>
      </c>
      <c r="N2185" s="197" t="s">
        <v>43</v>
      </c>
      <c r="O2185" s="72"/>
      <c r="P2185" s="198">
        <f t="shared" si="11"/>
        <v>0</v>
      </c>
      <c r="Q2185" s="198">
        <v>1.0000000000000001E-5</v>
      </c>
      <c r="R2185" s="198">
        <f t="shared" si="12"/>
        <v>3.7000000000000005E-4</v>
      </c>
      <c r="S2185" s="198">
        <v>0</v>
      </c>
      <c r="T2185" s="199">
        <f t="shared" si="13"/>
        <v>0</v>
      </c>
      <c r="U2185" s="35"/>
      <c r="V2185" s="35"/>
      <c r="W2185" s="35"/>
      <c r="X2185" s="35"/>
      <c r="Y2185" s="35"/>
      <c r="Z2185" s="35"/>
      <c r="AA2185" s="35"/>
      <c r="AB2185" s="35"/>
      <c r="AC2185" s="35"/>
      <c r="AD2185" s="35"/>
      <c r="AE2185" s="35"/>
      <c r="AR2185" s="200" t="s">
        <v>438</v>
      </c>
      <c r="AT2185" s="200" t="s">
        <v>294</v>
      </c>
      <c r="AU2185" s="200" t="s">
        <v>120</v>
      </c>
      <c r="AY2185" s="18" t="s">
        <v>292</v>
      </c>
      <c r="BE2185" s="201">
        <f t="shared" si="14"/>
        <v>0</v>
      </c>
      <c r="BF2185" s="201">
        <f t="shared" si="15"/>
        <v>0</v>
      </c>
      <c r="BG2185" s="201">
        <f t="shared" si="16"/>
        <v>0</v>
      </c>
      <c r="BH2185" s="201">
        <f t="shared" si="17"/>
        <v>0</v>
      </c>
      <c r="BI2185" s="201">
        <f t="shared" si="18"/>
        <v>0</v>
      </c>
      <c r="BJ2185" s="18" t="s">
        <v>120</v>
      </c>
      <c r="BK2185" s="201">
        <f t="shared" si="19"/>
        <v>0</v>
      </c>
      <c r="BL2185" s="18" t="s">
        <v>438</v>
      </c>
      <c r="BM2185" s="200" t="s">
        <v>2495</v>
      </c>
    </row>
    <row r="2186" spans="1:65" s="2" customFormat="1" ht="24.2" customHeight="1">
      <c r="A2186" s="35"/>
      <c r="B2186" s="36"/>
      <c r="C2186" s="246" t="s">
        <v>2496</v>
      </c>
      <c r="D2186" s="246" t="s">
        <v>626</v>
      </c>
      <c r="E2186" s="247" t="s">
        <v>2497</v>
      </c>
      <c r="F2186" s="248" t="s">
        <v>2498</v>
      </c>
      <c r="G2186" s="249" t="s">
        <v>581</v>
      </c>
      <c r="H2186" s="250">
        <v>37</v>
      </c>
      <c r="I2186" s="251"/>
      <c r="J2186" s="252">
        <f t="shared" si="10"/>
        <v>0</v>
      </c>
      <c r="K2186" s="248" t="s">
        <v>298</v>
      </c>
      <c r="L2186" s="253"/>
      <c r="M2186" s="254" t="s">
        <v>1</v>
      </c>
      <c r="N2186" s="255" t="s">
        <v>43</v>
      </c>
      <c r="O2186" s="72"/>
      <c r="P2186" s="198">
        <f t="shared" si="11"/>
        <v>0</v>
      </c>
      <c r="Q2186" s="198">
        <v>4.5100000000000001E-3</v>
      </c>
      <c r="R2186" s="198">
        <f t="shared" si="12"/>
        <v>0.16687000000000002</v>
      </c>
      <c r="S2186" s="198">
        <v>0</v>
      </c>
      <c r="T2186" s="199">
        <f t="shared" si="13"/>
        <v>0</v>
      </c>
      <c r="U2186" s="35"/>
      <c r="V2186" s="35"/>
      <c r="W2186" s="35"/>
      <c r="X2186" s="35"/>
      <c r="Y2186" s="35"/>
      <c r="Z2186" s="35"/>
      <c r="AA2186" s="35"/>
      <c r="AB2186" s="35"/>
      <c r="AC2186" s="35"/>
      <c r="AD2186" s="35"/>
      <c r="AE2186" s="35"/>
      <c r="AR2186" s="200" t="s">
        <v>573</v>
      </c>
      <c r="AT2186" s="200" t="s">
        <v>626</v>
      </c>
      <c r="AU2186" s="200" t="s">
        <v>120</v>
      </c>
      <c r="AY2186" s="18" t="s">
        <v>292</v>
      </c>
      <c r="BE2186" s="201">
        <f t="shared" si="14"/>
        <v>0</v>
      </c>
      <c r="BF2186" s="201">
        <f t="shared" si="15"/>
        <v>0</v>
      </c>
      <c r="BG2186" s="201">
        <f t="shared" si="16"/>
        <v>0</v>
      </c>
      <c r="BH2186" s="201">
        <f t="shared" si="17"/>
        <v>0</v>
      </c>
      <c r="BI2186" s="201">
        <f t="shared" si="18"/>
        <v>0</v>
      </c>
      <c r="BJ2186" s="18" t="s">
        <v>120</v>
      </c>
      <c r="BK2186" s="201">
        <f t="shared" si="19"/>
        <v>0</v>
      </c>
      <c r="BL2186" s="18" t="s">
        <v>438</v>
      </c>
      <c r="BM2186" s="200" t="s">
        <v>2499</v>
      </c>
    </row>
    <row r="2187" spans="1:65" s="2" customFormat="1" ht="24.2" customHeight="1">
      <c r="A2187" s="35"/>
      <c r="B2187" s="36"/>
      <c r="C2187" s="189" t="s">
        <v>2500</v>
      </c>
      <c r="D2187" s="189" t="s">
        <v>294</v>
      </c>
      <c r="E2187" s="190" t="s">
        <v>2501</v>
      </c>
      <c r="F2187" s="191" t="s">
        <v>2502</v>
      </c>
      <c r="G2187" s="192" t="s">
        <v>581</v>
      </c>
      <c r="H2187" s="193">
        <v>37</v>
      </c>
      <c r="I2187" s="194"/>
      <c r="J2187" s="195">
        <f t="shared" si="10"/>
        <v>0</v>
      </c>
      <c r="K2187" s="191" t="s">
        <v>298</v>
      </c>
      <c r="L2187" s="40"/>
      <c r="M2187" s="196" t="s">
        <v>1</v>
      </c>
      <c r="N2187" s="197" t="s">
        <v>43</v>
      </c>
      <c r="O2187" s="72"/>
      <c r="P2187" s="198">
        <f t="shared" si="11"/>
        <v>0</v>
      </c>
      <c r="Q2187" s="198">
        <v>0</v>
      </c>
      <c r="R2187" s="198">
        <f t="shared" si="12"/>
        <v>0</v>
      </c>
      <c r="S2187" s="198">
        <v>0</v>
      </c>
      <c r="T2187" s="199">
        <f t="shared" si="13"/>
        <v>0</v>
      </c>
      <c r="U2187" s="35"/>
      <c r="V2187" s="35"/>
      <c r="W2187" s="35"/>
      <c r="X2187" s="35"/>
      <c r="Y2187" s="35"/>
      <c r="Z2187" s="35"/>
      <c r="AA2187" s="35"/>
      <c r="AB2187" s="35"/>
      <c r="AC2187" s="35"/>
      <c r="AD2187" s="35"/>
      <c r="AE2187" s="35"/>
      <c r="AR2187" s="200" t="s">
        <v>438</v>
      </c>
      <c r="AT2187" s="200" t="s">
        <v>294</v>
      </c>
      <c r="AU2187" s="200" t="s">
        <v>120</v>
      </c>
      <c r="AY2187" s="18" t="s">
        <v>292</v>
      </c>
      <c r="BE2187" s="201">
        <f t="shared" si="14"/>
        <v>0</v>
      </c>
      <c r="BF2187" s="201">
        <f t="shared" si="15"/>
        <v>0</v>
      </c>
      <c r="BG2187" s="201">
        <f t="shared" si="16"/>
        <v>0</v>
      </c>
      <c r="BH2187" s="201">
        <f t="shared" si="17"/>
        <v>0</v>
      </c>
      <c r="BI2187" s="201">
        <f t="shared" si="18"/>
        <v>0</v>
      </c>
      <c r="BJ2187" s="18" t="s">
        <v>120</v>
      </c>
      <c r="BK2187" s="201">
        <f t="shared" si="19"/>
        <v>0</v>
      </c>
      <c r="BL2187" s="18" t="s">
        <v>438</v>
      </c>
      <c r="BM2187" s="200" t="s">
        <v>2503</v>
      </c>
    </row>
    <row r="2188" spans="1:65" s="2" customFormat="1" ht="33" customHeight="1">
      <c r="A2188" s="35"/>
      <c r="B2188" s="36"/>
      <c r="C2188" s="246" t="s">
        <v>2504</v>
      </c>
      <c r="D2188" s="246" t="s">
        <v>626</v>
      </c>
      <c r="E2188" s="247" t="s">
        <v>2505</v>
      </c>
      <c r="F2188" s="248" t="s">
        <v>2506</v>
      </c>
      <c r="G2188" s="249" t="s">
        <v>407</v>
      </c>
      <c r="H2188" s="250">
        <v>326</v>
      </c>
      <c r="I2188" s="251"/>
      <c r="J2188" s="252">
        <f t="shared" si="10"/>
        <v>0</v>
      </c>
      <c r="K2188" s="248" t="s">
        <v>298</v>
      </c>
      <c r="L2188" s="253"/>
      <c r="M2188" s="254" t="s">
        <v>1</v>
      </c>
      <c r="N2188" s="255" t="s">
        <v>43</v>
      </c>
      <c r="O2188" s="72"/>
      <c r="P2188" s="198">
        <f t="shared" si="11"/>
        <v>0</v>
      </c>
      <c r="Q2188" s="198">
        <v>2.4000000000000001E-4</v>
      </c>
      <c r="R2188" s="198">
        <f t="shared" si="12"/>
        <v>7.8240000000000004E-2</v>
      </c>
      <c r="S2188" s="198">
        <v>0</v>
      </c>
      <c r="T2188" s="199">
        <f t="shared" si="13"/>
        <v>0</v>
      </c>
      <c r="U2188" s="35"/>
      <c r="V2188" s="35"/>
      <c r="W2188" s="35"/>
      <c r="X2188" s="35"/>
      <c r="Y2188" s="35"/>
      <c r="Z2188" s="35"/>
      <c r="AA2188" s="35"/>
      <c r="AB2188" s="35"/>
      <c r="AC2188" s="35"/>
      <c r="AD2188" s="35"/>
      <c r="AE2188" s="35"/>
      <c r="AR2188" s="200" t="s">
        <v>573</v>
      </c>
      <c r="AT2188" s="200" t="s">
        <v>626</v>
      </c>
      <c r="AU2188" s="200" t="s">
        <v>120</v>
      </c>
      <c r="AY2188" s="18" t="s">
        <v>292</v>
      </c>
      <c r="BE2188" s="201">
        <f t="shared" si="14"/>
        <v>0</v>
      </c>
      <c r="BF2188" s="201">
        <f t="shared" si="15"/>
        <v>0</v>
      </c>
      <c r="BG2188" s="201">
        <f t="shared" si="16"/>
        <v>0</v>
      </c>
      <c r="BH2188" s="201">
        <f t="shared" si="17"/>
        <v>0</v>
      </c>
      <c r="BI2188" s="201">
        <f t="shared" si="18"/>
        <v>0</v>
      </c>
      <c r="BJ2188" s="18" t="s">
        <v>120</v>
      </c>
      <c r="BK2188" s="201">
        <f t="shared" si="19"/>
        <v>0</v>
      </c>
      <c r="BL2188" s="18" t="s">
        <v>438</v>
      </c>
      <c r="BM2188" s="200" t="s">
        <v>2507</v>
      </c>
    </row>
    <row r="2189" spans="1:65" s="2" customFormat="1" ht="24.2" customHeight="1">
      <c r="A2189" s="35"/>
      <c r="B2189" s="36"/>
      <c r="C2189" s="189" t="s">
        <v>2508</v>
      </c>
      <c r="D2189" s="189" t="s">
        <v>294</v>
      </c>
      <c r="E2189" s="190" t="s">
        <v>2509</v>
      </c>
      <c r="F2189" s="191" t="s">
        <v>2510</v>
      </c>
      <c r="G2189" s="192" t="s">
        <v>365</v>
      </c>
      <c r="H2189" s="193">
        <v>120.95</v>
      </c>
      <c r="I2189" s="194"/>
      <c r="J2189" s="195">
        <f t="shared" si="10"/>
        <v>0</v>
      </c>
      <c r="K2189" s="191" t="s">
        <v>298</v>
      </c>
      <c r="L2189" s="40"/>
      <c r="M2189" s="196" t="s">
        <v>1</v>
      </c>
      <c r="N2189" s="197" t="s">
        <v>43</v>
      </c>
      <c r="O2189" s="72"/>
      <c r="P2189" s="198">
        <f t="shared" si="11"/>
        <v>0</v>
      </c>
      <c r="Q2189" s="198">
        <v>0</v>
      </c>
      <c r="R2189" s="198">
        <f t="shared" si="12"/>
        <v>0</v>
      </c>
      <c r="S2189" s="198">
        <v>0</v>
      </c>
      <c r="T2189" s="199">
        <f t="shared" si="13"/>
        <v>0</v>
      </c>
      <c r="U2189" s="35"/>
      <c r="V2189" s="35"/>
      <c r="W2189" s="35"/>
      <c r="X2189" s="35"/>
      <c r="Y2189" s="35"/>
      <c r="Z2189" s="35"/>
      <c r="AA2189" s="35"/>
      <c r="AB2189" s="35"/>
      <c r="AC2189" s="35"/>
      <c r="AD2189" s="35"/>
      <c r="AE2189" s="35"/>
      <c r="AR2189" s="200" t="s">
        <v>438</v>
      </c>
      <c r="AT2189" s="200" t="s">
        <v>294</v>
      </c>
      <c r="AU2189" s="200" t="s">
        <v>120</v>
      </c>
      <c r="AY2189" s="18" t="s">
        <v>292</v>
      </c>
      <c r="BE2189" s="201">
        <f t="shared" si="14"/>
        <v>0</v>
      </c>
      <c r="BF2189" s="201">
        <f t="shared" si="15"/>
        <v>0</v>
      </c>
      <c r="BG2189" s="201">
        <f t="shared" si="16"/>
        <v>0</v>
      </c>
      <c r="BH2189" s="201">
        <f t="shared" si="17"/>
        <v>0</v>
      </c>
      <c r="BI2189" s="201">
        <f t="shared" si="18"/>
        <v>0</v>
      </c>
      <c r="BJ2189" s="18" t="s">
        <v>120</v>
      </c>
      <c r="BK2189" s="201">
        <f t="shared" si="19"/>
        <v>0</v>
      </c>
      <c r="BL2189" s="18" t="s">
        <v>438</v>
      </c>
      <c r="BM2189" s="200" t="s">
        <v>2511</v>
      </c>
    </row>
    <row r="2190" spans="1:65" s="12" customFormat="1" ht="22.9" customHeight="1">
      <c r="B2190" s="173"/>
      <c r="C2190" s="174"/>
      <c r="D2190" s="175" t="s">
        <v>76</v>
      </c>
      <c r="E2190" s="187" t="s">
        <v>2512</v>
      </c>
      <c r="F2190" s="187" t="s">
        <v>2513</v>
      </c>
      <c r="G2190" s="174"/>
      <c r="H2190" s="174"/>
      <c r="I2190" s="177"/>
      <c r="J2190" s="188">
        <f>BK2190</f>
        <v>0</v>
      </c>
      <c r="K2190" s="174"/>
      <c r="L2190" s="179"/>
      <c r="M2190" s="180"/>
      <c r="N2190" s="181"/>
      <c r="O2190" s="181"/>
      <c r="P2190" s="182">
        <f>SUM(P2191:P2339)</f>
        <v>0</v>
      </c>
      <c r="Q2190" s="181"/>
      <c r="R2190" s="182">
        <f>SUM(R2191:R2339)</f>
        <v>8.775378550000001</v>
      </c>
      <c r="S2190" s="181"/>
      <c r="T2190" s="183">
        <f>SUM(T2191:T2339)</f>
        <v>0</v>
      </c>
      <c r="AR2190" s="184" t="s">
        <v>120</v>
      </c>
      <c r="AT2190" s="185" t="s">
        <v>76</v>
      </c>
      <c r="AU2190" s="185" t="s">
        <v>85</v>
      </c>
      <c r="AY2190" s="184" t="s">
        <v>292</v>
      </c>
      <c r="BK2190" s="186">
        <f>SUM(BK2191:BK2339)</f>
        <v>0</v>
      </c>
    </row>
    <row r="2191" spans="1:65" s="2" customFormat="1" ht="16.5" customHeight="1">
      <c r="A2191" s="35"/>
      <c r="B2191" s="36"/>
      <c r="C2191" s="189" t="s">
        <v>2514</v>
      </c>
      <c r="D2191" s="189" t="s">
        <v>294</v>
      </c>
      <c r="E2191" s="190" t="s">
        <v>2515</v>
      </c>
      <c r="F2191" s="191" t="s">
        <v>2516</v>
      </c>
      <c r="G2191" s="192" t="s">
        <v>297</v>
      </c>
      <c r="H2191" s="193">
        <v>1002.46</v>
      </c>
      <c r="I2191" s="194"/>
      <c r="J2191" s="195">
        <f>ROUND(I2191*H2191,2)</f>
        <v>0</v>
      </c>
      <c r="K2191" s="191" t="s">
        <v>298</v>
      </c>
      <c r="L2191" s="40"/>
      <c r="M2191" s="196" t="s">
        <v>1</v>
      </c>
      <c r="N2191" s="197" t="s">
        <v>43</v>
      </c>
      <c r="O2191" s="72"/>
      <c r="P2191" s="198">
        <f>O2191*H2191</f>
        <v>0</v>
      </c>
      <c r="Q2191" s="198">
        <v>0</v>
      </c>
      <c r="R2191" s="198">
        <f>Q2191*H2191</f>
        <v>0</v>
      </c>
      <c r="S2191" s="198">
        <v>0</v>
      </c>
      <c r="T2191" s="199">
        <f>S2191*H2191</f>
        <v>0</v>
      </c>
      <c r="U2191" s="35"/>
      <c r="V2191" s="35"/>
      <c r="W2191" s="35"/>
      <c r="X2191" s="35"/>
      <c r="Y2191" s="35"/>
      <c r="Z2191" s="35"/>
      <c r="AA2191" s="35"/>
      <c r="AB2191" s="35"/>
      <c r="AC2191" s="35"/>
      <c r="AD2191" s="35"/>
      <c r="AE2191" s="35"/>
      <c r="AR2191" s="200" t="s">
        <v>438</v>
      </c>
      <c r="AT2191" s="200" t="s">
        <v>294</v>
      </c>
      <c r="AU2191" s="200" t="s">
        <v>120</v>
      </c>
      <c r="AY2191" s="18" t="s">
        <v>292</v>
      </c>
      <c r="BE2191" s="201">
        <f>IF(N2191="základní",J2191,0)</f>
        <v>0</v>
      </c>
      <c r="BF2191" s="201">
        <f>IF(N2191="snížená",J2191,0)</f>
        <v>0</v>
      </c>
      <c r="BG2191" s="201">
        <f>IF(N2191="zákl. přenesená",J2191,0)</f>
        <v>0</v>
      </c>
      <c r="BH2191" s="201">
        <f>IF(N2191="sníž. přenesená",J2191,0)</f>
        <v>0</v>
      </c>
      <c r="BI2191" s="201">
        <f>IF(N2191="nulová",J2191,0)</f>
        <v>0</v>
      </c>
      <c r="BJ2191" s="18" t="s">
        <v>120</v>
      </c>
      <c r="BK2191" s="201">
        <f>ROUND(I2191*H2191,2)</f>
        <v>0</v>
      </c>
      <c r="BL2191" s="18" t="s">
        <v>438</v>
      </c>
      <c r="BM2191" s="200" t="s">
        <v>2517</v>
      </c>
    </row>
    <row r="2192" spans="1:65" s="14" customFormat="1" ht="11.25">
      <c r="B2192" s="213"/>
      <c r="C2192" s="214"/>
      <c r="D2192" s="204" t="s">
        <v>301</v>
      </c>
      <c r="E2192" s="215" t="s">
        <v>1</v>
      </c>
      <c r="F2192" s="216" t="s">
        <v>2518</v>
      </c>
      <c r="G2192" s="214"/>
      <c r="H2192" s="217">
        <v>1002.46</v>
      </c>
      <c r="I2192" s="218"/>
      <c r="J2192" s="214"/>
      <c r="K2192" s="214"/>
      <c r="L2192" s="219"/>
      <c r="M2192" s="220"/>
      <c r="N2192" s="221"/>
      <c r="O2192" s="221"/>
      <c r="P2192" s="221"/>
      <c r="Q2192" s="221"/>
      <c r="R2192" s="221"/>
      <c r="S2192" s="221"/>
      <c r="T2192" s="222"/>
      <c r="AT2192" s="223" t="s">
        <v>301</v>
      </c>
      <c r="AU2192" s="223" t="s">
        <v>120</v>
      </c>
      <c r="AV2192" s="14" t="s">
        <v>120</v>
      </c>
      <c r="AW2192" s="14" t="s">
        <v>32</v>
      </c>
      <c r="AX2192" s="14" t="s">
        <v>85</v>
      </c>
      <c r="AY2192" s="223" t="s">
        <v>292</v>
      </c>
    </row>
    <row r="2193" spans="1:65" s="2" customFormat="1" ht="16.5" customHeight="1">
      <c r="A2193" s="35"/>
      <c r="B2193" s="36"/>
      <c r="C2193" s="189" t="s">
        <v>2519</v>
      </c>
      <c r="D2193" s="189" t="s">
        <v>294</v>
      </c>
      <c r="E2193" s="190" t="s">
        <v>2520</v>
      </c>
      <c r="F2193" s="191" t="s">
        <v>2521</v>
      </c>
      <c r="G2193" s="192" t="s">
        <v>297</v>
      </c>
      <c r="H2193" s="193">
        <v>1002.46</v>
      </c>
      <c r="I2193" s="194"/>
      <c r="J2193" s="195">
        <f>ROUND(I2193*H2193,2)</f>
        <v>0</v>
      </c>
      <c r="K2193" s="191" t="s">
        <v>298</v>
      </c>
      <c r="L2193" s="40"/>
      <c r="M2193" s="196" t="s">
        <v>1</v>
      </c>
      <c r="N2193" s="197" t="s">
        <v>43</v>
      </c>
      <c r="O2193" s="72"/>
      <c r="P2193" s="198">
        <f>O2193*H2193</f>
        <v>0</v>
      </c>
      <c r="Q2193" s="198">
        <v>2.9999999999999997E-4</v>
      </c>
      <c r="R2193" s="198">
        <f>Q2193*H2193</f>
        <v>0.30073800000000001</v>
      </c>
      <c r="S2193" s="198">
        <v>0</v>
      </c>
      <c r="T2193" s="199">
        <f>S2193*H2193</f>
        <v>0</v>
      </c>
      <c r="U2193" s="35"/>
      <c r="V2193" s="35"/>
      <c r="W2193" s="35"/>
      <c r="X2193" s="35"/>
      <c r="Y2193" s="35"/>
      <c r="Z2193" s="35"/>
      <c r="AA2193" s="35"/>
      <c r="AB2193" s="35"/>
      <c r="AC2193" s="35"/>
      <c r="AD2193" s="35"/>
      <c r="AE2193" s="35"/>
      <c r="AR2193" s="200" t="s">
        <v>438</v>
      </c>
      <c r="AT2193" s="200" t="s">
        <v>294</v>
      </c>
      <c r="AU2193" s="200" t="s">
        <v>120</v>
      </c>
      <c r="AY2193" s="18" t="s">
        <v>292</v>
      </c>
      <c r="BE2193" s="201">
        <f>IF(N2193="základní",J2193,0)</f>
        <v>0</v>
      </c>
      <c r="BF2193" s="201">
        <f>IF(N2193="snížená",J2193,0)</f>
        <v>0</v>
      </c>
      <c r="BG2193" s="201">
        <f>IF(N2193="zákl. přenesená",J2193,0)</f>
        <v>0</v>
      </c>
      <c r="BH2193" s="201">
        <f>IF(N2193="sníž. přenesená",J2193,0)</f>
        <v>0</v>
      </c>
      <c r="BI2193" s="201">
        <f>IF(N2193="nulová",J2193,0)</f>
        <v>0</v>
      </c>
      <c r="BJ2193" s="18" t="s">
        <v>120</v>
      </c>
      <c r="BK2193" s="201">
        <f>ROUND(I2193*H2193,2)</f>
        <v>0</v>
      </c>
      <c r="BL2193" s="18" t="s">
        <v>438</v>
      </c>
      <c r="BM2193" s="200" t="s">
        <v>2522</v>
      </c>
    </row>
    <row r="2194" spans="1:65" s="14" customFormat="1" ht="11.25">
      <c r="B2194" s="213"/>
      <c r="C2194" s="214"/>
      <c r="D2194" s="204" t="s">
        <v>301</v>
      </c>
      <c r="E2194" s="215" t="s">
        <v>1</v>
      </c>
      <c r="F2194" s="216" t="s">
        <v>2518</v>
      </c>
      <c r="G2194" s="214"/>
      <c r="H2194" s="217">
        <v>1002.46</v>
      </c>
      <c r="I2194" s="218"/>
      <c r="J2194" s="214"/>
      <c r="K2194" s="214"/>
      <c r="L2194" s="219"/>
      <c r="M2194" s="220"/>
      <c r="N2194" s="221"/>
      <c r="O2194" s="221"/>
      <c r="P2194" s="221"/>
      <c r="Q2194" s="221"/>
      <c r="R2194" s="221"/>
      <c r="S2194" s="221"/>
      <c r="T2194" s="222"/>
      <c r="AT2194" s="223" t="s">
        <v>301</v>
      </c>
      <c r="AU2194" s="223" t="s">
        <v>120</v>
      </c>
      <c r="AV2194" s="14" t="s">
        <v>120</v>
      </c>
      <c r="AW2194" s="14" t="s">
        <v>32</v>
      </c>
      <c r="AX2194" s="14" t="s">
        <v>85</v>
      </c>
      <c r="AY2194" s="223" t="s">
        <v>292</v>
      </c>
    </row>
    <row r="2195" spans="1:65" s="2" customFormat="1" ht="24.2" customHeight="1">
      <c r="A2195" s="35"/>
      <c r="B2195" s="36"/>
      <c r="C2195" s="189" t="s">
        <v>2523</v>
      </c>
      <c r="D2195" s="189" t="s">
        <v>294</v>
      </c>
      <c r="E2195" s="190" t="s">
        <v>2524</v>
      </c>
      <c r="F2195" s="191" t="s">
        <v>2525</v>
      </c>
      <c r="G2195" s="192" t="s">
        <v>407</v>
      </c>
      <c r="H2195" s="193">
        <v>127.82</v>
      </c>
      <c r="I2195" s="194"/>
      <c r="J2195" s="195">
        <f>ROUND(I2195*H2195,2)</f>
        <v>0</v>
      </c>
      <c r="K2195" s="191" t="s">
        <v>298</v>
      </c>
      <c r="L2195" s="40"/>
      <c r="M2195" s="196" t="s">
        <v>1</v>
      </c>
      <c r="N2195" s="197" t="s">
        <v>43</v>
      </c>
      <c r="O2195" s="72"/>
      <c r="P2195" s="198">
        <f>O2195*H2195</f>
        <v>0</v>
      </c>
      <c r="Q2195" s="198">
        <v>2.0000000000000001E-4</v>
      </c>
      <c r="R2195" s="198">
        <f>Q2195*H2195</f>
        <v>2.5564E-2</v>
      </c>
      <c r="S2195" s="198">
        <v>0</v>
      </c>
      <c r="T2195" s="199">
        <f>S2195*H2195</f>
        <v>0</v>
      </c>
      <c r="U2195" s="35"/>
      <c r="V2195" s="35"/>
      <c r="W2195" s="35"/>
      <c r="X2195" s="35"/>
      <c r="Y2195" s="35"/>
      <c r="Z2195" s="35"/>
      <c r="AA2195" s="35"/>
      <c r="AB2195" s="35"/>
      <c r="AC2195" s="35"/>
      <c r="AD2195" s="35"/>
      <c r="AE2195" s="35"/>
      <c r="AR2195" s="200" t="s">
        <v>438</v>
      </c>
      <c r="AT2195" s="200" t="s">
        <v>294</v>
      </c>
      <c r="AU2195" s="200" t="s">
        <v>120</v>
      </c>
      <c r="AY2195" s="18" t="s">
        <v>292</v>
      </c>
      <c r="BE2195" s="201">
        <f>IF(N2195="základní",J2195,0)</f>
        <v>0</v>
      </c>
      <c r="BF2195" s="201">
        <f>IF(N2195="snížená",J2195,0)</f>
        <v>0</v>
      </c>
      <c r="BG2195" s="201">
        <f>IF(N2195="zákl. přenesená",J2195,0)</f>
        <v>0</v>
      </c>
      <c r="BH2195" s="201">
        <f>IF(N2195="sníž. přenesená",J2195,0)</f>
        <v>0</v>
      </c>
      <c r="BI2195" s="201">
        <f>IF(N2195="nulová",J2195,0)</f>
        <v>0</v>
      </c>
      <c r="BJ2195" s="18" t="s">
        <v>120</v>
      </c>
      <c r="BK2195" s="201">
        <f>ROUND(I2195*H2195,2)</f>
        <v>0</v>
      </c>
      <c r="BL2195" s="18" t="s">
        <v>438</v>
      </c>
      <c r="BM2195" s="200" t="s">
        <v>2526</v>
      </c>
    </row>
    <row r="2196" spans="1:65" s="14" customFormat="1" ht="22.5">
      <c r="B2196" s="213"/>
      <c r="C2196" s="214"/>
      <c r="D2196" s="204" t="s">
        <v>301</v>
      </c>
      <c r="E2196" s="215" t="s">
        <v>1</v>
      </c>
      <c r="F2196" s="216" t="s">
        <v>2527</v>
      </c>
      <c r="G2196" s="214"/>
      <c r="H2196" s="217">
        <v>116.2</v>
      </c>
      <c r="I2196" s="218"/>
      <c r="J2196" s="214"/>
      <c r="K2196" s="214"/>
      <c r="L2196" s="219"/>
      <c r="M2196" s="220"/>
      <c r="N2196" s="221"/>
      <c r="O2196" s="221"/>
      <c r="P2196" s="221"/>
      <c r="Q2196" s="221"/>
      <c r="R2196" s="221"/>
      <c r="S2196" s="221"/>
      <c r="T2196" s="222"/>
      <c r="AT2196" s="223" t="s">
        <v>301</v>
      </c>
      <c r="AU2196" s="223" t="s">
        <v>120</v>
      </c>
      <c r="AV2196" s="14" t="s">
        <v>120</v>
      </c>
      <c r="AW2196" s="14" t="s">
        <v>32</v>
      </c>
      <c r="AX2196" s="14" t="s">
        <v>85</v>
      </c>
      <c r="AY2196" s="223" t="s">
        <v>292</v>
      </c>
    </row>
    <row r="2197" spans="1:65" s="14" customFormat="1" ht="11.25">
      <c r="B2197" s="213"/>
      <c r="C2197" s="214"/>
      <c r="D2197" s="204" t="s">
        <v>301</v>
      </c>
      <c r="E2197" s="214"/>
      <c r="F2197" s="216" t="s">
        <v>2528</v>
      </c>
      <c r="G2197" s="214"/>
      <c r="H2197" s="217">
        <v>127.82</v>
      </c>
      <c r="I2197" s="218"/>
      <c r="J2197" s="214"/>
      <c r="K2197" s="214"/>
      <c r="L2197" s="219"/>
      <c r="M2197" s="220"/>
      <c r="N2197" s="221"/>
      <c r="O2197" s="221"/>
      <c r="P2197" s="221"/>
      <c r="Q2197" s="221"/>
      <c r="R2197" s="221"/>
      <c r="S2197" s="221"/>
      <c r="T2197" s="222"/>
      <c r="AT2197" s="223" t="s">
        <v>301</v>
      </c>
      <c r="AU2197" s="223" t="s">
        <v>120</v>
      </c>
      <c r="AV2197" s="14" t="s">
        <v>120</v>
      </c>
      <c r="AW2197" s="14" t="s">
        <v>4</v>
      </c>
      <c r="AX2197" s="14" t="s">
        <v>85</v>
      </c>
      <c r="AY2197" s="223" t="s">
        <v>292</v>
      </c>
    </row>
    <row r="2198" spans="1:65" s="2" customFormat="1" ht="16.5" customHeight="1">
      <c r="A2198" s="35"/>
      <c r="B2198" s="36"/>
      <c r="C2198" s="246" t="s">
        <v>2529</v>
      </c>
      <c r="D2198" s="246" t="s">
        <v>626</v>
      </c>
      <c r="E2198" s="247" t="s">
        <v>2530</v>
      </c>
      <c r="F2198" s="248" t="s">
        <v>2531</v>
      </c>
      <c r="G2198" s="249" t="s">
        <v>407</v>
      </c>
      <c r="H2198" s="250">
        <v>127.82</v>
      </c>
      <c r="I2198" s="251"/>
      <c r="J2198" s="252">
        <f>ROUND(I2198*H2198,2)</f>
        <v>0</v>
      </c>
      <c r="K2198" s="248" t="s">
        <v>298</v>
      </c>
      <c r="L2198" s="253"/>
      <c r="M2198" s="254" t="s">
        <v>1</v>
      </c>
      <c r="N2198" s="255" t="s">
        <v>43</v>
      </c>
      <c r="O2198" s="72"/>
      <c r="P2198" s="198">
        <f>O2198*H2198</f>
        <v>0</v>
      </c>
      <c r="Q2198" s="198">
        <v>1.6000000000000001E-4</v>
      </c>
      <c r="R2198" s="198">
        <f>Q2198*H2198</f>
        <v>2.0451199999999999E-2</v>
      </c>
      <c r="S2198" s="198">
        <v>0</v>
      </c>
      <c r="T2198" s="199">
        <f>S2198*H2198</f>
        <v>0</v>
      </c>
      <c r="U2198" s="35"/>
      <c r="V2198" s="35"/>
      <c r="W2198" s="35"/>
      <c r="X2198" s="35"/>
      <c r="Y2198" s="35"/>
      <c r="Z2198" s="35"/>
      <c r="AA2198" s="35"/>
      <c r="AB2198" s="35"/>
      <c r="AC2198" s="35"/>
      <c r="AD2198" s="35"/>
      <c r="AE2198" s="35"/>
      <c r="AR2198" s="200" t="s">
        <v>573</v>
      </c>
      <c r="AT2198" s="200" t="s">
        <v>626</v>
      </c>
      <c r="AU2198" s="200" t="s">
        <v>120</v>
      </c>
      <c r="AY2198" s="18" t="s">
        <v>292</v>
      </c>
      <c r="BE2198" s="201">
        <f>IF(N2198="základní",J2198,0)</f>
        <v>0</v>
      </c>
      <c r="BF2198" s="201">
        <f>IF(N2198="snížená",J2198,0)</f>
        <v>0</v>
      </c>
      <c r="BG2198" s="201">
        <f>IF(N2198="zákl. přenesená",J2198,0)</f>
        <v>0</v>
      </c>
      <c r="BH2198" s="201">
        <f>IF(N2198="sníž. přenesená",J2198,0)</f>
        <v>0</v>
      </c>
      <c r="BI2198" s="201">
        <f>IF(N2198="nulová",J2198,0)</f>
        <v>0</v>
      </c>
      <c r="BJ2198" s="18" t="s">
        <v>120</v>
      </c>
      <c r="BK2198" s="201">
        <f>ROUND(I2198*H2198,2)</f>
        <v>0</v>
      </c>
      <c r="BL2198" s="18" t="s">
        <v>438</v>
      </c>
      <c r="BM2198" s="200" t="s">
        <v>2532</v>
      </c>
    </row>
    <row r="2199" spans="1:65" s="14" customFormat="1" ht="11.25">
      <c r="B2199" s="213"/>
      <c r="C2199" s="214"/>
      <c r="D2199" s="204" t="s">
        <v>301</v>
      </c>
      <c r="E2199" s="214"/>
      <c r="F2199" s="216" t="s">
        <v>2528</v>
      </c>
      <c r="G2199" s="214"/>
      <c r="H2199" s="217">
        <v>127.82</v>
      </c>
      <c r="I2199" s="218"/>
      <c r="J2199" s="214"/>
      <c r="K2199" s="214"/>
      <c r="L2199" s="219"/>
      <c r="M2199" s="220"/>
      <c r="N2199" s="221"/>
      <c r="O2199" s="221"/>
      <c r="P2199" s="221"/>
      <c r="Q2199" s="221"/>
      <c r="R2199" s="221"/>
      <c r="S2199" s="221"/>
      <c r="T2199" s="222"/>
      <c r="AT2199" s="223" t="s">
        <v>301</v>
      </c>
      <c r="AU2199" s="223" t="s">
        <v>120</v>
      </c>
      <c r="AV2199" s="14" t="s">
        <v>120</v>
      </c>
      <c r="AW2199" s="14" t="s">
        <v>4</v>
      </c>
      <c r="AX2199" s="14" t="s">
        <v>85</v>
      </c>
      <c r="AY2199" s="223" t="s">
        <v>292</v>
      </c>
    </row>
    <row r="2200" spans="1:65" s="2" customFormat="1" ht="24.2" customHeight="1">
      <c r="A2200" s="35"/>
      <c r="B2200" s="36"/>
      <c r="C2200" s="189" t="s">
        <v>2533</v>
      </c>
      <c r="D2200" s="189" t="s">
        <v>294</v>
      </c>
      <c r="E2200" s="190" t="s">
        <v>2534</v>
      </c>
      <c r="F2200" s="191" t="s">
        <v>2535</v>
      </c>
      <c r="G2200" s="192" t="s">
        <v>407</v>
      </c>
      <c r="H2200" s="193">
        <v>259.44499999999999</v>
      </c>
      <c r="I2200" s="194"/>
      <c r="J2200" s="195">
        <f>ROUND(I2200*H2200,2)</f>
        <v>0</v>
      </c>
      <c r="K2200" s="191" t="s">
        <v>298</v>
      </c>
      <c r="L2200" s="40"/>
      <c r="M2200" s="196" t="s">
        <v>1</v>
      </c>
      <c r="N2200" s="197" t="s">
        <v>43</v>
      </c>
      <c r="O2200" s="72"/>
      <c r="P2200" s="198">
        <f>O2200*H2200</f>
        <v>0</v>
      </c>
      <c r="Q2200" s="198">
        <v>4.2999999999999999E-4</v>
      </c>
      <c r="R2200" s="198">
        <f>Q2200*H2200</f>
        <v>0.11156134999999999</v>
      </c>
      <c r="S2200" s="198">
        <v>0</v>
      </c>
      <c r="T2200" s="199">
        <f>S2200*H2200</f>
        <v>0</v>
      </c>
      <c r="U2200" s="35"/>
      <c r="V2200" s="35"/>
      <c r="W2200" s="35"/>
      <c r="X2200" s="35"/>
      <c r="Y2200" s="35"/>
      <c r="Z2200" s="35"/>
      <c r="AA2200" s="35"/>
      <c r="AB2200" s="35"/>
      <c r="AC2200" s="35"/>
      <c r="AD2200" s="35"/>
      <c r="AE2200" s="35"/>
      <c r="AR2200" s="200" t="s">
        <v>438</v>
      </c>
      <c r="AT2200" s="200" t="s">
        <v>294</v>
      </c>
      <c r="AU2200" s="200" t="s">
        <v>120</v>
      </c>
      <c r="AY2200" s="18" t="s">
        <v>292</v>
      </c>
      <c r="BE2200" s="201">
        <f>IF(N2200="základní",J2200,0)</f>
        <v>0</v>
      </c>
      <c r="BF2200" s="201">
        <f>IF(N2200="snížená",J2200,0)</f>
        <v>0</v>
      </c>
      <c r="BG2200" s="201">
        <f>IF(N2200="zákl. přenesená",J2200,0)</f>
        <v>0</v>
      </c>
      <c r="BH2200" s="201">
        <f>IF(N2200="sníž. přenesená",J2200,0)</f>
        <v>0</v>
      </c>
      <c r="BI2200" s="201">
        <f>IF(N2200="nulová",J2200,0)</f>
        <v>0</v>
      </c>
      <c r="BJ2200" s="18" t="s">
        <v>120</v>
      </c>
      <c r="BK2200" s="201">
        <f>ROUND(I2200*H2200,2)</f>
        <v>0</v>
      </c>
      <c r="BL2200" s="18" t="s">
        <v>438</v>
      </c>
      <c r="BM2200" s="200" t="s">
        <v>2536</v>
      </c>
    </row>
    <row r="2201" spans="1:65" s="13" customFormat="1" ht="11.25">
      <c r="B2201" s="202"/>
      <c r="C2201" s="203"/>
      <c r="D2201" s="204" t="s">
        <v>301</v>
      </c>
      <c r="E2201" s="205" t="s">
        <v>1</v>
      </c>
      <c r="F2201" s="206" t="s">
        <v>536</v>
      </c>
      <c r="G2201" s="203"/>
      <c r="H2201" s="205" t="s">
        <v>1</v>
      </c>
      <c r="I2201" s="207"/>
      <c r="J2201" s="203"/>
      <c r="K2201" s="203"/>
      <c r="L2201" s="208"/>
      <c r="M2201" s="209"/>
      <c r="N2201" s="210"/>
      <c r="O2201" s="210"/>
      <c r="P2201" s="210"/>
      <c r="Q2201" s="210"/>
      <c r="R2201" s="210"/>
      <c r="S2201" s="210"/>
      <c r="T2201" s="211"/>
      <c r="AT2201" s="212" t="s">
        <v>301</v>
      </c>
      <c r="AU2201" s="212" t="s">
        <v>120</v>
      </c>
      <c r="AV2201" s="13" t="s">
        <v>85</v>
      </c>
      <c r="AW2201" s="13" t="s">
        <v>32</v>
      </c>
      <c r="AX2201" s="13" t="s">
        <v>77</v>
      </c>
      <c r="AY2201" s="212" t="s">
        <v>292</v>
      </c>
    </row>
    <row r="2202" spans="1:65" s="14" customFormat="1" ht="11.25">
      <c r="B2202" s="213"/>
      <c r="C2202" s="214"/>
      <c r="D2202" s="204" t="s">
        <v>301</v>
      </c>
      <c r="E2202" s="215" t="s">
        <v>1</v>
      </c>
      <c r="F2202" s="216" t="s">
        <v>2537</v>
      </c>
      <c r="G2202" s="214"/>
      <c r="H2202" s="217">
        <v>11.46</v>
      </c>
      <c r="I2202" s="218"/>
      <c r="J2202" s="214"/>
      <c r="K2202" s="214"/>
      <c r="L2202" s="219"/>
      <c r="M2202" s="220"/>
      <c r="N2202" s="221"/>
      <c r="O2202" s="221"/>
      <c r="P2202" s="221"/>
      <c r="Q2202" s="221"/>
      <c r="R2202" s="221"/>
      <c r="S2202" s="221"/>
      <c r="T2202" s="222"/>
      <c r="AT2202" s="223" t="s">
        <v>301</v>
      </c>
      <c r="AU2202" s="223" t="s">
        <v>120</v>
      </c>
      <c r="AV2202" s="14" t="s">
        <v>120</v>
      </c>
      <c r="AW2202" s="14" t="s">
        <v>32</v>
      </c>
      <c r="AX2202" s="14" t="s">
        <v>77</v>
      </c>
      <c r="AY2202" s="223" t="s">
        <v>292</v>
      </c>
    </row>
    <row r="2203" spans="1:65" s="14" customFormat="1" ht="11.25">
      <c r="B2203" s="213"/>
      <c r="C2203" s="214"/>
      <c r="D2203" s="204" t="s">
        <v>301</v>
      </c>
      <c r="E2203" s="215" t="s">
        <v>1</v>
      </c>
      <c r="F2203" s="216" t="s">
        <v>2538</v>
      </c>
      <c r="G2203" s="214"/>
      <c r="H2203" s="217">
        <v>10.41</v>
      </c>
      <c r="I2203" s="218"/>
      <c r="J2203" s="214"/>
      <c r="K2203" s="214"/>
      <c r="L2203" s="219"/>
      <c r="M2203" s="220"/>
      <c r="N2203" s="221"/>
      <c r="O2203" s="221"/>
      <c r="P2203" s="221"/>
      <c r="Q2203" s="221"/>
      <c r="R2203" s="221"/>
      <c r="S2203" s="221"/>
      <c r="T2203" s="222"/>
      <c r="AT2203" s="223" t="s">
        <v>301</v>
      </c>
      <c r="AU2203" s="223" t="s">
        <v>120</v>
      </c>
      <c r="AV2203" s="14" t="s">
        <v>120</v>
      </c>
      <c r="AW2203" s="14" t="s">
        <v>32</v>
      </c>
      <c r="AX2203" s="14" t="s">
        <v>77</v>
      </c>
      <c r="AY2203" s="223" t="s">
        <v>292</v>
      </c>
    </row>
    <row r="2204" spans="1:65" s="14" customFormat="1" ht="11.25">
      <c r="B2204" s="213"/>
      <c r="C2204" s="214"/>
      <c r="D2204" s="204" t="s">
        <v>301</v>
      </c>
      <c r="E2204" s="215" t="s">
        <v>1</v>
      </c>
      <c r="F2204" s="216" t="s">
        <v>2539</v>
      </c>
      <c r="G2204" s="214"/>
      <c r="H2204" s="217">
        <v>7.81</v>
      </c>
      <c r="I2204" s="218"/>
      <c r="J2204" s="214"/>
      <c r="K2204" s="214"/>
      <c r="L2204" s="219"/>
      <c r="M2204" s="220"/>
      <c r="N2204" s="221"/>
      <c r="O2204" s="221"/>
      <c r="P2204" s="221"/>
      <c r="Q2204" s="221"/>
      <c r="R2204" s="221"/>
      <c r="S2204" s="221"/>
      <c r="T2204" s="222"/>
      <c r="AT2204" s="223" t="s">
        <v>301</v>
      </c>
      <c r="AU2204" s="223" t="s">
        <v>120</v>
      </c>
      <c r="AV2204" s="14" t="s">
        <v>120</v>
      </c>
      <c r="AW2204" s="14" t="s">
        <v>32</v>
      </c>
      <c r="AX2204" s="14" t="s">
        <v>77</v>
      </c>
      <c r="AY2204" s="223" t="s">
        <v>292</v>
      </c>
    </row>
    <row r="2205" spans="1:65" s="14" customFormat="1" ht="11.25">
      <c r="B2205" s="213"/>
      <c r="C2205" s="214"/>
      <c r="D2205" s="204" t="s">
        <v>301</v>
      </c>
      <c r="E2205" s="215" t="s">
        <v>1</v>
      </c>
      <c r="F2205" s="216" t="s">
        <v>2540</v>
      </c>
      <c r="G2205" s="214"/>
      <c r="H2205" s="217">
        <v>7.09</v>
      </c>
      <c r="I2205" s="218"/>
      <c r="J2205" s="214"/>
      <c r="K2205" s="214"/>
      <c r="L2205" s="219"/>
      <c r="M2205" s="220"/>
      <c r="N2205" s="221"/>
      <c r="O2205" s="221"/>
      <c r="P2205" s="221"/>
      <c r="Q2205" s="221"/>
      <c r="R2205" s="221"/>
      <c r="S2205" s="221"/>
      <c r="T2205" s="222"/>
      <c r="AT2205" s="223" t="s">
        <v>301</v>
      </c>
      <c r="AU2205" s="223" t="s">
        <v>120</v>
      </c>
      <c r="AV2205" s="14" t="s">
        <v>120</v>
      </c>
      <c r="AW2205" s="14" t="s">
        <v>32</v>
      </c>
      <c r="AX2205" s="14" t="s">
        <v>77</v>
      </c>
      <c r="AY2205" s="223" t="s">
        <v>292</v>
      </c>
    </row>
    <row r="2206" spans="1:65" s="14" customFormat="1" ht="11.25">
      <c r="B2206" s="213"/>
      <c r="C2206" s="214"/>
      <c r="D2206" s="204" t="s">
        <v>301</v>
      </c>
      <c r="E2206" s="215" t="s">
        <v>1</v>
      </c>
      <c r="F2206" s="216" t="s">
        <v>2541</v>
      </c>
      <c r="G2206" s="214"/>
      <c r="H2206" s="217">
        <v>0.56000000000000005</v>
      </c>
      <c r="I2206" s="218"/>
      <c r="J2206" s="214"/>
      <c r="K2206" s="214"/>
      <c r="L2206" s="219"/>
      <c r="M2206" s="220"/>
      <c r="N2206" s="221"/>
      <c r="O2206" s="221"/>
      <c r="P2206" s="221"/>
      <c r="Q2206" s="221"/>
      <c r="R2206" s="221"/>
      <c r="S2206" s="221"/>
      <c r="T2206" s="222"/>
      <c r="AT2206" s="223" t="s">
        <v>301</v>
      </c>
      <c r="AU2206" s="223" t="s">
        <v>120</v>
      </c>
      <c r="AV2206" s="14" t="s">
        <v>120</v>
      </c>
      <c r="AW2206" s="14" t="s">
        <v>32</v>
      </c>
      <c r="AX2206" s="14" t="s">
        <v>77</v>
      </c>
      <c r="AY2206" s="223" t="s">
        <v>292</v>
      </c>
    </row>
    <row r="2207" spans="1:65" s="14" customFormat="1" ht="11.25">
      <c r="B2207" s="213"/>
      <c r="C2207" s="214"/>
      <c r="D2207" s="204" t="s">
        <v>301</v>
      </c>
      <c r="E2207" s="215" t="s">
        <v>1</v>
      </c>
      <c r="F2207" s="216" t="s">
        <v>2542</v>
      </c>
      <c r="G2207" s="214"/>
      <c r="H2207" s="217">
        <v>10.7</v>
      </c>
      <c r="I2207" s="218"/>
      <c r="J2207" s="214"/>
      <c r="K2207" s="214"/>
      <c r="L2207" s="219"/>
      <c r="M2207" s="220"/>
      <c r="N2207" s="221"/>
      <c r="O2207" s="221"/>
      <c r="P2207" s="221"/>
      <c r="Q2207" s="221"/>
      <c r="R2207" s="221"/>
      <c r="S2207" s="221"/>
      <c r="T2207" s="222"/>
      <c r="AT2207" s="223" t="s">
        <v>301</v>
      </c>
      <c r="AU2207" s="223" t="s">
        <v>120</v>
      </c>
      <c r="AV2207" s="14" t="s">
        <v>120</v>
      </c>
      <c r="AW2207" s="14" t="s">
        <v>32</v>
      </c>
      <c r="AX2207" s="14" t="s">
        <v>77</v>
      </c>
      <c r="AY2207" s="223" t="s">
        <v>292</v>
      </c>
    </row>
    <row r="2208" spans="1:65" s="14" customFormat="1" ht="11.25">
      <c r="B2208" s="213"/>
      <c r="C2208" s="214"/>
      <c r="D2208" s="204" t="s">
        <v>301</v>
      </c>
      <c r="E2208" s="215" t="s">
        <v>1</v>
      </c>
      <c r="F2208" s="216" t="s">
        <v>2543</v>
      </c>
      <c r="G2208" s="214"/>
      <c r="H2208" s="217">
        <v>0.56000000000000005</v>
      </c>
      <c r="I2208" s="218"/>
      <c r="J2208" s="214"/>
      <c r="K2208" s="214"/>
      <c r="L2208" s="219"/>
      <c r="M2208" s="220"/>
      <c r="N2208" s="221"/>
      <c r="O2208" s="221"/>
      <c r="P2208" s="221"/>
      <c r="Q2208" s="221"/>
      <c r="R2208" s="221"/>
      <c r="S2208" s="221"/>
      <c r="T2208" s="222"/>
      <c r="AT2208" s="223" t="s">
        <v>301</v>
      </c>
      <c r="AU2208" s="223" t="s">
        <v>120</v>
      </c>
      <c r="AV2208" s="14" t="s">
        <v>120</v>
      </c>
      <c r="AW2208" s="14" t="s">
        <v>32</v>
      </c>
      <c r="AX2208" s="14" t="s">
        <v>77</v>
      </c>
      <c r="AY2208" s="223" t="s">
        <v>292</v>
      </c>
    </row>
    <row r="2209" spans="2:51" s="14" customFormat="1" ht="11.25">
      <c r="B2209" s="213"/>
      <c r="C2209" s="214"/>
      <c r="D2209" s="204" t="s">
        <v>301</v>
      </c>
      <c r="E2209" s="215" t="s">
        <v>1</v>
      </c>
      <c r="F2209" s="216" t="s">
        <v>2544</v>
      </c>
      <c r="G2209" s="214"/>
      <c r="H2209" s="217">
        <v>10.7</v>
      </c>
      <c r="I2209" s="218"/>
      <c r="J2209" s="214"/>
      <c r="K2209" s="214"/>
      <c r="L2209" s="219"/>
      <c r="M2209" s="220"/>
      <c r="N2209" s="221"/>
      <c r="O2209" s="221"/>
      <c r="P2209" s="221"/>
      <c r="Q2209" s="221"/>
      <c r="R2209" s="221"/>
      <c r="S2209" s="221"/>
      <c r="T2209" s="222"/>
      <c r="AT2209" s="223" t="s">
        <v>301</v>
      </c>
      <c r="AU2209" s="223" t="s">
        <v>120</v>
      </c>
      <c r="AV2209" s="14" t="s">
        <v>120</v>
      </c>
      <c r="AW2209" s="14" t="s">
        <v>32</v>
      </c>
      <c r="AX2209" s="14" t="s">
        <v>77</v>
      </c>
      <c r="AY2209" s="223" t="s">
        <v>292</v>
      </c>
    </row>
    <row r="2210" spans="2:51" s="16" customFormat="1" ht="11.25">
      <c r="B2210" s="235"/>
      <c r="C2210" s="236"/>
      <c r="D2210" s="204" t="s">
        <v>301</v>
      </c>
      <c r="E2210" s="237" t="s">
        <v>1</v>
      </c>
      <c r="F2210" s="238" t="s">
        <v>316</v>
      </c>
      <c r="G2210" s="236"/>
      <c r="H2210" s="239">
        <v>59.29</v>
      </c>
      <c r="I2210" s="240"/>
      <c r="J2210" s="236"/>
      <c r="K2210" s="236"/>
      <c r="L2210" s="241"/>
      <c r="M2210" s="242"/>
      <c r="N2210" s="243"/>
      <c r="O2210" s="243"/>
      <c r="P2210" s="243"/>
      <c r="Q2210" s="243"/>
      <c r="R2210" s="243"/>
      <c r="S2210" s="243"/>
      <c r="T2210" s="244"/>
      <c r="AT2210" s="245" t="s">
        <v>301</v>
      </c>
      <c r="AU2210" s="245" t="s">
        <v>120</v>
      </c>
      <c r="AV2210" s="16" t="s">
        <v>317</v>
      </c>
      <c r="AW2210" s="16" t="s">
        <v>32</v>
      </c>
      <c r="AX2210" s="16" t="s">
        <v>77</v>
      </c>
      <c r="AY2210" s="245" t="s">
        <v>292</v>
      </c>
    </row>
    <row r="2211" spans="2:51" s="13" customFormat="1" ht="11.25">
      <c r="B2211" s="202"/>
      <c r="C2211" s="203"/>
      <c r="D2211" s="204" t="s">
        <v>301</v>
      </c>
      <c r="E2211" s="205" t="s">
        <v>1</v>
      </c>
      <c r="F2211" s="206" t="s">
        <v>540</v>
      </c>
      <c r="G2211" s="203"/>
      <c r="H2211" s="205" t="s">
        <v>1</v>
      </c>
      <c r="I2211" s="207"/>
      <c r="J2211" s="203"/>
      <c r="K2211" s="203"/>
      <c r="L2211" s="208"/>
      <c r="M2211" s="209"/>
      <c r="N2211" s="210"/>
      <c r="O2211" s="210"/>
      <c r="P2211" s="210"/>
      <c r="Q2211" s="210"/>
      <c r="R2211" s="210"/>
      <c r="S2211" s="210"/>
      <c r="T2211" s="211"/>
      <c r="AT2211" s="212" t="s">
        <v>301</v>
      </c>
      <c r="AU2211" s="212" t="s">
        <v>120</v>
      </c>
      <c r="AV2211" s="13" t="s">
        <v>85</v>
      </c>
      <c r="AW2211" s="13" t="s">
        <v>32</v>
      </c>
      <c r="AX2211" s="13" t="s">
        <v>77</v>
      </c>
      <c r="AY2211" s="212" t="s">
        <v>292</v>
      </c>
    </row>
    <row r="2212" spans="2:51" s="14" customFormat="1" ht="11.25">
      <c r="B2212" s="213"/>
      <c r="C2212" s="214"/>
      <c r="D2212" s="204" t="s">
        <v>301</v>
      </c>
      <c r="E2212" s="215" t="s">
        <v>1</v>
      </c>
      <c r="F2212" s="216" t="s">
        <v>2545</v>
      </c>
      <c r="G2212" s="214"/>
      <c r="H2212" s="217">
        <v>11.46</v>
      </c>
      <c r="I2212" s="218"/>
      <c r="J2212" s="214"/>
      <c r="K2212" s="214"/>
      <c r="L2212" s="219"/>
      <c r="M2212" s="220"/>
      <c r="N2212" s="221"/>
      <c r="O2212" s="221"/>
      <c r="P2212" s="221"/>
      <c r="Q2212" s="221"/>
      <c r="R2212" s="221"/>
      <c r="S2212" s="221"/>
      <c r="T2212" s="222"/>
      <c r="AT2212" s="223" t="s">
        <v>301</v>
      </c>
      <c r="AU2212" s="223" t="s">
        <v>120</v>
      </c>
      <c r="AV2212" s="14" t="s">
        <v>120</v>
      </c>
      <c r="AW2212" s="14" t="s">
        <v>32</v>
      </c>
      <c r="AX2212" s="14" t="s">
        <v>77</v>
      </c>
      <c r="AY2212" s="223" t="s">
        <v>292</v>
      </c>
    </row>
    <row r="2213" spans="2:51" s="14" customFormat="1" ht="11.25">
      <c r="B2213" s="213"/>
      <c r="C2213" s="214"/>
      <c r="D2213" s="204" t="s">
        <v>301</v>
      </c>
      <c r="E2213" s="215" t="s">
        <v>1</v>
      </c>
      <c r="F2213" s="216" t="s">
        <v>2546</v>
      </c>
      <c r="G2213" s="214"/>
      <c r="H2213" s="217">
        <v>10.41</v>
      </c>
      <c r="I2213" s="218"/>
      <c r="J2213" s="214"/>
      <c r="K2213" s="214"/>
      <c r="L2213" s="219"/>
      <c r="M2213" s="220"/>
      <c r="N2213" s="221"/>
      <c r="O2213" s="221"/>
      <c r="P2213" s="221"/>
      <c r="Q2213" s="221"/>
      <c r="R2213" s="221"/>
      <c r="S2213" s="221"/>
      <c r="T2213" s="222"/>
      <c r="AT2213" s="223" t="s">
        <v>301</v>
      </c>
      <c r="AU2213" s="223" t="s">
        <v>120</v>
      </c>
      <c r="AV2213" s="14" t="s">
        <v>120</v>
      </c>
      <c r="AW2213" s="14" t="s">
        <v>32</v>
      </c>
      <c r="AX2213" s="14" t="s">
        <v>77</v>
      </c>
      <c r="AY2213" s="223" t="s">
        <v>292</v>
      </c>
    </row>
    <row r="2214" spans="2:51" s="14" customFormat="1" ht="11.25">
      <c r="B2214" s="213"/>
      <c r="C2214" s="214"/>
      <c r="D2214" s="204" t="s">
        <v>301</v>
      </c>
      <c r="E2214" s="215" t="s">
        <v>1</v>
      </c>
      <c r="F2214" s="216" t="s">
        <v>2547</v>
      </c>
      <c r="G2214" s="214"/>
      <c r="H2214" s="217">
        <v>7.81</v>
      </c>
      <c r="I2214" s="218"/>
      <c r="J2214" s="214"/>
      <c r="K2214" s="214"/>
      <c r="L2214" s="219"/>
      <c r="M2214" s="220"/>
      <c r="N2214" s="221"/>
      <c r="O2214" s="221"/>
      <c r="P2214" s="221"/>
      <c r="Q2214" s="221"/>
      <c r="R2214" s="221"/>
      <c r="S2214" s="221"/>
      <c r="T2214" s="222"/>
      <c r="AT2214" s="223" t="s">
        <v>301</v>
      </c>
      <c r="AU2214" s="223" t="s">
        <v>120</v>
      </c>
      <c r="AV2214" s="14" t="s">
        <v>120</v>
      </c>
      <c r="AW2214" s="14" t="s">
        <v>32</v>
      </c>
      <c r="AX2214" s="14" t="s">
        <v>77</v>
      </c>
      <c r="AY2214" s="223" t="s">
        <v>292</v>
      </c>
    </row>
    <row r="2215" spans="2:51" s="14" customFormat="1" ht="11.25">
      <c r="B2215" s="213"/>
      <c r="C2215" s="214"/>
      <c r="D2215" s="204" t="s">
        <v>301</v>
      </c>
      <c r="E2215" s="215" t="s">
        <v>1</v>
      </c>
      <c r="F2215" s="216" t="s">
        <v>2548</v>
      </c>
      <c r="G2215" s="214"/>
      <c r="H2215" s="217">
        <v>15.31</v>
      </c>
      <c r="I2215" s="218"/>
      <c r="J2215" s="214"/>
      <c r="K2215" s="214"/>
      <c r="L2215" s="219"/>
      <c r="M2215" s="220"/>
      <c r="N2215" s="221"/>
      <c r="O2215" s="221"/>
      <c r="P2215" s="221"/>
      <c r="Q2215" s="221"/>
      <c r="R2215" s="221"/>
      <c r="S2215" s="221"/>
      <c r="T2215" s="222"/>
      <c r="AT2215" s="223" t="s">
        <v>301</v>
      </c>
      <c r="AU2215" s="223" t="s">
        <v>120</v>
      </c>
      <c r="AV2215" s="14" t="s">
        <v>120</v>
      </c>
      <c r="AW2215" s="14" t="s">
        <v>32</v>
      </c>
      <c r="AX2215" s="14" t="s">
        <v>77</v>
      </c>
      <c r="AY2215" s="223" t="s">
        <v>292</v>
      </c>
    </row>
    <row r="2216" spans="2:51" s="14" customFormat="1" ht="11.25">
      <c r="B2216" s="213"/>
      <c r="C2216" s="214"/>
      <c r="D2216" s="204" t="s">
        <v>301</v>
      </c>
      <c r="E2216" s="215" t="s">
        <v>1</v>
      </c>
      <c r="F2216" s="216" t="s">
        <v>2549</v>
      </c>
      <c r="G2216" s="214"/>
      <c r="H2216" s="217">
        <v>1.2250000000000001</v>
      </c>
      <c r="I2216" s="218"/>
      <c r="J2216" s="214"/>
      <c r="K2216" s="214"/>
      <c r="L2216" s="219"/>
      <c r="M2216" s="220"/>
      <c r="N2216" s="221"/>
      <c r="O2216" s="221"/>
      <c r="P2216" s="221"/>
      <c r="Q2216" s="221"/>
      <c r="R2216" s="221"/>
      <c r="S2216" s="221"/>
      <c r="T2216" s="222"/>
      <c r="AT2216" s="223" t="s">
        <v>301</v>
      </c>
      <c r="AU2216" s="223" t="s">
        <v>120</v>
      </c>
      <c r="AV2216" s="14" t="s">
        <v>120</v>
      </c>
      <c r="AW2216" s="14" t="s">
        <v>32</v>
      </c>
      <c r="AX2216" s="14" t="s">
        <v>77</v>
      </c>
      <c r="AY2216" s="223" t="s">
        <v>292</v>
      </c>
    </row>
    <row r="2217" spans="2:51" s="14" customFormat="1" ht="11.25">
      <c r="B2217" s="213"/>
      <c r="C2217" s="214"/>
      <c r="D2217" s="204" t="s">
        <v>301</v>
      </c>
      <c r="E2217" s="215" t="s">
        <v>1</v>
      </c>
      <c r="F2217" s="216" t="s">
        <v>2550</v>
      </c>
      <c r="G2217" s="214"/>
      <c r="H2217" s="217">
        <v>13.3</v>
      </c>
      <c r="I2217" s="218"/>
      <c r="J2217" s="214"/>
      <c r="K2217" s="214"/>
      <c r="L2217" s="219"/>
      <c r="M2217" s="220"/>
      <c r="N2217" s="221"/>
      <c r="O2217" s="221"/>
      <c r="P2217" s="221"/>
      <c r="Q2217" s="221"/>
      <c r="R2217" s="221"/>
      <c r="S2217" s="221"/>
      <c r="T2217" s="222"/>
      <c r="AT2217" s="223" t="s">
        <v>301</v>
      </c>
      <c r="AU2217" s="223" t="s">
        <v>120</v>
      </c>
      <c r="AV2217" s="14" t="s">
        <v>120</v>
      </c>
      <c r="AW2217" s="14" t="s">
        <v>32</v>
      </c>
      <c r="AX2217" s="14" t="s">
        <v>77</v>
      </c>
      <c r="AY2217" s="223" t="s">
        <v>292</v>
      </c>
    </row>
    <row r="2218" spans="2:51" s="16" customFormat="1" ht="11.25">
      <c r="B2218" s="235"/>
      <c r="C2218" s="236"/>
      <c r="D2218" s="204" t="s">
        <v>301</v>
      </c>
      <c r="E2218" s="237" t="s">
        <v>1</v>
      </c>
      <c r="F2218" s="238" t="s">
        <v>316</v>
      </c>
      <c r="G2218" s="236"/>
      <c r="H2218" s="239">
        <v>59.515000000000001</v>
      </c>
      <c r="I2218" s="240"/>
      <c r="J2218" s="236"/>
      <c r="K2218" s="236"/>
      <c r="L2218" s="241"/>
      <c r="M2218" s="242"/>
      <c r="N2218" s="243"/>
      <c r="O2218" s="243"/>
      <c r="P2218" s="243"/>
      <c r="Q2218" s="243"/>
      <c r="R2218" s="243"/>
      <c r="S2218" s="243"/>
      <c r="T2218" s="244"/>
      <c r="AT2218" s="245" t="s">
        <v>301</v>
      </c>
      <c r="AU2218" s="245" t="s">
        <v>120</v>
      </c>
      <c r="AV2218" s="16" t="s">
        <v>317</v>
      </c>
      <c r="AW2218" s="16" t="s">
        <v>32</v>
      </c>
      <c r="AX2218" s="16" t="s">
        <v>77</v>
      </c>
      <c r="AY2218" s="245" t="s">
        <v>292</v>
      </c>
    </row>
    <row r="2219" spans="2:51" s="13" customFormat="1" ht="11.25">
      <c r="B2219" s="202"/>
      <c r="C2219" s="203"/>
      <c r="D2219" s="204" t="s">
        <v>301</v>
      </c>
      <c r="E2219" s="205" t="s">
        <v>1</v>
      </c>
      <c r="F2219" s="206" t="s">
        <v>544</v>
      </c>
      <c r="G2219" s="203"/>
      <c r="H2219" s="205" t="s">
        <v>1</v>
      </c>
      <c r="I2219" s="207"/>
      <c r="J2219" s="203"/>
      <c r="K2219" s="203"/>
      <c r="L2219" s="208"/>
      <c r="M2219" s="209"/>
      <c r="N2219" s="210"/>
      <c r="O2219" s="210"/>
      <c r="P2219" s="210"/>
      <c r="Q2219" s="210"/>
      <c r="R2219" s="210"/>
      <c r="S2219" s="210"/>
      <c r="T2219" s="211"/>
      <c r="AT2219" s="212" t="s">
        <v>301</v>
      </c>
      <c r="AU2219" s="212" t="s">
        <v>120</v>
      </c>
      <c r="AV2219" s="13" t="s">
        <v>85</v>
      </c>
      <c r="AW2219" s="13" t="s">
        <v>32</v>
      </c>
      <c r="AX2219" s="13" t="s">
        <v>77</v>
      </c>
      <c r="AY2219" s="212" t="s">
        <v>292</v>
      </c>
    </row>
    <row r="2220" spans="2:51" s="14" customFormat="1" ht="11.25">
      <c r="B2220" s="213"/>
      <c r="C2220" s="214"/>
      <c r="D2220" s="204" t="s">
        <v>301</v>
      </c>
      <c r="E2220" s="215" t="s">
        <v>1</v>
      </c>
      <c r="F2220" s="216" t="s">
        <v>2551</v>
      </c>
      <c r="G2220" s="214"/>
      <c r="H2220" s="217">
        <v>11.46</v>
      </c>
      <c r="I2220" s="218"/>
      <c r="J2220" s="214"/>
      <c r="K2220" s="214"/>
      <c r="L2220" s="219"/>
      <c r="M2220" s="220"/>
      <c r="N2220" s="221"/>
      <c r="O2220" s="221"/>
      <c r="P2220" s="221"/>
      <c r="Q2220" s="221"/>
      <c r="R2220" s="221"/>
      <c r="S2220" s="221"/>
      <c r="T2220" s="222"/>
      <c r="AT2220" s="223" t="s">
        <v>301</v>
      </c>
      <c r="AU2220" s="223" t="s">
        <v>120</v>
      </c>
      <c r="AV2220" s="14" t="s">
        <v>120</v>
      </c>
      <c r="AW2220" s="14" t="s">
        <v>32</v>
      </c>
      <c r="AX2220" s="14" t="s">
        <v>77</v>
      </c>
      <c r="AY2220" s="223" t="s">
        <v>292</v>
      </c>
    </row>
    <row r="2221" spans="2:51" s="14" customFormat="1" ht="11.25">
      <c r="B2221" s="213"/>
      <c r="C2221" s="214"/>
      <c r="D2221" s="204" t="s">
        <v>301</v>
      </c>
      <c r="E2221" s="215" t="s">
        <v>1</v>
      </c>
      <c r="F2221" s="216" t="s">
        <v>2552</v>
      </c>
      <c r="G2221" s="214"/>
      <c r="H2221" s="217">
        <v>10.41</v>
      </c>
      <c r="I2221" s="218"/>
      <c r="J2221" s="214"/>
      <c r="K2221" s="214"/>
      <c r="L2221" s="219"/>
      <c r="M2221" s="220"/>
      <c r="N2221" s="221"/>
      <c r="O2221" s="221"/>
      <c r="P2221" s="221"/>
      <c r="Q2221" s="221"/>
      <c r="R2221" s="221"/>
      <c r="S2221" s="221"/>
      <c r="T2221" s="222"/>
      <c r="AT2221" s="223" t="s">
        <v>301</v>
      </c>
      <c r="AU2221" s="223" t="s">
        <v>120</v>
      </c>
      <c r="AV2221" s="14" t="s">
        <v>120</v>
      </c>
      <c r="AW2221" s="14" t="s">
        <v>32</v>
      </c>
      <c r="AX2221" s="14" t="s">
        <v>77</v>
      </c>
      <c r="AY2221" s="223" t="s">
        <v>292</v>
      </c>
    </row>
    <row r="2222" spans="2:51" s="14" customFormat="1" ht="11.25">
      <c r="B2222" s="213"/>
      <c r="C2222" s="214"/>
      <c r="D2222" s="204" t="s">
        <v>301</v>
      </c>
      <c r="E2222" s="215" t="s">
        <v>1</v>
      </c>
      <c r="F2222" s="216" t="s">
        <v>2553</v>
      </c>
      <c r="G2222" s="214"/>
      <c r="H2222" s="217">
        <v>7.78</v>
      </c>
      <c r="I2222" s="218"/>
      <c r="J2222" s="214"/>
      <c r="K2222" s="214"/>
      <c r="L2222" s="219"/>
      <c r="M2222" s="220"/>
      <c r="N2222" s="221"/>
      <c r="O2222" s="221"/>
      <c r="P2222" s="221"/>
      <c r="Q2222" s="221"/>
      <c r="R2222" s="221"/>
      <c r="S2222" s="221"/>
      <c r="T2222" s="222"/>
      <c r="AT2222" s="223" t="s">
        <v>301</v>
      </c>
      <c r="AU2222" s="223" t="s">
        <v>120</v>
      </c>
      <c r="AV2222" s="14" t="s">
        <v>120</v>
      </c>
      <c r="AW2222" s="14" t="s">
        <v>32</v>
      </c>
      <c r="AX2222" s="14" t="s">
        <v>77</v>
      </c>
      <c r="AY2222" s="223" t="s">
        <v>292</v>
      </c>
    </row>
    <row r="2223" spans="2:51" s="14" customFormat="1" ht="11.25">
      <c r="B2223" s="213"/>
      <c r="C2223" s="214"/>
      <c r="D2223" s="204" t="s">
        <v>301</v>
      </c>
      <c r="E2223" s="215" t="s">
        <v>1</v>
      </c>
      <c r="F2223" s="216" t="s">
        <v>2554</v>
      </c>
      <c r="G2223" s="214"/>
      <c r="H2223" s="217">
        <v>15.21</v>
      </c>
      <c r="I2223" s="218"/>
      <c r="J2223" s="214"/>
      <c r="K2223" s="214"/>
      <c r="L2223" s="219"/>
      <c r="M2223" s="220"/>
      <c r="N2223" s="221"/>
      <c r="O2223" s="221"/>
      <c r="P2223" s="221"/>
      <c r="Q2223" s="221"/>
      <c r="R2223" s="221"/>
      <c r="S2223" s="221"/>
      <c r="T2223" s="222"/>
      <c r="AT2223" s="223" t="s">
        <v>301</v>
      </c>
      <c r="AU2223" s="223" t="s">
        <v>120</v>
      </c>
      <c r="AV2223" s="14" t="s">
        <v>120</v>
      </c>
      <c r="AW2223" s="14" t="s">
        <v>32</v>
      </c>
      <c r="AX2223" s="14" t="s">
        <v>77</v>
      </c>
      <c r="AY2223" s="223" t="s">
        <v>292</v>
      </c>
    </row>
    <row r="2224" spans="2:51" s="14" customFormat="1" ht="11.25">
      <c r="B2224" s="213"/>
      <c r="C2224" s="214"/>
      <c r="D2224" s="204" t="s">
        <v>301</v>
      </c>
      <c r="E2224" s="215" t="s">
        <v>1</v>
      </c>
      <c r="F2224" s="216" t="s">
        <v>2555</v>
      </c>
      <c r="G2224" s="214"/>
      <c r="H2224" s="217">
        <v>8.8000000000000007</v>
      </c>
      <c r="I2224" s="218"/>
      <c r="J2224" s="214"/>
      <c r="K2224" s="214"/>
      <c r="L2224" s="219"/>
      <c r="M2224" s="220"/>
      <c r="N2224" s="221"/>
      <c r="O2224" s="221"/>
      <c r="P2224" s="221"/>
      <c r="Q2224" s="221"/>
      <c r="R2224" s="221"/>
      <c r="S2224" s="221"/>
      <c r="T2224" s="222"/>
      <c r="AT2224" s="223" t="s">
        <v>301</v>
      </c>
      <c r="AU2224" s="223" t="s">
        <v>120</v>
      </c>
      <c r="AV2224" s="14" t="s">
        <v>120</v>
      </c>
      <c r="AW2224" s="14" t="s">
        <v>32</v>
      </c>
      <c r="AX2224" s="14" t="s">
        <v>77</v>
      </c>
      <c r="AY2224" s="223" t="s">
        <v>292</v>
      </c>
    </row>
    <row r="2225" spans="1:65" s="16" customFormat="1" ht="11.25">
      <c r="B2225" s="235"/>
      <c r="C2225" s="236"/>
      <c r="D2225" s="204" t="s">
        <v>301</v>
      </c>
      <c r="E2225" s="237" t="s">
        <v>1</v>
      </c>
      <c r="F2225" s="238" t="s">
        <v>316</v>
      </c>
      <c r="G2225" s="236"/>
      <c r="H2225" s="239">
        <v>53.66</v>
      </c>
      <c r="I2225" s="240"/>
      <c r="J2225" s="236"/>
      <c r="K2225" s="236"/>
      <c r="L2225" s="241"/>
      <c r="M2225" s="242"/>
      <c r="N2225" s="243"/>
      <c r="O2225" s="243"/>
      <c r="P2225" s="243"/>
      <c r="Q2225" s="243"/>
      <c r="R2225" s="243"/>
      <c r="S2225" s="243"/>
      <c r="T2225" s="244"/>
      <c r="AT2225" s="245" t="s">
        <v>301</v>
      </c>
      <c r="AU2225" s="245" t="s">
        <v>120</v>
      </c>
      <c r="AV2225" s="16" t="s">
        <v>317</v>
      </c>
      <c r="AW2225" s="16" t="s">
        <v>32</v>
      </c>
      <c r="AX2225" s="16" t="s">
        <v>77</v>
      </c>
      <c r="AY2225" s="245" t="s">
        <v>292</v>
      </c>
    </row>
    <row r="2226" spans="1:65" s="13" customFormat="1" ht="11.25">
      <c r="B2226" s="202"/>
      <c r="C2226" s="203"/>
      <c r="D2226" s="204" t="s">
        <v>301</v>
      </c>
      <c r="E2226" s="205" t="s">
        <v>1</v>
      </c>
      <c r="F2226" s="206" t="s">
        <v>547</v>
      </c>
      <c r="G2226" s="203"/>
      <c r="H2226" s="205" t="s">
        <v>1</v>
      </c>
      <c r="I2226" s="207"/>
      <c r="J2226" s="203"/>
      <c r="K2226" s="203"/>
      <c r="L2226" s="208"/>
      <c r="M2226" s="209"/>
      <c r="N2226" s="210"/>
      <c r="O2226" s="210"/>
      <c r="P2226" s="210"/>
      <c r="Q2226" s="210"/>
      <c r="R2226" s="210"/>
      <c r="S2226" s="210"/>
      <c r="T2226" s="211"/>
      <c r="AT2226" s="212" t="s">
        <v>301</v>
      </c>
      <c r="AU2226" s="212" t="s">
        <v>120</v>
      </c>
      <c r="AV2226" s="13" t="s">
        <v>85</v>
      </c>
      <c r="AW2226" s="13" t="s">
        <v>32</v>
      </c>
      <c r="AX2226" s="13" t="s">
        <v>77</v>
      </c>
      <c r="AY2226" s="212" t="s">
        <v>292</v>
      </c>
    </row>
    <row r="2227" spans="1:65" s="14" customFormat="1" ht="11.25">
      <c r="B2227" s="213"/>
      <c r="C2227" s="214"/>
      <c r="D2227" s="204" t="s">
        <v>301</v>
      </c>
      <c r="E2227" s="215" t="s">
        <v>1</v>
      </c>
      <c r="F2227" s="216" t="s">
        <v>2556</v>
      </c>
      <c r="G2227" s="214"/>
      <c r="H2227" s="217">
        <v>11.46</v>
      </c>
      <c r="I2227" s="218"/>
      <c r="J2227" s="214"/>
      <c r="K2227" s="214"/>
      <c r="L2227" s="219"/>
      <c r="M2227" s="220"/>
      <c r="N2227" s="221"/>
      <c r="O2227" s="221"/>
      <c r="P2227" s="221"/>
      <c r="Q2227" s="221"/>
      <c r="R2227" s="221"/>
      <c r="S2227" s="221"/>
      <c r="T2227" s="222"/>
      <c r="AT2227" s="223" t="s">
        <v>301</v>
      </c>
      <c r="AU2227" s="223" t="s">
        <v>120</v>
      </c>
      <c r="AV2227" s="14" t="s">
        <v>120</v>
      </c>
      <c r="AW2227" s="14" t="s">
        <v>32</v>
      </c>
      <c r="AX2227" s="14" t="s">
        <v>77</v>
      </c>
      <c r="AY2227" s="223" t="s">
        <v>292</v>
      </c>
    </row>
    <row r="2228" spans="1:65" s="14" customFormat="1" ht="11.25">
      <c r="B2228" s="213"/>
      <c r="C2228" s="214"/>
      <c r="D2228" s="204" t="s">
        <v>301</v>
      </c>
      <c r="E2228" s="215" t="s">
        <v>1</v>
      </c>
      <c r="F2228" s="216" t="s">
        <v>2557</v>
      </c>
      <c r="G2228" s="214"/>
      <c r="H2228" s="217">
        <v>10.41</v>
      </c>
      <c r="I2228" s="218"/>
      <c r="J2228" s="214"/>
      <c r="K2228" s="214"/>
      <c r="L2228" s="219"/>
      <c r="M2228" s="220"/>
      <c r="N2228" s="221"/>
      <c r="O2228" s="221"/>
      <c r="P2228" s="221"/>
      <c r="Q2228" s="221"/>
      <c r="R2228" s="221"/>
      <c r="S2228" s="221"/>
      <c r="T2228" s="222"/>
      <c r="AT2228" s="223" t="s">
        <v>301</v>
      </c>
      <c r="AU2228" s="223" t="s">
        <v>120</v>
      </c>
      <c r="AV2228" s="14" t="s">
        <v>120</v>
      </c>
      <c r="AW2228" s="14" t="s">
        <v>32</v>
      </c>
      <c r="AX2228" s="14" t="s">
        <v>77</v>
      </c>
      <c r="AY2228" s="223" t="s">
        <v>292</v>
      </c>
    </row>
    <row r="2229" spans="1:65" s="14" customFormat="1" ht="11.25">
      <c r="B2229" s="213"/>
      <c r="C2229" s="214"/>
      <c r="D2229" s="204" t="s">
        <v>301</v>
      </c>
      <c r="E2229" s="215" t="s">
        <v>1</v>
      </c>
      <c r="F2229" s="216" t="s">
        <v>2558</v>
      </c>
      <c r="G2229" s="214"/>
      <c r="H2229" s="217">
        <v>7.78</v>
      </c>
      <c r="I2229" s="218"/>
      <c r="J2229" s="214"/>
      <c r="K2229" s="214"/>
      <c r="L2229" s="219"/>
      <c r="M2229" s="220"/>
      <c r="N2229" s="221"/>
      <c r="O2229" s="221"/>
      <c r="P2229" s="221"/>
      <c r="Q2229" s="221"/>
      <c r="R2229" s="221"/>
      <c r="S2229" s="221"/>
      <c r="T2229" s="222"/>
      <c r="AT2229" s="223" t="s">
        <v>301</v>
      </c>
      <c r="AU2229" s="223" t="s">
        <v>120</v>
      </c>
      <c r="AV2229" s="14" t="s">
        <v>120</v>
      </c>
      <c r="AW2229" s="14" t="s">
        <v>32</v>
      </c>
      <c r="AX2229" s="14" t="s">
        <v>77</v>
      </c>
      <c r="AY2229" s="223" t="s">
        <v>292</v>
      </c>
    </row>
    <row r="2230" spans="1:65" s="14" customFormat="1" ht="11.25">
      <c r="B2230" s="213"/>
      <c r="C2230" s="214"/>
      <c r="D2230" s="204" t="s">
        <v>301</v>
      </c>
      <c r="E2230" s="215" t="s">
        <v>1</v>
      </c>
      <c r="F2230" s="216" t="s">
        <v>2559</v>
      </c>
      <c r="G2230" s="214"/>
      <c r="H2230" s="217">
        <v>14.34</v>
      </c>
      <c r="I2230" s="218"/>
      <c r="J2230" s="214"/>
      <c r="K2230" s="214"/>
      <c r="L2230" s="219"/>
      <c r="M2230" s="220"/>
      <c r="N2230" s="221"/>
      <c r="O2230" s="221"/>
      <c r="P2230" s="221"/>
      <c r="Q2230" s="221"/>
      <c r="R2230" s="221"/>
      <c r="S2230" s="221"/>
      <c r="T2230" s="222"/>
      <c r="AT2230" s="223" t="s">
        <v>301</v>
      </c>
      <c r="AU2230" s="223" t="s">
        <v>120</v>
      </c>
      <c r="AV2230" s="14" t="s">
        <v>120</v>
      </c>
      <c r="AW2230" s="14" t="s">
        <v>32</v>
      </c>
      <c r="AX2230" s="14" t="s">
        <v>77</v>
      </c>
      <c r="AY2230" s="223" t="s">
        <v>292</v>
      </c>
    </row>
    <row r="2231" spans="1:65" s="16" customFormat="1" ht="11.25">
      <c r="B2231" s="235"/>
      <c r="C2231" s="236"/>
      <c r="D2231" s="204" t="s">
        <v>301</v>
      </c>
      <c r="E2231" s="237" t="s">
        <v>1</v>
      </c>
      <c r="F2231" s="238" t="s">
        <v>316</v>
      </c>
      <c r="G2231" s="236"/>
      <c r="H2231" s="239">
        <v>43.99</v>
      </c>
      <c r="I2231" s="240"/>
      <c r="J2231" s="236"/>
      <c r="K2231" s="236"/>
      <c r="L2231" s="241"/>
      <c r="M2231" s="242"/>
      <c r="N2231" s="243"/>
      <c r="O2231" s="243"/>
      <c r="P2231" s="243"/>
      <c r="Q2231" s="243"/>
      <c r="R2231" s="243"/>
      <c r="S2231" s="243"/>
      <c r="T2231" s="244"/>
      <c r="AT2231" s="245" t="s">
        <v>301</v>
      </c>
      <c r="AU2231" s="245" t="s">
        <v>120</v>
      </c>
      <c r="AV2231" s="16" t="s">
        <v>317</v>
      </c>
      <c r="AW2231" s="16" t="s">
        <v>32</v>
      </c>
      <c r="AX2231" s="16" t="s">
        <v>77</v>
      </c>
      <c r="AY2231" s="245" t="s">
        <v>292</v>
      </c>
    </row>
    <row r="2232" spans="1:65" s="13" customFormat="1" ht="11.25">
      <c r="B2232" s="202"/>
      <c r="C2232" s="203"/>
      <c r="D2232" s="204" t="s">
        <v>301</v>
      </c>
      <c r="E2232" s="205" t="s">
        <v>1</v>
      </c>
      <c r="F2232" s="206" t="s">
        <v>550</v>
      </c>
      <c r="G2232" s="203"/>
      <c r="H2232" s="205" t="s">
        <v>1</v>
      </c>
      <c r="I2232" s="207"/>
      <c r="J2232" s="203"/>
      <c r="K2232" s="203"/>
      <c r="L2232" s="208"/>
      <c r="M2232" s="209"/>
      <c r="N2232" s="210"/>
      <c r="O2232" s="210"/>
      <c r="P2232" s="210"/>
      <c r="Q2232" s="210"/>
      <c r="R2232" s="210"/>
      <c r="S2232" s="210"/>
      <c r="T2232" s="211"/>
      <c r="AT2232" s="212" t="s">
        <v>301</v>
      </c>
      <c r="AU2232" s="212" t="s">
        <v>120</v>
      </c>
      <c r="AV2232" s="13" t="s">
        <v>85</v>
      </c>
      <c r="AW2232" s="13" t="s">
        <v>32</v>
      </c>
      <c r="AX2232" s="13" t="s">
        <v>77</v>
      </c>
      <c r="AY2232" s="212" t="s">
        <v>292</v>
      </c>
    </row>
    <row r="2233" spans="1:65" s="14" customFormat="1" ht="11.25">
      <c r="B2233" s="213"/>
      <c r="C2233" s="214"/>
      <c r="D2233" s="204" t="s">
        <v>301</v>
      </c>
      <c r="E2233" s="215" t="s">
        <v>1</v>
      </c>
      <c r="F2233" s="216" t="s">
        <v>2560</v>
      </c>
      <c r="G2233" s="214"/>
      <c r="H2233" s="217">
        <v>13.74</v>
      </c>
      <c r="I2233" s="218"/>
      <c r="J2233" s="214"/>
      <c r="K2233" s="214"/>
      <c r="L2233" s="219"/>
      <c r="M2233" s="220"/>
      <c r="N2233" s="221"/>
      <c r="O2233" s="221"/>
      <c r="P2233" s="221"/>
      <c r="Q2233" s="221"/>
      <c r="R2233" s="221"/>
      <c r="S2233" s="221"/>
      <c r="T2233" s="222"/>
      <c r="AT2233" s="223" t="s">
        <v>301</v>
      </c>
      <c r="AU2233" s="223" t="s">
        <v>120</v>
      </c>
      <c r="AV2233" s="14" t="s">
        <v>120</v>
      </c>
      <c r="AW2233" s="14" t="s">
        <v>32</v>
      </c>
      <c r="AX2233" s="14" t="s">
        <v>77</v>
      </c>
      <c r="AY2233" s="223" t="s">
        <v>292</v>
      </c>
    </row>
    <row r="2234" spans="1:65" s="14" customFormat="1" ht="11.25">
      <c r="B2234" s="213"/>
      <c r="C2234" s="214"/>
      <c r="D2234" s="204" t="s">
        <v>301</v>
      </c>
      <c r="E2234" s="215" t="s">
        <v>1</v>
      </c>
      <c r="F2234" s="216" t="s">
        <v>2561</v>
      </c>
      <c r="G2234" s="214"/>
      <c r="H2234" s="217">
        <v>11.28</v>
      </c>
      <c r="I2234" s="218"/>
      <c r="J2234" s="214"/>
      <c r="K2234" s="214"/>
      <c r="L2234" s="219"/>
      <c r="M2234" s="220"/>
      <c r="N2234" s="221"/>
      <c r="O2234" s="221"/>
      <c r="P2234" s="221"/>
      <c r="Q2234" s="221"/>
      <c r="R2234" s="221"/>
      <c r="S2234" s="221"/>
      <c r="T2234" s="222"/>
      <c r="AT2234" s="223" t="s">
        <v>301</v>
      </c>
      <c r="AU2234" s="223" t="s">
        <v>120</v>
      </c>
      <c r="AV2234" s="14" t="s">
        <v>120</v>
      </c>
      <c r="AW2234" s="14" t="s">
        <v>32</v>
      </c>
      <c r="AX2234" s="14" t="s">
        <v>77</v>
      </c>
      <c r="AY2234" s="223" t="s">
        <v>292</v>
      </c>
    </row>
    <row r="2235" spans="1:65" s="14" customFormat="1" ht="11.25">
      <c r="B2235" s="213"/>
      <c r="C2235" s="214"/>
      <c r="D2235" s="204" t="s">
        <v>301</v>
      </c>
      <c r="E2235" s="215" t="s">
        <v>1</v>
      </c>
      <c r="F2235" s="216" t="s">
        <v>2562</v>
      </c>
      <c r="G2235" s="214"/>
      <c r="H2235" s="217">
        <v>11.88</v>
      </c>
      <c r="I2235" s="218"/>
      <c r="J2235" s="214"/>
      <c r="K2235" s="214"/>
      <c r="L2235" s="219"/>
      <c r="M2235" s="220"/>
      <c r="N2235" s="221"/>
      <c r="O2235" s="221"/>
      <c r="P2235" s="221"/>
      <c r="Q2235" s="221"/>
      <c r="R2235" s="221"/>
      <c r="S2235" s="221"/>
      <c r="T2235" s="222"/>
      <c r="AT2235" s="223" t="s">
        <v>301</v>
      </c>
      <c r="AU2235" s="223" t="s">
        <v>120</v>
      </c>
      <c r="AV2235" s="14" t="s">
        <v>120</v>
      </c>
      <c r="AW2235" s="14" t="s">
        <v>32</v>
      </c>
      <c r="AX2235" s="14" t="s">
        <v>77</v>
      </c>
      <c r="AY2235" s="223" t="s">
        <v>292</v>
      </c>
    </row>
    <row r="2236" spans="1:65" s="14" customFormat="1" ht="11.25">
      <c r="B2236" s="213"/>
      <c r="C2236" s="214"/>
      <c r="D2236" s="204" t="s">
        <v>301</v>
      </c>
      <c r="E2236" s="215" t="s">
        <v>1</v>
      </c>
      <c r="F2236" s="216" t="s">
        <v>2563</v>
      </c>
      <c r="G2236" s="214"/>
      <c r="H2236" s="217">
        <v>6.09</v>
      </c>
      <c r="I2236" s="218"/>
      <c r="J2236" s="214"/>
      <c r="K2236" s="214"/>
      <c r="L2236" s="219"/>
      <c r="M2236" s="220"/>
      <c r="N2236" s="221"/>
      <c r="O2236" s="221"/>
      <c r="P2236" s="221"/>
      <c r="Q2236" s="221"/>
      <c r="R2236" s="221"/>
      <c r="S2236" s="221"/>
      <c r="T2236" s="222"/>
      <c r="AT2236" s="223" t="s">
        <v>301</v>
      </c>
      <c r="AU2236" s="223" t="s">
        <v>120</v>
      </c>
      <c r="AV2236" s="14" t="s">
        <v>120</v>
      </c>
      <c r="AW2236" s="14" t="s">
        <v>32</v>
      </c>
      <c r="AX2236" s="14" t="s">
        <v>77</v>
      </c>
      <c r="AY2236" s="223" t="s">
        <v>292</v>
      </c>
    </row>
    <row r="2237" spans="1:65" s="16" customFormat="1" ht="11.25">
      <c r="B2237" s="235"/>
      <c r="C2237" s="236"/>
      <c r="D2237" s="204" t="s">
        <v>301</v>
      </c>
      <c r="E2237" s="237" t="s">
        <v>1</v>
      </c>
      <c r="F2237" s="238" t="s">
        <v>316</v>
      </c>
      <c r="G2237" s="236"/>
      <c r="H2237" s="239">
        <v>42.99</v>
      </c>
      <c r="I2237" s="240"/>
      <c r="J2237" s="236"/>
      <c r="K2237" s="236"/>
      <c r="L2237" s="241"/>
      <c r="M2237" s="242"/>
      <c r="N2237" s="243"/>
      <c r="O2237" s="243"/>
      <c r="P2237" s="243"/>
      <c r="Q2237" s="243"/>
      <c r="R2237" s="243"/>
      <c r="S2237" s="243"/>
      <c r="T2237" s="244"/>
      <c r="AT2237" s="245" t="s">
        <v>301</v>
      </c>
      <c r="AU2237" s="245" t="s">
        <v>120</v>
      </c>
      <c r="AV2237" s="16" t="s">
        <v>317</v>
      </c>
      <c r="AW2237" s="16" t="s">
        <v>32</v>
      </c>
      <c r="AX2237" s="16" t="s">
        <v>77</v>
      </c>
      <c r="AY2237" s="245" t="s">
        <v>292</v>
      </c>
    </row>
    <row r="2238" spans="1:65" s="15" customFormat="1" ht="11.25">
      <c r="B2238" s="224"/>
      <c r="C2238" s="225"/>
      <c r="D2238" s="204" t="s">
        <v>301</v>
      </c>
      <c r="E2238" s="226" t="s">
        <v>1</v>
      </c>
      <c r="F2238" s="227" t="s">
        <v>304</v>
      </c>
      <c r="G2238" s="225"/>
      <c r="H2238" s="228">
        <v>259.44499999999999</v>
      </c>
      <c r="I2238" s="229"/>
      <c r="J2238" s="225"/>
      <c r="K2238" s="225"/>
      <c r="L2238" s="230"/>
      <c r="M2238" s="231"/>
      <c r="N2238" s="232"/>
      <c r="O2238" s="232"/>
      <c r="P2238" s="232"/>
      <c r="Q2238" s="232"/>
      <c r="R2238" s="232"/>
      <c r="S2238" s="232"/>
      <c r="T2238" s="233"/>
      <c r="AT2238" s="234" t="s">
        <v>301</v>
      </c>
      <c r="AU2238" s="234" t="s">
        <v>120</v>
      </c>
      <c r="AV2238" s="15" t="s">
        <v>299</v>
      </c>
      <c r="AW2238" s="15" t="s">
        <v>32</v>
      </c>
      <c r="AX2238" s="15" t="s">
        <v>85</v>
      </c>
      <c r="AY2238" s="234" t="s">
        <v>292</v>
      </c>
    </row>
    <row r="2239" spans="1:65" s="2" customFormat="1" ht="24.2" customHeight="1">
      <c r="A2239" s="35"/>
      <c r="B2239" s="36"/>
      <c r="C2239" s="189" t="s">
        <v>2564</v>
      </c>
      <c r="D2239" s="189" t="s">
        <v>294</v>
      </c>
      <c r="E2239" s="190" t="s">
        <v>2565</v>
      </c>
      <c r="F2239" s="191" t="s">
        <v>2566</v>
      </c>
      <c r="G2239" s="192" t="s">
        <v>297</v>
      </c>
      <c r="H2239" s="193">
        <v>1002.46</v>
      </c>
      <c r="I2239" s="194"/>
      <c r="J2239" s="195">
        <f>ROUND(I2239*H2239,2)</f>
        <v>0</v>
      </c>
      <c r="K2239" s="191" t="s">
        <v>298</v>
      </c>
      <c r="L2239" s="40"/>
      <c r="M2239" s="196" t="s">
        <v>1</v>
      </c>
      <c r="N2239" s="197" t="s">
        <v>43</v>
      </c>
      <c r="O2239" s="72"/>
      <c r="P2239" s="198">
        <f>O2239*H2239</f>
        <v>0</v>
      </c>
      <c r="Q2239" s="198">
        <v>7.4999999999999997E-3</v>
      </c>
      <c r="R2239" s="198">
        <f>Q2239*H2239</f>
        <v>7.5184499999999996</v>
      </c>
      <c r="S2239" s="198">
        <v>0</v>
      </c>
      <c r="T2239" s="199">
        <f>S2239*H2239</f>
        <v>0</v>
      </c>
      <c r="U2239" s="35"/>
      <c r="V2239" s="35"/>
      <c r="W2239" s="35"/>
      <c r="X2239" s="35"/>
      <c r="Y2239" s="35"/>
      <c r="Z2239" s="35"/>
      <c r="AA2239" s="35"/>
      <c r="AB2239" s="35"/>
      <c r="AC2239" s="35"/>
      <c r="AD2239" s="35"/>
      <c r="AE2239" s="35"/>
      <c r="AR2239" s="200" t="s">
        <v>438</v>
      </c>
      <c r="AT2239" s="200" t="s">
        <v>294</v>
      </c>
      <c r="AU2239" s="200" t="s">
        <v>120</v>
      </c>
      <c r="AY2239" s="18" t="s">
        <v>292</v>
      </c>
      <c r="BE2239" s="201">
        <f>IF(N2239="základní",J2239,0)</f>
        <v>0</v>
      </c>
      <c r="BF2239" s="201">
        <f>IF(N2239="snížená",J2239,0)</f>
        <v>0</v>
      </c>
      <c r="BG2239" s="201">
        <f>IF(N2239="zákl. přenesená",J2239,0)</f>
        <v>0</v>
      </c>
      <c r="BH2239" s="201">
        <f>IF(N2239="sníž. přenesená",J2239,0)</f>
        <v>0</v>
      </c>
      <c r="BI2239" s="201">
        <f>IF(N2239="nulová",J2239,0)</f>
        <v>0</v>
      </c>
      <c r="BJ2239" s="18" t="s">
        <v>120</v>
      </c>
      <c r="BK2239" s="201">
        <f>ROUND(I2239*H2239,2)</f>
        <v>0</v>
      </c>
      <c r="BL2239" s="18" t="s">
        <v>438</v>
      </c>
      <c r="BM2239" s="200" t="s">
        <v>2567</v>
      </c>
    </row>
    <row r="2240" spans="1:65" s="13" customFormat="1" ht="11.25">
      <c r="B2240" s="202"/>
      <c r="C2240" s="203"/>
      <c r="D2240" s="204" t="s">
        <v>301</v>
      </c>
      <c r="E2240" s="205" t="s">
        <v>1</v>
      </c>
      <c r="F2240" s="206" t="s">
        <v>2568</v>
      </c>
      <c r="G2240" s="203"/>
      <c r="H2240" s="205" t="s">
        <v>1</v>
      </c>
      <c r="I2240" s="207"/>
      <c r="J2240" s="203"/>
      <c r="K2240" s="203"/>
      <c r="L2240" s="208"/>
      <c r="M2240" s="209"/>
      <c r="N2240" s="210"/>
      <c r="O2240" s="210"/>
      <c r="P2240" s="210"/>
      <c r="Q2240" s="210"/>
      <c r="R2240" s="210"/>
      <c r="S2240" s="210"/>
      <c r="T2240" s="211"/>
      <c r="AT2240" s="212" t="s">
        <v>301</v>
      </c>
      <c r="AU2240" s="212" t="s">
        <v>120</v>
      </c>
      <c r="AV2240" s="13" t="s">
        <v>85</v>
      </c>
      <c r="AW2240" s="13" t="s">
        <v>32</v>
      </c>
      <c r="AX2240" s="13" t="s">
        <v>77</v>
      </c>
      <c r="AY2240" s="212" t="s">
        <v>292</v>
      </c>
    </row>
    <row r="2241" spans="2:51" s="13" customFormat="1" ht="11.25">
      <c r="B2241" s="202"/>
      <c r="C2241" s="203"/>
      <c r="D2241" s="204" t="s">
        <v>301</v>
      </c>
      <c r="E2241" s="205" t="s">
        <v>1</v>
      </c>
      <c r="F2241" s="206" t="s">
        <v>536</v>
      </c>
      <c r="G2241" s="203"/>
      <c r="H2241" s="205" t="s">
        <v>1</v>
      </c>
      <c r="I2241" s="207"/>
      <c r="J2241" s="203"/>
      <c r="K2241" s="203"/>
      <c r="L2241" s="208"/>
      <c r="M2241" s="209"/>
      <c r="N2241" s="210"/>
      <c r="O2241" s="210"/>
      <c r="P2241" s="210"/>
      <c r="Q2241" s="210"/>
      <c r="R2241" s="210"/>
      <c r="S2241" s="210"/>
      <c r="T2241" s="211"/>
      <c r="AT2241" s="212" t="s">
        <v>301</v>
      </c>
      <c r="AU2241" s="212" t="s">
        <v>120</v>
      </c>
      <c r="AV2241" s="13" t="s">
        <v>85</v>
      </c>
      <c r="AW2241" s="13" t="s">
        <v>32</v>
      </c>
      <c r="AX2241" s="13" t="s">
        <v>77</v>
      </c>
      <c r="AY2241" s="212" t="s">
        <v>292</v>
      </c>
    </row>
    <row r="2242" spans="2:51" s="14" customFormat="1" ht="11.25">
      <c r="B2242" s="213"/>
      <c r="C2242" s="214"/>
      <c r="D2242" s="204" t="s">
        <v>301</v>
      </c>
      <c r="E2242" s="215" t="s">
        <v>1</v>
      </c>
      <c r="F2242" s="216" t="s">
        <v>2569</v>
      </c>
      <c r="G2242" s="214"/>
      <c r="H2242" s="217">
        <v>8.94</v>
      </c>
      <c r="I2242" s="218"/>
      <c r="J2242" s="214"/>
      <c r="K2242" s="214"/>
      <c r="L2242" s="219"/>
      <c r="M2242" s="220"/>
      <c r="N2242" s="221"/>
      <c r="O2242" s="221"/>
      <c r="P2242" s="221"/>
      <c r="Q2242" s="221"/>
      <c r="R2242" s="221"/>
      <c r="S2242" s="221"/>
      <c r="T2242" s="222"/>
      <c r="AT2242" s="223" t="s">
        <v>301</v>
      </c>
      <c r="AU2242" s="223" t="s">
        <v>120</v>
      </c>
      <c r="AV2242" s="14" t="s">
        <v>120</v>
      </c>
      <c r="AW2242" s="14" t="s">
        <v>32</v>
      </c>
      <c r="AX2242" s="14" t="s">
        <v>77</v>
      </c>
      <c r="AY2242" s="223" t="s">
        <v>292</v>
      </c>
    </row>
    <row r="2243" spans="2:51" s="14" customFormat="1" ht="11.25">
      <c r="B2243" s="213"/>
      <c r="C2243" s="214"/>
      <c r="D2243" s="204" t="s">
        <v>301</v>
      </c>
      <c r="E2243" s="215" t="s">
        <v>1</v>
      </c>
      <c r="F2243" s="216" t="s">
        <v>2570</v>
      </c>
      <c r="G2243" s="214"/>
      <c r="H2243" s="217">
        <v>7.06</v>
      </c>
      <c r="I2243" s="218"/>
      <c r="J2243" s="214"/>
      <c r="K2243" s="214"/>
      <c r="L2243" s="219"/>
      <c r="M2243" s="220"/>
      <c r="N2243" s="221"/>
      <c r="O2243" s="221"/>
      <c r="P2243" s="221"/>
      <c r="Q2243" s="221"/>
      <c r="R2243" s="221"/>
      <c r="S2243" s="221"/>
      <c r="T2243" s="222"/>
      <c r="AT2243" s="223" t="s">
        <v>301</v>
      </c>
      <c r="AU2243" s="223" t="s">
        <v>120</v>
      </c>
      <c r="AV2243" s="14" t="s">
        <v>120</v>
      </c>
      <c r="AW2243" s="14" t="s">
        <v>32</v>
      </c>
      <c r="AX2243" s="14" t="s">
        <v>77</v>
      </c>
      <c r="AY2243" s="223" t="s">
        <v>292</v>
      </c>
    </row>
    <row r="2244" spans="2:51" s="14" customFormat="1" ht="11.25">
      <c r="B2244" s="213"/>
      <c r="C2244" s="214"/>
      <c r="D2244" s="204" t="s">
        <v>301</v>
      </c>
      <c r="E2244" s="215" t="s">
        <v>1</v>
      </c>
      <c r="F2244" s="216" t="s">
        <v>1977</v>
      </c>
      <c r="G2244" s="214"/>
      <c r="H2244" s="217">
        <v>10.77</v>
      </c>
      <c r="I2244" s="218"/>
      <c r="J2244" s="214"/>
      <c r="K2244" s="214"/>
      <c r="L2244" s="219"/>
      <c r="M2244" s="220"/>
      <c r="N2244" s="221"/>
      <c r="O2244" s="221"/>
      <c r="P2244" s="221"/>
      <c r="Q2244" s="221"/>
      <c r="R2244" s="221"/>
      <c r="S2244" s="221"/>
      <c r="T2244" s="222"/>
      <c r="AT2244" s="223" t="s">
        <v>301</v>
      </c>
      <c r="AU2244" s="223" t="s">
        <v>120</v>
      </c>
      <c r="AV2244" s="14" t="s">
        <v>120</v>
      </c>
      <c r="AW2244" s="14" t="s">
        <v>32</v>
      </c>
      <c r="AX2244" s="14" t="s">
        <v>77</v>
      </c>
      <c r="AY2244" s="223" t="s">
        <v>292</v>
      </c>
    </row>
    <row r="2245" spans="2:51" s="14" customFormat="1" ht="11.25">
      <c r="B2245" s="213"/>
      <c r="C2245" s="214"/>
      <c r="D2245" s="204" t="s">
        <v>301</v>
      </c>
      <c r="E2245" s="215" t="s">
        <v>1</v>
      </c>
      <c r="F2245" s="216" t="s">
        <v>2571</v>
      </c>
      <c r="G2245" s="214"/>
      <c r="H2245" s="217">
        <v>14.98</v>
      </c>
      <c r="I2245" s="218"/>
      <c r="J2245" s="214"/>
      <c r="K2245" s="214"/>
      <c r="L2245" s="219"/>
      <c r="M2245" s="220"/>
      <c r="N2245" s="221"/>
      <c r="O2245" s="221"/>
      <c r="P2245" s="221"/>
      <c r="Q2245" s="221"/>
      <c r="R2245" s="221"/>
      <c r="S2245" s="221"/>
      <c r="T2245" s="222"/>
      <c r="AT2245" s="223" t="s">
        <v>301</v>
      </c>
      <c r="AU2245" s="223" t="s">
        <v>120</v>
      </c>
      <c r="AV2245" s="14" t="s">
        <v>120</v>
      </c>
      <c r="AW2245" s="14" t="s">
        <v>32</v>
      </c>
      <c r="AX2245" s="14" t="s">
        <v>77</v>
      </c>
      <c r="AY2245" s="223" t="s">
        <v>292</v>
      </c>
    </row>
    <row r="2246" spans="2:51" s="14" customFormat="1" ht="11.25">
      <c r="B2246" s="213"/>
      <c r="C2246" s="214"/>
      <c r="D2246" s="204" t="s">
        <v>301</v>
      </c>
      <c r="E2246" s="215" t="s">
        <v>1</v>
      </c>
      <c r="F2246" s="216" t="s">
        <v>1987</v>
      </c>
      <c r="G2246" s="214"/>
      <c r="H2246" s="217">
        <v>3.78</v>
      </c>
      <c r="I2246" s="218"/>
      <c r="J2246" s="214"/>
      <c r="K2246" s="214"/>
      <c r="L2246" s="219"/>
      <c r="M2246" s="220"/>
      <c r="N2246" s="221"/>
      <c r="O2246" s="221"/>
      <c r="P2246" s="221"/>
      <c r="Q2246" s="221"/>
      <c r="R2246" s="221"/>
      <c r="S2246" s="221"/>
      <c r="T2246" s="222"/>
      <c r="AT2246" s="223" t="s">
        <v>301</v>
      </c>
      <c r="AU2246" s="223" t="s">
        <v>120</v>
      </c>
      <c r="AV2246" s="14" t="s">
        <v>120</v>
      </c>
      <c r="AW2246" s="14" t="s">
        <v>32</v>
      </c>
      <c r="AX2246" s="14" t="s">
        <v>77</v>
      </c>
      <c r="AY2246" s="223" t="s">
        <v>292</v>
      </c>
    </row>
    <row r="2247" spans="2:51" s="14" customFormat="1" ht="11.25">
      <c r="B2247" s="213"/>
      <c r="C2247" s="214"/>
      <c r="D2247" s="204" t="s">
        <v>301</v>
      </c>
      <c r="E2247" s="215" t="s">
        <v>1</v>
      </c>
      <c r="F2247" s="216" t="s">
        <v>1990</v>
      </c>
      <c r="G2247" s="214"/>
      <c r="H2247" s="217">
        <v>3.62</v>
      </c>
      <c r="I2247" s="218"/>
      <c r="J2247" s="214"/>
      <c r="K2247" s="214"/>
      <c r="L2247" s="219"/>
      <c r="M2247" s="220"/>
      <c r="N2247" s="221"/>
      <c r="O2247" s="221"/>
      <c r="P2247" s="221"/>
      <c r="Q2247" s="221"/>
      <c r="R2247" s="221"/>
      <c r="S2247" s="221"/>
      <c r="T2247" s="222"/>
      <c r="AT2247" s="223" t="s">
        <v>301</v>
      </c>
      <c r="AU2247" s="223" t="s">
        <v>120</v>
      </c>
      <c r="AV2247" s="14" t="s">
        <v>120</v>
      </c>
      <c r="AW2247" s="14" t="s">
        <v>32</v>
      </c>
      <c r="AX2247" s="14" t="s">
        <v>77</v>
      </c>
      <c r="AY2247" s="223" t="s">
        <v>292</v>
      </c>
    </row>
    <row r="2248" spans="2:51" s="14" customFormat="1" ht="11.25">
      <c r="B2248" s="213"/>
      <c r="C2248" s="214"/>
      <c r="D2248" s="204" t="s">
        <v>301</v>
      </c>
      <c r="E2248" s="215" t="s">
        <v>1</v>
      </c>
      <c r="F2248" s="216" t="s">
        <v>1992</v>
      </c>
      <c r="G2248" s="214"/>
      <c r="H2248" s="217">
        <v>8.69</v>
      </c>
      <c r="I2248" s="218"/>
      <c r="J2248" s="214"/>
      <c r="K2248" s="214"/>
      <c r="L2248" s="219"/>
      <c r="M2248" s="220"/>
      <c r="N2248" s="221"/>
      <c r="O2248" s="221"/>
      <c r="P2248" s="221"/>
      <c r="Q2248" s="221"/>
      <c r="R2248" s="221"/>
      <c r="S2248" s="221"/>
      <c r="T2248" s="222"/>
      <c r="AT2248" s="223" t="s">
        <v>301</v>
      </c>
      <c r="AU2248" s="223" t="s">
        <v>120</v>
      </c>
      <c r="AV2248" s="14" t="s">
        <v>120</v>
      </c>
      <c r="AW2248" s="14" t="s">
        <v>32</v>
      </c>
      <c r="AX2248" s="14" t="s">
        <v>77</v>
      </c>
      <c r="AY2248" s="223" t="s">
        <v>292</v>
      </c>
    </row>
    <row r="2249" spans="2:51" s="14" customFormat="1" ht="11.25">
      <c r="B2249" s="213"/>
      <c r="C2249" s="214"/>
      <c r="D2249" s="204" t="s">
        <v>301</v>
      </c>
      <c r="E2249" s="215" t="s">
        <v>1</v>
      </c>
      <c r="F2249" s="216" t="s">
        <v>1993</v>
      </c>
      <c r="G2249" s="214"/>
      <c r="H2249" s="217">
        <v>3.62</v>
      </c>
      <c r="I2249" s="218"/>
      <c r="J2249" s="214"/>
      <c r="K2249" s="214"/>
      <c r="L2249" s="219"/>
      <c r="M2249" s="220"/>
      <c r="N2249" s="221"/>
      <c r="O2249" s="221"/>
      <c r="P2249" s="221"/>
      <c r="Q2249" s="221"/>
      <c r="R2249" s="221"/>
      <c r="S2249" s="221"/>
      <c r="T2249" s="222"/>
      <c r="AT2249" s="223" t="s">
        <v>301</v>
      </c>
      <c r="AU2249" s="223" t="s">
        <v>120</v>
      </c>
      <c r="AV2249" s="14" t="s">
        <v>120</v>
      </c>
      <c r="AW2249" s="14" t="s">
        <v>32</v>
      </c>
      <c r="AX2249" s="14" t="s">
        <v>77</v>
      </c>
      <c r="AY2249" s="223" t="s">
        <v>292</v>
      </c>
    </row>
    <row r="2250" spans="2:51" s="14" customFormat="1" ht="11.25">
      <c r="B2250" s="213"/>
      <c r="C2250" s="214"/>
      <c r="D2250" s="204" t="s">
        <v>301</v>
      </c>
      <c r="E2250" s="215" t="s">
        <v>1</v>
      </c>
      <c r="F2250" s="216" t="s">
        <v>1995</v>
      </c>
      <c r="G2250" s="214"/>
      <c r="H2250" s="217">
        <v>8.69</v>
      </c>
      <c r="I2250" s="218"/>
      <c r="J2250" s="214"/>
      <c r="K2250" s="214"/>
      <c r="L2250" s="219"/>
      <c r="M2250" s="220"/>
      <c r="N2250" s="221"/>
      <c r="O2250" s="221"/>
      <c r="P2250" s="221"/>
      <c r="Q2250" s="221"/>
      <c r="R2250" s="221"/>
      <c r="S2250" s="221"/>
      <c r="T2250" s="222"/>
      <c r="AT2250" s="223" t="s">
        <v>301</v>
      </c>
      <c r="AU2250" s="223" t="s">
        <v>120</v>
      </c>
      <c r="AV2250" s="14" t="s">
        <v>120</v>
      </c>
      <c r="AW2250" s="14" t="s">
        <v>32</v>
      </c>
      <c r="AX2250" s="14" t="s">
        <v>77</v>
      </c>
      <c r="AY2250" s="223" t="s">
        <v>292</v>
      </c>
    </row>
    <row r="2251" spans="2:51" s="13" customFormat="1" ht="11.25">
      <c r="B2251" s="202"/>
      <c r="C2251" s="203"/>
      <c r="D2251" s="204" t="s">
        <v>301</v>
      </c>
      <c r="E2251" s="205" t="s">
        <v>1</v>
      </c>
      <c r="F2251" s="206" t="s">
        <v>540</v>
      </c>
      <c r="G2251" s="203"/>
      <c r="H2251" s="205" t="s">
        <v>1</v>
      </c>
      <c r="I2251" s="207"/>
      <c r="J2251" s="203"/>
      <c r="K2251" s="203"/>
      <c r="L2251" s="208"/>
      <c r="M2251" s="209"/>
      <c r="N2251" s="210"/>
      <c r="O2251" s="210"/>
      <c r="P2251" s="210"/>
      <c r="Q2251" s="210"/>
      <c r="R2251" s="210"/>
      <c r="S2251" s="210"/>
      <c r="T2251" s="211"/>
      <c r="AT2251" s="212" t="s">
        <v>301</v>
      </c>
      <c r="AU2251" s="212" t="s">
        <v>120</v>
      </c>
      <c r="AV2251" s="13" t="s">
        <v>85</v>
      </c>
      <c r="AW2251" s="13" t="s">
        <v>32</v>
      </c>
      <c r="AX2251" s="13" t="s">
        <v>77</v>
      </c>
      <c r="AY2251" s="212" t="s">
        <v>292</v>
      </c>
    </row>
    <row r="2252" spans="2:51" s="14" customFormat="1" ht="11.25">
      <c r="B2252" s="213"/>
      <c r="C2252" s="214"/>
      <c r="D2252" s="204" t="s">
        <v>301</v>
      </c>
      <c r="E2252" s="215" t="s">
        <v>1</v>
      </c>
      <c r="F2252" s="216" t="s">
        <v>2572</v>
      </c>
      <c r="G2252" s="214"/>
      <c r="H2252" s="217">
        <v>8.94</v>
      </c>
      <c r="I2252" s="218"/>
      <c r="J2252" s="214"/>
      <c r="K2252" s="214"/>
      <c r="L2252" s="219"/>
      <c r="M2252" s="220"/>
      <c r="N2252" s="221"/>
      <c r="O2252" s="221"/>
      <c r="P2252" s="221"/>
      <c r="Q2252" s="221"/>
      <c r="R2252" s="221"/>
      <c r="S2252" s="221"/>
      <c r="T2252" s="222"/>
      <c r="AT2252" s="223" t="s">
        <v>301</v>
      </c>
      <c r="AU2252" s="223" t="s">
        <v>120</v>
      </c>
      <c r="AV2252" s="14" t="s">
        <v>120</v>
      </c>
      <c r="AW2252" s="14" t="s">
        <v>32</v>
      </c>
      <c r="AX2252" s="14" t="s">
        <v>77</v>
      </c>
      <c r="AY2252" s="223" t="s">
        <v>292</v>
      </c>
    </row>
    <row r="2253" spans="2:51" s="14" customFormat="1" ht="11.25">
      <c r="B2253" s="213"/>
      <c r="C2253" s="214"/>
      <c r="D2253" s="204" t="s">
        <v>301</v>
      </c>
      <c r="E2253" s="215" t="s">
        <v>1</v>
      </c>
      <c r="F2253" s="216" t="s">
        <v>2573</v>
      </c>
      <c r="G2253" s="214"/>
      <c r="H2253" s="217">
        <v>6.98</v>
      </c>
      <c r="I2253" s="218"/>
      <c r="J2253" s="214"/>
      <c r="K2253" s="214"/>
      <c r="L2253" s="219"/>
      <c r="M2253" s="220"/>
      <c r="N2253" s="221"/>
      <c r="O2253" s="221"/>
      <c r="P2253" s="221"/>
      <c r="Q2253" s="221"/>
      <c r="R2253" s="221"/>
      <c r="S2253" s="221"/>
      <c r="T2253" s="222"/>
      <c r="AT2253" s="223" t="s">
        <v>301</v>
      </c>
      <c r="AU2253" s="223" t="s">
        <v>120</v>
      </c>
      <c r="AV2253" s="14" t="s">
        <v>120</v>
      </c>
      <c r="AW2253" s="14" t="s">
        <v>32</v>
      </c>
      <c r="AX2253" s="14" t="s">
        <v>77</v>
      </c>
      <c r="AY2253" s="223" t="s">
        <v>292</v>
      </c>
    </row>
    <row r="2254" spans="2:51" s="14" customFormat="1" ht="11.25">
      <c r="B2254" s="213"/>
      <c r="C2254" s="214"/>
      <c r="D2254" s="204" t="s">
        <v>301</v>
      </c>
      <c r="E2254" s="215" t="s">
        <v>1</v>
      </c>
      <c r="F2254" s="216" t="s">
        <v>2001</v>
      </c>
      <c r="G2254" s="214"/>
      <c r="H2254" s="217">
        <v>10.82</v>
      </c>
      <c r="I2254" s="218"/>
      <c r="J2254" s="214"/>
      <c r="K2254" s="214"/>
      <c r="L2254" s="219"/>
      <c r="M2254" s="220"/>
      <c r="N2254" s="221"/>
      <c r="O2254" s="221"/>
      <c r="P2254" s="221"/>
      <c r="Q2254" s="221"/>
      <c r="R2254" s="221"/>
      <c r="S2254" s="221"/>
      <c r="T2254" s="222"/>
      <c r="AT2254" s="223" t="s">
        <v>301</v>
      </c>
      <c r="AU2254" s="223" t="s">
        <v>120</v>
      </c>
      <c r="AV2254" s="14" t="s">
        <v>120</v>
      </c>
      <c r="AW2254" s="14" t="s">
        <v>32</v>
      </c>
      <c r="AX2254" s="14" t="s">
        <v>77</v>
      </c>
      <c r="AY2254" s="223" t="s">
        <v>292</v>
      </c>
    </row>
    <row r="2255" spans="2:51" s="14" customFormat="1" ht="11.25">
      <c r="B2255" s="213"/>
      <c r="C2255" s="214"/>
      <c r="D2255" s="204" t="s">
        <v>301</v>
      </c>
      <c r="E2255" s="215" t="s">
        <v>1</v>
      </c>
      <c r="F2255" s="216" t="s">
        <v>2574</v>
      </c>
      <c r="G2255" s="214"/>
      <c r="H2255" s="217">
        <v>14.94</v>
      </c>
      <c r="I2255" s="218"/>
      <c r="J2255" s="214"/>
      <c r="K2255" s="214"/>
      <c r="L2255" s="219"/>
      <c r="M2255" s="220"/>
      <c r="N2255" s="221"/>
      <c r="O2255" s="221"/>
      <c r="P2255" s="221"/>
      <c r="Q2255" s="221"/>
      <c r="R2255" s="221"/>
      <c r="S2255" s="221"/>
      <c r="T2255" s="222"/>
      <c r="AT2255" s="223" t="s">
        <v>301</v>
      </c>
      <c r="AU2255" s="223" t="s">
        <v>120</v>
      </c>
      <c r="AV2255" s="14" t="s">
        <v>120</v>
      </c>
      <c r="AW2255" s="14" t="s">
        <v>32</v>
      </c>
      <c r="AX2255" s="14" t="s">
        <v>77</v>
      </c>
      <c r="AY2255" s="223" t="s">
        <v>292</v>
      </c>
    </row>
    <row r="2256" spans="2:51" s="14" customFormat="1" ht="11.25">
      <c r="B2256" s="213"/>
      <c r="C2256" s="214"/>
      <c r="D2256" s="204" t="s">
        <v>301</v>
      </c>
      <c r="E2256" s="215" t="s">
        <v>1</v>
      </c>
      <c r="F2256" s="216" t="s">
        <v>2013</v>
      </c>
      <c r="G2256" s="214"/>
      <c r="H2256" s="217">
        <v>14.39</v>
      </c>
      <c r="I2256" s="218"/>
      <c r="J2256" s="214"/>
      <c r="K2256" s="214"/>
      <c r="L2256" s="219"/>
      <c r="M2256" s="220"/>
      <c r="N2256" s="221"/>
      <c r="O2256" s="221"/>
      <c r="P2256" s="221"/>
      <c r="Q2256" s="221"/>
      <c r="R2256" s="221"/>
      <c r="S2256" s="221"/>
      <c r="T2256" s="222"/>
      <c r="AT2256" s="223" t="s">
        <v>301</v>
      </c>
      <c r="AU2256" s="223" t="s">
        <v>120</v>
      </c>
      <c r="AV2256" s="14" t="s">
        <v>120</v>
      </c>
      <c r="AW2256" s="14" t="s">
        <v>32</v>
      </c>
      <c r="AX2256" s="14" t="s">
        <v>77</v>
      </c>
      <c r="AY2256" s="223" t="s">
        <v>292</v>
      </c>
    </row>
    <row r="2257" spans="2:51" s="14" customFormat="1" ht="11.25">
      <c r="B2257" s="213"/>
      <c r="C2257" s="214"/>
      <c r="D2257" s="204" t="s">
        <v>301</v>
      </c>
      <c r="E2257" s="215" t="s">
        <v>1</v>
      </c>
      <c r="F2257" s="216" t="s">
        <v>2014</v>
      </c>
      <c r="G2257" s="214"/>
      <c r="H2257" s="217">
        <v>4.1900000000000004</v>
      </c>
      <c r="I2257" s="218"/>
      <c r="J2257" s="214"/>
      <c r="K2257" s="214"/>
      <c r="L2257" s="219"/>
      <c r="M2257" s="220"/>
      <c r="N2257" s="221"/>
      <c r="O2257" s="221"/>
      <c r="P2257" s="221"/>
      <c r="Q2257" s="221"/>
      <c r="R2257" s="221"/>
      <c r="S2257" s="221"/>
      <c r="T2257" s="222"/>
      <c r="AT2257" s="223" t="s">
        <v>301</v>
      </c>
      <c r="AU2257" s="223" t="s">
        <v>120</v>
      </c>
      <c r="AV2257" s="14" t="s">
        <v>120</v>
      </c>
      <c r="AW2257" s="14" t="s">
        <v>32</v>
      </c>
      <c r="AX2257" s="14" t="s">
        <v>77</v>
      </c>
      <c r="AY2257" s="223" t="s">
        <v>292</v>
      </c>
    </row>
    <row r="2258" spans="2:51" s="14" customFormat="1" ht="11.25">
      <c r="B2258" s="213"/>
      <c r="C2258" s="214"/>
      <c r="D2258" s="204" t="s">
        <v>301</v>
      </c>
      <c r="E2258" s="215" t="s">
        <v>1</v>
      </c>
      <c r="F2258" s="216" t="s">
        <v>2017</v>
      </c>
      <c r="G2258" s="214"/>
      <c r="H2258" s="217">
        <v>18.23</v>
      </c>
      <c r="I2258" s="218"/>
      <c r="J2258" s="214"/>
      <c r="K2258" s="214"/>
      <c r="L2258" s="219"/>
      <c r="M2258" s="220"/>
      <c r="N2258" s="221"/>
      <c r="O2258" s="221"/>
      <c r="P2258" s="221"/>
      <c r="Q2258" s="221"/>
      <c r="R2258" s="221"/>
      <c r="S2258" s="221"/>
      <c r="T2258" s="222"/>
      <c r="AT2258" s="223" t="s">
        <v>301</v>
      </c>
      <c r="AU2258" s="223" t="s">
        <v>120</v>
      </c>
      <c r="AV2258" s="14" t="s">
        <v>120</v>
      </c>
      <c r="AW2258" s="14" t="s">
        <v>32</v>
      </c>
      <c r="AX2258" s="14" t="s">
        <v>77</v>
      </c>
      <c r="AY2258" s="223" t="s">
        <v>292</v>
      </c>
    </row>
    <row r="2259" spans="2:51" s="13" customFormat="1" ht="11.25">
      <c r="B2259" s="202"/>
      <c r="C2259" s="203"/>
      <c r="D2259" s="204" t="s">
        <v>301</v>
      </c>
      <c r="E2259" s="205" t="s">
        <v>1</v>
      </c>
      <c r="F2259" s="206" t="s">
        <v>544</v>
      </c>
      <c r="G2259" s="203"/>
      <c r="H2259" s="205" t="s">
        <v>1</v>
      </c>
      <c r="I2259" s="207"/>
      <c r="J2259" s="203"/>
      <c r="K2259" s="203"/>
      <c r="L2259" s="208"/>
      <c r="M2259" s="209"/>
      <c r="N2259" s="210"/>
      <c r="O2259" s="210"/>
      <c r="P2259" s="210"/>
      <c r="Q2259" s="210"/>
      <c r="R2259" s="210"/>
      <c r="S2259" s="210"/>
      <c r="T2259" s="211"/>
      <c r="AT2259" s="212" t="s">
        <v>301</v>
      </c>
      <c r="AU2259" s="212" t="s">
        <v>120</v>
      </c>
      <c r="AV2259" s="13" t="s">
        <v>85</v>
      </c>
      <c r="AW2259" s="13" t="s">
        <v>32</v>
      </c>
      <c r="AX2259" s="13" t="s">
        <v>77</v>
      </c>
      <c r="AY2259" s="212" t="s">
        <v>292</v>
      </c>
    </row>
    <row r="2260" spans="2:51" s="14" customFormat="1" ht="11.25">
      <c r="B2260" s="213"/>
      <c r="C2260" s="214"/>
      <c r="D2260" s="204" t="s">
        <v>301</v>
      </c>
      <c r="E2260" s="215" t="s">
        <v>1</v>
      </c>
      <c r="F2260" s="216" t="s">
        <v>2020</v>
      </c>
      <c r="G2260" s="214"/>
      <c r="H2260" s="217">
        <v>9</v>
      </c>
      <c r="I2260" s="218"/>
      <c r="J2260" s="214"/>
      <c r="K2260" s="214"/>
      <c r="L2260" s="219"/>
      <c r="M2260" s="220"/>
      <c r="N2260" s="221"/>
      <c r="O2260" s="221"/>
      <c r="P2260" s="221"/>
      <c r="Q2260" s="221"/>
      <c r="R2260" s="221"/>
      <c r="S2260" s="221"/>
      <c r="T2260" s="222"/>
      <c r="AT2260" s="223" t="s">
        <v>301</v>
      </c>
      <c r="AU2260" s="223" t="s">
        <v>120</v>
      </c>
      <c r="AV2260" s="14" t="s">
        <v>120</v>
      </c>
      <c r="AW2260" s="14" t="s">
        <v>32</v>
      </c>
      <c r="AX2260" s="14" t="s">
        <v>77</v>
      </c>
      <c r="AY2260" s="223" t="s">
        <v>292</v>
      </c>
    </row>
    <row r="2261" spans="2:51" s="14" customFormat="1" ht="11.25">
      <c r="B2261" s="213"/>
      <c r="C2261" s="214"/>
      <c r="D2261" s="204" t="s">
        <v>301</v>
      </c>
      <c r="E2261" s="215" t="s">
        <v>1</v>
      </c>
      <c r="F2261" s="216" t="s">
        <v>2575</v>
      </c>
      <c r="G2261" s="214"/>
      <c r="H2261" s="217">
        <v>7.06</v>
      </c>
      <c r="I2261" s="218"/>
      <c r="J2261" s="214"/>
      <c r="K2261" s="214"/>
      <c r="L2261" s="219"/>
      <c r="M2261" s="220"/>
      <c r="N2261" s="221"/>
      <c r="O2261" s="221"/>
      <c r="P2261" s="221"/>
      <c r="Q2261" s="221"/>
      <c r="R2261" s="221"/>
      <c r="S2261" s="221"/>
      <c r="T2261" s="222"/>
      <c r="AT2261" s="223" t="s">
        <v>301</v>
      </c>
      <c r="AU2261" s="223" t="s">
        <v>120</v>
      </c>
      <c r="AV2261" s="14" t="s">
        <v>120</v>
      </c>
      <c r="AW2261" s="14" t="s">
        <v>32</v>
      </c>
      <c r="AX2261" s="14" t="s">
        <v>77</v>
      </c>
      <c r="AY2261" s="223" t="s">
        <v>292</v>
      </c>
    </row>
    <row r="2262" spans="2:51" s="14" customFormat="1" ht="11.25">
      <c r="B2262" s="213"/>
      <c r="C2262" s="214"/>
      <c r="D2262" s="204" t="s">
        <v>301</v>
      </c>
      <c r="E2262" s="215" t="s">
        <v>1</v>
      </c>
      <c r="F2262" s="216" t="s">
        <v>2576</v>
      </c>
      <c r="G2262" s="214"/>
      <c r="H2262" s="217">
        <v>14.86</v>
      </c>
      <c r="I2262" s="218"/>
      <c r="J2262" s="214"/>
      <c r="K2262" s="214"/>
      <c r="L2262" s="219"/>
      <c r="M2262" s="220"/>
      <c r="N2262" s="221"/>
      <c r="O2262" s="221"/>
      <c r="P2262" s="221"/>
      <c r="Q2262" s="221"/>
      <c r="R2262" s="221"/>
      <c r="S2262" s="221"/>
      <c r="T2262" s="222"/>
      <c r="AT2262" s="223" t="s">
        <v>301</v>
      </c>
      <c r="AU2262" s="223" t="s">
        <v>120</v>
      </c>
      <c r="AV2262" s="14" t="s">
        <v>120</v>
      </c>
      <c r="AW2262" s="14" t="s">
        <v>32</v>
      </c>
      <c r="AX2262" s="14" t="s">
        <v>77</v>
      </c>
      <c r="AY2262" s="223" t="s">
        <v>292</v>
      </c>
    </row>
    <row r="2263" spans="2:51" s="14" customFormat="1" ht="11.25">
      <c r="B2263" s="213"/>
      <c r="C2263" s="214"/>
      <c r="D2263" s="204" t="s">
        <v>301</v>
      </c>
      <c r="E2263" s="215" t="s">
        <v>1</v>
      </c>
      <c r="F2263" s="216" t="s">
        <v>2577</v>
      </c>
      <c r="G2263" s="214"/>
      <c r="H2263" s="217">
        <v>10.69</v>
      </c>
      <c r="I2263" s="218"/>
      <c r="J2263" s="214"/>
      <c r="K2263" s="214"/>
      <c r="L2263" s="219"/>
      <c r="M2263" s="220"/>
      <c r="N2263" s="221"/>
      <c r="O2263" s="221"/>
      <c r="P2263" s="221"/>
      <c r="Q2263" s="221"/>
      <c r="R2263" s="221"/>
      <c r="S2263" s="221"/>
      <c r="T2263" s="222"/>
      <c r="AT2263" s="223" t="s">
        <v>301</v>
      </c>
      <c r="AU2263" s="223" t="s">
        <v>120</v>
      </c>
      <c r="AV2263" s="14" t="s">
        <v>120</v>
      </c>
      <c r="AW2263" s="14" t="s">
        <v>32</v>
      </c>
      <c r="AX2263" s="14" t="s">
        <v>77</v>
      </c>
      <c r="AY2263" s="223" t="s">
        <v>292</v>
      </c>
    </row>
    <row r="2264" spans="2:51" s="14" customFormat="1" ht="11.25">
      <c r="B2264" s="213"/>
      <c r="C2264" s="214"/>
      <c r="D2264" s="204" t="s">
        <v>301</v>
      </c>
      <c r="E2264" s="215" t="s">
        <v>1</v>
      </c>
      <c r="F2264" s="216" t="s">
        <v>2035</v>
      </c>
      <c r="G2264" s="214"/>
      <c r="H2264" s="217">
        <v>14.39</v>
      </c>
      <c r="I2264" s="218"/>
      <c r="J2264" s="214"/>
      <c r="K2264" s="214"/>
      <c r="L2264" s="219"/>
      <c r="M2264" s="220"/>
      <c r="N2264" s="221"/>
      <c r="O2264" s="221"/>
      <c r="P2264" s="221"/>
      <c r="Q2264" s="221"/>
      <c r="R2264" s="221"/>
      <c r="S2264" s="221"/>
      <c r="T2264" s="222"/>
      <c r="AT2264" s="223" t="s">
        <v>301</v>
      </c>
      <c r="AU2264" s="223" t="s">
        <v>120</v>
      </c>
      <c r="AV2264" s="14" t="s">
        <v>120</v>
      </c>
      <c r="AW2264" s="14" t="s">
        <v>32</v>
      </c>
      <c r="AX2264" s="14" t="s">
        <v>77</v>
      </c>
      <c r="AY2264" s="223" t="s">
        <v>292</v>
      </c>
    </row>
    <row r="2265" spans="2:51" s="14" customFormat="1" ht="11.25">
      <c r="B2265" s="213"/>
      <c r="C2265" s="214"/>
      <c r="D2265" s="204" t="s">
        <v>301</v>
      </c>
      <c r="E2265" s="215" t="s">
        <v>1</v>
      </c>
      <c r="F2265" s="216" t="s">
        <v>2036</v>
      </c>
      <c r="G2265" s="214"/>
      <c r="H2265" s="217">
        <v>21.03</v>
      </c>
      <c r="I2265" s="218"/>
      <c r="J2265" s="214"/>
      <c r="K2265" s="214"/>
      <c r="L2265" s="219"/>
      <c r="M2265" s="220"/>
      <c r="N2265" s="221"/>
      <c r="O2265" s="221"/>
      <c r="P2265" s="221"/>
      <c r="Q2265" s="221"/>
      <c r="R2265" s="221"/>
      <c r="S2265" s="221"/>
      <c r="T2265" s="222"/>
      <c r="AT2265" s="223" t="s">
        <v>301</v>
      </c>
      <c r="AU2265" s="223" t="s">
        <v>120</v>
      </c>
      <c r="AV2265" s="14" t="s">
        <v>120</v>
      </c>
      <c r="AW2265" s="14" t="s">
        <v>32</v>
      </c>
      <c r="AX2265" s="14" t="s">
        <v>77</v>
      </c>
      <c r="AY2265" s="223" t="s">
        <v>292</v>
      </c>
    </row>
    <row r="2266" spans="2:51" s="14" customFormat="1" ht="11.25">
      <c r="B2266" s="213"/>
      <c r="C2266" s="214"/>
      <c r="D2266" s="204" t="s">
        <v>301</v>
      </c>
      <c r="E2266" s="215" t="s">
        <v>1</v>
      </c>
      <c r="F2266" s="216" t="s">
        <v>974</v>
      </c>
      <c r="G2266" s="214"/>
      <c r="H2266" s="217">
        <v>6.09</v>
      </c>
      <c r="I2266" s="218"/>
      <c r="J2266" s="214"/>
      <c r="K2266" s="214"/>
      <c r="L2266" s="219"/>
      <c r="M2266" s="220"/>
      <c r="N2266" s="221"/>
      <c r="O2266" s="221"/>
      <c r="P2266" s="221"/>
      <c r="Q2266" s="221"/>
      <c r="R2266" s="221"/>
      <c r="S2266" s="221"/>
      <c r="T2266" s="222"/>
      <c r="AT2266" s="223" t="s">
        <v>301</v>
      </c>
      <c r="AU2266" s="223" t="s">
        <v>120</v>
      </c>
      <c r="AV2266" s="14" t="s">
        <v>120</v>
      </c>
      <c r="AW2266" s="14" t="s">
        <v>32</v>
      </c>
      <c r="AX2266" s="14" t="s">
        <v>77</v>
      </c>
      <c r="AY2266" s="223" t="s">
        <v>292</v>
      </c>
    </row>
    <row r="2267" spans="2:51" s="13" customFormat="1" ht="11.25">
      <c r="B2267" s="202"/>
      <c r="C2267" s="203"/>
      <c r="D2267" s="204" t="s">
        <v>301</v>
      </c>
      <c r="E2267" s="205" t="s">
        <v>1</v>
      </c>
      <c r="F2267" s="206" t="s">
        <v>547</v>
      </c>
      <c r="G2267" s="203"/>
      <c r="H2267" s="205" t="s">
        <v>1</v>
      </c>
      <c r="I2267" s="207"/>
      <c r="J2267" s="203"/>
      <c r="K2267" s="203"/>
      <c r="L2267" s="208"/>
      <c r="M2267" s="209"/>
      <c r="N2267" s="210"/>
      <c r="O2267" s="210"/>
      <c r="P2267" s="210"/>
      <c r="Q2267" s="210"/>
      <c r="R2267" s="210"/>
      <c r="S2267" s="210"/>
      <c r="T2267" s="211"/>
      <c r="AT2267" s="212" t="s">
        <v>301</v>
      </c>
      <c r="AU2267" s="212" t="s">
        <v>120</v>
      </c>
      <c r="AV2267" s="13" t="s">
        <v>85</v>
      </c>
      <c r="AW2267" s="13" t="s">
        <v>32</v>
      </c>
      <c r="AX2267" s="13" t="s">
        <v>77</v>
      </c>
      <c r="AY2267" s="212" t="s">
        <v>292</v>
      </c>
    </row>
    <row r="2268" spans="2:51" s="14" customFormat="1" ht="11.25">
      <c r="B2268" s="213"/>
      <c r="C2268" s="214"/>
      <c r="D2268" s="204" t="s">
        <v>301</v>
      </c>
      <c r="E2268" s="215" t="s">
        <v>1</v>
      </c>
      <c r="F2268" s="216" t="s">
        <v>2039</v>
      </c>
      <c r="G2268" s="214"/>
      <c r="H2268" s="217">
        <v>9</v>
      </c>
      <c r="I2268" s="218"/>
      <c r="J2268" s="214"/>
      <c r="K2268" s="214"/>
      <c r="L2268" s="219"/>
      <c r="M2268" s="220"/>
      <c r="N2268" s="221"/>
      <c r="O2268" s="221"/>
      <c r="P2268" s="221"/>
      <c r="Q2268" s="221"/>
      <c r="R2268" s="221"/>
      <c r="S2268" s="221"/>
      <c r="T2268" s="222"/>
      <c r="AT2268" s="223" t="s">
        <v>301</v>
      </c>
      <c r="AU2268" s="223" t="s">
        <v>120</v>
      </c>
      <c r="AV2268" s="14" t="s">
        <v>120</v>
      </c>
      <c r="AW2268" s="14" t="s">
        <v>32</v>
      </c>
      <c r="AX2268" s="14" t="s">
        <v>77</v>
      </c>
      <c r="AY2268" s="223" t="s">
        <v>292</v>
      </c>
    </row>
    <row r="2269" spans="2:51" s="14" customFormat="1" ht="11.25">
      <c r="B2269" s="213"/>
      <c r="C2269" s="214"/>
      <c r="D2269" s="204" t="s">
        <v>301</v>
      </c>
      <c r="E2269" s="215" t="s">
        <v>1</v>
      </c>
      <c r="F2269" s="216" t="s">
        <v>2040</v>
      </c>
      <c r="G2269" s="214"/>
      <c r="H2269" s="217">
        <v>6.97</v>
      </c>
      <c r="I2269" s="218"/>
      <c r="J2269" s="214"/>
      <c r="K2269" s="214"/>
      <c r="L2269" s="219"/>
      <c r="M2269" s="220"/>
      <c r="N2269" s="221"/>
      <c r="O2269" s="221"/>
      <c r="P2269" s="221"/>
      <c r="Q2269" s="221"/>
      <c r="R2269" s="221"/>
      <c r="S2269" s="221"/>
      <c r="T2269" s="222"/>
      <c r="AT2269" s="223" t="s">
        <v>301</v>
      </c>
      <c r="AU2269" s="223" t="s">
        <v>120</v>
      </c>
      <c r="AV2269" s="14" t="s">
        <v>120</v>
      </c>
      <c r="AW2269" s="14" t="s">
        <v>32</v>
      </c>
      <c r="AX2269" s="14" t="s">
        <v>77</v>
      </c>
      <c r="AY2269" s="223" t="s">
        <v>292</v>
      </c>
    </row>
    <row r="2270" spans="2:51" s="14" customFormat="1" ht="11.25">
      <c r="B2270" s="213"/>
      <c r="C2270" s="214"/>
      <c r="D2270" s="204" t="s">
        <v>301</v>
      </c>
      <c r="E2270" s="215" t="s">
        <v>1</v>
      </c>
      <c r="F2270" s="216" t="s">
        <v>2578</v>
      </c>
      <c r="G2270" s="214"/>
      <c r="H2270" s="217">
        <v>14.87</v>
      </c>
      <c r="I2270" s="218"/>
      <c r="J2270" s="214"/>
      <c r="K2270" s="214"/>
      <c r="L2270" s="219"/>
      <c r="M2270" s="220"/>
      <c r="N2270" s="221"/>
      <c r="O2270" s="221"/>
      <c r="P2270" s="221"/>
      <c r="Q2270" s="221"/>
      <c r="R2270" s="221"/>
      <c r="S2270" s="221"/>
      <c r="T2270" s="222"/>
      <c r="AT2270" s="223" t="s">
        <v>301</v>
      </c>
      <c r="AU2270" s="223" t="s">
        <v>120</v>
      </c>
      <c r="AV2270" s="14" t="s">
        <v>120</v>
      </c>
      <c r="AW2270" s="14" t="s">
        <v>32</v>
      </c>
      <c r="AX2270" s="14" t="s">
        <v>77</v>
      </c>
      <c r="AY2270" s="223" t="s">
        <v>292</v>
      </c>
    </row>
    <row r="2271" spans="2:51" s="14" customFormat="1" ht="11.25">
      <c r="B2271" s="213"/>
      <c r="C2271" s="214"/>
      <c r="D2271" s="204" t="s">
        <v>301</v>
      </c>
      <c r="E2271" s="215" t="s">
        <v>1</v>
      </c>
      <c r="F2271" s="216" t="s">
        <v>2054</v>
      </c>
      <c r="G2271" s="214"/>
      <c r="H2271" s="217">
        <v>11.79</v>
      </c>
      <c r="I2271" s="218"/>
      <c r="J2271" s="214"/>
      <c r="K2271" s="214"/>
      <c r="L2271" s="219"/>
      <c r="M2271" s="220"/>
      <c r="N2271" s="221"/>
      <c r="O2271" s="221"/>
      <c r="P2271" s="221"/>
      <c r="Q2271" s="221"/>
      <c r="R2271" s="221"/>
      <c r="S2271" s="221"/>
      <c r="T2271" s="222"/>
      <c r="AT2271" s="223" t="s">
        <v>301</v>
      </c>
      <c r="AU2271" s="223" t="s">
        <v>120</v>
      </c>
      <c r="AV2271" s="14" t="s">
        <v>120</v>
      </c>
      <c r="AW2271" s="14" t="s">
        <v>32</v>
      </c>
      <c r="AX2271" s="14" t="s">
        <v>77</v>
      </c>
      <c r="AY2271" s="223" t="s">
        <v>292</v>
      </c>
    </row>
    <row r="2272" spans="2:51" s="13" customFormat="1" ht="11.25">
      <c r="B2272" s="202"/>
      <c r="C2272" s="203"/>
      <c r="D2272" s="204" t="s">
        <v>301</v>
      </c>
      <c r="E2272" s="205" t="s">
        <v>1</v>
      </c>
      <c r="F2272" s="206" t="s">
        <v>550</v>
      </c>
      <c r="G2272" s="203"/>
      <c r="H2272" s="205" t="s">
        <v>1</v>
      </c>
      <c r="I2272" s="207"/>
      <c r="J2272" s="203"/>
      <c r="K2272" s="203"/>
      <c r="L2272" s="208"/>
      <c r="M2272" s="209"/>
      <c r="N2272" s="210"/>
      <c r="O2272" s="210"/>
      <c r="P2272" s="210"/>
      <c r="Q2272" s="210"/>
      <c r="R2272" s="210"/>
      <c r="S2272" s="210"/>
      <c r="T2272" s="211"/>
      <c r="AT2272" s="212" t="s">
        <v>301</v>
      </c>
      <c r="AU2272" s="212" t="s">
        <v>120</v>
      </c>
      <c r="AV2272" s="13" t="s">
        <v>85</v>
      </c>
      <c r="AW2272" s="13" t="s">
        <v>32</v>
      </c>
      <c r="AX2272" s="13" t="s">
        <v>77</v>
      </c>
      <c r="AY2272" s="212" t="s">
        <v>292</v>
      </c>
    </row>
    <row r="2273" spans="2:51" s="14" customFormat="1" ht="11.25">
      <c r="B2273" s="213"/>
      <c r="C2273" s="214"/>
      <c r="D2273" s="204" t="s">
        <v>301</v>
      </c>
      <c r="E2273" s="215" t="s">
        <v>1</v>
      </c>
      <c r="F2273" s="216" t="s">
        <v>2056</v>
      </c>
      <c r="G2273" s="214"/>
      <c r="H2273" s="217">
        <v>13.03</v>
      </c>
      <c r="I2273" s="218"/>
      <c r="J2273" s="214"/>
      <c r="K2273" s="214"/>
      <c r="L2273" s="219"/>
      <c r="M2273" s="220"/>
      <c r="N2273" s="221"/>
      <c r="O2273" s="221"/>
      <c r="P2273" s="221"/>
      <c r="Q2273" s="221"/>
      <c r="R2273" s="221"/>
      <c r="S2273" s="221"/>
      <c r="T2273" s="222"/>
      <c r="AT2273" s="223" t="s">
        <v>301</v>
      </c>
      <c r="AU2273" s="223" t="s">
        <v>120</v>
      </c>
      <c r="AV2273" s="14" t="s">
        <v>120</v>
      </c>
      <c r="AW2273" s="14" t="s">
        <v>32</v>
      </c>
      <c r="AX2273" s="14" t="s">
        <v>77</v>
      </c>
      <c r="AY2273" s="223" t="s">
        <v>292</v>
      </c>
    </row>
    <row r="2274" spans="2:51" s="14" customFormat="1" ht="11.25">
      <c r="B2274" s="213"/>
      <c r="C2274" s="214"/>
      <c r="D2274" s="204" t="s">
        <v>301</v>
      </c>
      <c r="E2274" s="215" t="s">
        <v>1</v>
      </c>
      <c r="F2274" s="216" t="s">
        <v>2057</v>
      </c>
      <c r="G2274" s="214"/>
      <c r="H2274" s="217">
        <v>250.92</v>
      </c>
      <c r="I2274" s="218"/>
      <c r="J2274" s="214"/>
      <c r="K2274" s="214"/>
      <c r="L2274" s="219"/>
      <c r="M2274" s="220"/>
      <c r="N2274" s="221"/>
      <c r="O2274" s="221"/>
      <c r="P2274" s="221"/>
      <c r="Q2274" s="221"/>
      <c r="R2274" s="221"/>
      <c r="S2274" s="221"/>
      <c r="T2274" s="222"/>
      <c r="AT2274" s="223" t="s">
        <v>301</v>
      </c>
      <c r="AU2274" s="223" t="s">
        <v>120</v>
      </c>
      <c r="AV2274" s="14" t="s">
        <v>120</v>
      </c>
      <c r="AW2274" s="14" t="s">
        <v>32</v>
      </c>
      <c r="AX2274" s="14" t="s">
        <v>77</v>
      </c>
      <c r="AY2274" s="223" t="s">
        <v>292</v>
      </c>
    </row>
    <row r="2275" spans="2:51" s="14" customFormat="1" ht="11.25">
      <c r="B2275" s="213"/>
      <c r="C2275" s="214"/>
      <c r="D2275" s="204" t="s">
        <v>301</v>
      </c>
      <c r="E2275" s="215" t="s">
        <v>1</v>
      </c>
      <c r="F2275" s="216" t="s">
        <v>2061</v>
      </c>
      <c r="G2275" s="214"/>
      <c r="H2275" s="217">
        <v>11.95</v>
      </c>
      <c r="I2275" s="218"/>
      <c r="J2275" s="214"/>
      <c r="K2275" s="214"/>
      <c r="L2275" s="219"/>
      <c r="M2275" s="220"/>
      <c r="N2275" s="221"/>
      <c r="O2275" s="221"/>
      <c r="P2275" s="221"/>
      <c r="Q2275" s="221"/>
      <c r="R2275" s="221"/>
      <c r="S2275" s="221"/>
      <c r="T2275" s="222"/>
      <c r="AT2275" s="223" t="s">
        <v>301</v>
      </c>
      <c r="AU2275" s="223" t="s">
        <v>120</v>
      </c>
      <c r="AV2275" s="14" t="s">
        <v>120</v>
      </c>
      <c r="AW2275" s="14" t="s">
        <v>32</v>
      </c>
      <c r="AX2275" s="14" t="s">
        <v>77</v>
      </c>
      <c r="AY2275" s="223" t="s">
        <v>292</v>
      </c>
    </row>
    <row r="2276" spans="2:51" s="14" customFormat="1" ht="11.25">
      <c r="B2276" s="213"/>
      <c r="C2276" s="214"/>
      <c r="D2276" s="204" t="s">
        <v>301</v>
      </c>
      <c r="E2276" s="215" t="s">
        <v>1</v>
      </c>
      <c r="F2276" s="216" t="s">
        <v>2062</v>
      </c>
      <c r="G2276" s="214"/>
      <c r="H2276" s="217">
        <v>8.91</v>
      </c>
      <c r="I2276" s="218"/>
      <c r="J2276" s="214"/>
      <c r="K2276" s="214"/>
      <c r="L2276" s="219"/>
      <c r="M2276" s="220"/>
      <c r="N2276" s="221"/>
      <c r="O2276" s="221"/>
      <c r="P2276" s="221"/>
      <c r="Q2276" s="221"/>
      <c r="R2276" s="221"/>
      <c r="S2276" s="221"/>
      <c r="T2276" s="222"/>
      <c r="AT2276" s="223" t="s">
        <v>301</v>
      </c>
      <c r="AU2276" s="223" t="s">
        <v>120</v>
      </c>
      <c r="AV2276" s="14" t="s">
        <v>120</v>
      </c>
      <c r="AW2276" s="14" t="s">
        <v>32</v>
      </c>
      <c r="AX2276" s="14" t="s">
        <v>77</v>
      </c>
      <c r="AY2276" s="223" t="s">
        <v>292</v>
      </c>
    </row>
    <row r="2277" spans="2:51" s="14" customFormat="1" ht="11.25">
      <c r="B2277" s="213"/>
      <c r="C2277" s="214"/>
      <c r="D2277" s="204" t="s">
        <v>301</v>
      </c>
      <c r="E2277" s="215" t="s">
        <v>1</v>
      </c>
      <c r="F2277" s="216" t="s">
        <v>2579</v>
      </c>
      <c r="G2277" s="214"/>
      <c r="H2277" s="217">
        <v>13.52</v>
      </c>
      <c r="I2277" s="218"/>
      <c r="J2277" s="214"/>
      <c r="K2277" s="214"/>
      <c r="L2277" s="219"/>
      <c r="M2277" s="220"/>
      <c r="N2277" s="221"/>
      <c r="O2277" s="221"/>
      <c r="P2277" s="221"/>
      <c r="Q2277" s="221"/>
      <c r="R2277" s="221"/>
      <c r="S2277" s="221"/>
      <c r="T2277" s="222"/>
      <c r="AT2277" s="223" t="s">
        <v>301</v>
      </c>
      <c r="AU2277" s="223" t="s">
        <v>120</v>
      </c>
      <c r="AV2277" s="14" t="s">
        <v>120</v>
      </c>
      <c r="AW2277" s="14" t="s">
        <v>32</v>
      </c>
      <c r="AX2277" s="14" t="s">
        <v>77</v>
      </c>
      <c r="AY2277" s="223" t="s">
        <v>292</v>
      </c>
    </row>
    <row r="2278" spans="2:51" s="14" customFormat="1" ht="11.25">
      <c r="B2278" s="213"/>
      <c r="C2278" s="214"/>
      <c r="D2278" s="204" t="s">
        <v>301</v>
      </c>
      <c r="E2278" s="215" t="s">
        <v>1</v>
      </c>
      <c r="F2278" s="216" t="s">
        <v>2065</v>
      </c>
      <c r="G2278" s="214"/>
      <c r="H2278" s="217">
        <v>16.36</v>
      </c>
      <c r="I2278" s="218"/>
      <c r="J2278" s="214"/>
      <c r="K2278" s="214"/>
      <c r="L2278" s="219"/>
      <c r="M2278" s="220"/>
      <c r="N2278" s="221"/>
      <c r="O2278" s="221"/>
      <c r="P2278" s="221"/>
      <c r="Q2278" s="221"/>
      <c r="R2278" s="221"/>
      <c r="S2278" s="221"/>
      <c r="T2278" s="222"/>
      <c r="AT2278" s="223" t="s">
        <v>301</v>
      </c>
      <c r="AU2278" s="223" t="s">
        <v>120</v>
      </c>
      <c r="AV2278" s="14" t="s">
        <v>120</v>
      </c>
      <c r="AW2278" s="14" t="s">
        <v>32</v>
      </c>
      <c r="AX2278" s="14" t="s">
        <v>77</v>
      </c>
      <c r="AY2278" s="223" t="s">
        <v>292</v>
      </c>
    </row>
    <row r="2279" spans="2:51" s="14" customFormat="1" ht="11.25">
      <c r="B2279" s="213"/>
      <c r="C2279" s="214"/>
      <c r="D2279" s="204" t="s">
        <v>301</v>
      </c>
      <c r="E2279" s="215" t="s">
        <v>1</v>
      </c>
      <c r="F2279" s="216" t="s">
        <v>2580</v>
      </c>
      <c r="G2279" s="214"/>
      <c r="H2279" s="217">
        <v>5.09</v>
      </c>
      <c r="I2279" s="218"/>
      <c r="J2279" s="214"/>
      <c r="K2279" s="214"/>
      <c r="L2279" s="219"/>
      <c r="M2279" s="220"/>
      <c r="N2279" s="221"/>
      <c r="O2279" s="221"/>
      <c r="P2279" s="221"/>
      <c r="Q2279" s="221"/>
      <c r="R2279" s="221"/>
      <c r="S2279" s="221"/>
      <c r="T2279" s="222"/>
      <c r="AT2279" s="223" t="s">
        <v>301</v>
      </c>
      <c r="AU2279" s="223" t="s">
        <v>120</v>
      </c>
      <c r="AV2279" s="14" t="s">
        <v>120</v>
      </c>
      <c r="AW2279" s="14" t="s">
        <v>32</v>
      </c>
      <c r="AX2279" s="14" t="s">
        <v>77</v>
      </c>
      <c r="AY2279" s="223" t="s">
        <v>292</v>
      </c>
    </row>
    <row r="2280" spans="2:51" s="14" customFormat="1" ht="11.25">
      <c r="B2280" s="213"/>
      <c r="C2280" s="214"/>
      <c r="D2280" s="204" t="s">
        <v>301</v>
      </c>
      <c r="E2280" s="215" t="s">
        <v>1</v>
      </c>
      <c r="F2280" s="216" t="s">
        <v>2076</v>
      </c>
      <c r="G2280" s="214"/>
      <c r="H2280" s="217">
        <v>2.4500000000000002</v>
      </c>
      <c r="I2280" s="218"/>
      <c r="J2280" s="214"/>
      <c r="K2280" s="214"/>
      <c r="L2280" s="219"/>
      <c r="M2280" s="220"/>
      <c r="N2280" s="221"/>
      <c r="O2280" s="221"/>
      <c r="P2280" s="221"/>
      <c r="Q2280" s="221"/>
      <c r="R2280" s="221"/>
      <c r="S2280" s="221"/>
      <c r="T2280" s="222"/>
      <c r="AT2280" s="223" t="s">
        <v>301</v>
      </c>
      <c r="AU2280" s="223" t="s">
        <v>120</v>
      </c>
      <c r="AV2280" s="14" t="s">
        <v>120</v>
      </c>
      <c r="AW2280" s="14" t="s">
        <v>32</v>
      </c>
      <c r="AX2280" s="14" t="s">
        <v>77</v>
      </c>
      <c r="AY2280" s="223" t="s">
        <v>292</v>
      </c>
    </row>
    <row r="2281" spans="2:51" s="16" customFormat="1" ht="11.25">
      <c r="B2281" s="235"/>
      <c r="C2281" s="236"/>
      <c r="D2281" s="204" t="s">
        <v>301</v>
      </c>
      <c r="E2281" s="237" t="s">
        <v>184</v>
      </c>
      <c r="F2281" s="238" t="s">
        <v>316</v>
      </c>
      <c r="G2281" s="236"/>
      <c r="H2281" s="239">
        <v>596.62</v>
      </c>
      <c r="I2281" s="240"/>
      <c r="J2281" s="236"/>
      <c r="K2281" s="236"/>
      <c r="L2281" s="241"/>
      <c r="M2281" s="242"/>
      <c r="N2281" s="243"/>
      <c r="O2281" s="243"/>
      <c r="P2281" s="243"/>
      <c r="Q2281" s="243"/>
      <c r="R2281" s="243"/>
      <c r="S2281" s="243"/>
      <c r="T2281" s="244"/>
      <c r="AT2281" s="245" t="s">
        <v>301</v>
      </c>
      <c r="AU2281" s="245" t="s">
        <v>120</v>
      </c>
      <c r="AV2281" s="16" t="s">
        <v>317</v>
      </c>
      <c r="AW2281" s="16" t="s">
        <v>32</v>
      </c>
      <c r="AX2281" s="16" t="s">
        <v>77</v>
      </c>
      <c r="AY2281" s="245" t="s">
        <v>292</v>
      </c>
    </row>
    <row r="2282" spans="2:51" s="13" customFormat="1" ht="11.25">
      <c r="B2282" s="202"/>
      <c r="C2282" s="203"/>
      <c r="D2282" s="204" t="s">
        <v>301</v>
      </c>
      <c r="E2282" s="205" t="s">
        <v>1</v>
      </c>
      <c r="F2282" s="206" t="s">
        <v>2581</v>
      </c>
      <c r="G2282" s="203"/>
      <c r="H2282" s="205" t="s">
        <v>1</v>
      </c>
      <c r="I2282" s="207"/>
      <c r="J2282" s="203"/>
      <c r="K2282" s="203"/>
      <c r="L2282" s="208"/>
      <c r="M2282" s="209"/>
      <c r="N2282" s="210"/>
      <c r="O2282" s="210"/>
      <c r="P2282" s="210"/>
      <c r="Q2282" s="210"/>
      <c r="R2282" s="210"/>
      <c r="S2282" s="210"/>
      <c r="T2282" s="211"/>
      <c r="AT2282" s="212" t="s">
        <v>301</v>
      </c>
      <c r="AU2282" s="212" t="s">
        <v>120</v>
      </c>
      <c r="AV2282" s="13" t="s">
        <v>85</v>
      </c>
      <c r="AW2282" s="13" t="s">
        <v>32</v>
      </c>
      <c r="AX2282" s="13" t="s">
        <v>77</v>
      </c>
      <c r="AY2282" s="212" t="s">
        <v>292</v>
      </c>
    </row>
    <row r="2283" spans="2:51" s="13" customFormat="1" ht="11.25">
      <c r="B2283" s="202"/>
      <c r="C2283" s="203"/>
      <c r="D2283" s="204" t="s">
        <v>301</v>
      </c>
      <c r="E2283" s="205" t="s">
        <v>1</v>
      </c>
      <c r="F2283" s="206" t="s">
        <v>536</v>
      </c>
      <c r="G2283" s="203"/>
      <c r="H2283" s="205" t="s">
        <v>1</v>
      </c>
      <c r="I2283" s="207"/>
      <c r="J2283" s="203"/>
      <c r="K2283" s="203"/>
      <c r="L2283" s="208"/>
      <c r="M2283" s="209"/>
      <c r="N2283" s="210"/>
      <c r="O2283" s="210"/>
      <c r="P2283" s="210"/>
      <c r="Q2283" s="210"/>
      <c r="R2283" s="210"/>
      <c r="S2283" s="210"/>
      <c r="T2283" s="211"/>
      <c r="AT2283" s="212" t="s">
        <v>301</v>
      </c>
      <c r="AU2283" s="212" t="s">
        <v>120</v>
      </c>
      <c r="AV2283" s="13" t="s">
        <v>85</v>
      </c>
      <c r="AW2283" s="13" t="s">
        <v>32</v>
      </c>
      <c r="AX2283" s="13" t="s">
        <v>77</v>
      </c>
      <c r="AY2283" s="212" t="s">
        <v>292</v>
      </c>
    </row>
    <row r="2284" spans="2:51" s="14" customFormat="1" ht="11.25">
      <c r="B2284" s="213"/>
      <c r="C2284" s="214"/>
      <c r="D2284" s="204" t="s">
        <v>301</v>
      </c>
      <c r="E2284" s="215" t="s">
        <v>1</v>
      </c>
      <c r="F2284" s="216" t="s">
        <v>2582</v>
      </c>
      <c r="G2284" s="214"/>
      <c r="H2284" s="217">
        <v>11.21</v>
      </c>
      <c r="I2284" s="218"/>
      <c r="J2284" s="214"/>
      <c r="K2284" s="214"/>
      <c r="L2284" s="219"/>
      <c r="M2284" s="220"/>
      <c r="N2284" s="221"/>
      <c r="O2284" s="221"/>
      <c r="P2284" s="221"/>
      <c r="Q2284" s="221"/>
      <c r="R2284" s="221"/>
      <c r="S2284" s="221"/>
      <c r="T2284" s="222"/>
      <c r="AT2284" s="223" t="s">
        <v>301</v>
      </c>
      <c r="AU2284" s="223" t="s">
        <v>120</v>
      </c>
      <c r="AV2284" s="14" t="s">
        <v>120</v>
      </c>
      <c r="AW2284" s="14" t="s">
        <v>32</v>
      </c>
      <c r="AX2284" s="14" t="s">
        <v>77</v>
      </c>
      <c r="AY2284" s="223" t="s">
        <v>292</v>
      </c>
    </row>
    <row r="2285" spans="2:51" s="14" customFormat="1" ht="11.25">
      <c r="B2285" s="213"/>
      <c r="C2285" s="214"/>
      <c r="D2285" s="204" t="s">
        <v>301</v>
      </c>
      <c r="E2285" s="215" t="s">
        <v>1</v>
      </c>
      <c r="F2285" s="216" t="s">
        <v>2583</v>
      </c>
      <c r="G2285" s="214"/>
      <c r="H2285" s="217">
        <v>33.96</v>
      </c>
      <c r="I2285" s="218"/>
      <c r="J2285" s="214"/>
      <c r="K2285" s="214"/>
      <c r="L2285" s="219"/>
      <c r="M2285" s="220"/>
      <c r="N2285" s="221"/>
      <c r="O2285" s="221"/>
      <c r="P2285" s="221"/>
      <c r="Q2285" s="221"/>
      <c r="R2285" s="221"/>
      <c r="S2285" s="221"/>
      <c r="T2285" s="222"/>
      <c r="AT2285" s="223" t="s">
        <v>301</v>
      </c>
      <c r="AU2285" s="223" t="s">
        <v>120</v>
      </c>
      <c r="AV2285" s="14" t="s">
        <v>120</v>
      </c>
      <c r="AW2285" s="14" t="s">
        <v>32</v>
      </c>
      <c r="AX2285" s="14" t="s">
        <v>77</v>
      </c>
      <c r="AY2285" s="223" t="s">
        <v>292</v>
      </c>
    </row>
    <row r="2286" spans="2:51" s="14" customFormat="1" ht="11.25">
      <c r="B2286" s="213"/>
      <c r="C2286" s="214"/>
      <c r="D2286" s="204" t="s">
        <v>301</v>
      </c>
      <c r="E2286" s="215" t="s">
        <v>1</v>
      </c>
      <c r="F2286" s="216" t="s">
        <v>2584</v>
      </c>
      <c r="G2286" s="214"/>
      <c r="H2286" s="217">
        <v>10.26</v>
      </c>
      <c r="I2286" s="218"/>
      <c r="J2286" s="214"/>
      <c r="K2286" s="214"/>
      <c r="L2286" s="219"/>
      <c r="M2286" s="220"/>
      <c r="N2286" s="221"/>
      <c r="O2286" s="221"/>
      <c r="P2286" s="221"/>
      <c r="Q2286" s="221"/>
      <c r="R2286" s="221"/>
      <c r="S2286" s="221"/>
      <c r="T2286" s="222"/>
      <c r="AT2286" s="223" t="s">
        <v>301</v>
      </c>
      <c r="AU2286" s="223" t="s">
        <v>120</v>
      </c>
      <c r="AV2286" s="14" t="s">
        <v>120</v>
      </c>
      <c r="AW2286" s="14" t="s">
        <v>32</v>
      </c>
      <c r="AX2286" s="14" t="s">
        <v>77</v>
      </c>
      <c r="AY2286" s="223" t="s">
        <v>292</v>
      </c>
    </row>
    <row r="2287" spans="2:51" s="14" customFormat="1" ht="11.25">
      <c r="B2287" s="213"/>
      <c r="C2287" s="214"/>
      <c r="D2287" s="204" t="s">
        <v>301</v>
      </c>
      <c r="E2287" s="215" t="s">
        <v>1</v>
      </c>
      <c r="F2287" s="216" t="s">
        <v>2585</v>
      </c>
      <c r="G2287" s="214"/>
      <c r="H2287" s="217">
        <v>5.65</v>
      </c>
      <c r="I2287" s="218"/>
      <c r="J2287" s="214"/>
      <c r="K2287" s="214"/>
      <c r="L2287" s="219"/>
      <c r="M2287" s="220"/>
      <c r="N2287" s="221"/>
      <c r="O2287" s="221"/>
      <c r="P2287" s="221"/>
      <c r="Q2287" s="221"/>
      <c r="R2287" s="221"/>
      <c r="S2287" s="221"/>
      <c r="T2287" s="222"/>
      <c r="AT2287" s="223" t="s">
        <v>301</v>
      </c>
      <c r="AU2287" s="223" t="s">
        <v>120</v>
      </c>
      <c r="AV2287" s="14" t="s">
        <v>120</v>
      </c>
      <c r="AW2287" s="14" t="s">
        <v>32</v>
      </c>
      <c r="AX2287" s="14" t="s">
        <v>77</v>
      </c>
      <c r="AY2287" s="223" t="s">
        <v>292</v>
      </c>
    </row>
    <row r="2288" spans="2:51" s="14" customFormat="1" ht="11.25">
      <c r="B2288" s="213"/>
      <c r="C2288" s="214"/>
      <c r="D2288" s="204" t="s">
        <v>301</v>
      </c>
      <c r="E2288" s="215" t="s">
        <v>1</v>
      </c>
      <c r="F2288" s="216" t="s">
        <v>2085</v>
      </c>
      <c r="G2288" s="214"/>
      <c r="H2288" s="217">
        <v>5.65</v>
      </c>
      <c r="I2288" s="218"/>
      <c r="J2288" s="214"/>
      <c r="K2288" s="214"/>
      <c r="L2288" s="219"/>
      <c r="M2288" s="220"/>
      <c r="N2288" s="221"/>
      <c r="O2288" s="221"/>
      <c r="P2288" s="221"/>
      <c r="Q2288" s="221"/>
      <c r="R2288" s="221"/>
      <c r="S2288" s="221"/>
      <c r="T2288" s="222"/>
      <c r="AT2288" s="223" t="s">
        <v>301</v>
      </c>
      <c r="AU2288" s="223" t="s">
        <v>120</v>
      </c>
      <c r="AV2288" s="14" t="s">
        <v>120</v>
      </c>
      <c r="AW2288" s="14" t="s">
        <v>32</v>
      </c>
      <c r="AX2288" s="14" t="s">
        <v>77</v>
      </c>
      <c r="AY2288" s="223" t="s">
        <v>292</v>
      </c>
    </row>
    <row r="2289" spans="2:51" s="14" customFormat="1" ht="11.25">
      <c r="B2289" s="213"/>
      <c r="C2289" s="214"/>
      <c r="D2289" s="204" t="s">
        <v>301</v>
      </c>
      <c r="E2289" s="215" t="s">
        <v>1</v>
      </c>
      <c r="F2289" s="216" t="s">
        <v>2586</v>
      </c>
      <c r="G2289" s="214"/>
      <c r="H2289" s="217">
        <v>14.1</v>
      </c>
      <c r="I2289" s="218"/>
      <c r="J2289" s="214"/>
      <c r="K2289" s="214"/>
      <c r="L2289" s="219"/>
      <c r="M2289" s="220"/>
      <c r="N2289" s="221"/>
      <c r="O2289" s="221"/>
      <c r="P2289" s="221"/>
      <c r="Q2289" s="221"/>
      <c r="R2289" s="221"/>
      <c r="S2289" s="221"/>
      <c r="T2289" s="222"/>
      <c r="AT2289" s="223" t="s">
        <v>301</v>
      </c>
      <c r="AU2289" s="223" t="s">
        <v>120</v>
      </c>
      <c r="AV2289" s="14" t="s">
        <v>120</v>
      </c>
      <c r="AW2289" s="14" t="s">
        <v>32</v>
      </c>
      <c r="AX2289" s="14" t="s">
        <v>77</v>
      </c>
      <c r="AY2289" s="223" t="s">
        <v>292</v>
      </c>
    </row>
    <row r="2290" spans="2:51" s="14" customFormat="1" ht="11.25">
      <c r="B2290" s="213"/>
      <c r="C2290" s="214"/>
      <c r="D2290" s="204" t="s">
        <v>301</v>
      </c>
      <c r="E2290" s="215" t="s">
        <v>1</v>
      </c>
      <c r="F2290" s="216" t="s">
        <v>1991</v>
      </c>
      <c r="G2290" s="214"/>
      <c r="H2290" s="217">
        <v>1.65</v>
      </c>
      <c r="I2290" s="218"/>
      <c r="J2290" s="214"/>
      <c r="K2290" s="214"/>
      <c r="L2290" s="219"/>
      <c r="M2290" s="220"/>
      <c r="N2290" s="221"/>
      <c r="O2290" s="221"/>
      <c r="P2290" s="221"/>
      <c r="Q2290" s="221"/>
      <c r="R2290" s="221"/>
      <c r="S2290" s="221"/>
      <c r="T2290" s="222"/>
      <c r="AT2290" s="223" t="s">
        <v>301</v>
      </c>
      <c r="AU2290" s="223" t="s">
        <v>120</v>
      </c>
      <c r="AV2290" s="14" t="s">
        <v>120</v>
      </c>
      <c r="AW2290" s="14" t="s">
        <v>32</v>
      </c>
      <c r="AX2290" s="14" t="s">
        <v>77</v>
      </c>
      <c r="AY2290" s="223" t="s">
        <v>292</v>
      </c>
    </row>
    <row r="2291" spans="2:51" s="14" customFormat="1" ht="11.25">
      <c r="B2291" s="213"/>
      <c r="C2291" s="214"/>
      <c r="D2291" s="204" t="s">
        <v>301</v>
      </c>
      <c r="E2291" s="215" t="s">
        <v>1</v>
      </c>
      <c r="F2291" s="216" t="s">
        <v>2087</v>
      </c>
      <c r="G2291" s="214"/>
      <c r="H2291" s="217">
        <v>3.02</v>
      </c>
      <c r="I2291" s="218"/>
      <c r="J2291" s="214"/>
      <c r="K2291" s="214"/>
      <c r="L2291" s="219"/>
      <c r="M2291" s="220"/>
      <c r="N2291" s="221"/>
      <c r="O2291" s="221"/>
      <c r="P2291" s="221"/>
      <c r="Q2291" s="221"/>
      <c r="R2291" s="221"/>
      <c r="S2291" s="221"/>
      <c r="T2291" s="222"/>
      <c r="AT2291" s="223" t="s">
        <v>301</v>
      </c>
      <c r="AU2291" s="223" t="s">
        <v>120</v>
      </c>
      <c r="AV2291" s="14" t="s">
        <v>120</v>
      </c>
      <c r="AW2291" s="14" t="s">
        <v>32</v>
      </c>
      <c r="AX2291" s="14" t="s">
        <v>77</v>
      </c>
      <c r="AY2291" s="223" t="s">
        <v>292</v>
      </c>
    </row>
    <row r="2292" spans="2:51" s="14" customFormat="1" ht="11.25">
      <c r="B2292" s="213"/>
      <c r="C2292" s="214"/>
      <c r="D2292" s="204" t="s">
        <v>301</v>
      </c>
      <c r="E2292" s="215" t="s">
        <v>1</v>
      </c>
      <c r="F2292" s="216" t="s">
        <v>1994</v>
      </c>
      <c r="G2292" s="214"/>
      <c r="H2292" s="217">
        <v>1.65</v>
      </c>
      <c r="I2292" s="218"/>
      <c r="J2292" s="214"/>
      <c r="K2292" s="214"/>
      <c r="L2292" s="219"/>
      <c r="M2292" s="220"/>
      <c r="N2292" s="221"/>
      <c r="O2292" s="221"/>
      <c r="P2292" s="221"/>
      <c r="Q2292" s="221"/>
      <c r="R2292" s="221"/>
      <c r="S2292" s="221"/>
      <c r="T2292" s="222"/>
      <c r="AT2292" s="223" t="s">
        <v>301</v>
      </c>
      <c r="AU2292" s="223" t="s">
        <v>120</v>
      </c>
      <c r="AV2292" s="14" t="s">
        <v>120</v>
      </c>
      <c r="AW2292" s="14" t="s">
        <v>32</v>
      </c>
      <c r="AX2292" s="14" t="s">
        <v>77</v>
      </c>
      <c r="AY2292" s="223" t="s">
        <v>292</v>
      </c>
    </row>
    <row r="2293" spans="2:51" s="14" customFormat="1" ht="11.25">
      <c r="B2293" s="213"/>
      <c r="C2293" s="214"/>
      <c r="D2293" s="204" t="s">
        <v>301</v>
      </c>
      <c r="E2293" s="215" t="s">
        <v>1</v>
      </c>
      <c r="F2293" s="216" t="s">
        <v>2088</v>
      </c>
      <c r="G2293" s="214"/>
      <c r="H2293" s="217">
        <v>3.02</v>
      </c>
      <c r="I2293" s="218"/>
      <c r="J2293" s="214"/>
      <c r="K2293" s="214"/>
      <c r="L2293" s="219"/>
      <c r="M2293" s="220"/>
      <c r="N2293" s="221"/>
      <c r="O2293" s="221"/>
      <c r="P2293" s="221"/>
      <c r="Q2293" s="221"/>
      <c r="R2293" s="221"/>
      <c r="S2293" s="221"/>
      <c r="T2293" s="222"/>
      <c r="AT2293" s="223" t="s">
        <v>301</v>
      </c>
      <c r="AU2293" s="223" t="s">
        <v>120</v>
      </c>
      <c r="AV2293" s="14" t="s">
        <v>120</v>
      </c>
      <c r="AW2293" s="14" t="s">
        <v>32</v>
      </c>
      <c r="AX2293" s="14" t="s">
        <v>77</v>
      </c>
      <c r="AY2293" s="223" t="s">
        <v>292</v>
      </c>
    </row>
    <row r="2294" spans="2:51" s="13" customFormat="1" ht="11.25">
      <c r="B2294" s="202"/>
      <c r="C2294" s="203"/>
      <c r="D2294" s="204" t="s">
        <v>301</v>
      </c>
      <c r="E2294" s="205" t="s">
        <v>1</v>
      </c>
      <c r="F2294" s="206" t="s">
        <v>540</v>
      </c>
      <c r="G2294" s="203"/>
      <c r="H2294" s="205" t="s">
        <v>1</v>
      </c>
      <c r="I2294" s="207"/>
      <c r="J2294" s="203"/>
      <c r="K2294" s="203"/>
      <c r="L2294" s="208"/>
      <c r="M2294" s="209"/>
      <c r="N2294" s="210"/>
      <c r="O2294" s="210"/>
      <c r="P2294" s="210"/>
      <c r="Q2294" s="210"/>
      <c r="R2294" s="210"/>
      <c r="S2294" s="210"/>
      <c r="T2294" s="211"/>
      <c r="AT2294" s="212" t="s">
        <v>301</v>
      </c>
      <c r="AU2294" s="212" t="s">
        <v>120</v>
      </c>
      <c r="AV2294" s="13" t="s">
        <v>85</v>
      </c>
      <c r="AW2294" s="13" t="s">
        <v>32</v>
      </c>
      <c r="AX2294" s="13" t="s">
        <v>77</v>
      </c>
      <c r="AY2294" s="212" t="s">
        <v>292</v>
      </c>
    </row>
    <row r="2295" spans="2:51" s="14" customFormat="1" ht="11.25">
      <c r="B2295" s="213"/>
      <c r="C2295" s="214"/>
      <c r="D2295" s="204" t="s">
        <v>301</v>
      </c>
      <c r="E2295" s="215" t="s">
        <v>1</v>
      </c>
      <c r="F2295" s="216" t="s">
        <v>2089</v>
      </c>
      <c r="G2295" s="214"/>
      <c r="H2295" s="217">
        <v>5.54</v>
      </c>
      <c r="I2295" s="218"/>
      <c r="J2295" s="214"/>
      <c r="K2295" s="214"/>
      <c r="L2295" s="219"/>
      <c r="M2295" s="220"/>
      <c r="N2295" s="221"/>
      <c r="O2295" s="221"/>
      <c r="P2295" s="221"/>
      <c r="Q2295" s="221"/>
      <c r="R2295" s="221"/>
      <c r="S2295" s="221"/>
      <c r="T2295" s="222"/>
      <c r="AT2295" s="223" t="s">
        <v>301</v>
      </c>
      <c r="AU2295" s="223" t="s">
        <v>120</v>
      </c>
      <c r="AV2295" s="14" t="s">
        <v>120</v>
      </c>
      <c r="AW2295" s="14" t="s">
        <v>32</v>
      </c>
      <c r="AX2295" s="14" t="s">
        <v>77</v>
      </c>
      <c r="AY2295" s="223" t="s">
        <v>292</v>
      </c>
    </row>
    <row r="2296" spans="2:51" s="14" customFormat="1" ht="11.25">
      <c r="B2296" s="213"/>
      <c r="C2296" s="214"/>
      <c r="D2296" s="204" t="s">
        <v>301</v>
      </c>
      <c r="E2296" s="215" t="s">
        <v>1</v>
      </c>
      <c r="F2296" s="216" t="s">
        <v>2090</v>
      </c>
      <c r="G2296" s="214"/>
      <c r="H2296" s="217">
        <v>5.67</v>
      </c>
      <c r="I2296" s="218"/>
      <c r="J2296" s="214"/>
      <c r="K2296" s="214"/>
      <c r="L2296" s="219"/>
      <c r="M2296" s="220"/>
      <c r="N2296" s="221"/>
      <c r="O2296" s="221"/>
      <c r="P2296" s="221"/>
      <c r="Q2296" s="221"/>
      <c r="R2296" s="221"/>
      <c r="S2296" s="221"/>
      <c r="T2296" s="222"/>
      <c r="AT2296" s="223" t="s">
        <v>301</v>
      </c>
      <c r="AU2296" s="223" t="s">
        <v>120</v>
      </c>
      <c r="AV2296" s="14" t="s">
        <v>120</v>
      </c>
      <c r="AW2296" s="14" t="s">
        <v>32</v>
      </c>
      <c r="AX2296" s="14" t="s">
        <v>77</v>
      </c>
      <c r="AY2296" s="223" t="s">
        <v>292</v>
      </c>
    </row>
    <row r="2297" spans="2:51" s="14" customFormat="1" ht="11.25">
      <c r="B2297" s="213"/>
      <c r="C2297" s="214"/>
      <c r="D2297" s="204" t="s">
        <v>301</v>
      </c>
      <c r="E2297" s="215" t="s">
        <v>1</v>
      </c>
      <c r="F2297" s="216" t="s">
        <v>2587</v>
      </c>
      <c r="G2297" s="214"/>
      <c r="H2297" s="217">
        <v>22.64</v>
      </c>
      <c r="I2297" s="218"/>
      <c r="J2297" s="214"/>
      <c r="K2297" s="214"/>
      <c r="L2297" s="219"/>
      <c r="M2297" s="220"/>
      <c r="N2297" s="221"/>
      <c r="O2297" s="221"/>
      <c r="P2297" s="221"/>
      <c r="Q2297" s="221"/>
      <c r="R2297" s="221"/>
      <c r="S2297" s="221"/>
      <c r="T2297" s="222"/>
      <c r="AT2297" s="223" t="s">
        <v>301</v>
      </c>
      <c r="AU2297" s="223" t="s">
        <v>120</v>
      </c>
      <c r="AV2297" s="14" t="s">
        <v>120</v>
      </c>
      <c r="AW2297" s="14" t="s">
        <v>32</v>
      </c>
      <c r="AX2297" s="14" t="s">
        <v>77</v>
      </c>
      <c r="AY2297" s="223" t="s">
        <v>292</v>
      </c>
    </row>
    <row r="2298" spans="2:51" s="14" customFormat="1" ht="11.25">
      <c r="B2298" s="213"/>
      <c r="C2298" s="214"/>
      <c r="D2298" s="204" t="s">
        <v>301</v>
      </c>
      <c r="E2298" s="215" t="s">
        <v>1</v>
      </c>
      <c r="F2298" s="216" t="s">
        <v>2588</v>
      </c>
      <c r="G2298" s="214"/>
      <c r="H2298" s="217">
        <v>10.26</v>
      </c>
      <c r="I2298" s="218"/>
      <c r="J2298" s="214"/>
      <c r="K2298" s="214"/>
      <c r="L2298" s="219"/>
      <c r="M2298" s="220"/>
      <c r="N2298" s="221"/>
      <c r="O2298" s="221"/>
      <c r="P2298" s="221"/>
      <c r="Q2298" s="221"/>
      <c r="R2298" s="221"/>
      <c r="S2298" s="221"/>
      <c r="T2298" s="222"/>
      <c r="AT2298" s="223" t="s">
        <v>301</v>
      </c>
      <c r="AU2298" s="223" t="s">
        <v>120</v>
      </c>
      <c r="AV2298" s="14" t="s">
        <v>120</v>
      </c>
      <c r="AW2298" s="14" t="s">
        <v>32</v>
      </c>
      <c r="AX2298" s="14" t="s">
        <v>77</v>
      </c>
      <c r="AY2298" s="223" t="s">
        <v>292</v>
      </c>
    </row>
    <row r="2299" spans="2:51" s="14" customFormat="1" ht="11.25">
      <c r="B2299" s="213"/>
      <c r="C2299" s="214"/>
      <c r="D2299" s="204" t="s">
        <v>301</v>
      </c>
      <c r="E2299" s="215" t="s">
        <v>1</v>
      </c>
      <c r="F2299" s="216" t="s">
        <v>2589</v>
      </c>
      <c r="G2299" s="214"/>
      <c r="H2299" s="217">
        <v>5.63</v>
      </c>
      <c r="I2299" s="218"/>
      <c r="J2299" s="214"/>
      <c r="K2299" s="214"/>
      <c r="L2299" s="219"/>
      <c r="M2299" s="220"/>
      <c r="N2299" s="221"/>
      <c r="O2299" s="221"/>
      <c r="P2299" s="221"/>
      <c r="Q2299" s="221"/>
      <c r="R2299" s="221"/>
      <c r="S2299" s="221"/>
      <c r="T2299" s="222"/>
      <c r="AT2299" s="223" t="s">
        <v>301</v>
      </c>
      <c r="AU2299" s="223" t="s">
        <v>120</v>
      </c>
      <c r="AV2299" s="14" t="s">
        <v>120</v>
      </c>
      <c r="AW2299" s="14" t="s">
        <v>32</v>
      </c>
      <c r="AX2299" s="14" t="s">
        <v>77</v>
      </c>
      <c r="AY2299" s="223" t="s">
        <v>292</v>
      </c>
    </row>
    <row r="2300" spans="2:51" s="14" customFormat="1" ht="11.25">
      <c r="B2300" s="213"/>
      <c r="C2300" s="214"/>
      <c r="D2300" s="204" t="s">
        <v>301</v>
      </c>
      <c r="E2300" s="215" t="s">
        <v>1</v>
      </c>
      <c r="F2300" s="216" t="s">
        <v>2590</v>
      </c>
      <c r="G2300" s="214"/>
      <c r="H2300" s="217">
        <v>5.63</v>
      </c>
      <c r="I2300" s="218"/>
      <c r="J2300" s="214"/>
      <c r="K2300" s="214"/>
      <c r="L2300" s="219"/>
      <c r="M2300" s="220"/>
      <c r="N2300" s="221"/>
      <c r="O2300" s="221"/>
      <c r="P2300" s="221"/>
      <c r="Q2300" s="221"/>
      <c r="R2300" s="221"/>
      <c r="S2300" s="221"/>
      <c r="T2300" s="222"/>
      <c r="AT2300" s="223" t="s">
        <v>301</v>
      </c>
      <c r="AU2300" s="223" t="s">
        <v>120</v>
      </c>
      <c r="AV2300" s="14" t="s">
        <v>120</v>
      </c>
      <c r="AW2300" s="14" t="s">
        <v>32</v>
      </c>
      <c r="AX2300" s="14" t="s">
        <v>77</v>
      </c>
      <c r="AY2300" s="223" t="s">
        <v>292</v>
      </c>
    </row>
    <row r="2301" spans="2:51" s="14" customFormat="1" ht="11.25">
      <c r="B2301" s="213"/>
      <c r="C2301" s="214"/>
      <c r="D2301" s="204" t="s">
        <v>301</v>
      </c>
      <c r="E2301" s="215" t="s">
        <v>1</v>
      </c>
      <c r="F2301" s="216" t="s">
        <v>2591</v>
      </c>
      <c r="G2301" s="214"/>
      <c r="H2301" s="217">
        <v>5.85</v>
      </c>
      <c r="I2301" s="218"/>
      <c r="J2301" s="214"/>
      <c r="K2301" s="214"/>
      <c r="L2301" s="219"/>
      <c r="M2301" s="220"/>
      <c r="N2301" s="221"/>
      <c r="O2301" s="221"/>
      <c r="P2301" s="221"/>
      <c r="Q2301" s="221"/>
      <c r="R2301" s="221"/>
      <c r="S2301" s="221"/>
      <c r="T2301" s="222"/>
      <c r="AT2301" s="223" t="s">
        <v>301</v>
      </c>
      <c r="AU2301" s="223" t="s">
        <v>120</v>
      </c>
      <c r="AV2301" s="14" t="s">
        <v>120</v>
      </c>
      <c r="AW2301" s="14" t="s">
        <v>32</v>
      </c>
      <c r="AX2301" s="14" t="s">
        <v>77</v>
      </c>
      <c r="AY2301" s="223" t="s">
        <v>292</v>
      </c>
    </row>
    <row r="2302" spans="2:51" s="14" customFormat="1" ht="11.25">
      <c r="B2302" s="213"/>
      <c r="C2302" s="214"/>
      <c r="D2302" s="204" t="s">
        <v>301</v>
      </c>
      <c r="E2302" s="215" t="s">
        <v>1</v>
      </c>
      <c r="F2302" s="216" t="s">
        <v>2592</v>
      </c>
      <c r="G2302" s="214"/>
      <c r="H2302" s="217">
        <v>14.29</v>
      </c>
      <c r="I2302" s="218"/>
      <c r="J2302" s="214"/>
      <c r="K2302" s="214"/>
      <c r="L2302" s="219"/>
      <c r="M2302" s="220"/>
      <c r="N2302" s="221"/>
      <c r="O2302" s="221"/>
      <c r="P2302" s="221"/>
      <c r="Q2302" s="221"/>
      <c r="R2302" s="221"/>
      <c r="S2302" s="221"/>
      <c r="T2302" s="222"/>
      <c r="AT2302" s="223" t="s">
        <v>301</v>
      </c>
      <c r="AU2302" s="223" t="s">
        <v>120</v>
      </c>
      <c r="AV2302" s="14" t="s">
        <v>120</v>
      </c>
      <c r="AW2302" s="14" t="s">
        <v>32</v>
      </c>
      <c r="AX2302" s="14" t="s">
        <v>77</v>
      </c>
      <c r="AY2302" s="223" t="s">
        <v>292</v>
      </c>
    </row>
    <row r="2303" spans="2:51" s="14" customFormat="1" ht="11.25">
      <c r="B2303" s="213"/>
      <c r="C2303" s="214"/>
      <c r="D2303" s="204" t="s">
        <v>301</v>
      </c>
      <c r="E2303" s="215" t="s">
        <v>1</v>
      </c>
      <c r="F2303" s="216" t="s">
        <v>2015</v>
      </c>
      <c r="G2303" s="214"/>
      <c r="H2303" s="217">
        <v>1.38</v>
      </c>
      <c r="I2303" s="218"/>
      <c r="J2303" s="214"/>
      <c r="K2303" s="214"/>
      <c r="L2303" s="219"/>
      <c r="M2303" s="220"/>
      <c r="N2303" s="221"/>
      <c r="O2303" s="221"/>
      <c r="P2303" s="221"/>
      <c r="Q2303" s="221"/>
      <c r="R2303" s="221"/>
      <c r="S2303" s="221"/>
      <c r="T2303" s="222"/>
      <c r="AT2303" s="223" t="s">
        <v>301</v>
      </c>
      <c r="AU2303" s="223" t="s">
        <v>120</v>
      </c>
      <c r="AV2303" s="14" t="s">
        <v>120</v>
      </c>
      <c r="AW2303" s="14" t="s">
        <v>32</v>
      </c>
      <c r="AX2303" s="14" t="s">
        <v>77</v>
      </c>
      <c r="AY2303" s="223" t="s">
        <v>292</v>
      </c>
    </row>
    <row r="2304" spans="2:51" s="14" customFormat="1" ht="11.25">
      <c r="B2304" s="213"/>
      <c r="C2304" s="214"/>
      <c r="D2304" s="204" t="s">
        <v>301</v>
      </c>
      <c r="E2304" s="215" t="s">
        <v>1</v>
      </c>
      <c r="F2304" s="216" t="s">
        <v>2016</v>
      </c>
      <c r="G2304" s="214"/>
      <c r="H2304" s="217">
        <v>1.41</v>
      </c>
      <c r="I2304" s="218"/>
      <c r="J2304" s="214"/>
      <c r="K2304" s="214"/>
      <c r="L2304" s="219"/>
      <c r="M2304" s="220"/>
      <c r="N2304" s="221"/>
      <c r="O2304" s="221"/>
      <c r="P2304" s="221"/>
      <c r="Q2304" s="221"/>
      <c r="R2304" s="221"/>
      <c r="S2304" s="221"/>
      <c r="T2304" s="222"/>
      <c r="AT2304" s="223" t="s">
        <v>301</v>
      </c>
      <c r="AU2304" s="223" t="s">
        <v>120</v>
      </c>
      <c r="AV2304" s="14" t="s">
        <v>120</v>
      </c>
      <c r="AW2304" s="14" t="s">
        <v>32</v>
      </c>
      <c r="AX2304" s="14" t="s">
        <v>77</v>
      </c>
      <c r="AY2304" s="223" t="s">
        <v>292</v>
      </c>
    </row>
    <row r="2305" spans="2:51" s="13" customFormat="1" ht="11.25">
      <c r="B2305" s="202"/>
      <c r="C2305" s="203"/>
      <c r="D2305" s="204" t="s">
        <v>301</v>
      </c>
      <c r="E2305" s="205" t="s">
        <v>1</v>
      </c>
      <c r="F2305" s="206" t="s">
        <v>544</v>
      </c>
      <c r="G2305" s="203"/>
      <c r="H2305" s="205" t="s">
        <v>1</v>
      </c>
      <c r="I2305" s="207"/>
      <c r="J2305" s="203"/>
      <c r="K2305" s="203"/>
      <c r="L2305" s="208"/>
      <c r="M2305" s="209"/>
      <c r="N2305" s="210"/>
      <c r="O2305" s="210"/>
      <c r="P2305" s="210"/>
      <c r="Q2305" s="210"/>
      <c r="R2305" s="210"/>
      <c r="S2305" s="210"/>
      <c r="T2305" s="211"/>
      <c r="AT2305" s="212" t="s">
        <v>301</v>
      </c>
      <c r="AU2305" s="212" t="s">
        <v>120</v>
      </c>
      <c r="AV2305" s="13" t="s">
        <v>85</v>
      </c>
      <c r="AW2305" s="13" t="s">
        <v>32</v>
      </c>
      <c r="AX2305" s="13" t="s">
        <v>77</v>
      </c>
      <c r="AY2305" s="212" t="s">
        <v>292</v>
      </c>
    </row>
    <row r="2306" spans="2:51" s="14" customFormat="1" ht="11.25">
      <c r="B2306" s="213"/>
      <c r="C2306" s="214"/>
      <c r="D2306" s="204" t="s">
        <v>301</v>
      </c>
      <c r="E2306" s="215" t="s">
        <v>1</v>
      </c>
      <c r="F2306" s="216" t="s">
        <v>2593</v>
      </c>
      <c r="G2306" s="214"/>
      <c r="H2306" s="217">
        <v>8.98</v>
      </c>
      <c r="I2306" s="218"/>
      <c r="J2306" s="214"/>
      <c r="K2306" s="214"/>
      <c r="L2306" s="219"/>
      <c r="M2306" s="220"/>
      <c r="N2306" s="221"/>
      <c r="O2306" s="221"/>
      <c r="P2306" s="221"/>
      <c r="Q2306" s="221"/>
      <c r="R2306" s="221"/>
      <c r="S2306" s="221"/>
      <c r="T2306" s="222"/>
      <c r="AT2306" s="223" t="s">
        <v>301</v>
      </c>
      <c r="AU2306" s="223" t="s">
        <v>120</v>
      </c>
      <c r="AV2306" s="14" t="s">
        <v>120</v>
      </c>
      <c r="AW2306" s="14" t="s">
        <v>32</v>
      </c>
      <c r="AX2306" s="14" t="s">
        <v>77</v>
      </c>
      <c r="AY2306" s="223" t="s">
        <v>292</v>
      </c>
    </row>
    <row r="2307" spans="2:51" s="14" customFormat="1" ht="11.25">
      <c r="B2307" s="213"/>
      <c r="C2307" s="214"/>
      <c r="D2307" s="204" t="s">
        <v>301</v>
      </c>
      <c r="E2307" s="215" t="s">
        <v>1</v>
      </c>
      <c r="F2307" s="216" t="s">
        <v>2594</v>
      </c>
      <c r="G2307" s="214"/>
      <c r="H2307" s="217">
        <v>33.96</v>
      </c>
      <c r="I2307" s="218"/>
      <c r="J2307" s="214"/>
      <c r="K2307" s="214"/>
      <c r="L2307" s="219"/>
      <c r="M2307" s="220"/>
      <c r="N2307" s="221"/>
      <c r="O2307" s="221"/>
      <c r="P2307" s="221"/>
      <c r="Q2307" s="221"/>
      <c r="R2307" s="221"/>
      <c r="S2307" s="221"/>
      <c r="T2307" s="222"/>
      <c r="AT2307" s="223" t="s">
        <v>301</v>
      </c>
      <c r="AU2307" s="223" t="s">
        <v>120</v>
      </c>
      <c r="AV2307" s="14" t="s">
        <v>120</v>
      </c>
      <c r="AW2307" s="14" t="s">
        <v>32</v>
      </c>
      <c r="AX2307" s="14" t="s">
        <v>77</v>
      </c>
      <c r="AY2307" s="223" t="s">
        <v>292</v>
      </c>
    </row>
    <row r="2308" spans="2:51" s="14" customFormat="1" ht="11.25">
      <c r="B2308" s="213"/>
      <c r="C2308" s="214"/>
      <c r="D2308" s="204" t="s">
        <v>301</v>
      </c>
      <c r="E2308" s="215" t="s">
        <v>1</v>
      </c>
      <c r="F2308" s="216" t="s">
        <v>2099</v>
      </c>
      <c r="G2308" s="214"/>
      <c r="H2308" s="217">
        <v>10.28</v>
      </c>
      <c r="I2308" s="218"/>
      <c r="J2308" s="214"/>
      <c r="K2308" s="214"/>
      <c r="L2308" s="219"/>
      <c r="M2308" s="220"/>
      <c r="N2308" s="221"/>
      <c r="O2308" s="221"/>
      <c r="P2308" s="221"/>
      <c r="Q2308" s="221"/>
      <c r="R2308" s="221"/>
      <c r="S2308" s="221"/>
      <c r="T2308" s="222"/>
      <c r="AT2308" s="223" t="s">
        <v>301</v>
      </c>
      <c r="AU2308" s="223" t="s">
        <v>120</v>
      </c>
      <c r="AV2308" s="14" t="s">
        <v>120</v>
      </c>
      <c r="AW2308" s="14" t="s">
        <v>32</v>
      </c>
      <c r="AX2308" s="14" t="s">
        <v>77</v>
      </c>
      <c r="AY2308" s="223" t="s">
        <v>292</v>
      </c>
    </row>
    <row r="2309" spans="2:51" s="14" customFormat="1" ht="11.25">
      <c r="B2309" s="213"/>
      <c r="C2309" s="214"/>
      <c r="D2309" s="204" t="s">
        <v>301</v>
      </c>
      <c r="E2309" s="215" t="s">
        <v>1</v>
      </c>
      <c r="F2309" s="216" t="s">
        <v>2595</v>
      </c>
      <c r="G2309" s="214"/>
      <c r="H2309" s="217">
        <v>11.26</v>
      </c>
      <c r="I2309" s="218"/>
      <c r="J2309" s="214"/>
      <c r="K2309" s="214"/>
      <c r="L2309" s="219"/>
      <c r="M2309" s="220"/>
      <c r="N2309" s="221"/>
      <c r="O2309" s="221"/>
      <c r="P2309" s="221"/>
      <c r="Q2309" s="221"/>
      <c r="R2309" s="221"/>
      <c r="S2309" s="221"/>
      <c r="T2309" s="222"/>
      <c r="AT2309" s="223" t="s">
        <v>301</v>
      </c>
      <c r="AU2309" s="223" t="s">
        <v>120</v>
      </c>
      <c r="AV2309" s="14" t="s">
        <v>120</v>
      </c>
      <c r="AW2309" s="14" t="s">
        <v>32</v>
      </c>
      <c r="AX2309" s="14" t="s">
        <v>77</v>
      </c>
      <c r="AY2309" s="223" t="s">
        <v>292</v>
      </c>
    </row>
    <row r="2310" spans="2:51" s="14" customFormat="1" ht="11.25">
      <c r="B2310" s="213"/>
      <c r="C2310" s="214"/>
      <c r="D2310" s="204" t="s">
        <v>301</v>
      </c>
      <c r="E2310" s="215" t="s">
        <v>1</v>
      </c>
      <c r="F2310" s="216" t="s">
        <v>2596</v>
      </c>
      <c r="G2310" s="214"/>
      <c r="H2310" s="217">
        <v>5.85</v>
      </c>
      <c r="I2310" s="218"/>
      <c r="J2310" s="214"/>
      <c r="K2310" s="214"/>
      <c r="L2310" s="219"/>
      <c r="M2310" s="220"/>
      <c r="N2310" s="221"/>
      <c r="O2310" s="221"/>
      <c r="P2310" s="221"/>
      <c r="Q2310" s="221"/>
      <c r="R2310" s="221"/>
      <c r="S2310" s="221"/>
      <c r="T2310" s="222"/>
      <c r="AT2310" s="223" t="s">
        <v>301</v>
      </c>
      <c r="AU2310" s="223" t="s">
        <v>120</v>
      </c>
      <c r="AV2310" s="14" t="s">
        <v>120</v>
      </c>
      <c r="AW2310" s="14" t="s">
        <v>32</v>
      </c>
      <c r="AX2310" s="14" t="s">
        <v>77</v>
      </c>
      <c r="AY2310" s="223" t="s">
        <v>292</v>
      </c>
    </row>
    <row r="2311" spans="2:51" s="14" customFormat="1" ht="11.25">
      <c r="B2311" s="213"/>
      <c r="C2311" s="214"/>
      <c r="D2311" s="204" t="s">
        <v>301</v>
      </c>
      <c r="E2311" s="215" t="s">
        <v>1</v>
      </c>
      <c r="F2311" s="216" t="s">
        <v>2597</v>
      </c>
      <c r="G2311" s="214"/>
      <c r="H2311" s="217">
        <v>14.1</v>
      </c>
      <c r="I2311" s="218"/>
      <c r="J2311" s="214"/>
      <c r="K2311" s="214"/>
      <c r="L2311" s="219"/>
      <c r="M2311" s="220"/>
      <c r="N2311" s="221"/>
      <c r="O2311" s="221"/>
      <c r="P2311" s="221"/>
      <c r="Q2311" s="221"/>
      <c r="R2311" s="221"/>
      <c r="S2311" s="221"/>
      <c r="T2311" s="222"/>
      <c r="AT2311" s="223" t="s">
        <v>301</v>
      </c>
      <c r="AU2311" s="223" t="s">
        <v>120</v>
      </c>
      <c r="AV2311" s="14" t="s">
        <v>120</v>
      </c>
      <c r="AW2311" s="14" t="s">
        <v>32</v>
      </c>
      <c r="AX2311" s="14" t="s">
        <v>77</v>
      </c>
      <c r="AY2311" s="223" t="s">
        <v>292</v>
      </c>
    </row>
    <row r="2312" spans="2:51" s="14" customFormat="1" ht="11.25">
      <c r="B2312" s="213"/>
      <c r="C2312" s="214"/>
      <c r="D2312" s="204" t="s">
        <v>301</v>
      </c>
      <c r="E2312" s="215" t="s">
        <v>1</v>
      </c>
      <c r="F2312" s="216" t="s">
        <v>2598</v>
      </c>
      <c r="G2312" s="214"/>
      <c r="H2312" s="217">
        <v>3.3</v>
      </c>
      <c r="I2312" s="218"/>
      <c r="J2312" s="214"/>
      <c r="K2312" s="214"/>
      <c r="L2312" s="219"/>
      <c r="M2312" s="220"/>
      <c r="N2312" s="221"/>
      <c r="O2312" s="221"/>
      <c r="P2312" s="221"/>
      <c r="Q2312" s="221"/>
      <c r="R2312" s="221"/>
      <c r="S2312" s="221"/>
      <c r="T2312" s="222"/>
      <c r="AT2312" s="223" t="s">
        <v>301</v>
      </c>
      <c r="AU2312" s="223" t="s">
        <v>120</v>
      </c>
      <c r="AV2312" s="14" t="s">
        <v>120</v>
      </c>
      <c r="AW2312" s="14" t="s">
        <v>32</v>
      </c>
      <c r="AX2312" s="14" t="s">
        <v>77</v>
      </c>
      <c r="AY2312" s="223" t="s">
        <v>292</v>
      </c>
    </row>
    <row r="2313" spans="2:51" s="13" customFormat="1" ht="11.25">
      <c r="B2313" s="202"/>
      <c r="C2313" s="203"/>
      <c r="D2313" s="204" t="s">
        <v>301</v>
      </c>
      <c r="E2313" s="205" t="s">
        <v>1</v>
      </c>
      <c r="F2313" s="206" t="s">
        <v>547</v>
      </c>
      <c r="G2313" s="203"/>
      <c r="H2313" s="205" t="s">
        <v>1</v>
      </c>
      <c r="I2313" s="207"/>
      <c r="J2313" s="203"/>
      <c r="K2313" s="203"/>
      <c r="L2313" s="208"/>
      <c r="M2313" s="209"/>
      <c r="N2313" s="210"/>
      <c r="O2313" s="210"/>
      <c r="P2313" s="210"/>
      <c r="Q2313" s="210"/>
      <c r="R2313" s="210"/>
      <c r="S2313" s="210"/>
      <c r="T2313" s="211"/>
      <c r="AT2313" s="212" t="s">
        <v>301</v>
      </c>
      <c r="AU2313" s="212" t="s">
        <v>120</v>
      </c>
      <c r="AV2313" s="13" t="s">
        <v>85</v>
      </c>
      <c r="AW2313" s="13" t="s">
        <v>32</v>
      </c>
      <c r="AX2313" s="13" t="s">
        <v>77</v>
      </c>
      <c r="AY2313" s="212" t="s">
        <v>292</v>
      </c>
    </row>
    <row r="2314" spans="2:51" s="14" customFormat="1" ht="11.25">
      <c r="B2314" s="213"/>
      <c r="C2314" s="214"/>
      <c r="D2314" s="204" t="s">
        <v>301</v>
      </c>
      <c r="E2314" s="215" t="s">
        <v>1</v>
      </c>
      <c r="F2314" s="216" t="s">
        <v>2102</v>
      </c>
      <c r="G2314" s="214"/>
      <c r="H2314" s="217">
        <v>5.54</v>
      </c>
      <c r="I2314" s="218"/>
      <c r="J2314" s="214"/>
      <c r="K2314" s="214"/>
      <c r="L2314" s="219"/>
      <c r="M2314" s="220"/>
      <c r="N2314" s="221"/>
      <c r="O2314" s="221"/>
      <c r="P2314" s="221"/>
      <c r="Q2314" s="221"/>
      <c r="R2314" s="221"/>
      <c r="S2314" s="221"/>
      <c r="T2314" s="222"/>
      <c r="AT2314" s="223" t="s">
        <v>301</v>
      </c>
      <c r="AU2314" s="223" t="s">
        <v>120</v>
      </c>
      <c r="AV2314" s="14" t="s">
        <v>120</v>
      </c>
      <c r="AW2314" s="14" t="s">
        <v>32</v>
      </c>
      <c r="AX2314" s="14" t="s">
        <v>77</v>
      </c>
      <c r="AY2314" s="223" t="s">
        <v>292</v>
      </c>
    </row>
    <row r="2315" spans="2:51" s="14" customFormat="1" ht="11.25">
      <c r="B2315" s="213"/>
      <c r="C2315" s="214"/>
      <c r="D2315" s="204" t="s">
        <v>301</v>
      </c>
      <c r="E2315" s="215" t="s">
        <v>1</v>
      </c>
      <c r="F2315" s="216" t="s">
        <v>2103</v>
      </c>
      <c r="G2315" s="214"/>
      <c r="H2315" s="217">
        <v>5.67</v>
      </c>
      <c r="I2315" s="218"/>
      <c r="J2315" s="214"/>
      <c r="K2315" s="214"/>
      <c r="L2315" s="219"/>
      <c r="M2315" s="220"/>
      <c r="N2315" s="221"/>
      <c r="O2315" s="221"/>
      <c r="P2315" s="221"/>
      <c r="Q2315" s="221"/>
      <c r="R2315" s="221"/>
      <c r="S2315" s="221"/>
      <c r="T2315" s="222"/>
      <c r="AT2315" s="223" t="s">
        <v>301</v>
      </c>
      <c r="AU2315" s="223" t="s">
        <v>120</v>
      </c>
      <c r="AV2315" s="14" t="s">
        <v>120</v>
      </c>
      <c r="AW2315" s="14" t="s">
        <v>32</v>
      </c>
      <c r="AX2315" s="14" t="s">
        <v>77</v>
      </c>
      <c r="AY2315" s="223" t="s">
        <v>292</v>
      </c>
    </row>
    <row r="2316" spans="2:51" s="14" customFormat="1" ht="11.25">
      <c r="B2316" s="213"/>
      <c r="C2316" s="214"/>
      <c r="D2316" s="204" t="s">
        <v>301</v>
      </c>
      <c r="E2316" s="215" t="s">
        <v>1</v>
      </c>
      <c r="F2316" s="216" t="s">
        <v>2599</v>
      </c>
      <c r="G2316" s="214"/>
      <c r="H2316" s="217">
        <v>33.96</v>
      </c>
      <c r="I2316" s="218"/>
      <c r="J2316" s="214"/>
      <c r="K2316" s="214"/>
      <c r="L2316" s="219"/>
      <c r="M2316" s="220"/>
      <c r="N2316" s="221"/>
      <c r="O2316" s="221"/>
      <c r="P2316" s="221"/>
      <c r="Q2316" s="221"/>
      <c r="R2316" s="221"/>
      <c r="S2316" s="221"/>
      <c r="T2316" s="222"/>
      <c r="AT2316" s="223" t="s">
        <v>301</v>
      </c>
      <c r="AU2316" s="223" t="s">
        <v>120</v>
      </c>
      <c r="AV2316" s="14" t="s">
        <v>120</v>
      </c>
      <c r="AW2316" s="14" t="s">
        <v>32</v>
      </c>
      <c r="AX2316" s="14" t="s">
        <v>77</v>
      </c>
      <c r="AY2316" s="223" t="s">
        <v>292</v>
      </c>
    </row>
    <row r="2317" spans="2:51" s="14" customFormat="1" ht="11.25">
      <c r="B2317" s="213"/>
      <c r="C2317" s="214"/>
      <c r="D2317" s="204" t="s">
        <v>301</v>
      </c>
      <c r="E2317" s="215" t="s">
        <v>1</v>
      </c>
      <c r="F2317" s="216" t="s">
        <v>2600</v>
      </c>
      <c r="G2317" s="214"/>
      <c r="H2317" s="217">
        <v>10.26</v>
      </c>
      <c r="I2317" s="218"/>
      <c r="J2317" s="214"/>
      <c r="K2317" s="214"/>
      <c r="L2317" s="219"/>
      <c r="M2317" s="220"/>
      <c r="N2317" s="221"/>
      <c r="O2317" s="221"/>
      <c r="P2317" s="221"/>
      <c r="Q2317" s="221"/>
      <c r="R2317" s="221"/>
      <c r="S2317" s="221"/>
      <c r="T2317" s="222"/>
      <c r="AT2317" s="223" t="s">
        <v>301</v>
      </c>
      <c r="AU2317" s="223" t="s">
        <v>120</v>
      </c>
      <c r="AV2317" s="14" t="s">
        <v>120</v>
      </c>
      <c r="AW2317" s="14" t="s">
        <v>32</v>
      </c>
      <c r="AX2317" s="14" t="s">
        <v>77</v>
      </c>
      <c r="AY2317" s="223" t="s">
        <v>292</v>
      </c>
    </row>
    <row r="2318" spans="2:51" s="14" customFormat="1" ht="11.25">
      <c r="B2318" s="213"/>
      <c r="C2318" s="214"/>
      <c r="D2318" s="204" t="s">
        <v>301</v>
      </c>
      <c r="E2318" s="215" t="s">
        <v>1</v>
      </c>
      <c r="F2318" s="216" t="s">
        <v>2601</v>
      </c>
      <c r="G2318" s="214"/>
      <c r="H2318" s="217">
        <v>5.63</v>
      </c>
      <c r="I2318" s="218"/>
      <c r="J2318" s="214"/>
      <c r="K2318" s="214"/>
      <c r="L2318" s="219"/>
      <c r="M2318" s="220"/>
      <c r="N2318" s="221"/>
      <c r="O2318" s="221"/>
      <c r="P2318" s="221"/>
      <c r="Q2318" s="221"/>
      <c r="R2318" s="221"/>
      <c r="S2318" s="221"/>
      <c r="T2318" s="222"/>
      <c r="AT2318" s="223" t="s">
        <v>301</v>
      </c>
      <c r="AU2318" s="223" t="s">
        <v>120</v>
      </c>
      <c r="AV2318" s="14" t="s">
        <v>120</v>
      </c>
      <c r="AW2318" s="14" t="s">
        <v>32</v>
      </c>
      <c r="AX2318" s="14" t="s">
        <v>77</v>
      </c>
      <c r="AY2318" s="223" t="s">
        <v>292</v>
      </c>
    </row>
    <row r="2319" spans="2:51" s="14" customFormat="1" ht="11.25">
      <c r="B2319" s="213"/>
      <c r="C2319" s="214"/>
      <c r="D2319" s="204" t="s">
        <v>301</v>
      </c>
      <c r="E2319" s="215" t="s">
        <v>1</v>
      </c>
      <c r="F2319" s="216" t="s">
        <v>2602</v>
      </c>
      <c r="G2319" s="214"/>
      <c r="H2319" s="217">
        <v>5.85</v>
      </c>
      <c r="I2319" s="218"/>
      <c r="J2319" s="214"/>
      <c r="K2319" s="214"/>
      <c r="L2319" s="219"/>
      <c r="M2319" s="220"/>
      <c r="N2319" s="221"/>
      <c r="O2319" s="221"/>
      <c r="P2319" s="221"/>
      <c r="Q2319" s="221"/>
      <c r="R2319" s="221"/>
      <c r="S2319" s="221"/>
      <c r="T2319" s="222"/>
      <c r="AT2319" s="223" t="s">
        <v>301</v>
      </c>
      <c r="AU2319" s="223" t="s">
        <v>120</v>
      </c>
      <c r="AV2319" s="14" t="s">
        <v>120</v>
      </c>
      <c r="AW2319" s="14" t="s">
        <v>32</v>
      </c>
      <c r="AX2319" s="14" t="s">
        <v>77</v>
      </c>
      <c r="AY2319" s="223" t="s">
        <v>292</v>
      </c>
    </row>
    <row r="2320" spans="2:51" s="14" customFormat="1" ht="11.25">
      <c r="B2320" s="213"/>
      <c r="C2320" s="214"/>
      <c r="D2320" s="204" t="s">
        <v>301</v>
      </c>
      <c r="E2320" s="215" t="s">
        <v>1</v>
      </c>
      <c r="F2320" s="216" t="s">
        <v>2108</v>
      </c>
      <c r="G2320" s="214"/>
      <c r="H2320" s="217">
        <v>14.29</v>
      </c>
      <c r="I2320" s="218"/>
      <c r="J2320" s="214"/>
      <c r="K2320" s="214"/>
      <c r="L2320" s="219"/>
      <c r="M2320" s="220"/>
      <c r="N2320" s="221"/>
      <c r="O2320" s="221"/>
      <c r="P2320" s="221"/>
      <c r="Q2320" s="221"/>
      <c r="R2320" s="221"/>
      <c r="S2320" s="221"/>
      <c r="T2320" s="222"/>
      <c r="AT2320" s="223" t="s">
        <v>301</v>
      </c>
      <c r="AU2320" s="223" t="s">
        <v>120</v>
      </c>
      <c r="AV2320" s="14" t="s">
        <v>120</v>
      </c>
      <c r="AW2320" s="14" t="s">
        <v>32</v>
      </c>
      <c r="AX2320" s="14" t="s">
        <v>77</v>
      </c>
      <c r="AY2320" s="223" t="s">
        <v>292</v>
      </c>
    </row>
    <row r="2321" spans="1:65" s="14" customFormat="1" ht="11.25">
      <c r="B2321" s="213"/>
      <c r="C2321" s="214"/>
      <c r="D2321" s="204" t="s">
        <v>301</v>
      </c>
      <c r="E2321" s="215" t="s">
        <v>1</v>
      </c>
      <c r="F2321" s="216" t="s">
        <v>2603</v>
      </c>
      <c r="G2321" s="214"/>
      <c r="H2321" s="217">
        <v>3.44</v>
      </c>
      <c r="I2321" s="218"/>
      <c r="J2321" s="214"/>
      <c r="K2321" s="214"/>
      <c r="L2321" s="219"/>
      <c r="M2321" s="220"/>
      <c r="N2321" s="221"/>
      <c r="O2321" s="221"/>
      <c r="P2321" s="221"/>
      <c r="Q2321" s="221"/>
      <c r="R2321" s="221"/>
      <c r="S2321" s="221"/>
      <c r="T2321" s="222"/>
      <c r="AT2321" s="223" t="s">
        <v>301</v>
      </c>
      <c r="AU2321" s="223" t="s">
        <v>120</v>
      </c>
      <c r="AV2321" s="14" t="s">
        <v>120</v>
      </c>
      <c r="AW2321" s="14" t="s">
        <v>32</v>
      </c>
      <c r="AX2321" s="14" t="s">
        <v>77</v>
      </c>
      <c r="AY2321" s="223" t="s">
        <v>292</v>
      </c>
    </row>
    <row r="2322" spans="1:65" s="13" customFormat="1" ht="11.25">
      <c r="B2322" s="202"/>
      <c r="C2322" s="203"/>
      <c r="D2322" s="204" t="s">
        <v>301</v>
      </c>
      <c r="E2322" s="205" t="s">
        <v>1</v>
      </c>
      <c r="F2322" s="206" t="s">
        <v>550</v>
      </c>
      <c r="G2322" s="203"/>
      <c r="H2322" s="205" t="s">
        <v>1</v>
      </c>
      <c r="I2322" s="207"/>
      <c r="J2322" s="203"/>
      <c r="K2322" s="203"/>
      <c r="L2322" s="208"/>
      <c r="M2322" s="209"/>
      <c r="N2322" s="210"/>
      <c r="O2322" s="210"/>
      <c r="P2322" s="210"/>
      <c r="Q2322" s="210"/>
      <c r="R2322" s="210"/>
      <c r="S2322" s="210"/>
      <c r="T2322" s="211"/>
      <c r="AT2322" s="212" t="s">
        <v>301</v>
      </c>
      <c r="AU2322" s="212" t="s">
        <v>120</v>
      </c>
      <c r="AV2322" s="13" t="s">
        <v>85</v>
      </c>
      <c r="AW2322" s="13" t="s">
        <v>32</v>
      </c>
      <c r="AX2322" s="13" t="s">
        <v>77</v>
      </c>
      <c r="AY2322" s="212" t="s">
        <v>292</v>
      </c>
    </row>
    <row r="2323" spans="1:65" s="14" customFormat="1" ht="11.25">
      <c r="B2323" s="213"/>
      <c r="C2323" s="214"/>
      <c r="D2323" s="204" t="s">
        <v>301</v>
      </c>
      <c r="E2323" s="215" t="s">
        <v>1</v>
      </c>
      <c r="F2323" s="216" t="s">
        <v>2604</v>
      </c>
      <c r="G2323" s="214"/>
      <c r="H2323" s="217">
        <v>23.64</v>
      </c>
      <c r="I2323" s="218"/>
      <c r="J2323" s="214"/>
      <c r="K2323" s="214"/>
      <c r="L2323" s="219"/>
      <c r="M2323" s="220"/>
      <c r="N2323" s="221"/>
      <c r="O2323" s="221"/>
      <c r="P2323" s="221"/>
      <c r="Q2323" s="221"/>
      <c r="R2323" s="221"/>
      <c r="S2323" s="221"/>
      <c r="T2323" s="222"/>
      <c r="AT2323" s="223" t="s">
        <v>301</v>
      </c>
      <c r="AU2323" s="223" t="s">
        <v>120</v>
      </c>
      <c r="AV2323" s="14" t="s">
        <v>120</v>
      </c>
      <c r="AW2323" s="14" t="s">
        <v>32</v>
      </c>
      <c r="AX2323" s="14" t="s">
        <v>77</v>
      </c>
      <c r="AY2323" s="223" t="s">
        <v>292</v>
      </c>
    </row>
    <row r="2324" spans="1:65" s="14" customFormat="1" ht="11.25">
      <c r="B2324" s="213"/>
      <c r="C2324" s="214"/>
      <c r="D2324" s="204" t="s">
        <v>301</v>
      </c>
      <c r="E2324" s="215" t="s">
        <v>1</v>
      </c>
      <c r="F2324" s="216" t="s">
        <v>2063</v>
      </c>
      <c r="G2324" s="214"/>
      <c r="H2324" s="217">
        <v>13.07</v>
      </c>
      <c r="I2324" s="218"/>
      <c r="J2324" s="214"/>
      <c r="K2324" s="214"/>
      <c r="L2324" s="219"/>
      <c r="M2324" s="220"/>
      <c r="N2324" s="221"/>
      <c r="O2324" s="221"/>
      <c r="P2324" s="221"/>
      <c r="Q2324" s="221"/>
      <c r="R2324" s="221"/>
      <c r="S2324" s="221"/>
      <c r="T2324" s="222"/>
      <c r="AT2324" s="223" t="s">
        <v>301</v>
      </c>
      <c r="AU2324" s="223" t="s">
        <v>120</v>
      </c>
      <c r="AV2324" s="14" t="s">
        <v>120</v>
      </c>
      <c r="AW2324" s="14" t="s">
        <v>32</v>
      </c>
      <c r="AX2324" s="14" t="s">
        <v>77</v>
      </c>
      <c r="AY2324" s="223" t="s">
        <v>292</v>
      </c>
    </row>
    <row r="2325" spans="1:65" s="14" customFormat="1" ht="11.25">
      <c r="B2325" s="213"/>
      <c r="C2325" s="214"/>
      <c r="D2325" s="204" t="s">
        <v>301</v>
      </c>
      <c r="E2325" s="215" t="s">
        <v>1</v>
      </c>
      <c r="F2325" s="216" t="s">
        <v>2605</v>
      </c>
      <c r="G2325" s="214"/>
      <c r="H2325" s="217">
        <v>11.2</v>
      </c>
      <c r="I2325" s="218"/>
      <c r="J2325" s="214"/>
      <c r="K2325" s="214"/>
      <c r="L2325" s="219"/>
      <c r="M2325" s="220"/>
      <c r="N2325" s="221"/>
      <c r="O2325" s="221"/>
      <c r="P2325" s="221"/>
      <c r="Q2325" s="221"/>
      <c r="R2325" s="221"/>
      <c r="S2325" s="221"/>
      <c r="T2325" s="222"/>
      <c r="AT2325" s="223" t="s">
        <v>301</v>
      </c>
      <c r="AU2325" s="223" t="s">
        <v>120</v>
      </c>
      <c r="AV2325" s="14" t="s">
        <v>120</v>
      </c>
      <c r="AW2325" s="14" t="s">
        <v>32</v>
      </c>
      <c r="AX2325" s="14" t="s">
        <v>77</v>
      </c>
      <c r="AY2325" s="223" t="s">
        <v>292</v>
      </c>
    </row>
    <row r="2326" spans="1:65" s="14" customFormat="1" ht="11.25">
      <c r="B2326" s="213"/>
      <c r="C2326" s="214"/>
      <c r="D2326" s="204" t="s">
        <v>301</v>
      </c>
      <c r="E2326" s="215" t="s">
        <v>1</v>
      </c>
      <c r="F2326" s="216" t="s">
        <v>2606</v>
      </c>
      <c r="G2326" s="214"/>
      <c r="H2326" s="217">
        <v>3.52</v>
      </c>
      <c r="I2326" s="218"/>
      <c r="J2326" s="214"/>
      <c r="K2326" s="214"/>
      <c r="L2326" s="219"/>
      <c r="M2326" s="220"/>
      <c r="N2326" s="221"/>
      <c r="O2326" s="221"/>
      <c r="P2326" s="221"/>
      <c r="Q2326" s="221"/>
      <c r="R2326" s="221"/>
      <c r="S2326" s="221"/>
      <c r="T2326" s="222"/>
      <c r="AT2326" s="223" t="s">
        <v>301</v>
      </c>
      <c r="AU2326" s="223" t="s">
        <v>120</v>
      </c>
      <c r="AV2326" s="14" t="s">
        <v>120</v>
      </c>
      <c r="AW2326" s="14" t="s">
        <v>32</v>
      </c>
      <c r="AX2326" s="14" t="s">
        <v>77</v>
      </c>
      <c r="AY2326" s="223" t="s">
        <v>292</v>
      </c>
    </row>
    <row r="2327" spans="1:65" s="14" customFormat="1" ht="11.25">
      <c r="B2327" s="213"/>
      <c r="C2327" s="214"/>
      <c r="D2327" s="204" t="s">
        <v>301</v>
      </c>
      <c r="E2327" s="215" t="s">
        <v>1</v>
      </c>
      <c r="F2327" s="216" t="s">
        <v>2607</v>
      </c>
      <c r="G2327" s="214"/>
      <c r="H2327" s="217">
        <v>4.63</v>
      </c>
      <c r="I2327" s="218"/>
      <c r="J2327" s="214"/>
      <c r="K2327" s="214"/>
      <c r="L2327" s="219"/>
      <c r="M2327" s="220"/>
      <c r="N2327" s="221"/>
      <c r="O2327" s="221"/>
      <c r="P2327" s="221"/>
      <c r="Q2327" s="221"/>
      <c r="R2327" s="221"/>
      <c r="S2327" s="221"/>
      <c r="T2327" s="222"/>
      <c r="AT2327" s="223" t="s">
        <v>301</v>
      </c>
      <c r="AU2327" s="223" t="s">
        <v>120</v>
      </c>
      <c r="AV2327" s="14" t="s">
        <v>120</v>
      </c>
      <c r="AW2327" s="14" t="s">
        <v>32</v>
      </c>
      <c r="AX2327" s="14" t="s">
        <v>77</v>
      </c>
      <c r="AY2327" s="223" t="s">
        <v>292</v>
      </c>
    </row>
    <row r="2328" spans="1:65" s="14" customFormat="1" ht="11.25">
      <c r="B2328" s="213"/>
      <c r="C2328" s="214"/>
      <c r="D2328" s="204" t="s">
        <v>301</v>
      </c>
      <c r="E2328" s="215" t="s">
        <v>1</v>
      </c>
      <c r="F2328" s="216" t="s">
        <v>2608</v>
      </c>
      <c r="G2328" s="214"/>
      <c r="H2328" s="217">
        <v>4.66</v>
      </c>
      <c r="I2328" s="218"/>
      <c r="J2328" s="214"/>
      <c r="K2328" s="214"/>
      <c r="L2328" s="219"/>
      <c r="M2328" s="220"/>
      <c r="N2328" s="221"/>
      <c r="O2328" s="221"/>
      <c r="P2328" s="221"/>
      <c r="Q2328" s="221"/>
      <c r="R2328" s="221"/>
      <c r="S2328" s="221"/>
      <c r="T2328" s="222"/>
      <c r="AT2328" s="223" t="s">
        <v>301</v>
      </c>
      <c r="AU2328" s="223" t="s">
        <v>120</v>
      </c>
      <c r="AV2328" s="14" t="s">
        <v>120</v>
      </c>
      <c r="AW2328" s="14" t="s">
        <v>32</v>
      </c>
      <c r="AX2328" s="14" t="s">
        <v>77</v>
      </c>
      <c r="AY2328" s="223" t="s">
        <v>292</v>
      </c>
    </row>
    <row r="2329" spans="1:65" s="14" customFormat="1" ht="11.25">
      <c r="B2329" s="213"/>
      <c r="C2329" s="214"/>
      <c r="D2329" s="204" t="s">
        <v>301</v>
      </c>
      <c r="E2329" s="215" t="s">
        <v>1</v>
      </c>
      <c r="F2329" s="216" t="s">
        <v>2609</v>
      </c>
      <c r="G2329" s="214"/>
      <c r="H2329" s="217">
        <v>4.28</v>
      </c>
      <c r="I2329" s="218"/>
      <c r="J2329" s="214"/>
      <c r="K2329" s="214"/>
      <c r="L2329" s="219"/>
      <c r="M2329" s="220"/>
      <c r="N2329" s="221"/>
      <c r="O2329" s="221"/>
      <c r="P2329" s="221"/>
      <c r="Q2329" s="221"/>
      <c r="R2329" s="221"/>
      <c r="S2329" s="221"/>
      <c r="T2329" s="222"/>
      <c r="AT2329" s="223" t="s">
        <v>301</v>
      </c>
      <c r="AU2329" s="223" t="s">
        <v>120</v>
      </c>
      <c r="AV2329" s="14" t="s">
        <v>120</v>
      </c>
      <c r="AW2329" s="14" t="s">
        <v>32</v>
      </c>
      <c r="AX2329" s="14" t="s">
        <v>77</v>
      </c>
      <c r="AY2329" s="223" t="s">
        <v>292</v>
      </c>
    </row>
    <row r="2330" spans="1:65" s="16" customFormat="1" ht="11.25">
      <c r="B2330" s="235"/>
      <c r="C2330" s="236"/>
      <c r="D2330" s="204" t="s">
        <v>301</v>
      </c>
      <c r="E2330" s="237" t="s">
        <v>190</v>
      </c>
      <c r="F2330" s="238" t="s">
        <v>316</v>
      </c>
      <c r="G2330" s="236"/>
      <c r="H2330" s="239">
        <v>405.84</v>
      </c>
      <c r="I2330" s="240"/>
      <c r="J2330" s="236"/>
      <c r="K2330" s="236"/>
      <c r="L2330" s="241"/>
      <c r="M2330" s="242"/>
      <c r="N2330" s="243"/>
      <c r="O2330" s="243"/>
      <c r="P2330" s="243"/>
      <c r="Q2330" s="243"/>
      <c r="R2330" s="243"/>
      <c r="S2330" s="243"/>
      <c r="T2330" s="244"/>
      <c r="AT2330" s="245" t="s">
        <v>301</v>
      </c>
      <c r="AU2330" s="245" t="s">
        <v>120</v>
      </c>
      <c r="AV2330" s="16" t="s">
        <v>317</v>
      </c>
      <c r="AW2330" s="16" t="s">
        <v>32</v>
      </c>
      <c r="AX2330" s="16" t="s">
        <v>77</v>
      </c>
      <c r="AY2330" s="245" t="s">
        <v>292</v>
      </c>
    </row>
    <row r="2331" spans="1:65" s="15" customFormat="1" ht="11.25">
      <c r="B2331" s="224"/>
      <c r="C2331" s="225"/>
      <c r="D2331" s="204" t="s">
        <v>301</v>
      </c>
      <c r="E2331" s="226" t="s">
        <v>1</v>
      </c>
      <c r="F2331" s="227" t="s">
        <v>304</v>
      </c>
      <c r="G2331" s="225"/>
      <c r="H2331" s="228">
        <v>1002.46</v>
      </c>
      <c r="I2331" s="229"/>
      <c r="J2331" s="225"/>
      <c r="K2331" s="225"/>
      <c r="L2331" s="230"/>
      <c r="M2331" s="231"/>
      <c r="N2331" s="232"/>
      <c r="O2331" s="232"/>
      <c r="P2331" s="232"/>
      <c r="Q2331" s="232"/>
      <c r="R2331" s="232"/>
      <c r="S2331" s="232"/>
      <c r="T2331" s="233"/>
      <c r="AT2331" s="234" t="s">
        <v>301</v>
      </c>
      <c r="AU2331" s="234" t="s">
        <v>120</v>
      </c>
      <c r="AV2331" s="15" t="s">
        <v>299</v>
      </c>
      <c r="AW2331" s="15" t="s">
        <v>32</v>
      </c>
      <c r="AX2331" s="15" t="s">
        <v>85</v>
      </c>
      <c r="AY2331" s="234" t="s">
        <v>292</v>
      </c>
    </row>
    <row r="2332" spans="1:65" s="2" customFormat="1" ht="24.2" customHeight="1">
      <c r="A2332" s="35"/>
      <c r="B2332" s="36"/>
      <c r="C2332" s="189" t="s">
        <v>2610</v>
      </c>
      <c r="D2332" s="189" t="s">
        <v>294</v>
      </c>
      <c r="E2332" s="190" t="s">
        <v>2611</v>
      </c>
      <c r="F2332" s="191" t="s">
        <v>2612</v>
      </c>
      <c r="G2332" s="192" t="s">
        <v>407</v>
      </c>
      <c r="H2332" s="193">
        <v>758</v>
      </c>
      <c r="I2332" s="194"/>
      <c r="J2332" s="195">
        <f>ROUND(I2332*H2332,2)</f>
        <v>0</v>
      </c>
      <c r="K2332" s="191" t="s">
        <v>298</v>
      </c>
      <c r="L2332" s="40"/>
      <c r="M2332" s="196" t="s">
        <v>1</v>
      </c>
      <c r="N2332" s="197" t="s">
        <v>43</v>
      </c>
      <c r="O2332" s="72"/>
      <c r="P2332" s="198">
        <f>O2332*H2332</f>
        <v>0</v>
      </c>
      <c r="Q2332" s="198">
        <v>0</v>
      </c>
      <c r="R2332" s="198">
        <f>Q2332*H2332</f>
        <v>0</v>
      </c>
      <c r="S2332" s="198">
        <v>0</v>
      </c>
      <c r="T2332" s="199">
        <f>S2332*H2332</f>
        <v>0</v>
      </c>
      <c r="U2332" s="35"/>
      <c r="V2332" s="35"/>
      <c r="W2332" s="35"/>
      <c r="X2332" s="35"/>
      <c r="Y2332" s="35"/>
      <c r="Z2332" s="35"/>
      <c r="AA2332" s="35"/>
      <c r="AB2332" s="35"/>
      <c r="AC2332" s="35"/>
      <c r="AD2332" s="35"/>
      <c r="AE2332" s="35"/>
      <c r="AR2332" s="200" t="s">
        <v>438</v>
      </c>
      <c r="AT2332" s="200" t="s">
        <v>294</v>
      </c>
      <c r="AU2332" s="200" t="s">
        <v>120</v>
      </c>
      <c r="AY2332" s="18" t="s">
        <v>292</v>
      </c>
      <c r="BE2332" s="201">
        <f>IF(N2332="základní",J2332,0)</f>
        <v>0</v>
      </c>
      <c r="BF2332" s="201">
        <f>IF(N2332="snížená",J2332,0)</f>
        <v>0</v>
      </c>
      <c r="BG2332" s="201">
        <f>IF(N2332="zákl. přenesená",J2332,0)</f>
        <v>0</v>
      </c>
      <c r="BH2332" s="201">
        <f>IF(N2332="sníž. přenesená",J2332,0)</f>
        <v>0</v>
      </c>
      <c r="BI2332" s="201">
        <f>IF(N2332="nulová",J2332,0)</f>
        <v>0</v>
      </c>
      <c r="BJ2332" s="18" t="s">
        <v>120</v>
      </c>
      <c r="BK2332" s="201">
        <f>ROUND(I2332*H2332,2)</f>
        <v>0</v>
      </c>
      <c r="BL2332" s="18" t="s">
        <v>438</v>
      </c>
      <c r="BM2332" s="200" t="s">
        <v>2613</v>
      </c>
    </row>
    <row r="2333" spans="1:65" s="2" customFormat="1" ht="21.75" customHeight="1">
      <c r="A2333" s="35"/>
      <c r="B2333" s="36"/>
      <c r="C2333" s="246" t="s">
        <v>2614</v>
      </c>
      <c r="D2333" s="246" t="s">
        <v>626</v>
      </c>
      <c r="E2333" s="247" t="s">
        <v>2615</v>
      </c>
      <c r="F2333" s="248" t="s">
        <v>2616</v>
      </c>
      <c r="G2333" s="249" t="s">
        <v>407</v>
      </c>
      <c r="H2333" s="250">
        <v>758</v>
      </c>
      <c r="I2333" s="251"/>
      <c r="J2333" s="252">
        <f>ROUND(I2333*H2333,2)</f>
        <v>0</v>
      </c>
      <c r="K2333" s="248" t="s">
        <v>298</v>
      </c>
      <c r="L2333" s="253"/>
      <c r="M2333" s="254" t="s">
        <v>1</v>
      </c>
      <c r="N2333" s="255" t="s">
        <v>43</v>
      </c>
      <c r="O2333" s="72"/>
      <c r="P2333" s="198">
        <f>O2333*H2333</f>
        <v>0</v>
      </c>
      <c r="Q2333" s="198">
        <v>1.2999999999999999E-4</v>
      </c>
      <c r="R2333" s="198">
        <f>Q2333*H2333</f>
        <v>9.8539999999999989E-2</v>
      </c>
      <c r="S2333" s="198">
        <v>0</v>
      </c>
      <c r="T2333" s="199">
        <f>S2333*H2333</f>
        <v>0</v>
      </c>
      <c r="U2333" s="35"/>
      <c r="V2333" s="35"/>
      <c r="W2333" s="35"/>
      <c r="X2333" s="35"/>
      <c r="Y2333" s="35"/>
      <c r="Z2333" s="35"/>
      <c r="AA2333" s="35"/>
      <c r="AB2333" s="35"/>
      <c r="AC2333" s="35"/>
      <c r="AD2333" s="35"/>
      <c r="AE2333" s="35"/>
      <c r="AR2333" s="200" t="s">
        <v>573</v>
      </c>
      <c r="AT2333" s="200" t="s">
        <v>626</v>
      </c>
      <c r="AU2333" s="200" t="s">
        <v>120</v>
      </c>
      <c r="AY2333" s="18" t="s">
        <v>292</v>
      </c>
      <c r="BE2333" s="201">
        <f>IF(N2333="základní",J2333,0)</f>
        <v>0</v>
      </c>
      <c r="BF2333" s="201">
        <f>IF(N2333="snížená",J2333,0)</f>
        <v>0</v>
      </c>
      <c r="BG2333" s="201">
        <f>IF(N2333="zákl. přenesená",J2333,0)</f>
        <v>0</v>
      </c>
      <c r="BH2333" s="201">
        <f>IF(N2333="sníž. přenesená",J2333,0)</f>
        <v>0</v>
      </c>
      <c r="BI2333" s="201">
        <f>IF(N2333="nulová",J2333,0)</f>
        <v>0</v>
      </c>
      <c r="BJ2333" s="18" t="s">
        <v>120</v>
      </c>
      <c r="BK2333" s="201">
        <f>ROUND(I2333*H2333,2)</f>
        <v>0</v>
      </c>
      <c r="BL2333" s="18" t="s">
        <v>438</v>
      </c>
      <c r="BM2333" s="200" t="s">
        <v>2617</v>
      </c>
    </row>
    <row r="2334" spans="1:65" s="2" customFormat="1" ht="37.9" customHeight="1">
      <c r="A2334" s="35"/>
      <c r="B2334" s="36"/>
      <c r="C2334" s="189" t="s">
        <v>2618</v>
      </c>
      <c r="D2334" s="189" t="s">
        <v>294</v>
      </c>
      <c r="E2334" s="190" t="s">
        <v>2619</v>
      </c>
      <c r="F2334" s="191" t="s">
        <v>2620</v>
      </c>
      <c r="G2334" s="192" t="s">
        <v>297</v>
      </c>
      <c r="H2334" s="193">
        <v>1002.46</v>
      </c>
      <c r="I2334" s="194"/>
      <c r="J2334" s="195">
        <f>ROUND(I2334*H2334,2)</f>
        <v>0</v>
      </c>
      <c r="K2334" s="191" t="s">
        <v>298</v>
      </c>
      <c r="L2334" s="40"/>
      <c r="M2334" s="196" t="s">
        <v>1</v>
      </c>
      <c r="N2334" s="197" t="s">
        <v>43</v>
      </c>
      <c r="O2334" s="72"/>
      <c r="P2334" s="198">
        <f>O2334*H2334</f>
        <v>0</v>
      </c>
      <c r="Q2334" s="198">
        <v>0</v>
      </c>
      <c r="R2334" s="198">
        <f>Q2334*H2334</f>
        <v>0</v>
      </c>
      <c r="S2334" s="198">
        <v>0</v>
      </c>
      <c r="T2334" s="199">
        <f>S2334*H2334</f>
        <v>0</v>
      </c>
      <c r="U2334" s="35"/>
      <c r="V2334" s="35"/>
      <c r="W2334" s="35"/>
      <c r="X2334" s="35"/>
      <c r="Y2334" s="35"/>
      <c r="Z2334" s="35"/>
      <c r="AA2334" s="35"/>
      <c r="AB2334" s="35"/>
      <c r="AC2334" s="35"/>
      <c r="AD2334" s="35"/>
      <c r="AE2334" s="35"/>
      <c r="AR2334" s="200" t="s">
        <v>438</v>
      </c>
      <c r="AT2334" s="200" t="s">
        <v>294</v>
      </c>
      <c r="AU2334" s="200" t="s">
        <v>120</v>
      </c>
      <c r="AY2334" s="18" t="s">
        <v>292</v>
      </c>
      <c r="BE2334" s="201">
        <f>IF(N2334="základní",J2334,0)</f>
        <v>0</v>
      </c>
      <c r="BF2334" s="201">
        <f>IF(N2334="snížená",J2334,0)</f>
        <v>0</v>
      </c>
      <c r="BG2334" s="201">
        <f>IF(N2334="zákl. přenesená",J2334,0)</f>
        <v>0</v>
      </c>
      <c r="BH2334" s="201">
        <f>IF(N2334="sníž. přenesená",J2334,0)</f>
        <v>0</v>
      </c>
      <c r="BI2334" s="201">
        <f>IF(N2334="nulová",J2334,0)</f>
        <v>0</v>
      </c>
      <c r="BJ2334" s="18" t="s">
        <v>120</v>
      </c>
      <c r="BK2334" s="201">
        <f>ROUND(I2334*H2334,2)</f>
        <v>0</v>
      </c>
      <c r="BL2334" s="18" t="s">
        <v>438</v>
      </c>
      <c r="BM2334" s="200" t="s">
        <v>2621</v>
      </c>
    </row>
    <row r="2335" spans="1:65" s="14" customFormat="1" ht="11.25">
      <c r="B2335" s="213"/>
      <c r="C2335" s="214"/>
      <c r="D2335" s="204" t="s">
        <v>301</v>
      </c>
      <c r="E2335" s="215" t="s">
        <v>1</v>
      </c>
      <c r="F2335" s="216" t="s">
        <v>2518</v>
      </c>
      <c r="G2335" s="214"/>
      <c r="H2335" s="217">
        <v>1002.46</v>
      </c>
      <c r="I2335" s="218"/>
      <c r="J2335" s="214"/>
      <c r="K2335" s="214"/>
      <c r="L2335" s="219"/>
      <c r="M2335" s="220"/>
      <c r="N2335" s="221"/>
      <c r="O2335" s="221"/>
      <c r="P2335" s="221"/>
      <c r="Q2335" s="221"/>
      <c r="R2335" s="221"/>
      <c r="S2335" s="221"/>
      <c r="T2335" s="222"/>
      <c r="AT2335" s="223" t="s">
        <v>301</v>
      </c>
      <c r="AU2335" s="223" t="s">
        <v>120</v>
      </c>
      <c r="AV2335" s="14" t="s">
        <v>120</v>
      </c>
      <c r="AW2335" s="14" t="s">
        <v>32</v>
      </c>
      <c r="AX2335" s="14" t="s">
        <v>85</v>
      </c>
      <c r="AY2335" s="223" t="s">
        <v>292</v>
      </c>
    </row>
    <row r="2336" spans="1:65" s="2" customFormat="1" ht="24.2" customHeight="1">
      <c r="A2336" s="35"/>
      <c r="B2336" s="36"/>
      <c r="C2336" s="189" t="s">
        <v>2622</v>
      </c>
      <c r="D2336" s="189" t="s">
        <v>294</v>
      </c>
      <c r="E2336" s="190" t="s">
        <v>2623</v>
      </c>
      <c r="F2336" s="191" t="s">
        <v>2624</v>
      </c>
      <c r="G2336" s="192" t="s">
        <v>297</v>
      </c>
      <c r="H2336" s="193">
        <v>466.71600000000001</v>
      </c>
      <c r="I2336" s="194"/>
      <c r="J2336" s="195">
        <f>ROUND(I2336*H2336,2)</f>
        <v>0</v>
      </c>
      <c r="K2336" s="191" t="s">
        <v>298</v>
      </c>
      <c r="L2336" s="40"/>
      <c r="M2336" s="196" t="s">
        <v>1</v>
      </c>
      <c r="N2336" s="197" t="s">
        <v>43</v>
      </c>
      <c r="O2336" s="72"/>
      <c r="P2336" s="198">
        <f>O2336*H2336</f>
        <v>0</v>
      </c>
      <c r="Q2336" s="198">
        <v>1.5E-3</v>
      </c>
      <c r="R2336" s="198">
        <f>Q2336*H2336</f>
        <v>0.70007399999999997</v>
      </c>
      <c r="S2336" s="198">
        <v>0</v>
      </c>
      <c r="T2336" s="199">
        <f>S2336*H2336</f>
        <v>0</v>
      </c>
      <c r="U2336" s="35"/>
      <c r="V2336" s="35"/>
      <c r="W2336" s="35"/>
      <c r="X2336" s="35"/>
      <c r="Y2336" s="35"/>
      <c r="Z2336" s="35"/>
      <c r="AA2336" s="35"/>
      <c r="AB2336" s="35"/>
      <c r="AC2336" s="35"/>
      <c r="AD2336" s="35"/>
      <c r="AE2336" s="35"/>
      <c r="AR2336" s="200" t="s">
        <v>438</v>
      </c>
      <c r="AT2336" s="200" t="s">
        <v>294</v>
      </c>
      <c r="AU2336" s="200" t="s">
        <v>120</v>
      </c>
      <c r="AY2336" s="18" t="s">
        <v>292</v>
      </c>
      <c r="BE2336" s="201">
        <f>IF(N2336="základní",J2336,0)</f>
        <v>0</v>
      </c>
      <c r="BF2336" s="201">
        <f>IF(N2336="snížená",J2336,0)</f>
        <v>0</v>
      </c>
      <c r="BG2336" s="201">
        <f>IF(N2336="zákl. přenesená",J2336,0)</f>
        <v>0</v>
      </c>
      <c r="BH2336" s="201">
        <f>IF(N2336="sníž. přenesená",J2336,0)</f>
        <v>0</v>
      </c>
      <c r="BI2336" s="201">
        <f>IF(N2336="nulová",J2336,0)</f>
        <v>0</v>
      </c>
      <c r="BJ2336" s="18" t="s">
        <v>120</v>
      </c>
      <c r="BK2336" s="201">
        <f>ROUND(I2336*H2336,2)</f>
        <v>0</v>
      </c>
      <c r="BL2336" s="18" t="s">
        <v>438</v>
      </c>
      <c r="BM2336" s="200" t="s">
        <v>2625</v>
      </c>
    </row>
    <row r="2337" spans="1:65" s="14" customFormat="1" ht="11.25">
      <c r="B2337" s="213"/>
      <c r="C2337" s="214"/>
      <c r="D2337" s="204" t="s">
        <v>301</v>
      </c>
      <c r="E2337" s="215" t="s">
        <v>1</v>
      </c>
      <c r="F2337" s="216" t="s">
        <v>2626</v>
      </c>
      <c r="G2337" s="214"/>
      <c r="H2337" s="217">
        <v>466.71600000000001</v>
      </c>
      <c r="I2337" s="218"/>
      <c r="J2337" s="214"/>
      <c r="K2337" s="214"/>
      <c r="L2337" s="219"/>
      <c r="M2337" s="220"/>
      <c r="N2337" s="221"/>
      <c r="O2337" s="221"/>
      <c r="P2337" s="221"/>
      <c r="Q2337" s="221"/>
      <c r="R2337" s="221"/>
      <c r="S2337" s="221"/>
      <c r="T2337" s="222"/>
      <c r="AT2337" s="223" t="s">
        <v>301</v>
      </c>
      <c r="AU2337" s="223" t="s">
        <v>120</v>
      </c>
      <c r="AV2337" s="14" t="s">
        <v>120</v>
      </c>
      <c r="AW2337" s="14" t="s">
        <v>32</v>
      </c>
      <c r="AX2337" s="14" t="s">
        <v>85</v>
      </c>
      <c r="AY2337" s="223" t="s">
        <v>292</v>
      </c>
    </row>
    <row r="2338" spans="1:65" s="2" customFormat="1" ht="21.75" customHeight="1">
      <c r="A2338" s="35"/>
      <c r="B2338" s="36"/>
      <c r="C2338" s="189" t="s">
        <v>2627</v>
      </c>
      <c r="D2338" s="189" t="s">
        <v>294</v>
      </c>
      <c r="E2338" s="190" t="s">
        <v>2628</v>
      </c>
      <c r="F2338" s="191" t="s">
        <v>2629</v>
      </c>
      <c r="G2338" s="192" t="s">
        <v>407</v>
      </c>
      <c r="H2338" s="193">
        <v>259.44499999999999</v>
      </c>
      <c r="I2338" s="194"/>
      <c r="J2338" s="195">
        <f>ROUND(I2338*H2338,2)</f>
        <v>0</v>
      </c>
      <c r="K2338" s="191" t="s">
        <v>298</v>
      </c>
      <c r="L2338" s="40"/>
      <c r="M2338" s="196" t="s">
        <v>1</v>
      </c>
      <c r="N2338" s="197" t="s">
        <v>43</v>
      </c>
      <c r="O2338" s="72"/>
      <c r="P2338" s="198">
        <f>O2338*H2338</f>
        <v>0</v>
      </c>
      <c r="Q2338" s="198">
        <v>0</v>
      </c>
      <c r="R2338" s="198">
        <f>Q2338*H2338</f>
        <v>0</v>
      </c>
      <c r="S2338" s="198">
        <v>0</v>
      </c>
      <c r="T2338" s="199">
        <f>S2338*H2338</f>
        <v>0</v>
      </c>
      <c r="U2338" s="35"/>
      <c r="V2338" s="35"/>
      <c r="W2338" s="35"/>
      <c r="X2338" s="35"/>
      <c r="Y2338" s="35"/>
      <c r="Z2338" s="35"/>
      <c r="AA2338" s="35"/>
      <c r="AB2338" s="35"/>
      <c r="AC2338" s="35"/>
      <c r="AD2338" s="35"/>
      <c r="AE2338" s="35"/>
      <c r="AR2338" s="200" t="s">
        <v>438</v>
      </c>
      <c r="AT2338" s="200" t="s">
        <v>294</v>
      </c>
      <c r="AU2338" s="200" t="s">
        <v>120</v>
      </c>
      <c r="AY2338" s="18" t="s">
        <v>292</v>
      </c>
      <c r="BE2338" s="201">
        <f>IF(N2338="základní",J2338,0)</f>
        <v>0</v>
      </c>
      <c r="BF2338" s="201">
        <f>IF(N2338="snížená",J2338,0)</f>
        <v>0</v>
      </c>
      <c r="BG2338" s="201">
        <f>IF(N2338="zákl. přenesená",J2338,0)</f>
        <v>0</v>
      </c>
      <c r="BH2338" s="201">
        <f>IF(N2338="sníž. přenesená",J2338,0)</f>
        <v>0</v>
      </c>
      <c r="BI2338" s="201">
        <f>IF(N2338="nulová",J2338,0)</f>
        <v>0</v>
      </c>
      <c r="BJ2338" s="18" t="s">
        <v>120</v>
      </c>
      <c r="BK2338" s="201">
        <f>ROUND(I2338*H2338,2)</f>
        <v>0</v>
      </c>
      <c r="BL2338" s="18" t="s">
        <v>438</v>
      </c>
      <c r="BM2338" s="200" t="s">
        <v>2630</v>
      </c>
    </row>
    <row r="2339" spans="1:65" s="2" customFormat="1" ht="24.2" customHeight="1">
      <c r="A2339" s="35"/>
      <c r="B2339" s="36"/>
      <c r="C2339" s="189" t="s">
        <v>2631</v>
      </c>
      <c r="D2339" s="189" t="s">
        <v>294</v>
      </c>
      <c r="E2339" s="190" t="s">
        <v>2632</v>
      </c>
      <c r="F2339" s="191" t="s">
        <v>2633</v>
      </c>
      <c r="G2339" s="192" t="s">
        <v>365</v>
      </c>
      <c r="H2339" s="193">
        <v>28.721</v>
      </c>
      <c r="I2339" s="194"/>
      <c r="J2339" s="195">
        <f>ROUND(I2339*H2339,2)</f>
        <v>0</v>
      </c>
      <c r="K2339" s="191" t="s">
        <v>298</v>
      </c>
      <c r="L2339" s="40"/>
      <c r="M2339" s="196" t="s">
        <v>1</v>
      </c>
      <c r="N2339" s="197" t="s">
        <v>43</v>
      </c>
      <c r="O2339" s="72"/>
      <c r="P2339" s="198">
        <f>O2339*H2339</f>
        <v>0</v>
      </c>
      <c r="Q2339" s="198">
        <v>0</v>
      </c>
      <c r="R2339" s="198">
        <f>Q2339*H2339</f>
        <v>0</v>
      </c>
      <c r="S2339" s="198">
        <v>0</v>
      </c>
      <c r="T2339" s="199">
        <f>S2339*H2339</f>
        <v>0</v>
      </c>
      <c r="U2339" s="35"/>
      <c r="V2339" s="35"/>
      <c r="W2339" s="35"/>
      <c r="X2339" s="35"/>
      <c r="Y2339" s="35"/>
      <c r="Z2339" s="35"/>
      <c r="AA2339" s="35"/>
      <c r="AB2339" s="35"/>
      <c r="AC2339" s="35"/>
      <c r="AD2339" s="35"/>
      <c r="AE2339" s="35"/>
      <c r="AR2339" s="200" t="s">
        <v>438</v>
      </c>
      <c r="AT2339" s="200" t="s">
        <v>294</v>
      </c>
      <c r="AU2339" s="200" t="s">
        <v>120</v>
      </c>
      <c r="AY2339" s="18" t="s">
        <v>292</v>
      </c>
      <c r="BE2339" s="201">
        <f>IF(N2339="základní",J2339,0)</f>
        <v>0</v>
      </c>
      <c r="BF2339" s="201">
        <f>IF(N2339="snížená",J2339,0)</f>
        <v>0</v>
      </c>
      <c r="BG2339" s="201">
        <f>IF(N2339="zákl. přenesená",J2339,0)</f>
        <v>0</v>
      </c>
      <c r="BH2339" s="201">
        <f>IF(N2339="sníž. přenesená",J2339,0)</f>
        <v>0</v>
      </c>
      <c r="BI2339" s="201">
        <f>IF(N2339="nulová",J2339,0)</f>
        <v>0</v>
      </c>
      <c r="BJ2339" s="18" t="s">
        <v>120</v>
      </c>
      <c r="BK2339" s="201">
        <f>ROUND(I2339*H2339,2)</f>
        <v>0</v>
      </c>
      <c r="BL2339" s="18" t="s">
        <v>438</v>
      </c>
      <c r="BM2339" s="200" t="s">
        <v>2634</v>
      </c>
    </row>
    <row r="2340" spans="1:65" s="12" customFormat="1" ht="22.9" customHeight="1">
      <c r="B2340" s="173"/>
      <c r="C2340" s="174"/>
      <c r="D2340" s="175" t="s">
        <v>76</v>
      </c>
      <c r="E2340" s="187" t="s">
        <v>2635</v>
      </c>
      <c r="F2340" s="187" t="s">
        <v>2636</v>
      </c>
      <c r="G2340" s="174"/>
      <c r="H2340" s="174"/>
      <c r="I2340" s="177"/>
      <c r="J2340" s="188">
        <f>BK2340</f>
        <v>0</v>
      </c>
      <c r="K2340" s="174"/>
      <c r="L2340" s="179"/>
      <c r="M2340" s="180"/>
      <c r="N2340" s="181"/>
      <c r="O2340" s="181"/>
      <c r="P2340" s="182">
        <f>SUM(P2341:P2541)</f>
        <v>0</v>
      </c>
      <c r="Q2340" s="181"/>
      <c r="R2340" s="182">
        <f>SUM(R2341:R2541)</f>
        <v>9.1741499600000012</v>
      </c>
      <c r="S2340" s="181"/>
      <c r="T2340" s="183">
        <f>SUM(T2341:T2541)</f>
        <v>0</v>
      </c>
      <c r="AR2340" s="184" t="s">
        <v>120</v>
      </c>
      <c r="AT2340" s="185" t="s">
        <v>76</v>
      </c>
      <c r="AU2340" s="185" t="s">
        <v>85</v>
      </c>
      <c r="AY2340" s="184" t="s">
        <v>292</v>
      </c>
      <c r="BK2340" s="186">
        <f>SUM(BK2341:BK2541)</f>
        <v>0</v>
      </c>
    </row>
    <row r="2341" spans="1:65" s="2" customFormat="1" ht="16.5" customHeight="1">
      <c r="A2341" s="35"/>
      <c r="B2341" s="36"/>
      <c r="C2341" s="189" t="s">
        <v>2637</v>
      </c>
      <c r="D2341" s="189" t="s">
        <v>294</v>
      </c>
      <c r="E2341" s="190" t="s">
        <v>2638</v>
      </c>
      <c r="F2341" s="191" t="s">
        <v>2639</v>
      </c>
      <c r="G2341" s="192" t="s">
        <v>297</v>
      </c>
      <c r="H2341" s="193">
        <v>2466.41</v>
      </c>
      <c r="I2341" s="194"/>
      <c r="J2341" s="195">
        <f>ROUND(I2341*H2341,2)</f>
        <v>0</v>
      </c>
      <c r="K2341" s="191" t="s">
        <v>298</v>
      </c>
      <c r="L2341" s="40"/>
      <c r="M2341" s="196" t="s">
        <v>1</v>
      </c>
      <c r="N2341" s="197" t="s">
        <v>43</v>
      </c>
      <c r="O2341" s="72"/>
      <c r="P2341" s="198">
        <f>O2341*H2341</f>
        <v>0</v>
      </c>
      <c r="Q2341" s="198">
        <v>0</v>
      </c>
      <c r="R2341" s="198">
        <f>Q2341*H2341</f>
        <v>0</v>
      </c>
      <c r="S2341" s="198">
        <v>0</v>
      </c>
      <c r="T2341" s="199">
        <f>S2341*H2341</f>
        <v>0</v>
      </c>
      <c r="U2341" s="35"/>
      <c r="V2341" s="35"/>
      <c r="W2341" s="35"/>
      <c r="X2341" s="35"/>
      <c r="Y2341" s="35"/>
      <c r="Z2341" s="35"/>
      <c r="AA2341" s="35"/>
      <c r="AB2341" s="35"/>
      <c r="AC2341" s="35"/>
      <c r="AD2341" s="35"/>
      <c r="AE2341" s="35"/>
      <c r="AR2341" s="200" t="s">
        <v>438</v>
      </c>
      <c r="AT2341" s="200" t="s">
        <v>294</v>
      </c>
      <c r="AU2341" s="200" t="s">
        <v>120</v>
      </c>
      <c r="AY2341" s="18" t="s">
        <v>292</v>
      </c>
      <c r="BE2341" s="201">
        <f>IF(N2341="základní",J2341,0)</f>
        <v>0</v>
      </c>
      <c r="BF2341" s="201">
        <f>IF(N2341="snížená",J2341,0)</f>
        <v>0</v>
      </c>
      <c r="BG2341" s="201">
        <f>IF(N2341="zákl. přenesená",J2341,0)</f>
        <v>0</v>
      </c>
      <c r="BH2341" s="201">
        <f>IF(N2341="sníž. přenesená",J2341,0)</f>
        <v>0</v>
      </c>
      <c r="BI2341" s="201">
        <f>IF(N2341="nulová",J2341,0)</f>
        <v>0</v>
      </c>
      <c r="BJ2341" s="18" t="s">
        <v>120</v>
      </c>
      <c r="BK2341" s="201">
        <f>ROUND(I2341*H2341,2)</f>
        <v>0</v>
      </c>
      <c r="BL2341" s="18" t="s">
        <v>438</v>
      </c>
      <c r="BM2341" s="200" t="s">
        <v>2640</v>
      </c>
    </row>
    <row r="2342" spans="1:65" s="14" customFormat="1" ht="11.25">
      <c r="B2342" s="213"/>
      <c r="C2342" s="214"/>
      <c r="D2342" s="204" t="s">
        <v>301</v>
      </c>
      <c r="E2342" s="215" t="s">
        <v>1</v>
      </c>
      <c r="F2342" s="216" t="s">
        <v>2641</v>
      </c>
      <c r="G2342" s="214"/>
      <c r="H2342" s="217">
        <v>2466.41</v>
      </c>
      <c r="I2342" s="218"/>
      <c r="J2342" s="214"/>
      <c r="K2342" s="214"/>
      <c r="L2342" s="219"/>
      <c r="M2342" s="220"/>
      <c r="N2342" s="221"/>
      <c r="O2342" s="221"/>
      <c r="P2342" s="221"/>
      <c r="Q2342" s="221"/>
      <c r="R2342" s="221"/>
      <c r="S2342" s="221"/>
      <c r="T2342" s="222"/>
      <c r="AT2342" s="223" t="s">
        <v>301</v>
      </c>
      <c r="AU2342" s="223" t="s">
        <v>120</v>
      </c>
      <c r="AV2342" s="14" t="s">
        <v>120</v>
      </c>
      <c r="AW2342" s="14" t="s">
        <v>32</v>
      </c>
      <c r="AX2342" s="14" t="s">
        <v>85</v>
      </c>
      <c r="AY2342" s="223" t="s">
        <v>292</v>
      </c>
    </row>
    <row r="2343" spans="1:65" s="2" customFormat="1" ht="24.2" customHeight="1">
      <c r="A2343" s="35"/>
      <c r="B2343" s="36"/>
      <c r="C2343" s="189" t="s">
        <v>2642</v>
      </c>
      <c r="D2343" s="189" t="s">
        <v>294</v>
      </c>
      <c r="E2343" s="190" t="s">
        <v>2643</v>
      </c>
      <c r="F2343" s="191" t="s">
        <v>2644</v>
      </c>
      <c r="G2343" s="192" t="s">
        <v>297</v>
      </c>
      <c r="H2343" s="193">
        <v>2466.41</v>
      </c>
      <c r="I2343" s="194"/>
      <c r="J2343" s="195">
        <f>ROUND(I2343*H2343,2)</f>
        <v>0</v>
      </c>
      <c r="K2343" s="191" t="s">
        <v>298</v>
      </c>
      <c r="L2343" s="40"/>
      <c r="M2343" s="196" t="s">
        <v>1</v>
      </c>
      <c r="N2343" s="197" t="s">
        <v>43</v>
      </c>
      <c r="O2343" s="72"/>
      <c r="P2343" s="198">
        <f>O2343*H2343</f>
        <v>0</v>
      </c>
      <c r="Q2343" s="198">
        <v>3.0000000000000001E-5</v>
      </c>
      <c r="R2343" s="198">
        <f>Q2343*H2343</f>
        <v>7.3992299999999997E-2</v>
      </c>
      <c r="S2343" s="198">
        <v>0</v>
      </c>
      <c r="T2343" s="199">
        <f>S2343*H2343</f>
        <v>0</v>
      </c>
      <c r="U2343" s="35"/>
      <c r="V2343" s="35"/>
      <c r="W2343" s="35"/>
      <c r="X2343" s="35"/>
      <c r="Y2343" s="35"/>
      <c r="Z2343" s="35"/>
      <c r="AA2343" s="35"/>
      <c r="AB2343" s="35"/>
      <c r="AC2343" s="35"/>
      <c r="AD2343" s="35"/>
      <c r="AE2343" s="35"/>
      <c r="AR2343" s="200" t="s">
        <v>438</v>
      </c>
      <c r="AT2343" s="200" t="s">
        <v>294</v>
      </c>
      <c r="AU2343" s="200" t="s">
        <v>120</v>
      </c>
      <c r="AY2343" s="18" t="s">
        <v>292</v>
      </c>
      <c r="BE2343" s="201">
        <f>IF(N2343="základní",J2343,0)</f>
        <v>0</v>
      </c>
      <c r="BF2343" s="201">
        <f>IF(N2343="snížená",J2343,0)</f>
        <v>0</v>
      </c>
      <c r="BG2343" s="201">
        <f>IF(N2343="zákl. přenesená",J2343,0)</f>
        <v>0</v>
      </c>
      <c r="BH2343" s="201">
        <f>IF(N2343="sníž. přenesená",J2343,0)</f>
        <v>0</v>
      </c>
      <c r="BI2343" s="201">
        <f>IF(N2343="nulová",J2343,0)</f>
        <v>0</v>
      </c>
      <c r="BJ2343" s="18" t="s">
        <v>120</v>
      </c>
      <c r="BK2343" s="201">
        <f>ROUND(I2343*H2343,2)</f>
        <v>0</v>
      </c>
      <c r="BL2343" s="18" t="s">
        <v>438</v>
      </c>
      <c r="BM2343" s="200" t="s">
        <v>2645</v>
      </c>
    </row>
    <row r="2344" spans="1:65" s="14" customFormat="1" ht="11.25">
      <c r="B2344" s="213"/>
      <c r="C2344" s="214"/>
      <c r="D2344" s="204" t="s">
        <v>301</v>
      </c>
      <c r="E2344" s="215" t="s">
        <v>1</v>
      </c>
      <c r="F2344" s="216" t="s">
        <v>2641</v>
      </c>
      <c r="G2344" s="214"/>
      <c r="H2344" s="217">
        <v>2466.41</v>
      </c>
      <c r="I2344" s="218"/>
      <c r="J2344" s="214"/>
      <c r="K2344" s="214"/>
      <c r="L2344" s="219"/>
      <c r="M2344" s="220"/>
      <c r="N2344" s="221"/>
      <c r="O2344" s="221"/>
      <c r="P2344" s="221"/>
      <c r="Q2344" s="221"/>
      <c r="R2344" s="221"/>
      <c r="S2344" s="221"/>
      <c r="T2344" s="222"/>
      <c r="AT2344" s="223" t="s">
        <v>301</v>
      </c>
      <c r="AU2344" s="223" t="s">
        <v>120</v>
      </c>
      <c r="AV2344" s="14" t="s">
        <v>120</v>
      </c>
      <c r="AW2344" s="14" t="s">
        <v>32</v>
      </c>
      <c r="AX2344" s="14" t="s">
        <v>85</v>
      </c>
      <c r="AY2344" s="223" t="s">
        <v>292</v>
      </c>
    </row>
    <row r="2345" spans="1:65" s="2" customFormat="1" ht="16.5" customHeight="1">
      <c r="A2345" s="35"/>
      <c r="B2345" s="36"/>
      <c r="C2345" s="189" t="s">
        <v>528</v>
      </c>
      <c r="D2345" s="189" t="s">
        <v>294</v>
      </c>
      <c r="E2345" s="190" t="s">
        <v>2646</v>
      </c>
      <c r="F2345" s="191" t="s">
        <v>2647</v>
      </c>
      <c r="G2345" s="192" t="s">
        <v>297</v>
      </c>
      <c r="H2345" s="193">
        <v>2006.41</v>
      </c>
      <c r="I2345" s="194"/>
      <c r="J2345" s="195">
        <f>ROUND(I2345*H2345,2)</f>
        <v>0</v>
      </c>
      <c r="K2345" s="191" t="s">
        <v>298</v>
      </c>
      <c r="L2345" s="40"/>
      <c r="M2345" s="196" t="s">
        <v>1</v>
      </c>
      <c r="N2345" s="197" t="s">
        <v>43</v>
      </c>
      <c r="O2345" s="72"/>
      <c r="P2345" s="198">
        <f>O2345*H2345</f>
        <v>0</v>
      </c>
      <c r="Q2345" s="198">
        <v>2.9999999999999997E-4</v>
      </c>
      <c r="R2345" s="198">
        <f>Q2345*H2345</f>
        <v>0.60192299999999999</v>
      </c>
      <c r="S2345" s="198">
        <v>0</v>
      </c>
      <c r="T2345" s="199">
        <f>S2345*H2345</f>
        <v>0</v>
      </c>
      <c r="U2345" s="35"/>
      <c r="V2345" s="35"/>
      <c r="W2345" s="35"/>
      <c r="X2345" s="35"/>
      <c r="Y2345" s="35"/>
      <c r="Z2345" s="35"/>
      <c r="AA2345" s="35"/>
      <c r="AB2345" s="35"/>
      <c r="AC2345" s="35"/>
      <c r="AD2345" s="35"/>
      <c r="AE2345" s="35"/>
      <c r="AR2345" s="200" t="s">
        <v>438</v>
      </c>
      <c r="AT2345" s="200" t="s">
        <v>294</v>
      </c>
      <c r="AU2345" s="200" t="s">
        <v>120</v>
      </c>
      <c r="AY2345" s="18" t="s">
        <v>292</v>
      </c>
      <c r="BE2345" s="201">
        <f>IF(N2345="základní",J2345,0)</f>
        <v>0</v>
      </c>
      <c r="BF2345" s="201">
        <f>IF(N2345="snížená",J2345,0)</f>
        <v>0</v>
      </c>
      <c r="BG2345" s="201">
        <f>IF(N2345="zákl. přenesená",J2345,0)</f>
        <v>0</v>
      </c>
      <c r="BH2345" s="201">
        <f>IF(N2345="sníž. přenesená",J2345,0)</f>
        <v>0</v>
      </c>
      <c r="BI2345" s="201">
        <f>IF(N2345="nulová",J2345,0)</f>
        <v>0</v>
      </c>
      <c r="BJ2345" s="18" t="s">
        <v>120</v>
      </c>
      <c r="BK2345" s="201">
        <f>ROUND(I2345*H2345,2)</f>
        <v>0</v>
      </c>
      <c r="BL2345" s="18" t="s">
        <v>438</v>
      </c>
      <c r="BM2345" s="200" t="s">
        <v>2648</v>
      </c>
    </row>
    <row r="2346" spans="1:65" s="13" customFormat="1" ht="11.25">
      <c r="B2346" s="202"/>
      <c r="C2346" s="203"/>
      <c r="D2346" s="204" t="s">
        <v>301</v>
      </c>
      <c r="E2346" s="205" t="s">
        <v>1</v>
      </c>
      <c r="F2346" s="206" t="s">
        <v>536</v>
      </c>
      <c r="G2346" s="203"/>
      <c r="H2346" s="205" t="s">
        <v>1</v>
      </c>
      <c r="I2346" s="207"/>
      <c r="J2346" s="203"/>
      <c r="K2346" s="203"/>
      <c r="L2346" s="208"/>
      <c r="M2346" s="209"/>
      <c r="N2346" s="210"/>
      <c r="O2346" s="210"/>
      <c r="P2346" s="210"/>
      <c r="Q2346" s="210"/>
      <c r="R2346" s="210"/>
      <c r="S2346" s="210"/>
      <c r="T2346" s="211"/>
      <c r="AT2346" s="212" t="s">
        <v>301</v>
      </c>
      <c r="AU2346" s="212" t="s">
        <v>120</v>
      </c>
      <c r="AV2346" s="13" t="s">
        <v>85</v>
      </c>
      <c r="AW2346" s="13" t="s">
        <v>32</v>
      </c>
      <c r="AX2346" s="13" t="s">
        <v>77</v>
      </c>
      <c r="AY2346" s="212" t="s">
        <v>292</v>
      </c>
    </row>
    <row r="2347" spans="1:65" s="14" customFormat="1" ht="11.25">
      <c r="B2347" s="213"/>
      <c r="C2347" s="214"/>
      <c r="D2347" s="204" t="s">
        <v>301</v>
      </c>
      <c r="E2347" s="215" t="s">
        <v>1</v>
      </c>
      <c r="F2347" s="216" t="s">
        <v>1973</v>
      </c>
      <c r="G2347" s="214"/>
      <c r="H2347" s="217">
        <v>163.63</v>
      </c>
      <c r="I2347" s="218"/>
      <c r="J2347" s="214"/>
      <c r="K2347" s="214"/>
      <c r="L2347" s="219"/>
      <c r="M2347" s="220"/>
      <c r="N2347" s="221"/>
      <c r="O2347" s="221"/>
      <c r="P2347" s="221"/>
      <c r="Q2347" s="221"/>
      <c r="R2347" s="221"/>
      <c r="S2347" s="221"/>
      <c r="T2347" s="222"/>
      <c r="AT2347" s="223" t="s">
        <v>301</v>
      </c>
      <c r="AU2347" s="223" t="s">
        <v>120</v>
      </c>
      <c r="AV2347" s="14" t="s">
        <v>120</v>
      </c>
      <c r="AW2347" s="14" t="s">
        <v>32</v>
      </c>
      <c r="AX2347" s="14" t="s">
        <v>77</v>
      </c>
      <c r="AY2347" s="223" t="s">
        <v>292</v>
      </c>
    </row>
    <row r="2348" spans="1:65" s="14" customFormat="1" ht="11.25">
      <c r="B2348" s="213"/>
      <c r="C2348" s="214"/>
      <c r="D2348" s="204" t="s">
        <v>301</v>
      </c>
      <c r="E2348" s="215" t="s">
        <v>1</v>
      </c>
      <c r="F2348" s="216" t="s">
        <v>1974</v>
      </c>
      <c r="G2348" s="214"/>
      <c r="H2348" s="217">
        <v>47.56</v>
      </c>
      <c r="I2348" s="218"/>
      <c r="J2348" s="214"/>
      <c r="K2348" s="214"/>
      <c r="L2348" s="219"/>
      <c r="M2348" s="220"/>
      <c r="N2348" s="221"/>
      <c r="O2348" s="221"/>
      <c r="P2348" s="221"/>
      <c r="Q2348" s="221"/>
      <c r="R2348" s="221"/>
      <c r="S2348" s="221"/>
      <c r="T2348" s="222"/>
      <c r="AT2348" s="223" t="s">
        <v>301</v>
      </c>
      <c r="AU2348" s="223" t="s">
        <v>120</v>
      </c>
      <c r="AV2348" s="14" t="s">
        <v>120</v>
      </c>
      <c r="AW2348" s="14" t="s">
        <v>32</v>
      </c>
      <c r="AX2348" s="14" t="s">
        <v>77</v>
      </c>
      <c r="AY2348" s="223" t="s">
        <v>292</v>
      </c>
    </row>
    <row r="2349" spans="1:65" s="14" customFormat="1" ht="11.25">
      <c r="B2349" s="213"/>
      <c r="C2349" s="214"/>
      <c r="D2349" s="204" t="s">
        <v>301</v>
      </c>
      <c r="E2349" s="215" t="s">
        <v>1</v>
      </c>
      <c r="F2349" s="216" t="s">
        <v>1979</v>
      </c>
      <c r="G2349" s="214"/>
      <c r="H2349" s="217">
        <v>31.27</v>
      </c>
      <c r="I2349" s="218"/>
      <c r="J2349" s="214"/>
      <c r="K2349" s="214"/>
      <c r="L2349" s="219"/>
      <c r="M2349" s="220"/>
      <c r="N2349" s="221"/>
      <c r="O2349" s="221"/>
      <c r="P2349" s="221"/>
      <c r="Q2349" s="221"/>
      <c r="R2349" s="221"/>
      <c r="S2349" s="221"/>
      <c r="T2349" s="222"/>
      <c r="AT2349" s="223" t="s">
        <v>301</v>
      </c>
      <c r="AU2349" s="223" t="s">
        <v>120</v>
      </c>
      <c r="AV2349" s="14" t="s">
        <v>120</v>
      </c>
      <c r="AW2349" s="14" t="s">
        <v>32</v>
      </c>
      <c r="AX2349" s="14" t="s">
        <v>77</v>
      </c>
      <c r="AY2349" s="223" t="s">
        <v>292</v>
      </c>
    </row>
    <row r="2350" spans="1:65" s="14" customFormat="1" ht="11.25">
      <c r="B2350" s="213"/>
      <c r="C2350" s="214"/>
      <c r="D2350" s="204" t="s">
        <v>301</v>
      </c>
      <c r="E2350" s="215" t="s">
        <v>1</v>
      </c>
      <c r="F2350" s="216" t="s">
        <v>1980</v>
      </c>
      <c r="G2350" s="214"/>
      <c r="H2350" s="217">
        <v>29.96</v>
      </c>
      <c r="I2350" s="218"/>
      <c r="J2350" s="214"/>
      <c r="K2350" s="214"/>
      <c r="L2350" s="219"/>
      <c r="M2350" s="220"/>
      <c r="N2350" s="221"/>
      <c r="O2350" s="221"/>
      <c r="P2350" s="221"/>
      <c r="Q2350" s="221"/>
      <c r="R2350" s="221"/>
      <c r="S2350" s="221"/>
      <c r="T2350" s="222"/>
      <c r="AT2350" s="223" t="s">
        <v>301</v>
      </c>
      <c r="AU2350" s="223" t="s">
        <v>120</v>
      </c>
      <c r="AV2350" s="14" t="s">
        <v>120</v>
      </c>
      <c r="AW2350" s="14" t="s">
        <v>32</v>
      </c>
      <c r="AX2350" s="14" t="s">
        <v>77</v>
      </c>
      <c r="AY2350" s="223" t="s">
        <v>292</v>
      </c>
    </row>
    <row r="2351" spans="1:65" s="14" customFormat="1" ht="11.25">
      <c r="B2351" s="213"/>
      <c r="C2351" s="214"/>
      <c r="D2351" s="204" t="s">
        <v>301</v>
      </c>
      <c r="E2351" s="215" t="s">
        <v>1</v>
      </c>
      <c r="F2351" s="216" t="s">
        <v>1981</v>
      </c>
      <c r="G2351" s="214"/>
      <c r="H2351" s="217">
        <v>34.46</v>
      </c>
      <c r="I2351" s="218"/>
      <c r="J2351" s="214"/>
      <c r="K2351" s="214"/>
      <c r="L2351" s="219"/>
      <c r="M2351" s="220"/>
      <c r="N2351" s="221"/>
      <c r="O2351" s="221"/>
      <c r="P2351" s="221"/>
      <c r="Q2351" s="221"/>
      <c r="R2351" s="221"/>
      <c r="S2351" s="221"/>
      <c r="T2351" s="222"/>
      <c r="AT2351" s="223" t="s">
        <v>301</v>
      </c>
      <c r="AU2351" s="223" t="s">
        <v>120</v>
      </c>
      <c r="AV2351" s="14" t="s">
        <v>120</v>
      </c>
      <c r="AW2351" s="14" t="s">
        <v>32</v>
      </c>
      <c r="AX2351" s="14" t="s">
        <v>77</v>
      </c>
      <c r="AY2351" s="223" t="s">
        <v>292</v>
      </c>
    </row>
    <row r="2352" spans="1:65" s="14" customFormat="1" ht="11.25">
      <c r="B2352" s="213"/>
      <c r="C2352" s="214"/>
      <c r="D2352" s="204" t="s">
        <v>301</v>
      </c>
      <c r="E2352" s="215" t="s">
        <v>1</v>
      </c>
      <c r="F2352" s="216" t="s">
        <v>1982</v>
      </c>
      <c r="G2352" s="214"/>
      <c r="H2352" s="217">
        <v>35.700000000000003</v>
      </c>
      <c r="I2352" s="218"/>
      <c r="J2352" s="214"/>
      <c r="K2352" s="214"/>
      <c r="L2352" s="219"/>
      <c r="M2352" s="220"/>
      <c r="N2352" s="221"/>
      <c r="O2352" s="221"/>
      <c r="P2352" s="221"/>
      <c r="Q2352" s="221"/>
      <c r="R2352" s="221"/>
      <c r="S2352" s="221"/>
      <c r="T2352" s="222"/>
      <c r="AT2352" s="223" t="s">
        <v>301</v>
      </c>
      <c r="AU2352" s="223" t="s">
        <v>120</v>
      </c>
      <c r="AV2352" s="14" t="s">
        <v>120</v>
      </c>
      <c r="AW2352" s="14" t="s">
        <v>32</v>
      </c>
      <c r="AX2352" s="14" t="s">
        <v>77</v>
      </c>
      <c r="AY2352" s="223" t="s">
        <v>292</v>
      </c>
    </row>
    <row r="2353" spans="2:51" s="14" customFormat="1" ht="11.25">
      <c r="B2353" s="213"/>
      <c r="C2353" s="214"/>
      <c r="D2353" s="204" t="s">
        <v>301</v>
      </c>
      <c r="E2353" s="215" t="s">
        <v>1</v>
      </c>
      <c r="F2353" s="216" t="s">
        <v>1983</v>
      </c>
      <c r="G2353" s="214"/>
      <c r="H2353" s="217">
        <v>34.4</v>
      </c>
      <c r="I2353" s="218"/>
      <c r="J2353" s="214"/>
      <c r="K2353" s="214"/>
      <c r="L2353" s="219"/>
      <c r="M2353" s="220"/>
      <c r="N2353" s="221"/>
      <c r="O2353" s="221"/>
      <c r="P2353" s="221"/>
      <c r="Q2353" s="221"/>
      <c r="R2353" s="221"/>
      <c r="S2353" s="221"/>
      <c r="T2353" s="222"/>
      <c r="AT2353" s="223" t="s">
        <v>301</v>
      </c>
      <c r="AU2353" s="223" t="s">
        <v>120</v>
      </c>
      <c r="AV2353" s="14" t="s">
        <v>120</v>
      </c>
      <c r="AW2353" s="14" t="s">
        <v>32</v>
      </c>
      <c r="AX2353" s="14" t="s">
        <v>77</v>
      </c>
      <c r="AY2353" s="223" t="s">
        <v>292</v>
      </c>
    </row>
    <row r="2354" spans="2:51" s="14" customFormat="1" ht="11.25">
      <c r="B2354" s="213"/>
      <c r="C2354" s="214"/>
      <c r="D2354" s="204" t="s">
        <v>301</v>
      </c>
      <c r="E2354" s="215" t="s">
        <v>1</v>
      </c>
      <c r="F2354" s="216" t="s">
        <v>1984</v>
      </c>
      <c r="G2354" s="214"/>
      <c r="H2354" s="217">
        <v>17.170000000000002</v>
      </c>
      <c r="I2354" s="218"/>
      <c r="J2354" s="214"/>
      <c r="K2354" s="214"/>
      <c r="L2354" s="219"/>
      <c r="M2354" s="220"/>
      <c r="N2354" s="221"/>
      <c r="O2354" s="221"/>
      <c r="P2354" s="221"/>
      <c r="Q2354" s="221"/>
      <c r="R2354" s="221"/>
      <c r="S2354" s="221"/>
      <c r="T2354" s="222"/>
      <c r="AT2354" s="223" t="s">
        <v>301</v>
      </c>
      <c r="AU2354" s="223" t="s">
        <v>120</v>
      </c>
      <c r="AV2354" s="14" t="s">
        <v>120</v>
      </c>
      <c r="AW2354" s="14" t="s">
        <v>32</v>
      </c>
      <c r="AX2354" s="14" t="s">
        <v>77</v>
      </c>
      <c r="AY2354" s="223" t="s">
        <v>292</v>
      </c>
    </row>
    <row r="2355" spans="2:51" s="14" customFormat="1" ht="11.25">
      <c r="B2355" s="213"/>
      <c r="C2355" s="214"/>
      <c r="D2355" s="204" t="s">
        <v>301</v>
      </c>
      <c r="E2355" s="215" t="s">
        <v>1</v>
      </c>
      <c r="F2355" s="216" t="s">
        <v>1985</v>
      </c>
      <c r="G2355" s="214"/>
      <c r="H2355" s="217">
        <v>17.149999999999999</v>
      </c>
      <c r="I2355" s="218"/>
      <c r="J2355" s="214"/>
      <c r="K2355" s="214"/>
      <c r="L2355" s="219"/>
      <c r="M2355" s="220"/>
      <c r="N2355" s="221"/>
      <c r="O2355" s="221"/>
      <c r="P2355" s="221"/>
      <c r="Q2355" s="221"/>
      <c r="R2355" s="221"/>
      <c r="S2355" s="221"/>
      <c r="T2355" s="222"/>
      <c r="AT2355" s="223" t="s">
        <v>301</v>
      </c>
      <c r="AU2355" s="223" t="s">
        <v>120</v>
      </c>
      <c r="AV2355" s="14" t="s">
        <v>120</v>
      </c>
      <c r="AW2355" s="14" t="s">
        <v>32</v>
      </c>
      <c r="AX2355" s="14" t="s">
        <v>77</v>
      </c>
      <c r="AY2355" s="223" t="s">
        <v>292</v>
      </c>
    </row>
    <row r="2356" spans="2:51" s="14" customFormat="1" ht="11.25">
      <c r="B2356" s="213"/>
      <c r="C2356" s="214"/>
      <c r="D2356" s="204" t="s">
        <v>301</v>
      </c>
      <c r="E2356" s="215" t="s">
        <v>1</v>
      </c>
      <c r="F2356" s="216" t="s">
        <v>1986</v>
      </c>
      <c r="G2356" s="214"/>
      <c r="H2356" s="217">
        <v>34.4</v>
      </c>
      <c r="I2356" s="218"/>
      <c r="J2356" s="214"/>
      <c r="K2356" s="214"/>
      <c r="L2356" s="219"/>
      <c r="M2356" s="220"/>
      <c r="N2356" s="221"/>
      <c r="O2356" s="221"/>
      <c r="P2356" s="221"/>
      <c r="Q2356" s="221"/>
      <c r="R2356" s="221"/>
      <c r="S2356" s="221"/>
      <c r="T2356" s="222"/>
      <c r="AT2356" s="223" t="s">
        <v>301</v>
      </c>
      <c r="AU2356" s="223" t="s">
        <v>120</v>
      </c>
      <c r="AV2356" s="14" t="s">
        <v>120</v>
      </c>
      <c r="AW2356" s="14" t="s">
        <v>32</v>
      </c>
      <c r="AX2356" s="14" t="s">
        <v>77</v>
      </c>
      <c r="AY2356" s="223" t="s">
        <v>292</v>
      </c>
    </row>
    <row r="2357" spans="2:51" s="14" customFormat="1" ht="11.25">
      <c r="B2357" s="213"/>
      <c r="C2357" s="214"/>
      <c r="D2357" s="204" t="s">
        <v>301</v>
      </c>
      <c r="E2357" s="215" t="s">
        <v>1</v>
      </c>
      <c r="F2357" s="216" t="s">
        <v>1988</v>
      </c>
      <c r="G2357" s="214"/>
      <c r="H2357" s="217">
        <v>5.84</v>
      </c>
      <c r="I2357" s="218"/>
      <c r="J2357" s="214"/>
      <c r="K2357" s="214"/>
      <c r="L2357" s="219"/>
      <c r="M2357" s="220"/>
      <c r="N2357" s="221"/>
      <c r="O2357" s="221"/>
      <c r="P2357" s="221"/>
      <c r="Q2357" s="221"/>
      <c r="R2357" s="221"/>
      <c r="S2357" s="221"/>
      <c r="T2357" s="222"/>
      <c r="AT2357" s="223" t="s">
        <v>301</v>
      </c>
      <c r="AU2357" s="223" t="s">
        <v>120</v>
      </c>
      <c r="AV2357" s="14" t="s">
        <v>120</v>
      </c>
      <c r="AW2357" s="14" t="s">
        <v>32</v>
      </c>
      <c r="AX2357" s="14" t="s">
        <v>77</v>
      </c>
      <c r="AY2357" s="223" t="s">
        <v>292</v>
      </c>
    </row>
    <row r="2358" spans="2:51" s="14" customFormat="1" ht="11.25">
      <c r="B2358" s="213"/>
      <c r="C2358" s="214"/>
      <c r="D2358" s="204" t="s">
        <v>301</v>
      </c>
      <c r="E2358" s="215" t="s">
        <v>1</v>
      </c>
      <c r="F2358" s="216" t="s">
        <v>1989</v>
      </c>
      <c r="G2358" s="214"/>
      <c r="H2358" s="217">
        <v>11.77</v>
      </c>
      <c r="I2358" s="218"/>
      <c r="J2358" s="214"/>
      <c r="K2358" s="214"/>
      <c r="L2358" s="219"/>
      <c r="M2358" s="220"/>
      <c r="N2358" s="221"/>
      <c r="O2358" s="221"/>
      <c r="P2358" s="221"/>
      <c r="Q2358" s="221"/>
      <c r="R2358" s="221"/>
      <c r="S2358" s="221"/>
      <c r="T2358" s="222"/>
      <c r="AT2358" s="223" t="s">
        <v>301</v>
      </c>
      <c r="AU2358" s="223" t="s">
        <v>120</v>
      </c>
      <c r="AV2358" s="14" t="s">
        <v>120</v>
      </c>
      <c r="AW2358" s="14" t="s">
        <v>32</v>
      </c>
      <c r="AX2358" s="14" t="s">
        <v>77</v>
      </c>
      <c r="AY2358" s="223" t="s">
        <v>292</v>
      </c>
    </row>
    <row r="2359" spans="2:51" s="16" customFormat="1" ht="11.25">
      <c r="B2359" s="235"/>
      <c r="C2359" s="236"/>
      <c r="D2359" s="204" t="s">
        <v>301</v>
      </c>
      <c r="E2359" s="237" t="s">
        <v>1</v>
      </c>
      <c r="F2359" s="238" t="s">
        <v>316</v>
      </c>
      <c r="G2359" s="236"/>
      <c r="H2359" s="239">
        <v>463.31</v>
      </c>
      <c r="I2359" s="240"/>
      <c r="J2359" s="236"/>
      <c r="K2359" s="236"/>
      <c r="L2359" s="241"/>
      <c r="M2359" s="242"/>
      <c r="N2359" s="243"/>
      <c r="O2359" s="243"/>
      <c r="P2359" s="243"/>
      <c r="Q2359" s="243"/>
      <c r="R2359" s="243"/>
      <c r="S2359" s="243"/>
      <c r="T2359" s="244"/>
      <c r="AT2359" s="245" t="s">
        <v>301</v>
      </c>
      <c r="AU2359" s="245" t="s">
        <v>120</v>
      </c>
      <c r="AV2359" s="16" t="s">
        <v>317</v>
      </c>
      <c r="AW2359" s="16" t="s">
        <v>32</v>
      </c>
      <c r="AX2359" s="16" t="s">
        <v>77</v>
      </c>
      <c r="AY2359" s="245" t="s">
        <v>292</v>
      </c>
    </row>
    <row r="2360" spans="2:51" s="13" customFormat="1" ht="11.25">
      <c r="B2360" s="202"/>
      <c r="C2360" s="203"/>
      <c r="D2360" s="204" t="s">
        <v>301</v>
      </c>
      <c r="E2360" s="205" t="s">
        <v>1</v>
      </c>
      <c r="F2360" s="206" t="s">
        <v>2649</v>
      </c>
      <c r="G2360" s="203"/>
      <c r="H2360" s="205" t="s">
        <v>1</v>
      </c>
      <c r="I2360" s="207"/>
      <c r="J2360" s="203"/>
      <c r="K2360" s="203"/>
      <c r="L2360" s="208"/>
      <c r="M2360" s="209"/>
      <c r="N2360" s="210"/>
      <c r="O2360" s="210"/>
      <c r="P2360" s="210"/>
      <c r="Q2360" s="210"/>
      <c r="R2360" s="210"/>
      <c r="S2360" s="210"/>
      <c r="T2360" s="211"/>
      <c r="AT2360" s="212" t="s">
        <v>301</v>
      </c>
      <c r="AU2360" s="212" t="s">
        <v>120</v>
      </c>
      <c r="AV2360" s="13" t="s">
        <v>85</v>
      </c>
      <c r="AW2360" s="13" t="s">
        <v>32</v>
      </c>
      <c r="AX2360" s="13" t="s">
        <v>77</v>
      </c>
      <c r="AY2360" s="212" t="s">
        <v>292</v>
      </c>
    </row>
    <row r="2361" spans="2:51" s="14" customFormat="1" ht="11.25">
      <c r="B2361" s="213"/>
      <c r="C2361" s="214"/>
      <c r="D2361" s="204" t="s">
        <v>301</v>
      </c>
      <c r="E2361" s="215" t="s">
        <v>1</v>
      </c>
      <c r="F2361" s="216" t="s">
        <v>1997</v>
      </c>
      <c r="G2361" s="214"/>
      <c r="H2361" s="217">
        <v>163.63</v>
      </c>
      <c r="I2361" s="218"/>
      <c r="J2361" s="214"/>
      <c r="K2361" s="214"/>
      <c r="L2361" s="219"/>
      <c r="M2361" s="220"/>
      <c r="N2361" s="221"/>
      <c r="O2361" s="221"/>
      <c r="P2361" s="221"/>
      <c r="Q2361" s="221"/>
      <c r="R2361" s="221"/>
      <c r="S2361" s="221"/>
      <c r="T2361" s="222"/>
      <c r="AT2361" s="223" t="s">
        <v>301</v>
      </c>
      <c r="AU2361" s="223" t="s">
        <v>120</v>
      </c>
      <c r="AV2361" s="14" t="s">
        <v>120</v>
      </c>
      <c r="AW2361" s="14" t="s">
        <v>32</v>
      </c>
      <c r="AX2361" s="14" t="s">
        <v>77</v>
      </c>
      <c r="AY2361" s="223" t="s">
        <v>292</v>
      </c>
    </row>
    <row r="2362" spans="2:51" s="14" customFormat="1" ht="11.25">
      <c r="B2362" s="213"/>
      <c r="C2362" s="214"/>
      <c r="D2362" s="204" t="s">
        <v>301</v>
      </c>
      <c r="E2362" s="215" t="s">
        <v>1</v>
      </c>
      <c r="F2362" s="216" t="s">
        <v>1998</v>
      </c>
      <c r="G2362" s="214"/>
      <c r="H2362" s="217">
        <v>47.56</v>
      </c>
      <c r="I2362" s="218"/>
      <c r="J2362" s="214"/>
      <c r="K2362" s="214"/>
      <c r="L2362" s="219"/>
      <c r="M2362" s="220"/>
      <c r="N2362" s="221"/>
      <c r="O2362" s="221"/>
      <c r="P2362" s="221"/>
      <c r="Q2362" s="221"/>
      <c r="R2362" s="221"/>
      <c r="S2362" s="221"/>
      <c r="T2362" s="222"/>
      <c r="AT2362" s="223" t="s">
        <v>301</v>
      </c>
      <c r="AU2362" s="223" t="s">
        <v>120</v>
      </c>
      <c r="AV2362" s="14" t="s">
        <v>120</v>
      </c>
      <c r="AW2362" s="14" t="s">
        <v>32</v>
      </c>
      <c r="AX2362" s="14" t="s">
        <v>77</v>
      </c>
      <c r="AY2362" s="223" t="s">
        <v>292</v>
      </c>
    </row>
    <row r="2363" spans="2:51" s="14" customFormat="1" ht="11.25">
      <c r="B2363" s="213"/>
      <c r="C2363" s="214"/>
      <c r="D2363" s="204" t="s">
        <v>301</v>
      </c>
      <c r="E2363" s="215" t="s">
        <v>1</v>
      </c>
      <c r="F2363" s="216" t="s">
        <v>2003</v>
      </c>
      <c r="G2363" s="214"/>
      <c r="H2363" s="217">
        <v>31.27</v>
      </c>
      <c r="I2363" s="218"/>
      <c r="J2363" s="214"/>
      <c r="K2363" s="214"/>
      <c r="L2363" s="219"/>
      <c r="M2363" s="220"/>
      <c r="N2363" s="221"/>
      <c r="O2363" s="221"/>
      <c r="P2363" s="221"/>
      <c r="Q2363" s="221"/>
      <c r="R2363" s="221"/>
      <c r="S2363" s="221"/>
      <c r="T2363" s="222"/>
      <c r="AT2363" s="223" t="s">
        <v>301</v>
      </c>
      <c r="AU2363" s="223" t="s">
        <v>120</v>
      </c>
      <c r="AV2363" s="14" t="s">
        <v>120</v>
      </c>
      <c r="AW2363" s="14" t="s">
        <v>32</v>
      </c>
      <c r="AX2363" s="14" t="s">
        <v>77</v>
      </c>
      <c r="AY2363" s="223" t="s">
        <v>292</v>
      </c>
    </row>
    <row r="2364" spans="2:51" s="14" customFormat="1" ht="11.25">
      <c r="B2364" s="213"/>
      <c r="C2364" s="214"/>
      <c r="D2364" s="204" t="s">
        <v>301</v>
      </c>
      <c r="E2364" s="215" t="s">
        <v>1</v>
      </c>
      <c r="F2364" s="216" t="s">
        <v>2004</v>
      </c>
      <c r="G2364" s="214"/>
      <c r="H2364" s="217">
        <v>29.96</v>
      </c>
      <c r="I2364" s="218"/>
      <c r="J2364" s="214"/>
      <c r="K2364" s="214"/>
      <c r="L2364" s="219"/>
      <c r="M2364" s="220"/>
      <c r="N2364" s="221"/>
      <c r="O2364" s="221"/>
      <c r="P2364" s="221"/>
      <c r="Q2364" s="221"/>
      <c r="R2364" s="221"/>
      <c r="S2364" s="221"/>
      <c r="T2364" s="222"/>
      <c r="AT2364" s="223" t="s">
        <v>301</v>
      </c>
      <c r="AU2364" s="223" t="s">
        <v>120</v>
      </c>
      <c r="AV2364" s="14" t="s">
        <v>120</v>
      </c>
      <c r="AW2364" s="14" t="s">
        <v>32</v>
      </c>
      <c r="AX2364" s="14" t="s">
        <v>77</v>
      </c>
      <c r="AY2364" s="223" t="s">
        <v>292</v>
      </c>
    </row>
    <row r="2365" spans="2:51" s="14" customFormat="1" ht="11.25">
      <c r="B2365" s="213"/>
      <c r="C2365" s="214"/>
      <c r="D2365" s="204" t="s">
        <v>301</v>
      </c>
      <c r="E2365" s="215" t="s">
        <v>1</v>
      </c>
      <c r="F2365" s="216" t="s">
        <v>2005</v>
      </c>
      <c r="G2365" s="214"/>
      <c r="H2365" s="217">
        <v>34.46</v>
      </c>
      <c r="I2365" s="218"/>
      <c r="J2365" s="214"/>
      <c r="K2365" s="214"/>
      <c r="L2365" s="219"/>
      <c r="M2365" s="220"/>
      <c r="N2365" s="221"/>
      <c r="O2365" s="221"/>
      <c r="P2365" s="221"/>
      <c r="Q2365" s="221"/>
      <c r="R2365" s="221"/>
      <c r="S2365" s="221"/>
      <c r="T2365" s="222"/>
      <c r="AT2365" s="223" t="s">
        <v>301</v>
      </c>
      <c r="AU2365" s="223" t="s">
        <v>120</v>
      </c>
      <c r="AV2365" s="14" t="s">
        <v>120</v>
      </c>
      <c r="AW2365" s="14" t="s">
        <v>32</v>
      </c>
      <c r="AX2365" s="14" t="s">
        <v>77</v>
      </c>
      <c r="AY2365" s="223" t="s">
        <v>292</v>
      </c>
    </row>
    <row r="2366" spans="2:51" s="14" customFormat="1" ht="11.25">
      <c r="B2366" s="213"/>
      <c r="C2366" s="214"/>
      <c r="D2366" s="204" t="s">
        <v>301</v>
      </c>
      <c r="E2366" s="215" t="s">
        <v>1</v>
      </c>
      <c r="F2366" s="216" t="s">
        <v>2006</v>
      </c>
      <c r="G2366" s="214"/>
      <c r="H2366" s="217">
        <v>35.700000000000003</v>
      </c>
      <c r="I2366" s="218"/>
      <c r="J2366" s="214"/>
      <c r="K2366" s="214"/>
      <c r="L2366" s="219"/>
      <c r="M2366" s="220"/>
      <c r="N2366" s="221"/>
      <c r="O2366" s="221"/>
      <c r="P2366" s="221"/>
      <c r="Q2366" s="221"/>
      <c r="R2366" s="221"/>
      <c r="S2366" s="221"/>
      <c r="T2366" s="222"/>
      <c r="AT2366" s="223" t="s">
        <v>301</v>
      </c>
      <c r="AU2366" s="223" t="s">
        <v>120</v>
      </c>
      <c r="AV2366" s="14" t="s">
        <v>120</v>
      </c>
      <c r="AW2366" s="14" t="s">
        <v>32</v>
      </c>
      <c r="AX2366" s="14" t="s">
        <v>77</v>
      </c>
      <c r="AY2366" s="223" t="s">
        <v>292</v>
      </c>
    </row>
    <row r="2367" spans="2:51" s="14" customFormat="1" ht="11.25">
      <c r="B2367" s="213"/>
      <c r="C2367" s="214"/>
      <c r="D2367" s="204" t="s">
        <v>301</v>
      </c>
      <c r="E2367" s="215" t="s">
        <v>1</v>
      </c>
      <c r="F2367" s="216" t="s">
        <v>2007</v>
      </c>
      <c r="G2367" s="214"/>
      <c r="H2367" s="217">
        <v>34.4</v>
      </c>
      <c r="I2367" s="218"/>
      <c r="J2367" s="214"/>
      <c r="K2367" s="214"/>
      <c r="L2367" s="219"/>
      <c r="M2367" s="220"/>
      <c r="N2367" s="221"/>
      <c r="O2367" s="221"/>
      <c r="P2367" s="221"/>
      <c r="Q2367" s="221"/>
      <c r="R2367" s="221"/>
      <c r="S2367" s="221"/>
      <c r="T2367" s="222"/>
      <c r="AT2367" s="223" t="s">
        <v>301</v>
      </c>
      <c r="AU2367" s="223" t="s">
        <v>120</v>
      </c>
      <c r="AV2367" s="14" t="s">
        <v>120</v>
      </c>
      <c r="AW2367" s="14" t="s">
        <v>32</v>
      </c>
      <c r="AX2367" s="14" t="s">
        <v>77</v>
      </c>
      <c r="AY2367" s="223" t="s">
        <v>292</v>
      </c>
    </row>
    <row r="2368" spans="2:51" s="14" customFormat="1" ht="11.25">
      <c r="B2368" s="213"/>
      <c r="C2368" s="214"/>
      <c r="D2368" s="204" t="s">
        <v>301</v>
      </c>
      <c r="E2368" s="215" t="s">
        <v>1</v>
      </c>
      <c r="F2368" s="216" t="s">
        <v>2008</v>
      </c>
      <c r="G2368" s="214"/>
      <c r="H2368" s="217">
        <v>17.170000000000002</v>
      </c>
      <c r="I2368" s="218"/>
      <c r="J2368" s="214"/>
      <c r="K2368" s="214"/>
      <c r="L2368" s="219"/>
      <c r="M2368" s="220"/>
      <c r="N2368" s="221"/>
      <c r="O2368" s="221"/>
      <c r="P2368" s="221"/>
      <c r="Q2368" s="221"/>
      <c r="R2368" s="221"/>
      <c r="S2368" s="221"/>
      <c r="T2368" s="222"/>
      <c r="AT2368" s="223" t="s">
        <v>301</v>
      </c>
      <c r="AU2368" s="223" t="s">
        <v>120</v>
      </c>
      <c r="AV2368" s="14" t="s">
        <v>120</v>
      </c>
      <c r="AW2368" s="14" t="s">
        <v>32</v>
      </c>
      <c r="AX2368" s="14" t="s">
        <v>77</v>
      </c>
      <c r="AY2368" s="223" t="s">
        <v>292</v>
      </c>
    </row>
    <row r="2369" spans="2:51" s="14" customFormat="1" ht="11.25">
      <c r="B2369" s="213"/>
      <c r="C2369" s="214"/>
      <c r="D2369" s="204" t="s">
        <v>301</v>
      </c>
      <c r="E2369" s="215" t="s">
        <v>1</v>
      </c>
      <c r="F2369" s="216" t="s">
        <v>2009</v>
      </c>
      <c r="G2369" s="214"/>
      <c r="H2369" s="217">
        <v>17.149999999999999</v>
      </c>
      <c r="I2369" s="218"/>
      <c r="J2369" s="214"/>
      <c r="K2369" s="214"/>
      <c r="L2369" s="219"/>
      <c r="M2369" s="220"/>
      <c r="N2369" s="221"/>
      <c r="O2369" s="221"/>
      <c r="P2369" s="221"/>
      <c r="Q2369" s="221"/>
      <c r="R2369" s="221"/>
      <c r="S2369" s="221"/>
      <c r="T2369" s="222"/>
      <c r="AT2369" s="223" t="s">
        <v>301</v>
      </c>
      <c r="AU2369" s="223" t="s">
        <v>120</v>
      </c>
      <c r="AV2369" s="14" t="s">
        <v>120</v>
      </c>
      <c r="AW2369" s="14" t="s">
        <v>32</v>
      </c>
      <c r="AX2369" s="14" t="s">
        <v>77</v>
      </c>
      <c r="AY2369" s="223" t="s">
        <v>292</v>
      </c>
    </row>
    <row r="2370" spans="2:51" s="14" customFormat="1" ht="11.25">
      <c r="B2370" s="213"/>
      <c r="C2370" s="214"/>
      <c r="D2370" s="204" t="s">
        <v>301</v>
      </c>
      <c r="E2370" s="215" t="s">
        <v>1</v>
      </c>
      <c r="F2370" s="216" t="s">
        <v>2010</v>
      </c>
      <c r="G2370" s="214"/>
      <c r="H2370" s="217">
        <v>34.4</v>
      </c>
      <c r="I2370" s="218"/>
      <c r="J2370" s="214"/>
      <c r="K2370" s="214"/>
      <c r="L2370" s="219"/>
      <c r="M2370" s="220"/>
      <c r="N2370" s="221"/>
      <c r="O2370" s="221"/>
      <c r="P2370" s="221"/>
      <c r="Q2370" s="221"/>
      <c r="R2370" s="221"/>
      <c r="S2370" s="221"/>
      <c r="T2370" s="222"/>
      <c r="AT2370" s="223" t="s">
        <v>301</v>
      </c>
      <c r="AU2370" s="223" t="s">
        <v>120</v>
      </c>
      <c r="AV2370" s="14" t="s">
        <v>120</v>
      </c>
      <c r="AW2370" s="14" t="s">
        <v>32</v>
      </c>
      <c r="AX2370" s="14" t="s">
        <v>77</v>
      </c>
      <c r="AY2370" s="223" t="s">
        <v>292</v>
      </c>
    </row>
    <row r="2371" spans="2:51" s="14" customFormat="1" ht="11.25">
      <c r="B2371" s="213"/>
      <c r="C2371" s="214"/>
      <c r="D2371" s="204" t="s">
        <v>301</v>
      </c>
      <c r="E2371" s="215" t="s">
        <v>1</v>
      </c>
      <c r="F2371" s="216" t="s">
        <v>2011</v>
      </c>
      <c r="G2371" s="214"/>
      <c r="H2371" s="217">
        <v>9.86</v>
      </c>
      <c r="I2371" s="218"/>
      <c r="J2371" s="214"/>
      <c r="K2371" s="214"/>
      <c r="L2371" s="219"/>
      <c r="M2371" s="220"/>
      <c r="N2371" s="221"/>
      <c r="O2371" s="221"/>
      <c r="P2371" s="221"/>
      <c r="Q2371" s="221"/>
      <c r="R2371" s="221"/>
      <c r="S2371" s="221"/>
      <c r="T2371" s="222"/>
      <c r="AT2371" s="223" t="s">
        <v>301</v>
      </c>
      <c r="AU2371" s="223" t="s">
        <v>120</v>
      </c>
      <c r="AV2371" s="14" t="s">
        <v>120</v>
      </c>
      <c r="AW2371" s="14" t="s">
        <v>32</v>
      </c>
      <c r="AX2371" s="14" t="s">
        <v>77</v>
      </c>
      <c r="AY2371" s="223" t="s">
        <v>292</v>
      </c>
    </row>
    <row r="2372" spans="2:51" s="14" customFormat="1" ht="11.25">
      <c r="B2372" s="213"/>
      <c r="C2372" s="214"/>
      <c r="D2372" s="204" t="s">
        <v>301</v>
      </c>
      <c r="E2372" s="215" t="s">
        <v>1</v>
      </c>
      <c r="F2372" s="216" t="s">
        <v>2012</v>
      </c>
      <c r="G2372" s="214"/>
      <c r="H2372" s="217">
        <v>13.17</v>
      </c>
      <c r="I2372" s="218"/>
      <c r="J2372" s="214"/>
      <c r="K2372" s="214"/>
      <c r="L2372" s="219"/>
      <c r="M2372" s="220"/>
      <c r="N2372" s="221"/>
      <c r="O2372" s="221"/>
      <c r="P2372" s="221"/>
      <c r="Q2372" s="221"/>
      <c r="R2372" s="221"/>
      <c r="S2372" s="221"/>
      <c r="T2372" s="222"/>
      <c r="AT2372" s="223" t="s">
        <v>301</v>
      </c>
      <c r="AU2372" s="223" t="s">
        <v>120</v>
      </c>
      <c r="AV2372" s="14" t="s">
        <v>120</v>
      </c>
      <c r="AW2372" s="14" t="s">
        <v>32</v>
      </c>
      <c r="AX2372" s="14" t="s">
        <v>77</v>
      </c>
      <c r="AY2372" s="223" t="s">
        <v>292</v>
      </c>
    </row>
    <row r="2373" spans="2:51" s="16" customFormat="1" ht="11.25">
      <c r="B2373" s="235"/>
      <c r="C2373" s="236"/>
      <c r="D2373" s="204" t="s">
        <v>301</v>
      </c>
      <c r="E2373" s="237" t="s">
        <v>1</v>
      </c>
      <c r="F2373" s="238" t="s">
        <v>316</v>
      </c>
      <c r="G2373" s="236"/>
      <c r="H2373" s="239">
        <v>468.73</v>
      </c>
      <c r="I2373" s="240"/>
      <c r="J2373" s="236"/>
      <c r="K2373" s="236"/>
      <c r="L2373" s="241"/>
      <c r="M2373" s="242"/>
      <c r="N2373" s="243"/>
      <c r="O2373" s="243"/>
      <c r="P2373" s="243"/>
      <c r="Q2373" s="243"/>
      <c r="R2373" s="243"/>
      <c r="S2373" s="243"/>
      <c r="T2373" s="244"/>
      <c r="AT2373" s="245" t="s">
        <v>301</v>
      </c>
      <c r="AU2373" s="245" t="s">
        <v>120</v>
      </c>
      <c r="AV2373" s="16" t="s">
        <v>317</v>
      </c>
      <c r="AW2373" s="16" t="s">
        <v>32</v>
      </c>
      <c r="AX2373" s="16" t="s">
        <v>77</v>
      </c>
      <c r="AY2373" s="245" t="s">
        <v>292</v>
      </c>
    </row>
    <row r="2374" spans="2:51" s="13" customFormat="1" ht="11.25">
      <c r="B2374" s="202"/>
      <c r="C2374" s="203"/>
      <c r="D2374" s="204" t="s">
        <v>301</v>
      </c>
      <c r="E2374" s="205" t="s">
        <v>1</v>
      </c>
      <c r="F2374" s="206" t="s">
        <v>544</v>
      </c>
      <c r="G2374" s="203"/>
      <c r="H2374" s="205" t="s">
        <v>1</v>
      </c>
      <c r="I2374" s="207"/>
      <c r="J2374" s="203"/>
      <c r="K2374" s="203"/>
      <c r="L2374" s="208"/>
      <c r="M2374" s="209"/>
      <c r="N2374" s="210"/>
      <c r="O2374" s="210"/>
      <c r="P2374" s="210"/>
      <c r="Q2374" s="210"/>
      <c r="R2374" s="210"/>
      <c r="S2374" s="210"/>
      <c r="T2374" s="211"/>
      <c r="AT2374" s="212" t="s">
        <v>301</v>
      </c>
      <c r="AU2374" s="212" t="s">
        <v>120</v>
      </c>
      <c r="AV2374" s="13" t="s">
        <v>85</v>
      </c>
      <c r="AW2374" s="13" t="s">
        <v>32</v>
      </c>
      <c r="AX2374" s="13" t="s">
        <v>77</v>
      </c>
      <c r="AY2374" s="212" t="s">
        <v>292</v>
      </c>
    </row>
    <row r="2375" spans="2:51" s="14" customFormat="1" ht="11.25">
      <c r="B2375" s="213"/>
      <c r="C2375" s="214"/>
      <c r="D2375" s="204" t="s">
        <v>301</v>
      </c>
      <c r="E2375" s="215" t="s">
        <v>1</v>
      </c>
      <c r="F2375" s="216" t="s">
        <v>2018</v>
      </c>
      <c r="G2375" s="214"/>
      <c r="H2375" s="217">
        <v>163.25</v>
      </c>
      <c r="I2375" s="218"/>
      <c r="J2375" s="214"/>
      <c r="K2375" s="214"/>
      <c r="L2375" s="219"/>
      <c r="M2375" s="220"/>
      <c r="N2375" s="221"/>
      <c r="O2375" s="221"/>
      <c r="P2375" s="221"/>
      <c r="Q2375" s="221"/>
      <c r="R2375" s="221"/>
      <c r="S2375" s="221"/>
      <c r="T2375" s="222"/>
      <c r="AT2375" s="223" t="s">
        <v>301</v>
      </c>
      <c r="AU2375" s="223" t="s">
        <v>120</v>
      </c>
      <c r="AV2375" s="14" t="s">
        <v>120</v>
      </c>
      <c r="AW2375" s="14" t="s">
        <v>32</v>
      </c>
      <c r="AX2375" s="14" t="s">
        <v>77</v>
      </c>
      <c r="AY2375" s="223" t="s">
        <v>292</v>
      </c>
    </row>
    <row r="2376" spans="2:51" s="14" customFormat="1" ht="11.25">
      <c r="B2376" s="213"/>
      <c r="C2376" s="214"/>
      <c r="D2376" s="204" t="s">
        <v>301</v>
      </c>
      <c r="E2376" s="215" t="s">
        <v>1</v>
      </c>
      <c r="F2376" s="216" t="s">
        <v>2019</v>
      </c>
      <c r="G2376" s="214"/>
      <c r="H2376" s="217">
        <v>47.56</v>
      </c>
      <c r="I2376" s="218"/>
      <c r="J2376" s="214"/>
      <c r="K2376" s="214"/>
      <c r="L2376" s="219"/>
      <c r="M2376" s="220"/>
      <c r="N2376" s="221"/>
      <c r="O2376" s="221"/>
      <c r="P2376" s="221"/>
      <c r="Q2376" s="221"/>
      <c r="R2376" s="221"/>
      <c r="S2376" s="221"/>
      <c r="T2376" s="222"/>
      <c r="AT2376" s="223" t="s">
        <v>301</v>
      </c>
      <c r="AU2376" s="223" t="s">
        <v>120</v>
      </c>
      <c r="AV2376" s="14" t="s">
        <v>120</v>
      </c>
      <c r="AW2376" s="14" t="s">
        <v>32</v>
      </c>
      <c r="AX2376" s="14" t="s">
        <v>77</v>
      </c>
      <c r="AY2376" s="223" t="s">
        <v>292</v>
      </c>
    </row>
    <row r="2377" spans="2:51" s="14" customFormat="1" ht="11.25">
      <c r="B2377" s="213"/>
      <c r="C2377" s="214"/>
      <c r="D2377" s="204" t="s">
        <v>301</v>
      </c>
      <c r="E2377" s="215" t="s">
        <v>1</v>
      </c>
      <c r="F2377" s="216" t="s">
        <v>2650</v>
      </c>
      <c r="G2377" s="214"/>
      <c r="H2377" s="217">
        <v>35.32</v>
      </c>
      <c r="I2377" s="218"/>
      <c r="J2377" s="214"/>
      <c r="K2377" s="214"/>
      <c r="L2377" s="219"/>
      <c r="M2377" s="220"/>
      <c r="N2377" s="221"/>
      <c r="O2377" s="221"/>
      <c r="P2377" s="221"/>
      <c r="Q2377" s="221"/>
      <c r="R2377" s="221"/>
      <c r="S2377" s="221"/>
      <c r="T2377" s="222"/>
      <c r="AT2377" s="223" t="s">
        <v>301</v>
      </c>
      <c r="AU2377" s="223" t="s">
        <v>120</v>
      </c>
      <c r="AV2377" s="14" t="s">
        <v>120</v>
      </c>
      <c r="AW2377" s="14" t="s">
        <v>32</v>
      </c>
      <c r="AX2377" s="14" t="s">
        <v>77</v>
      </c>
      <c r="AY2377" s="223" t="s">
        <v>292</v>
      </c>
    </row>
    <row r="2378" spans="2:51" s="14" customFormat="1" ht="11.25">
      <c r="B2378" s="213"/>
      <c r="C2378" s="214"/>
      <c r="D2378" s="204" t="s">
        <v>301</v>
      </c>
      <c r="E2378" s="215" t="s">
        <v>1</v>
      </c>
      <c r="F2378" s="216" t="s">
        <v>2025</v>
      </c>
      <c r="G2378" s="214"/>
      <c r="H2378" s="217">
        <v>17.89</v>
      </c>
      <c r="I2378" s="218"/>
      <c r="J2378" s="214"/>
      <c r="K2378" s="214"/>
      <c r="L2378" s="219"/>
      <c r="M2378" s="220"/>
      <c r="N2378" s="221"/>
      <c r="O2378" s="221"/>
      <c r="P2378" s="221"/>
      <c r="Q2378" s="221"/>
      <c r="R2378" s="221"/>
      <c r="S2378" s="221"/>
      <c r="T2378" s="222"/>
      <c r="AT2378" s="223" t="s">
        <v>301</v>
      </c>
      <c r="AU2378" s="223" t="s">
        <v>120</v>
      </c>
      <c r="AV2378" s="14" t="s">
        <v>120</v>
      </c>
      <c r="AW2378" s="14" t="s">
        <v>32</v>
      </c>
      <c r="AX2378" s="14" t="s">
        <v>77</v>
      </c>
      <c r="AY2378" s="223" t="s">
        <v>292</v>
      </c>
    </row>
    <row r="2379" spans="2:51" s="14" customFormat="1" ht="11.25">
      <c r="B2379" s="213"/>
      <c r="C2379" s="214"/>
      <c r="D2379" s="204" t="s">
        <v>301</v>
      </c>
      <c r="E2379" s="215" t="s">
        <v>1</v>
      </c>
      <c r="F2379" s="216" t="s">
        <v>2651</v>
      </c>
      <c r="G2379" s="214"/>
      <c r="H2379" s="217">
        <v>34.46</v>
      </c>
      <c r="I2379" s="218"/>
      <c r="J2379" s="214"/>
      <c r="K2379" s="214"/>
      <c r="L2379" s="219"/>
      <c r="M2379" s="220"/>
      <c r="N2379" s="221"/>
      <c r="O2379" s="221"/>
      <c r="P2379" s="221"/>
      <c r="Q2379" s="221"/>
      <c r="R2379" s="221"/>
      <c r="S2379" s="221"/>
      <c r="T2379" s="222"/>
      <c r="AT2379" s="223" t="s">
        <v>301</v>
      </c>
      <c r="AU2379" s="223" t="s">
        <v>120</v>
      </c>
      <c r="AV2379" s="14" t="s">
        <v>120</v>
      </c>
      <c r="AW2379" s="14" t="s">
        <v>32</v>
      </c>
      <c r="AX2379" s="14" t="s">
        <v>77</v>
      </c>
      <c r="AY2379" s="223" t="s">
        <v>292</v>
      </c>
    </row>
    <row r="2380" spans="2:51" s="14" customFormat="1" ht="11.25">
      <c r="B2380" s="213"/>
      <c r="C2380" s="214"/>
      <c r="D2380" s="204" t="s">
        <v>301</v>
      </c>
      <c r="E2380" s="215" t="s">
        <v>1</v>
      </c>
      <c r="F2380" s="216" t="s">
        <v>2027</v>
      </c>
      <c r="G2380" s="214"/>
      <c r="H2380" s="217">
        <v>35.700000000000003</v>
      </c>
      <c r="I2380" s="218"/>
      <c r="J2380" s="214"/>
      <c r="K2380" s="214"/>
      <c r="L2380" s="219"/>
      <c r="M2380" s="220"/>
      <c r="N2380" s="221"/>
      <c r="O2380" s="221"/>
      <c r="P2380" s="221"/>
      <c r="Q2380" s="221"/>
      <c r="R2380" s="221"/>
      <c r="S2380" s="221"/>
      <c r="T2380" s="222"/>
      <c r="AT2380" s="223" t="s">
        <v>301</v>
      </c>
      <c r="AU2380" s="223" t="s">
        <v>120</v>
      </c>
      <c r="AV2380" s="14" t="s">
        <v>120</v>
      </c>
      <c r="AW2380" s="14" t="s">
        <v>32</v>
      </c>
      <c r="AX2380" s="14" t="s">
        <v>77</v>
      </c>
      <c r="AY2380" s="223" t="s">
        <v>292</v>
      </c>
    </row>
    <row r="2381" spans="2:51" s="14" customFormat="1" ht="11.25">
      <c r="B2381" s="213"/>
      <c r="C2381" s="214"/>
      <c r="D2381" s="204" t="s">
        <v>301</v>
      </c>
      <c r="E2381" s="215" t="s">
        <v>1</v>
      </c>
      <c r="F2381" s="216" t="s">
        <v>2028</v>
      </c>
      <c r="G2381" s="214"/>
      <c r="H2381" s="217">
        <v>34.4</v>
      </c>
      <c r="I2381" s="218"/>
      <c r="J2381" s="214"/>
      <c r="K2381" s="214"/>
      <c r="L2381" s="219"/>
      <c r="M2381" s="220"/>
      <c r="N2381" s="221"/>
      <c r="O2381" s="221"/>
      <c r="P2381" s="221"/>
      <c r="Q2381" s="221"/>
      <c r="R2381" s="221"/>
      <c r="S2381" s="221"/>
      <c r="T2381" s="222"/>
      <c r="AT2381" s="223" t="s">
        <v>301</v>
      </c>
      <c r="AU2381" s="223" t="s">
        <v>120</v>
      </c>
      <c r="AV2381" s="14" t="s">
        <v>120</v>
      </c>
      <c r="AW2381" s="14" t="s">
        <v>32</v>
      </c>
      <c r="AX2381" s="14" t="s">
        <v>77</v>
      </c>
      <c r="AY2381" s="223" t="s">
        <v>292</v>
      </c>
    </row>
    <row r="2382" spans="2:51" s="14" customFormat="1" ht="11.25">
      <c r="B2382" s="213"/>
      <c r="C2382" s="214"/>
      <c r="D2382" s="204" t="s">
        <v>301</v>
      </c>
      <c r="E2382" s="215" t="s">
        <v>1</v>
      </c>
      <c r="F2382" s="216" t="s">
        <v>2029</v>
      </c>
      <c r="G2382" s="214"/>
      <c r="H2382" s="217">
        <v>17.170000000000002</v>
      </c>
      <c r="I2382" s="218"/>
      <c r="J2382" s="214"/>
      <c r="K2382" s="214"/>
      <c r="L2382" s="219"/>
      <c r="M2382" s="220"/>
      <c r="N2382" s="221"/>
      <c r="O2382" s="221"/>
      <c r="P2382" s="221"/>
      <c r="Q2382" s="221"/>
      <c r="R2382" s="221"/>
      <c r="S2382" s="221"/>
      <c r="T2382" s="222"/>
      <c r="AT2382" s="223" t="s">
        <v>301</v>
      </c>
      <c r="AU2382" s="223" t="s">
        <v>120</v>
      </c>
      <c r="AV2382" s="14" t="s">
        <v>120</v>
      </c>
      <c r="AW2382" s="14" t="s">
        <v>32</v>
      </c>
      <c r="AX2382" s="14" t="s">
        <v>77</v>
      </c>
      <c r="AY2382" s="223" t="s">
        <v>292</v>
      </c>
    </row>
    <row r="2383" spans="2:51" s="14" customFormat="1" ht="11.25">
      <c r="B2383" s="213"/>
      <c r="C2383" s="214"/>
      <c r="D2383" s="204" t="s">
        <v>301</v>
      </c>
      <c r="E2383" s="215" t="s">
        <v>1</v>
      </c>
      <c r="F2383" s="216" t="s">
        <v>2030</v>
      </c>
      <c r="G2383" s="214"/>
      <c r="H2383" s="217">
        <v>17.149999999999999</v>
      </c>
      <c r="I2383" s="218"/>
      <c r="J2383" s="214"/>
      <c r="K2383" s="214"/>
      <c r="L2383" s="219"/>
      <c r="M2383" s="220"/>
      <c r="N2383" s="221"/>
      <c r="O2383" s="221"/>
      <c r="P2383" s="221"/>
      <c r="Q2383" s="221"/>
      <c r="R2383" s="221"/>
      <c r="S2383" s="221"/>
      <c r="T2383" s="222"/>
      <c r="AT2383" s="223" t="s">
        <v>301</v>
      </c>
      <c r="AU2383" s="223" t="s">
        <v>120</v>
      </c>
      <c r="AV2383" s="14" t="s">
        <v>120</v>
      </c>
      <c r="AW2383" s="14" t="s">
        <v>32</v>
      </c>
      <c r="AX2383" s="14" t="s">
        <v>77</v>
      </c>
      <c r="AY2383" s="223" t="s">
        <v>292</v>
      </c>
    </row>
    <row r="2384" spans="2:51" s="14" customFormat="1" ht="11.25">
      <c r="B2384" s="213"/>
      <c r="C2384" s="214"/>
      <c r="D2384" s="204" t="s">
        <v>301</v>
      </c>
      <c r="E2384" s="215" t="s">
        <v>1</v>
      </c>
      <c r="F2384" s="216" t="s">
        <v>2031</v>
      </c>
      <c r="G2384" s="214"/>
      <c r="H2384" s="217">
        <v>34.4</v>
      </c>
      <c r="I2384" s="218"/>
      <c r="J2384" s="214"/>
      <c r="K2384" s="214"/>
      <c r="L2384" s="219"/>
      <c r="M2384" s="220"/>
      <c r="N2384" s="221"/>
      <c r="O2384" s="221"/>
      <c r="P2384" s="221"/>
      <c r="Q2384" s="221"/>
      <c r="R2384" s="221"/>
      <c r="S2384" s="221"/>
      <c r="T2384" s="222"/>
      <c r="AT2384" s="223" t="s">
        <v>301</v>
      </c>
      <c r="AU2384" s="223" t="s">
        <v>120</v>
      </c>
      <c r="AV2384" s="14" t="s">
        <v>120</v>
      </c>
      <c r="AW2384" s="14" t="s">
        <v>32</v>
      </c>
      <c r="AX2384" s="14" t="s">
        <v>77</v>
      </c>
      <c r="AY2384" s="223" t="s">
        <v>292</v>
      </c>
    </row>
    <row r="2385" spans="2:51" s="14" customFormat="1" ht="11.25">
      <c r="B2385" s="213"/>
      <c r="C2385" s="214"/>
      <c r="D2385" s="204" t="s">
        <v>301</v>
      </c>
      <c r="E2385" s="215" t="s">
        <v>1</v>
      </c>
      <c r="F2385" s="216" t="s">
        <v>2033</v>
      </c>
      <c r="G2385" s="214"/>
      <c r="H2385" s="217">
        <v>6.33</v>
      </c>
      <c r="I2385" s="218"/>
      <c r="J2385" s="214"/>
      <c r="K2385" s="214"/>
      <c r="L2385" s="219"/>
      <c r="M2385" s="220"/>
      <c r="N2385" s="221"/>
      <c r="O2385" s="221"/>
      <c r="P2385" s="221"/>
      <c r="Q2385" s="221"/>
      <c r="R2385" s="221"/>
      <c r="S2385" s="221"/>
      <c r="T2385" s="222"/>
      <c r="AT2385" s="223" t="s">
        <v>301</v>
      </c>
      <c r="AU2385" s="223" t="s">
        <v>120</v>
      </c>
      <c r="AV2385" s="14" t="s">
        <v>120</v>
      </c>
      <c r="AW2385" s="14" t="s">
        <v>32</v>
      </c>
      <c r="AX2385" s="14" t="s">
        <v>77</v>
      </c>
      <c r="AY2385" s="223" t="s">
        <v>292</v>
      </c>
    </row>
    <row r="2386" spans="2:51" s="14" customFormat="1" ht="11.25">
      <c r="B2386" s="213"/>
      <c r="C2386" s="214"/>
      <c r="D2386" s="204" t="s">
        <v>301</v>
      </c>
      <c r="E2386" s="215" t="s">
        <v>1</v>
      </c>
      <c r="F2386" s="216" t="s">
        <v>2034</v>
      </c>
      <c r="G2386" s="214"/>
      <c r="H2386" s="217">
        <v>12.33</v>
      </c>
      <c r="I2386" s="218"/>
      <c r="J2386" s="214"/>
      <c r="K2386" s="214"/>
      <c r="L2386" s="219"/>
      <c r="M2386" s="220"/>
      <c r="N2386" s="221"/>
      <c r="O2386" s="221"/>
      <c r="P2386" s="221"/>
      <c r="Q2386" s="221"/>
      <c r="R2386" s="221"/>
      <c r="S2386" s="221"/>
      <c r="T2386" s="222"/>
      <c r="AT2386" s="223" t="s">
        <v>301</v>
      </c>
      <c r="AU2386" s="223" t="s">
        <v>120</v>
      </c>
      <c r="AV2386" s="14" t="s">
        <v>120</v>
      </c>
      <c r="AW2386" s="14" t="s">
        <v>32</v>
      </c>
      <c r="AX2386" s="14" t="s">
        <v>77</v>
      </c>
      <c r="AY2386" s="223" t="s">
        <v>292</v>
      </c>
    </row>
    <row r="2387" spans="2:51" s="16" customFormat="1" ht="11.25">
      <c r="B2387" s="235"/>
      <c r="C2387" s="236"/>
      <c r="D2387" s="204" t="s">
        <v>301</v>
      </c>
      <c r="E2387" s="237" t="s">
        <v>1</v>
      </c>
      <c r="F2387" s="238" t="s">
        <v>316</v>
      </c>
      <c r="G2387" s="236"/>
      <c r="H2387" s="239">
        <v>455.96</v>
      </c>
      <c r="I2387" s="240"/>
      <c r="J2387" s="236"/>
      <c r="K2387" s="236"/>
      <c r="L2387" s="241"/>
      <c r="M2387" s="242"/>
      <c r="N2387" s="243"/>
      <c r="O2387" s="243"/>
      <c r="P2387" s="243"/>
      <c r="Q2387" s="243"/>
      <c r="R2387" s="243"/>
      <c r="S2387" s="243"/>
      <c r="T2387" s="244"/>
      <c r="AT2387" s="245" t="s">
        <v>301</v>
      </c>
      <c r="AU2387" s="245" t="s">
        <v>120</v>
      </c>
      <c r="AV2387" s="16" t="s">
        <v>317</v>
      </c>
      <c r="AW2387" s="16" t="s">
        <v>32</v>
      </c>
      <c r="AX2387" s="16" t="s">
        <v>77</v>
      </c>
      <c r="AY2387" s="245" t="s">
        <v>292</v>
      </c>
    </row>
    <row r="2388" spans="2:51" s="13" customFormat="1" ht="11.25">
      <c r="B2388" s="202"/>
      <c r="C2388" s="203"/>
      <c r="D2388" s="204" t="s">
        <v>301</v>
      </c>
      <c r="E2388" s="205" t="s">
        <v>1</v>
      </c>
      <c r="F2388" s="206" t="s">
        <v>547</v>
      </c>
      <c r="G2388" s="203"/>
      <c r="H2388" s="205" t="s">
        <v>1</v>
      </c>
      <c r="I2388" s="207"/>
      <c r="J2388" s="203"/>
      <c r="K2388" s="203"/>
      <c r="L2388" s="208"/>
      <c r="M2388" s="209"/>
      <c r="N2388" s="210"/>
      <c r="O2388" s="210"/>
      <c r="P2388" s="210"/>
      <c r="Q2388" s="210"/>
      <c r="R2388" s="210"/>
      <c r="S2388" s="210"/>
      <c r="T2388" s="211"/>
      <c r="AT2388" s="212" t="s">
        <v>301</v>
      </c>
      <c r="AU2388" s="212" t="s">
        <v>120</v>
      </c>
      <c r="AV2388" s="13" t="s">
        <v>85</v>
      </c>
      <c r="AW2388" s="13" t="s">
        <v>32</v>
      </c>
      <c r="AX2388" s="13" t="s">
        <v>77</v>
      </c>
      <c r="AY2388" s="212" t="s">
        <v>292</v>
      </c>
    </row>
    <row r="2389" spans="2:51" s="14" customFormat="1" ht="11.25">
      <c r="B2389" s="213"/>
      <c r="C2389" s="214"/>
      <c r="D2389" s="204" t="s">
        <v>301</v>
      </c>
      <c r="E2389" s="215" t="s">
        <v>1</v>
      </c>
      <c r="F2389" s="216" t="s">
        <v>2037</v>
      </c>
      <c r="G2389" s="214"/>
      <c r="H2389" s="217">
        <v>163.63</v>
      </c>
      <c r="I2389" s="218"/>
      <c r="J2389" s="214"/>
      <c r="K2389" s="214"/>
      <c r="L2389" s="219"/>
      <c r="M2389" s="220"/>
      <c r="N2389" s="221"/>
      <c r="O2389" s="221"/>
      <c r="P2389" s="221"/>
      <c r="Q2389" s="221"/>
      <c r="R2389" s="221"/>
      <c r="S2389" s="221"/>
      <c r="T2389" s="222"/>
      <c r="AT2389" s="223" t="s">
        <v>301</v>
      </c>
      <c r="AU2389" s="223" t="s">
        <v>120</v>
      </c>
      <c r="AV2389" s="14" t="s">
        <v>120</v>
      </c>
      <c r="AW2389" s="14" t="s">
        <v>32</v>
      </c>
      <c r="AX2389" s="14" t="s">
        <v>77</v>
      </c>
      <c r="AY2389" s="223" t="s">
        <v>292</v>
      </c>
    </row>
    <row r="2390" spans="2:51" s="14" customFormat="1" ht="11.25">
      <c r="B2390" s="213"/>
      <c r="C2390" s="214"/>
      <c r="D2390" s="204" t="s">
        <v>301</v>
      </c>
      <c r="E2390" s="215" t="s">
        <v>1</v>
      </c>
      <c r="F2390" s="216" t="s">
        <v>2038</v>
      </c>
      <c r="G2390" s="214"/>
      <c r="H2390" s="217">
        <v>47.56</v>
      </c>
      <c r="I2390" s="218"/>
      <c r="J2390" s="214"/>
      <c r="K2390" s="214"/>
      <c r="L2390" s="219"/>
      <c r="M2390" s="220"/>
      <c r="N2390" s="221"/>
      <c r="O2390" s="221"/>
      <c r="P2390" s="221"/>
      <c r="Q2390" s="221"/>
      <c r="R2390" s="221"/>
      <c r="S2390" s="221"/>
      <c r="T2390" s="222"/>
      <c r="AT2390" s="223" t="s">
        <v>301</v>
      </c>
      <c r="AU2390" s="223" t="s">
        <v>120</v>
      </c>
      <c r="AV2390" s="14" t="s">
        <v>120</v>
      </c>
      <c r="AW2390" s="14" t="s">
        <v>32</v>
      </c>
      <c r="AX2390" s="14" t="s">
        <v>77</v>
      </c>
      <c r="AY2390" s="223" t="s">
        <v>292</v>
      </c>
    </row>
    <row r="2391" spans="2:51" s="14" customFormat="1" ht="11.25">
      <c r="B2391" s="213"/>
      <c r="C2391" s="214"/>
      <c r="D2391" s="204" t="s">
        <v>301</v>
      </c>
      <c r="E2391" s="215" t="s">
        <v>1</v>
      </c>
      <c r="F2391" s="216" t="s">
        <v>2042</v>
      </c>
      <c r="G2391" s="214"/>
      <c r="H2391" s="217">
        <v>10.75</v>
      </c>
      <c r="I2391" s="218"/>
      <c r="J2391" s="214"/>
      <c r="K2391" s="214"/>
      <c r="L2391" s="219"/>
      <c r="M2391" s="220"/>
      <c r="N2391" s="221"/>
      <c r="O2391" s="221"/>
      <c r="P2391" s="221"/>
      <c r="Q2391" s="221"/>
      <c r="R2391" s="221"/>
      <c r="S2391" s="221"/>
      <c r="T2391" s="222"/>
      <c r="AT2391" s="223" t="s">
        <v>301</v>
      </c>
      <c r="AU2391" s="223" t="s">
        <v>120</v>
      </c>
      <c r="AV2391" s="14" t="s">
        <v>120</v>
      </c>
      <c r="AW2391" s="14" t="s">
        <v>32</v>
      </c>
      <c r="AX2391" s="14" t="s">
        <v>77</v>
      </c>
      <c r="AY2391" s="223" t="s">
        <v>292</v>
      </c>
    </row>
    <row r="2392" spans="2:51" s="14" customFormat="1" ht="11.25">
      <c r="B2392" s="213"/>
      <c r="C2392" s="214"/>
      <c r="D2392" s="204" t="s">
        <v>301</v>
      </c>
      <c r="E2392" s="215" t="s">
        <v>1</v>
      </c>
      <c r="F2392" s="216" t="s">
        <v>2043</v>
      </c>
      <c r="G2392" s="214"/>
      <c r="H2392" s="217">
        <v>31.27</v>
      </c>
      <c r="I2392" s="218"/>
      <c r="J2392" s="214"/>
      <c r="K2392" s="214"/>
      <c r="L2392" s="219"/>
      <c r="M2392" s="220"/>
      <c r="N2392" s="221"/>
      <c r="O2392" s="221"/>
      <c r="P2392" s="221"/>
      <c r="Q2392" s="221"/>
      <c r="R2392" s="221"/>
      <c r="S2392" s="221"/>
      <c r="T2392" s="222"/>
      <c r="AT2392" s="223" t="s">
        <v>301</v>
      </c>
      <c r="AU2392" s="223" t="s">
        <v>120</v>
      </c>
      <c r="AV2392" s="14" t="s">
        <v>120</v>
      </c>
      <c r="AW2392" s="14" t="s">
        <v>32</v>
      </c>
      <c r="AX2392" s="14" t="s">
        <v>77</v>
      </c>
      <c r="AY2392" s="223" t="s">
        <v>292</v>
      </c>
    </row>
    <row r="2393" spans="2:51" s="14" customFormat="1" ht="11.25">
      <c r="B2393" s="213"/>
      <c r="C2393" s="214"/>
      <c r="D2393" s="204" t="s">
        <v>301</v>
      </c>
      <c r="E2393" s="215" t="s">
        <v>1</v>
      </c>
      <c r="F2393" s="216" t="s">
        <v>2044</v>
      </c>
      <c r="G2393" s="214"/>
      <c r="H2393" s="217">
        <v>29.96</v>
      </c>
      <c r="I2393" s="218"/>
      <c r="J2393" s="214"/>
      <c r="K2393" s="214"/>
      <c r="L2393" s="219"/>
      <c r="M2393" s="220"/>
      <c r="N2393" s="221"/>
      <c r="O2393" s="221"/>
      <c r="P2393" s="221"/>
      <c r="Q2393" s="221"/>
      <c r="R2393" s="221"/>
      <c r="S2393" s="221"/>
      <c r="T2393" s="222"/>
      <c r="AT2393" s="223" t="s">
        <v>301</v>
      </c>
      <c r="AU2393" s="223" t="s">
        <v>120</v>
      </c>
      <c r="AV2393" s="14" t="s">
        <v>120</v>
      </c>
      <c r="AW2393" s="14" t="s">
        <v>32</v>
      </c>
      <c r="AX2393" s="14" t="s">
        <v>77</v>
      </c>
      <c r="AY2393" s="223" t="s">
        <v>292</v>
      </c>
    </row>
    <row r="2394" spans="2:51" s="14" customFormat="1" ht="11.25">
      <c r="B2394" s="213"/>
      <c r="C2394" s="214"/>
      <c r="D2394" s="204" t="s">
        <v>301</v>
      </c>
      <c r="E2394" s="215" t="s">
        <v>1</v>
      </c>
      <c r="F2394" s="216" t="s">
        <v>2045</v>
      </c>
      <c r="G2394" s="214"/>
      <c r="H2394" s="217">
        <v>34.46</v>
      </c>
      <c r="I2394" s="218"/>
      <c r="J2394" s="214"/>
      <c r="K2394" s="214"/>
      <c r="L2394" s="219"/>
      <c r="M2394" s="220"/>
      <c r="N2394" s="221"/>
      <c r="O2394" s="221"/>
      <c r="P2394" s="221"/>
      <c r="Q2394" s="221"/>
      <c r="R2394" s="221"/>
      <c r="S2394" s="221"/>
      <c r="T2394" s="222"/>
      <c r="AT2394" s="223" t="s">
        <v>301</v>
      </c>
      <c r="AU2394" s="223" t="s">
        <v>120</v>
      </c>
      <c r="AV2394" s="14" t="s">
        <v>120</v>
      </c>
      <c r="AW2394" s="14" t="s">
        <v>32</v>
      </c>
      <c r="AX2394" s="14" t="s">
        <v>77</v>
      </c>
      <c r="AY2394" s="223" t="s">
        <v>292</v>
      </c>
    </row>
    <row r="2395" spans="2:51" s="14" customFormat="1" ht="11.25">
      <c r="B2395" s="213"/>
      <c r="C2395" s="214"/>
      <c r="D2395" s="204" t="s">
        <v>301</v>
      </c>
      <c r="E2395" s="215" t="s">
        <v>1</v>
      </c>
      <c r="F2395" s="216" t="s">
        <v>2046</v>
      </c>
      <c r="G2395" s="214"/>
      <c r="H2395" s="217">
        <v>35.700000000000003</v>
      </c>
      <c r="I2395" s="218"/>
      <c r="J2395" s="214"/>
      <c r="K2395" s="214"/>
      <c r="L2395" s="219"/>
      <c r="M2395" s="220"/>
      <c r="N2395" s="221"/>
      <c r="O2395" s="221"/>
      <c r="P2395" s="221"/>
      <c r="Q2395" s="221"/>
      <c r="R2395" s="221"/>
      <c r="S2395" s="221"/>
      <c r="T2395" s="222"/>
      <c r="AT2395" s="223" t="s">
        <v>301</v>
      </c>
      <c r="AU2395" s="223" t="s">
        <v>120</v>
      </c>
      <c r="AV2395" s="14" t="s">
        <v>120</v>
      </c>
      <c r="AW2395" s="14" t="s">
        <v>32</v>
      </c>
      <c r="AX2395" s="14" t="s">
        <v>77</v>
      </c>
      <c r="AY2395" s="223" t="s">
        <v>292</v>
      </c>
    </row>
    <row r="2396" spans="2:51" s="14" customFormat="1" ht="11.25">
      <c r="B2396" s="213"/>
      <c r="C2396" s="214"/>
      <c r="D2396" s="204" t="s">
        <v>301</v>
      </c>
      <c r="E2396" s="215" t="s">
        <v>1</v>
      </c>
      <c r="F2396" s="216" t="s">
        <v>2047</v>
      </c>
      <c r="G2396" s="214"/>
      <c r="H2396" s="217">
        <v>34.4</v>
      </c>
      <c r="I2396" s="218"/>
      <c r="J2396" s="214"/>
      <c r="K2396" s="214"/>
      <c r="L2396" s="219"/>
      <c r="M2396" s="220"/>
      <c r="N2396" s="221"/>
      <c r="O2396" s="221"/>
      <c r="P2396" s="221"/>
      <c r="Q2396" s="221"/>
      <c r="R2396" s="221"/>
      <c r="S2396" s="221"/>
      <c r="T2396" s="222"/>
      <c r="AT2396" s="223" t="s">
        <v>301</v>
      </c>
      <c r="AU2396" s="223" t="s">
        <v>120</v>
      </c>
      <c r="AV2396" s="14" t="s">
        <v>120</v>
      </c>
      <c r="AW2396" s="14" t="s">
        <v>32</v>
      </c>
      <c r="AX2396" s="14" t="s">
        <v>77</v>
      </c>
      <c r="AY2396" s="223" t="s">
        <v>292</v>
      </c>
    </row>
    <row r="2397" spans="2:51" s="14" customFormat="1" ht="11.25">
      <c r="B2397" s="213"/>
      <c r="C2397" s="214"/>
      <c r="D2397" s="204" t="s">
        <v>301</v>
      </c>
      <c r="E2397" s="215" t="s">
        <v>1</v>
      </c>
      <c r="F2397" s="216" t="s">
        <v>2048</v>
      </c>
      <c r="G2397" s="214"/>
      <c r="H2397" s="217">
        <v>17.170000000000002</v>
      </c>
      <c r="I2397" s="218"/>
      <c r="J2397" s="214"/>
      <c r="K2397" s="214"/>
      <c r="L2397" s="219"/>
      <c r="M2397" s="220"/>
      <c r="N2397" s="221"/>
      <c r="O2397" s="221"/>
      <c r="P2397" s="221"/>
      <c r="Q2397" s="221"/>
      <c r="R2397" s="221"/>
      <c r="S2397" s="221"/>
      <c r="T2397" s="222"/>
      <c r="AT2397" s="223" t="s">
        <v>301</v>
      </c>
      <c r="AU2397" s="223" t="s">
        <v>120</v>
      </c>
      <c r="AV2397" s="14" t="s">
        <v>120</v>
      </c>
      <c r="AW2397" s="14" t="s">
        <v>32</v>
      </c>
      <c r="AX2397" s="14" t="s">
        <v>77</v>
      </c>
      <c r="AY2397" s="223" t="s">
        <v>292</v>
      </c>
    </row>
    <row r="2398" spans="2:51" s="14" customFormat="1" ht="11.25">
      <c r="B2398" s="213"/>
      <c r="C2398" s="214"/>
      <c r="D2398" s="204" t="s">
        <v>301</v>
      </c>
      <c r="E2398" s="215" t="s">
        <v>1</v>
      </c>
      <c r="F2398" s="216" t="s">
        <v>2049</v>
      </c>
      <c r="G2398" s="214"/>
      <c r="H2398" s="217">
        <v>17.149999999999999</v>
      </c>
      <c r="I2398" s="218"/>
      <c r="J2398" s="214"/>
      <c r="K2398" s="214"/>
      <c r="L2398" s="219"/>
      <c r="M2398" s="220"/>
      <c r="N2398" s="221"/>
      <c r="O2398" s="221"/>
      <c r="P2398" s="221"/>
      <c r="Q2398" s="221"/>
      <c r="R2398" s="221"/>
      <c r="S2398" s="221"/>
      <c r="T2398" s="222"/>
      <c r="AT2398" s="223" t="s">
        <v>301</v>
      </c>
      <c r="AU2398" s="223" t="s">
        <v>120</v>
      </c>
      <c r="AV2398" s="14" t="s">
        <v>120</v>
      </c>
      <c r="AW2398" s="14" t="s">
        <v>32</v>
      </c>
      <c r="AX2398" s="14" t="s">
        <v>77</v>
      </c>
      <c r="AY2398" s="223" t="s">
        <v>292</v>
      </c>
    </row>
    <row r="2399" spans="2:51" s="14" customFormat="1" ht="11.25">
      <c r="B2399" s="213"/>
      <c r="C2399" s="214"/>
      <c r="D2399" s="204" t="s">
        <v>301</v>
      </c>
      <c r="E2399" s="215" t="s">
        <v>1</v>
      </c>
      <c r="F2399" s="216" t="s">
        <v>2050</v>
      </c>
      <c r="G2399" s="214"/>
      <c r="H2399" s="217">
        <v>34.4</v>
      </c>
      <c r="I2399" s="218"/>
      <c r="J2399" s="214"/>
      <c r="K2399" s="214"/>
      <c r="L2399" s="219"/>
      <c r="M2399" s="220"/>
      <c r="N2399" s="221"/>
      <c r="O2399" s="221"/>
      <c r="P2399" s="221"/>
      <c r="Q2399" s="221"/>
      <c r="R2399" s="221"/>
      <c r="S2399" s="221"/>
      <c r="T2399" s="222"/>
      <c r="AT2399" s="223" t="s">
        <v>301</v>
      </c>
      <c r="AU2399" s="223" t="s">
        <v>120</v>
      </c>
      <c r="AV2399" s="14" t="s">
        <v>120</v>
      </c>
      <c r="AW2399" s="14" t="s">
        <v>32</v>
      </c>
      <c r="AX2399" s="14" t="s">
        <v>77</v>
      </c>
      <c r="AY2399" s="223" t="s">
        <v>292</v>
      </c>
    </row>
    <row r="2400" spans="2:51" s="14" customFormat="1" ht="11.25">
      <c r="B2400" s="213"/>
      <c r="C2400" s="214"/>
      <c r="D2400" s="204" t="s">
        <v>301</v>
      </c>
      <c r="E2400" s="215" t="s">
        <v>1</v>
      </c>
      <c r="F2400" s="216" t="s">
        <v>2052</v>
      </c>
      <c r="G2400" s="214"/>
      <c r="H2400" s="217">
        <v>6.33</v>
      </c>
      <c r="I2400" s="218"/>
      <c r="J2400" s="214"/>
      <c r="K2400" s="214"/>
      <c r="L2400" s="219"/>
      <c r="M2400" s="220"/>
      <c r="N2400" s="221"/>
      <c r="O2400" s="221"/>
      <c r="P2400" s="221"/>
      <c r="Q2400" s="221"/>
      <c r="R2400" s="221"/>
      <c r="S2400" s="221"/>
      <c r="T2400" s="222"/>
      <c r="AT2400" s="223" t="s">
        <v>301</v>
      </c>
      <c r="AU2400" s="223" t="s">
        <v>120</v>
      </c>
      <c r="AV2400" s="14" t="s">
        <v>120</v>
      </c>
      <c r="AW2400" s="14" t="s">
        <v>32</v>
      </c>
      <c r="AX2400" s="14" t="s">
        <v>77</v>
      </c>
      <c r="AY2400" s="223" t="s">
        <v>292</v>
      </c>
    </row>
    <row r="2401" spans="1:65" s="14" customFormat="1" ht="11.25">
      <c r="B2401" s="213"/>
      <c r="C2401" s="214"/>
      <c r="D2401" s="204" t="s">
        <v>301</v>
      </c>
      <c r="E2401" s="215" t="s">
        <v>1</v>
      </c>
      <c r="F2401" s="216" t="s">
        <v>2053</v>
      </c>
      <c r="G2401" s="214"/>
      <c r="H2401" s="217">
        <v>12.33</v>
      </c>
      <c r="I2401" s="218"/>
      <c r="J2401" s="214"/>
      <c r="K2401" s="214"/>
      <c r="L2401" s="219"/>
      <c r="M2401" s="220"/>
      <c r="N2401" s="221"/>
      <c r="O2401" s="221"/>
      <c r="P2401" s="221"/>
      <c r="Q2401" s="221"/>
      <c r="R2401" s="221"/>
      <c r="S2401" s="221"/>
      <c r="T2401" s="222"/>
      <c r="AT2401" s="223" t="s">
        <v>301</v>
      </c>
      <c r="AU2401" s="223" t="s">
        <v>120</v>
      </c>
      <c r="AV2401" s="14" t="s">
        <v>120</v>
      </c>
      <c r="AW2401" s="14" t="s">
        <v>32</v>
      </c>
      <c r="AX2401" s="14" t="s">
        <v>77</v>
      </c>
      <c r="AY2401" s="223" t="s">
        <v>292</v>
      </c>
    </row>
    <row r="2402" spans="1:65" s="16" customFormat="1" ht="11.25">
      <c r="B2402" s="235"/>
      <c r="C2402" s="236"/>
      <c r="D2402" s="204" t="s">
        <v>301</v>
      </c>
      <c r="E2402" s="237" t="s">
        <v>1</v>
      </c>
      <c r="F2402" s="238" t="s">
        <v>316</v>
      </c>
      <c r="G2402" s="236"/>
      <c r="H2402" s="239">
        <v>475.11</v>
      </c>
      <c r="I2402" s="240"/>
      <c r="J2402" s="236"/>
      <c r="K2402" s="236"/>
      <c r="L2402" s="241"/>
      <c r="M2402" s="242"/>
      <c r="N2402" s="243"/>
      <c r="O2402" s="243"/>
      <c r="P2402" s="243"/>
      <c r="Q2402" s="243"/>
      <c r="R2402" s="243"/>
      <c r="S2402" s="243"/>
      <c r="T2402" s="244"/>
      <c r="AT2402" s="245" t="s">
        <v>301</v>
      </c>
      <c r="AU2402" s="245" t="s">
        <v>120</v>
      </c>
      <c r="AV2402" s="16" t="s">
        <v>317</v>
      </c>
      <c r="AW2402" s="16" t="s">
        <v>32</v>
      </c>
      <c r="AX2402" s="16" t="s">
        <v>77</v>
      </c>
      <c r="AY2402" s="245" t="s">
        <v>292</v>
      </c>
    </row>
    <row r="2403" spans="1:65" s="13" customFormat="1" ht="11.25">
      <c r="B2403" s="202"/>
      <c r="C2403" s="203"/>
      <c r="D2403" s="204" t="s">
        <v>301</v>
      </c>
      <c r="E2403" s="205" t="s">
        <v>1</v>
      </c>
      <c r="F2403" s="206" t="s">
        <v>550</v>
      </c>
      <c r="G2403" s="203"/>
      <c r="H2403" s="205" t="s">
        <v>1</v>
      </c>
      <c r="I2403" s="207"/>
      <c r="J2403" s="203"/>
      <c r="K2403" s="203"/>
      <c r="L2403" s="208"/>
      <c r="M2403" s="209"/>
      <c r="N2403" s="210"/>
      <c r="O2403" s="210"/>
      <c r="P2403" s="210"/>
      <c r="Q2403" s="210"/>
      <c r="R2403" s="210"/>
      <c r="S2403" s="210"/>
      <c r="T2403" s="211"/>
      <c r="AT2403" s="212" t="s">
        <v>301</v>
      </c>
      <c r="AU2403" s="212" t="s">
        <v>120</v>
      </c>
      <c r="AV2403" s="13" t="s">
        <v>85</v>
      </c>
      <c r="AW2403" s="13" t="s">
        <v>32</v>
      </c>
      <c r="AX2403" s="13" t="s">
        <v>77</v>
      </c>
      <c r="AY2403" s="212" t="s">
        <v>292</v>
      </c>
    </row>
    <row r="2404" spans="1:65" s="14" customFormat="1" ht="11.25">
      <c r="B2404" s="213"/>
      <c r="C2404" s="214"/>
      <c r="D2404" s="204" t="s">
        <v>301</v>
      </c>
      <c r="E2404" s="215" t="s">
        <v>1</v>
      </c>
      <c r="F2404" s="216" t="s">
        <v>2058</v>
      </c>
      <c r="G2404" s="214"/>
      <c r="H2404" s="217">
        <v>16.68</v>
      </c>
      <c r="I2404" s="218"/>
      <c r="J2404" s="214"/>
      <c r="K2404" s="214"/>
      <c r="L2404" s="219"/>
      <c r="M2404" s="220"/>
      <c r="N2404" s="221"/>
      <c r="O2404" s="221"/>
      <c r="P2404" s="221"/>
      <c r="Q2404" s="221"/>
      <c r="R2404" s="221"/>
      <c r="S2404" s="221"/>
      <c r="T2404" s="222"/>
      <c r="AT2404" s="223" t="s">
        <v>301</v>
      </c>
      <c r="AU2404" s="223" t="s">
        <v>120</v>
      </c>
      <c r="AV2404" s="14" t="s">
        <v>120</v>
      </c>
      <c r="AW2404" s="14" t="s">
        <v>32</v>
      </c>
      <c r="AX2404" s="14" t="s">
        <v>77</v>
      </c>
      <c r="AY2404" s="223" t="s">
        <v>292</v>
      </c>
    </row>
    <row r="2405" spans="1:65" s="14" customFormat="1" ht="11.25">
      <c r="B2405" s="213"/>
      <c r="C2405" s="214"/>
      <c r="D2405" s="204" t="s">
        <v>301</v>
      </c>
      <c r="E2405" s="215" t="s">
        <v>1</v>
      </c>
      <c r="F2405" s="216" t="s">
        <v>2059</v>
      </c>
      <c r="G2405" s="214"/>
      <c r="H2405" s="217">
        <v>24.8</v>
      </c>
      <c r="I2405" s="218"/>
      <c r="J2405" s="214"/>
      <c r="K2405" s="214"/>
      <c r="L2405" s="219"/>
      <c r="M2405" s="220"/>
      <c r="N2405" s="221"/>
      <c r="O2405" s="221"/>
      <c r="P2405" s="221"/>
      <c r="Q2405" s="221"/>
      <c r="R2405" s="221"/>
      <c r="S2405" s="221"/>
      <c r="T2405" s="222"/>
      <c r="AT2405" s="223" t="s">
        <v>301</v>
      </c>
      <c r="AU2405" s="223" t="s">
        <v>120</v>
      </c>
      <c r="AV2405" s="14" t="s">
        <v>120</v>
      </c>
      <c r="AW2405" s="14" t="s">
        <v>32</v>
      </c>
      <c r="AX2405" s="14" t="s">
        <v>77</v>
      </c>
      <c r="AY2405" s="223" t="s">
        <v>292</v>
      </c>
    </row>
    <row r="2406" spans="1:65" s="14" customFormat="1" ht="11.25">
      <c r="B2406" s="213"/>
      <c r="C2406" s="214"/>
      <c r="D2406" s="204" t="s">
        <v>301</v>
      </c>
      <c r="E2406" s="215" t="s">
        <v>1</v>
      </c>
      <c r="F2406" s="216" t="s">
        <v>2060</v>
      </c>
      <c r="G2406" s="214"/>
      <c r="H2406" s="217">
        <v>17.23</v>
      </c>
      <c r="I2406" s="218"/>
      <c r="J2406" s="214"/>
      <c r="K2406" s="214"/>
      <c r="L2406" s="219"/>
      <c r="M2406" s="220"/>
      <c r="N2406" s="221"/>
      <c r="O2406" s="221"/>
      <c r="P2406" s="221"/>
      <c r="Q2406" s="221"/>
      <c r="R2406" s="221"/>
      <c r="S2406" s="221"/>
      <c r="T2406" s="222"/>
      <c r="AT2406" s="223" t="s">
        <v>301</v>
      </c>
      <c r="AU2406" s="223" t="s">
        <v>120</v>
      </c>
      <c r="AV2406" s="14" t="s">
        <v>120</v>
      </c>
      <c r="AW2406" s="14" t="s">
        <v>32</v>
      </c>
      <c r="AX2406" s="14" t="s">
        <v>77</v>
      </c>
      <c r="AY2406" s="223" t="s">
        <v>292</v>
      </c>
    </row>
    <row r="2407" spans="1:65" s="14" customFormat="1" ht="11.25">
      <c r="B2407" s="213"/>
      <c r="C2407" s="214"/>
      <c r="D2407" s="204" t="s">
        <v>301</v>
      </c>
      <c r="E2407" s="215" t="s">
        <v>1</v>
      </c>
      <c r="F2407" s="216" t="s">
        <v>2067</v>
      </c>
      <c r="G2407" s="214"/>
      <c r="H2407" s="217">
        <v>13.58</v>
      </c>
      <c r="I2407" s="218"/>
      <c r="J2407" s="214"/>
      <c r="K2407" s="214"/>
      <c r="L2407" s="219"/>
      <c r="M2407" s="220"/>
      <c r="N2407" s="221"/>
      <c r="O2407" s="221"/>
      <c r="P2407" s="221"/>
      <c r="Q2407" s="221"/>
      <c r="R2407" s="221"/>
      <c r="S2407" s="221"/>
      <c r="T2407" s="222"/>
      <c r="AT2407" s="223" t="s">
        <v>301</v>
      </c>
      <c r="AU2407" s="223" t="s">
        <v>120</v>
      </c>
      <c r="AV2407" s="14" t="s">
        <v>120</v>
      </c>
      <c r="AW2407" s="14" t="s">
        <v>32</v>
      </c>
      <c r="AX2407" s="14" t="s">
        <v>77</v>
      </c>
      <c r="AY2407" s="223" t="s">
        <v>292</v>
      </c>
    </row>
    <row r="2408" spans="1:65" s="14" customFormat="1" ht="11.25">
      <c r="B2408" s="213"/>
      <c r="C2408" s="214"/>
      <c r="D2408" s="204" t="s">
        <v>301</v>
      </c>
      <c r="E2408" s="215" t="s">
        <v>1</v>
      </c>
      <c r="F2408" s="216" t="s">
        <v>2072</v>
      </c>
      <c r="G2408" s="214"/>
      <c r="H2408" s="217">
        <v>19.41</v>
      </c>
      <c r="I2408" s="218"/>
      <c r="J2408" s="214"/>
      <c r="K2408" s="214"/>
      <c r="L2408" s="219"/>
      <c r="M2408" s="220"/>
      <c r="N2408" s="221"/>
      <c r="O2408" s="221"/>
      <c r="P2408" s="221"/>
      <c r="Q2408" s="221"/>
      <c r="R2408" s="221"/>
      <c r="S2408" s="221"/>
      <c r="T2408" s="222"/>
      <c r="AT2408" s="223" t="s">
        <v>301</v>
      </c>
      <c r="AU2408" s="223" t="s">
        <v>120</v>
      </c>
      <c r="AV2408" s="14" t="s">
        <v>120</v>
      </c>
      <c r="AW2408" s="14" t="s">
        <v>32</v>
      </c>
      <c r="AX2408" s="14" t="s">
        <v>77</v>
      </c>
      <c r="AY2408" s="223" t="s">
        <v>292</v>
      </c>
    </row>
    <row r="2409" spans="1:65" s="14" customFormat="1" ht="11.25">
      <c r="B2409" s="213"/>
      <c r="C2409" s="214"/>
      <c r="D2409" s="204" t="s">
        <v>301</v>
      </c>
      <c r="E2409" s="215" t="s">
        <v>1</v>
      </c>
      <c r="F2409" s="216" t="s">
        <v>2073</v>
      </c>
      <c r="G2409" s="214"/>
      <c r="H2409" s="217">
        <v>19</v>
      </c>
      <c r="I2409" s="218"/>
      <c r="J2409" s="214"/>
      <c r="K2409" s="214"/>
      <c r="L2409" s="219"/>
      <c r="M2409" s="220"/>
      <c r="N2409" s="221"/>
      <c r="O2409" s="221"/>
      <c r="P2409" s="221"/>
      <c r="Q2409" s="221"/>
      <c r="R2409" s="221"/>
      <c r="S2409" s="221"/>
      <c r="T2409" s="222"/>
      <c r="AT2409" s="223" t="s">
        <v>301</v>
      </c>
      <c r="AU2409" s="223" t="s">
        <v>120</v>
      </c>
      <c r="AV2409" s="14" t="s">
        <v>120</v>
      </c>
      <c r="AW2409" s="14" t="s">
        <v>32</v>
      </c>
      <c r="AX2409" s="14" t="s">
        <v>77</v>
      </c>
      <c r="AY2409" s="223" t="s">
        <v>292</v>
      </c>
    </row>
    <row r="2410" spans="1:65" s="14" customFormat="1" ht="11.25">
      <c r="B2410" s="213"/>
      <c r="C2410" s="214"/>
      <c r="D2410" s="204" t="s">
        <v>301</v>
      </c>
      <c r="E2410" s="215" t="s">
        <v>1</v>
      </c>
      <c r="F2410" s="216" t="s">
        <v>2074</v>
      </c>
      <c r="G2410" s="214"/>
      <c r="H2410" s="217">
        <v>16</v>
      </c>
      <c r="I2410" s="218"/>
      <c r="J2410" s="214"/>
      <c r="K2410" s="214"/>
      <c r="L2410" s="219"/>
      <c r="M2410" s="220"/>
      <c r="N2410" s="221"/>
      <c r="O2410" s="221"/>
      <c r="P2410" s="221"/>
      <c r="Q2410" s="221"/>
      <c r="R2410" s="221"/>
      <c r="S2410" s="221"/>
      <c r="T2410" s="222"/>
      <c r="AT2410" s="223" t="s">
        <v>301</v>
      </c>
      <c r="AU2410" s="223" t="s">
        <v>120</v>
      </c>
      <c r="AV2410" s="14" t="s">
        <v>120</v>
      </c>
      <c r="AW2410" s="14" t="s">
        <v>32</v>
      </c>
      <c r="AX2410" s="14" t="s">
        <v>77</v>
      </c>
      <c r="AY2410" s="223" t="s">
        <v>292</v>
      </c>
    </row>
    <row r="2411" spans="1:65" s="14" customFormat="1" ht="11.25">
      <c r="B2411" s="213"/>
      <c r="C2411" s="214"/>
      <c r="D2411" s="204" t="s">
        <v>301</v>
      </c>
      <c r="E2411" s="215" t="s">
        <v>1</v>
      </c>
      <c r="F2411" s="216" t="s">
        <v>2075</v>
      </c>
      <c r="G2411" s="214"/>
      <c r="H2411" s="217">
        <v>16.600000000000001</v>
      </c>
      <c r="I2411" s="218"/>
      <c r="J2411" s="214"/>
      <c r="K2411" s="214"/>
      <c r="L2411" s="219"/>
      <c r="M2411" s="220"/>
      <c r="N2411" s="221"/>
      <c r="O2411" s="221"/>
      <c r="P2411" s="221"/>
      <c r="Q2411" s="221"/>
      <c r="R2411" s="221"/>
      <c r="S2411" s="221"/>
      <c r="T2411" s="222"/>
      <c r="AT2411" s="223" t="s">
        <v>301</v>
      </c>
      <c r="AU2411" s="223" t="s">
        <v>120</v>
      </c>
      <c r="AV2411" s="14" t="s">
        <v>120</v>
      </c>
      <c r="AW2411" s="14" t="s">
        <v>32</v>
      </c>
      <c r="AX2411" s="14" t="s">
        <v>77</v>
      </c>
      <c r="AY2411" s="223" t="s">
        <v>292</v>
      </c>
    </row>
    <row r="2412" spans="1:65" s="16" customFormat="1" ht="11.25">
      <c r="B2412" s="235"/>
      <c r="C2412" s="236"/>
      <c r="D2412" s="204" t="s">
        <v>301</v>
      </c>
      <c r="E2412" s="237" t="s">
        <v>1</v>
      </c>
      <c r="F2412" s="238" t="s">
        <v>316</v>
      </c>
      <c r="G2412" s="236"/>
      <c r="H2412" s="239">
        <v>143.30000000000001</v>
      </c>
      <c r="I2412" s="240"/>
      <c r="J2412" s="236"/>
      <c r="K2412" s="236"/>
      <c r="L2412" s="241"/>
      <c r="M2412" s="242"/>
      <c r="N2412" s="243"/>
      <c r="O2412" s="243"/>
      <c r="P2412" s="243"/>
      <c r="Q2412" s="243"/>
      <c r="R2412" s="243"/>
      <c r="S2412" s="243"/>
      <c r="T2412" s="244"/>
      <c r="AT2412" s="245" t="s">
        <v>301</v>
      </c>
      <c r="AU2412" s="245" t="s">
        <v>120</v>
      </c>
      <c r="AV2412" s="16" t="s">
        <v>317</v>
      </c>
      <c r="AW2412" s="16" t="s">
        <v>32</v>
      </c>
      <c r="AX2412" s="16" t="s">
        <v>77</v>
      </c>
      <c r="AY2412" s="245" t="s">
        <v>292</v>
      </c>
    </row>
    <row r="2413" spans="1:65" s="15" customFormat="1" ht="11.25">
      <c r="B2413" s="224"/>
      <c r="C2413" s="225"/>
      <c r="D2413" s="204" t="s">
        <v>301</v>
      </c>
      <c r="E2413" s="226" t="s">
        <v>187</v>
      </c>
      <c r="F2413" s="227" t="s">
        <v>304</v>
      </c>
      <c r="G2413" s="225"/>
      <c r="H2413" s="228">
        <v>2006.41</v>
      </c>
      <c r="I2413" s="229"/>
      <c r="J2413" s="225"/>
      <c r="K2413" s="225"/>
      <c r="L2413" s="230"/>
      <c r="M2413" s="231"/>
      <c r="N2413" s="232"/>
      <c r="O2413" s="232"/>
      <c r="P2413" s="232"/>
      <c r="Q2413" s="232"/>
      <c r="R2413" s="232"/>
      <c r="S2413" s="232"/>
      <c r="T2413" s="233"/>
      <c r="AT2413" s="234" t="s">
        <v>301</v>
      </c>
      <c r="AU2413" s="234" t="s">
        <v>120</v>
      </c>
      <c r="AV2413" s="15" t="s">
        <v>299</v>
      </c>
      <c r="AW2413" s="15" t="s">
        <v>32</v>
      </c>
      <c r="AX2413" s="15" t="s">
        <v>85</v>
      </c>
      <c r="AY2413" s="234" t="s">
        <v>292</v>
      </c>
    </row>
    <row r="2414" spans="1:65" s="2" customFormat="1" ht="49.15" customHeight="1">
      <c r="A2414" s="35"/>
      <c r="B2414" s="36"/>
      <c r="C2414" s="246" t="s">
        <v>2652</v>
      </c>
      <c r="D2414" s="246" t="s">
        <v>626</v>
      </c>
      <c r="E2414" s="247" t="s">
        <v>2653</v>
      </c>
      <c r="F2414" s="248" t="s">
        <v>2654</v>
      </c>
      <c r="G2414" s="249" t="s">
        <v>297</v>
      </c>
      <c r="H2414" s="250">
        <v>2207.0509999999999</v>
      </c>
      <c r="I2414" s="251"/>
      <c r="J2414" s="252">
        <f>ROUND(I2414*H2414,2)</f>
        <v>0</v>
      </c>
      <c r="K2414" s="248" t="s">
        <v>298</v>
      </c>
      <c r="L2414" s="253"/>
      <c r="M2414" s="254" t="s">
        <v>1</v>
      </c>
      <c r="N2414" s="255" t="s">
        <v>43</v>
      </c>
      <c r="O2414" s="72"/>
      <c r="P2414" s="198">
        <f>O2414*H2414</f>
        <v>0</v>
      </c>
      <c r="Q2414" s="198">
        <v>2.7499999999999998E-3</v>
      </c>
      <c r="R2414" s="198">
        <f>Q2414*H2414</f>
        <v>6.0693902499999997</v>
      </c>
      <c r="S2414" s="198">
        <v>0</v>
      </c>
      <c r="T2414" s="199">
        <f>S2414*H2414</f>
        <v>0</v>
      </c>
      <c r="U2414" s="35"/>
      <c r="V2414" s="35"/>
      <c r="W2414" s="35"/>
      <c r="X2414" s="35"/>
      <c r="Y2414" s="35"/>
      <c r="Z2414" s="35"/>
      <c r="AA2414" s="35"/>
      <c r="AB2414" s="35"/>
      <c r="AC2414" s="35"/>
      <c r="AD2414" s="35"/>
      <c r="AE2414" s="35"/>
      <c r="AR2414" s="200" t="s">
        <v>573</v>
      </c>
      <c r="AT2414" s="200" t="s">
        <v>626</v>
      </c>
      <c r="AU2414" s="200" t="s">
        <v>120</v>
      </c>
      <c r="AY2414" s="18" t="s">
        <v>292</v>
      </c>
      <c r="BE2414" s="201">
        <f>IF(N2414="základní",J2414,0)</f>
        <v>0</v>
      </c>
      <c r="BF2414" s="201">
        <f>IF(N2414="snížená",J2414,0)</f>
        <v>0</v>
      </c>
      <c r="BG2414" s="201">
        <f>IF(N2414="zákl. přenesená",J2414,0)</f>
        <v>0</v>
      </c>
      <c r="BH2414" s="201">
        <f>IF(N2414="sníž. přenesená",J2414,0)</f>
        <v>0</v>
      </c>
      <c r="BI2414" s="201">
        <f>IF(N2414="nulová",J2414,0)</f>
        <v>0</v>
      </c>
      <c r="BJ2414" s="18" t="s">
        <v>120</v>
      </c>
      <c r="BK2414" s="201">
        <f>ROUND(I2414*H2414,2)</f>
        <v>0</v>
      </c>
      <c r="BL2414" s="18" t="s">
        <v>438</v>
      </c>
      <c r="BM2414" s="200" t="s">
        <v>2655</v>
      </c>
    </row>
    <row r="2415" spans="1:65" s="13" customFormat="1" ht="11.25">
      <c r="B2415" s="202"/>
      <c r="C2415" s="203"/>
      <c r="D2415" s="204" t="s">
        <v>301</v>
      </c>
      <c r="E2415" s="205" t="s">
        <v>1</v>
      </c>
      <c r="F2415" s="206" t="s">
        <v>2656</v>
      </c>
      <c r="G2415" s="203"/>
      <c r="H2415" s="205" t="s">
        <v>1</v>
      </c>
      <c r="I2415" s="207"/>
      <c r="J2415" s="203"/>
      <c r="K2415" s="203"/>
      <c r="L2415" s="208"/>
      <c r="M2415" s="209"/>
      <c r="N2415" s="210"/>
      <c r="O2415" s="210"/>
      <c r="P2415" s="210"/>
      <c r="Q2415" s="210"/>
      <c r="R2415" s="210"/>
      <c r="S2415" s="210"/>
      <c r="T2415" s="211"/>
      <c r="AT2415" s="212" t="s">
        <v>301</v>
      </c>
      <c r="AU2415" s="212" t="s">
        <v>120</v>
      </c>
      <c r="AV2415" s="13" t="s">
        <v>85</v>
      </c>
      <c r="AW2415" s="13" t="s">
        <v>32</v>
      </c>
      <c r="AX2415" s="13" t="s">
        <v>77</v>
      </c>
      <c r="AY2415" s="212" t="s">
        <v>292</v>
      </c>
    </row>
    <row r="2416" spans="1:65" s="13" customFormat="1" ht="11.25">
      <c r="B2416" s="202"/>
      <c r="C2416" s="203"/>
      <c r="D2416" s="204" t="s">
        <v>301</v>
      </c>
      <c r="E2416" s="205" t="s">
        <v>1</v>
      </c>
      <c r="F2416" s="206" t="s">
        <v>2657</v>
      </c>
      <c r="G2416" s="203"/>
      <c r="H2416" s="205" t="s">
        <v>1</v>
      </c>
      <c r="I2416" s="207"/>
      <c r="J2416" s="203"/>
      <c r="K2416" s="203"/>
      <c r="L2416" s="208"/>
      <c r="M2416" s="209"/>
      <c r="N2416" s="210"/>
      <c r="O2416" s="210"/>
      <c r="P2416" s="210"/>
      <c r="Q2416" s="210"/>
      <c r="R2416" s="210"/>
      <c r="S2416" s="210"/>
      <c r="T2416" s="211"/>
      <c r="AT2416" s="212" t="s">
        <v>301</v>
      </c>
      <c r="AU2416" s="212" t="s">
        <v>120</v>
      </c>
      <c r="AV2416" s="13" t="s">
        <v>85</v>
      </c>
      <c r="AW2416" s="13" t="s">
        <v>32</v>
      </c>
      <c r="AX2416" s="13" t="s">
        <v>77</v>
      </c>
      <c r="AY2416" s="212" t="s">
        <v>292</v>
      </c>
    </row>
    <row r="2417" spans="1:65" s="13" customFormat="1" ht="11.25">
      <c r="B2417" s="202"/>
      <c r="C2417" s="203"/>
      <c r="D2417" s="204" t="s">
        <v>301</v>
      </c>
      <c r="E2417" s="205" t="s">
        <v>1</v>
      </c>
      <c r="F2417" s="206" t="s">
        <v>2658</v>
      </c>
      <c r="G2417" s="203"/>
      <c r="H2417" s="205" t="s">
        <v>1</v>
      </c>
      <c r="I2417" s="207"/>
      <c r="J2417" s="203"/>
      <c r="K2417" s="203"/>
      <c r="L2417" s="208"/>
      <c r="M2417" s="209"/>
      <c r="N2417" s="210"/>
      <c r="O2417" s="210"/>
      <c r="P2417" s="210"/>
      <c r="Q2417" s="210"/>
      <c r="R2417" s="210"/>
      <c r="S2417" s="210"/>
      <c r="T2417" s="211"/>
      <c r="AT2417" s="212" t="s">
        <v>301</v>
      </c>
      <c r="AU2417" s="212" t="s">
        <v>120</v>
      </c>
      <c r="AV2417" s="13" t="s">
        <v>85</v>
      </c>
      <c r="AW2417" s="13" t="s">
        <v>32</v>
      </c>
      <c r="AX2417" s="13" t="s">
        <v>77</v>
      </c>
      <c r="AY2417" s="212" t="s">
        <v>292</v>
      </c>
    </row>
    <row r="2418" spans="1:65" s="13" customFormat="1" ht="11.25">
      <c r="B2418" s="202"/>
      <c r="C2418" s="203"/>
      <c r="D2418" s="204" t="s">
        <v>301</v>
      </c>
      <c r="E2418" s="205" t="s">
        <v>1</v>
      </c>
      <c r="F2418" s="206" t="s">
        <v>2659</v>
      </c>
      <c r="G2418" s="203"/>
      <c r="H2418" s="205" t="s">
        <v>1</v>
      </c>
      <c r="I2418" s="207"/>
      <c r="J2418" s="203"/>
      <c r="K2418" s="203"/>
      <c r="L2418" s="208"/>
      <c r="M2418" s="209"/>
      <c r="N2418" s="210"/>
      <c r="O2418" s="210"/>
      <c r="P2418" s="210"/>
      <c r="Q2418" s="210"/>
      <c r="R2418" s="210"/>
      <c r="S2418" s="210"/>
      <c r="T2418" s="211"/>
      <c r="AT2418" s="212" t="s">
        <v>301</v>
      </c>
      <c r="AU2418" s="212" t="s">
        <v>120</v>
      </c>
      <c r="AV2418" s="13" t="s">
        <v>85</v>
      </c>
      <c r="AW2418" s="13" t="s">
        <v>32</v>
      </c>
      <c r="AX2418" s="13" t="s">
        <v>77</v>
      </c>
      <c r="AY2418" s="212" t="s">
        <v>292</v>
      </c>
    </row>
    <row r="2419" spans="1:65" s="13" customFormat="1" ht="11.25">
      <c r="B2419" s="202"/>
      <c r="C2419" s="203"/>
      <c r="D2419" s="204" t="s">
        <v>301</v>
      </c>
      <c r="E2419" s="205" t="s">
        <v>1</v>
      </c>
      <c r="F2419" s="206" t="s">
        <v>2660</v>
      </c>
      <c r="G2419" s="203"/>
      <c r="H2419" s="205" t="s">
        <v>1</v>
      </c>
      <c r="I2419" s="207"/>
      <c r="J2419" s="203"/>
      <c r="K2419" s="203"/>
      <c r="L2419" s="208"/>
      <c r="M2419" s="209"/>
      <c r="N2419" s="210"/>
      <c r="O2419" s="210"/>
      <c r="P2419" s="210"/>
      <c r="Q2419" s="210"/>
      <c r="R2419" s="210"/>
      <c r="S2419" s="210"/>
      <c r="T2419" s="211"/>
      <c r="AT2419" s="212" t="s">
        <v>301</v>
      </c>
      <c r="AU2419" s="212" t="s">
        <v>120</v>
      </c>
      <c r="AV2419" s="13" t="s">
        <v>85</v>
      </c>
      <c r="AW2419" s="13" t="s">
        <v>32</v>
      </c>
      <c r="AX2419" s="13" t="s">
        <v>77</v>
      </c>
      <c r="AY2419" s="212" t="s">
        <v>292</v>
      </c>
    </row>
    <row r="2420" spans="1:65" s="13" customFormat="1" ht="11.25">
      <c r="B2420" s="202"/>
      <c r="C2420" s="203"/>
      <c r="D2420" s="204" t="s">
        <v>301</v>
      </c>
      <c r="E2420" s="205" t="s">
        <v>1</v>
      </c>
      <c r="F2420" s="206" t="s">
        <v>2661</v>
      </c>
      <c r="G2420" s="203"/>
      <c r="H2420" s="205" t="s">
        <v>1</v>
      </c>
      <c r="I2420" s="207"/>
      <c r="J2420" s="203"/>
      <c r="K2420" s="203"/>
      <c r="L2420" s="208"/>
      <c r="M2420" s="209"/>
      <c r="N2420" s="210"/>
      <c r="O2420" s="210"/>
      <c r="P2420" s="210"/>
      <c r="Q2420" s="210"/>
      <c r="R2420" s="210"/>
      <c r="S2420" s="210"/>
      <c r="T2420" s="211"/>
      <c r="AT2420" s="212" t="s">
        <v>301</v>
      </c>
      <c r="AU2420" s="212" t="s">
        <v>120</v>
      </c>
      <c r="AV2420" s="13" t="s">
        <v>85</v>
      </c>
      <c r="AW2420" s="13" t="s">
        <v>32</v>
      </c>
      <c r="AX2420" s="13" t="s">
        <v>77</v>
      </c>
      <c r="AY2420" s="212" t="s">
        <v>292</v>
      </c>
    </row>
    <row r="2421" spans="1:65" s="13" customFormat="1" ht="11.25">
      <c r="B2421" s="202"/>
      <c r="C2421" s="203"/>
      <c r="D2421" s="204" t="s">
        <v>301</v>
      </c>
      <c r="E2421" s="205" t="s">
        <v>1</v>
      </c>
      <c r="F2421" s="206" t="s">
        <v>2662</v>
      </c>
      <c r="G2421" s="203"/>
      <c r="H2421" s="205" t="s">
        <v>1</v>
      </c>
      <c r="I2421" s="207"/>
      <c r="J2421" s="203"/>
      <c r="K2421" s="203"/>
      <c r="L2421" s="208"/>
      <c r="M2421" s="209"/>
      <c r="N2421" s="210"/>
      <c r="O2421" s="210"/>
      <c r="P2421" s="210"/>
      <c r="Q2421" s="210"/>
      <c r="R2421" s="210"/>
      <c r="S2421" s="210"/>
      <c r="T2421" s="211"/>
      <c r="AT2421" s="212" t="s">
        <v>301</v>
      </c>
      <c r="AU2421" s="212" t="s">
        <v>120</v>
      </c>
      <c r="AV2421" s="13" t="s">
        <v>85</v>
      </c>
      <c r="AW2421" s="13" t="s">
        <v>32</v>
      </c>
      <c r="AX2421" s="13" t="s">
        <v>77</v>
      </c>
      <c r="AY2421" s="212" t="s">
        <v>292</v>
      </c>
    </row>
    <row r="2422" spans="1:65" s="13" customFormat="1" ht="11.25">
      <c r="B2422" s="202"/>
      <c r="C2422" s="203"/>
      <c r="D2422" s="204" t="s">
        <v>301</v>
      </c>
      <c r="E2422" s="205" t="s">
        <v>1</v>
      </c>
      <c r="F2422" s="206" t="s">
        <v>2663</v>
      </c>
      <c r="G2422" s="203"/>
      <c r="H2422" s="205" t="s">
        <v>1</v>
      </c>
      <c r="I2422" s="207"/>
      <c r="J2422" s="203"/>
      <c r="K2422" s="203"/>
      <c r="L2422" s="208"/>
      <c r="M2422" s="209"/>
      <c r="N2422" s="210"/>
      <c r="O2422" s="210"/>
      <c r="P2422" s="210"/>
      <c r="Q2422" s="210"/>
      <c r="R2422" s="210"/>
      <c r="S2422" s="210"/>
      <c r="T2422" s="211"/>
      <c r="AT2422" s="212" t="s">
        <v>301</v>
      </c>
      <c r="AU2422" s="212" t="s">
        <v>120</v>
      </c>
      <c r="AV2422" s="13" t="s">
        <v>85</v>
      </c>
      <c r="AW2422" s="13" t="s">
        <v>32</v>
      </c>
      <c r="AX2422" s="13" t="s">
        <v>77</v>
      </c>
      <c r="AY2422" s="212" t="s">
        <v>292</v>
      </c>
    </row>
    <row r="2423" spans="1:65" s="13" customFormat="1" ht="11.25">
      <c r="B2423" s="202"/>
      <c r="C2423" s="203"/>
      <c r="D2423" s="204" t="s">
        <v>301</v>
      </c>
      <c r="E2423" s="205" t="s">
        <v>1</v>
      </c>
      <c r="F2423" s="206" t="s">
        <v>2664</v>
      </c>
      <c r="G2423" s="203"/>
      <c r="H2423" s="205" t="s">
        <v>1</v>
      </c>
      <c r="I2423" s="207"/>
      <c r="J2423" s="203"/>
      <c r="K2423" s="203"/>
      <c r="L2423" s="208"/>
      <c r="M2423" s="209"/>
      <c r="N2423" s="210"/>
      <c r="O2423" s="210"/>
      <c r="P2423" s="210"/>
      <c r="Q2423" s="210"/>
      <c r="R2423" s="210"/>
      <c r="S2423" s="210"/>
      <c r="T2423" s="211"/>
      <c r="AT2423" s="212" t="s">
        <v>301</v>
      </c>
      <c r="AU2423" s="212" t="s">
        <v>120</v>
      </c>
      <c r="AV2423" s="13" t="s">
        <v>85</v>
      </c>
      <c r="AW2423" s="13" t="s">
        <v>32</v>
      </c>
      <c r="AX2423" s="13" t="s">
        <v>77</v>
      </c>
      <c r="AY2423" s="212" t="s">
        <v>292</v>
      </c>
    </row>
    <row r="2424" spans="1:65" s="13" customFormat="1" ht="11.25">
      <c r="B2424" s="202"/>
      <c r="C2424" s="203"/>
      <c r="D2424" s="204" t="s">
        <v>301</v>
      </c>
      <c r="E2424" s="205" t="s">
        <v>1</v>
      </c>
      <c r="F2424" s="206" t="s">
        <v>2665</v>
      </c>
      <c r="G2424" s="203"/>
      <c r="H2424" s="205" t="s">
        <v>1</v>
      </c>
      <c r="I2424" s="207"/>
      <c r="J2424" s="203"/>
      <c r="K2424" s="203"/>
      <c r="L2424" s="208"/>
      <c r="M2424" s="209"/>
      <c r="N2424" s="210"/>
      <c r="O2424" s="210"/>
      <c r="P2424" s="210"/>
      <c r="Q2424" s="210"/>
      <c r="R2424" s="210"/>
      <c r="S2424" s="210"/>
      <c r="T2424" s="211"/>
      <c r="AT2424" s="212" t="s">
        <v>301</v>
      </c>
      <c r="AU2424" s="212" t="s">
        <v>120</v>
      </c>
      <c r="AV2424" s="13" t="s">
        <v>85</v>
      </c>
      <c r="AW2424" s="13" t="s">
        <v>32</v>
      </c>
      <c r="AX2424" s="13" t="s">
        <v>77</v>
      </c>
      <c r="AY2424" s="212" t="s">
        <v>292</v>
      </c>
    </row>
    <row r="2425" spans="1:65" s="13" customFormat="1" ht="11.25">
      <c r="B2425" s="202"/>
      <c r="C2425" s="203"/>
      <c r="D2425" s="204" t="s">
        <v>301</v>
      </c>
      <c r="E2425" s="205" t="s">
        <v>1</v>
      </c>
      <c r="F2425" s="206" t="s">
        <v>2666</v>
      </c>
      <c r="G2425" s="203"/>
      <c r="H2425" s="205" t="s">
        <v>1</v>
      </c>
      <c r="I2425" s="207"/>
      <c r="J2425" s="203"/>
      <c r="K2425" s="203"/>
      <c r="L2425" s="208"/>
      <c r="M2425" s="209"/>
      <c r="N2425" s="210"/>
      <c r="O2425" s="210"/>
      <c r="P2425" s="210"/>
      <c r="Q2425" s="210"/>
      <c r="R2425" s="210"/>
      <c r="S2425" s="210"/>
      <c r="T2425" s="211"/>
      <c r="AT2425" s="212" t="s">
        <v>301</v>
      </c>
      <c r="AU2425" s="212" t="s">
        <v>120</v>
      </c>
      <c r="AV2425" s="13" t="s">
        <v>85</v>
      </c>
      <c r="AW2425" s="13" t="s">
        <v>32</v>
      </c>
      <c r="AX2425" s="13" t="s">
        <v>77</v>
      </c>
      <c r="AY2425" s="212" t="s">
        <v>292</v>
      </c>
    </row>
    <row r="2426" spans="1:65" s="13" customFormat="1" ht="11.25">
      <c r="B2426" s="202"/>
      <c r="C2426" s="203"/>
      <c r="D2426" s="204" t="s">
        <v>301</v>
      </c>
      <c r="E2426" s="205" t="s">
        <v>1</v>
      </c>
      <c r="F2426" s="206" t="s">
        <v>2667</v>
      </c>
      <c r="G2426" s="203"/>
      <c r="H2426" s="205" t="s">
        <v>1</v>
      </c>
      <c r="I2426" s="207"/>
      <c r="J2426" s="203"/>
      <c r="K2426" s="203"/>
      <c r="L2426" s="208"/>
      <c r="M2426" s="209"/>
      <c r="N2426" s="210"/>
      <c r="O2426" s="210"/>
      <c r="P2426" s="210"/>
      <c r="Q2426" s="210"/>
      <c r="R2426" s="210"/>
      <c r="S2426" s="210"/>
      <c r="T2426" s="211"/>
      <c r="AT2426" s="212" t="s">
        <v>301</v>
      </c>
      <c r="AU2426" s="212" t="s">
        <v>120</v>
      </c>
      <c r="AV2426" s="13" t="s">
        <v>85</v>
      </c>
      <c r="AW2426" s="13" t="s">
        <v>32</v>
      </c>
      <c r="AX2426" s="13" t="s">
        <v>77</v>
      </c>
      <c r="AY2426" s="212" t="s">
        <v>292</v>
      </c>
    </row>
    <row r="2427" spans="1:65" s="13" customFormat="1" ht="33.75">
      <c r="B2427" s="202"/>
      <c r="C2427" s="203"/>
      <c r="D2427" s="204" t="s">
        <v>301</v>
      </c>
      <c r="E2427" s="205" t="s">
        <v>1</v>
      </c>
      <c r="F2427" s="206" t="s">
        <v>2668</v>
      </c>
      <c r="G2427" s="203"/>
      <c r="H2427" s="205" t="s">
        <v>1</v>
      </c>
      <c r="I2427" s="207"/>
      <c r="J2427" s="203"/>
      <c r="K2427" s="203"/>
      <c r="L2427" s="208"/>
      <c r="M2427" s="209"/>
      <c r="N2427" s="210"/>
      <c r="O2427" s="210"/>
      <c r="P2427" s="210"/>
      <c r="Q2427" s="210"/>
      <c r="R2427" s="210"/>
      <c r="S2427" s="210"/>
      <c r="T2427" s="211"/>
      <c r="AT2427" s="212" t="s">
        <v>301</v>
      </c>
      <c r="AU2427" s="212" t="s">
        <v>120</v>
      </c>
      <c r="AV2427" s="13" t="s">
        <v>85</v>
      </c>
      <c r="AW2427" s="13" t="s">
        <v>32</v>
      </c>
      <c r="AX2427" s="13" t="s">
        <v>77</v>
      </c>
      <c r="AY2427" s="212" t="s">
        <v>292</v>
      </c>
    </row>
    <row r="2428" spans="1:65" s="13" customFormat="1" ht="11.25">
      <c r="B2428" s="202"/>
      <c r="C2428" s="203"/>
      <c r="D2428" s="204" t="s">
        <v>301</v>
      </c>
      <c r="E2428" s="205" t="s">
        <v>1</v>
      </c>
      <c r="F2428" s="206" t="s">
        <v>2669</v>
      </c>
      <c r="G2428" s="203"/>
      <c r="H2428" s="205" t="s">
        <v>1</v>
      </c>
      <c r="I2428" s="207"/>
      <c r="J2428" s="203"/>
      <c r="K2428" s="203"/>
      <c r="L2428" s="208"/>
      <c r="M2428" s="209"/>
      <c r="N2428" s="210"/>
      <c r="O2428" s="210"/>
      <c r="P2428" s="210"/>
      <c r="Q2428" s="210"/>
      <c r="R2428" s="210"/>
      <c r="S2428" s="210"/>
      <c r="T2428" s="211"/>
      <c r="AT2428" s="212" t="s">
        <v>301</v>
      </c>
      <c r="AU2428" s="212" t="s">
        <v>120</v>
      </c>
      <c r="AV2428" s="13" t="s">
        <v>85</v>
      </c>
      <c r="AW2428" s="13" t="s">
        <v>32</v>
      </c>
      <c r="AX2428" s="13" t="s">
        <v>77</v>
      </c>
      <c r="AY2428" s="212" t="s">
        <v>292</v>
      </c>
    </row>
    <row r="2429" spans="1:65" s="14" customFormat="1" ht="11.25">
      <c r="B2429" s="213"/>
      <c r="C2429" s="214"/>
      <c r="D2429" s="204" t="s">
        <v>301</v>
      </c>
      <c r="E2429" s="215" t="s">
        <v>1</v>
      </c>
      <c r="F2429" s="216" t="s">
        <v>189</v>
      </c>
      <c r="G2429" s="214"/>
      <c r="H2429" s="217">
        <v>2006.41</v>
      </c>
      <c r="I2429" s="218"/>
      <c r="J2429" s="214"/>
      <c r="K2429" s="214"/>
      <c r="L2429" s="219"/>
      <c r="M2429" s="220"/>
      <c r="N2429" s="221"/>
      <c r="O2429" s="221"/>
      <c r="P2429" s="221"/>
      <c r="Q2429" s="221"/>
      <c r="R2429" s="221"/>
      <c r="S2429" s="221"/>
      <c r="T2429" s="222"/>
      <c r="AT2429" s="223" t="s">
        <v>301</v>
      </c>
      <c r="AU2429" s="223" t="s">
        <v>120</v>
      </c>
      <c r="AV2429" s="14" t="s">
        <v>120</v>
      </c>
      <c r="AW2429" s="14" t="s">
        <v>32</v>
      </c>
      <c r="AX2429" s="14" t="s">
        <v>77</v>
      </c>
      <c r="AY2429" s="223" t="s">
        <v>292</v>
      </c>
    </row>
    <row r="2430" spans="1:65" s="15" customFormat="1" ht="11.25">
      <c r="B2430" s="224"/>
      <c r="C2430" s="225"/>
      <c r="D2430" s="204" t="s">
        <v>301</v>
      </c>
      <c r="E2430" s="226" t="s">
        <v>1</v>
      </c>
      <c r="F2430" s="227" t="s">
        <v>304</v>
      </c>
      <c r="G2430" s="225"/>
      <c r="H2430" s="228">
        <v>2006.41</v>
      </c>
      <c r="I2430" s="229"/>
      <c r="J2430" s="225"/>
      <c r="K2430" s="225"/>
      <c r="L2430" s="230"/>
      <c r="M2430" s="231"/>
      <c r="N2430" s="232"/>
      <c r="O2430" s="232"/>
      <c r="P2430" s="232"/>
      <c r="Q2430" s="232"/>
      <c r="R2430" s="232"/>
      <c r="S2430" s="232"/>
      <c r="T2430" s="233"/>
      <c r="AT2430" s="234" t="s">
        <v>301</v>
      </c>
      <c r="AU2430" s="234" t="s">
        <v>120</v>
      </c>
      <c r="AV2430" s="15" t="s">
        <v>299</v>
      </c>
      <c r="AW2430" s="15" t="s">
        <v>32</v>
      </c>
      <c r="AX2430" s="15" t="s">
        <v>85</v>
      </c>
      <c r="AY2430" s="234" t="s">
        <v>292</v>
      </c>
    </row>
    <row r="2431" spans="1:65" s="14" customFormat="1" ht="11.25">
      <c r="B2431" s="213"/>
      <c r="C2431" s="214"/>
      <c r="D2431" s="204" t="s">
        <v>301</v>
      </c>
      <c r="E2431" s="214"/>
      <c r="F2431" s="216" t="s">
        <v>2670</v>
      </c>
      <c r="G2431" s="214"/>
      <c r="H2431" s="217">
        <v>2207.0509999999999</v>
      </c>
      <c r="I2431" s="218"/>
      <c r="J2431" s="214"/>
      <c r="K2431" s="214"/>
      <c r="L2431" s="219"/>
      <c r="M2431" s="220"/>
      <c r="N2431" s="221"/>
      <c r="O2431" s="221"/>
      <c r="P2431" s="221"/>
      <c r="Q2431" s="221"/>
      <c r="R2431" s="221"/>
      <c r="S2431" s="221"/>
      <c r="T2431" s="222"/>
      <c r="AT2431" s="223" t="s">
        <v>301</v>
      </c>
      <c r="AU2431" s="223" t="s">
        <v>120</v>
      </c>
      <c r="AV2431" s="14" t="s">
        <v>120</v>
      </c>
      <c r="AW2431" s="14" t="s">
        <v>4</v>
      </c>
      <c r="AX2431" s="14" t="s">
        <v>85</v>
      </c>
      <c r="AY2431" s="223" t="s">
        <v>292</v>
      </c>
    </row>
    <row r="2432" spans="1:65" s="2" customFormat="1" ht="16.5" customHeight="1">
      <c r="A2432" s="35"/>
      <c r="B2432" s="36"/>
      <c r="C2432" s="189" t="s">
        <v>2671</v>
      </c>
      <c r="D2432" s="189" t="s">
        <v>294</v>
      </c>
      <c r="E2432" s="190" t="s">
        <v>2672</v>
      </c>
      <c r="F2432" s="191" t="s">
        <v>2673</v>
      </c>
      <c r="G2432" s="192" t="s">
        <v>407</v>
      </c>
      <c r="H2432" s="193">
        <v>1121.2470000000001</v>
      </c>
      <c r="I2432" s="194"/>
      <c r="J2432" s="195">
        <f>ROUND(I2432*H2432,2)</f>
        <v>0</v>
      </c>
      <c r="K2432" s="191" t="s">
        <v>298</v>
      </c>
      <c r="L2432" s="40"/>
      <c r="M2432" s="196" t="s">
        <v>1</v>
      </c>
      <c r="N2432" s="197" t="s">
        <v>43</v>
      </c>
      <c r="O2432" s="72"/>
      <c r="P2432" s="198">
        <f>O2432*H2432</f>
        <v>0</v>
      </c>
      <c r="Q2432" s="198">
        <v>1.0000000000000001E-5</v>
      </c>
      <c r="R2432" s="198">
        <f>Q2432*H2432</f>
        <v>1.1212470000000002E-2</v>
      </c>
      <c r="S2432" s="198">
        <v>0</v>
      </c>
      <c r="T2432" s="199">
        <f>S2432*H2432</f>
        <v>0</v>
      </c>
      <c r="U2432" s="35"/>
      <c r="V2432" s="35"/>
      <c r="W2432" s="35"/>
      <c r="X2432" s="35"/>
      <c r="Y2432" s="35"/>
      <c r="Z2432" s="35"/>
      <c r="AA2432" s="35"/>
      <c r="AB2432" s="35"/>
      <c r="AC2432" s="35"/>
      <c r="AD2432" s="35"/>
      <c r="AE2432" s="35"/>
      <c r="AR2432" s="200" t="s">
        <v>438</v>
      </c>
      <c r="AT2432" s="200" t="s">
        <v>294</v>
      </c>
      <c r="AU2432" s="200" t="s">
        <v>120</v>
      </c>
      <c r="AY2432" s="18" t="s">
        <v>292</v>
      </c>
      <c r="BE2432" s="201">
        <f>IF(N2432="základní",J2432,0)</f>
        <v>0</v>
      </c>
      <c r="BF2432" s="201">
        <f>IF(N2432="snížená",J2432,0)</f>
        <v>0</v>
      </c>
      <c r="BG2432" s="201">
        <f>IF(N2432="zákl. přenesená",J2432,0)</f>
        <v>0</v>
      </c>
      <c r="BH2432" s="201">
        <f>IF(N2432="sníž. přenesená",J2432,0)</f>
        <v>0</v>
      </c>
      <c r="BI2432" s="201">
        <f>IF(N2432="nulová",J2432,0)</f>
        <v>0</v>
      </c>
      <c r="BJ2432" s="18" t="s">
        <v>120</v>
      </c>
      <c r="BK2432" s="201">
        <f>ROUND(I2432*H2432,2)</f>
        <v>0</v>
      </c>
      <c r="BL2432" s="18" t="s">
        <v>438</v>
      </c>
      <c r="BM2432" s="200" t="s">
        <v>2674</v>
      </c>
    </row>
    <row r="2433" spans="2:51" s="13" customFormat="1" ht="22.5">
      <c r="B2433" s="202"/>
      <c r="C2433" s="203"/>
      <c r="D2433" s="204" t="s">
        <v>301</v>
      </c>
      <c r="E2433" s="205" t="s">
        <v>1</v>
      </c>
      <c r="F2433" s="206" t="s">
        <v>2675</v>
      </c>
      <c r="G2433" s="203"/>
      <c r="H2433" s="205" t="s">
        <v>1</v>
      </c>
      <c r="I2433" s="207"/>
      <c r="J2433" s="203"/>
      <c r="K2433" s="203"/>
      <c r="L2433" s="208"/>
      <c r="M2433" s="209"/>
      <c r="N2433" s="210"/>
      <c r="O2433" s="210"/>
      <c r="P2433" s="210"/>
      <c r="Q2433" s="210"/>
      <c r="R2433" s="210"/>
      <c r="S2433" s="210"/>
      <c r="T2433" s="211"/>
      <c r="AT2433" s="212" t="s">
        <v>301</v>
      </c>
      <c r="AU2433" s="212" t="s">
        <v>120</v>
      </c>
      <c r="AV2433" s="13" t="s">
        <v>85</v>
      </c>
      <c r="AW2433" s="13" t="s">
        <v>32</v>
      </c>
      <c r="AX2433" s="13" t="s">
        <v>77</v>
      </c>
      <c r="AY2433" s="212" t="s">
        <v>292</v>
      </c>
    </row>
    <row r="2434" spans="2:51" s="13" customFormat="1" ht="11.25">
      <c r="B2434" s="202"/>
      <c r="C2434" s="203"/>
      <c r="D2434" s="204" t="s">
        <v>301</v>
      </c>
      <c r="E2434" s="205" t="s">
        <v>1</v>
      </c>
      <c r="F2434" s="206" t="s">
        <v>536</v>
      </c>
      <c r="G2434" s="203"/>
      <c r="H2434" s="205" t="s">
        <v>1</v>
      </c>
      <c r="I2434" s="207"/>
      <c r="J2434" s="203"/>
      <c r="K2434" s="203"/>
      <c r="L2434" s="208"/>
      <c r="M2434" s="209"/>
      <c r="N2434" s="210"/>
      <c r="O2434" s="210"/>
      <c r="P2434" s="210"/>
      <c r="Q2434" s="210"/>
      <c r="R2434" s="210"/>
      <c r="S2434" s="210"/>
      <c r="T2434" s="211"/>
      <c r="AT2434" s="212" t="s">
        <v>301</v>
      </c>
      <c r="AU2434" s="212" t="s">
        <v>120</v>
      </c>
      <c r="AV2434" s="13" t="s">
        <v>85</v>
      </c>
      <c r="AW2434" s="13" t="s">
        <v>32</v>
      </c>
      <c r="AX2434" s="13" t="s">
        <v>77</v>
      </c>
      <c r="AY2434" s="212" t="s">
        <v>292</v>
      </c>
    </row>
    <row r="2435" spans="2:51" s="14" customFormat="1" ht="33.75">
      <c r="B2435" s="213"/>
      <c r="C2435" s="214"/>
      <c r="D2435" s="204" t="s">
        <v>301</v>
      </c>
      <c r="E2435" s="215" t="s">
        <v>1</v>
      </c>
      <c r="F2435" s="216" t="s">
        <v>2676</v>
      </c>
      <c r="G2435" s="214"/>
      <c r="H2435" s="217">
        <v>79.36</v>
      </c>
      <c r="I2435" s="218"/>
      <c r="J2435" s="214"/>
      <c r="K2435" s="214"/>
      <c r="L2435" s="219"/>
      <c r="M2435" s="220"/>
      <c r="N2435" s="221"/>
      <c r="O2435" s="221"/>
      <c r="P2435" s="221"/>
      <c r="Q2435" s="221"/>
      <c r="R2435" s="221"/>
      <c r="S2435" s="221"/>
      <c r="T2435" s="222"/>
      <c r="AT2435" s="223" t="s">
        <v>301</v>
      </c>
      <c r="AU2435" s="223" t="s">
        <v>120</v>
      </c>
      <c r="AV2435" s="14" t="s">
        <v>120</v>
      </c>
      <c r="AW2435" s="14" t="s">
        <v>32</v>
      </c>
      <c r="AX2435" s="14" t="s">
        <v>77</v>
      </c>
      <c r="AY2435" s="223" t="s">
        <v>292</v>
      </c>
    </row>
    <row r="2436" spans="2:51" s="14" customFormat="1" ht="11.25">
      <c r="B2436" s="213"/>
      <c r="C2436" s="214"/>
      <c r="D2436" s="204" t="s">
        <v>301</v>
      </c>
      <c r="E2436" s="215" t="s">
        <v>1</v>
      </c>
      <c r="F2436" s="216" t="s">
        <v>2677</v>
      </c>
      <c r="G2436" s="214"/>
      <c r="H2436" s="217">
        <v>5.7750000000000004</v>
      </c>
      <c r="I2436" s="218"/>
      <c r="J2436" s="214"/>
      <c r="K2436" s="214"/>
      <c r="L2436" s="219"/>
      <c r="M2436" s="220"/>
      <c r="N2436" s="221"/>
      <c r="O2436" s="221"/>
      <c r="P2436" s="221"/>
      <c r="Q2436" s="221"/>
      <c r="R2436" s="221"/>
      <c r="S2436" s="221"/>
      <c r="T2436" s="222"/>
      <c r="AT2436" s="223" t="s">
        <v>301</v>
      </c>
      <c r="AU2436" s="223" t="s">
        <v>120</v>
      </c>
      <c r="AV2436" s="14" t="s">
        <v>120</v>
      </c>
      <c r="AW2436" s="14" t="s">
        <v>32</v>
      </c>
      <c r="AX2436" s="14" t="s">
        <v>77</v>
      </c>
      <c r="AY2436" s="223" t="s">
        <v>292</v>
      </c>
    </row>
    <row r="2437" spans="2:51" s="14" customFormat="1" ht="11.25">
      <c r="B2437" s="213"/>
      <c r="C2437" s="214"/>
      <c r="D2437" s="204" t="s">
        <v>301</v>
      </c>
      <c r="E2437" s="215" t="s">
        <v>1</v>
      </c>
      <c r="F2437" s="216" t="s">
        <v>2678</v>
      </c>
      <c r="G2437" s="214"/>
      <c r="H2437" s="217">
        <v>16.600000000000001</v>
      </c>
      <c r="I2437" s="218"/>
      <c r="J2437" s="214"/>
      <c r="K2437" s="214"/>
      <c r="L2437" s="219"/>
      <c r="M2437" s="220"/>
      <c r="N2437" s="221"/>
      <c r="O2437" s="221"/>
      <c r="P2437" s="221"/>
      <c r="Q2437" s="221"/>
      <c r="R2437" s="221"/>
      <c r="S2437" s="221"/>
      <c r="T2437" s="222"/>
      <c r="AT2437" s="223" t="s">
        <v>301</v>
      </c>
      <c r="AU2437" s="223" t="s">
        <v>120</v>
      </c>
      <c r="AV2437" s="14" t="s">
        <v>120</v>
      </c>
      <c r="AW2437" s="14" t="s">
        <v>32</v>
      </c>
      <c r="AX2437" s="14" t="s">
        <v>77</v>
      </c>
      <c r="AY2437" s="223" t="s">
        <v>292</v>
      </c>
    </row>
    <row r="2438" spans="2:51" s="14" customFormat="1" ht="11.25">
      <c r="B2438" s="213"/>
      <c r="C2438" s="214"/>
      <c r="D2438" s="204" t="s">
        <v>301</v>
      </c>
      <c r="E2438" s="215" t="s">
        <v>1</v>
      </c>
      <c r="F2438" s="216" t="s">
        <v>2679</v>
      </c>
      <c r="G2438" s="214"/>
      <c r="H2438" s="217">
        <v>15.8</v>
      </c>
      <c r="I2438" s="218"/>
      <c r="J2438" s="214"/>
      <c r="K2438" s="214"/>
      <c r="L2438" s="219"/>
      <c r="M2438" s="220"/>
      <c r="N2438" s="221"/>
      <c r="O2438" s="221"/>
      <c r="P2438" s="221"/>
      <c r="Q2438" s="221"/>
      <c r="R2438" s="221"/>
      <c r="S2438" s="221"/>
      <c r="T2438" s="222"/>
      <c r="AT2438" s="223" t="s">
        <v>301</v>
      </c>
      <c r="AU2438" s="223" t="s">
        <v>120</v>
      </c>
      <c r="AV2438" s="14" t="s">
        <v>120</v>
      </c>
      <c r="AW2438" s="14" t="s">
        <v>32</v>
      </c>
      <c r="AX2438" s="14" t="s">
        <v>77</v>
      </c>
      <c r="AY2438" s="223" t="s">
        <v>292</v>
      </c>
    </row>
    <row r="2439" spans="2:51" s="14" customFormat="1" ht="11.25">
      <c r="B2439" s="213"/>
      <c r="C2439" s="214"/>
      <c r="D2439" s="204" t="s">
        <v>301</v>
      </c>
      <c r="E2439" s="215" t="s">
        <v>1</v>
      </c>
      <c r="F2439" s="216" t="s">
        <v>2680</v>
      </c>
      <c r="G2439" s="214"/>
      <c r="H2439" s="217">
        <v>14.425000000000001</v>
      </c>
      <c r="I2439" s="218"/>
      <c r="J2439" s="214"/>
      <c r="K2439" s="214"/>
      <c r="L2439" s="219"/>
      <c r="M2439" s="220"/>
      <c r="N2439" s="221"/>
      <c r="O2439" s="221"/>
      <c r="P2439" s="221"/>
      <c r="Q2439" s="221"/>
      <c r="R2439" s="221"/>
      <c r="S2439" s="221"/>
      <c r="T2439" s="222"/>
      <c r="AT2439" s="223" t="s">
        <v>301</v>
      </c>
      <c r="AU2439" s="223" t="s">
        <v>120</v>
      </c>
      <c r="AV2439" s="14" t="s">
        <v>120</v>
      </c>
      <c r="AW2439" s="14" t="s">
        <v>32</v>
      </c>
      <c r="AX2439" s="14" t="s">
        <v>77</v>
      </c>
      <c r="AY2439" s="223" t="s">
        <v>292</v>
      </c>
    </row>
    <row r="2440" spans="2:51" s="14" customFormat="1" ht="11.25">
      <c r="B2440" s="213"/>
      <c r="C2440" s="214"/>
      <c r="D2440" s="204" t="s">
        <v>301</v>
      </c>
      <c r="E2440" s="215" t="s">
        <v>1</v>
      </c>
      <c r="F2440" s="216" t="s">
        <v>2681</v>
      </c>
      <c r="G2440" s="214"/>
      <c r="H2440" s="217">
        <v>14.425000000000001</v>
      </c>
      <c r="I2440" s="218"/>
      <c r="J2440" s="214"/>
      <c r="K2440" s="214"/>
      <c r="L2440" s="219"/>
      <c r="M2440" s="220"/>
      <c r="N2440" s="221"/>
      <c r="O2440" s="221"/>
      <c r="P2440" s="221"/>
      <c r="Q2440" s="221"/>
      <c r="R2440" s="221"/>
      <c r="S2440" s="221"/>
      <c r="T2440" s="222"/>
      <c r="AT2440" s="223" t="s">
        <v>301</v>
      </c>
      <c r="AU2440" s="223" t="s">
        <v>120</v>
      </c>
      <c r="AV2440" s="14" t="s">
        <v>120</v>
      </c>
      <c r="AW2440" s="14" t="s">
        <v>32</v>
      </c>
      <c r="AX2440" s="14" t="s">
        <v>77</v>
      </c>
      <c r="AY2440" s="223" t="s">
        <v>292</v>
      </c>
    </row>
    <row r="2441" spans="2:51" s="14" customFormat="1" ht="11.25">
      <c r="B2441" s="213"/>
      <c r="C2441" s="214"/>
      <c r="D2441" s="204" t="s">
        <v>301</v>
      </c>
      <c r="E2441" s="215" t="s">
        <v>1</v>
      </c>
      <c r="F2441" s="216" t="s">
        <v>2682</v>
      </c>
      <c r="G2441" s="214"/>
      <c r="H2441" s="217">
        <v>21.815000000000001</v>
      </c>
      <c r="I2441" s="218"/>
      <c r="J2441" s="214"/>
      <c r="K2441" s="214"/>
      <c r="L2441" s="219"/>
      <c r="M2441" s="220"/>
      <c r="N2441" s="221"/>
      <c r="O2441" s="221"/>
      <c r="P2441" s="221"/>
      <c r="Q2441" s="221"/>
      <c r="R2441" s="221"/>
      <c r="S2441" s="221"/>
      <c r="T2441" s="222"/>
      <c r="AT2441" s="223" t="s">
        <v>301</v>
      </c>
      <c r="AU2441" s="223" t="s">
        <v>120</v>
      </c>
      <c r="AV2441" s="14" t="s">
        <v>120</v>
      </c>
      <c r="AW2441" s="14" t="s">
        <v>32</v>
      </c>
      <c r="AX2441" s="14" t="s">
        <v>77</v>
      </c>
      <c r="AY2441" s="223" t="s">
        <v>292</v>
      </c>
    </row>
    <row r="2442" spans="2:51" s="14" customFormat="1" ht="11.25">
      <c r="B2442" s="213"/>
      <c r="C2442" s="214"/>
      <c r="D2442" s="204" t="s">
        <v>301</v>
      </c>
      <c r="E2442" s="215" t="s">
        <v>1</v>
      </c>
      <c r="F2442" s="216" t="s">
        <v>2683</v>
      </c>
      <c r="G2442" s="214"/>
      <c r="H2442" s="217">
        <v>14.414999999999999</v>
      </c>
      <c r="I2442" s="218"/>
      <c r="J2442" s="214"/>
      <c r="K2442" s="214"/>
      <c r="L2442" s="219"/>
      <c r="M2442" s="220"/>
      <c r="N2442" s="221"/>
      <c r="O2442" s="221"/>
      <c r="P2442" s="221"/>
      <c r="Q2442" s="221"/>
      <c r="R2442" s="221"/>
      <c r="S2442" s="221"/>
      <c r="T2442" s="222"/>
      <c r="AT2442" s="223" t="s">
        <v>301</v>
      </c>
      <c r="AU2442" s="223" t="s">
        <v>120</v>
      </c>
      <c r="AV2442" s="14" t="s">
        <v>120</v>
      </c>
      <c r="AW2442" s="14" t="s">
        <v>32</v>
      </c>
      <c r="AX2442" s="14" t="s">
        <v>77</v>
      </c>
      <c r="AY2442" s="223" t="s">
        <v>292</v>
      </c>
    </row>
    <row r="2443" spans="2:51" s="14" customFormat="1" ht="11.25">
      <c r="B2443" s="213"/>
      <c r="C2443" s="214"/>
      <c r="D2443" s="204" t="s">
        <v>301</v>
      </c>
      <c r="E2443" s="215" t="s">
        <v>1</v>
      </c>
      <c r="F2443" s="216" t="s">
        <v>2684</v>
      </c>
      <c r="G2443" s="214"/>
      <c r="H2443" s="217">
        <v>14.414999999999999</v>
      </c>
      <c r="I2443" s="218"/>
      <c r="J2443" s="214"/>
      <c r="K2443" s="214"/>
      <c r="L2443" s="219"/>
      <c r="M2443" s="220"/>
      <c r="N2443" s="221"/>
      <c r="O2443" s="221"/>
      <c r="P2443" s="221"/>
      <c r="Q2443" s="221"/>
      <c r="R2443" s="221"/>
      <c r="S2443" s="221"/>
      <c r="T2443" s="222"/>
      <c r="AT2443" s="223" t="s">
        <v>301</v>
      </c>
      <c r="AU2443" s="223" t="s">
        <v>120</v>
      </c>
      <c r="AV2443" s="14" t="s">
        <v>120</v>
      </c>
      <c r="AW2443" s="14" t="s">
        <v>32</v>
      </c>
      <c r="AX2443" s="14" t="s">
        <v>77</v>
      </c>
      <c r="AY2443" s="223" t="s">
        <v>292</v>
      </c>
    </row>
    <row r="2444" spans="2:51" s="14" customFormat="1" ht="11.25">
      <c r="B2444" s="213"/>
      <c r="C2444" s="214"/>
      <c r="D2444" s="204" t="s">
        <v>301</v>
      </c>
      <c r="E2444" s="215" t="s">
        <v>1</v>
      </c>
      <c r="F2444" s="216" t="s">
        <v>2685</v>
      </c>
      <c r="G2444" s="214"/>
      <c r="H2444" s="217">
        <v>14.414999999999999</v>
      </c>
      <c r="I2444" s="218"/>
      <c r="J2444" s="214"/>
      <c r="K2444" s="214"/>
      <c r="L2444" s="219"/>
      <c r="M2444" s="220"/>
      <c r="N2444" s="221"/>
      <c r="O2444" s="221"/>
      <c r="P2444" s="221"/>
      <c r="Q2444" s="221"/>
      <c r="R2444" s="221"/>
      <c r="S2444" s="221"/>
      <c r="T2444" s="222"/>
      <c r="AT2444" s="223" t="s">
        <v>301</v>
      </c>
      <c r="AU2444" s="223" t="s">
        <v>120</v>
      </c>
      <c r="AV2444" s="14" t="s">
        <v>120</v>
      </c>
      <c r="AW2444" s="14" t="s">
        <v>32</v>
      </c>
      <c r="AX2444" s="14" t="s">
        <v>77</v>
      </c>
      <c r="AY2444" s="223" t="s">
        <v>292</v>
      </c>
    </row>
    <row r="2445" spans="2:51" s="14" customFormat="1" ht="11.25">
      <c r="B2445" s="213"/>
      <c r="C2445" s="214"/>
      <c r="D2445" s="204" t="s">
        <v>301</v>
      </c>
      <c r="E2445" s="215" t="s">
        <v>1</v>
      </c>
      <c r="F2445" s="216" t="s">
        <v>2686</v>
      </c>
      <c r="G2445" s="214"/>
      <c r="H2445" s="217">
        <v>14.414999999999999</v>
      </c>
      <c r="I2445" s="218"/>
      <c r="J2445" s="214"/>
      <c r="K2445" s="214"/>
      <c r="L2445" s="219"/>
      <c r="M2445" s="220"/>
      <c r="N2445" s="221"/>
      <c r="O2445" s="221"/>
      <c r="P2445" s="221"/>
      <c r="Q2445" s="221"/>
      <c r="R2445" s="221"/>
      <c r="S2445" s="221"/>
      <c r="T2445" s="222"/>
      <c r="AT2445" s="223" t="s">
        <v>301</v>
      </c>
      <c r="AU2445" s="223" t="s">
        <v>120</v>
      </c>
      <c r="AV2445" s="14" t="s">
        <v>120</v>
      </c>
      <c r="AW2445" s="14" t="s">
        <v>32</v>
      </c>
      <c r="AX2445" s="14" t="s">
        <v>77</v>
      </c>
      <c r="AY2445" s="223" t="s">
        <v>292</v>
      </c>
    </row>
    <row r="2446" spans="2:51" s="14" customFormat="1" ht="11.25">
      <c r="B2446" s="213"/>
      <c r="C2446" s="214"/>
      <c r="D2446" s="204" t="s">
        <v>301</v>
      </c>
      <c r="E2446" s="215" t="s">
        <v>1</v>
      </c>
      <c r="F2446" s="216" t="s">
        <v>2687</v>
      </c>
      <c r="G2446" s="214"/>
      <c r="H2446" s="217">
        <v>14.414999999999999</v>
      </c>
      <c r="I2446" s="218"/>
      <c r="J2446" s="214"/>
      <c r="K2446" s="214"/>
      <c r="L2446" s="219"/>
      <c r="M2446" s="220"/>
      <c r="N2446" s="221"/>
      <c r="O2446" s="221"/>
      <c r="P2446" s="221"/>
      <c r="Q2446" s="221"/>
      <c r="R2446" s="221"/>
      <c r="S2446" s="221"/>
      <c r="T2446" s="222"/>
      <c r="AT2446" s="223" t="s">
        <v>301</v>
      </c>
      <c r="AU2446" s="223" t="s">
        <v>120</v>
      </c>
      <c r="AV2446" s="14" t="s">
        <v>120</v>
      </c>
      <c r="AW2446" s="14" t="s">
        <v>32</v>
      </c>
      <c r="AX2446" s="14" t="s">
        <v>77</v>
      </c>
      <c r="AY2446" s="223" t="s">
        <v>292</v>
      </c>
    </row>
    <row r="2447" spans="2:51" s="14" customFormat="1" ht="11.25">
      <c r="B2447" s="213"/>
      <c r="C2447" s="214"/>
      <c r="D2447" s="204" t="s">
        <v>301</v>
      </c>
      <c r="E2447" s="215" t="s">
        <v>1</v>
      </c>
      <c r="F2447" s="216" t="s">
        <v>2688</v>
      </c>
      <c r="G2447" s="214"/>
      <c r="H2447" s="217">
        <v>14.795</v>
      </c>
      <c r="I2447" s="218"/>
      <c r="J2447" s="214"/>
      <c r="K2447" s="214"/>
      <c r="L2447" s="219"/>
      <c r="M2447" s="220"/>
      <c r="N2447" s="221"/>
      <c r="O2447" s="221"/>
      <c r="P2447" s="221"/>
      <c r="Q2447" s="221"/>
      <c r="R2447" s="221"/>
      <c r="S2447" s="221"/>
      <c r="T2447" s="222"/>
      <c r="AT2447" s="223" t="s">
        <v>301</v>
      </c>
      <c r="AU2447" s="223" t="s">
        <v>120</v>
      </c>
      <c r="AV2447" s="14" t="s">
        <v>120</v>
      </c>
      <c r="AW2447" s="14" t="s">
        <v>32</v>
      </c>
      <c r="AX2447" s="14" t="s">
        <v>77</v>
      </c>
      <c r="AY2447" s="223" t="s">
        <v>292</v>
      </c>
    </row>
    <row r="2448" spans="2:51" s="14" customFormat="1" ht="11.25">
      <c r="B2448" s="213"/>
      <c r="C2448" s="214"/>
      <c r="D2448" s="204" t="s">
        <v>301</v>
      </c>
      <c r="E2448" s="215" t="s">
        <v>1</v>
      </c>
      <c r="F2448" s="216" t="s">
        <v>2689</v>
      </c>
      <c r="G2448" s="214"/>
      <c r="H2448" s="217">
        <v>4.62</v>
      </c>
      <c r="I2448" s="218"/>
      <c r="J2448" s="214"/>
      <c r="K2448" s="214"/>
      <c r="L2448" s="219"/>
      <c r="M2448" s="220"/>
      <c r="N2448" s="221"/>
      <c r="O2448" s="221"/>
      <c r="P2448" s="221"/>
      <c r="Q2448" s="221"/>
      <c r="R2448" s="221"/>
      <c r="S2448" s="221"/>
      <c r="T2448" s="222"/>
      <c r="AT2448" s="223" t="s">
        <v>301</v>
      </c>
      <c r="AU2448" s="223" t="s">
        <v>120</v>
      </c>
      <c r="AV2448" s="14" t="s">
        <v>120</v>
      </c>
      <c r="AW2448" s="14" t="s">
        <v>32</v>
      </c>
      <c r="AX2448" s="14" t="s">
        <v>77</v>
      </c>
      <c r="AY2448" s="223" t="s">
        <v>292</v>
      </c>
    </row>
    <row r="2449" spans="2:51" s="14" customFormat="1" ht="11.25">
      <c r="B2449" s="213"/>
      <c r="C2449" s="214"/>
      <c r="D2449" s="204" t="s">
        <v>301</v>
      </c>
      <c r="E2449" s="215" t="s">
        <v>1</v>
      </c>
      <c r="F2449" s="216" t="s">
        <v>2690</v>
      </c>
      <c r="G2449" s="214"/>
      <c r="H2449" s="217">
        <v>10.63</v>
      </c>
      <c r="I2449" s="218"/>
      <c r="J2449" s="214"/>
      <c r="K2449" s="214"/>
      <c r="L2449" s="219"/>
      <c r="M2449" s="220"/>
      <c r="N2449" s="221"/>
      <c r="O2449" s="221"/>
      <c r="P2449" s="221"/>
      <c r="Q2449" s="221"/>
      <c r="R2449" s="221"/>
      <c r="S2449" s="221"/>
      <c r="T2449" s="222"/>
      <c r="AT2449" s="223" t="s">
        <v>301</v>
      </c>
      <c r="AU2449" s="223" t="s">
        <v>120</v>
      </c>
      <c r="AV2449" s="14" t="s">
        <v>120</v>
      </c>
      <c r="AW2449" s="14" t="s">
        <v>32</v>
      </c>
      <c r="AX2449" s="14" t="s">
        <v>77</v>
      </c>
      <c r="AY2449" s="223" t="s">
        <v>292</v>
      </c>
    </row>
    <row r="2450" spans="2:51" s="13" customFormat="1" ht="11.25">
      <c r="B2450" s="202"/>
      <c r="C2450" s="203"/>
      <c r="D2450" s="204" t="s">
        <v>301</v>
      </c>
      <c r="E2450" s="205" t="s">
        <v>1</v>
      </c>
      <c r="F2450" s="206" t="s">
        <v>540</v>
      </c>
      <c r="G2450" s="203"/>
      <c r="H2450" s="205" t="s">
        <v>1</v>
      </c>
      <c r="I2450" s="207"/>
      <c r="J2450" s="203"/>
      <c r="K2450" s="203"/>
      <c r="L2450" s="208"/>
      <c r="M2450" s="209"/>
      <c r="N2450" s="210"/>
      <c r="O2450" s="210"/>
      <c r="P2450" s="210"/>
      <c r="Q2450" s="210"/>
      <c r="R2450" s="210"/>
      <c r="S2450" s="210"/>
      <c r="T2450" s="211"/>
      <c r="AT2450" s="212" t="s">
        <v>301</v>
      </c>
      <c r="AU2450" s="212" t="s">
        <v>120</v>
      </c>
      <c r="AV2450" s="13" t="s">
        <v>85</v>
      </c>
      <c r="AW2450" s="13" t="s">
        <v>32</v>
      </c>
      <c r="AX2450" s="13" t="s">
        <v>77</v>
      </c>
      <c r="AY2450" s="212" t="s">
        <v>292</v>
      </c>
    </row>
    <row r="2451" spans="2:51" s="14" customFormat="1" ht="33.75">
      <c r="B2451" s="213"/>
      <c r="C2451" s="214"/>
      <c r="D2451" s="204" t="s">
        <v>301</v>
      </c>
      <c r="E2451" s="215" t="s">
        <v>1</v>
      </c>
      <c r="F2451" s="216" t="s">
        <v>2691</v>
      </c>
      <c r="G2451" s="214"/>
      <c r="H2451" s="217">
        <v>80.16</v>
      </c>
      <c r="I2451" s="218"/>
      <c r="J2451" s="214"/>
      <c r="K2451" s="214"/>
      <c r="L2451" s="219"/>
      <c r="M2451" s="220"/>
      <c r="N2451" s="221"/>
      <c r="O2451" s="221"/>
      <c r="P2451" s="221"/>
      <c r="Q2451" s="221"/>
      <c r="R2451" s="221"/>
      <c r="S2451" s="221"/>
      <c r="T2451" s="222"/>
      <c r="AT2451" s="223" t="s">
        <v>301</v>
      </c>
      <c r="AU2451" s="223" t="s">
        <v>120</v>
      </c>
      <c r="AV2451" s="14" t="s">
        <v>120</v>
      </c>
      <c r="AW2451" s="14" t="s">
        <v>32</v>
      </c>
      <c r="AX2451" s="14" t="s">
        <v>77</v>
      </c>
      <c r="AY2451" s="223" t="s">
        <v>292</v>
      </c>
    </row>
    <row r="2452" spans="2:51" s="14" customFormat="1" ht="11.25">
      <c r="B2452" s="213"/>
      <c r="C2452" s="214"/>
      <c r="D2452" s="204" t="s">
        <v>301</v>
      </c>
      <c r="E2452" s="215" t="s">
        <v>1</v>
      </c>
      <c r="F2452" s="216" t="s">
        <v>2692</v>
      </c>
      <c r="G2452" s="214"/>
      <c r="H2452" s="217">
        <v>5.7750000000000004</v>
      </c>
      <c r="I2452" s="218"/>
      <c r="J2452" s="214"/>
      <c r="K2452" s="214"/>
      <c r="L2452" s="219"/>
      <c r="M2452" s="220"/>
      <c r="N2452" s="221"/>
      <c r="O2452" s="221"/>
      <c r="P2452" s="221"/>
      <c r="Q2452" s="221"/>
      <c r="R2452" s="221"/>
      <c r="S2452" s="221"/>
      <c r="T2452" s="222"/>
      <c r="AT2452" s="223" t="s">
        <v>301</v>
      </c>
      <c r="AU2452" s="223" t="s">
        <v>120</v>
      </c>
      <c r="AV2452" s="14" t="s">
        <v>120</v>
      </c>
      <c r="AW2452" s="14" t="s">
        <v>32</v>
      </c>
      <c r="AX2452" s="14" t="s">
        <v>77</v>
      </c>
      <c r="AY2452" s="223" t="s">
        <v>292</v>
      </c>
    </row>
    <row r="2453" spans="2:51" s="14" customFormat="1" ht="11.25">
      <c r="B2453" s="213"/>
      <c r="C2453" s="214"/>
      <c r="D2453" s="204" t="s">
        <v>301</v>
      </c>
      <c r="E2453" s="215" t="s">
        <v>1</v>
      </c>
      <c r="F2453" s="216" t="s">
        <v>2693</v>
      </c>
      <c r="G2453" s="214"/>
      <c r="H2453" s="217">
        <v>16.600000000000001</v>
      </c>
      <c r="I2453" s="218"/>
      <c r="J2453" s="214"/>
      <c r="K2453" s="214"/>
      <c r="L2453" s="219"/>
      <c r="M2453" s="220"/>
      <c r="N2453" s="221"/>
      <c r="O2453" s="221"/>
      <c r="P2453" s="221"/>
      <c r="Q2453" s="221"/>
      <c r="R2453" s="221"/>
      <c r="S2453" s="221"/>
      <c r="T2453" s="222"/>
      <c r="AT2453" s="223" t="s">
        <v>301</v>
      </c>
      <c r="AU2453" s="223" t="s">
        <v>120</v>
      </c>
      <c r="AV2453" s="14" t="s">
        <v>120</v>
      </c>
      <c r="AW2453" s="14" t="s">
        <v>32</v>
      </c>
      <c r="AX2453" s="14" t="s">
        <v>77</v>
      </c>
      <c r="AY2453" s="223" t="s">
        <v>292</v>
      </c>
    </row>
    <row r="2454" spans="2:51" s="14" customFormat="1" ht="11.25">
      <c r="B2454" s="213"/>
      <c r="C2454" s="214"/>
      <c r="D2454" s="204" t="s">
        <v>301</v>
      </c>
      <c r="E2454" s="215" t="s">
        <v>1</v>
      </c>
      <c r="F2454" s="216" t="s">
        <v>2694</v>
      </c>
      <c r="G2454" s="214"/>
      <c r="H2454" s="217">
        <v>15.8</v>
      </c>
      <c r="I2454" s="218"/>
      <c r="J2454" s="214"/>
      <c r="K2454" s="214"/>
      <c r="L2454" s="219"/>
      <c r="M2454" s="220"/>
      <c r="N2454" s="221"/>
      <c r="O2454" s="221"/>
      <c r="P2454" s="221"/>
      <c r="Q2454" s="221"/>
      <c r="R2454" s="221"/>
      <c r="S2454" s="221"/>
      <c r="T2454" s="222"/>
      <c r="AT2454" s="223" t="s">
        <v>301</v>
      </c>
      <c r="AU2454" s="223" t="s">
        <v>120</v>
      </c>
      <c r="AV2454" s="14" t="s">
        <v>120</v>
      </c>
      <c r="AW2454" s="14" t="s">
        <v>32</v>
      </c>
      <c r="AX2454" s="14" t="s">
        <v>77</v>
      </c>
      <c r="AY2454" s="223" t="s">
        <v>292</v>
      </c>
    </row>
    <row r="2455" spans="2:51" s="14" customFormat="1" ht="11.25">
      <c r="B2455" s="213"/>
      <c r="C2455" s="214"/>
      <c r="D2455" s="204" t="s">
        <v>301</v>
      </c>
      <c r="E2455" s="215" t="s">
        <v>1</v>
      </c>
      <c r="F2455" s="216" t="s">
        <v>2695</v>
      </c>
      <c r="G2455" s="214"/>
      <c r="H2455" s="217">
        <v>14.425000000000001</v>
      </c>
      <c r="I2455" s="218"/>
      <c r="J2455" s="214"/>
      <c r="K2455" s="214"/>
      <c r="L2455" s="219"/>
      <c r="M2455" s="220"/>
      <c r="N2455" s="221"/>
      <c r="O2455" s="221"/>
      <c r="P2455" s="221"/>
      <c r="Q2455" s="221"/>
      <c r="R2455" s="221"/>
      <c r="S2455" s="221"/>
      <c r="T2455" s="222"/>
      <c r="AT2455" s="223" t="s">
        <v>301</v>
      </c>
      <c r="AU2455" s="223" t="s">
        <v>120</v>
      </c>
      <c r="AV2455" s="14" t="s">
        <v>120</v>
      </c>
      <c r="AW2455" s="14" t="s">
        <v>32</v>
      </c>
      <c r="AX2455" s="14" t="s">
        <v>77</v>
      </c>
      <c r="AY2455" s="223" t="s">
        <v>292</v>
      </c>
    </row>
    <row r="2456" spans="2:51" s="14" customFormat="1" ht="11.25">
      <c r="B2456" s="213"/>
      <c r="C2456" s="214"/>
      <c r="D2456" s="204" t="s">
        <v>301</v>
      </c>
      <c r="E2456" s="215" t="s">
        <v>1</v>
      </c>
      <c r="F2456" s="216" t="s">
        <v>2696</v>
      </c>
      <c r="G2456" s="214"/>
      <c r="H2456" s="217">
        <v>14.425000000000001</v>
      </c>
      <c r="I2456" s="218"/>
      <c r="J2456" s="214"/>
      <c r="K2456" s="214"/>
      <c r="L2456" s="219"/>
      <c r="M2456" s="220"/>
      <c r="N2456" s="221"/>
      <c r="O2456" s="221"/>
      <c r="P2456" s="221"/>
      <c r="Q2456" s="221"/>
      <c r="R2456" s="221"/>
      <c r="S2456" s="221"/>
      <c r="T2456" s="222"/>
      <c r="AT2456" s="223" t="s">
        <v>301</v>
      </c>
      <c r="AU2456" s="223" t="s">
        <v>120</v>
      </c>
      <c r="AV2456" s="14" t="s">
        <v>120</v>
      </c>
      <c r="AW2456" s="14" t="s">
        <v>32</v>
      </c>
      <c r="AX2456" s="14" t="s">
        <v>77</v>
      </c>
      <c r="AY2456" s="223" t="s">
        <v>292</v>
      </c>
    </row>
    <row r="2457" spans="2:51" s="14" customFormat="1" ht="11.25">
      <c r="B2457" s="213"/>
      <c r="C2457" s="214"/>
      <c r="D2457" s="204" t="s">
        <v>301</v>
      </c>
      <c r="E2457" s="215" t="s">
        <v>1</v>
      </c>
      <c r="F2457" s="216" t="s">
        <v>2697</v>
      </c>
      <c r="G2457" s="214"/>
      <c r="H2457" s="217">
        <v>21.815000000000001</v>
      </c>
      <c r="I2457" s="218"/>
      <c r="J2457" s="214"/>
      <c r="K2457" s="214"/>
      <c r="L2457" s="219"/>
      <c r="M2457" s="220"/>
      <c r="N2457" s="221"/>
      <c r="O2457" s="221"/>
      <c r="P2457" s="221"/>
      <c r="Q2457" s="221"/>
      <c r="R2457" s="221"/>
      <c r="S2457" s="221"/>
      <c r="T2457" s="222"/>
      <c r="AT2457" s="223" t="s">
        <v>301</v>
      </c>
      <c r="AU2457" s="223" t="s">
        <v>120</v>
      </c>
      <c r="AV2457" s="14" t="s">
        <v>120</v>
      </c>
      <c r="AW2457" s="14" t="s">
        <v>32</v>
      </c>
      <c r="AX2457" s="14" t="s">
        <v>77</v>
      </c>
      <c r="AY2457" s="223" t="s">
        <v>292</v>
      </c>
    </row>
    <row r="2458" spans="2:51" s="14" customFormat="1" ht="11.25">
      <c r="B2458" s="213"/>
      <c r="C2458" s="214"/>
      <c r="D2458" s="204" t="s">
        <v>301</v>
      </c>
      <c r="E2458" s="215" t="s">
        <v>1</v>
      </c>
      <c r="F2458" s="216" t="s">
        <v>2698</v>
      </c>
      <c r="G2458" s="214"/>
      <c r="H2458" s="217">
        <v>14.414999999999999</v>
      </c>
      <c r="I2458" s="218"/>
      <c r="J2458" s="214"/>
      <c r="K2458" s="214"/>
      <c r="L2458" s="219"/>
      <c r="M2458" s="220"/>
      <c r="N2458" s="221"/>
      <c r="O2458" s="221"/>
      <c r="P2458" s="221"/>
      <c r="Q2458" s="221"/>
      <c r="R2458" s="221"/>
      <c r="S2458" s="221"/>
      <c r="T2458" s="222"/>
      <c r="AT2458" s="223" t="s">
        <v>301</v>
      </c>
      <c r="AU2458" s="223" t="s">
        <v>120</v>
      </c>
      <c r="AV2458" s="14" t="s">
        <v>120</v>
      </c>
      <c r="AW2458" s="14" t="s">
        <v>32</v>
      </c>
      <c r="AX2458" s="14" t="s">
        <v>77</v>
      </c>
      <c r="AY2458" s="223" t="s">
        <v>292</v>
      </c>
    </row>
    <row r="2459" spans="2:51" s="14" customFormat="1" ht="11.25">
      <c r="B2459" s="213"/>
      <c r="C2459" s="214"/>
      <c r="D2459" s="204" t="s">
        <v>301</v>
      </c>
      <c r="E2459" s="215" t="s">
        <v>1</v>
      </c>
      <c r="F2459" s="216" t="s">
        <v>2699</v>
      </c>
      <c r="G2459" s="214"/>
      <c r="H2459" s="217">
        <v>14.414999999999999</v>
      </c>
      <c r="I2459" s="218"/>
      <c r="J2459" s="214"/>
      <c r="K2459" s="214"/>
      <c r="L2459" s="219"/>
      <c r="M2459" s="220"/>
      <c r="N2459" s="221"/>
      <c r="O2459" s="221"/>
      <c r="P2459" s="221"/>
      <c r="Q2459" s="221"/>
      <c r="R2459" s="221"/>
      <c r="S2459" s="221"/>
      <c r="T2459" s="222"/>
      <c r="AT2459" s="223" t="s">
        <v>301</v>
      </c>
      <c r="AU2459" s="223" t="s">
        <v>120</v>
      </c>
      <c r="AV2459" s="14" t="s">
        <v>120</v>
      </c>
      <c r="AW2459" s="14" t="s">
        <v>32</v>
      </c>
      <c r="AX2459" s="14" t="s">
        <v>77</v>
      </c>
      <c r="AY2459" s="223" t="s">
        <v>292</v>
      </c>
    </row>
    <row r="2460" spans="2:51" s="14" customFormat="1" ht="11.25">
      <c r="B2460" s="213"/>
      <c r="C2460" s="214"/>
      <c r="D2460" s="204" t="s">
        <v>301</v>
      </c>
      <c r="E2460" s="215" t="s">
        <v>1</v>
      </c>
      <c r="F2460" s="216" t="s">
        <v>2700</v>
      </c>
      <c r="G2460" s="214"/>
      <c r="H2460" s="217">
        <v>14.395</v>
      </c>
      <c r="I2460" s="218"/>
      <c r="J2460" s="214"/>
      <c r="K2460" s="214"/>
      <c r="L2460" s="219"/>
      <c r="M2460" s="220"/>
      <c r="N2460" s="221"/>
      <c r="O2460" s="221"/>
      <c r="P2460" s="221"/>
      <c r="Q2460" s="221"/>
      <c r="R2460" s="221"/>
      <c r="S2460" s="221"/>
      <c r="T2460" s="222"/>
      <c r="AT2460" s="223" t="s">
        <v>301</v>
      </c>
      <c r="AU2460" s="223" t="s">
        <v>120</v>
      </c>
      <c r="AV2460" s="14" t="s">
        <v>120</v>
      </c>
      <c r="AW2460" s="14" t="s">
        <v>32</v>
      </c>
      <c r="AX2460" s="14" t="s">
        <v>77</v>
      </c>
      <c r="AY2460" s="223" t="s">
        <v>292</v>
      </c>
    </row>
    <row r="2461" spans="2:51" s="14" customFormat="1" ht="11.25">
      <c r="B2461" s="213"/>
      <c r="C2461" s="214"/>
      <c r="D2461" s="204" t="s">
        <v>301</v>
      </c>
      <c r="E2461" s="215" t="s">
        <v>1</v>
      </c>
      <c r="F2461" s="216" t="s">
        <v>2701</v>
      </c>
      <c r="G2461" s="214"/>
      <c r="H2461" s="217">
        <v>14.395</v>
      </c>
      <c r="I2461" s="218"/>
      <c r="J2461" s="214"/>
      <c r="K2461" s="214"/>
      <c r="L2461" s="219"/>
      <c r="M2461" s="220"/>
      <c r="N2461" s="221"/>
      <c r="O2461" s="221"/>
      <c r="P2461" s="221"/>
      <c r="Q2461" s="221"/>
      <c r="R2461" s="221"/>
      <c r="S2461" s="221"/>
      <c r="T2461" s="222"/>
      <c r="AT2461" s="223" t="s">
        <v>301</v>
      </c>
      <c r="AU2461" s="223" t="s">
        <v>120</v>
      </c>
      <c r="AV2461" s="14" t="s">
        <v>120</v>
      </c>
      <c r="AW2461" s="14" t="s">
        <v>32</v>
      </c>
      <c r="AX2461" s="14" t="s">
        <v>77</v>
      </c>
      <c r="AY2461" s="223" t="s">
        <v>292</v>
      </c>
    </row>
    <row r="2462" spans="2:51" s="14" customFormat="1" ht="11.25">
      <c r="B2462" s="213"/>
      <c r="C2462" s="214"/>
      <c r="D2462" s="204" t="s">
        <v>301</v>
      </c>
      <c r="E2462" s="215" t="s">
        <v>1</v>
      </c>
      <c r="F2462" s="216" t="s">
        <v>2702</v>
      </c>
      <c r="G2462" s="214"/>
      <c r="H2462" s="217">
        <v>14.414999999999999</v>
      </c>
      <c r="I2462" s="218"/>
      <c r="J2462" s="214"/>
      <c r="K2462" s="214"/>
      <c r="L2462" s="219"/>
      <c r="M2462" s="220"/>
      <c r="N2462" s="221"/>
      <c r="O2462" s="221"/>
      <c r="P2462" s="221"/>
      <c r="Q2462" s="221"/>
      <c r="R2462" s="221"/>
      <c r="S2462" s="221"/>
      <c r="T2462" s="222"/>
      <c r="AT2462" s="223" t="s">
        <v>301</v>
      </c>
      <c r="AU2462" s="223" t="s">
        <v>120</v>
      </c>
      <c r="AV2462" s="14" t="s">
        <v>120</v>
      </c>
      <c r="AW2462" s="14" t="s">
        <v>32</v>
      </c>
      <c r="AX2462" s="14" t="s">
        <v>77</v>
      </c>
      <c r="AY2462" s="223" t="s">
        <v>292</v>
      </c>
    </row>
    <row r="2463" spans="2:51" s="14" customFormat="1" ht="11.25">
      <c r="B2463" s="213"/>
      <c r="C2463" s="214"/>
      <c r="D2463" s="204" t="s">
        <v>301</v>
      </c>
      <c r="E2463" s="215" t="s">
        <v>1</v>
      </c>
      <c r="F2463" s="216" t="s">
        <v>2703</v>
      </c>
      <c r="G2463" s="214"/>
      <c r="H2463" s="217">
        <v>14.414999999999999</v>
      </c>
      <c r="I2463" s="218"/>
      <c r="J2463" s="214"/>
      <c r="K2463" s="214"/>
      <c r="L2463" s="219"/>
      <c r="M2463" s="220"/>
      <c r="N2463" s="221"/>
      <c r="O2463" s="221"/>
      <c r="P2463" s="221"/>
      <c r="Q2463" s="221"/>
      <c r="R2463" s="221"/>
      <c r="S2463" s="221"/>
      <c r="T2463" s="222"/>
      <c r="AT2463" s="223" t="s">
        <v>301</v>
      </c>
      <c r="AU2463" s="223" t="s">
        <v>120</v>
      </c>
      <c r="AV2463" s="14" t="s">
        <v>120</v>
      </c>
      <c r="AW2463" s="14" t="s">
        <v>32</v>
      </c>
      <c r="AX2463" s="14" t="s">
        <v>77</v>
      </c>
      <c r="AY2463" s="223" t="s">
        <v>292</v>
      </c>
    </row>
    <row r="2464" spans="2:51" s="14" customFormat="1" ht="11.25">
      <c r="B2464" s="213"/>
      <c r="C2464" s="214"/>
      <c r="D2464" s="204" t="s">
        <v>301</v>
      </c>
      <c r="E2464" s="215" t="s">
        <v>1</v>
      </c>
      <c r="F2464" s="216" t="s">
        <v>2704</v>
      </c>
      <c r="G2464" s="214"/>
      <c r="H2464" s="217">
        <v>6.6379999999999999</v>
      </c>
      <c r="I2464" s="218"/>
      <c r="J2464" s="214"/>
      <c r="K2464" s="214"/>
      <c r="L2464" s="219"/>
      <c r="M2464" s="220"/>
      <c r="N2464" s="221"/>
      <c r="O2464" s="221"/>
      <c r="P2464" s="221"/>
      <c r="Q2464" s="221"/>
      <c r="R2464" s="221"/>
      <c r="S2464" s="221"/>
      <c r="T2464" s="222"/>
      <c r="AT2464" s="223" t="s">
        <v>301</v>
      </c>
      <c r="AU2464" s="223" t="s">
        <v>120</v>
      </c>
      <c r="AV2464" s="14" t="s">
        <v>120</v>
      </c>
      <c r="AW2464" s="14" t="s">
        <v>32</v>
      </c>
      <c r="AX2464" s="14" t="s">
        <v>77</v>
      </c>
      <c r="AY2464" s="223" t="s">
        <v>292</v>
      </c>
    </row>
    <row r="2465" spans="2:51" s="14" customFormat="1" ht="11.25">
      <c r="B2465" s="213"/>
      <c r="C2465" s="214"/>
      <c r="D2465" s="204" t="s">
        <v>301</v>
      </c>
      <c r="E2465" s="215" t="s">
        <v>1</v>
      </c>
      <c r="F2465" s="216" t="s">
        <v>2705</v>
      </c>
      <c r="G2465" s="214"/>
      <c r="H2465" s="217">
        <v>9.4120000000000008</v>
      </c>
      <c r="I2465" s="218"/>
      <c r="J2465" s="214"/>
      <c r="K2465" s="214"/>
      <c r="L2465" s="219"/>
      <c r="M2465" s="220"/>
      <c r="N2465" s="221"/>
      <c r="O2465" s="221"/>
      <c r="P2465" s="221"/>
      <c r="Q2465" s="221"/>
      <c r="R2465" s="221"/>
      <c r="S2465" s="221"/>
      <c r="T2465" s="222"/>
      <c r="AT2465" s="223" t="s">
        <v>301</v>
      </c>
      <c r="AU2465" s="223" t="s">
        <v>120</v>
      </c>
      <c r="AV2465" s="14" t="s">
        <v>120</v>
      </c>
      <c r="AW2465" s="14" t="s">
        <v>32</v>
      </c>
      <c r="AX2465" s="14" t="s">
        <v>77</v>
      </c>
      <c r="AY2465" s="223" t="s">
        <v>292</v>
      </c>
    </row>
    <row r="2466" spans="2:51" s="13" customFormat="1" ht="11.25">
      <c r="B2466" s="202"/>
      <c r="C2466" s="203"/>
      <c r="D2466" s="204" t="s">
        <v>301</v>
      </c>
      <c r="E2466" s="205" t="s">
        <v>1</v>
      </c>
      <c r="F2466" s="206" t="s">
        <v>544</v>
      </c>
      <c r="G2466" s="203"/>
      <c r="H2466" s="205" t="s">
        <v>1</v>
      </c>
      <c r="I2466" s="207"/>
      <c r="J2466" s="203"/>
      <c r="K2466" s="203"/>
      <c r="L2466" s="208"/>
      <c r="M2466" s="209"/>
      <c r="N2466" s="210"/>
      <c r="O2466" s="210"/>
      <c r="P2466" s="210"/>
      <c r="Q2466" s="210"/>
      <c r="R2466" s="210"/>
      <c r="S2466" s="210"/>
      <c r="T2466" s="211"/>
      <c r="AT2466" s="212" t="s">
        <v>301</v>
      </c>
      <c r="AU2466" s="212" t="s">
        <v>120</v>
      </c>
      <c r="AV2466" s="13" t="s">
        <v>85</v>
      </c>
      <c r="AW2466" s="13" t="s">
        <v>32</v>
      </c>
      <c r="AX2466" s="13" t="s">
        <v>77</v>
      </c>
      <c r="AY2466" s="212" t="s">
        <v>292</v>
      </c>
    </row>
    <row r="2467" spans="2:51" s="14" customFormat="1" ht="33.75">
      <c r="B2467" s="213"/>
      <c r="C2467" s="214"/>
      <c r="D2467" s="204" t="s">
        <v>301</v>
      </c>
      <c r="E2467" s="215" t="s">
        <v>1</v>
      </c>
      <c r="F2467" s="216" t="s">
        <v>2706</v>
      </c>
      <c r="G2467" s="214"/>
      <c r="H2467" s="217">
        <v>78.06</v>
      </c>
      <c r="I2467" s="218"/>
      <c r="J2467" s="214"/>
      <c r="K2467" s="214"/>
      <c r="L2467" s="219"/>
      <c r="M2467" s="220"/>
      <c r="N2467" s="221"/>
      <c r="O2467" s="221"/>
      <c r="P2467" s="221"/>
      <c r="Q2467" s="221"/>
      <c r="R2467" s="221"/>
      <c r="S2467" s="221"/>
      <c r="T2467" s="222"/>
      <c r="AT2467" s="223" t="s">
        <v>301</v>
      </c>
      <c r="AU2467" s="223" t="s">
        <v>120</v>
      </c>
      <c r="AV2467" s="14" t="s">
        <v>120</v>
      </c>
      <c r="AW2467" s="14" t="s">
        <v>32</v>
      </c>
      <c r="AX2467" s="14" t="s">
        <v>77</v>
      </c>
      <c r="AY2467" s="223" t="s">
        <v>292</v>
      </c>
    </row>
    <row r="2468" spans="2:51" s="14" customFormat="1" ht="11.25">
      <c r="B2468" s="213"/>
      <c r="C2468" s="214"/>
      <c r="D2468" s="204" t="s">
        <v>301</v>
      </c>
      <c r="E2468" s="215" t="s">
        <v>1</v>
      </c>
      <c r="F2468" s="216" t="s">
        <v>2707</v>
      </c>
      <c r="G2468" s="214"/>
      <c r="H2468" s="217">
        <v>5.7750000000000004</v>
      </c>
      <c r="I2468" s="218"/>
      <c r="J2468" s="214"/>
      <c r="K2468" s="214"/>
      <c r="L2468" s="219"/>
      <c r="M2468" s="220"/>
      <c r="N2468" s="221"/>
      <c r="O2468" s="221"/>
      <c r="P2468" s="221"/>
      <c r="Q2468" s="221"/>
      <c r="R2468" s="221"/>
      <c r="S2468" s="221"/>
      <c r="T2468" s="222"/>
      <c r="AT2468" s="223" t="s">
        <v>301</v>
      </c>
      <c r="AU2468" s="223" t="s">
        <v>120</v>
      </c>
      <c r="AV2468" s="14" t="s">
        <v>120</v>
      </c>
      <c r="AW2468" s="14" t="s">
        <v>32</v>
      </c>
      <c r="AX2468" s="14" t="s">
        <v>77</v>
      </c>
      <c r="AY2468" s="223" t="s">
        <v>292</v>
      </c>
    </row>
    <row r="2469" spans="2:51" s="14" customFormat="1" ht="11.25">
      <c r="B2469" s="213"/>
      <c r="C2469" s="214"/>
      <c r="D2469" s="204" t="s">
        <v>301</v>
      </c>
      <c r="E2469" s="215" t="s">
        <v>1</v>
      </c>
      <c r="F2469" s="216" t="s">
        <v>2708</v>
      </c>
      <c r="G2469" s="214"/>
      <c r="H2469" s="217">
        <v>23.59</v>
      </c>
      <c r="I2469" s="218"/>
      <c r="J2469" s="214"/>
      <c r="K2469" s="214"/>
      <c r="L2469" s="219"/>
      <c r="M2469" s="220"/>
      <c r="N2469" s="221"/>
      <c r="O2469" s="221"/>
      <c r="P2469" s="221"/>
      <c r="Q2469" s="221"/>
      <c r="R2469" s="221"/>
      <c r="S2469" s="221"/>
      <c r="T2469" s="222"/>
      <c r="AT2469" s="223" t="s">
        <v>301</v>
      </c>
      <c r="AU2469" s="223" t="s">
        <v>120</v>
      </c>
      <c r="AV2469" s="14" t="s">
        <v>120</v>
      </c>
      <c r="AW2469" s="14" t="s">
        <v>32</v>
      </c>
      <c r="AX2469" s="14" t="s">
        <v>77</v>
      </c>
      <c r="AY2469" s="223" t="s">
        <v>292</v>
      </c>
    </row>
    <row r="2470" spans="2:51" s="14" customFormat="1" ht="11.25">
      <c r="B2470" s="213"/>
      <c r="C2470" s="214"/>
      <c r="D2470" s="204" t="s">
        <v>301</v>
      </c>
      <c r="E2470" s="215" t="s">
        <v>1</v>
      </c>
      <c r="F2470" s="216" t="s">
        <v>2709</v>
      </c>
      <c r="G2470" s="214"/>
      <c r="H2470" s="217">
        <v>15.175000000000001</v>
      </c>
      <c r="I2470" s="218"/>
      <c r="J2470" s="214"/>
      <c r="K2470" s="214"/>
      <c r="L2470" s="219"/>
      <c r="M2470" s="220"/>
      <c r="N2470" s="221"/>
      <c r="O2470" s="221"/>
      <c r="P2470" s="221"/>
      <c r="Q2470" s="221"/>
      <c r="R2470" s="221"/>
      <c r="S2470" s="221"/>
      <c r="T2470" s="222"/>
      <c r="AT2470" s="223" t="s">
        <v>301</v>
      </c>
      <c r="AU2470" s="223" t="s">
        <v>120</v>
      </c>
      <c r="AV2470" s="14" t="s">
        <v>120</v>
      </c>
      <c r="AW2470" s="14" t="s">
        <v>32</v>
      </c>
      <c r="AX2470" s="14" t="s">
        <v>77</v>
      </c>
      <c r="AY2470" s="223" t="s">
        <v>292</v>
      </c>
    </row>
    <row r="2471" spans="2:51" s="14" customFormat="1" ht="11.25">
      <c r="B2471" s="213"/>
      <c r="C2471" s="214"/>
      <c r="D2471" s="204" t="s">
        <v>301</v>
      </c>
      <c r="E2471" s="215" t="s">
        <v>1</v>
      </c>
      <c r="F2471" s="216" t="s">
        <v>2710</v>
      </c>
      <c r="G2471" s="214"/>
      <c r="H2471" s="217">
        <v>14.425000000000001</v>
      </c>
      <c r="I2471" s="218"/>
      <c r="J2471" s="214"/>
      <c r="K2471" s="214"/>
      <c r="L2471" s="219"/>
      <c r="M2471" s="220"/>
      <c r="N2471" s="221"/>
      <c r="O2471" s="221"/>
      <c r="P2471" s="221"/>
      <c r="Q2471" s="221"/>
      <c r="R2471" s="221"/>
      <c r="S2471" s="221"/>
      <c r="T2471" s="222"/>
      <c r="AT2471" s="223" t="s">
        <v>301</v>
      </c>
      <c r="AU2471" s="223" t="s">
        <v>120</v>
      </c>
      <c r="AV2471" s="14" t="s">
        <v>120</v>
      </c>
      <c r="AW2471" s="14" t="s">
        <v>32</v>
      </c>
      <c r="AX2471" s="14" t="s">
        <v>77</v>
      </c>
      <c r="AY2471" s="223" t="s">
        <v>292</v>
      </c>
    </row>
    <row r="2472" spans="2:51" s="14" customFormat="1" ht="11.25">
      <c r="B2472" s="213"/>
      <c r="C2472" s="214"/>
      <c r="D2472" s="204" t="s">
        <v>301</v>
      </c>
      <c r="E2472" s="215" t="s">
        <v>1</v>
      </c>
      <c r="F2472" s="216" t="s">
        <v>2711</v>
      </c>
      <c r="G2472" s="214"/>
      <c r="H2472" s="217">
        <v>14.425000000000001</v>
      </c>
      <c r="I2472" s="218"/>
      <c r="J2472" s="214"/>
      <c r="K2472" s="214"/>
      <c r="L2472" s="219"/>
      <c r="M2472" s="220"/>
      <c r="N2472" s="221"/>
      <c r="O2472" s="221"/>
      <c r="P2472" s="221"/>
      <c r="Q2472" s="221"/>
      <c r="R2472" s="221"/>
      <c r="S2472" s="221"/>
      <c r="T2472" s="222"/>
      <c r="AT2472" s="223" t="s">
        <v>301</v>
      </c>
      <c r="AU2472" s="223" t="s">
        <v>120</v>
      </c>
      <c r="AV2472" s="14" t="s">
        <v>120</v>
      </c>
      <c r="AW2472" s="14" t="s">
        <v>32</v>
      </c>
      <c r="AX2472" s="14" t="s">
        <v>77</v>
      </c>
      <c r="AY2472" s="223" t="s">
        <v>292</v>
      </c>
    </row>
    <row r="2473" spans="2:51" s="14" customFormat="1" ht="11.25">
      <c r="B2473" s="213"/>
      <c r="C2473" s="214"/>
      <c r="D2473" s="204" t="s">
        <v>301</v>
      </c>
      <c r="E2473" s="215" t="s">
        <v>1</v>
      </c>
      <c r="F2473" s="216" t="s">
        <v>2712</v>
      </c>
      <c r="G2473" s="214"/>
      <c r="H2473" s="217">
        <v>21.815000000000001</v>
      </c>
      <c r="I2473" s="218"/>
      <c r="J2473" s="214"/>
      <c r="K2473" s="214"/>
      <c r="L2473" s="219"/>
      <c r="M2473" s="220"/>
      <c r="N2473" s="221"/>
      <c r="O2473" s="221"/>
      <c r="P2473" s="221"/>
      <c r="Q2473" s="221"/>
      <c r="R2473" s="221"/>
      <c r="S2473" s="221"/>
      <c r="T2473" s="222"/>
      <c r="AT2473" s="223" t="s">
        <v>301</v>
      </c>
      <c r="AU2473" s="223" t="s">
        <v>120</v>
      </c>
      <c r="AV2473" s="14" t="s">
        <v>120</v>
      </c>
      <c r="AW2473" s="14" t="s">
        <v>32</v>
      </c>
      <c r="AX2473" s="14" t="s">
        <v>77</v>
      </c>
      <c r="AY2473" s="223" t="s">
        <v>292</v>
      </c>
    </row>
    <row r="2474" spans="2:51" s="14" customFormat="1" ht="11.25">
      <c r="B2474" s="213"/>
      <c r="C2474" s="214"/>
      <c r="D2474" s="204" t="s">
        <v>301</v>
      </c>
      <c r="E2474" s="215" t="s">
        <v>1</v>
      </c>
      <c r="F2474" s="216" t="s">
        <v>2713</v>
      </c>
      <c r="G2474" s="214"/>
      <c r="H2474" s="217">
        <v>14.414999999999999</v>
      </c>
      <c r="I2474" s="218"/>
      <c r="J2474" s="214"/>
      <c r="K2474" s="214"/>
      <c r="L2474" s="219"/>
      <c r="M2474" s="220"/>
      <c r="N2474" s="221"/>
      <c r="O2474" s="221"/>
      <c r="P2474" s="221"/>
      <c r="Q2474" s="221"/>
      <c r="R2474" s="221"/>
      <c r="S2474" s="221"/>
      <c r="T2474" s="222"/>
      <c r="AT2474" s="223" t="s">
        <v>301</v>
      </c>
      <c r="AU2474" s="223" t="s">
        <v>120</v>
      </c>
      <c r="AV2474" s="14" t="s">
        <v>120</v>
      </c>
      <c r="AW2474" s="14" t="s">
        <v>32</v>
      </c>
      <c r="AX2474" s="14" t="s">
        <v>77</v>
      </c>
      <c r="AY2474" s="223" t="s">
        <v>292</v>
      </c>
    </row>
    <row r="2475" spans="2:51" s="14" customFormat="1" ht="11.25">
      <c r="B2475" s="213"/>
      <c r="C2475" s="214"/>
      <c r="D2475" s="204" t="s">
        <v>301</v>
      </c>
      <c r="E2475" s="215" t="s">
        <v>1</v>
      </c>
      <c r="F2475" s="216" t="s">
        <v>2714</v>
      </c>
      <c r="G2475" s="214"/>
      <c r="H2475" s="217">
        <v>14.414999999999999</v>
      </c>
      <c r="I2475" s="218"/>
      <c r="J2475" s="214"/>
      <c r="K2475" s="214"/>
      <c r="L2475" s="219"/>
      <c r="M2475" s="220"/>
      <c r="N2475" s="221"/>
      <c r="O2475" s="221"/>
      <c r="P2475" s="221"/>
      <c r="Q2475" s="221"/>
      <c r="R2475" s="221"/>
      <c r="S2475" s="221"/>
      <c r="T2475" s="222"/>
      <c r="AT2475" s="223" t="s">
        <v>301</v>
      </c>
      <c r="AU2475" s="223" t="s">
        <v>120</v>
      </c>
      <c r="AV2475" s="14" t="s">
        <v>120</v>
      </c>
      <c r="AW2475" s="14" t="s">
        <v>32</v>
      </c>
      <c r="AX2475" s="14" t="s">
        <v>77</v>
      </c>
      <c r="AY2475" s="223" t="s">
        <v>292</v>
      </c>
    </row>
    <row r="2476" spans="2:51" s="14" customFormat="1" ht="11.25">
      <c r="B2476" s="213"/>
      <c r="C2476" s="214"/>
      <c r="D2476" s="204" t="s">
        <v>301</v>
      </c>
      <c r="E2476" s="215" t="s">
        <v>1</v>
      </c>
      <c r="F2476" s="216" t="s">
        <v>2715</v>
      </c>
      <c r="G2476" s="214"/>
      <c r="H2476" s="217">
        <v>14.414999999999999</v>
      </c>
      <c r="I2476" s="218"/>
      <c r="J2476" s="214"/>
      <c r="K2476" s="214"/>
      <c r="L2476" s="219"/>
      <c r="M2476" s="220"/>
      <c r="N2476" s="221"/>
      <c r="O2476" s="221"/>
      <c r="P2476" s="221"/>
      <c r="Q2476" s="221"/>
      <c r="R2476" s="221"/>
      <c r="S2476" s="221"/>
      <c r="T2476" s="222"/>
      <c r="AT2476" s="223" t="s">
        <v>301</v>
      </c>
      <c r="AU2476" s="223" t="s">
        <v>120</v>
      </c>
      <c r="AV2476" s="14" t="s">
        <v>120</v>
      </c>
      <c r="AW2476" s="14" t="s">
        <v>32</v>
      </c>
      <c r="AX2476" s="14" t="s">
        <v>77</v>
      </c>
      <c r="AY2476" s="223" t="s">
        <v>292</v>
      </c>
    </row>
    <row r="2477" spans="2:51" s="14" customFormat="1" ht="11.25">
      <c r="B2477" s="213"/>
      <c r="C2477" s="214"/>
      <c r="D2477" s="204" t="s">
        <v>301</v>
      </c>
      <c r="E2477" s="215" t="s">
        <v>1</v>
      </c>
      <c r="F2477" s="216" t="s">
        <v>2716</v>
      </c>
      <c r="G2477" s="214"/>
      <c r="H2477" s="217">
        <v>14.414999999999999</v>
      </c>
      <c r="I2477" s="218"/>
      <c r="J2477" s="214"/>
      <c r="K2477" s="214"/>
      <c r="L2477" s="219"/>
      <c r="M2477" s="220"/>
      <c r="N2477" s="221"/>
      <c r="O2477" s="221"/>
      <c r="P2477" s="221"/>
      <c r="Q2477" s="221"/>
      <c r="R2477" s="221"/>
      <c r="S2477" s="221"/>
      <c r="T2477" s="222"/>
      <c r="AT2477" s="223" t="s">
        <v>301</v>
      </c>
      <c r="AU2477" s="223" t="s">
        <v>120</v>
      </c>
      <c r="AV2477" s="14" t="s">
        <v>120</v>
      </c>
      <c r="AW2477" s="14" t="s">
        <v>32</v>
      </c>
      <c r="AX2477" s="14" t="s">
        <v>77</v>
      </c>
      <c r="AY2477" s="223" t="s">
        <v>292</v>
      </c>
    </row>
    <row r="2478" spans="2:51" s="14" customFormat="1" ht="11.25">
      <c r="B2478" s="213"/>
      <c r="C2478" s="214"/>
      <c r="D2478" s="204" t="s">
        <v>301</v>
      </c>
      <c r="E2478" s="215" t="s">
        <v>1</v>
      </c>
      <c r="F2478" s="216" t="s">
        <v>2717</v>
      </c>
      <c r="G2478" s="214"/>
      <c r="H2478" s="217">
        <v>14.414999999999999</v>
      </c>
      <c r="I2478" s="218"/>
      <c r="J2478" s="214"/>
      <c r="K2478" s="214"/>
      <c r="L2478" s="219"/>
      <c r="M2478" s="220"/>
      <c r="N2478" s="221"/>
      <c r="O2478" s="221"/>
      <c r="P2478" s="221"/>
      <c r="Q2478" s="221"/>
      <c r="R2478" s="221"/>
      <c r="S2478" s="221"/>
      <c r="T2478" s="222"/>
      <c r="AT2478" s="223" t="s">
        <v>301</v>
      </c>
      <c r="AU2478" s="223" t="s">
        <v>120</v>
      </c>
      <c r="AV2478" s="14" t="s">
        <v>120</v>
      </c>
      <c r="AW2478" s="14" t="s">
        <v>32</v>
      </c>
      <c r="AX2478" s="14" t="s">
        <v>77</v>
      </c>
      <c r="AY2478" s="223" t="s">
        <v>292</v>
      </c>
    </row>
    <row r="2479" spans="2:51" s="14" customFormat="1" ht="11.25">
      <c r="B2479" s="213"/>
      <c r="C2479" s="214"/>
      <c r="D2479" s="204" t="s">
        <v>301</v>
      </c>
      <c r="E2479" s="215" t="s">
        <v>1</v>
      </c>
      <c r="F2479" s="216" t="s">
        <v>2718</v>
      </c>
      <c r="G2479" s="214"/>
      <c r="H2479" s="217">
        <v>13.414999999999999</v>
      </c>
      <c r="I2479" s="218"/>
      <c r="J2479" s="214"/>
      <c r="K2479" s="214"/>
      <c r="L2479" s="219"/>
      <c r="M2479" s="220"/>
      <c r="N2479" s="221"/>
      <c r="O2479" s="221"/>
      <c r="P2479" s="221"/>
      <c r="Q2479" s="221"/>
      <c r="R2479" s="221"/>
      <c r="S2479" s="221"/>
      <c r="T2479" s="222"/>
      <c r="AT2479" s="223" t="s">
        <v>301</v>
      </c>
      <c r="AU2479" s="223" t="s">
        <v>120</v>
      </c>
      <c r="AV2479" s="14" t="s">
        <v>120</v>
      </c>
      <c r="AW2479" s="14" t="s">
        <v>32</v>
      </c>
      <c r="AX2479" s="14" t="s">
        <v>77</v>
      </c>
      <c r="AY2479" s="223" t="s">
        <v>292</v>
      </c>
    </row>
    <row r="2480" spans="2:51" s="14" customFormat="1" ht="11.25">
      <c r="B2480" s="213"/>
      <c r="C2480" s="214"/>
      <c r="D2480" s="204" t="s">
        <v>301</v>
      </c>
      <c r="E2480" s="215" t="s">
        <v>1</v>
      </c>
      <c r="F2480" s="216" t="s">
        <v>2689</v>
      </c>
      <c r="G2480" s="214"/>
      <c r="H2480" s="217">
        <v>4.62</v>
      </c>
      <c r="I2480" s="218"/>
      <c r="J2480" s="214"/>
      <c r="K2480" s="214"/>
      <c r="L2480" s="219"/>
      <c r="M2480" s="220"/>
      <c r="N2480" s="221"/>
      <c r="O2480" s="221"/>
      <c r="P2480" s="221"/>
      <c r="Q2480" s="221"/>
      <c r="R2480" s="221"/>
      <c r="S2480" s="221"/>
      <c r="T2480" s="222"/>
      <c r="AT2480" s="223" t="s">
        <v>301</v>
      </c>
      <c r="AU2480" s="223" t="s">
        <v>120</v>
      </c>
      <c r="AV2480" s="14" t="s">
        <v>120</v>
      </c>
      <c r="AW2480" s="14" t="s">
        <v>32</v>
      </c>
      <c r="AX2480" s="14" t="s">
        <v>77</v>
      </c>
      <c r="AY2480" s="223" t="s">
        <v>292</v>
      </c>
    </row>
    <row r="2481" spans="2:51" s="14" customFormat="1" ht="11.25">
      <c r="B2481" s="213"/>
      <c r="C2481" s="214"/>
      <c r="D2481" s="204" t="s">
        <v>301</v>
      </c>
      <c r="E2481" s="215" t="s">
        <v>1</v>
      </c>
      <c r="F2481" s="216" t="s">
        <v>2719</v>
      </c>
      <c r="G2481" s="214"/>
      <c r="H2481" s="217">
        <v>9.048</v>
      </c>
      <c r="I2481" s="218"/>
      <c r="J2481" s="214"/>
      <c r="K2481" s="214"/>
      <c r="L2481" s="219"/>
      <c r="M2481" s="220"/>
      <c r="N2481" s="221"/>
      <c r="O2481" s="221"/>
      <c r="P2481" s="221"/>
      <c r="Q2481" s="221"/>
      <c r="R2481" s="221"/>
      <c r="S2481" s="221"/>
      <c r="T2481" s="222"/>
      <c r="AT2481" s="223" t="s">
        <v>301</v>
      </c>
      <c r="AU2481" s="223" t="s">
        <v>120</v>
      </c>
      <c r="AV2481" s="14" t="s">
        <v>120</v>
      </c>
      <c r="AW2481" s="14" t="s">
        <v>32</v>
      </c>
      <c r="AX2481" s="14" t="s">
        <v>77</v>
      </c>
      <c r="AY2481" s="223" t="s">
        <v>292</v>
      </c>
    </row>
    <row r="2482" spans="2:51" s="13" customFormat="1" ht="11.25">
      <c r="B2482" s="202"/>
      <c r="C2482" s="203"/>
      <c r="D2482" s="204" t="s">
        <v>301</v>
      </c>
      <c r="E2482" s="205" t="s">
        <v>1</v>
      </c>
      <c r="F2482" s="206" t="s">
        <v>547</v>
      </c>
      <c r="G2482" s="203"/>
      <c r="H2482" s="205" t="s">
        <v>1</v>
      </c>
      <c r="I2482" s="207"/>
      <c r="J2482" s="203"/>
      <c r="K2482" s="203"/>
      <c r="L2482" s="208"/>
      <c r="M2482" s="209"/>
      <c r="N2482" s="210"/>
      <c r="O2482" s="210"/>
      <c r="P2482" s="210"/>
      <c r="Q2482" s="210"/>
      <c r="R2482" s="210"/>
      <c r="S2482" s="210"/>
      <c r="T2482" s="211"/>
      <c r="AT2482" s="212" t="s">
        <v>301</v>
      </c>
      <c r="AU2482" s="212" t="s">
        <v>120</v>
      </c>
      <c r="AV2482" s="13" t="s">
        <v>85</v>
      </c>
      <c r="AW2482" s="13" t="s">
        <v>32</v>
      </c>
      <c r="AX2482" s="13" t="s">
        <v>77</v>
      </c>
      <c r="AY2482" s="212" t="s">
        <v>292</v>
      </c>
    </row>
    <row r="2483" spans="2:51" s="14" customFormat="1" ht="33.75">
      <c r="B2483" s="213"/>
      <c r="C2483" s="214"/>
      <c r="D2483" s="204" t="s">
        <v>301</v>
      </c>
      <c r="E2483" s="215" t="s">
        <v>1</v>
      </c>
      <c r="F2483" s="216" t="s">
        <v>2720</v>
      </c>
      <c r="G2483" s="214"/>
      <c r="H2483" s="217">
        <v>80.16</v>
      </c>
      <c r="I2483" s="218"/>
      <c r="J2483" s="214"/>
      <c r="K2483" s="214"/>
      <c r="L2483" s="219"/>
      <c r="M2483" s="220"/>
      <c r="N2483" s="221"/>
      <c r="O2483" s="221"/>
      <c r="P2483" s="221"/>
      <c r="Q2483" s="221"/>
      <c r="R2483" s="221"/>
      <c r="S2483" s="221"/>
      <c r="T2483" s="222"/>
      <c r="AT2483" s="223" t="s">
        <v>301</v>
      </c>
      <c r="AU2483" s="223" t="s">
        <v>120</v>
      </c>
      <c r="AV2483" s="14" t="s">
        <v>120</v>
      </c>
      <c r="AW2483" s="14" t="s">
        <v>32</v>
      </c>
      <c r="AX2483" s="14" t="s">
        <v>77</v>
      </c>
      <c r="AY2483" s="223" t="s">
        <v>292</v>
      </c>
    </row>
    <row r="2484" spans="2:51" s="14" customFormat="1" ht="11.25">
      <c r="B2484" s="213"/>
      <c r="C2484" s="214"/>
      <c r="D2484" s="204" t="s">
        <v>301</v>
      </c>
      <c r="E2484" s="215" t="s">
        <v>1</v>
      </c>
      <c r="F2484" s="216" t="s">
        <v>2692</v>
      </c>
      <c r="G2484" s="214"/>
      <c r="H2484" s="217">
        <v>5.7750000000000004</v>
      </c>
      <c r="I2484" s="218"/>
      <c r="J2484" s="214"/>
      <c r="K2484" s="214"/>
      <c r="L2484" s="219"/>
      <c r="M2484" s="220"/>
      <c r="N2484" s="221"/>
      <c r="O2484" s="221"/>
      <c r="P2484" s="221"/>
      <c r="Q2484" s="221"/>
      <c r="R2484" s="221"/>
      <c r="S2484" s="221"/>
      <c r="T2484" s="222"/>
      <c r="AT2484" s="223" t="s">
        <v>301</v>
      </c>
      <c r="AU2484" s="223" t="s">
        <v>120</v>
      </c>
      <c r="AV2484" s="14" t="s">
        <v>120</v>
      </c>
      <c r="AW2484" s="14" t="s">
        <v>32</v>
      </c>
      <c r="AX2484" s="14" t="s">
        <v>77</v>
      </c>
      <c r="AY2484" s="223" t="s">
        <v>292</v>
      </c>
    </row>
    <row r="2485" spans="2:51" s="14" customFormat="1" ht="11.25">
      <c r="B2485" s="213"/>
      <c r="C2485" s="214"/>
      <c r="D2485" s="204" t="s">
        <v>301</v>
      </c>
      <c r="E2485" s="215" t="s">
        <v>1</v>
      </c>
      <c r="F2485" s="216" t="s">
        <v>2721</v>
      </c>
      <c r="G2485" s="214"/>
      <c r="H2485" s="217">
        <v>16.600000000000001</v>
      </c>
      <c r="I2485" s="218"/>
      <c r="J2485" s="214"/>
      <c r="K2485" s="214"/>
      <c r="L2485" s="219"/>
      <c r="M2485" s="220"/>
      <c r="N2485" s="221"/>
      <c r="O2485" s="221"/>
      <c r="P2485" s="221"/>
      <c r="Q2485" s="221"/>
      <c r="R2485" s="221"/>
      <c r="S2485" s="221"/>
      <c r="T2485" s="222"/>
      <c r="AT2485" s="223" t="s">
        <v>301</v>
      </c>
      <c r="AU2485" s="223" t="s">
        <v>120</v>
      </c>
      <c r="AV2485" s="14" t="s">
        <v>120</v>
      </c>
      <c r="AW2485" s="14" t="s">
        <v>32</v>
      </c>
      <c r="AX2485" s="14" t="s">
        <v>77</v>
      </c>
      <c r="AY2485" s="223" t="s">
        <v>292</v>
      </c>
    </row>
    <row r="2486" spans="2:51" s="14" customFormat="1" ht="11.25">
      <c r="B2486" s="213"/>
      <c r="C2486" s="214"/>
      <c r="D2486" s="204" t="s">
        <v>301</v>
      </c>
      <c r="E2486" s="215" t="s">
        <v>1</v>
      </c>
      <c r="F2486" s="216" t="s">
        <v>2722</v>
      </c>
      <c r="G2486" s="214"/>
      <c r="H2486" s="217">
        <v>15.8</v>
      </c>
      <c r="I2486" s="218"/>
      <c r="J2486" s="214"/>
      <c r="K2486" s="214"/>
      <c r="L2486" s="219"/>
      <c r="M2486" s="220"/>
      <c r="N2486" s="221"/>
      <c r="O2486" s="221"/>
      <c r="P2486" s="221"/>
      <c r="Q2486" s="221"/>
      <c r="R2486" s="221"/>
      <c r="S2486" s="221"/>
      <c r="T2486" s="222"/>
      <c r="AT2486" s="223" t="s">
        <v>301</v>
      </c>
      <c r="AU2486" s="223" t="s">
        <v>120</v>
      </c>
      <c r="AV2486" s="14" t="s">
        <v>120</v>
      </c>
      <c r="AW2486" s="14" t="s">
        <v>32</v>
      </c>
      <c r="AX2486" s="14" t="s">
        <v>77</v>
      </c>
      <c r="AY2486" s="223" t="s">
        <v>292</v>
      </c>
    </row>
    <row r="2487" spans="2:51" s="14" customFormat="1" ht="11.25">
      <c r="B2487" s="213"/>
      <c r="C2487" s="214"/>
      <c r="D2487" s="204" t="s">
        <v>301</v>
      </c>
      <c r="E2487" s="215" t="s">
        <v>1</v>
      </c>
      <c r="F2487" s="216" t="s">
        <v>2723</v>
      </c>
      <c r="G2487" s="214"/>
      <c r="H2487" s="217">
        <v>14.425000000000001</v>
      </c>
      <c r="I2487" s="218"/>
      <c r="J2487" s="214"/>
      <c r="K2487" s="214"/>
      <c r="L2487" s="219"/>
      <c r="M2487" s="220"/>
      <c r="N2487" s="221"/>
      <c r="O2487" s="221"/>
      <c r="P2487" s="221"/>
      <c r="Q2487" s="221"/>
      <c r="R2487" s="221"/>
      <c r="S2487" s="221"/>
      <c r="T2487" s="222"/>
      <c r="AT2487" s="223" t="s">
        <v>301</v>
      </c>
      <c r="AU2487" s="223" t="s">
        <v>120</v>
      </c>
      <c r="AV2487" s="14" t="s">
        <v>120</v>
      </c>
      <c r="AW2487" s="14" t="s">
        <v>32</v>
      </c>
      <c r="AX2487" s="14" t="s">
        <v>77</v>
      </c>
      <c r="AY2487" s="223" t="s">
        <v>292</v>
      </c>
    </row>
    <row r="2488" spans="2:51" s="14" customFormat="1" ht="11.25">
      <c r="B2488" s="213"/>
      <c r="C2488" s="214"/>
      <c r="D2488" s="204" t="s">
        <v>301</v>
      </c>
      <c r="E2488" s="215" t="s">
        <v>1</v>
      </c>
      <c r="F2488" s="216" t="s">
        <v>2724</v>
      </c>
      <c r="G2488" s="214"/>
      <c r="H2488" s="217">
        <v>14.425000000000001</v>
      </c>
      <c r="I2488" s="218"/>
      <c r="J2488" s="214"/>
      <c r="K2488" s="214"/>
      <c r="L2488" s="219"/>
      <c r="M2488" s="220"/>
      <c r="N2488" s="221"/>
      <c r="O2488" s="221"/>
      <c r="P2488" s="221"/>
      <c r="Q2488" s="221"/>
      <c r="R2488" s="221"/>
      <c r="S2488" s="221"/>
      <c r="T2488" s="222"/>
      <c r="AT2488" s="223" t="s">
        <v>301</v>
      </c>
      <c r="AU2488" s="223" t="s">
        <v>120</v>
      </c>
      <c r="AV2488" s="14" t="s">
        <v>120</v>
      </c>
      <c r="AW2488" s="14" t="s">
        <v>32</v>
      </c>
      <c r="AX2488" s="14" t="s">
        <v>77</v>
      </c>
      <c r="AY2488" s="223" t="s">
        <v>292</v>
      </c>
    </row>
    <row r="2489" spans="2:51" s="14" customFormat="1" ht="11.25">
      <c r="B2489" s="213"/>
      <c r="C2489" s="214"/>
      <c r="D2489" s="204" t="s">
        <v>301</v>
      </c>
      <c r="E2489" s="215" t="s">
        <v>1</v>
      </c>
      <c r="F2489" s="216" t="s">
        <v>2725</v>
      </c>
      <c r="G2489" s="214"/>
      <c r="H2489" s="217">
        <v>-54.185000000000002</v>
      </c>
      <c r="I2489" s="218"/>
      <c r="J2489" s="214"/>
      <c r="K2489" s="214"/>
      <c r="L2489" s="219"/>
      <c r="M2489" s="220"/>
      <c r="N2489" s="221"/>
      <c r="O2489" s="221"/>
      <c r="P2489" s="221"/>
      <c r="Q2489" s="221"/>
      <c r="R2489" s="221"/>
      <c r="S2489" s="221"/>
      <c r="T2489" s="222"/>
      <c r="AT2489" s="223" t="s">
        <v>301</v>
      </c>
      <c r="AU2489" s="223" t="s">
        <v>120</v>
      </c>
      <c r="AV2489" s="14" t="s">
        <v>120</v>
      </c>
      <c r="AW2489" s="14" t="s">
        <v>32</v>
      </c>
      <c r="AX2489" s="14" t="s">
        <v>77</v>
      </c>
      <c r="AY2489" s="223" t="s">
        <v>292</v>
      </c>
    </row>
    <row r="2490" spans="2:51" s="14" customFormat="1" ht="11.25">
      <c r="B2490" s="213"/>
      <c r="C2490" s="214"/>
      <c r="D2490" s="204" t="s">
        <v>301</v>
      </c>
      <c r="E2490" s="215" t="s">
        <v>1</v>
      </c>
      <c r="F2490" s="216" t="s">
        <v>2726</v>
      </c>
      <c r="G2490" s="214"/>
      <c r="H2490" s="217">
        <v>14.414999999999999</v>
      </c>
      <c r="I2490" s="218"/>
      <c r="J2490" s="214"/>
      <c r="K2490" s="214"/>
      <c r="L2490" s="219"/>
      <c r="M2490" s="220"/>
      <c r="N2490" s="221"/>
      <c r="O2490" s="221"/>
      <c r="P2490" s="221"/>
      <c r="Q2490" s="221"/>
      <c r="R2490" s="221"/>
      <c r="S2490" s="221"/>
      <c r="T2490" s="222"/>
      <c r="AT2490" s="223" t="s">
        <v>301</v>
      </c>
      <c r="AU2490" s="223" t="s">
        <v>120</v>
      </c>
      <c r="AV2490" s="14" t="s">
        <v>120</v>
      </c>
      <c r="AW2490" s="14" t="s">
        <v>32</v>
      </c>
      <c r="AX2490" s="14" t="s">
        <v>77</v>
      </c>
      <c r="AY2490" s="223" t="s">
        <v>292</v>
      </c>
    </row>
    <row r="2491" spans="2:51" s="14" customFormat="1" ht="11.25">
      <c r="B2491" s="213"/>
      <c r="C2491" s="214"/>
      <c r="D2491" s="204" t="s">
        <v>301</v>
      </c>
      <c r="E2491" s="215" t="s">
        <v>1</v>
      </c>
      <c r="F2491" s="216" t="s">
        <v>2727</v>
      </c>
      <c r="G2491" s="214"/>
      <c r="H2491" s="217">
        <v>14.414999999999999</v>
      </c>
      <c r="I2491" s="218"/>
      <c r="J2491" s="214"/>
      <c r="K2491" s="214"/>
      <c r="L2491" s="219"/>
      <c r="M2491" s="220"/>
      <c r="N2491" s="221"/>
      <c r="O2491" s="221"/>
      <c r="P2491" s="221"/>
      <c r="Q2491" s="221"/>
      <c r="R2491" s="221"/>
      <c r="S2491" s="221"/>
      <c r="T2491" s="222"/>
      <c r="AT2491" s="223" t="s">
        <v>301</v>
      </c>
      <c r="AU2491" s="223" t="s">
        <v>120</v>
      </c>
      <c r="AV2491" s="14" t="s">
        <v>120</v>
      </c>
      <c r="AW2491" s="14" t="s">
        <v>32</v>
      </c>
      <c r="AX2491" s="14" t="s">
        <v>77</v>
      </c>
      <c r="AY2491" s="223" t="s">
        <v>292</v>
      </c>
    </row>
    <row r="2492" spans="2:51" s="14" customFormat="1" ht="11.25">
      <c r="B2492" s="213"/>
      <c r="C2492" s="214"/>
      <c r="D2492" s="204" t="s">
        <v>301</v>
      </c>
      <c r="E2492" s="215" t="s">
        <v>1</v>
      </c>
      <c r="F2492" s="216" t="s">
        <v>2728</v>
      </c>
      <c r="G2492" s="214"/>
      <c r="H2492" s="217">
        <v>14.395</v>
      </c>
      <c r="I2492" s="218"/>
      <c r="J2492" s="214"/>
      <c r="K2492" s="214"/>
      <c r="L2492" s="219"/>
      <c r="M2492" s="220"/>
      <c r="N2492" s="221"/>
      <c r="O2492" s="221"/>
      <c r="P2492" s="221"/>
      <c r="Q2492" s="221"/>
      <c r="R2492" s="221"/>
      <c r="S2492" s="221"/>
      <c r="T2492" s="222"/>
      <c r="AT2492" s="223" t="s">
        <v>301</v>
      </c>
      <c r="AU2492" s="223" t="s">
        <v>120</v>
      </c>
      <c r="AV2492" s="14" t="s">
        <v>120</v>
      </c>
      <c r="AW2492" s="14" t="s">
        <v>32</v>
      </c>
      <c r="AX2492" s="14" t="s">
        <v>77</v>
      </c>
      <c r="AY2492" s="223" t="s">
        <v>292</v>
      </c>
    </row>
    <row r="2493" spans="2:51" s="14" customFormat="1" ht="11.25">
      <c r="B2493" s="213"/>
      <c r="C2493" s="214"/>
      <c r="D2493" s="204" t="s">
        <v>301</v>
      </c>
      <c r="E2493" s="215" t="s">
        <v>1</v>
      </c>
      <c r="F2493" s="216" t="s">
        <v>2729</v>
      </c>
      <c r="G2493" s="214"/>
      <c r="H2493" s="217">
        <v>14.395</v>
      </c>
      <c r="I2493" s="218"/>
      <c r="J2493" s="214"/>
      <c r="K2493" s="214"/>
      <c r="L2493" s="219"/>
      <c r="M2493" s="220"/>
      <c r="N2493" s="221"/>
      <c r="O2493" s="221"/>
      <c r="P2493" s="221"/>
      <c r="Q2493" s="221"/>
      <c r="R2493" s="221"/>
      <c r="S2493" s="221"/>
      <c r="T2493" s="222"/>
      <c r="AT2493" s="223" t="s">
        <v>301</v>
      </c>
      <c r="AU2493" s="223" t="s">
        <v>120</v>
      </c>
      <c r="AV2493" s="14" t="s">
        <v>120</v>
      </c>
      <c r="AW2493" s="14" t="s">
        <v>32</v>
      </c>
      <c r="AX2493" s="14" t="s">
        <v>77</v>
      </c>
      <c r="AY2493" s="223" t="s">
        <v>292</v>
      </c>
    </row>
    <row r="2494" spans="2:51" s="14" customFormat="1" ht="11.25">
      <c r="B2494" s="213"/>
      <c r="C2494" s="214"/>
      <c r="D2494" s="204" t="s">
        <v>301</v>
      </c>
      <c r="E2494" s="215" t="s">
        <v>1</v>
      </c>
      <c r="F2494" s="216" t="s">
        <v>2730</v>
      </c>
      <c r="G2494" s="214"/>
      <c r="H2494" s="217">
        <v>14.414999999999999</v>
      </c>
      <c r="I2494" s="218"/>
      <c r="J2494" s="214"/>
      <c r="K2494" s="214"/>
      <c r="L2494" s="219"/>
      <c r="M2494" s="220"/>
      <c r="N2494" s="221"/>
      <c r="O2494" s="221"/>
      <c r="P2494" s="221"/>
      <c r="Q2494" s="221"/>
      <c r="R2494" s="221"/>
      <c r="S2494" s="221"/>
      <c r="T2494" s="222"/>
      <c r="AT2494" s="223" t="s">
        <v>301</v>
      </c>
      <c r="AU2494" s="223" t="s">
        <v>120</v>
      </c>
      <c r="AV2494" s="14" t="s">
        <v>120</v>
      </c>
      <c r="AW2494" s="14" t="s">
        <v>32</v>
      </c>
      <c r="AX2494" s="14" t="s">
        <v>77</v>
      </c>
      <c r="AY2494" s="223" t="s">
        <v>292</v>
      </c>
    </row>
    <row r="2495" spans="2:51" s="14" customFormat="1" ht="11.25">
      <c r="B2495" s="213"/>
      <c r="C2495" s="214"/>
      <c r="D2495" s="204" t="s">
        <v>301</v>
      </c>
      <c r="E2495" s="215" t="s">
        <v>1</v>
      </c>
      <c r="F2495" s="216" t="s">
        <v>2731</v>
      </c>
      <c r="G2495" s="214"/>
      <c r="H2495" s="217">
        <v>14.414999999999999</v>
      </c>
      <c r="I2495" s="218"/>
      <c r="J2495" s="214"/>
      <c r="K2495" s="214"/>
      <c r="L2495" s="219"/>
      <c r="M2495" s="220"/>
      <c r="N2495" s="221"/>
      <c r="O2495" s="221"/>
      <c r="P2495" s="221"/>
      <c r="Q2495" s="221"/>
      <c r="R2495" s="221"/>
      <c r="S2495" s="221"/>
      <c r="T2495" s="222"/>
      <c r="AT2495" s="223" t="s">
        <v>301</v>
      </c>
      <c r="AU2495" s="223" t="s">
        <v>120</v>
      </c>
      <c r="AV2495" s="14" t="s">
        <v>120</v>
      </c>
      <c r="AW2495" s="14" t="s">
        <v>32</v>
      </c>
      <c r="AX2495" s="14" t="s">
        <v>77</v>
      </c>
      <c r="AY2495" s="223" t="s">
        <v>292</v>
      </c>
    </row>
    <row r="2496" spans="2:51" s="14" customFormat="1" ht="11.25">
      <c r="B2496" s="213"/>
      <c r="C2496" s="214"/>
      <c r="D2496" s="204" t="s">
        <v>301</v>
      </c>
      <c r="E2496" s="215" t="s">
        <v>1</v>
      </c>
      <c r="F2496" s="216" t="s">
        <v>2732</v>
      </c>
      <c r="G2496" s="214"/>
      <c r="H2496" s="217">
        <v>4.62</v>
      </c>
      <c r="I2496" s="218"/>
      <c r="J2496" s="214"/>
      <c r="K2496" s="214"/>
      <c r="L2496" s="219"/>
      <c r="M2496" s="220"/>
      <c r="N2496" s="221"/>
      <c r="O2496" s="221"/>
      <c r="P2496" s="221"/>
      <c r="Q2496" s="221"/>
      <c r="R2496" s="221"/>
      <c r="S2496" s="221"/>
      <c r="T2496" s="222"/>
      <c r="AT2496" s="223" t="s">
        <v>301</v>
      </c>
      <c r="AU2496" s="223" t="s">
        <v>120</v>
      </c>
      <c r="AV2496" s="14" t="s">
        <v>120</v>
      </c>
      <c r="AW2496" s="14" t="s">
        <v>32</v>
      </c>
      <c r="AX2496" s="14" t="s">
        <v>77</v>
      </c>
      <c r="AY2496" s="223" t="s">
        <v>292</v>
      </c>
    </row>
    <row r="2497" spans="1:65" s="14" customFormat="1" ht="11.25">
      <c r="B2497" s="213"/>
      <c r="C2497" s="214"/>
      <c r="D2497" s="204" t="s">
        <v>301</v>
      </c>
      <c r="E2497" s="215" t="s">
        <v>1</v>
      </c>
      <c r="F2497" s="216" t="s">
        <v>2733</v>
      </c>
      <c r="G2497" s="214"/>
      <c r="H2497" s="217">
        <v>36.143999999999998</v>
      </c>
      <c r="I2497" s="218"/>
      <c r="J2497" s="214"/>
      <c r="K2497" s="214"/>
      <c r="L2497" s="219"/>
      <c r="M2497" s="220"/>
      <c r="N2497" s="221"/>
      <c r="O2497" s="221"/>
      <c r="P2497" s="221"/>
      <c r="Q2497" s="221"/>
      <c r="R2497" s="221"/>
      <c r="S2497" s="221"/>
      <c r="T2497" s="222"/>
      <c r="AT2497" s="223" t="s">
        <v>301</v>
      </c>
      <c r="AU2497" s="223" t="s">
        <v>120</v>
      </c>
      <c r="AV2497" s="14" t="s">
        <v>120</v>
      </c>
      <c r="AW2497" s="14" t="s">
        <v>32</v>
      </c>
      <c r="AX2497" s="14" t="s">
        <v>77</v>
      </c>
      <c r="AY2497" s="223" t="s">
        <v>292</v>
      </c>
    </row>
    <row r="2498" spans="1:65" s="13" customFormat="1" ht="11.25">
      <c r="B2498" s="202"/>
      <c r="C2498" s="203"/>
      <c r="D2498" s="204" t="s">
        <v>301</v>
      </c>
      <c r="E2498" s="205" t="s">
        <v>1</v>
      </c>
      <c r="F2498" s="206" t="s">
        <v>550</v>
      </c>
      <c r="G2498" s="203"/>
      <c r="H2498" s="205" t="s">
        <v>1</v>
      </c>
      <c r="I2498" s="207"/>
      <c r="J2498" s="203"/>
      <c r="K2498" s="203"/>
      <c r="L2498" s="208"/>
      <c r="M2498" s="209"/>
      <c r="N2498" s="210"/>
      <c r="O2498" s="210"/>
      <c r="P2498" s="210"/>
      <c r="Q2498" s="210"/>
      <c r="R2498" s="210"/>
      <c r="S2498" s="210"/>
      <c r="T2498" s="211"/>
      <c r="AT2498" s="212" t="s">
        <v>301</v>
      </c>
      <c r="AU2498" s="212" t="s">
        <v>120</v>
      </c>
      <c r="AV2498" s="13" t="s">
        <v>85</v>
      </c>
      <c r="AW2498" s="13" t="s">
        <v>32</v>
      </c>
      <c r="AX2498" s="13" t="s">
        <v>77</v>
      </c>
      <c r="AY2498" s="212" t="s">
        <v>292</v>
      </c>
    </row>
    <row r="2499" spans="1:65" s="14" customFormat="1" ht="11.25">
      <c r="B2499" s="213"/>
      <c r="C2499" s="214"/>
      <c r="D2499" s="204" t="s">
        <v>301</v>
      </c>
      <c r="E2499" s="215" t="s">
        <v>1</v>
      </c>
      <c r="F2499" s="216" t="s">
        <v>2734</v>
      </c>
      <c r="G2499" s="214"/>
      <c r="H2499" s="217">
        <v>11.67</v>
      </c>
      <c r="I2499" s="218"/>
      <c r="J2499" s="214"/>
      <c r="K2499" s="214"/>
      <c r="L2499" s="219"/>
      <c r="M2499" s="220"/>
      <c r="N2499" s="221"/>
      <c r="O2499" s="221"/>
      <c r="P2499" s="221"/>
      <c r="Q2499" s="221"/>
      <c r="R2499" s="221"/>
      <c r="S2499" s="221"/>
      <c r="T2499" s="222"/>
      <c r="AT2499" s="223" t="s">
        <v>301</v>
      </c>
      <c r="AU2499" s="223" t="s">
        <v>120</v>
      </c>
      <c r="AV2499" s="14" t="s">
        <v>120</v>
      </c>
      <c r="AW2499" s="14" t="s">
        <v>32</v>
      </c>
      <c r="AX2499" s="14" t="s">
        <v>77</v>
      </c>
      <c r="AY2499" s="223" t="s">
        <v>292</v>
      </c>
    </row>
    <row r="2500" spans="1:65" s="14" customFormat="1" ht="11.25">
      <c r="B2500" s="213"/>
      <c r="C2500" s="214"/>
      <c r="D2500" s="204" t="s">
        <v>301</v>
      </c>
      <c r="E2500" s="215" t="s">
        <v>1</v>
      </c>
      <c r="F2500" s="216" t="s">
        <v>2735</v>
      </c>
      <c r="G2500" s="214"/>
      <c r="H2500" s="217">
        <v>17.11</v>
      </c>
      <c r="I2500" s="218"/>
      <c r="J2500" s="214"/>
      <c r="K2500" s="214"/>
      <c r="L2500" s="219"/>
      <c r="M2500" s="220"/>
      <c r="N2500" s="221"/>
      <c r="O2500" s="221"/>
      <c r="P2500" s="221"/>
      <c r="Q2500" s="221"/>
      <c r="R2500" s="221"/>
      <c r="S2500" s="221"/>
      <c r="T2500" s="222"/>
      <c r="AT2500" s="223" t="s">
        <v>301</v>
      </c>
      <c r="AU2500" s="223" t="s">
        <v>120</v>
      </c>
      <c r="AV2500" s="14" t="s">
        <v>120</v>
      </c>
      <c r="AW2500" s="14" t="s">
        <v>32</v>
      </c>
      <c r="AX2500" s="14" t="s">
        <v>77</v>
      </c>
      <c r="AY2500" s="223" t="s">
        <v>292</v>
      </c>
    </row>
    <row r="2501" spans="1:65" s="14" customFormat="1" ht="11.25">
      <c r="B2501" s="213"/>
      <c r="C2501" s="214"/>
      <c r="D2501" s="204" t="s">
        <v>301</v>
      </c>
      <c r="E2501" s="215" t="s">
        <v>1</v>
      </c>
      <c r="F2501" s="216" t="s">
        <v>2736</v>
      </c>
      <c r="G2501" s="214"/>
      <c r="H2501" s="217">
        <v>13.44</v>
      </c>
      <c r="I2501" s="218"/>
      <c r="J2501" s="214"/>
      <c r="K2501" s="214"/>
      <c r="L2501" s="219"/>
      <c r="M2501" s="220"/>
      <c r="N2501" s="221"/>
      <c r="O2501" s="221"/>
      <c r="P2501" s="221"/>
      <c r="Q2501" s="221"/>
      <c r="R2501" s="221"/>
      <c r="S2501" s="221"/>
      <c r="T2501" s="222"/>
      <c r="AT2501" s="223" t="s">
        <v>301</v>
      </c>
      <c r="AU2501" s="223" t="s">
        <v>120</v>
      </c>
      <c r="AV2501" s="14" t="s">
        <v>120</v>
      </c>
      <c r="AW2501" s="14" t="s">
        <v>32</v>
      </c>
      <c r="AX2501" s="14" t="s">
        <v>77</v>
      </c>
      <c r="AY2501" s="223" t="s">
        <v>292</v>
      </c>
    </row>
    <row r="2502" spans="1:65" s="14" customFormat="1" ht="11.25">
      <c r="B2502" s="213"/>
      <c r="C2502" s="214"/>
      <c r="D2502" s="204" t="s">
        <v>301</v>
      </c>
      <c r="E2502" s="215" t="s">
        <v>1</v>
      </c>
      <c r="F2502" s="216" t="s">
        <v>2737</v>
      </c>
      <c r="G2502" s="214"/>
      <c r="H2502" s="217">
        <v>13.22</v>
      </c>
      <c r="I2502" s="218"/>
      <c r="J2502" s="214"/>
      <c r="K2502" s="214"/>
      <c r="L2502" s="219"/>
      <c r="M2502" s="220"/>
      <c r="N2502" s="221"/>
      <c r="O2502" s="221"/>
      <c r="P2502" s="221"/>
      <c r="Q2502" s="221"/>
      <c r="R2502" s="221"/>
      <c r="S2502" s="221"/>
      <c r="T2502" s="222"/>
      <c r="AT2502" s="223" t="s">
        <v>301</v>
      </c>
      <c r="AU2502" s="223" t="s">
        <v>120</v>
      </c>
      <c r="AV2502" s="14" t="s">
        <v>120</v>
      </c>
      <c r="AW2502" s="14" t="s">
        <v>32</v>
      </c>
      <c r="AX2502" s="14" t="s">
        <v>77</v>
      </c>
      <c r="AY2502" s="223" t="s">
        <v>292</v>
      </c>
    </row>
    <row r="2503" spans="1:65" s="14" customFormat="1" ht="11.25">
      <c r="B2503" s="213"/>
      <c r="C2503" s="214"/>
      <c r="D2503" s="204" t="s">
        <v>301</v>
      </c>
      <c r="E2503" s="215" t="s">
        <v>1</v>
      </c>
      <c r="F2503" s="216" t="s">
        <v>2738</v>
      </c>
      <c r="G2503" s="214"/>
      <c r="H2503" s="217">
        <v>8.7799999999999994</v>
      </c>
      <c r="I2503" s="218"/>
      <c r="J2503" s="214"/>
      <c r="K2503" s="214"/>
      <c r="L2503" s="219"/>
      <c r="M2503" s="220"/>
      <c r="N2503" s="221"/>
      <c r="O2503" s="221"/>
      <c r="P2503" s="221"/>
      <c r="Q2503" s="221"/>
      <c r="R2503" s="221"/>
      <c r="S2503" s="221"/>
      <c r="T2503" s="222"/>
      <c r="AT2503" s="223" t="s">
        <v>301</v>
      </c>
      <c r="AU2503" s="223" t="s">
        <v>120</v>
      </c>
      <c r="AV2503" s="14" t="s">
        <v>120</v>
      </c>
      <c r="AW2503" s="14" t="s">
        <v>32</v>
      </c>
      <c r="AX2503" s="14" t="s">
        <v>77</v>
      </c>
      <c r="AY2503" s="223" t="s">
        <v>292</v>
      </c>
    </row>
    <row r="2504" spans="1:65" s="14" customFormat="1" ht="11.25">
      <c r="B2504" s="213"/>
      <c r="C2504" s="214"/>
      <c r="D2504" s="204" t="s">
        <v>301</v>
      </c>
      <c r="E2504" s="215" t="s">
        <v>1</v>
      </c>
      <c r="F2504" s="216" t="s">
        <v>2739</v>
      </c>
      <c r="G2504" s="214"/>
      <c r="H2504" s="217">
        <v>11.2</v>
      </c>
      <c r="I2504" s="218"/>
      <c r="J2504" s="214"/>
      <c r="K2504" s="214"/>
      <c r="L2504" s="219"/>
      <c r="M2504" s="220"/>
      <c r="N2504" s="221"/>
      <c r="O2504" s="221"/>
      <c r="P2504" s="221"/>
      <c r="Q2504" s="221"/>
      <c r="R2504" s="221"/>
      <c r="S2504" s="221"/>
      <c r="T2504" s="222"/>
      <c r="AT2504" s="223" t="s">
        <v>301</v>
      </c>
      <c r="AU2504" s="223" t="s">
        <v>120</v>
      </c>
      <c r="AV2504" s="14" t="s">
        <v>120</v>
      </c>
      <c r="AW2504" s="14" t="s">
        <v>32</v>
      </c>
      <c r="AX2504" s="14" t="s">
        <v>77</v>
      </c>
      <c r="AY2504" s="223" t="s">
        <v>292</v>
      </c>
    </row>
    <row r="2505" spans="1:65" s="14" customFormat="1" ht="11.25">
      <c r="B2505" s="213"/>
      <c r="C2505" s="214"/>
      <c r="D2505" s="204" t="s">
        <v>301</v>
      </c>
      <c r="E2505" s="215" t="s">
        <v>1</v>
      </c>
      <c r="F2505" s="216" t="s">
        <v>2740</v>
      </c>
      <c r="G2505" s="214"/>
      <c r="H2505" s="217">
        <v>11.37</v>
      </c>
      <c r="I2505" s="218"/>
      <c r="J2505" s="214"/>
      <c r="K2505" s="214"/>
      <c r="L2505" s="219"/>
      <c r="M2505" s="220"/>
      <c r="N2505" s="221"/>
      <c r="O2505" s="221"/>
      <c r="P2505" s="221"/>
      <c r="Q2505" s="221"/>
      <c r="R2505" s="221"/>
      <c r="S2505" s="221"/>
      <c r="T2505" s="222"/>
      <c r="AT2505" s="223" t="s">
        <v>301</v>
      </c>
      <c r="AU2505" s="223" t="s">
        <v>120</v>
      </c>
      <c r="AV2505" s="14" t="s">
        <v>120</v>
      </c>
      <c r="AW2505" s="14" t="s">
        <v>32</v>
      </c>
      <c r="AX2505" s="14" t="s">
        <v>77</v>
      </c>
      <c r="AY2505" s="223" t="s">
        <v>292</v>
      </c>
    </row>
    <row r="2506" spans="1:65" s="15" customFormat="1" ht="11.25">
      <c r="B2506" s="224"/>
      <c r="C2506" s="225"/>
      <c r="D2506" s="204" t="s">
        <v>301</v>
      </c>
      <c r="E2506" s="226" t="s">
        <v>1</v>
      </c>
      <c r="F2506" s="227" t="s">
        <v>304</v>
      </c>
      <c r="G2506" s="225"/>
      <c r="H2506" s="228">
        <v>1121.2470000000001</v>
      </c>
      <c r="I2506" s="229"/>
      <c r="J2506" s="225"/>
      <c r="K2506" s="225"/>
      <c r="L2506" s="230"/>
      <c r="M2506" s="231"/>
      <c r="N2506" s="232"/>
      <c r="O2506" s="232"/>
      <c r="P2506" s="232"/>
      <c r="Q2506" s="232"/>
      <c r="R2506" s="232"/>
      <c r="S2506" s="232"/>
      <c r="T2506" s="233"/>
      <c r="AT2506" s="234" t="s">
        <v>301</v>
      </c>
      <c r="AU2506" s="234" t="s">
        <v>120</v>
      </c>
      <c r="AV2506" s="15" t="s">
        <v>299</v>
      </c>
      <c r="AW2506" s="15" t="s">
        <v>32</v>
      </c>
      <c r="AX2506" s="15" t="s">
        <v>85</v>
      </c>
      <c r="AY2506" s="234" t="s">
        <v>292</v>
      </c>
    </row>
    <row r="2507" spans="1:65" s="2" customFormat="1" ht="16.5" customHeight="1">
      <c r="A2507" s="35"/>
      <c r="B2507" s="36"/>
      <c r="C2507" s="246" t="s">
        <v>2741</v>
      </c>
      <c r="D2507" s="246" t="s">
        <v>626</v>
      </c>
      <c r="E2507" s="247" t="s">
        <v>2742</v>
      </c>
      <c r="F2507" s="248" t="s">
        <v>2743</v>
      </c>
      <c r="G2507" s="249" t="s">
        <v>407</v>
      </c>
      <c r="H2507" s="250">
        <v>1233.3720000000001</v>
      </c>
      <c r="I2507" s="251"/>
      <c r="J2507" s="252">
        <f>ROUND(I2507*H2507,2)</f>
        <v>0</v>
      </c>
      <c r="K2507" s="248" t="s">
        <v>298</v>
      </c>
      <c r="L2507" s="253"/>
      <c r="M2507" s="254" t="s">
        <v>1</v>
      </c>
      <c r="N2507" s="255" t="s">
        <v>43</v>
      </c>
      <c r="O2507" s="72"/>
      <c r="P2507" s="198">
        <f>O2507*H2507</f>
        <v>0</v>
      </c>
      <c r="Q2507" s="198">
        <v>3.8000000000000002E-4</v>
      </c>
      <c r="R2507" s="198">
        <f>Q2507*H2507</f>
        <v>0.46868136000000005</v>
      </c>
      <c r="S2507" s="198">
        <v>0</v>
      </c>
      <c r="T2507" s="199">
        <f>S2507*H2507</f>
        <v>0</v>
      </c>
      <c r="U2507" s="35"/>
      <c r="V2507" s="35"/>
      <c r="W2507" s="35"/>
      <c r="X2507" s="35"/>
      <c r="Y2507" s="35"/>
      <c r="Z2507" s="35"/>
      <c r="AA2507" s="35"/>
      <c r="AB2507" s="35"/>
      <c r="AC2507" s="35"/>
      <c r="AD2507" s="35"/>
      <c r="AE2507" s="35"/>
      <c r="AR2507" s="200" t="s">
        <v>573</v>
      </c>
      <c r="AT2507" s="200" t="s">
        <v>626</v>
      </c>
      <c r="AU2507" s="200" t="s">
        <v>120</v>
      </c>
      <c r="AY2507" s="18" t="s">
        <v>292</v>
      </c>
      <c r="BE2507" s="201">
        <f>IF(N2507="základní",J2507,0)</f>
        <v>0</v>
      </c>
      <c r="BF2507" s="201">
        <f>IF(N2507="snížená",J2507,0)</f>
        <v>0</v>
      </c>
      <c r="BG2507" s="201">
        <f>IF(N2507="zákl. přenesená",J2507,0)</f>
        <v>0</v>
      </c>
      <c r="BH2507" s="201">
        <f>IF(N2507="sníž. přenesená",J2507,0)</f>
        <v>0</v>
      </c>
      <c r="BI2507" s="201">
        <f>IF(N2507="nulová",J2507,0)</f>
        <v>0</v>
      </c>
      <c r="BJ2507" s="18" t="s">
        <v>120</v>
      </c>
      <c r="BK2507" s="201">
        <f>ROUND(I2507*H2507,2)</f>
        <v>0</v>
      </c>
      <c r="BL2507" s="18" t="s">
        <v>438</v>
      </c>
      <c r="BM2507" s="200" t="s">
        <v>2744</v>
      </c>
    </row>
    <row r="2508" spans="1:65" s="14" customFormat="1" ht="11.25">
      <c r="B2508" s="213"/>
      <c r="C2508" s="214"/>
      <c r="D2508" s="204" t="s">
        <v>301</v>
      </c>
      <c r="E2508" s="214"/>
      <c r="F2508" s="216" t="s">
        <v>2745</v>
      </c>
      <c r="G2508" s="214"/>
      <c r="H2508" s="217">
        <v>1233.3720000000001</v>
      </c>
      <c r="I2508" s="218"/>
      <c r="J2508" s="214"/>
      <c r="K2508" s="214"/>
      <c r="L2508" s="219"/>
      <c r="M2508" s="220"/>
      <c r="N2508" s="221"/>
      <c r="O2508" s="221"/>
      <c r="P2508" s="221"/>
      <c r="Q2508" s="221"/>
      <c r="R2508" s="221"/>
      <c r="S2508" s="221"/>
      <c r="T2508" s="222"/>
      <c r="AT2508" s="223" t="s">
        <v>301</v>
      </c>
      <c r="AU2508" s="223" t="s">
        <v>120</v>
      </c>
      <c r="AV2508" s="14" t="s">
        <v>120</v>
      </c>
      <c r="AW2508" s="14" t="s">
        <v>4</v>
      </c>
      <c r="AX2508" s="14" t="s">
        <v>85</v>
      </c>
      <c r="AY2508" s="223" t="s">
        <v>292</v>
      </c>
    </row>
    <row r="2509" spans="1:65" s="2" customFormat="1" ht="16.5" customHeight="1">
      <c r="A2509" s="35"/>
      <c r="B2509" s="36"/>
      <c r="C2509" s="189" t="s">
        <v>2746</v>
      </c>
      <c r="D2509" s="189" t="s">
        <v>294</v>
      </c>
      <c r="E2509" s="190" t="s">
        <v>2747</v>
      </c>
      <c r="F2509" s="191" t="s">
        <v>2748</v>
      </c>
      <c r="G2509" s="192" t="s">
        <v>407</v>
      </c>
      <c r="H2509" s="193">
        <v>780</v>
      </c>
      <c r="I2509" s="194"/>
      <c r="J2509" s="195">
        <f>ROUND(I2509*H2509,2)</f>
        <v>0</v>
      </c>
      <c r="K2509" s="191" t="s">
        <v>298</v>
      </c>
      <c r="L2509" s="40"/>
      <c r="M2509" s="196" t="s">
        <v>1</v>
      </c>
      <c r="N2509" s="197" t="s">
        <v>43</v>
      </c>
      <c r="O2509" s="72"/>
      <c r="P2509" s="198">
        <f>O2509*H2509</f>
        <v>0</v>
      </c>
      <c r="Q2509" s="198">
        <v>0</v>
      </c>
      <c r="R2509" s="198">
        <f>Q2509*H2509</f>
        <v>0</v>
      </c>
      <c r="S2509" s="198">
        <v>0</v>
      </c>
      <c r="T2509" s="199">
        <f>S2509*H2509</f>
        <v>0</v>
      </c>
      <c r="U2509" s="35"/>
      <c r="V2509" s="35"/>
      <c r="W2509" s="35"/>
      <c r="X2509" s="35"/>
      <c r="Y2509" s="35"/>
      <c r="Z2509" s="35"/>
      <c r="AA2509" s="35"/>
      <c r="AB2509" s="35"/>
      <c r="AC2509" s="35"/>
      <c r="AD2509" s="35"/>
      <c r="AE2509" s="35"/>
      <c r="AR2509" s="200" t="s">
        <v>438</v>
      </c>
      <c r="AT2509" s="200" t="s">
        <v>294</v>
      </c>
      <c r="AU2509" s="200" t="s">
        <v>120</v>
      </c>
      <c r="AY2509" s="18" t="s">
        <v>292</v>
      </c>
      <c r="BE2509" s="201">
        <f>IF(N2509="základní",J2509,0)</f>
        <v>0</v>
      </c>
      <c r="BF2509" s="201">
        <f>IF(N2509="snížená",J2509,0)</f>
        <v>0</v>
      </c>
      <c r="BG2509" s="201">
        <f>IF(N2509="zákl. přenesená",J2509,0)</f>
        <v>0</v>
      </c>
      <c r="BH2509" s="201">
        <f>IF(N2509="sníž. přenesená",J2509,0)</f>
        <v>0</v>
      </c>
      <c r="BI2509" s="201">
        <f>IF(N2509="nulová",J2509,0)</f>
        <v>0</v>
      </c>
      <c r="BJ2509" s="18" t="s">
        <v>120</v>
      </c>
      <c r="BK2509" s="201">
        <f>ROUND(I2509*H2509,2)</f>
        <v>0</v>
      </c>
      <c r="BL2509" s="18" t="s">
        <v>438</v>
      </c>
      <c r="BM2509" s="200" t="s">
        <v>2749</v>
      </c>
    </row>
    <row r="2510" spans="1:65" s="2" customFormat="1" ht="16.5" customHeight="1">
      <c r="A2510" s="35"/>
      <c r="B2510" s="36"/>
      <c r="C2510" s="246" t="s">
        <v>2750</v>
      </c>
      <c r="D2510" s="246" t="s">
        <v>626</v>
      </c>
      <c r="E2510" s="247" t="s">
        <v>2751</v>
      </c>
      <c r="F2510" s="248" t="s">
        <v>2752</v>
      </c>
      <c r="G2510" s="249" t="s">
        <v>407</v>
      </c>
      <c r="H2510" s="250">
        <v>858</v>
      </c>
      <c r="I2510" s="251"/>
      <c r="J2510" s="252">
        <f>ROUND(I2510*H2510,2)</f>
        <v>0</v>
      </c>
      <c r="K2510" s="248" t="s">
        <v>298</v>
      </c>
      <c r="L2510" s="253"/>
      <c r="M2510" s="254" t="s">
        <v>1</v>
      </c>
      <c r="N2510" s="255" t="s">
        <v>43</v>
      </c>
      <c r="O2510" s="72"/>
      <c r="P2510" s="198">
        <f>O2510*H2510</f>
        <v>0</v>
      </c>
      <c r="Q2510" s="198">
        <v>5.0000000000000002E-5</v>
      </c>
      <c r="R2510" s="198">
        <f>Q2510*H2510</f>
        <v>4.2900000000000001E-2</v>
      </c>
      <c r="S2510" s="198">
        <v>0</v>
      </c>
      <c r="T2510" s="199">
        <f>S2510*H2510</f>
        <v>0</v>
      </c>
      <c r="U2510" s="35"/>
      <c r="V2510" s="35"/>
      <c r="W2510" s="35"/>
      <c r="X2510" s="35"/>
      <c r="Y2510" s="35"/>
      <c r="Z2510" s="35"/>
      <c r="AA2510" s="35"/>
      <c r="AB2510" s="35"/>
      <c r="AC2510" s="35"/>
      <c r="AD2510" s="35"/>
      <c r="AE2510" s="35"/>
      <c r="AR2510" s="200" t="s">
        <v>573</v>
      </c>
      <c r="AT2510" s="200" t="s">
        <v>626</v>
      </c>
      <c r="AU2510" s="200" t="s">
        <v>120</v>
      </c>
      <c r="AY2510" s="18" t="s">
        <v>292</v>
      </c>
      <c r="BE2510" s="201">
        <f>IF(N2510="základní",J2510,0)</f>
        <v>0</v>
      </c>
      <c r="BF2510" s="201">
        <f>IF(N2510="snížená",J2510,0)</f>
        <v>0</v>
      </c>
      <c r="BG2510" s="201">
        <f>IF(N2510="zákl. přenesená",J2510,0)</f>
        <v>0</v>
      </c>
      <c r="BH2510" s="201">
        <f>IF(N2510="sníž. přenesená",J2510,0)</f>
        <v>0</v>
      </c>
      <c r="BI2510" s="201">
        <f>IF(N2510="nulová",J2510,0)</f>
        <v>0</v>
      </c>
      <c r="BJ2510" s="18" t="s">
        <v>120</v>
      </c>
      <c r="BK2510" s="201">
        <f>ROUND(I2510*H2510,2)</f>
        <v>0</v>
      </c>
      <c r="BL2510" s="18" t="s">
        <v>438</v>
      </c>
      <c r="BM2510" s="200" t="s">
        <v>2753</v>
      </c>
    </row>
    <row r="2511" spans="1:65" s="14" customFormat="1" ht="11.25">
      <c r="B2511" s="213"/>
      <c r="C2511" s="214"/>
      <c r="D2511" s="204" t="s">
        <v>301</v>
      </c>
      <c r="E2511" s="214"/>
      <c r="F2511" s="216" t="s">
        <v>2754</v>
      </c>
      <c r="G2511" s="214"/>
      <c r="H2511" s="217">
        <v>858</v>
      </c>
      <c r="I2511" s="218"/>
      <c r="J2511" s="214"/>
      <c r="K2511" s="214"/>
      <c r="L2511" s="219"/>
      <c r="M2511" s="220"/>
      <c r="N2511" s="221"/>
      <c r="O2511" s="221"/>
      <c r="P2511" s="221"/>
      <c r="Q2511" s="221"/>
      <c r="R2511" s="221"/>
      <c r="S2511" s="221"/>
      <c r="T2511" s="222"/>
      <c r="AT2511" s="223" t="s">
        <v>301</v>
      </c>
      <c r="AU2511" s="223" t="s">
        <v>120</v>
      </c>
      <c r="AV2511" s="14" t="s">
        <v>120</v>
      </c>
      <c r="AW2511" s="14" t="s">
        <v>4</v>
      </c>
      <c r="AX2511" s="14" t="s">
        <v>85</v>
      </c>
      <c r="AY2511" s="223" t="s">
        <v>292</v>
      </c>
    </row>
    <row r="2512" spans="1:65" s="2" customFormat="1" ht="16.5" customHeight="1">
      <c r="A2512" s="35"/>
      <c r="B2512" s="36"/>
      <c r="C2512" s="189" t="s">
        <v>2755</v>
      </c>
      <c r="D2512" s="189" t="s">
        <v>294</v>
      </c>
      <c r="E2512" s="190" t="s">
        <v>2756</v>
      </c>
      <c r="F2512" s="191" t="s">
        <v>2757</v>
      </c>
      <c r="G2512" s="192" t="s">
        <v>407</v>
      </c>
      <c r="H2512" s="193">
        <v>458.04</v>
      </c>
      <c r="I2512" s="194"/>
      <c r="J2512" s="195">
        <f>ROUND(I2512*H2512,2)</f>
        <v>0</v>
      </c>
      <c r="K2512" s="191" t="s">
        <v>298</v>
      </c>
      <c r="L2512" s="40"/>
      <c r="M2512" s="196" t="s">
        <v>1</v>
      </c>
      <c r="N2512" s="197" t="s">
        <v>43</v>
      </c>
      <c r="O2512" s="72"/>
      <c r="P2512" s="198">
        <f>O2512*H2512</f>
        <v>0</v>
      </c>
      <c r="Q2512" s="198">
        <v>0</v>
      </c>
      <c r="R2512" s="198">
        <f>Q2512*H2512</f>
        <v>0</v>
      </c>
      <c r="S2512" s="198">
        <v>0</v>
      </c>
      <c r="T2512" s="199">
        <f>S2512*H2512</f>
        <v>0</v>
      </c>
      <c r="U2512" s="35"/>
      <c r="V2512" s="35"/>
      <c r="W2512" s="35"/>
      <c r="X2512" s="35"/>
      <c r="Y2512" s="35"/>
      <c r="Z2512" s="35"/>
      <c r="AA2512" s="35"/>
      <c r="AB2512" s="35"/>
      <c r="AC2512" s="35"/>
      <c r="AD2512" s="35"/>
      <c r="AE2512" s="35"/>
      <c r="AR2512" s="200" t="s">
        <v>438</v>
      </c>
      <c r="AT2512" s="200" t="s">
        <v>294</v>
      </c>
      <c r="AU2512" s="200" t="s">
        <v>120</v>
      </c>
      <c r="AY2512" s="18" t="s">
        <v>292</v>
      </c>
      <c r="BE2512" s="201">
        <f>IF(N2512="základní",J2512,0)</f>
        <v>0</v>
      </c>
      <c r="BF2512" s="201">
        <f>IF(N2512="snížená",J2512,0)</f>
        <v>0</v>
      </c>
      <c r="BG2512" s="201">
        <f>IF(N2512="zákl. přenesená",J2512,0)</f>
        <v>0</v>
      </c>
      <c r="BH2512" s="201">
        <f>IF(N2512="sníž. přenesená",J2512,0)</f>
        <v>0</v>
      </c>
      <c r="BI2512" s="201">
        <f>IF(N2512="nulová",J2512,0)</f>
        <v>0</v>
      </c>
      <c r="BJ2512" s="18" t="s">
        <v>120</v>
      </c>
      <c r="BK2512" s="201">
        <f>ROUND(I2512*H2512,2)</f>
        <v>0</v>
      </c>
      <c r="BL2512" s="18" t="s">
        <v>438</v>
      </c>
      <c r="BM2512" s="200" t="s">
        <v>2758</v>
      </c>
    </row>
    <row r="2513" spans="1:65" s="14" customFormat="1" ht="11.25">
      <c r="B2513" s="213"/>
      <c r="C2513" s="214"/>
      <c r="D2513" s="204" t="s">
        <v>301</v>
      </c>
      <c r="E2513" s="215" t="s">
        <v>1</v>
      </c>
      <c r="F2513" s="216" t="s">
        <v>2759</v>
      </c>
      <c r="G2513" s="214"/>
      <c r="H2513" s="217">
        <v>302.39999999999998</v>
      </c>
      <c r="I2513" s="218"/>
      <c r="J2513" s="214"/>
      <c r="K2513" s="214"/>
      <c r="L2513" s="219"/>
      <c r="M2513" s="220"/>
      <c r="N2513" s="221"/>
      <c r="O2513" s="221"/>
      <c r="P2513" s="221"/>
      <c r="Q2513" s="221"/>
      <c r="R2513" s="221"/>
      <c r="S2513" s="221"/>
      <c r="T2513" s="222"/>
      <c r="AT2513" s="223" t="s">
        <v>301</v>
      </c>
      <c r="AU2513" s="223" t="s">
        <v>120</v>
      </c>
      <c r="AV2513" s="14" t="s">
        <v>120</v>
      </c>
      <c r="AW2513" s="14" t="s">
        <v>32</v>
      </c>
      <c r="AX2513" s="14" t="s">
        <v>77</v>
      </c>
      <c r="AY2513" s="223" t="s">
        <v>292</v>
      </c>
    </row>
    <row r="2514" spans="1:65" s="14" customFormat="1" ht="33.75">
      <c r="B2514" s="213"/>
      <c r="C2514" s="214"/>
      <c r="D2514" s="204" t="s">
        <v>301</v>
      </c>
      <c r="E2514" s="215" t="s">
        <v>1</v>
      </c>
      <c r="F2514" s="216" t="s">
        <v>2760</v>
      </c>
      <c r="G2514" s="214"/>
      <c r="H2514" s="217">
        <v>155.63999999999999</v>
      </c>
      <c r="I2514" s="218"/>
      <c r="J2514" s="214"/>
      <c r="K2514" s="214"/>
      <c r="L2514" s="219"/>
      <c r="M2514" s="220"/>
      <c r="N2514" s="221"/>
      <c r="O2514" s="221"/>
      <c r="P2514" s="221"/>
      <c r="Q2514" s="221"/>
      <c r="R2514" s="221"/>
      <c r="S2514" s="221"/>
      <c r="T2514" s="222"/>
      <c r="AT2514" s="223" t="s">
        <v>301</v>
      </c>
      <c r="AU2514" s="223" t="s">
        <v>120</v>
      </c>
      <c r="AV2514" s="14" t="s">
        <v>120</v>
      </c>
      <c r="AW2514" s="14" t="s">
        <v>32</v>
      </c>
      <c r="AX2514" s="14" t="s">
        <v>77</v>
      </c>
      <c r="AY2514" s="223" t="s">
        <v>292</v>
      </c>
    </row>
    <row r="2515" spans="1:65" s="15" customFormat="1" ht="11.25">
      <c r="B2515" s="224"/>
      <c r="C2515" s="225"/>
      <c r="D2515" s="204" t="s">
        <v>301</v>
      </c>
      <c r="E2515" s="226" t="s">
        <v>1</v>
      </c>
      <c r="F2515" s="227" t="s">
        <v>304</v>
      </c>
      <c r="G2515" s="225"/>
      <c r="H2515" s="228">
        <v>458.04</v>
      </c>
      <c r="I2515" s="229"/>
      <c r="J2515" s="225"/>
      <c r="K2515" s="225"/>
      <c r="L2515" s="230"/>
      <c r="M2515" s="231"/>
      <c r="N2515" s="232"/>
      <c r="O2515" s="232"/>
      <c r="P2515" s="232"/>
      <c r="Q2515" s="232"/>
      <c r="R2515" s="232"/>
      <c r="S2515" s="232"/>
      <c r="T2515" s="233"/>
      <c r="AT2515" s="234" t="s">
        <v>301</v>
      </c>
      <c r="AU2515" s="234" t="s">
        <v>120</v>
      </c>
      <c r="AV2515" s="15" t="s">
        <v>299</v>
      </c>
      <c r="AW2515" s="15" t="s">
        <v>32</v>
      </c>
      <c r="AX2515" s="15" t="s">
        <v>85</v>
      </c>
      <c r="AY2515" s="234" t="s">
        <v>292</v>
      </c>
    </row>
    <row r="2516" spans="1:65" s="2" customFormat="1" ht="16.5" customHeight="1">
      <c r="A2516" s="35"/>
      <c r="B2516" s="36"/>
      <c r="C2516" s="246" t="s">
        <v>2761</v>
      </c>
      <c r="D2516" s="246" t="s">
        <v>626</v>
      </c>
      <c r="E2516" s="247" t="s">
        <v>2762</v>
      </c>
      <c r="F2516" s="248" t="s">
        <v>2763</v>
      </c>
      <c r="G2516" s="249" t="s">
        <v>407</v>
      </c>
      <c r="H2516" s="250">
        <v>503.84399999999999</v>
      </c>
      <c r="I2516" s="251"/>
      <c r="J2516" s="252">
        <f>ROUND(I2516*H2516,2)</f>
        <v>0</v>
      </c>
      <c r="K2516" s="248" t="s">
        <v>298</v>
      </c>
      <c r="L2516" s="253"/>
      <c r="M2516" s="254" t="s">
        <v>1</v>
      </c>
      <c r="N2516" s="255" t="s">
        <v>43</v>
      </c>
      <c r="O2516" s="72"/>
      <c r="P2516" s="198">
        <f>O2516*H2516</f>
        <v>0</v>
      </c>
      <c r="Q2516" s="198">
        <v>3.2000000000000003E-4</v>
      </c>
      <c r="R2516" s="198">
        <f>Q2516*H2516</f>
        <v>0.16123008</v>
      </c>
      <c r="S2516" s="198">
        <v>0</v>
      </c>
      <c r="T2516" s="199">
        <f>S2516*H2516</f>
        <v>0</v>
      </c>
      <c r="U2516" s="35"/>
      <c r="V2516" s="35"/>
      <c r="W2516" s="35"/>
      <c r="X2516" s="35"/>
      <c r="Y2516" s="35"/>
      <c r="Z2516" s="35"/>
      <c r="AA2516" s="35"/>
      <c r="AB2516" s="35"/>
      <c r="AC2516" s="35"/>
      <c r="AD2516" s="35"/>
      <c r="AE2516" s="35"/>
      <c r="AR2516" s="200" t="s">
        <v>573</v>
      </c>
      <c r="AT2516" s="200" t="s">
        <v>626</v>
      </c>
      <c r="AU2516" s="200" t="s">
        <v>120</v>
      </c>
      <c r="AY2516" s="18" t="s">
        <v>292</v>
      </c>
      <c r="BE2516" s="201">
        <f>IF(N2516="základní",J2516,0)</f>
        <v>0</v>
      </c>
      <c r="BF2516" s="201">
        <f>IF(N2516="snížená",J2516,0)</f>
        <v>0</v>
      </c>
      <c r="BG2516" s="201">
        <f>IF(N2516="zákl. přenesená",J2516,0)</f>
        <v>0</v>
      </c>
      <c r="BH2516" s="201">
        <f>IF(N2516="sníž. přenesená",J2516,0)</f>
        <v>0</v>
      </c>
      <c r="BI2516" s="201">
        <f>IF(N2516="nulová",J2516,0)</f>
        <v>0</v>
      </c>
      <c r="BJ2516" s="18" t="s">
        <v>120</v>
      </c>
      <c r="BK2516" s="201">
        <f>ROUND(I2516*H2516,2)</f>
        <v>0</v>
      </c>
      <c r="BL2516" s="18" t="s">
        <v>438</v>
      </c>
      <c r="BM2516" s="200" t="s">
        <v>2764</v>
      </c>
    </row>
    <row r="2517" spans="1:65" s="14" customFormat="1" ht="11.25">
      <c r="B2517" s="213"/>
      <c r="C2517" s="214"/>
      <c r="D2517" s="204" t="s">
        <v>301</v>
      </c>
      <c r="E2517" s="214"/>
      <c r="F2517" s="216" t="s">
        <v>2765</v>
      </c>
      <c r="G2517" s="214"/>
      <c r="H2517" s="217">
        <v>503.84399999999999</v>
      </c>
      <c r="I2517" s="218"/>
      <c r="J2517" s="214"/>
      <c r="K2517" s="214"/>
      <c r="L2517" s="219"/>
      <c r="M2517" s="220"/>
      <c r="N2517" s="221"/>
      <c r="O2517" s="221"/>
      <c r="P2517" s="221"/>
      <c r="Q2517" s="221"/>
      <c r="R2517" s="221"/>
      <c r="S2517" s="221"/>
      <c r="T2517" s="222"/>
      <c r="AT2517" s="223" t="s">
        <v>301</v>
      </c>
      <c r="AU2517" s="223" t="s">
        <v>120</v>
      </c>
      <c r="AV2517" s="14" t="s">
        <v>120</v>
      </c>
      <c r="AW2517" s="14" t="s">
        <v>4</v>
      </c>
      <c r="AX2517" s="14" t="s">
        <v>85</v>
      </c>
      <c r="AY2517" s="223" t="s">
        <v>292</v>
      </c>
    </row>
    <row r="2518" spans="1:65" s="2" customFormat="1" ht="21.75" customHeight="1">
      <c r="A2518" s="35"/>
      <c r="B2518" s="36"/>
      <c r="C2518" s="189" t="s">
        <v>2766</v>
      </c>
      <c r="D2518" s="189" t="s">
        <v>294</v>
      </c>
      <c r="E2518" s="190" t="s">
        <v>2767</v>
      </c>
      <c r="F2518" s="191" t="s">
        <v>2768</v>
      </c>
      <c r="G2518" s="192" t="s">
        <v>297</v>
      </c>
      <c r="H2518" s="193">
        <v>460</v>
      </c>
      <c r="I2518" s="194"/>
      <c r="J2518" s="195">
        <f>ROUND(I2518*H2518,2)</f>
        <v>0</v>
      </c>
      <c r="K2518" s="191" t="s">
        <v>298</v>
      </c>
      <c r="L2518" s="40"/>
      <c r="M2518" s="196" t="s">
        <v>1</v>
      </c>
      <c r="N2518" s="197" t="s">
        <v>43</v>
      </c>
      <c r="O2518" s="72"/>
      <c r="P2518" s="198">
        <f>O2518*H2518</f>
        <v>0</v>
      </c>
      <c r="Q2518" s="198">
        <v>5.0000000000000001E-4</v>
      </c>
      <c r="R2518" s="198">
        <f>Q2518*H2518</f>
        <v>0.23</v>
      </c>
      <c r="S2518" s="198">
        <v>0</v>
      </c>
      <c r="T2518" s="199">
        <f>S2518*H2518</f>
        <v>0</v>
      </c>
      <c r="U2518" s="35"/>
      <c r="V2518" s="35"/>
      <c r="W2518" s="35"/>
      <c r="X2518" s="35"/>
      <c r="Y2518" s="35"/>
      <c r="Z2518" s="35"/>
      <c r="AA2518" s="35"/>
      <c r="AB2518" s="35"/>
      <c r="AC2518" s="35"/>
      <c r="AD2518" s="35"/>
      <c r="AE2518" s="35"/>
      <c r="AR2518" s="200" t="s">
        <v>438</v>
      </c>
      <c r="AT2518" s="200" t="s">
        <v>294</v>
      </c>
      <c r="AU2518" s="200" t="s">
        <v>120</v>
      </c>
      <c r="AY2518" s="18" t="s">
        <v>292</v>
      </c>
      <c r="BE2518" s="201">
        <f>IF(N2518="základní",J2518,0)</f>
        <v>0</v>
      </c>
      <c r="BF2518" s="201">
        <f>IF(N2518="snížená",J2518,0)</f>
        <v>0</v>
      </c>
      <c r="BG2518" s="201">
        <f>IF(N2518="zákl. přenesená",J2518,0)</f>
        <v>0</v>
      </c>
      <c r="BH2518" s="201">
        <f>IF(N2518="sníž. přenesená",J2518,0)</f>
        <v>0</v>
      </c>
      <c r="BI2518" s="201">
        <f>IF(N2518="nulová",J2518,0)</f>
        <v>0</v>
      </c>
      <c r="BJ2518" s="18" t="s">
        <v>120</v>
      </c>
      <c r="BK2518" s="201">
        <f>ROUND(I2518*H2518,2)</f>
        <v>0</v>
      </c>
      <c r="BL2518" s="18" t="s">
        <v>438</v>
      </c>
      <c r="BM2518" s="200" t="s">
        <v>2769</v>
      </c>
    </row>
    <row r="2519" spans="1:65" s="13" customFormat="1" ht="22.5">
      <c r="B2519" s="202"/>
      <c r="C2519" s="203"/>
      <c r="D2519" s="204" t="s">
        <v>301</v>
      </c>
      <c r="E2519" s="205" t="s">
        <v>1</v>
      </c>
      <c r="F2519" s="206" t="s">
        <v>2770</v>
      </c>
      <c r="G2519" s="203"/>
      <c r="H2519" s="205" t="s">
        <v>1</v>
      </c>
      <c r="I2519" s="207"/>
      <c r="J2519" s="203"/>
      <c r="K2519" s="203"/>
      <c r="L2519" s="208"/>
      <c r="M2519" s="209"/>
      <c r="N2519" s="210"/>
      <c r="O2519" s="210"/>
      <c r="P2519" s="210"/>
      <c r="Q2519" s="210"/>
      <c r="R2519" s="210"/>
      <c r="S2519" s="210"/>
      <c r="T2519" s="211"/>
      <c r="AT2519" s="212" t="s">
        <v>301</v>
      </c>
      <c r="AU2519" s="212" t="s">
        <v>120</v>
      </c>
      <c r="AV2519" s="13" t="s">
        <v>85</v>
      </c>
      <c r="AW2519" s="13" t="s">
        <v>32</v>
      </c>
      <c r="AX2519" s="13" t="s">
        <v>77</v>
      </c>
      <c r="AY2519" s="212" t="s">
        <v>292</v>
      </c>
    </row>
    <row r="2520" spans="1:65" s="14" customFormat="1" ht="11.25">
      <c r="B2520" s="213"/>
      <c r="C2520" s="214"/>
      <c r="D2520" s="204" t="s">
        <v>301</v>
      </c>
      <c r="E2520" s="215" t="s">
        <v>1</v>
      </c>
      <c r="F2520" s="216" t="s">
        <v>2771</v>
      </c>
      <c r="G2520" s="214"/>
      <c r="H2520" s="217">
        <v>460</v>
      </c>
      <c r="I2520" s="218"/>
      <c r="J2520" s="214"/>
      <c r="K2520" s="214"/>
      <c r="L2520" s="219"/>
      <c r="M2520" s="220"/>
      <c r="N2520" s="221"/>
      <c r="O2520" s="221"/>
      <c r="P2520" s="221"/>
      <c r="Q2520" s="221"/>
      <c r="R2520" s="221"/>
      <c r="S2520" s="221"/>
      <c r="T2520" s="222"/>
      <c r="AT2520" s="223" t="s">
        <v>301</v>
      </c>
      <c r="AU2520" s="223" t="s">
        <v>120</v>
      </c>
      <c r="AV2520" s="14" t="s">
        <v>120</v>
      </c>
      <c r="AW2520" s="14" t="s">
        <v>32</v>
      </c>
      <c r="AX2520" s="14" t="s">
        <v>85</v>
      </c>
      <c r="AY2520" s="223" t="s">
        <v>292</v>
      </c>
    </row>
    <row r="2521" spans="1:65" s="2" customFormat="1" ht="49.15" customHeight="1">
      <c r="A2521" s="35"/>
      <c r="B2521" s="36"/>
      <c r="C2521" s="246" t="s">
        <v>2772</v>
      </c>
      <c r="D2521" s="246" t="s">
        <v>626</v>
      </c>
      <c r="E2521" s="247" t="s">
        <v>2653</v>
      </c>
      <c r="F2521" s="248" t="s">
        <v>2654</v>
      </c>
      <c r="G2521" s="249" t="s">
        <v>297</v>
      </c>
      <c r="H2521" s="250">
        <v>506</v>
      </c>
      <c r="I2521" s="251"/>
      <c r="J2521" s="252">
        <f>ROUND(I2521*H2521,2)</f>
        <v>0</v>
      </c>
      <c r="K2521" s="248" t="s">
        <v>298</v>
      </c>
      <c r="L2521" s="253"/>
      <c r="M2521" s="254" t="s">
        <v>1</v>
      </c>
      <c r="N2521" s="255" t="s">
        <v>43</v>
      </c>
      <c r="O2521" s="72"/>
      <c r="P2521" s="198">
        <f>O2521*H2521</f>
        <v>0</v>
      </c>
      <c r="Q2521" s="198">
        <v>2.7499999999999998E-3</v>
      </c>
      <c r="R2521" s="198">
        <f>Q2521*H2521</f>
        <v>1.3915</v>
      </c>
      <c r="S2521" s="198">
        <v>0</v>
      </c>
      <c r="T2521" s="199">
        <f>S2521*H2521</f>
        <v>0</v>
      </c>
      <c r="U2521" s="35"/>
      <c r="V2521" s="35"/>
      <c r="W2521" s="35"/>
      <c r="X2521" s="35"/>
      <c r="Y2521" s="35"/>
      <c r="Z2521" s="35"/>
      <c r="AA2521" s="35"/>
      <c r="AB2521" s="35"/>
      <c r="AC2521" s="35"/>
      <c r="AD2521" s="35"/>
      <c r="AE2521" s="35"/>
      <c r="AR2521" s="200" t="s">
        <v>573</v>
      </c>
      <c r="AT2521" s="200" t="s">
        <v>626</v>
      </c>
      <c r="AU2521" s="200" t="s">
        <v>120</v>
      </c>
      <c r="AY2521" s="18" t="s">
        <v>292</v>
      </c>
      <c r="BE2521" s="201">
        <f>IF(N2521="základní",J2521,0)</f>
        <v>0</v>
      </c>
      <c r="BF2521" s="201">
        <f>IF(N2521="snížená",J2521,0)</f>
        <v>0</v>
      </c>
      <c r="BG2521" s="201">
        <f>IF(N2521="zákl. přenesená",J2521,0)</f>
        <v>0</v>
      </c>
      <c r="BH2521" s="201">
        <f>IF(N2521="sníž. přenesená",J2521,0)</f>
        <v>0</v>
      </c>
      <c r="BI2521" s="201">
        <f>IF(N2521="nulová",J2521,0)</f>
        <v>0</v>
      </c>
      <c r="BJ2521" s="18" t="s">
        <v>120</v>
      </c>
      <c r="BK2521" s="201">
        <f>ROUND(I2521*H2521,2)</f>
        <v>0</v>
      </c>
      <c r="BL2521" s="18" t="s">
        <v>438</v>
      </c>
      <c r="BM2521" s="200" t="s">
        <v>2773</v>
      </c>
    </row>
    <row r="2522" spans="1:65" s="13" customFormat="1" ht="11.25">
      <c r="B2522" s="202"/>
      <c r="C2522" s="203"/>
      <c r="D2522" s="204" t="s">
        <v>301</v>
      </c>
      <c r="E2522" s="205" t="s">
        <v>1</v>
      </c>
      <c r="F2522" s="206" t="s">
        <v>2656</v>
      </c>
      <c r="G2522" s="203"/>
      <c r="H2522" s="205" t="s">
        <v>1</v>
      </c>
      <c r="I2522" s="207"/>
      <c r="J2522" s="203"/>
      <c r="K2522" s="203"/>
      <c r="L2522" s="208"/>
      <c r="M2522" s="209"/>
      <c r="N2522" s="210"/>
      <c r="O2522" s="210"/>
      <c r="P2522" s="210"/>
      <c r="Q2522" s="210"/>
      <c r="R2522" s="210"/>
      <c r="S2522" s="210"/>
      <c r="T2522" s="211"/>
      <c r="AT2522" s="212" t="s">
        <v>301</v>
      </c>
      <c r="AU2522" s="212" t="s">
        <v>120</v>
      </c>
      <c r="AV2522" s="13" t="s">
        <v>85</v>
      </c>
      <c r="AW2522" s="13" t="s">
        <v>32</v>
      </c>
      <c r="AX2522" s="13" t="s">
        <v>77</v>
      </c>
      <c r="AY2522" s="212" t="s">
        <v>292</v>
      </c>
    </row>
    <row r="2523" spans="1:65" s="13" customFormat="1" ht="11.25">
      <c r="B2523" s="202"/>
      <c r="C2523" s="203"/>
      <c r="D2523" s="204" t="s">
        <v>301</v>
      </c>
      <c r="E2523" s="205" t="s">
        <v>1</v>
      </c>
      <c r="F2523" s="206" t="s">
        <v>2657</v>
      </c>
      <c r="G2523" s="203"/>
      <c r="H2523" s="205" t="s">
        <v>1</v>
      </c>
      <c r="I2523" s="207"/>
      <c r="J2523" s="203"/>
      <c r="K2523" s="203"/>
      <c r="L2523" s="208"/>
      <c r="M2523" s="209"/>
      <c r="N2523" s="210"/>
      <c r="O2523" s="210"/>
      <c r="P2523" s="210"/>
      <c r="Q2523" s="210"/>
      <c r="R2523" s="210"/>
      <c r="S2523" s="210"/>
      <c r="T2523" s="211"/>
      <c r="AT2523" s="212" t="s">
        <v>301</v>
      </c>
      <c r="AU2523" s="212" t="s">
        <v>120</v>
      </c>
      <c r="AV2523" s="13" t="s">
        <v>85</v>
      </c>
      <c r="AW2523" s="13" t="s">
        <v>32</v>
      </c>
      <c r="AX2523" s="13" t="s">
        <v>77</v>
      </c>
      <c r="AY2523" s="212" t="s">
        <v>292</v>
      </c>
    </row>
    <row r="2524" spans="1:65" s="13" customFormat="1" ht="11.25">
      <c r="B2524" s="202"/>
      <c r="C2524" s="203"/>
      <c r="D2524" s="204" t="s">
        <v>301</v>
      </c>
      <c r="E2524" s="205" t="s">
        <v>1</v>
      </c>
      <c r="F2524" s="206" t="s">
        <v>2658</v>
      </c>
      <c r="G2524" s="203"/>
      <c r="H2524" s="205" t="s">
        <v>1</v>
      </c>
      <c r="I2524" s="207"/>
      <c r="J2524" s="203"/>
      <c r="K2524" s="203"/>
      <c r="L2524" s="208"/>
      <c r="M2524" s="209"/>
      <c r="N2524" s="210"/>
      <c r="O2524" s="210"/>
      <c r="P2524" s="210"/>
      <c r="Q2524" s="210"/>
      <c r="R2524" s="210"/>
      <c r="S2524" s="210"/>
      <c r="T2524" s="211"/>
      <c r="AT2524" s="212" t="s">
        <v>301</v>
      </c>
      <c r="AU2524" s="212" t="s">
        <v>120</v>
      </c>
      <c r="AV2524" s="13" t="s">
        <v>85</v>
      </c>
      <c r="AW2524" s="13" t="s">
        <v>32</v>
      </c>
      <c r="AX2524" s="13" t="s">
        <v>77</v>
      </c>
      <c r="AY2524" s="212" t="s">
        <v>292</v>
      </c>
    </row>
    <row r="2525" spans="1:65" s="13" customFormat="1" ht="11.25">
      <c r="B2525" s="202"/>
      <c r="C2525" s="203"/>
      <c r="D2525" s="204" t="s">
        <v>301</v>
      </c>
      <c r="E2525" s="205" t="s">
        <v>1</v>
      </c>
      <c r="F2525" s="206" t="s">
        <v>2659</v>
      </c>
      <c r="G2525" s="203"/>
      <c r="H2525" s="205" t="s">
        <v>1</v>
      </c>
      <c r="I2525" s="207"/>
      <c r="J2525" s="203"/>
      <c r="K2525" s="203"/>
      <c r="L2525" s="208"/>
      <c r="M2525" s="209"/>
      <c r="N2525" s="210"/>
      <c r="O2525" s="210"/>
      <c r="P2525" s="210"/>
      <c r="Q2525" s="210"/>
      <c r="R2525" s="210"/>
      <c r="S2525" s="210"/>
      <c r="T2525" s="211"/>
      <c r="AT2525" s="212" t="s">
        <v>301</v>
      </c>
      <c r="AU2525" s="212" t="s">
        <v>120</v>
      </c>
      <c r="AV2525" s="13" t="s">
        <v>85</v>
      </c>
      <c r="AW2525" s="13" t="s">
        <v>32</v>
      </c>
      <c r="AX2525" s="13" t="s">
        <v>77</v>
      </c>
      <c r="AY2525" s="212" t="s">
        <v>292</v>
      </c>
    </row>
    <row r="2526" spans="1:65" s="13" customFormat="1" ht="11.25">
      <c r="B2526" s="202"/>
      <c r="C2526" s="203"/>
      <c r="D2526" s="204" t="s">
        <v>301</v>
      </c>
      <c r="E2526" s="205" t="s">
        <v>1</v>
      </c>
      <c r="F2526" s="206" t="s">
        <v>2660</v>
      </c>
      <c r="G2526" s="203"/>
      <c r="H2526" s="205" t="s">
        <v>1</v>
      </c>
      <c r="I2526" s="207"/>
      <c r="J2526" s="203"/>
      <c r="K2526" s="203"/>
      <c r="L2526" s="208"/>
      <c r="M2526" s="209"/>
      <c r="N2526" s="210"/>
      <c r="O2526" s="210"/>
      <c r="P2526" s="210"/>
      <c r="Q2526" s="210"/>
      <c r="R2526" s="210"/>
      <c r="S2526" s="210"/>
      <c r="T2526" s="211"/>
      <c r="AT2526" s="212" t="s">
        <v>301</v>
      </c>
      <c r="AU2526" s="212" t="s">
        <v>120</v>
      </c>
      <c r="AV2526" s="13" t="s">
        <v>85</v>
      </c>
      <c r="AW2526" s="13" t="s">
        <v>32</v>
      </c>
      <c r="AX2526" s="13" t="s">
        <v>77</v>
      </c>
      <c r="AY2526" s="212" t="s">
        <v>292</v>
      </c>
    </row>
    <row r="2527" spans="1:65" s="13" customFormat="1" ht="11.25">
      <c r="B2527" s="202"/>
      <c r="C2527" s="203"/>
      <c r="D2527" s="204" t="s">
        <v>301</v>
      </c>
      <c r="E2527" s="205" t="s">
        <v>1</v>
      </c>
      <c r="F2527" s="206" t="s">
        <v>2661</v>
      </c>
      <c r="G2527" s="203"/>
      <c r="H2527" s="205" t="s">
        <v>1</v>
      </c>
      <c r="I2527" s="207"/>
      <c r="J2527" s="203"/>
      <c r="K2527" s="203"/>
      <c r="L2527" s="208"/>
      <c r="M2527" s="209"/>
      <c r="N2527" s="210"/>
      <c r="O2527" s="210"/>
      <c r="P2527" s="210"/>
      <c r="Q2527" s="210"/>
      <c r="R2527" s="210"/>
      <c r="S2527" s="210"/>
      <c r="T2527" s="211"/>
      <c r="AT2527" s="212" t="s">
        <v>301</v>
      </c>
      <c r="AU2527" s="212" t="s">
        <v>120</v>
      </c>
      <c r="AV2527" s="13" t="s">
        <v>85</v>
      </c>
      <c r="AW2527" s="13" t="s">
        <v>32</v>
      </c>
      <c r="AX2527" s="13" t="s">
        <v>77</v>
      </c>
      <c r="AY2527" s="212" t="s">
        <v>292</v>
      </c>
    </row>
    <row r="2528" spans="1:65" s="13" customFormat="1" ht="11.25">
      <c r="B2528" s="202"/>
      <c r="C2528" s="203"/>
      <c r="D2528" s="204" t="s">
        <v>301</v>
      </c>
      <c r="E2528" s="205" t="s">
        <v>1</v>
      </c>
      <c r="F2528" s="206" t="s">
        <v>2662</v>
      </c>
      <c r="G2528" s="203"/>
      <c r="H2528" s="205" t="s">
        <v>1</v>
      </c>
      <c r="I2528" s="207"/>
      <c r="J2528" s="203"/>
      <c r="K2528" s="203"/>
      <c r="L2528" s="208"/>
      <c r="M2528" s="209"/>
      <c r="N2528" s="210"/>
      <c r="O2528" s="210"/>
      <c r="P2528" s="210"/>
      <c r="Q2528" s="210"/>
      <c r="R2528" s="210"/>
      <c r="S2528" s="210"/>
      <c r="T2528" s="211"/>
      <c r="AT2528" s="212" t="s">
        <v>301</v>
      </c>
      <c r="AU2528" s="212" t="s">
        <v>120</v>
      </c>
      <c r="AV2528" s="13" t="s">
        <v>85</v>
      </c>
      <c r="AW2528" s="13" t="s">
        <v>32</v>
      </c>
      <c r="AX2528" s="13" t="s">
        <v>77</v>
      </c>
      <c r="AY2528" s="212" t="s">
        <v>292</v>
      </c>
    </row>
    <row r="2529" spans="1:65" s="13" customFormat="1" ht="11.25">
      <c r="B2529" s="202"/>
      <c r="C2529" s="203"/>
      <c r="D2529" s="204" t="s">
        <v>301</v>
      </c>
      <c r="E2529" s="205" t="s">
        <v>1</v>
      </c>
      <c r="F2529" s="206" t="s">
        <v>2663</v>
      </c>
      <c r="G2529" s="203"/>
      <c r="H2529" s="205" t="s">
        <v>1</v>
      </c>
      <c r="I2529" s="207"/>
      <c r="J2529" s="203"/>
      <c r="K2529" s="203"/>
      <c r="L2529" s="208"/>
      <c r="M2529" s="209"/>
      <c r="N2529" s="210"/>
      <c r="O2529" s="210"/>
      <c r="P2529" s="210"/>
      <c r="Q2529" s="210"/>
      <c r="R2529" s="210"/>
      <c r="S2529" s="210"/>
      <c r="T2529" s="211"/>
      <c r="AT2529" s="212" t="s">
        <v>301</v>
      </c>
      <c r="AU2529" s="212" t="s">
        <v>120</v>
      </c>
      <c r="AV2529" s="13" t="s">
        <v>85</v>
      </c>
      <c r="AW2529" s="13" t="s">
        <v>32</v>
      </c>
      <c r="AX2529" s="13" t="s">
        <v>77</v>
      </c>
      <c r="AY2529" s="212" t="s">
        <v>292</v>
      </c>
    </row>
    <row r="2530" spans="1:65" s="13" customFormat="1" ht="11.25">
      <c r="B2530" s="202"/>
      <c r="C2530" s="203"/>
      <c r="D2530" s="204" t="s">
        <v>301</v>
      </c>
      <c r="E2530" s="205" t="s">
        <v>1</v>
      </c>
      <c r="F2530" s="206" t="s">
        <v>2664</v>
      </c>
      <c r="G2530" s="203"/>
      <c r="H2530" s="205" t="s">
        <v>1</v>
      </c>
      <c r="I2530" s="207"/>
      <c r="J2530" s="203"/>
      <c r="K2530" s="203"/>
      <c r="L2530" s="208"/>
      <c r="M2530" s="209"/>
      <c r="N2530" s="210"/>
      <c r="O2530" s="210"/>
      <c r="P2530" s="210"/>
      <c r="Q2530" s="210"/>
      <c r="R2530" s="210"/>
      <c r="S2530" s="210"/>
      <c r="T2530" s="211"/>
      <c r="AT2530" s="212" t="s">
        <v>301</v>
      </c>
      <c r="AU2530" s="212" t="s">
        <v>120</v>
      </c>
      <c r="AV2530" s="13" t="s">
        <v>85</v>
      </c>
      <c r="AW2530" s="13" t="s">
        <v>32</v>
      </c>
      <c r="AX2530" s="13" t="s">
        <v>77</v>
      </c>
      <c r="AY2530" s="212" t="s">
        <v>292</v>
      </c>
    </row>
    <row r="2531" spans="1:65" s="13" customFormat="1" ht="11.25">
      <c r="B2531" s="202"/>
      <c r="C2531" s="203"/>
      <c r="D2531" s="204" t="s">
        <v>301</v>
      </c>
      <c r="E2531" s="205" t="s">
        <v>1</v>
      </c>
      <c r="F2531" s="206" t="s">
        <v>2665</v>
      </c>
      <c r="G2531" s="203"/>
      <c r="H2531" s="205" t="s">
        <v>1</v>
      </c>
      <c r="I2531" s="207"/>
      <c r="J2531" s="203"/>
      <c r="K2531" s="203"/>
      <c r="L2531" s="208"/>
      <c r="M2531" s="209"/>
      <c r="N2531" s="210"/>
      <c r="O2531" s="210"/>
      <c r="P2531" s="210"/>
      <c r="Q2531" s="210"/>
      <c r="R2531" s="210"/>
      <c r="S2531" s="210"/>
      <c r="T2531" s="211"/>
      <c r="AT2531" s="212" t="s">
        <v>301</v>
      </c>
      <c r="AU2531" s="212" t="s">
        <v>120</v>
      </c>
      <c r="AV2531" s="13" t="s">
        <v>85</v>
      </c>
      <c r="AW2531" s="13" t="s">
        <v>32</v>
      </c>
      <c r="AX2531" s="13" t="s">
        <v>77</v>
      </c>
      <c r="AY2531" s="212" t="s">
        <v>292</v>
      </c>
    </row>
    <row r="2532" spans="1:65" s="13" customFormat="1" ht="11.25">
      <c r="B2532" s="202"/>
      <c r="C2532" s="203"/>
      <c r="D2532" s="204" t="s">
        <v>301</v>
      </c>
      <c r="E2532" s="205" t="s">
        <v>1</v>
      </c>
      <c r="F2532" s="206" t="s">
        <v>2666</v>
      </c>
      <c r="G2532" s="203"/>
      <c r="H2532" s="205" t="s">
        <v>1</v>
      </c>
      <c r="I2532" s="207"/>
      <c r="J2532" s="203"/>
      <c r="K2532" s="203"/>
      <c r="L2532" s="208"/>
      <c r="M2532" s="209"/>
      <c r="N2532" s="210"/>
      <c r="O2532" s="210"/>
      <c r="P2532" s="210"/>
      <c r="Q2532" s="210"/>
      <c r="R2532" s="210"/>
      <c r="S2532" s="210"/>
      <c r="T2532" s="211"/>
      <c r="AT2532" s="212" t="s">
        <v>301</v>
      </c>
      <c r="AU2532" s="212" t="s">
        <v>120</v>
      </c>
      <c r="AV2532" s="13" t="s">
        <v>85</v>
      </c>
      <c r="AW2532" s="13" t="s">
        <v>32</v>
      </c>
      <c r="AX2532" s="13" t="s">
        <v>77</v>
      </c>
      <c r="AY2532" s="212" t="s">
        <v>292</v>
      </c>
    </row>
    <row r="2533" spans="1:65" s="13" customFormat="1" ht="11.25">
      <c r="B2533" s="202"/>
      <c r="C2533" s="203"/>
      <c r="D2533" s="204" t="s">
        <v>301</v>
      </c>
      <c r="E2533" s="205" t="s">
        <v>1</v>
      </c>
      <c r="F2533" s="206" t="s">
        <v>2667</v>
      </c>
      <c r="G2533" s="203"/>
      <c r="H2533" s="205" t="s">
        <v>1</v>
      </c>
      <c r="I2533" s="207"/>
      <c r="J2533" s="203"/>
      <c r="K2533" s="203"/>
      <c r="L2533" s="208"/>
      <c r="M2533" s="209"/>
      <c r="N2533" s="210"/>
      <c r="O2533" s="210"/>
      <c r="P2533" s="210"/>
      <c r="Q2533" s="210"/>
      <c r="R2533" s="210"/>
      <c r="S2533" s="210"/>
      <c r="T2533" s="211"/>
      <c r="AT2533" s="212" t="s">
        <v>301</v>
      </c>
      <c r="AU2533" s="212" t="s">
        <v>120</v>
      </c>
      <c r="AV2533" s="13" t="s">
        <v>85</v>
      </c>
      <c r="AW2533" s="13" t="s">
        <v>32</v>
      </c>
      <c r="AX2533" s="13" t="s">
        <v>77</v>
      </c>
      <c r="AY2533" s="212" t="s">
        <v>292</v>
      </c>
    </row>
    <row r="2534" spans="1:65" s="13" customFormat="1" ht="33.75">
      <c r="B2534" s="202"/>
      <c r="C2534" s="203"/>
      <c r="D2534" s="204" t="s">
        <v>301</v>
      </c>
      <c r="E2534" s="205" t="s">
        <v>1</v>
      </c>
      <c r="F2534" s="206" t="s">
        <v>2668</v>
      </c>
      <c r="G2534" s="203"/>
      <c r="H2534" s="205" t="s">
        <v>1</v>
      </c>
      <c r="I2534" s="207"/>
      <c r="J2534" s="203"/>
      <c r="K2534" s="203"/>
      <c r="L2534" s="208"/>
      <c r="M2534" s="209"/>
      <c r="N2534" s="210"/>
      <c r="O2534" s="210"/>
      <c r="P2534" s="210"/>
      <c r="Q2534" s="210"/>
      <c r="R2534" s="210"/>
      <c r="S2534" s="210"/>
      <c r="T2534" s="211"/>
      <c r="AT2534" s="212" t="s">
        <v>301</v>
      </c>
      <c r="AU2534" s="212" t="s">
        <v>120</v>
      </c>
      <c r="AV2534" s="13" t="s">
        <v>85</v>
      </c>
      <c r="AW2534" s="13" t="s">
        <v>32</v>
      </c>
      <c r="AX2534" s="13" t="s">
        <v>77</v>
      </c>
      <c r="AY2534" s="212" t="s">
        <v>292</v>
      </c>
    </row>
    <row r="2535" spans="1:65" s="13" customFormat="1" ht="11.25">
      <c r="B2535" s="202"/>
      <c r="C2535" s="203"/>
      <c r="D2535" s="204" t="s">
        <v>301</v>
      </c>
      <c r="E2535" s="205" t="s">
        <v>1</v>
      </c>
      <c r="F2535" s="206" t="s">
        <v>2669</v>
      </c>
      <c r="G2535" s="203"/>
      <c r="H2535" s="205" t="s">
        <v>1</v>
      </c>
      <c r="I2535" s="207"/>
      <c r="J2535" s="203"/>
      <c r="K2535" s="203"/>
      <c r="L2535" s="208"/>
      <c r="M2535" s="209"/>
      <c r="N2535" s="210"/>
      <c r="O2535" s="210"/>
      <c r="P2535" s="210"/>
      <c r="Q2535" s="210"/>
      <c r="R2535" s="210"/>
      <c r="S2535" s="210"/>
      <c r="T2535" s="211"/>
      <c r="AT2535" s="212" t="s">
        <v>301</v>
      </c>
      <c r="AU2535" s="212" t="s">
        <v>120</v>
      </c>
      <c r="AV2535" s="13" t="s">
        <v>85</v>
      </c>
      <c r="AW2535" s="13" t="s">
        <v>32</v>
      </c>
      <c r="AX2535" s="13" t="s">
        <v>77</v>
      </c>
      <c r="AY2535" s="212" t="s">
        <v>292</v>
      </c>
    </row>
    <row r="2536" spans="1:65" s="14" customFormat="1" ht="11.25">
      <c r="B2536" s="213"/>
      <c r="C2536" s="214"/>
      <c r="D2536" s="204" t="s">
        <v>301</v>
      </c>
      <c r="E2536" s="215" t="s">
        <v>1</v>
      </c>
      <c r="F2536" s="216" t="s">
        <v>2774</v>
      </c>
      <c r="G2536" s="214"/>
      <c r="H2536" s="217">
        <v>460</v>
      </c>
      <c r="I2536" s="218"/>
      <c r="J2536" s="214"/>
      <c r="K2536" s="214"/>
      <c r="L2536" s="219"/>
      <c r="M2536" s="220"/>
      <c r="N2536" s="221"/>
      <c r="O2536" s="221"/>
      <c r="P2536" s="221"/>
      <c r="Q2536" s="221"/>
      <c r="R2536" s="221"/>
      <c r="S2536" s="221"/>
      <c r="T2536" s="222"/>
      <c r="AT2536" s="223" t="s">
        <v>301</v>
      </c>
      <c r="AU2536" s="223" t="s">
        <v>120</v>
      </c>
      <c r="AV2536" s="14" t="s">
        <v>120</v>
      </c>
      <c r="AW2536" s="14" t="s">
        <v>32</v>
      </c>
      <c r="AX2536" s="14" t="s">
        <v>77</v>
      </c>
      <c r="AY2536" s="223" t="s">
        <v>292</v>
      </c>
    </row>
    <row r="2537" spans="1:65" s="15" customFormat="1" ht="11.25">
      <c r="B2537" s="224"/>
      <c r="C2537" s="225"/>
      <c r="D2537" s="204" t="s">
        <v>301</v>
      </c>
      <c r="E2537" s="226" t="s">
        <v>1</v>
      </c>
      <c r="F2537" s="227" t="s">
        <v>304</v>
      </c>
      <c r="G2537" s="225"/>
      <c r="H2537" s="228">
        <v>460</v>
      </c>
      <c r="I2537" s="229"/>
      <c r="J2537" s="225"/>
      <c r="K2537" s="225"/>
      <c r="L2537" s="230"/>
      <c r="M2537" s="231"/>
      <c r="N2537" s="232"/>
      <c r="O2537" s="232"/>
      <c r="P2537" s="232"/>
      <c r="Q2537" s="232"/>
      <c r="R2537" s="232"/>
      <c r="S2537" s="232"/>
      <c r="T2537" s="233"/>
      <c r="AT2537" s="234" t="s">
        <v>301</v>
      </c>
      <c r="AU2537" s="234" t="s">
        <v>120</v>
      </c>
      <c r="AV2537" s="15" t="s">
        <v>299</v>
      </c>
      <c r="AW2537" s="15" t="s">
        <v>32</v>
      </c>
      <c r="AX2537" s="15" t="s">
        <v>85</v>
      </c>
      <c r="AY2537" s="234" t="s">
        <v>292</v>
      </c>
    </row>
    <row r="2538" spans="1:65" s="14" customFormat="1" ht="11.25">
      <c r="B2538" s="213"/>
      <c r="C2538" s="214"/>
      <c r="D2538" s="204" t="s">
        <v>301</v>
      </c>
      <c r="E2538" s="214"/>
      <c r="F2538" s="216" t="s">
        <v>2775</v>
      </c>
      <c r="G2538" s="214"/>
      <c r="H2538" s="217">
        <v>506</v>
      </c>
      <c r="I2538" s="218"/>
      <c r="J2538" s="214"/>
      <c r="K2538" s="214"/>
      <c r="L2538" s="219"/>
      <c r="M2538" s="220"/>
      <c r="N2538" s="221"/>
      <c r="O2538" s="221"/>
      <c r="P2538" s="221"/>
      <c r="Q2538" s="221"/>
      <c r="R2538" s="221"/>
      <c r="S2538" s="221"/>
      <c r="T2538" s="222"/>
      <c r="AT2538" s="223" t="s">
        <v>301</v>
      </c>
      <c r="AU2538" s="223" t="s">
        <v>120</v>
      </c>
      <c r="AV2538" s="14" t="s">
        <v>120</v>
      </c>
      <c r="AW2538" s="14" t="s">
        <v>4</v>
      </c>
      <c r="AX2538" s="14" t="s">
        <v>85</v>
      </c>
      <c r="AY2538" s="223" t="s">
        <v>292</v>
      </c>
    </row>
    <row r="2539" spans="1:65" s="2" customFormat="1" ht="33" customHeight="1">
      <c r="A2539" s="35"/>
      <c r="B2539" s="36"/>
      <c r="C2539" s="189" t="s">
        <v>2776</v>
      </c>
      <c r="D2539" s="189" t="s">
        <v>294</v>
      </c>
      <c r="E2539" s="190" t="s">
        <v>2777</v>
      </c>
      <c r="F2539" s="191" t="s">
        <v>2778</v>
      </c>
      <c r="G2539" s="192" t="s">
        <v>297</v>
      </c>
      <c r="H2539" s="193">
        <v>2466.41</v>
      </c>
      <c r="I2539" s="194"/>
      <c r="J2539" s="195">
        <f>ROUND(I2539*H2539,2)</f>
        <v>0</v>
      </c>
      <c r="K2539" s="191" t="s">
        <v>298</v>
      </c>
      <c r="L2539" s="40"/>
      <c r="M2539" s="196" t="s">
        <v>1</v>
      </c>
      <c r="N2539" s="197" t="s">
        <v>43</v>
      </c>
      <c r="O2539" s="72"/>
      <c r="P2539" s="198">
        <f>O2539*H2539</f>
        <v>0</v>
      </c>
      <c r="Q2539" s="198">
        <v>5.0000000000000002E-5</v>
      </c>
      <c r="R2539" s="198">
        <f>Q2539*H2539</f>
        <v>0.1233205</v>
      </c>
      <c r="S2539" s="198">
        <v>0</v>
      </c>
      <c r="T2539" s="199">
        <f>S2539*H2539</f>
        <v>0</v>
      </c>
      <c r="U2539" s="35"/>
      <c r="V2539" s="35"/>
      <c r="W2539" s="35"/>
      <c r="X2539" s="35"/>
      <c r="Y2539" s="35"/>
      <c r="Z2539" s="35"/>
      <c r="AA2539" s="35"/>
      <c r="AB2539" s="35"/>
      <c r="AC2539" s="35"/>
      <c r="AD2539" s="35"/>
      <c r="AE2539" s="35"/>
      <c r="AR2539" s="200" t="s">
        <v>438</v>
      </c>
      <c r="AT2539" s="200" t="s">
        <v>294</v>
      </c>
      <c r="AU2539" s="200" t="s">
        <v>120</v>
      </c>
      <c r="AY2539" s="18" t="s">
        <v>292</v>
      </c>
      <c r="BE2539" s="201">
        <f>IF(N2539="základní",J2539,0)</f>
        <v>0</v>
      </c>
      <c r="BF2539" s="201">
        <f>IF(N2539="snížená",J2539,0)</f>
        <v>0</v>
      </c>
      <c r="BG2539" s="201">
        <f>IF(N2539="zákl. přenesená",J2539,0)</f>
        <v>0</v>
      </c>
      <c r="BH2539" s="201">
        <f>IF(N2539="sníž. přenesená",J2539,0)</f>
        <v>0</v>
      </c>
      <c r="BI2539" s="201">
        <f>IF(N2539="nulová",J2539,0)</f>
        <v>0</v>
      </c>
      <c r="BJ2539" s="18" t="s">
        <v>120</v>
      </c>
      <c r="BK2539" s="201">
        <f>ROUND(I2539*H2539,2)</f>
        <v>0</v>
      </c>
      <c r="BL2539" s="18" t="s">
        <v>438</v>
      </c>
      <c r="BM2539" s="200" t="s">
        <v>2779</v>
      </c>
    </row>
    <row r="2540" spans="1:65" s="14" customFormat="1" ht="11.25">
      <c r="B2540" s="213"/>
      <c r="C2540" s="214"/>
      <c r="D2540" s="204" t="s">
        <v>301</v>
      </c>
      <c r="E2540" s="215" t="s">
        <v>1</v>
      </c>
      <c r="F2540" s="216" t="s">
        <v>2641</v>
      </c>
      <c r="G2540" s="214"/>
      <c r="H2540" s="217">
        <v>2466.41</v>
      </c>
      <c r="I2540" s="218"/>
      <c r="J2540" s="214"/>
      <c r="K2540" s="214"/>
      <c r="L2540" s="219"/>
      <c r="M2540" s="220"/>
      <c r="N2540" s="221"/>
      <c r="O2540" s="221"/>
      <c r="P2540" s="221"/>
      <c r="Q2540" s="221"/>
      <c r="R2540" s="221"/>
      <c r="S2540" s="221"/>
      <c r="T2540" s="222"/>
      <c r="AT2540" s="223" t="s">
        <v>301</v>
      </c>
      <c r="AU2540" s="223" t="s">
        <v>120</v>
      </c>
      <c r="AV2540" s="14" t="s">
        <v>120</v>
      </c>
      <c r="AW2540" s="14" t="s">
        <v>32</v>
      </c>
      <c r="AX2540" s="14" t="s">
        <v>85</v>
      </c>
      <c r="AY2540" s="223" t="s">
        <v>292</v>
      </c>
    </row>
    <row r="2541" spans="1:65" s="2" customFormat="1" ht="24.2" customHeight="1">
      <c r="A2541" s="35"/>
      <c r="B2541" s="36"/>
      <c r="C2541" s="189" t="s">
        <v>2780</v>
      </c>
      <c r="D2541" s="189" t="s">
        <v>294</v>
      </c>
      <c r="E2541" s="190" t="s">
        <v>2781</v>
      </c>
      <c r="F2541" s="191" t="s">
        <v>2782</v>
      </c>
      <c r="G2541" s="192" t="s">
        <v>365</v>
      </c>
      <c r="H2541" s="193">
        <v>9.1739999999999995</v>
      </c>
      <c r="I2541" s="194"/>
      <c r="J2541" s="195">
        <f>ROUND(I2541*H2541,2)</f>
        <v>0</v>
      </c>
      <c r="K2541" s="191" t="s">
        <v>298</v>
      </c>
      <c r="L2541" s="40"/>
      <c r="M2541" s="196" t="s">
        <v>1</v>
      </c>
      <c r="N2541" s="197" t="s">
        <v>43</v>
      </c>
      <c r="O2541" s="72"/>
      <c r="P2541" s="198">
        <f>O2541*H2541</f>
        <v>0</v>
      </c>
      <c r="Q2541" s="198">
        <v>0</v>
      </c>
      <c r="R2541" s="198">
        <f>Q2541*H2541</f>
        <v>0</v>
      </c>
      <c r="S2541" s="198">
        <v>0</v>
      </c>
      <c r="T2541" s="199">
        <f>S2541*H2541</f>
        <v>0</v>
      </c>
      <c r="U2541" s="35"/>
      <c r="V2541" s="35"/>
      <c r="W2541" s="35"/>
      <c r="X2541" s="35"/>
      <c r="Y2541" s="35"/>
      <c r="Z2541" s="35"/>
      <c r="AA2541" s="35"/>
      <c r="AB2541" s="35"/>
      <c r="AC2541" s="35"/>
      <c r="AD2541" s="35"/>
      <c r="AE2541" s="35"/>
      <c r="AR2541" s="200" t="s">
        <v>438</v>
      </c>
      <c r="AT2541" s="200" t="s">
        <v>294</v>
      </c>
      <c r="AU2541" s="200" t="s">
        <v>120</v>
      </c>
      <c r="AY2541" s="18" t="s">
        <v>292</v>
      </c>
      <c r="BE2541" s="201">
        <f>IF(N2541="základní",J2541,0)</f>
        <v>0</v>
      </c>
      <c r="BF2541" s="201">
        <f>IF(N2541="snížená",J2541,0)</f>
        <v>0</v>
      </c>
      <c r="BG2541" s="201">
        <f>IF(N2541="zákl. přenesená",J2541,0)</f>
        <v>0</v>
      </c>
      <c r="BH2541" s="201">
        <f>IF(N2541="sníž. přenesená",J2541,0)</f>
        <v>0</v>
      </c>
      <c r="BI2541" s="201">
        <f>IF(N2541="nulová",J2541,0)</f>
        <v>0</v>
      </c>
      <c r="BJ2541" s="18" t="s">
        <v>120</v>
      </c>
      <c r="BK2541" s="201">
        <f>ROUND(I2541*H2541,2)</f>
        <v>0</v>
      </c>
      <c r="BL2541" s="18" t="s">
        <v>438</v>
      </c>
      <c r="BM2541" s="200" t="s">
        <v>2783</v>
      </c>
    </row>
    <row r="2542" spans="1:65" s="12" customFormat="1" ht="22.9" customHeight="1">
      <c r="B2542" s="173"/>
      <c r="C2542" s="174"/>
      <c r="D2542" s="175" t="s">
        <v>76</v>
      </c>
      <c r="E2542" s="187" t="s">
        <v>2784</v>
      </c>
      <c r="F2542" s="187" t="s">
        <v>2785</v>
      </c>
      <c r="G2542" s="174"/>
      <c r="H2542" s="174"/>
      <c r="I2542" s="177"/>
      <c r="J2542" s="188">
        <f>BK2542</f>
        <v>0</v>
      </c>
      <c r="K2542" s="174"/>
      <c r="L2542" s="179"/>
      <c r="M2542" s="180"/>
      <c r="N2542" s="181"/>
      <c r="O2542" s="181"/>
      <c r="P2542" s="182">
        <f>SUM(P2543:P2663)</f>
        <v>0</v>
      </c>
      <c r="Q2542" s="181"/>
      <c r="R2542" s="182">
        <f>SUM(R2543:R2663)</f>
        <v>23.995441799999998</v>
      </c>
      <c r="S2542" s="181"/>
      <c r="T2542" s="183">
        <f>SUM(T2543:T2663)</f>
        <v>0</v>
      </c>
      <c r="AR2542" s="184" t="s">
        <v>120</v>
      </c>
      <c r="AT2542" s="185" t="s">
        <v>76</v>
      </c>
      <c r="AU2542" s="185" t="s">
        <v>85</v>
      </c>
      <c r="AY2542" s="184" t="s">
        <v>292</v>
      </c>
      <c r="BK2542" s="186">
        <f>SUM(BK2543:BK2663)</f>
        <v>0</v>
      </c>
    </row>
    <row r="2543" spans="1:65" s="2" customFormat="1" ht="16.5" customHeight="1">
      <c r="A2543" s="35"/>
      <c r="B2543" s="36"/>
      <c r="C2543" s="189" t="s">
        <v>2786</v>
      </c>
      <c r="D2543" s="189" t="s">
        <v>294</v>
      </c>
      <c r="E2543" s="190" t="s">
        <v>2787</v>
      </c>
      <c r="F2543" s="191" t="s">
        <v>2788</v>
      </c>
      <c r="G2543" s="192" t="s">
        <v>297</v>
      </c>
      <c r="H2543" s="193">
        <v>1683.6479999999999</v>
      </c>
      <c r="I2543" s="194"/>
      <c r="J2543" s="195">
        <f>ROUND(I2543*H2543,2)</f>
        <v>0</v>
      </c>
      <c r="K2543" s="191" t="s">
        <v>298</v>
      </c>
      <c r="L2543" s="40"/>
      <c r="M2543" s="196" t="s">
        <v>1</v>
      </c>
      <c r="N2543" s="197" t="s">
        <v>43</v>
      </c>
      <c r="O2543" s="72"/>
      <c r="P2543" s="198">
        <f>O2543*H2543</f>
        <v>0</v>
      </c>
      <c r="Q2543" s="198">
        <v>0</v>
      </c>
      <c r="R2543" s="198">
        <f>Q2543*H2543</f>
        <v>0</v>
      </c>
      <c r="S2543" s="198">
        <v>0</v>
      </c>
      <c r="T2543" s="199">
        <f>S2543*H2543</f>
        <v>0</v>
      </c>
      <c r="U2543" s="35"/>
      <c r="V2543" s="35"/>
      <c r="W2543" s="35"/>
      <c r="X2543" s="35"/>
      <c r="Y2543" s="35"/>
      <c r="Z2543" s="35"/>
      <c r="AA2543" s="35"/>
      <c r="AB2543" s="35"/>
      <c r="AC2543" s="35"/>
      <c r="AD2543" s="35"/>
      <c r="AE2543" s="35"/>
      <c r="AR2543" s="200" t="s">
        <v>438</v>
      </c>
      <c r="AT2543" s="200" t="s">
        <v>294</v>
      </c>
      <c r="AU2543" s="200" t="s">
        <v>120</v>
      </c>
      <c r="AY2543" s="18" t="s">
        <v>292</v>
      </c>
      <c r="BE2543" s="201">
        <f>IF(N2543="základní",J2543,0)</f>
        <v>0</v>
      </c>
      <c r="BF2543" s="201">
        <f>IF(N2543="snížená",J2543,0)</f>
        <v>0</v>
      </c>
      <c r="BG2543" s="201">
        <f>IF(N2543="zákl. přenesená",J2543,0)</f>
        <v>0</v>
      </c>
      <c r="BH2543" s="201">
        <f>IF(N2543="sníž. přenesená",J2543,0)</f>
        <v>0</v>
      </c>
      <c r="BI2543" s="201">
        <f>IF(N2543="nulová",J2543,0)</f>
        <v>0</v>
      </c>
      <c r="BJ2543" s="18" t="s">
        <v>120</v>
      </c>
      <c r="BK2543" s="201">
        <f>ROUND(I2543*H2543,2)</f>
        <v>0</v>
      </c>
      <c r="BL2543" s="18" t="s">
        <v>438</v>
      </c>
      <c r="BM2543" s="200" t="s">
        <v>2789</v>
      </c>
    </row>
    <row r="2544" spans="1:65" s="14" customFormat="1" ht="11.25">
      <c r="B2544" s="213"/>
      <c r="C2544" s="214"/>
      <c r="D2544" s="204" t="s">
        <v>301</v>
      </c>
      <c r="E2544" s="215" t="s">
        <v>1</v>
      </c>
      <c r="F2544" s="216" t="s">
        <v>170</v>
      </c>
      <c r="G2544" s="214"/>
      <c r="H2544" s="217">
        <v>1683.6479999999999</v>
      </c>
      <c r="I2544" s="218"/>
      <c r="J2544" s="214"/>
      <c r="K2544" s="214"/>
      <c r="L2544" s="219"/>
      <c r="M2544" s="220"/>
      <c r="N2544" s="221"/>
      <c r="O2544" s="221"/>
      <c r="P2544" s="221"/>
      <c r="Q2544" s="221"/>
      <c r="R2544" s="221"/>
      <c r="S2544" s="221"/>
      <c r="T2544" s="222"/>
      <c r="AT2544" s="223" t="s">
        <v>301</v>
      </c>
      <c r="AU2544" s="223" t="s">
        <v>120</v>
      </c>
      <c r="AV2544" s="14" t="s">
        <v>120</v>
      </c>
      <c r="AW2544" s="14" t="s">
        <v>32</v>
      </c>
      <c r="AX2544" s="14" t="s">
        <v>85</v>
      </c>
      <c r="AY2544" s="223" t="s">
        <v>292</v>
      </c>
    </row>
    <row r="2545" spans="1:65" s="2" customFormat="1" ht="16.5" customHeight="1">
      <c r="A2545" s="35"/>
      <c r="B2545" s="36"/>
      <c r="C2545" s="189" t="s">
        <v>2790</v>
      </c>
      <c r="D2545" s="189" t="s">
        <v>294</v>
      </c>
      <c r="E2545" s="190" t="s">
        <v>2791</v>
      </c>
      <c r="F2545" s="191" t="s">
        <v>2792</v>
      </c>
      <c r="G2545" s="192" t="s">
        <v>297</v>
      </c>
      <c r="H2545" s="193">
        <v>1683.6479999999999</v>
      </c>
      <c r="I2545" s="194"/>
      <c r="J2545" s="195">
        <f>ROUND(I2545*H2545,2)</f>
        <v>0</v>
      </c>
      <c r="K2545" s="191" t="s">
        <v>298</v>
      </c>
      <c r="L2545" s="40"/>
      <c r="M2545" s="196" t="s">
        <v>1</v>
      </c>
      <c r="N2545" s="197" t="s">
        <v>43</v>
      </c>
      <c r="O2545" s="72"/>
      <c r="P2545" s="198">
        <f>O2545*H2545</f>
        <v>0</v>
      </c>
      <c r="Q2545" s="198">
        <v>2.9999999999999997E-4</v>
      </c>
      <c r="R2545" s="198">
        <f>Q2545*H2545</f>
        <v>0.50509439999999994</v>
      </c>
      <c r="S2545" s="198">
        <v>0</v>
      </c>
      <c r="T2545" s="199">
        <f>S2545*H2545</f>
        <v>0</v>
      </c>
      <c r="U2545" s="35"/>
      <c r="V2545" s="35"/>
      <c r="W2545" s="35"/>
      <c r="X2545" s="35"/>
      <c r="Y2545" s="35"/>
      <c r="Z2545" s="35"/>
      <c r="AA2545" s="35"/>
      <c r="AB2545" s="35"/>
      <c r="AC2545" s="35"/>
      <c r="AD2545" s="35"/>
      <c r="AE2545" s="35"/>
      <c r="AR2545" s="200" t="s">
        <v>438</v>
      </c>
      <c r="AT2545" s="200" t="s">
        <v>294</v>
      </c>
      <c r="AU2545" s="200" t="s">
        <v>120</v>
      </c>
      <c r="AY2545" s="18" t="s">
        <v>292</v>
      </c>
      <c r="BE2545" s="201">
        <f>IF(N2545="základní",J2545,0)</f>
        <v>0</v>
      </c>
      <c r="BF2545" s="201">
        <f>IF(N2545="snížená",J2545,0)</f>
        <v>0</v>
      </c>
      <c r="BG2545" s="201">
        <f>IF(N2545="zákl. přenesená",J2545,0)</f>
        <v>0</v>
      </c>
      <c r="BH2545" s="201">
        <f>IF(N2545="sníž. přenesená",J2545,0)</f>
        <v>0</v>
      </c>
      <c r="BI2545" s="201">
        <f>IF(N2545="nulová",J2545,0)</f>
        <v>0</v>
      </c>
      <c r="BJ2545" s="18" t="s">
        <v>120</v>
      </c>
      <c r="BK2545" s="201">
        <f>ROUND(I2545*H2545,2)</f>
        <v>0</v>
      </c>
      <c r="BL2545" s="18" t="s">
        <v>438</v>
      </c>
      <c r="BM2545" s="200" t="s">
        <v>2793</v>
      </c>
    </row>
    <row r="2546" spans="1:65" s="14" customFormat="1" ht="11.25">
      <c r="B2546" s="213"/>
      <c r="C2546" s="214"/>
      <c r="D2546" s="204" t="s">
        <v>301</v>
      </c>
      <c r="E2546" s="215" t="s">
        <v>1</v>
      </c>
      <c r="F2546" s="216" t="s">
        <v>170</v>
      </c>
      <c r="G2546" s="214"/>
      <c r="H2546" s="217">
        <v>1683.6479999999999</v>
      </c>
      <c r="I2546" s="218"/>
      <c r="J2546" s="214"/>
      <c r="K2546" s="214"/>
      <c r="L2546" s="219"/>
      <c r="M2546" s="220"/>
      <c r="N2546" s="221"/>
      <c r="O2546" s="221"/>
      <c r="P2546" s="221"/>
      <c r="Q2546" s="221"/>
      <c r="R2546" s="221"/>
      <c r="S2546" s="221"/>
      <c r="T2546" s="222"/>
      <c r="AT2546" s="223" t="s">
        <v>301</v>
      </c>
      <c r="AU2546" s="223" t="s">
        <v>120</v>
      </c>
      <c r="AV2546" s="14" t="s">
        <v>120</v>
      </c>
      <c r="AW2546" s="14" t="s">
        <v>32</v>
      </c>
      <c r="AX2546" s="14" t="s">
        <v>85</v>
      </c>
      <c r="AY2546" s="223" t="s">
        <v>292</v>
      </c>
    </row>
    <row r="2547" spans="1:65" s="2" customFormat="1" ht="24.2" customHeight="1">
      <c r="A2547" s="35"/>
      <c r="B2547" s="36"/>
      <c r="C2547" s="189" t="s">
        <v>2794</v>
      </c>
      <c r="D2547" s="189" t="s">
        <v>294</v>
      </c>
      <c r="E2547" s="190" t="s">
        <v>2795</v>
      </c>
      <c r="F2547" s="191" t="s">
        <v>2796</v>
      </c>
      <c r="G2547" s="192" t="s">
        <v>297</v>
      </c>
      <c r="H2547" s="193">
        <v>1683.6479999999999</v>
      </c>
      <c r="I2547" s="194"/>
      <c r="J2547" s="195">
        <f>ROUND(I2547*H2547,2)</f>
        <v>0</v>
      </c>
      <c r="K2547" s="191" t="s">
        <v>298</v>
      </c>
      <c r="L2547" s="40"/>
      <c r="M2547" s="196" t="s">
        <v>1</v>
      </c>
      <c r="N2547" s="197" t="s">
        <v>43</v>
      </c>
      <c r="O2547" s="72"/>
      <c r="P2547" s="198">
        <f>O2547*H2547</f>
        <v>0</v>
      </c>
      <c r="Q2547" s="198">
        <v>1.5E-3</v>
      </c>
      <c r="R2547" s="198">
        <f>Q2547*H2547</f>
        <v>2.5254719999999997</v>
      </c>
      <c r="S2547" s="198">
        <v>0</v>
      </c>
      <c r="T2547" s="199">
        <f>S2547*H2547</f>
        <v>0</v>
      </c>
      <c r="U2547" s="35"/>
      <c r="V2547" s="35"/>
      <c r="W2547" s="35"/>
      <c r="X2547" s="35"/>
      <c r="Y2547" s="35"/>
      <c r="Z2547" s="35"/>
      <c r="AA2547" s="35"/>
      <c r="AB2547" s="35"/>
      <c r="AC2547" s="35"/>
      <c r="AD2547" s="35"/>
      <c r="AE2547" s="35"/>
      <c r="AR2547" s="200" t="s">
        <v>438</v>
      </c>
      <c r="AT2547" s="200" t="s">
        <v>294</v>
      </c>
      <c r="AU2547" s="200" t="s">
        <v>120</v>
      </c>
      <c r="AY2547" s="18" t="s">
        <v>292</v>
      </c>
      <c r="BE2547" s="201">
        <f>IF(N2547="základní",J2547,0)</f>
        <v>0</v>
      </c>
      <c r="BF2547" s="201">
        <f>IF(N2547="snížená",J2547,0)</f>
        <v>0</v>
      </c>
      <c r="BG2547" s="201">
        <f>IF(N2547="zákl. přenesená",J2547,0)</f>
        <v>0</v>
      </c>
      <c r="BH2547" s="201">
        <f>IF(N2547="sníž. přenesená",J2547,0)</f>
        <v>0</v>
      </c>
      <c r="BI2547" s="201">
        <f>IF(N2547="nulová",J2547,0)</f>
        <v>0</v>
      </c>
      <c r="BJ2547" s="18" t="s">
        <v>120</v>
      </c>
      <c r="BK2547" s="201">
        <f>ROUND(I2547*H2547,2)</f>
        <v>0</v>
      </c>
      <c r="BL2547" s="18" t="s">
        <v>438</v>
      </c>
      <c r="BM2547" s="200" t="s">
        <v>2797</v>
      </c>
    </row>
    <row r="2548" spans="1:65" s="14" customFormat="1" ht="11.25">
      <c r="B2548" s="213"/>
      <c r="C2548" s="214"/>
      <c r="D2548" s="204" t="s">
        <v>301</v>
      </c>
      <c r="E2548" s="215" t="s">
        <v>1</v>
      </c>
      <c r="F2548" s="216" t="s">
        <v>170</v>
      </c>
      <c r="G2548" s="214"/>
      <c r="H2548" s="217">
        <v>1683.6479999999999</v>
      </c>
      <c r="I2548" s="218"/>
      <c r="J2548" s="214"/>
      <c r="K2548" s="214"/>
      <c r="L2548" s="219"/>
      <c r="M2548" s="220"/>
      <c r="N2548" s="221"/>
      <c r="O2548" s="221"/>
      <c r="P2548" s="221"/>
      <c r="Q2548" s="221"/>
      <c r="R2548" s="221"/>
      <c r="S2548" s="221"/>
      <c r="T2548" s="222"/>
      <c r="AT2548" s="223" t="s">
        <v>301</v>
      </c>
      <c r="AU2548" s="223" t="s">
        <v>120</v>
      </c>
      <c r="AV2548" s="14" t="s">
        <v>120</v>
      </c>
      <c r="AW2548" s="14" t="s">
        <v>32</v>
      </c>
      <c r="AX2548" s="14" t="s">
        <v>85</v>
      </c>
      <c r="AY2548" s="223" t="s">
        <v>292</v>
      </c>
    </row>
    <row r="2549" spans="1:65" s="2" customFormat="1" ht="33" customHeight="1">
      <c r="A2549" s="35"/>
      <c r="B2549" s="36"/>
      <c r="C2549" s="189" t="s">
        <v>2798</v>
      </c>
      <c r="D2549" s="189" t="s">
        <v>294</v>
      </c>
      <c r="E2549" s="190" t="s">
        <v>2799</v>
      </c>
      <c r="F2549" s="191" t="s">
        <v>2800</v>
      </c>
      <c r="G2549" s="192" t="s">
        <v>297</v>
      </c>
      <c r="H2549" s="193">
        <v>1683.6479999999999</v>
      </c>
      <c r="I2549" s="194"/>
      <c r="J2549" s="195">
        <f>ROUND(I2549*H2549,2)</f>
        <v>0</v>
      </c>
      <c r="K2549" s="191" t="s">
        <v>298</v>
      </c>
      <c r="L2549" s="40"/>
      <c r="M2549" s="196" t="s">
        <v>1</v>
      </c>
      <c r="N2549" s="197" t="s">
        <v>43</v>
      </c>
      <c r="O2549" s="72"/>
      <c r="P2549" s="198">
        <f>O2549*H2549</f>
        <v>0</v>
      </c>
      <c r="Q2549" s="198">
        <v>6.0000000000000001E-3</v>
      </c>
      <c r="R2549" s="198">
        <f>Q2549*H2549</f>
        <v>10.101887999999999</v>
      </c>
      <c r="S2549" s="198">
        <v>0</v>
      </c>
      <c r="T2549" s="199">
        <f>S2549*H2549</f>
        <v>0</v>
      </c>
      <c r="U2549" s="35"/>
      <c r="V2549" s="35"/>
      <c r="W2549" s="35"/>
      <c r="X2549" s="35"/>
      <c r="Y2549" s="35"/>
      <c r="Z2549" s="35"/>
      <c r="AA2549" s="35"/>
      <c r="AB2549" s="35"/>
      <c r="AC2549" s="35"/>
      <c r="AD2549" s="35"/>
      <c r="AE2549" s="35"/>
      <c r="AR2549" s="200" t="s">
        <v>438</v>
      </c>
      <c r="AT2549" s="200" t="s">
        <v>294</v>
      </c>
      <c r="AU2549" s="200" t="s">
        <v>120</v>
      </c>
      <c r="AY2549" s="18" t="s">
        <v>292</v>
      </c>
      <c r="BE2549" s="201">
        <f>IF(N2549="základní",J2549,0)</f>
        <v>0</v>
      </c>
      <c r="BF2549" s="201">
        <f>IF(N2549="snížená",J2549,0)</f>
        <v>0</v>
      </c>
      <c r="BG2549" s="201">
        <f>IF(N2549="zákl. přenesená",J2549,0)</f>
        <v>0</v>
      </c>
      <c r="BH2549" s="201">
        <f>IF(N2549="sníž. přenesená",J2549,0)</f>
        <v>0</v>
      </c>
      <c r="BI2549" s="201">
        <f>IF(N2549="nulová",J2549,0)</f>
        <v>0</v>
      </c>
      <c r="BJ2549" s="18" t="s">
        <v>120</v>
      </c>
      <c r="BK2549" s="201">
        <f>ROUND(I2549*H2549,2)</f>
        <v>0</v>
      </c>
      <c r="BL2549" s="18" t="s">
        <v>438</v>
      </c>
      <c r="BM2549" s="200" t="s">
        <v>2801</v>
      </c>
    </row>
    <row r="2550" spans="1:65" s="13" customFormat="1" ht="11.25">
      <c r="B2550" s="202"/>
      <c r="C2550" s="203"/>
      <c r="D2550" s="204" t="s">
        <v>301</v>
      </c>
      <c r="E2550" s="205" t="s">
        <v>1</v>
      </c>
      <c r="F2550" s="206" t="s">
        <v>536</v>
      </c>
      <c r="G2550" s="203"/>
      <c r="H2550" s="205" t="s">
        <v>1</v>
      </c>
      <c r="I2550" s="207"/>
      <c r="J2550" s="203"/>
      <c r="K2550" s="203"/>
      <c r="L2550" s="208"/>
      <c r="M2550" s="209"/>
      <c r="N2550" s="210"/>
      <c r="O2550" s="210"/>
      <c r="P2550" s="210"/>
      <c r="Q2550" s="210"/>
      <c r="R2550" s="210"/>
      <c r="S2550" s="210"/>
      <c r="T2550" s="211"/>
      <c r="AT2550" s="212" t="s">
        <v>301</v>
      </c>
      <c r="AU2550" s="212" t="s">
        <v>120</v>
      </c>
      <c r="AV2550" s="13" t="s">
        <v>85</v>
      </c>
      <c r="AW2550" s="13" t="s">
        <v>32</v>
      </c>
      <c r="AX2550" s="13" t="s">
        <v>77</v>
      </c>
      <c r="AY2550" s="212" t="s">
        <v>292</v>
      </c>
    </row>
    <row r="2551" spans="1:65" s="14" customFormat="1" ht="11.25">
      <c r="B2551" s="213"/>
      <c r="C2551" s="214"/>
      <c r="D2551" s="204" t="s">
        <v>301</v>
      </c>
      <c r="E2551" s="215" t="s">
        <v>1</v>
      </c>
      <c r="F2551" s="216" t="s">
        <v>2802</v>
      </c>
      <c r="G2551" s="214"/>
      <c r="H2551" s="217">
        <v>8.3119999999999994</v>
      </c>
      <c r="I2551" s="218"/>
      <c r="J2551" s="214"/>
      <c r="K2551" s="214"/>
      <c r="L2551" s="219"/>
      <c r="M2551" s="220"/>
      <c r="N2551" s="221"/>
      <c r="O2551" s="221"/>
      <c r="P2551" s="221"/>
      <c r="Q2551" s="221"/>
      <c r="R2551" s="221"/>
      <c r="S2551" s="221"/>
      <c r="T2551" s="222"/>
      <c r="AT2551" s="223" t="s">
        <v>301</v>
      </c>
      <c r="AU2551" s="223" t="s">
        <v>120</v>
      </c>
      <c r="AV2551" s="14" t="s">
        <v>120</v>
      </c>
      <c r="AW2551" s="14" t="s">
        <v>32</v>
      </c>
      <c r="AX2551" s="14" t="s">
        <v>77</v>
      </c>
      <c r="AY2551" s="223" t="s">
        <v>292</v>
      </c>
    </row>
    <row r="2552" spans="1:65" s="14" customFormat="1" ht="11.25">
      <c r="B2552" s="213"/>
      <c r="C2552" s="214"/>
      <c r="D2552" s="204" t="s">
        <v>301</v>
      </c>
      <c r="E2552" s="215" t="s">
        <v>1</v>
      </c>
      <c r="F2552" s="216" t="s">
        <v>2803</v>
      </c>
      <c r="G2552" s="214"/>
      <c r="H2552" s="217">
        <v>8.2560000000000002</v>
      </c>
      <c r="I2552" s="218"/>
      <c r="J2552" s="214"/>
      <c r="K2552" s="214"/>
      <c r="L2552" s="219"/>
      <c r="M2552" s="220"/>
      <c r="N2552" s="221"/>
      <c r="O2552" s="221"/>
      <c r="P2552" s="221"/>
      <c r="Q2552" s="221"/>
      <c r="R2552" s="221"/>
      <c r="S2552" s="221"/>
      <c r="T2552" s="222"/>
      <c r="AT2552" s="223" t="s">
        <v>301</v>
      </c>
      <c r="AU2552" s="223" t="s">
        <v>120</v>
      </c>
      <c r="AV2552" s="14" t="s">
        <v>120</v>
      </c>
      <c r="AW2552" s="14" t="s">
        <v>32</v>
      </c>
      <c r="AX2552" s="14" t="s">
        <v>77</v>
      </c>
      <c r="AY2552" s="223" t="s">
        <v>292</v>
      </c>
    </row>
    <row r="2553" spans="1:65" s="14" customFormat="1" ht="11.25">
      <c r="B2553" s="213"/>
      <c r="C2553" s="214"/>
      <c r="D2553" s="204" t="s">
        <v>301</v>
      </c>
      <c r="E2553" s="215" t="s">
        <v>1</v>
      </c>
      <c r="F2553" s="216" t="s">
        <v>2804</v>
      </c>
      <c r="G2553" s="214"/>
      <c r="H2553" s="217">
        <v>23.968</v>
      </c>
      <c r="I2553" s="218"/>
      <c r="J2553" s="214"/>
      <c r="K2553" s="214"/>
      <c r="L2553" s="219"/>
      <c r="M2553" s="220"/>
      <c r="N2553" s="221"/>
      <c r="O2553" s="221"/>
      <c r="P2553" s="221"/>
      <c r="Q2553" s="221"/>
      <c r="R2553" s="221"/>
      <c r="S2553" s="221"/>
      <c r="T2553" s="222"/>
      <c r="AT2553" s="223" t="s">
        <v>301</v>
      </c>
      <c r="AU2553" s="223" t="s">
        <v>120</v>
      </c>
      <c r="AV2553" s="14" t="s">
        <v>120</v>
      </c>
      <c r="AW2553" s="14" t="s">
        <v>32</v>
      </c>
      <c r="AX2553" s="14" t="s">
        <v>77</v>
      </c>
      <c r="AY2553" s="223" t="s">
        <v>292</v>
      </c>
    </row>
    <row r="2554" spans="1:65" s="14" customFormat="1" ht="11.25">
      <c r="B2554" s="213"/>
      <c r="C2554" s="214"/>
      <c r="D2554" s="204" t="s">
        <v>301</v>
      </c>
      <c r="E2554" s="215" t="s">
        <v>1</v>
      </c>
      <c r="F2554" s="216" t="s">
        <v>2805</v>
      </c>
      <c r="G2554" s="214"/>
      <c r="H2554" s="217">
        <v>19.872</v>
      </c>
      <c r="I2554" s="218"/>
      <c r="J2554" s="214"/>
      <c r="K2554" s="214"/>
      <c r="L2554" s="219"/>
      <c r="M2554" s="220"/>
      <c r="N2554" s="221"/>
      <c r="O2554" s="221"/>
      <c r="P2554" s="221"/>
      <c r="Q2554" s="221"/>
      <c r="R2554" s="221"/>
      <c r="S2554" s="221"/>
      <c r="T2554" s="222"/>
      <c r="AT2554" s="223" t="s">
        <v>301</v>
      </c>
      <c r="AU2554" s="223" t="s">
        <v>120</v>
      </c>
      <c r="AV2554" s="14" t="s">
        <v>120</v>
      </c>
      <c r="AW2554" s="14" t="s">
        <v>32</v>
      </c>
      <c r="AX2554" s="14" t="s">
        <v>77</v>
      </c>
      <c r="AY2554" s="223" t="s">
        <v>292</v>
      </c>
    </row>
    <row r="2555" spans="1:65" s="14" customFormat="1" ht="11.25">
      <c r="B2555" s="213"/>
      <c r="C2555" s="214"/>
      <c r="D2555" s="204" t="s">
        <v>301</v>
      </c>
      <c r="E2555" s="215" t="s">
        <v>1</v>
      </c>
      <c r="F2555" s="216" t="s">
        <v>2806</v>
      </c>
      <c r="G2555" s="214"/>
      <c r="H2555" s="217">
        <v>22.108000000000001</v>
      </c>
      <c r="I2555" s="218"/>
      <c r="J2555" s="214"/>
      <c r="K2555" s="214"/>
      <c r="L2555" s="219"/>
      <c r="M2555" s="220"/>
      <c r="N2555" s="221"/>
      <c r="O2555" s="221"/>
      <c r="P2555" s="221"/>
      <c r="Q2555" s="221"/>
      <c r="R2555" s="221"/>
      <c r="S2555" s="221"/>
      <c r="T2555" s="222"/>
      <c r="AT2555" s="223" t="s">
        <v>301</v>
      </c>
      <c r="AU2555" s="223" t="s">
        <v>120</v>
      </c>
      <c r="AV2555" s="14" t="s">
        <v>120</v>
      </c>
      <c r="AW2555" s="14" t="s">
        <v>32</v>
      </c>
      <c r="AX2555" s="14" t="s">
        <v>77</v>
      </c>
      <c r="AY2555" s="223" t="s">
        <v>292</v>
      </c>
    </row>
    <row r="2556" spans="1:65" s="14" customFormat="1" ht="11.25">
      <c r="B2556" s="213"/>
      <c r="C2556" s="214"/>
      <c r="D2556" s="204" t="s">
        <v>301</v>
      </c>
      <c r="E2556" s="215" t="s">
        <v>1</v>
      </c>
      <c r="F2556" s="216" t="s">
        <v>2807</v>
      </c>
      <c r="G2556" s="214"/>
      <c r="H2556" s="217">
        <v>19.872</v>
      </c>
      <c r="I2556" s="218"/>
      <c r="J2556" s="214"/>
      <c r="K2556" s="214"/>
      <c r="L2556" s="219"/>
      <c r="M2556" s="220"/>
      <c r="N2556" s="221"/>
      <c r="O2556" s="221"/>
      <c r="P2556" s="221"/>
      <c r="Q2556" s="221"/>
      <c r="R2556" s="221"/>
      <c r="S2556" s="221"/>
      <c r="T2556" s="222"/>
      <c r="AT2556" s="223" t="s">
        <v>301</v>
      </c>
      <c r="AU2556" s="223" t="s">
        <v>120</v>
      </c>
      <c r="AV2556" s="14" t="s">
        <v>120</v>
      </c>
      <c r="AW2556" s="14" t="s">
        <v>32</v>
      </c>
      <c r="AX2556" s="14" t="s">
        <v>77</v>
      </c>
      <c r="AY2556" s="223" t="s">
        <v>292</v>
      </c>
    </row>
    <row r="2557" spans="1:65" s="14" customFormat="1" ht="11.25">
      <c r="B2557" s="213"/>
      <c r="C2557" s="214"/>
      <c r="D2557" s="204" t="s">
        <v>301</v>
      </c>
      <c r="E2557" s="215" t="s">
        <v>1</v>
      </c>
      <c r="F2557" s="216" t="s">
        <v>2808</v>
      </c>
      <c r="G2557" s="214"/>
      <c r="H2557" s="217">
        <v>19.872</v>
      </c>
      <c r="I2557" s="218"/>
      <c r="J2557" s="214"/>
      <c r="K2557" s="214"/>
      <c r="L2557" s="219"/>
      <c r="M2557" s="220"/>
      <c r="N2557" s="221"/>
      <c r="O2557" s="221"/>
      <c r="P2557" s="221"/>
      <c r="Q2557" s="221"/>
      <c r="R2557" s="221"/>
      <c r="S2557" s="221"/>
      <c r="T2557" s="222"/>
      <c r="AT2557" s="223" t="s">
        <v>301</v>
      </c>
      <c r="AU2557" s="223" t="s">
        <v>120</v>
      </c>
      <c r="AV2557" s="14" t="s">
        <v>120</v>
      </c>
      <c r="AW2557" s="14" t="s">
        <v>32</v>
      </c>
      <c r="AX2557" s="14" t="s">
        <v>77</v>
      </c>
      <c r="AY2557" s="223" t="s">
        <v>292</v>
      </c>
    </row>
    <row r="2558" spans="1:65" s="14" customFormat="1" ht="11.25">
      <c r="B2558" s="213"/>
      <c r="C2558" s="214"/>
      <c r="D2558" s="204" t="s">
        <v>301</v>
      </c>
      <c r="E2558" s="215" t="s">
        <v>1</v>
      </c>
      <c r="F2558" s="216" t="s">
        <v>2809</v>
      </c>
      <c r="G2558" s="214"/>
      <c r="H2558" s="217">
        <v>30.558</v>
      </c>
      <c r="I2558" s="218"/>
      <c r="J2558" s="214"/>
      <c r="K2558" s="214"/>
      <c r="L2558" s="219"/>
      <c r="M2558" s="220"/>
      <c r="N2558" s="221"/>
      <c r="O2558" s="221"/>
      <c r="P2558" s="221"/>
      <c r="Q2558" s="221"/>
      <c r="R2558" s="221"/>
      <c r="S2558" s="221"/>
      <c r="T2558" s="222"/>
      <c r="AT2558" s="223" t="s">
        <v>301</v>
      </c>
      <c r="AU2558" s="223" t="s">
        <v>120</v>
      </c>
      <c r="AV2558" s="14" t="s">
        <v>120</v>
      </c>
      <c r="AW2558" s="14" t="s">
        <v>32</v>
      </c>
      <c r="AX2558" s="14" t="s">
        <v>77</v>
      </c>
      <c r="AY2558" s="223" t="s">
        <v>292</v>
      </c>
    </row>
    <row r="2559" spans="1:65" s="14" customFormat="1" ht="11.25">
      <c r="B2559" s="213"/>
      <c r="C2559" s="214"/>
      <c r="D2559" s="204" t="s">
        <v>301</v>
      </c>
      <c r="E2559" s="215" t="s">
        <v>1</v>
      </c>
      <c r="F2559" s="216" t="s">
        <v>2810</v>
      </c>
      <c r="G2559" s="214"/>
      <c r="H2559" s="217">
        <v>19.872</v>
      </c>
      <c r="I2559" s="218"/>
      <c r="J2559" s="214"/>
      <c r="K2559" s="214"/>
      <c r="L2559" s="219"/>
      <c r="M2559" s="220"/>
      <c r="N2559" s="221"/>
      <c r="O2559" s="221"/>
      <c r="P2559" s="221"/>
      <c r="Q2559" s="221"/>
      <c r="R2559" s="221"/>
      <c r="S2559" s="221"/>
      <c r="T2559" s="222"/>
      <c r="AT2559" s="223" t="s">
        <v>301</v>
      </c>
      <c r="AU2559" s="223" t="s">
        <v>120</v>
      </c>
      <c r="AV2559" s="14" t="s">
        <v>120</v>
      </c>
      <c r="AW2559" s="14" t="s">
        <v>32</v>
      </c>
      <c r="AX2559" s="14" t="s">
        <v>77</v>
      </c>
      <c r="AY2559" s="223" t="s">
        <v>292</v>
      </c>
    </row>
    <row r="2560" spans="1:65" s="14" customFormat="1" ht="11.25">
      <c r="B2560" s="213"/>
      <c r="C2560" s="214"/>
      <c r="D2560" s="204" t="s">
        <v>301</v>
      </c>
      <c r="E2560" s="215" t="s">
        <v>1</v>
      </c>
      <c r="F2560" s="216" t="s">
        <v>2811</v>
      </c>
      <c r="G2560" s="214"/>
      <c r="H2560" s="217">
        <v>19.872</v>
      </c>
      <c r="I2560" s="218"/>
      <c r="J2560" s="214"/>
      <c r="K2560" s="214"/>
      <c r="L2560" s="219"/>
      <c r="M2560" s="220"/>
      <c r="N2560" s="221"/>
      <c r="O2560" s="221"/>
      <c r="P2560" s="221"/>
      <c r="Q2560" s="221"/>
      <c r="R2560" s="221"/>
      <c r="S2560" s="221"/>
      <c r="T2560" s="222"/>
      <c r="AT2560" s="223" t="s">
        <v>301</v>
      </c>
      <c r="AU2560" s="223" t="s">
        <v>120</v>
      </c>
      <c r="AV2560" s="14" t="s">
        <v>120</v>
      </c>
      <c r="AW2560" s="14" t="s">
        <v>32</v>
      </c>
      <c r="AX2560" s="14" t="s">
        <v>77</v>
      </c>
      <c r="AY2560" s="223" t="s">
        <v>292</v>
      </c>
    </row>
    <row r="2561" spans="2:51" s="14" customFormat="1" ht="11.25">
      <c r="B2561" s="213"/>
      <c r="C2561" s="214"/>
      <c r="D2561" s="204" t="s">
        <v>301</v>
      </c>
      <c r="E2561" s="215" t="s">
        <v>1</v>
      </c>
      <c r="F2561" s="216" t="s">
        <v>2812</v>
      </c>
      <c r="G2561" s="214"/>
      <c r="H2561" s="217">
        <v>19.872</v>
      </c>
      <c r="I2561" s="218"/>
      <c r="J2561" s="214"/>
      <c r="K2561" s="214"/>
      <c r="L2561" s="219"/>
      <c r="M2561" s="220"/>
      <c r="N2561" s="221"/>
      <c r="O2561" s="221"/>
      <c r="P2561" s="221"/>
      <c r="Q2561" s="221"/>
      <c r="R2561" s="221"/>
      <c r="S2561" s="221"/>
      <c r="T2561" s="222"/>
      <c r="AT2561" s="223" t="s">
        <v>301</v>
      </c>
      <c r="AU2561" s="223" t="s">
        <v>120</v>
      </c>
      <c r="AV2561" s="14" t="s">
        <v>120</v>
      </c>
      <c r="AW2561" s="14" t="s">
        <v>32</v>
      </c>
      <c r="AX2561" s="14" t="s">
        <v>77</v>
      </c>
      <c r="AY2561" s="223" t="s">
        <v>292</v>
      </c>
    </row>
    <row r="2562" spans="2:51" s="14" customFormat="1" ht="11.25">
      <c r="B2562" s="213"/>
      <c r="C2562" s="214"/>
      <c r="D2562" s="204" t="s">
        <v>301</v>
      </c>
      <c r="E2562" s="215" t="s">
        <v>1</v>
      </c>
      <c r="F2562" s="216" t="s">
        <v>2813</v>
      </c>
      <c r="G2562" s="214"/>
      <c r="H2562" s="217">
        <v>22.108000000000001</v>
      </c>
      <c r="I2562" s="218"/>
      <c r="J2562" s="214"/>
      <c r="K2562" s="214"/>
      <c r="L2562" s="219"/>
      <c r="M2562" s="220"/>
      <c r="N2562" s="221"/>
      <c r="O2562" s="221"/>
      <c r="P2562" s="221"/>
      <c r="Q2562" s="221"/>
      <c r="R2562" s="221"/>
      <c r="S2562" s="221"/>
      <c r="T2562" s="222"/>
      <c r="AT2562" s="223" t="s">
        <v>301</v>
      </c>
      <c r="AU2562" s="223" t="s">
        <v>120</v>
      </c>
      <c r="AV2562" s="14" t="s">
        <v>120</v>
      </c>
      <c r="AW2562" s="14" t="s">
        <v>32</v>
      </c>
      <c r="AX2562" s="14" t="s">
        <v>77</v>
      </c>
      <c r="AY2562" s="223" t="s">
        <v>292</v>
      </c>
    </row>
    <row r="2563" spans="2:51" s="14" customFormat="1" ht="11.25">
      <c r="B2563" s="213"/>
      <c r="C2563" s="214"/>
      <c r="D2563" s="204" t="s">
        <v>301</v>
      </c>
      <c r="E2563" s="215" t="s">
        <v>1</v>
      </c>
      <c r="F2563" s="216" t="s">
        <v>2814</v>
      </c>
      <c r="G2563" s="214"/>
      <c r="H2563" s="217">
        <v>19.872</v>
      </c>
      <c r="I2563" s="218"/>
      <c r="J2563" s="214"/>
      <c r="K2563" s="214"/>
      <c r="L2563" s="219"/>
      <c r="M2563" s="220"/>
      <c r="N2563" s="221"/>
      <c r="O2563" s="221"/>
      <c r="P2563" s="221"/>
      <c r="Q2563" s="221"/>
      <c r="R2563" s="221"/>
      <c r="S2563" s="221"/>
      <c r="T2563" s="222"/>
      <c r="AT2563" s="223" t="s">
        <v>301</v>
      </c>
      <c r="AU2563" s="223" t="s">
        <v>120</v>
      </c>
      <c r="AV2563" s="14" t="s">
        <v>120</v>
      </c>
      <c r="AW2563" s="14" t="s">
        <v>32</v>
      </c>
      <c r="AX2563" s="14" t="s">
        <v>77</v>
      </c>
      <c r="AY2563" s="223" t="s">
        <v>292</v>
      </c>
    </row>
    <row r="2564" spans="2:51" s="14" customFormat="1" ht="11.25">
      <c r="B2564" s="213"/>
      <c r="C2564" s="214"/>
      <c r="D2564" s="204" t="s">
        <v>301</v>
      </c>
      <c r="E2564" s="215" t="s">
        <v>1</v>
      </c>
      <c r="F2564" s="216" t="s">
        <v>2815</v>
      </c>
      <c r="G2564" s="214"/>
      <c r="H2564" s="217">
        <v>19.872</v>
      </c>
      <c r="I2564" s="218"/>
      <c r="J2564" s="214"/>
      <c r="K2564" s="214"/>
      <c r="L2564" s="219"/>
      <c r="M2564" s="220"/>
      <c r="N2564" s="221"/>
      <c r="O2564" s="221"/>
      <c r="P2564" s="221"/>
      <c r="Q2564" s="221"/>
      <c r="R2564" s="221"/>
      <c r="S2564" s="221"/>
      <c r="T2564" s="222"/>
      <c r="AT2564" s="223" t="s">
        <v>301</v>
      </c>
      <c r="AU2564" s="223" t="s">
        <v>120</v>
      </c>
      <c r="AV2564" s="14" t="s">
        <v>120</v>
      </c>
      <c r="AW2564" s="14" t="s">
        <v>32</v>
      </c>
      <c r="AX2564" s="14" t="s">
        <v>77</v>
      </c>
      <c r="AY2564" s="223" t="s">
        <v>292</v>
      </c>
    </row>
    <row r="2565" spans="2:51" s="14" customFormat="1" ht="11.25">
      <c r="B2565" s="213"/>
      <c r="C2565" s="214"/>
      <c r="D2565" s="204" t="s">
        <v>301</v>
      </c>
      <c r="E2565" s="215" t="s">
        <v>1</v>
      </c>
      <c r="F2565" s="216" t="s">
        <v>2816</v>
      </c>
      <c r="G2565" s="214"/>
      <c r="H2565" s="217">
        <v>39.968000000000004</v>
      </c>
      <c r="I2565" s="218"/>
      <c r="J2565" s="214"/>
      <c r="K2565" s="214"/>
      <c r="L2565" s="219"/>
      <c r="M2565" s="220"/>
      <c r="N2565" s="221"/>
      <c r="O2565" s="221"/>
      <c r="P2565" s="221"/>
      <c r="Q2565" s="221"/>
      <c r="R2565" s="221"/>
      <c r="S2565" s="221"/>
      <c r="T2565" s="222"/>
      <c r="AT2565" s="223" t="s">
        <v>301</v>
      </c>
      <c r="AU2565" s="223" t="s">
        <v>120</v>
      </c>
      <c r="AV2565" s="14" t="s">
        <v>120</v>
      </c>
      <c r="AW2565" s="14" t="s">
        <v>32</v>
      </c>
      <c r="AX2565" s="14" t="s">
        <v>77</v>
      </c>
      <c r="AY2565" s="223" t="s">
        <v>292</v>
      </c>
    </row>
    <row r="2566" spans="2:51" s="14" customFormat="1" ht="11.25">
      <c r="B2566" s="213"/>
      <c r="C2566" s="214"/>
      <c r="D2566" s="204" t="s">
        <v>301</v>
      </c>
      <c r="E2566" s="215" t="s">
        <v>1</v>
      </c>
      <c r="F2566" s="216" t="s">
        <v>2817</v>
      </c>
      <c r="G2566" s="214"/>
      <c r="H2566" s="217">
        <v>5.6559999999999997</v>
      </c>
      <c r="I2566" s="218"/>
      <c r="J2566" s="214"/>
      <c r="K2566" s="214"/>
      <c r="L2566" s="219"/>
      <c r="M2566" s="220"/>
      <c r="N2566" s="221"/>
      <c r="O2566" s="221"/>
      <c r="P2566" s="221"/>
      <c r="Q2566" s="221"/>
      <c r="R2566" s="221"/>
      <c r="S2566" s="221"/>
      <c r="T2566" s="222"/>
      <c r="AT2566" s="223" t="s">
        <v>301</v>
      </c>
      <c r="AU2566" s="223" t="s">
        <v>120</v>
      </c>
      <c r="AV2566" s="14" t="s">
        <v>120</v>
      </c>
      <c r="AW2566" s="14" t="s">
        <v>32</v>
      </c>
      <c r="AX2566" s="14" t="s">
        <v>77</v>
      </c>
      <c r="AY2566" s="223" t="s">
        <v>292</v>
      </c>
    </row>
    <row r="2567" spans="2:51" s="14" customFormat="1" ht="11.25">
      <c r="B2567" s="213"/>
      <c r="C2567" s="214"/>
      <c r="D2567" s="204" t="s">
        <v>301</v>
      </c>
      <c r="E2567" s="215" t="s">
        <v>1</v>
      </c>
      <c r="F2567" s="216" t="s">
        <v>2818</v>
      </c>
      <c r="G2567" s="214"/>
      <c r="H2567" s="217">
        <v>4.5759999999999996</v>
      </c>
      <c r="I2567" s="218"/>
      <c r="J2567" s="214"/>
      <c r="K2567" s="214"/>
      <c r="L2567" s="219"/>
      <c r="M2567" s="220"/>
      <c r="N2567" s="221"/>
      <c r="O2567" s="221"/>
      <c r="P2567" s="221"/>
      <c r="Q2567" s="221"/>
      <c r="R2567" s="221"/>
      <c r="S2567" s="221"/>
      <c r="T2567" s="222"/>
      <c r="AT2567" s="223" t="s">
        <v>301</v>
      </c>
      <c r="AU2567" s="223" t="s">
        <v>120</v>
      </c>
      <c r="AV2567" s="14" t="s">
        <v>120</v>
      </c>
      <c r="AW2567" s="14" t="s">
        <v>32</v>
      </c>
      <c r="AX2567" s="14" t="s">
        <v>77</v>
      </c>
      <c r="AY2567" s="223" t="s">
        <v>292</v>
      </c>
    </row>
    <row r="2568" spans="2:51" s="14" customFormat="1" ht="11.25">
      <c r="B2568" s="213"/>
      <c r="C2568" s="214"/>
      <c r="D2568" s="204" t="s">
        <v>301</v>
      </c>
      <c r="E2568" s="215" t="s">
        <v>1</v>
      </c>
      <c r="F2568" s="216" t="s">
        <v>2819</v>
      </c>
      <c r="G2568" s="214"/>
      <c r="H2568" s="217">
        <v>7.8719999999999999</v>
      </c>
      <c r="I2568" s="218"/>
      <c r="J2568" s="214"/>
      <c r="K2568" s="214"/>
      <c r="L2568" s="219"/>
      <c r="M2568" s="220"/>
      <c r="N2568" s="221"/>
      <c r="O2568" s="221"/>
      <c r="P2568" s="221"/>
      <c r="Q2568" s="221"/>
      <c r="R2568" s="221"/>
      <c r="S2568" s="221"/>
      <c r="T2568" s="222"/>
      <c r="AT2568" s="223" t="s">
        <v>301</v>
      </c>
      <c r="AU2568" s="223" t="s">
        <v>120</v>
      </c>
      <c r="AV2568" s="14" t="s">
        <v>120</v>
      </c>
      <c r="AW2568" s="14" t="s">
        <v>32</v>
      </c>
      <c r="AX2568" s="14" t="s">
        <v>77</v>
      </c>
      <c r="AY2568" s="223" t="s">
        <v>292</v>
      </c>
    </row>
    <row r="2569" spans="2:51" s="14" customFormat="1" ht="11.25">
      <c r="B2569" s="213"/>
      <c r="C2569" s="214"/>
      <c r="D2569" s="204" t="s">
        <v>301</v>
      </c>
      <c r="E2569" s="215" t="s">
        <v>1</v>
      </c>
      <c r="F2569" s="216" t="s">
        <v>2820</v>
      </c>
      <c r="G2569" s="214"/>
      <c r="H2569" s="217">
        <v>15.916</v>
      </c>
      <c r="I2569" s="218"/>
      <c r="J2569" s="214"/>
      <c r="K2569" s="214"/>
      <c r="L2569" s="219"/>
      <c r="M2569" s="220"/>
      <c r="N2569" s="221"/>
      <c r="O2569" s="221"/>
      <c r="P2569" s="221"/>
      <c r="Q2569" s="221"/>
      <c r="R2569" s="221"/>
      <c r="S2569" s="221"/>
      <c r="T2569" s="222"/>
      <c r="AT2569" s="223" t="s">
        <v>301</v>
      </c>
      <c r="AU2569" s="223" t="s">
        <v>120</v>
      </c>
      <c r="AV2569" s="14" t="s">
        <v>120</v>
      </c>
      <c r="AW2569" s="14" t="s">
        <v>32</v>
      </c>
      <c r="AX2569" s="14" t="s">
        <v>77</v>
      </c>
      <c r="AY2569" s="223" t="s">
        <v>292</v>
      </c>
    </row>
    <row r="2570" spans="2:51" s="14" customFormat="1" ht="11.25">
      <c r="B2570" s="213"/>
      <c r="C2570" s="214"/>
      <c r="D2570" s="204" t="s">
        <v>301</v>
      </c>
      <c r="E2570" s="215" t="s">
        <v>1</v>
      </c>
      <c r="F2570" s="216" t="s">
        <v>2821</v>
      </c>
      <c r="G2570" s="214"/>
      <c r="H2570" s="217">
        <v>4.5759999999999996</v>
      </c>
      <c r="I2570" s="218"/>
      <c r="J2570" s="214"/>
      <c r="K2570" s="214"/>
      <c r="L2570" s="219"/>
      <c r="M2570" s="220"/>
      <c r="N2570" s="221"/>
      <c r="O2570" s="221"/>
      <c r="P2570" s="221"/>
      <c r="Q2570" s="221"/>
      <c r="R2570" s="221"/>
      <c r="S2570" s="221"/>
      <c r="T2570" s="222"/>
      <c r="AT2570" s="223" t="s">
        <v>301</v>
      </c>
      <c r="AU2570" s="223" t="s">
        <v>120</v>
      </c>
      <c r="AV2570" s="14" t="s">
        <v>120</v>
      </c>
      <c r="AW2570" s="14" t="s">
        <v>32</v>
      </c>
      <c r="AX2570" s="14" t="s">
        <v>77</v>
      </c>
      <c r="AY2570" s="223" t="s">
        <v>292</v>
      </c>
    </row>
    <row r="2571" spans="2:51" s="14" customFormat="1" ht="11.25">
      <c r="B2571" s="213"/>
      <c r="C2571" s="214"/>
      <c r="D2571" s="204" t="s">
        <v>301</v>
      </c>
      <c r="E2571" s="215" t="s">
        <v>1</v>
      </c>
      <c r="F2571" s="216" t="s">
        <v>2822</v>
      </c>
      <c r="G2571" s="214"/>
      <c r="H2571" s="217">
        <v>7.8719999999999999</v>
      </c>
      <c r="I2571" s="218"/>
      <c r="J2571" s="214"/>
      <c r="K2571" s="214"/>
      <c r="L2571" s="219"/>
      <c r="M2571" s="220"/>
      <c r="N2571" s="221"/>
      <c r="O2571" s="221"/>
      <c r="P2571" s="221"/>
      <c r="Q2571" s="221"/>
      <c r="R2571" s="221"/>
      <c r="S2571" s="221"/>
      <c r="T2571" s="222"/>
      <c r="AT2571" s="223" t="s">
        <v>301</v>
      </c>
      <c r="AU2571" s="223" t="s">
        <v>120</v>
      </c>
      <c r="AV2571" s="14" t="s">
        <v>120</v>
      </c>
      <c r="AW2571" s="14" t="s">
        <v>32</v>
      </c>
      <c r="AX2571" s="14" t="s">
        <v>77</v>
      </c>
      <c r="AY2571" s="223" t="s">
        <v>292</v>
      </c>
    </row>
    <row r="2572" spans="2:51" s="14" customFormat="1" ht="11.25">
      <c r="B2572" s="213"/>
      <c r="C2572" s="214"/>
      <c r="D2572" s="204" t="s">
        <v>301</v>
      </c>
      <c r="E2572" s="215" t="s">
        <v>1</v>
      </c>
      <c r="F2572" s="216" t="s">
        <v>2823</v>
      </c>
      <c r="G2572" s="214"/>
      <c r="H2572" s="217">
        <v>15.916</v>
      </c>
      <c r="I2572" s="218"/>
      <c r="J2572" s="214"/>
      <c r="K2572" s="214"/>
      <c r="L2572" s="219"/>
      <c r="M2572" s="220"/>
      <c r="N2572" s="221"/>
      <c r="O2572" s="221"/>
      <c r="P2572" s="221"/>
      <c r="Q2572" s="221"/>
      <c r="R2572" s="221"/>
      <c r="S2572" s="221"/>
      <c r="T2572" s="222"/>
      <c r="AT2572" s="223" t="s">
        <v>301</v>
      </c>
      <c r="AU2572" s="223" t="s">
        <v>120</v>
      </c>
      <c r="AV2572" s="14" t="s">
        <v>120</v>
      </c>
      <c r="AW2572" s="14" t="s">
        <v>32</v>
      </c>
      <c r="AX2572" s="14" t="s">
        <v>77</v>
      </c>
      <c r="AY2572" s="223" t="s">
        <v>292</v>
      </c>
    </row>
    <row r="2573" spans="2:51" s="16" customFormat="1" ht="11.25">
      <c r="B2573" s="235"/>
      <c r="C2573" s="236"/>
      <c r="D2573" s="204" t="s">
        <v>301</v>
      </c>
      <c r="E2573" s="237" t="s">
        <v>1</v>
      </c>
      <c r="F2573" s="238" t="s">
        <v>316</v>
      </c>
      <c r="G2573" s="236"/>
      <c r="H2573" s="239">
        <v>376.63799999999998</v>
      </c>
      <c r="I2573" s="240"/>
      <c r="J2573" s="236"/>
      <c r="K2573" s="236"/>
      <c r="L2573" s="241"/>
      <c r="M2573" s="242"/>
      <c r="N2573" s="243"/>
      <c r="O2573" s="243"/>
      <c r="P2573" s="243"/>
      <c r="Q2573" s="243"/>
      <c r="R2573" s="243"/>
      <c r="S2573" s="243"/>
      <c r="T2573" s="244"/>
      <c r="AT2573" s="245" t="s">
        <v>301</v>
      </c>
      <c r="AU2573" s="245" t="s">
        <v>120</v>
      </c>
      <c r="AV2573" s="16" t="s">
        <v>317</v>
      </c>
      <c r="AW2573" s="16" t="s">
        <v>32</v>
      </c>
      <c r="AX2573" s="16" t="s">
        <v>77</v>
      </c>
      <c r="AY2573" s="245" t="s">
        <v>292</v>
      </c>
    </row>
    <row r="2574" spans="2:51" s="13" customFormat="1" ht="11.25">
      <c r="B2574" s="202"/>
      <c r="C2574" s="203"/>
      <c r="D2574" s="204" t="s">
        <v>301</v>
      </c>
      <c r="E2574" s="205" t="s">
        <v>1</v>
      </c>
      <c r="F2574" s="206" t="s">
        <v>540</v>
      </c>
      <c r="G2574" s="203"/>
      <c r="H2574" s="205" t="s">
        <v>1</v>
      </c>
      <c r="I2574" s="207"/>
      <c r="J2574" s="203"/>
      <c r="K2574" s="203"/>
      <c r="L2574" s="208"/>
      <c r="M2574" s="209"/>
      <c r="N2574" s="210"/>
      <c r="O2574" s="210"/>
      <c r="P2574" s="210"/>
      <c r="Q2574" s="210"/>
      <c r="R2574" s="210"/>
      <c r="S2574" s="210"/>
      <c r="T2574" s="211"/>
      <c r="AT2574" s="212" t="s">
        <v>301</v>
      </c>
      <c r="AU2574" s="212" t="s">
        <v>120</v>
      </c>
      <c r="AV2574" s="13" t="s">
        <v>85</v>
      </c>
      <c r="AW2574" s="13" t="s">
        <v>32</v>
      </c>
      <c r="AX2574" s="13" t="s">
        <v>77</v>
      </c>
      <c r="AY2574" s="212" t="s">
        <v>292</v>
      </c>
    </row>
    <row r="2575" spans="2:51" s="14" customFormat="1" ht="11.25">
      <c r="B2575" s="213"/>
      <c r="C2575" s="214"/>
      <c r="D2575" s="204" t="s">
        <v>301</v>
      </c>
      <c r="E2575" s="215" t="s">
        <v>1</v>
      </c>
      <c r="F2575" s="216" t="s">
        <v>2824</v>
      </c>
      <c r="G2575" s="214"/>
      <c r="H2575" s="217">
        <v>8.3119999999999994</v>
      </c>
      <c r="I2575" s="218"/>
      <c r="J2575" s="214"/>
      <c r="K2575" s="214"/>
      <c r="L2575" s="219"/>
      <c r="M2575" s="220"/>
      <c r="N2575" s="221"/>
      <c r="O2575" s="221"/>
      <c r="P2575" s="221"/>
      <c r="Q2575" s="221"/>
      <c r="R2575" s="221"/>
      <c r="S2575" s="221"/>
      <c r="T2575" s="222"/>
      <c r="AT2575" s="223" t="s">
        <v>301</v>
      </c>
      <c r="AU2575" s="223" t="s">
        <v>120</v>
      </c>
      <c r="AV2575" s="14" t="s">
        <v>120</v>
      </c>
      <c r="AW2575" s="14" t="s">
        <v>32</v>
      </c>
      <c r="AX2575" s="14" t="s">
        <v>77</v>
      </c>
      <c r="AY2575" s="223" t="s">
        <v>292</v>
      </c>
    </row>
    <row r="2576" spans="2:51" s="14" customFormat="1" ht="11.25">
      <c r="B2576" s="213"/>
      <c r="C2576" s="214"/>
      <c r="D2576" s="204" t="s">
        <v>301</v>
      </c>
      <c r="E2576" s="215" t="s">
        <v>1</v>
      </c>
      <c r="F2576" s="216" t="s">
        <v>2825</v>
      </c>
      <c r="G2576" s="214"/>
      <c r="H2576" s="217">
        <v>8.2560000000000002</v>
      </c>
      <c r="I2576" s="218"/>
      <c r="J2576" s="214"/>
      <c r="K2576" s="214"/>
      <c r="L2576" s="219"/>
      <c r="M2576" s="220"/>
      <c r="N2576" s="221"/>
      <c r="O2576" s="221"/>
      <c r="P2576" s="221"/>
      <c r="Q2576" s="221"/>
      <c r="R2576" s="221"/>
      <c r="S2576" s="221"/>
      <c r="T2576" s="222"/>
      <c r="AT2576" s="223" t="s">
        <v>301</v>
      </c>
      <c r="AU2576" s="223" t="s">
        <v>120</v>
      </c>
      <c r="AV2576" s="14" t="s">
        <v>120</v>
      </c>
      <c r="AW2576" s="14" t="s">
        <v>32</v>
      </c>
      <c r="AX2576" s="14" t="s">
        <v>77</v>
      </c>
      <c r="AY2576" s="223" t="s">
        <v>292</v>
      </c>
    </row>
    <row r="2577" spans="2:51" s="14" customFormat="1" ht="11.25">
      <c r="B2577" s="213"/>
      <c r="C2577" s="214"/>
      <c r="D2577" s="204" t="s">
        <v>301</v>
      </c>
      <c r="E2577" s="215" t="s">
        <v>1</v>
      </c>
      <c r="F2577" s="216" t="s">
        <v>2826</v>
      </c>
      <c r="G2577" s="214"/>
      <c r="H2577" s="217">
        <v>23.936</v>
      </c>
      <c r="I2577" s="218"/>
      <c r="J2577" s="214"/>
      <c r="K2577" s="214"/>
      <c r="L2577" s="219"/>
      <c r="M2577" s="220"/>
      <c r="N2577" s="221"/>
      <c r="O2577" s="221"/>
      <c r="P2577" s="221"/>
      <c r="Q2577" s="221"/>
      <c r="R2577" s="221"/>
      <c r="S2577" s="221"/>
      <c r="T2577" s="222"/>
      <c r="AT2577" s="223" t="s">
        <v>301</v>
      </c>
      <c r="AU2577" s="223" t="s">
        <v>120</v>
      </c>
      <c r="AV2577" s="14" t="s">
        <v>120</v>
      </c>
      <c r="AW2577" s="14" t="s">
        <v>32</v>
      </c>
      <c r="AX2577" s="14" t="s">
        <v>77</v>
      </c>
      <c r="AY2577" s="223" t="s">
        <v>292</v>
      </c>
    </row>
    <row r="2578" spans="2:51" s="14" customFormat="1" ht="11.25">
      <c r="B2578" s="213"/>
      <c r="C2578" s="214"/>
      <c r="D2578" s="204" t="s">
        <v>301</v>
      </c>
      <c r="E2578" s="215" t="s">
        <v>1</v>
      </c>
      <c r="F2578" s="216" t="s">
        <v>2827</v>
      </c>
      <c r="G2578" s="214"/>
      <c r="H2578" s="217">
        <v>19.872</v>
      </c>
      <c r="I2578" s="218"/>
      <c r="J2578" s="214"/>
      <c r="K2578" s="214"/>
      <c r="L2578" s="219"/>
      <c r="M2578" s="220"/>
      <c r="N2578" s="221"/>
      <c r="O2578" s="221"/>
      <c r="P2578" s="221"/>
      <c r="Q2578" s="221"/>
      <c r="R2578" s="221"/>
      <c r="S2578" s="221"/>
      <c r="T2578" s="222"/>
      <c r="AT2578" s="223" t="s">
        <v>301</v>
      </c>
      <c r="AU2578" s="223" t="s">
        <v>120</v>
      </c>
      <c r="AV2578" s="14" t="s">
        <v>120</v>
      </c>
      <c r="AW2578" s="14" t="s">
        <v>32</v>
      </c>
      <c r="AX2578" s="14" t="s">
        <v>77</v>
      </c>
      <c r="AY2578" s="223" t="s">
        <v>292</v>
      </c>
    </row>
    <row r="2579" spans="2:51" s="14" customFormat="1" ht="11.25">
      <c r="B2579" s="213"/>
      <c r="C2579" s="214"/>
      <c r="D2579" s="204" t="s">
        <v>301</v>
      </c>
      <c r="E2579" s="215" t="s">
        <v>1</v>
      </c>
      <c r="F2579" s="216" t="s">
        <v>2828</v>
      </c>
      <c r="G2579" s="214"/>
      <c r="H2579" s="217">
        <v>22.108000000000001</v>
      </c>
      <c r="I2579" s="218"/>
      <c r="J2579" s="214"/>
      <c r="K2579" s="214"/>
      <c r="L2579" s="219"/>
      <c r="M2579" s="220"/>
      <c r="N2579" s="221"/>
      <c r="O2579" s="221"/>
      <c r="P2579" s="221"/>
      <c r="Q2579" s="221"/>
      <c r="R2579" s="221"/>
      <c r="S2579" s="221"/>
      <c r="T2579" s="222"/>
      <c r="AT2579" s="223" t="s">
        <v>301</v>
      </c>
      <c r="AU2579" s="223" t="s">
        <v>120</v>
      </c>
      <c r="AV2579" s="14" t="s">
        <v>120</v>
      </c>
      <c r="AW2579" s="14" t="s">
        <v>32</v>
      </c>
      <c r="AX2579" s="14" t="s">
        <v>77</v>
      </c>
      <c r="AY2579" s="223" t="s">
        <v>292</v>
      </c>
    </row>
    <row r="2580" spans="2:51" s="14" customFormat="1" ht="11.25">
      <c r="B2580" s="213"/>
      <c r="C2580" s="214"/>
      <c r="D2580" s="204" t="s">
        <v>301</v>
      </c>
      <c r="E2580" s="215" t="s">
        <v>1</v>
      </c>
      <c r="F2580" s="216" t="s">
        <v>2829</v>
      </c>
      <c r="G2580" s="214"/>
      <c r="H2580" s="217">
        <v>19.872</v>
      </c>
      <c r="I2580" s="218"/>
      <c r="J2580" s="214"/>
      <c r="K2580" s="214"/>
      <c r="L2580" s="219"/>
      <c r="M2580" s="220"/>
      <c r="N2580" s="221"/>
      <c r="O2580" s="221"/>
      <c r="P2580" s="221"/>
      <c r="Q2580" s="221"/>
      <c r="R2580" s="221"/>
      <c r="S2580" s="221"/>
      <c r="T2580" s="222"/>
      <c r="AT2580" s="223" t="s">
        <v>301</v>
      </c>
      <c r="AU2580" s="223" t="s">
        <v>120</v>
      </c>
      <c r="AV2580" s="14" t="s">
        <v>120</v>
      </c>
      <c r="AW2580" s="14" t="s">
        <v>32</v>
      </c>
      <c r="AX2580" s="14" t="s">
        <v>77</v>
      </c>
      <c r="AY2580" s="223" t="s">
        <v>292</v>
      </c>
    </row>
    <row r="2581" spans="2:51" s="14" customFormat="1" ht="11.25">
      <c r="B2581" s="213"/>
      <c r="C2581" s="214"/>
      <c r="D2581" s="204" t="s">
        <v>301</v>
      </c>
      <c r="E2581" s="215" t="s">
        <v>1</v>
      </c>
      <c r="F2581" s="216" t="s">
        <v>2830</v>
      </c>
      <c r="G2581" s="214"/>
      <c r="H2581" s="217">
        <v>19.872</v>
      </c>
      <c r="I2581" s="218"/>
      <c r="J2581" s="214"/>
      <c r="K2581" s="214"/>
      <c r="L2581" s="219"/>
      <c r="M2581" s="220"/>
      <c r="N2581" s="221"/>
      <c r="O2581" s="221"/>
      <c r="P2581" s="221"/>
      <c r="Q2581" s="221"/>
      <c r="R2581" s="221"/>
      <c r="S2581" s="221"/>
      <c r="T2581" s="222"/>
      <c r="AT2581" s="223" t="s">
        <v>301</v>
      </c>
      <c r="AU2581" s="223" t="s">
        <v>120</v>
      </c>
      <c r="AV2581" s="14" t="s">
        <v>120</v>
      </c>
      <c r="AW2581" s="14" t="s">
        <v>32</v>
      </c>
      <c r="AX2581" s="14" t="s">
        <v>77</v>
      </c>
      <c r="AY2581" s="223" t="s">
        <v>292</v>
      </c>
    </row>
    <row r="2582" spans="2:51" s="14" customFormat="1" ht="11.25">
      <c r="B2582" s="213"/>
      <c r="C2582" s="214"/>
      <c r="D2582" s="204" t="s">
        <v>301</v>
      </c>
      <c r="E2582" s="215" t="s">
        <v>1</v>
      </c>
      <c r="F2582" s="216" t="s">
        <v>2831</v>
      </c>
      <c r="G2582" s="214"/>
      <c r="H2582" s="217">
        <v>30.558</v>
      </c>
      <c r="I2582" s="218"/>
      <c r="J2582" s="214"/>
      <c r="K2582" s="214"/>
      <c r="L2582" s="219"/>
      <c r="M2582" s="220"/>
      <c r="N2582" s="221"/>
      <c r="O2582" s="221"/>
      <c r="P2582" s="221"/>
      <c r="Q2582" s="221"/>
      <c r="R2582" s="221"/>
      <c r="S2582" s="221"/>
      <c r="T2582" s="222"/>
      <c r="AT2582" s="223" t="s">
        <v>301</v>
      </c>
      <c r="AU2582" s="223" t="s">
        <v>120</v>
      </c>
      <c r="AV2582" s="14" t="s">
        <v>120</v>
      </c>
      <c r="AW2582" s="14" t="s">
        <v>32</v>
      </c>
      <c r="AX2582" s="14" t="s">
        <v>77</v>
      </c>
      <c r="AY2582" s="223" t="s">
        <v>292</v>
      </c>
    </row>
    <row r="2583" spans="2:51" s="14" customFormat="1" ht="11.25">
      <c r="B2583" s="213"/>
      <c r="C2583" s="214"/>
      <c r="D2583" s="204" t="s">
        <v>301</v>
      </c>
      <c r="E2583" s="215" t="s">
        <v>1</v>
      </c>
      <c r="F2583" s="216" t="s">
        <v>2832</v>
      </c>
      <c r="G2583" s="214"/>
      <c r="H2583" s="217">
        <v>19.872</v>
      </c>
      <c r="I2583" s="218"/>
      <c r="J2583" s="214"/>
      <c r="K2583" s="214"/>
      <c r="L2583" s="219"/>
      <c r="M2583" s="220"/>
      <c r="N2583" s="221"/>
      <c r="O2583" s="221"/>
      <c r="P2583" s="221"/>
      <c r="Q2583" s="221"/>
      <c r="R2583" s="221"/>
      <c r="S2583" s="221"/>
      <c r="T2583" s="222"/>
      <c r="AT2583" s="223" t="s">
        <v>301</v>
      </c>
      <c r="AU2583" s="223" t="s">
        <v>120</v>
      </c>
      <c r="AV2583" s="14" t="s">
        <v>120</v>
      </c>
      <c r="AW2583" s="14" t="s">
        <v>32</v>
      </c>
      <c r="AX2583" s="14" t="s">
        <v>77</v>
      </c>
      <c r="AY2583" s="223" t="s">
        <v>292</v>
      </c>
    </row>
    <row r="2584" spans="2:51" s="14" customFormat="1" ht="11.25">
      <c r="B2584" s="213"/>
      <c r="C2584" s="214"/>
      <c r="D2584" s="204" t="s">
        <v>301</v>
      </c>
      <c r="E2584" s="215" t="s">
        <v>1</v>
      </c>
      <c r="F2584" s="216" t="s">
        <v>2833</v>
      </c>
      <c r="G2584" s="214"/>
      <c r="H2584" s="217">
        <v>19.872</v>
      </c>
      <c r="I2584" s="218"/>
      <c r="J2584" s="214"/>
      <c r="K2584" s="214"/>
      <c r="L2584" s="219"/>
      <c r="M2584" s="220"/>
      <c r="N2584" s="221"/>
      <c r="O2584" s="221"/>
      <c r="P2584" s="221"/>
      <c r="Q2584" s="221"/>
      <c r="R2584" s="221"/>
      <c r="S2584" s="221"/>
      <c r="T2584" s="222"/>
      <c r="AT2584" s="223" t="s">
        <v>301</v>
      </c>
      <c r="AU2584" s="223" t="s">
        <v>120</v>
      </c>
      <c r="AV2584" s="14" t="s">
        <v>120</v>
      </c>
      <c r="AW2584" s="14" t="s">
        <v>32</v>
      </c>
      <c r="AX2584" s="14" t="s">
        <v>77</v>
      </c>
      <c r="AY2584" s="223" t="s">
        <v>292</v>
      </c>
    </row>
    <row r="2585" spans="2:51" s="14" customFormat="1" ht="11.25">
      <c r="B2585" s="213"/>
      <c r="C2585" s="214"/>
      <c r="D2585" s="204" t="s">
        <v>301</v>
      </c>
      <c r="E2585" s="215" t="s">
        <v>1</v>
      </c>
      <c r="F2585" s="216" t="s">
        <v>2834</v>
      </c>
      <c r="G2585" s="214"/>
      <c r="H2585" s="217">
        <v>19.872</v>
      </c>
      <c r="I2585" s="218"/>
      <c r="J2585" s="214"/>
      <c r="K2585" s="214"/>
      <c r="L2585" s="219"/>
      <c r="M2585" s="220"/>
      <c r="N2585" s="221"/>
      <c r="O2585" s="221"/>
      <c r="P2585" s="221"/>
      <c r="Q2585" s="221"/>
      <c r="R2585" s="221"/>
      <c r="S2585" s="221"/>
      <c r="T2585" s="222"/>
      <c r="AT2585" s="223" t="s">
        <v>301</v>
      </c>
      <c r="AU2585" s="223" t="s">
        <v>120</v>
      </c>
      <c r="AV2585" s="14" t="s">
        <v>120</v>
      </c>
      <c r="AW2585" s="14" t="s">
        <v>32</v>
      </c>
      <c r="AX2585" s="14" t="s">
        <v>77</v>
      </c>
      <c r="AY2585" s="223" t="s">
        <v>292</v>
      </c>
    </row>
    <row r="2586" spans="2:51" s="14" customFormat="1" ht="11.25">
      <c r="B2586" s="213"/>
      <c r="C2586" s="214"/>
      <c r="D2586" s="204" t="s">
        <v>301</v>
      </c>
      <c r="E2586" s="215" t="s">
        <v>1</v>
      </c>
      <c r="F2586" s="216" t="s">
        <v>2835</v>
      </c>
      <c r="G2586" s="214"/>
      <c r="H2586" s="217">
        <v>22.108000000000001</v>
      </c>
      <c r="I2586" s="218"/>
      <c r="J2586" s="214"/>
      <c r="K2586" s="214"/>
      <c r="L2586" s="219"/>
      <c r="M2586" s="220"/>
      <c r="N2586" s="221"/>
      <c r="O2586" s="221"/>
      <c r="P2586" s="221"/>
      <c r="Q2586" s="221"/>
      <c r="R2586" s="221"/>
      <c r="S2586" s="221"/>
      <c r="T2586" s="222"/>
      <c r="AT2586" s="223" t="s">
        <v>301</v>
      </c>
      <c r="AU2586" s="223" t="s">
        <v>120</v>
      </c>
      <c r="AV2586" s="14" t="s">
        <v>120</v>
      </c>
      <c r="AW2586" s="14" t="s">
        <v>32</v>
      </c>
      <c r="AX2586" s="14" t="s">
        <v>77</v>
      </c>
      <c r="AY2586" s="223" t="s">
        <v>292</v>
      </c>
    </row>
    <row r="2587" spans="2:51" s="14" customFormat="1" ht="11.25">
      <c r="B2587" s="213"/>
      <c r="C2587" s="214"/>
      <c r="D2587" s="204" t="s">
        <v>301</v>
      </c>
      <c r="E2587" s="215" t="s">
        <v>1</v>
      </c>
      <c r="F2587" s="216" t="s">
        <v>2836</v>
      </c>
      <c r="G2587" s="214"/>
      <c r="H2587" s="217">
        <v>19.872</v>
      </c>
      <c r="I2587" s="218"/>
      <c r="J2587" s="214"/>
      <c r="K2587" s="214"/>
      <c r="L2587" s="219"/>
      <c r="M2587" s="220"/>
      <c r="N2587" s="221"/>
      <c r="O2587" s="221"/>
      <c r="P2587" s="221"/>
      <c r="Q2587" s="221"/>
      <c r="R2587" s="221"/>
      <c r="S2587" s="221"/>
      <c r="T2587" s="222"/>
      <c r="AT2587" s="223" t="s">
        <v>301</v>
      </c>
      <c r="AU2587" s="223" t="s">
        <v>120</v>
      </c>
      <c r="AV2587" s="14" t="s">
        <v>120</v>
      </c>
      <c r="AW2587" s="14" t="s">
        <v>32</v>
      </c>
      <c r="AX2587" s="14" t="s">
        <v>77</v>
      </c>
      <c r="AY2587" s="223" t="s">
        <v>292</v>
      </c>
    </row>
    <row r="2588" spans="2:51" s="14" customFormat="1" ht="11.25">
      <c r="B2588" s="213"/>
      <c r="C2588" s="214"/>
      <c r="D2588" s="204" t="s">
        <v>301</v>
      </c>
      <c r="E2588" s="215" t="s">
        <v>1</v>
      </c>
      <c r="F2588" s="216" t="s">
        <v>2837</v>
      </c>
      <c r="G2588" s="214"/>
      <c r="H2588" s="217">
        <v>19.872</v>
      </c>
      <c r="I2588" s="218"/>
      <c r="J2588" s="214"/>
      <c r="K2588" s="214"/>
      <c r="L2588" s="219"/>
      <c r="M2588" s="220"/>
      <c r="N2588" s="221"/>
      <c r="O2588" s="221"/>
      <c r="P2588" s="221"/>
      <c r="Q2588" s="221"/>
      <c r="R2588" s="221"/>
      <c r="S2588" s="221"/>
      <c r="T2588" s="222"/>
      <c r="AT2588" s="223" t="s">
        <v>301</v>
      </c>
      <c r="AU2588" s="223" t="s">
        <v>120</v>
      </c>
      <c r="AV2588" s="14" t="s">
        <v>120</v>
      </c>
      <c r="AW2588" s="14" t="s">
        <v>32</v>
      </c>
      <c r="AX2588" s="14" t="s">
        <v>77</v>
      </c>
      <c r="AY2588" s="223" t="s">
        <v>292</v>
      </c>
    </row>
    <row r="2589" spans="2:51" s="14" customFormat="1" ht="11.25">
      <c r="B2589" s="213"/>
      <c r="C2589" s="214"/>
      <c r="D2589" s="204" t="s">
        <v>301</v>
      </c>
      <c r="E2589" s="215" t="s">
        <v>1</v>
      </c>
      <c r="F2589" s="216" t="s">
        <v>2838</v>
      </c>
      <c r="G2589" s="214"/>
      <c r="H2589" s="217">
        <v>39.968000000000004</v>
      </c>
      <c r="I2589" s="218"/>
      <c r="J2589" s="214"/>
      <c r="K2589" s="214"/>
      <c r="L2589" s="219"/>
      <c r="M2589" s="220"/>
      <c r="N2589" s="221"/>
      <c r="O2589" s="221"/>
      <c r="P2589" s="221"/>
      <c r="Q2589" s="221"/>
      <c r="R2589" s="221"/>
      <c r="S2589" s="221"/>
      <c r="T2589" s="222"/>
      <c r="AT2589" s="223" t="s">
        <v>301</v>
      </c>
      <c r="AU2589" s="223" t="s">
        <v>120</v>
      </c>
      <c r="AV2589" s="14" t="s">
        <v>120</v>
      </c>
      <c r="AW2589" s="14" t="s">
        <v>32</v>
      </c>
      <c r="AX2589" s="14" t="s">
        <v>77</v>
      </c>
      <c r="AY2589" s="223" t="s">
        <v>292</v>
      </c>
    </row>
    <row r="2590" spans="2:51" s="14" customFormat="1" ht="11.25">
      <c r="B2590" s="213"/>
      <c r="C2590" s="214"/>
      <c r="D2590" s="204" t="s">
        <v>301</v>
      </c>
      <c r="E2590" s="215" t="s">
        <v>1</v>
      </c>
      <c r="F2590" s="216" t="s">
        <v>2839</v>
      </c>
      <c r="G2590" s="214"/>
      <c r="H2590" s="217">
        <v>5.9779999999999998</v>
      </c>
      <c r="I2590" s="218"/>
      <c r="J2590" s="214"/>
      <c r="K2590" s="214"/>
      <c r="L2590" s="219"/>
      <c r="M2590" s="220"/>
      <c r="N2590" s="221"/>
      <c r="O2590" s="221"/>
      <c r="P2590" s="221"/>
      <c r="Q2590" s="221"/>
      <c r="R2590" s="221"/>
      <c r="S2590" s="221"/>
      <c r="T2590" s="222"/>
      <c r="AT2590" s="223" t="s">
        <v>301</v>
      </c>
      <c r="AU2590" s="223" t="s">
        <v>120</v>
      </c>
      <c r="AV2590" s="14" t="s">
        <v>120</v>
      </c>
      <c r="AW2590" s="14" t="s">
        <v>32</v>
      </c>
      <c r="AX2590" s="14" t="s">
        <v>77</v>
      </c>
      <c r="AY2590" s="223" t="s">
        <v>292</v>
      </c>
    </row>
    <row r="2591" spans="2:51" s="14" customFormat="1" ht="11.25">
      <c r="B2591" s="213"/>
      <c r="C2591" s="214"/>
      <c r="D2591" s="204" t="s">
        <v>301</v>
      </c>
      <c r="E2591" s="215" t="s">
        <v>1</v>
      </c>
      <c r="F2591" s="216" t="s">
        <v>2840</v>
      </c>
      <c r="G2591" s="214"/>
      <c r="H2591" s="217">
        <v>6.3760000000000003</v>
      </c>
      <c r="I2591" s="218"/>
      <c r="J2591" s="214"/>
      <c r="K2591" s="214"/>
      <c r="L2591" s="219"/>
      <c r="M2591" s="220"/>
      <c r="N2591" s="221"/>
      <c r="O2591" s="221"/>
      <c r="P2591" s="221"/>
      <c r="Q2591" s="221"/>
      <c r="R2591" s="221"/>
      <c r="S2591" s="221"/>
      <c r="T2591" s="222"/>
      <c r="AT2591" s="223" t="s">
        <v>301</v>
      </c>
      <c r="AU2591" s="223" t="s">
        <v>120</v>
      </c>
      <c r="AV2591" s="14" t="s">
        <v>120</v>
      </c>
      <c r="AW2591" s="14" t="s">
        <v>32</v>
      </c>
      <c r="AX2591" s="14" t="s">
        <v>77</v>
      </c>
      <c r="AY2591" s="223" t="s">
        <v>292</v>
      </c>
    </row>
    <row r="2592" spans="2:51" s="14" customFormat="1" ht="11.25">
      <c r="B2592" s="213"/>
      <c r="C2592" s="214"/>
      <c r="D2592" s="204" t="s">
        <v>301</v>
      </c>
      <c r="E2592" s="215" t="s">
        <v>1</v>
      </c>
      <c r="F2592" s="216" t="s">
        <v>2841</v>
      </c>
      <c r="G2592" s="214"/>
      <c r="H2592" s="217">
        <v>6.8639999999999999</v>
      </c>
      <c r="I2592" s="218"/>
      <c r="J2592" s="214"/>
      <c r="K2592" s="214"/>
      <c r="L2592" s="219"/>
      <c r="M2592" s="220"/>
      <c r="N2592" s="221"/>
      <c r="O2592" s="221"/>
      <c r="P2592" s="221"/>
      <c r="Q2592" s="221"/>
      <c r="R2592" s="221"/>
      <c r="S2592" s="221"/>
      <c r="T2592" s="222"/>
      <c r="AT2592" s="223" t="s">
        <v>301</v>
      </c>
      <c r="AU2592" s="223" t="s">
        <v>120</v>
      </c>
      <c r="AV2592" s="14" t="s">
        <v>120</v>
      </c>
      <c r="AW2592" s="14" t="s">
        <v>32</v>
      </c>
      <c r="AX2592" s="14" t="s">
        <v>77</v>
      </c>
      <c r="AY2592" s="223" t="s">
        <v>292</v>
      </c>
    </row>
    <row r="2593" spans="2:51" s="14" customFormat="1" ht="11.25">
      <c r="B2593" s="213"/>
      <c r="C2593" s="214"/>
      <c r="D2593" s="204" t="s">
        <v>301</v>
      </c>
      <c r="E2593" s="215" t="s">
        <v>1</v>
      </c>
      <c r="F2593" s="216" t="s">
        <v>2842</v>
      </c>
      <c r="G2593" s="214"/>
      <c r="H2593" s="217">
        <v>6.9119999999999999</v>
      </c>
      <c r="I2593" s="218"/>
      <c r="J2593" s="214"/>
      <c r="K2593" s="214"/>
      <c r="L2593" s="219"/>
      <c r="M2593" s="220"/>
      <c r="N2593" s="221"/>
      <c r="O2593" s="221"/>
      <c r="P2593" s="221"/>
      <c r="Q2593" s="221"/>
      <c r="R2593" s="221"/>
      <c r="S2593" s="221"/>
      <c r="T2593" s="222"/>
      <c r="AT2593" s="223" t="s">
        <v>301</v>
      </c>
      <c r="AU2593" s="223" t="s">
        <v>120</v>
      </c>
      <c r="AV2593" s="14" t="s">
        <v>120</v>
      </c>
      <c r="AW2593" s="14" t="s">
        <v>32</v>
      </c>
      <c r="AX2593" s="14" t="s">
        <v>77</v>
      </c>
      <c r="AY2593" s="223" t="s">
        <v>292</v>
      </c>
    </row>
    <row r="2594" spans="2:51" s="14" customFormat="1" ht="11.25">
      <c r="B2594" s="213"/>
      <c r="C2594" s="214"/>
      <c r="D2594" s="204" t="s">
        <v>301</v>
      </c>
      <c r="E2594" s="215" t="s">
        <v>1</v>
      </c>
      <c r="F2594" s="216" t="s">
        <v>2843</v>
      </c>
      <c r="G2594" s="214"/>
      <c r="H2594" s="217">
        <v>20.677</v>
      </c>
      <c r="I2594" s="218"/>
      <c r="J2594" s="214"/>
      <c r="K2594" s="214"/>
      <c r="L2594" s="219"/>
      <c r="M2594" s="220"/>
      <c r="N2594" s="221"/>
      <c r="O2594" s="221"/>
      <c r="P2594" s="221"/>
      <c r="Q2594" s="221"/>
      <c r="R2594" s="221"/>
      <c r="S2594" s="221"/>
      <c r="T2594" s="222"/>
      <c r="AT2594" s="223" t="s">
        <v>301</v>
      </c>
      <c r="AU2594" s="223" t="s">
        <v>120</v>
      </c>
      <c r="AV2594" s="14" t="s">
        <v>120</v>
      </c>
      <c r="AW2594" s="14" t="s">
        <v>32</v>
      </c>
      <c r="AX2594" s="14" t="s">
        <v>77</v>
      </c>
      <c r="AY2594" s="223" t="s">
        <v>292</v>
      </c>
    </row>
    <row r="2595" spans="2:51" s="16" customFormat="1" ht="11.25">
      <c r="B2595" s="235"/>
      <c r="C2595" s="236"/>
      <c r="D2595" s="204" t="s">
        <v>301</v>
      </c>
      <c r="E2595" s="237" t="s">
        <v>1</v>
      </c>
      <c r="F2595" s="238" t="s">
        <v>316</v>
      </c>
      <c r="G2595" s="236"/>
      <c r="H2595" s="239">
        <v>361.029</v>
      </c>
      <c r="I2595" s="240"/>
      <c r="J2595" s="236"/>
      <c r="K2595" s="236"/>
      <c r="L2595" s="241"/>
      <c r="M2595" s="242"/>
      <c r="N2595" s="243"/>
      <c r="O2595" s="243"/>
      <c r="P2595" s="243"/>
      <c r="Q2595" s="243"/>
      <c r="R2595" s="243"/>
      <c r="S2595" s="243"/>
      <c r="T2595" s="244"/>
      <c r="AT2595" s="245" t="s">
        <v>301</v>
      </c>
      <c r="AU2595" s="245" t="s">
        <v>120</v>
      </c>
      <c r="AV2595" s="16" t="s">
        <v>317</v>
      </c>
      <c r="AW2595" s="16" t="s">
        <v>32</v>
      </c>
      <c r="AX2595" s="16" t="s">
        <v>77</v>
      </c>
      <c r="AY2595" s="245" t="s">
        <v>292</v>
      </c>
    </row>
    <row r="2596" spans="2:51" s="13" customFormat="1" ht="11.25">
      <c r="B2596" s="202"/>
      <c r="C2596" s="203"/>
      <c r="D2596" s="204" t="s">
        <v>301</v>
      </c>
      <c r="E2596" s="205" t="s">
        <v>1</v>
      </c>
      <c r="F2596" s="206" t="s">
        <v>544</v>
      </c>
      <c r="G2596" s="203"/>
      <c r="H2596" s="205" t="s">
        <v>1</v>
      </c>
      <c r="I2596" s="207"/>
      <c r="J2596" s="203"/>
      <c r="K2596" s="203"/>
      <c r="L2596" s="208"/>
      <c r="M2596" s="209"/>
      <c r="N2596" s="210"/>
      <c r="O2596" s="210"/>
      <c r="P2596" s="210"/>
      <c r="Q2596" s="210"/>
      <c r="R2596" s="210"/>
      <c r="S2596" s="210"/>
      <c r="T2596" s="211"/>
      <c r="AT2596" s="212" t="s">
        <v>301</v>
      </c>
      <c r="AU2596" s="212" t="s">
        <v>120</v>
      </c>
      <c r="AV2596" s="13" t="s">
        <v>85</v>
      </c>
      <c r="AW2596" s="13" t="s">
        <v>32</v>
      </c>
      <c r="AX2596" s="13" t="s">
        <v>77</v>
      </c>
      <c r="AY2596" s="212" t="s">
        <v>292</v>
      </c>
    </row>
    <row r="2597" spans="2:51" s="14" customFormat="1" ht="11.25">
      <c r="B2597" s="213"/>
      <c r="C2597" s="214"/>
      <c r="D2597" s="204" t="s">
        <v>301</v>
      </c>
      <c r="E2597" s="215" t="s">
        <v>1</v>
      </c>
      <c r="F2597" s="216" t="s">
        <v>2844</v>
      </c>
      <c r="G2597" s="214"/>
      <c r="H2597" s="217">
        <v>8.3119999999999994</v>
      </c>
      <c r="I2597" s="218"/>
      <c r="J2597" s="214"/>
      <c r="K2597" s="214"/>
      <c r="L2597" s="219"/>
      <c r="M2597" s="220"/>
      <c r="N2597" s="221"/>
      <c r="O2597" s="221"/>
      <c r="P2597" s="221"/>
      <c r="Q2597" s="221"/>
      <c r="R2597" s="221"/>
      <c r="S2597" s="221"/>
      <c r="T2597" s="222"/>
      <c r="AT2597" s="223" t="s">
        <v>301</v>
      </c>
      <c r="AU2597" s="223" t="s">
        <v>120</v>
      </c>
      <c r="AV2597" s="14" t="s">
        <v>120</v>
      </c>
      <c r="AW2597" s="14" t="s">
        <v>32</v>
      </c>
      <c r="AX2597" s="14" t="s">
        <v>77</v>
      </c>
      <c r="AY2597" s="223" t="s">
        <v>292</v>
      </c>
    </row>
    <row r="2598" spans="2:51" s="14" customFormat="1" ht="11.25">
      <c r="B2598" s="213"/>
      <c r="C2598" s="214"/>
      <c r="D2598" s="204" t="s">
        <v>301</v>
      </c>
      <c r="E2598" s="215" t="s">
        <v>1</v>
      </c>
      <c r="F2598" s="216" t="s">
        <v>2845</v>
      </c>
      <c r="G2598" s="214"/>
      <c r="H2598" s="217">
        <v>23.984000000000002</v>
      </c>
      <c r="I2598" s="218"/>
      <c r="J2598" s="214"/>
      <c r="K2598" s="214"/>
      <c r="L2598" s="219"/>
      <c r="M2598" s="220"/>
      <c r="N2598" s="221"/>
      <c r="O2598" s="221"/>
      <c r="P2598" s="221"/>
      <c r="Q2598" s="221"/>
      <c r="R2598" s="221"/>
      <c r="S2598" s="221"/>
      <c r="T2598" s="222"/>
      <c r="AT2598" s="223" t="s">
        <v>301</v>
      </c>
      <c r="AU2598" s="223" t="s">
        <v>120</v>
      </c>
      <c r="AV2598" s="14" t="s">
        <v>120</v>
      </c>
      <c r="AW2598" s="14" t="s">
        <v>32</v>
      </c>
      <c r="AX2598" s="14" t="s">
        <v>77</v>
      </c>
      <c r="AY2598" s="223" t="s">
        <v>292</v>
      </c>
    </row>
    <row r="2599" spans="2:51" s="14" customFormat="1" ht="11.25">
      <c r="B2599" s="213"/>
      <c r="C2599" s="214"/>
      <c r="D2599" s="204" t="s">
        <v>301</v>
      </c>
      <c r="E2599" s="215" t="s">
        <v>1</v>
      </c>
      <c r="F2599" s="216" t="s">
        <v>2846</v>
      </c>
      <c r="G2599" s="214"/>
      <c r="H2599" s="217">
        <v>8.2560000000000002</v>
      </c>
      <c r="I2599" s="218"/>
      <c r="J2599" s="214"/>
      <c r="K2599" s="214"/>
      <c r="L2599" s="219"/>
      <c r="M2599" s="220"/>
      <c r="N2599" s="221"/>
      <c r="O2599" s="221"/>
      <c r="P2599" s="221"/>
      <c r="Q2599" s="221"/>
      <c r="R2599" s="221"/>
      <c r="S2599" s="221"/>
      <c r="T2599" s="222"/>
      <c r="AT2599" s="223" t="s">
        <v>301</v>
      </c>
      <c r="AU2599" s="223" t="s">
        <v>120</v>
      </c>
      <c r="AV2599" s="14" t="s">
        <v>120</v>
      </c>
      <c r="AW2599" s="14" t="s">
        <v>32</v>
      </c>
      <c r="AX2599" s="14" t="s">
        <v>77</v>
      </c>
      <c r="AY2599" s="223" t="s">
        <v>292</v>
      </c>
    </row>
    <row r="2600" spans="2:51" s="14" customFormat="1" ht="11.25">
      <c r="B2600" s="213"/>
      <c r="C2600" s="214"/>
      <c r="D2600" s="204" t="s">
        <v>301</v>
      </c>
      <c r="E2600" s="215" t="s">
        <v>1</v>
      </c>
      <c r="F2600" s="216" t="s">
        <v>2847</v>
      </c>
      <c r="G2600" s="214"/>
      <c r="H2600" s="217">
        <v>27.945</v>
      </c>
      <c r="I2600" s="218"/>
      <c r="J2600" s="214"/>
      <c r="K2600" s="214"/>
      <c r="L2600" s="219"/>
      <c r="M2600" s="220"/>
      <c r="N2600" s="221"/>
      <c r="O2600" s="221"/>
      <c r="P2600" s="221"/>
      <c r="Q2600" s="221"/>
      <c r="R2600" s="221"/>
      <c r="S2600" s="221"/>
      <c r="T2600" s="222"/>
      <c r="AT2600" s="223" t="s">
        <v>301</v>
      </c>
      <c r="AU2600" s="223" t="s">
        <v>120</v>
      </c>
      <c r="AV2600" s="14" t="s">
        <v>120</v>
      </c>
      <c r="AW2600" s="14" t="s">
        <v>32</v>
      </c>
      <c r="AX2600" s="14" t="s">
        <v>77</v>
      </c>
      <c r="AY2600" s="223" t="s">
        <v>292</v>
      </c>
    </row>
    <row r="2601" spans="2:51" s="14" customFormat="1" ht="11.25">
      <c r="B2601" s="213"/>
      <c r="C2601" s="214"/>
      <c r="D2601" s="204" t="s">
        <v>301</v>
      </c>
      <c r="E2601" s="215" t="s">
        <v>1</v>
      </c>
      <c r="F2601" s="216" t="s">
        <v>2848</v>
      </c>
      <c r="G2601" s="214"/>
      <c r="H2601" s="217">
        <v>19.872</v>
      </c>
      <c r="I2601" s="218"/>
      <c r="J2601" s="214"/>
      <c r="K2601" s="214"/>
      <c r="L2601" s="219"/>
      <c r="M2601" s="220"/>
      <c r="N2601" s="221"/>
      <c r="O2601" s="221"/>
      <c r="P2601" s="221"/>
      <c r="Q2601" s="221"/>
      <c r="R2601" s="221"/>
      <c r="S2601" s="221"/>
      <c r="T2601" s="222"/>
      <c r="AT2601" s="223" t="s">
        <v>301</v>
      </c>
      <c r="AU2601" s="223" t="s">
        <v>120</v>
      </c>
      <c r="AV2601" s="14" t="s">
        <v>120</v>
      </c>
      <c r="AW2601" s="14" t="s">
        <v>32</v>
      </c>
      <c r="AX2601" s="14" t="s">
        <v>77</v>
      </c>
      <c r="AY2601" s="223" t="s">
        <v>292</v>
      </c>
    </row>
    <row r="2602" spans="2:51" s="14" customFormat="1" ht="11.25">
      <c r="B2602" s="213"/>
      <c r="C2602" s="214"/>
      <c r="D2602" s="204" t="s">
        <v>301</v>
      </c>
      <c r="E2602" s="215" t="s">
        <v>1</v>
      </c>
      <c r="F2602" s="216" t="s">
        <v>2849</v>
      </c>
      <c r="G2602" s="214"/>
      <c r="H2602" s="217">
        <v>19.872</v>
      </c>
      <c r="I2602" s="218"/>
      <c r="J2602" s="214"/>
      <c r="K2602" s="214"/>
      <c r="L2602" s="219"/>
      <c r="M2602" s="220"/>
      <c r="N2602" s="221"/>
      <c r="O2602" s="221"/>
      <c r="P2602" s="221"/>
      <c r="Q2602" s="221"/>
      <c r="R2602" s="221"/>
      <c r="S2602" s="221"/>
      <c r="T2602" s="222"/>
      <c r="AT2602" s="223" t="s">
        <v>301</v>
      </c>
      <c r="AU2602" s="223" t="s">
        <v>120</v>
      </c>
      <c r="AV2602" s="14" t="s">
        <v>120</v>
      </c>
      <c r="AW2602" s="14" t="s">
        <v>32</v>
      </c>
      <c r="AX2602" s="14" t="s">
        <v>77</v>
      </c>
      <c r="AY2602" s="223" t="s">
        <v>292</v>
      </c>
    </row>
    <row r="2603" spans="2:51" s="14" customFormat="1" ht="11.25">
      <c r="B2603" s="213"/>
      <c r="C2603" s="214"/>
      <c r="D2603" s="204" t="s">
        <v>301</v>
      </c>
      <c r="E2603" s="215" t="s">
        <v>1</v>
      </c>
      <c r="F2603" s="216" t="s">
        <v>2850</v>
      </c>
      <c r="G2603" s="214"/>
      <c r="H2603" s="217">
        <v>19.872</v>
      </c>
      <c r="I2603" s="218"/>
      <c r="J2603" s="214"/>
      <c r="K2603" s="214"/>
      <c r="L2603" s="219"/>
      <c r="M2603" s="220"/>
      <c r="N2603" s="221"/>
      <c r="O2603" s="221"/>
      <c r="P2603" s="221"/>
      <c r="Q2603" s="221"/>
      <c r="R2603" s="221"/>
      <c r="S2603" s="221"/>
      <c r="T2603" s="222"/>
      <c r="AT2603" s="223" t="s">
        <v>301</v>
      </c>
      <c r="AU2603" s="223" t="s">
        <v>120</v>
      </c>
      <c r="AV2603" s="14" t="s">
        <v>120</v>
      </c>
      <c r="AW2603" s="14" t="s">
        <v>32</v>
      </c>
      <c r="AX2603" s="14" t="s">
        <v>77</v>
      </c>
      <c r="AY2603" s="223" t="s">
        <v>292</v>
      </c>
    </row>
    <row r="2604" spans="2:51" s="14" customFormat="1" ht="11.25">
      <c r="B2604" s="213"/>
      <c r="C2604" s="214"/>
      <c r="D2604" s="204" t="s">
        <v>301</v>
      </c>
      <c r="E2604" s="215" t="s">
        <v>1</v>
      </c>
      <c r="F2604" s="216" t="s">
        <v>2851</v>
      </c>
      <c r="G2604" s="214"/>
      <c r="H2604" s="217">
        <v>30.558</v>
      </c>
      <c r="I2604" s="218"/>
      <c r="J2604" s="214"/>
      <c r="K2604" s="214"/>
      <c r="L2604" s="219"/>
      <c r="M2604" s="220"/>
      <c r="N2604" s="221"/>
      <c r="O2604" s="221"/>
      <c r="P2604" s="221"/>
      <c r="Q2604" s="221"/>
      <c r="R2604" s="221"/>
      <c r="S2604" s="221"/>
      <c r="T2604" s="222"/>
      <c r="AT2604" s="223" t="s">
        <v>301</v>
      </c>
      <c r="AU2604" s="223" t="s">
        <v>120</v>
      </c>
      <c r="AV2604" s="14" t="s">
        <v>120</v>
      </c>
      <c r="AW2604" s="14" t="s">
        <v>32</v>
      </c>
      <c r="AX2604" s="14" t="s">
        <v>77</v>
      </c>
      <c r="AY2604" s="223" t="s">
        <v>292</v>
      </c>
    </row>
    <row r="2605" spans="2:51" s="14" customFormat="1" ht="11.25">
      <c r="B2605" s="213"/>
      <c r="C2605" s="214"/>
      <c r="D2605" s="204" t="s">
        <v>301</v>
      </c>
      <c r="E2605" s="215" t="s">
        <v>1</v>
      </c>
      <c r="F2605" s="216" t="s">
        <v>2852</v>
      </c>
      <c r="G2605" s="214"/>
      <c r="H2605" s="217">
        <v>19.872</v>
      </c>
      <c r="I2605" s="218"/>
      <c r="J2605" s="214"/>
      <c r="K2605" s="214"/>
      <c r="L2605" s="219"/>
      <c r="M2605" s="220"/>
      <c r="N2605" s="221"/>
      <c r="O2605" s="221"/>
      <c r="P2605" s="221"/>
      <c r="Q2605" s="221"/>
      <c r="R2605" s="221"/>
      <c r="S2605" s="221"/>
      <c r="T2605" s="222"/>
      <c r="AT2605" s="223" t="s">
        <v>301</v>
      </c>
      <c r="AU2605" s="223" t="s">
        <v>120</v>
      </c>
      <c r="AV2605" s="14" t="s">
        <v>120</v>
      </c>
      <c r="AW2605" s="14" t="s">
        <v>32</v>
      </c>
      <c r="AX2605" s="14" t="s">
        <v>77</v>
      </c>
      <c r="AY2605" s="223" t="s">
        <v>292</v>
      </c>
    </row>
    <row r="2606" spans="2:51" s="14" customFormat="1" ht="11.25">
      <c r="B2606" s="213"/>
      <c r="C2606" s="214"/>
      <c r="D2606" s="204" t="s">
        <v>301</v>
      </c>
      <c r="E2606" s="215" t="s">
        <v>1</v>
      </c>
      <c r="F2606" s="216" t="s">
        <v>2853</v>
      </c>
      <c r="G2606" s="214"/>
      <c r="H2606" s="217">
        <v>19.872</v>
      </c>
      <c r="I2606" s="218"/>
      <c r="J2606" s="214"/>
      <c r="K2606" s="214"/>
      <c r="L2606" s="219"/>
      <c r="M2606" s="220"/>
      <c r="N2606" s="221"/>
      <c r="O2606" s="221"/>
      <c r="P2606" s="221"/>
      <c r="Q2606" s="221"/>
      <c r="R2606" s="221"/>
      <c r="S2606" s="221"/>
      <c r="T2606" s="222"/>
      <c r="AT2606" s="223" t="s">
        <v>301</v>
      </c>
      <c r="AU2606" s="223" t="s">
        <v>120</v>
      </c>
      <c r="AV2606" s="14" t="s">
        <v>120</v>
      </c>
      <c r="AW2606" s="14" t="s">
        <v>32</v>
      </c>
      <c r="AX2606" s="14" t="s">
        <v>77</v>
      </c>
      <c r="AY2606" s="223" t="s">
        <v>292</v>
      </c>
    </row>
    <row r="2607" spans="2:51" s="14" customFormat="1" ht="11.25">
      <c r="B2607" s="213"/>
      <c r="C2607" s="214"/>
      <c r="D2607" s="204" t="s">
        <v>301</v>
      </c>
      <c r="E2607" s="215" t="s">
        <v>1</v>
      </c>
      <c r="F2607" s="216" t="s">
        <v>2854</v>
      </c>
      <c r="G2607" s="214"/>
      <c r="H2607" s="217">
        <v>19.872</v>
      </c>
      <c r="I2607" s="218"/>
      <c r="J2607" s="214"/>
      <c r="K2607" s="214"/>
      <c r="L2607" s="219"/>
      <c r="M2607" s="220"/>
      <c r="N2607" s="221"/>
      <c r="O2607" s="221"/>
      <c r="P2607" s="221"/>
      <c r="Q2607" s="221"/>
      <c r="R2607" s="221"/>
      <c r="S2607" s="221"/>
      <c r="T2607" s="222"/>
      <c r="AT2607" s="223" t="s">
        <v>301</v>
      </c>
      <c r="AU2607" s="223" t="s">
        <v>120</v>
      </c>
      <c r="AV2607" s="14" t="s">
        <v>120</v>
      </c>
      <c r="AW2607" s="14" t="s">
        <v>32</v>
      </c>
      <c r="AX2607" s="14" t="s">
        <v>77</v>
      </c>
      <c r="AY2607" s="223" t="s">
        <v>292</v>
      </c>
    </row>
    <row r="2608" spans="2:51" s="14" customFormat="1" ht="11.25">
      <c r="B2608" s="213"/>
      <c r="C2608" s="214"/>
      <c r="D2608" s="204" t="s">
        <v>301</v>
      </c>
      <c r="E2608" s="215" t="s">
        <v>1</v>
      </c>
      <c r="F2608" s="216" t="s">
        <v>2855</v>
      </c>
      <c r="G2608" s="214"/>
      <c r="H2608" s="217">
        <v>22.108000000000001</v>
      </c>
      <c r="I2608" s="218"/>
      <c r="J2608" s="214"/>
      <c r="K2608" s="214"/>
      <c r="L2608" s="219"/>
      <c r="M2608" s="220"/>
      <c r="N2608" s="221"/>
      <c r="O2608" s="221"/>
      <c r="P2608" s="221"/>
      <c r="Q2608" s="221"/>
      <c r="R2608" s="221"/>
      <c r="S2608" s="221"/>
      <c r="T2608" s="222"/>
      <c r="AT2608" s="223" t="s">
        <v>301</v>
      </c>
      <c r="AU2608" s="223" t="s">
        <v>120</v>
      </c>
      <c r="AV2608" s="14" t="s">
        <v>120</v>
      </c>
      <c r="AW2608" s="14" t="s">
        <v>32</v>
      </c>
      <c r="AX2608" s="14" t="s">
        <v>77</v>
      </c>
      <c r="AY2608" s="223" t="s">
        <v>292</v>
      </c>
    </row>
    <row r="2609" spans="2:51" s="14" customFormat="1" ht="11.25">
      <c r="B2609" s="213"/>
      <c r="C2609" s="214"/>
      <c r="D2609" s="204" t="s">
        <v>301</v>
      </c>
      <c r="E2609" s="215" t="s">
        <v>1</v>
      </c>
      <c r="F2609" s="216" t="s">
        <v>2856</v>
      </c>
      <c r="G2609" s="214"/>
      <c r="H2609" s="217">
        <v>19.872</v>
      </c>
      <c r="I2609" s="218"/>
      <c r="J2609" s="214"/>
      <c r="K2609" s="214"/>
      <c r="L2609" s="219"/>
      <c r="M2609" s="220"/>
      <c r="N2609" s="221"/>
      <c r="O2609" s="221"/>
      <c r="P2609" s="221"/>
      <c r="Q2609" s="221"/>
      <c r="R2609" s="221"/>
      <c r="S2609" s="221"/>
      <c r="T2609" s="222"/>
      <c r="AT2609" s="223" t="s">
        <v>301</v>
      </c>
      <c r="AU2609" s="223" t="s">
        <v>120</v>
      </c>
      <c r="AV2609" s="14" t="s">
        <v>120</v>
      </c>
      <c r="AW2609" s="14" t="s">
        <v>32</v>
      </c>
      <c r="AX2609" s="14" t="s">
        <v>77</v>
      </c>
      <c r="AY2609" s="223" t="s">
        <v>292</v>
      </c>
    </row>
    <row r="2610" spans="2:51" s="14" customFormat="1" ht="11.25">
      <c r="B2610" s="213"/>
      <c r="C2610" s="214"/>
      <c r="D2610" s="204" t="s">
        <v>301</v>
      </c>
      <c r="E2610" s="215" t="s">
        <v>1</v>
      </c>
      <c r="F2610" s="216" t="s">
        <v>2857</v>
      </c>
      <c r="G2610" s="214"/>
      <c r="H2610" s="217">
        <v>19.872</v>
      </c>
      <c r="I2610" s="218"/>
      <c r="J2610" s="214"/>
      <c r="K2610" s="214"/>
      <c r="L2610" s="219"/>
      <c r="M2610" s="220"/>
      <c r="N2610" s="221"/>
      <c r="O2610" s="221"/>
      <c r="P2610" s="221"/>
      <c r="Q2610" s="221"/>
      <c r="R2610" s="221"/>
      <c r="S2610" s="221"/>
      <c r="T2610" s="222"/>
      <c r="AT2610" s="223" t="s">
        <v>301</v>
      </c>
      <c r="AU2610" s="223" t="s">
        <v>120</v>
      </c>
      <c r="AV2610" s="14" t="s">
        <v>120</v>
      </c>
      <c r="AW2610" s="14" t="s">
        <v>32</v>
      </c>
      <c r="AX2610" s="14" t="s">
        <v>77</v>
      </c>
      <c r="AY2610" s="223" t="s">
        <v>292</v>
      </c>
    </row>
    <row r="2611" spans="2:51" s="14" customFormat="1" ht="11.25">
      <c r="B2611" s="213"/>
      <c r="C2611" s="214"/>
      <c r="D2611" s="204" t="s">
        <v>301</v>
      </c>
      <c r="E2611" s="215" t="s">
        <v>1</v>
      </c>
      <c r="F2611" s="216" t="s">
        <v>2858</v>
      </c>
      <c r="G2611" s="214"/>
      <c r="H2611" s="217">
        <v>43.207999999999998</v>
      </c>
      <c r="I2611" s="218"/>
      <c r="J2611" s="214"/>
      <c r="K2611" s="214"/>
      <c r="L2611" s="219"/>
      <c r="M2611" s="220"/>
      <c r="N2611" s="221"/>
      <c r="O2611" s="221"/>
      <c r="P2611" s="221"/>
      <c r="Q2611" s="221"/>
      <c r="R2611" s="221"/>
      <c r="S2611" s="221"/>
      <c r="T2611" s="222"/>
      <c r="AT2611" s="223" t="s">
        <v>301</v>
      </c>
      <c r="AU2611" s="223" t="s">
        <v>120</v>
      </c>
      <c r="AV2611" s="14" t="s">
        <v>120</v>
      </c>
      <c r="AW2611" s="14" t="s">
        <v>32</v>
      </c>
      <c r="AX2611" s="14" t="s">
        <v>77</v>
      </c>
      <c r="AY2611" s="223" t="s">
        <v>292</v>
      </c>
    </row>
    <row r="2612" spans="2:51" s="14" customFormat="1" ht="11.25">
      <c r="B2612" s="213"/>
      <c r="C2612" s="214"/>
      <c r="D2612" s="204" t="s">
        <v>301</v>
      </c>
      <c r="E2612" s="215" t="s">
        <v>1</v>
      </c>
      <c r="F2612" s="216" t="s">
        <v>2859</v>
      </c>
      <c r="G2612" s="214"/>
      <c r="H2612" s="217">
        <v>11.343999999999999</v>
      </c>
      <c r="I2612" s="218"/>
      <c r="J2612" s="214"/>
      <c r="K2612" s="214"/>
      <c r="L2612" s="219"/>
      <c r="M2612" s="220"/>
      <c r="N2612" s="221"/>
      <c r="O2612" s="221"/>
      <c r="P2612" s="221"/>
      <c r="Q2612" s="221"/>
      <c r="R2612" s="221"/>
      <c r="S2612" s="221"/>
      <c r="T2612" s="222"/>
      <c r="AT2612" s="223" t="s">
        <v>301</v>
      </c>
      <c r="AU2612" s="223" t="s">
        <v>120</v>
      </c>
      <c r="AV2612" s="14" t="s">
        <v>120</v>
      </c>
      <c r="AW2612" s="14" t="s">
        <v>32</v>
      </c>
      <c r="AX2612" s="14" t="s">
        <v>77</v>
      </c>
      <c r="AY2612" s="223" t="s">
        <v>292</v>
      </c>
    </row>
    <row r="2613" spans="2:51" s="14" customFormat="1" ht="11.25">
      <c r="B2613" s="213"/>
      <c r="C2613" s="214"/>
      <c r="D2613" s="204" t="s">
        <v>301</v>
      </c>
      <c r="E2613" s="215" t="s">
        <v>1</v>
      </c>
      <c r="F2613" s="216" t="s">
        <v>2817</v>
      </c>
      <c r="G2613" s="214"/>
      <c r="H2613" s="217">
        <v>5.6559999999999997</v>
      </c>
      <c r="I2613" s="218"/>
      <c r="J2613" s="214"/>
      <c r="K2613" s="214"/>
      <c r="L2613" s="219"/>
      <c r="M2613" s="220"/>
      <c r="N2613" s="221"/>
      <c r="O2613" s="221"/>
      <c r="P2613" s="221"/>
      <c r="Q2613" s="221"/>
      <c r="R2613" s="221"/>
      <c r="S2613" s="221"/>
      <c r="T2613" s="222"/>
      <c r="AT2613" s="223" t="s">
        <v>301</v>
      </c>
      <c r="AU2613" s="223" t="s">
        <v>120</v>
      </c>
      <c r="AV2613" s="14" t="s">
        <v>120</v>
      </c>
      <c r="AW2613" s="14" t="s">
        <v>32</v>
      </c>
      <c r="AX2613" s="14" t="s">
        <v>77</v>
      </c>
      <c r="AY2613" s="223" t="s">
        <v>292</v>
      </c>
    </row>
    <row r="2614" spans="2:51" s="14" customFormat="1" ht="11.25">
      <c r="B2614" s="213"/>
      <c r="C2614" s="214"/>
      <c r="D2614" s="204" t="s">
        <v>301</v>
      </c>
      <c r="E2614" s="215" t="s">
        <v>1</v>
      </c>
      <c r="F2614" s="216" t="s">
        <v>2860</v>
      </c>
      <c r="G2614" s="214"/>
      <c r="H2614" s="217">
        <v>14.56</v>
      </c>
      <c r="I2614" s="218"/>
      <c r="J2614" s="214"/>
      <c r="K2614" s="214"/>
      <c r="L2614" s="219"/>
      <c r="M2614" s="220"/>
      <c r="N2614" s="221"/>
      <c r="O2614" s="221"/>
      <c r="P2614" s="221"/>
      <c r="Q2614" s="221"/>
      <c r="R2614" s="221"/>
      <c r="S2614" s="221"/>
      <c r="T2614" s="222"/>
      <c r="AT2614" s="223" t="s">
        <v>301</v>
      </c>
      <c r="AU2614" s="223" t="s">
        <v>120</v>
      </c>
      <c r="AV2614" s="14" t="s">
        <v>120</v>
      </c>
      <c r="AW2614" s="14" t="s">
        <v>32</v>
      </c>
      <c r="AX2614" s="14" t="s">
        <v>77</v>
      </c>
      <c r="AY2614" s="223" t="s">
        <v>292</v>
      </c>
    </row>
    <row r="2615" spans="2:51" s="16" customFormat="1" ht="11.25">
      <c r="B2615" s="235"/>
      <c r="C2615" s="236"/>
      <c r="D2615" s="204" t="s">
        <v>301</v>
      </c>
      <c r="E2615" s="237" t="s">
        <v>1</v>
      </c>
      <c r="F2615" s="238" t="s">
        <v>316</v>
      </c>
      <c r="G2615" s="236"/>
      <c r="H2615" s="239">
        <v>354.90699999999998</v>
      </c>
      <c r="I2615" s="240"/>
      <c r="J2615" s="236"/>
      <c r="K2615" s="236"/>
      <c r="L2615" s="241"/>
      <c r="M2615" s="242"/>
      <c r="N2615" s="243"/>
      <c r="O2615" s="243"/>
      <c r="P2615" s="243"/>
      <c r="Q2615" s="243"/>
      <c r="R2615" s="243"/>
      <c r="S2615" s="243"/>
      <c r="T2615" s="244"/>
      <c r="AT2615" s="245" t="s">
        <v>301</v>
      </c>
      <c r="AU2615" s="245" t="s">
        <v>120</v>
      </c>
      <c r="AV2615" s="16" t="s">
        <v>317</v>
      </c>
      <c r="AW2615" s="16" t="s">
        <v>32</v>
      </c>
      <c r="AX2615" s="16" t="s">
        <v>77</v>
      </c>
      <c r="AY2615" s="245" t="s">
        <v>292</v>
      </c>
    </row>
    <row r="2616" spans="2:51" s="13" customFormat="1" ht="11.25">
      <c r="B2616" s="202"/>
      <c r="C2616" s="203"/>
      <c r="D2616" s="204" t="s">
        <v>301</v>
      </c>
      <c r="E2616" s="205" t="s">
        <v>1</v>
      </c>
      <c r="F2616" s="206" t="s">
        <v>547</v>
      </c>
      <c r="G2616" s="203"/>
      <c r="H2616" s="205" t="s">
        <v>1</v>
      </c>
      <c r="I2616" s="207"/>
      <c r="J2616" s="203"/>
      <c r="K2616" s="203"/>
      <c r="L2616" s="208"/>
      <c r="M2616" s="209"/>
      <c r="N2616" s="210"/>
      <c r="O2616" s="210"/>
      <c r="P2616" s="210"/>
      <c r="Q2616" s="210"/>
      <c r="R2616" s="210"/>
      <c r="S2616" s="210"/>
      <c r="T2616" s="211"/>
      <c r="AT2616" s="212" t="s">
        <v>301</v>
      </c>
      <c r="AU2616" s="212" t="s">
        <v>120</v>
      </c>
      <c r="AV2616" s="13" t="s">
        <v>85</v>
      </c>
      <c r="AW2616" s="13" t="s">
        <v>32</v>
      </c>
      <c r="AX2616" s="13" t="s">
        <v>77</v>
      </c>
      <c r="AY2616" s="212" t="s">
        <v>292</v>
      </c>
    </row>
    <row r="2617" spans="2:51" s="14" customFormat="1" ht="11.25">
      <c r="B2617" s="213"/>
      <c r="C2617" s="214"/>
      <c r="D2617" s="204" t="s">
        <v>301</v>
      </c>
      <c r="E2617" s="215" t="s">
        <v>1</v>
      </c>
      <c r="F2617" s="216" t="s">
        <v>2824</v>
      </c>
      <c r="G2617" s="214"/>
      <c r="H2617" s="217">
        <v>8.3119999999999994</v>
      </c>
      <c r="I2617" s="218"/>
      <c r="J2617" s="214"/>
      <c r="K2617" s="214"/>
      <c r="L2617" s="219"/>
      <c r="M2617" s="220"/>
      <c r="N2617" s="221"/>
      <c r="O2617" s="221"/>
      <c r="P2617" s="221"/>
      <c r="Q2617" s="221"/>
      <c r="R2617" s="221"/>
      <c r="S2617" s="221"/>
      <c r="T2617" s="222"/>
      <c r="AT2617" s="223" t="s">
        <v>301</v>
      </c>
      <c r="AU2617" s="223" t="s">
        <v>120</v>
      </c>
      <c r="AV2617" s="14" t="s">
        <v>120</v>
      </c>
      <c r="AW2617" s="14" t="s">
        <v>32</v>
      </c>
      <c r="AX2617" s="14" t="s">
        <v>77</v>
      </c>
      <c r="AY2617" s="223" t="s">
        <v>292</v>
      </c>
    </row>
    <row r="2618" spans="2:51" s="14" customFormat="1" ht="11.25">
      <c r="B2618" s="213"/>
      <c r="C2618" s="214"/>
      <c r="D2618" s="204" t="s">
        <v>301</v>
      </c>
      <c r="E2618" s="215" t="s">
        <v>1</v>
      </c>
      <c r="F2618" s="216" t="s">
        <v>2861</v>
      </c>
      <c r="G2618" s="214"/>
      <c r="H2618" s="217">
        <v>23.984000000000002</v>
      </c>
      <c r="I2618" s="218"/>
      <c r="J2618" s="214"/>
      <c r="K2618" s="214"/>
      <c r="L2618" s="219"/>
      <c r="M2618" s="220"/>
      <c r="N2618" s="221"/>
      <c r="O2618" s="221"/>
      <c r="P2618" s="221"/>
      <c r="Q2618" s="221"/>
      <c r="R2618" s="221"/>
      <c r="S2618" s="221"/>
      <c r="T2618" s="222"/>
      <c r="AT2618" s="223" t="s">
        <v>301</v>
      </c>
      <c r="AU2618" s="223" t="s">
        <v>120</v>
      </c>
      <c r="AV2618" s="14" t="s">
        <v>120</v>
      </c>
      <c r="AW2618" s="14" t="s">
        <v>32</v>
      </c>
      <c r="AX2618" s="14" t="s">
        <v>77</v>
      </c>
      <c r="AY2618" s="223" t="s">
        <v>292</v>
      </c>
    </row>
    <row r="2619" spans="2:51" s="14" customFormat="1" ht="11.25">
      <c r="B2619" s="213"/>
      <c r="C2619" s="214"/>
      <c r="D2619" s="204" t="s">
        <v>301</v>
      </c>
      <c r="E2619" s="215" t="s">
        <v>1</v>
      </c>
      <c r="F2619" s="216" t="s">
        <v>2862</v>
      </c>
      <c r="G2619" s="214"/>
      <c r="H2619" s="217">
        <v>8.2560000000000002</v>
      </c>
      <c r="I2619" s="218"/>
      <c r="J2619" s="214"/>
      <c r="K2619" s="214"/>
      <c r="L2619" s="219"/>
      <c r="M2619" s="220"/>
      <c r="N2619" s="221"/>
      <c r="O2619" s="221"/>
      <c r="P2619" s="221"/>
      <c r="Q2619" s="221"/>
      <c r="R2619" s="221"/>
      <c r="S2619" s="221"/>
      <c r="T2619" s="222"/>
      <c r="AT2619" s="223" t="s">
        <v>301</v>
      </c>
      <c r="AU2619" s="223" t="s">
        <v>120</v>
      </c>
      <c r="AV2619" s="14" t="s">
        <v>120</v>
      </c>
      <c r="AW2619" s="14" t="s">
        <v>32</v>
      </c>
      <c r="AX2619" s="14" t="s">
        <v>77</v>
      </c>
      <c r="AY2619" s="223" t="s">
        <v>292</v>
      </c>
    </row>
    <row r="2620" spans="2:51" s="14" customFormat="1" ht="11.25">
      <c r="B2620" s="213"/>
      <c r="C2620" s="214"/>
      <c r="D2620" s="204" t="s">
        <v>301</v>
      </c>
      <c r="E2620" s="215" t="s">
        <v>1</v>
      </c>
      <c r="F2620" s="216" t="s">
        <v>2863</v>
      </c>
      <c r="G2620" s="214"/>
      <c r="H2620" s="217">
        <v>19.872</v>
      </c>
      <c r="I2620" s="218"/>
      <c r="J2620" s="214"/>
      <c r="K2620" s="214"/>
      <c r="L2620" s="219"/>
      <c r="M2620" s="220"/>
      <c r="N2620" s="221"/>
      <c r="O2620" s="221"/>
      <c r="P2620" s="221"/>
      <c r="Q2620" s="221"/>
      <c r="R2620" s="221"/>
      <c r="S2620" s="221"/>
      <c r="T2620" s="222"/>
      <c r="AT2620" s="223" t="s">
        <v>301</v>
      </c>
      <c r="AU2620" s="223" t="s">
        <v>120</v>
      </c>
      <c r="AV2620" s="14" t="s">
        <v>120</v>
      </c>
      <c r="AW2620" s="14" t="s">
        <v>32</v>
      </c>
      <c r="AX2620" s="14" t="s">
        <v>77</v>
      </c>
      <c r="AY2620" s="223" t="s">
        <v>292</v>
      </c>
    </row>
    <row r="2621" spans="2:51" s="14" customFormat="1" ht="11.25">
      <c r="B2621" s="213"/>
      <c r="C2621" s="214"/>
      <c r="D2621" s="204" t="s">
        <v>301</v>
      </c>
      <c r="E2621" s="215" t="s">
        <v>1</v>
      </c>
      <c r="F2621" s="216" t="s">
        <v>2864</v>
      </c>
      <c r="G2621" s="214"/>
      <c r="H2621" s="217">
        <v>22.108000000000001</v>
      </c>
      <c r="I2621" s="218"/>
      <c r="J2621" s="214"/>
      <c r="K2621" s="214"/>
      <c r="L2621" s="219"/>
      <c r="M2621" s="220"/>
      <c r="N2621" s="221"/>
      <c r="O2621" s="221"/>
      <c r="P2621" s="221"/>
      <c r="Q2621" s="221"/>
      <c r="R2621" s="221"/>
      <c r="S2621" s="221"/>
      <c r="T2621" s="222"/>
      <c r="AT2621" s="223" t="s">
        <v>301</v>
      </c>
      <c r="AU2621" s="223" t="s">
        <v>120</v>
      </c>
      <c r="AV2621" s="14" t="s">
        <v>120</v>
      </c>
      <c r="AW2621" s="14" t="s">
        <v>32</v>
      </c>
      <c r="AX2621" s="14" t="s">
        <v>77</v>
      </c>
      <c r="AY2621" s="223" t="s">
        <v>292</v>
      </c>
    </row>
    <row r="2622" spans="2:51" s="14" customFormat="1" ht="11.25">
      <c r="B2622" s="213"/>
      <c r="C2622" s="214"/>
      <c r="D2622" s="204" t="s">
        <v>301</v>
      </c>
      <c r="E2622" s="215" t="s">
        <v>1</v>
      </c>
      <c r="F2622" s="216" t="s">
        <v>2865</v>
      </c>
      <c r="G2622" s="214"/>
      <c r="H2622" s="217">
        <v>19.872</v>
      </c>
      <c r="I2622" s="218"/>
      <c r="J2622" s="214"/>
      <c r="K2622" s="214"/>
      <c r="L2622" s="219"/>
      <c r="M2622" s="220"/>
      <c r="N2622" s="221"/>
      <c r="O2622" s="221"/>
      <c r="P2622" s="221"/>
      <c r="Q2622" s="221"/>
      <c r="R2622" s="221"/>
      <c r="S2622" s="221"/>
      <c r="T2622" s="222"/>
      <c r="AT2622" s="223" t="s">
        <v>301</v>
      </c>
      <c r="AU2622" s="223" t="s">
        <v>120</v>
      </c>
      <c r="AV2622" s="14" t="s">
        <v>120</v>
      </c>
      <c r="AW2622" s="14" t="s">
        <v>32</v>
      </c>
      <c r="AX2622" s="14" t="s">
        <v>77</v>
      </c>
      <c r="AY2622" s="223" t="s">
        <v>292</v>
      </c>
    </row>
    <row r="2623" spans="2:51" s="14" customFormat="1" ht="11.25">
      <c r="B2623" s="213"/>
      <c r="C2623" s="214"/>
      <c r="D2623" s="204" t="s">
        <v>301</v>
      </c>
      <c r="E2623" s="215" t="s">
        <v>1</v>
      </c>
      <c r="F2623" s="216" t="s">
        <v>2866</v>
      </c>
      <c r="G2623" s="214"/>
      <c r="H2623" s="217">
        <v>19.872</v>
      </c>
      <c r="I2623" s="218"/>
      <c r="J2623" s="214"/>
      <c r="K2623" s="214"/>
      <c r="L2623" s="219"/>
      <c r="M2623" s="220"/>
      <c r="N2623" s="221"/>
      <c r="O2623" s="221"/>
      <c r="P2623" s="221"/>
      <c r="Q2623" s="221"/>
      <c r="R2623" s="221"/>
      <c r="S2623" s="221"/>
      <c r="T2623" s="222"/>
      <c r="AT2623" s="223" t="s">
        <v>301</v>
      </c>
      <c r="AU2623" s="223" t="s">
        <v>120</v>
      </c>
      <c r="AV2623" s="14" t="s">
        <v>120</v>
      </c>
      <c r="AW2623" s="14" t="s">
        <v>32</v>
      </c>
      <c r="AX2623" s="14" t="s">
        <v>77</v>
      </c>
      <c r="AY2623" s="223" t="s">
        <v>292</v>
      </c>
    </row>
    <row r="2624" spans="2:51" s="14" customFormat="1" ht="11.25">
      <c r="B2624" s="213"/>
      <c r="C2624" s="214"/>
      <c r="D2624" s="204" t="s">
        <v>301</v>
      </c>
      <c r="E2624" s="215" t="s">
        <v>1</v>
      </c>
      <c r="F2624" s="216" t="s">
        <v>2867</v>
      </c>
      <c r="G2624" s="214"/>
      <c r="H2624" s="217">
        <v>30.558</v>
      </c>
      <c r="I2624" s="218"/>
      <c r="J2624" s="214"/>
      <c r="K2624" s="214"/>
      <c r="L2624" s="219"/>
      <c r="M2624" s="220"/>
      <c r="N2624" s="221"/>
      <c r="O2624" s="221"/>
      <c r="P2624" s="221"/>
      <c r="Q2624" s="221"/>
      <c r="R2624" s="221"/>
      <c r="S2624" s="221"/>
      <c r="T2624" s="222"/>
      <c r="AT2624" s="223" t="s">
        <v>301</v>
      </c>
      <c r="AU2624" s="223" t="s">
        <v>120</v>
      </c>
      <c r="AV2624" s="14" t="s">
        <v>120</v>
      </c>
      <c r="AW2624" s="14" t="s">
        <v>32</v>
      </c>
      <c r="AX2624" s="14" t="s">
        <v>77</v>
      </c>
      <c r="AY2624" s="223" t="s">
        <v>292</v>
      </c>
    </row>
    <row r="2625" spans="2:51" s="14" customFormat="1" ht="11.25">
      <c r="B2625" s="213"/>
      <c r="C2625" s="214"/>
      <c r="D2625" s="204" t="s">
        <v>301</v>
      </c>
      <c r="E2625" s="215" t="s">
        <v>1</v>
      </c>
      <c r="F2625" s="216" t="s">
        <v>2868</v>
      </c>
      <c r="G2625" s="214"/>
      <c r="H2625" s="217">
        <v>19.872</v>
      </c>
      <c r="I2625" s="218"/>
      <c r="J2625" s="214"/>
      <c r="K2625" s="214"/>
      <c r="L2625" s="219"/>
      <c r="M2625" s="220"/>
      <c r="N2625" s="221"/>
      <c r="O2625" s="221"/>
      <c r="P2625" s="221"/>
      <c r="Q2625" s="221"/>
      <c r="R2625" s="221"/>
      <c r="S2625" s="221"/>
      <c r="T2625" s="222"/>
      <c r="AT2625" s="223" t="s">
        <v>301</v>
      </c>
      <c r="AU2625" s="223" t="s">
        <v>120</v>
      </c>
      <c r="AV2625" s="14" t="s">
        <v>120</v>
      </c>
      <c r="AW2625" s="14" t="s">
        <v>32</v>
      </c>
      <c r="AX2625" s="14" t="s">
        <v>77</v>
      </c>
      <c r="AY2625" s="223" t="s">
        <v>292</v>
      </c>
    </row>
    <row r="2626" spans="2:51" s="14" customFormat="1" ht="11.25">
      <c r="B2626" s="213"/>
      <c r="C2626" s="214"/>
      <c r="D2626" s="204" t="s">
        <v>301</v>
      </c>
      <c r="E2626" s="215" t="s">
        <v>1</v>
      </c>
      <c r="F2626" s="216" t="s">
        <v>2869</v>
      </c>
      <c r="G2626" s="214"/>
      <c r="H2626" s="217">
        <v>19.872</v>
      </c>
      <c r="I2626" s="218"/>
      <c r="J2626" s="214"/>
      <c r="K2626" s="214"/>
      <c r="L2626" s="219"/>
      <c r="M2626" s="220"/>
      <c r="N2626" s="221"/>
      <c r="O2626" s="221"/>
      <c r="P2626" s="221"/>
      <c r="Q2626" s="221"/>
      <c r="R2626" s="221"/>
      <c r="S2626" s="221"/>
      <c r="T2626" s="222"/>
      <c r="AT2626" s="223" t="s">
        <v>301</v>
      </c>
      <c r="AU2626" s="223" t="s">
        <v>120</v>
      </c>
      <c r="AV2626" s="14" t="s">
        <v>120</v>
      </c>
      <c r="AW2626" s="14" t="s">
        <v>32</v>
      </c>
      <c r="AX2626" s="14" t="s">
        <v>77</v>
      </c>
      <c r="AY2626" s="223" t="s">
        <v>292</v>
      </c>
    </row>
    <row r="2627" spans="2:51" s="14" customFormat="1" ht="11.25">
      <c r="B2627" s="213"/>
      <c r="C2627" s="214"/>
      <c r="D2627" s="204" t="s">
        <v>301</v>
      </c>
      <c r="E2627" s="215" t="s">
        <v>1</v>
      </c>
      <c r="F2627" s="216" t="s">
        <v>2870</v>
      </c>
      <c r="G2627" s="214"/>
      <c r="H2627" s="217">
        <v>19.872</v>
      </c>
      <c r="I2627" s="218"/>
      <c r="J2627" s="214"/>
      <c r="K2627" s="214"/>
      <c r="L2627" s="219"/>
      <c r="M2627" s="220"/>
      <c r="N2627" s="221"/>
      <c r="O2627" s="221"/>
      <c r="P2627" s="221"/>
      <c r="Q2627" s="221"/>
      <c r="R2627" s="221"/>
      <c r="S2627" s="221"/>
      <c r="T2627" s="222"/>
      <c r="AT2627" s="223" t="s">
        <v>301</v>
      </c>
      <c r="AU2627" s="223" t="s">
        <v>120</v>
      </c>
      <c r="AV2627" s="14" t="s">
        <v>120</v>
      </c>
      <c r="AW2627" s="14" t="s">
        <v>32</v>
      </c>
      <c r="AX2627" s="14" t="s">
        <v>77</v>
      </c>
      <c r="AY2627" s="223" t="s">
        <v>292</v>
      </c>
    </row>
    <row r="2628" spans="2:51" s="14" customFormat="1" ht="11.25">
      <c r="B2628" s="213"/>
      <c r="C2628" s="214"/>
      <c r="D2628" s="204" t="s">
        <v>301</v>
      </c>
      <c r="E2628" s="215" t="s">
        <v>1</v>
      </c>
      <c r="F2628" s="216" t="s">
        <v>2871</v>
      </c>
      <c r="G2628" s="214"/>
      <c r="H2628" s="217">
        <v>22.108000000000001</v>
      </c>
      <c r="I2628" s="218"/>
      <c r="J2628" s="214"/>
      <c r="K2628" s="214"/>
      <c r="L2628" s="219"/>
      <c r="M2628" s="220"/>
      <c r="N2628" s="221"/>
      <c r="O2628" s="221"/>
      <c r="P2628" s="221"/>
      <c r="Q2628" s="221"/>
      <c r="R2628" s="221"/>
      <c r="S2628" s="221"/>
      <c r="T2628" s="222"/>
      <c r="AT2628" s="223" t="s">
        <v>301</v>
      </c>
      <c r="AU2628" s="223" t="s">
        <v>120</v>
      </c>
      <c r="AV2628" s="14" t="s">
        <v>120</v>
      </c>
      <c r="AW2628" s="14" t="s">
        <v>32</v>
      </c>
      <c r="AX2628" s="14" t="s">
        <v>77</v>
      </c>
      <c r="AY2628" s="223" t="s">
        <v>292</v>
      </c>
    </row>
    <row r="2629" spans="2:51" s="14" customFormat="1" ht="11.25">
      <c r="B2629" s="213"/>
      <c r="C2629" s="214"/>
      <c r="D2629" s="204" t="s">
        <v>301</v>
      </c>
      <c r="E2629" s="215" t="s">
        <v>1</v>
      </c>
      <c r="F2629" s="216" t="s">
        <v>2872</v>
      </c>
      <c r="G2629" s="214"/>
      <c r="H2629" s="217">
        <v>19.872</v>
      </c>
      <c r="I2629" s="218"/>
      <c r="J2629" s="214"/>
      <c r="K2629" s="214"/>
      <c r="L2629" s="219"/>
      <c r="M2629" s="220"/>
      <c r="N2629" s="221"/>
      <c r="O2629" s="221"/>
      <c r="P2629" s="221"/>
      <c r="Q2629" s="221"/>
      <c r="R2629" s="221"/>
      <c r="S2629" s="221"/>
      <c r="T2629" s="222"/>
      <c r="AT2629" s="223" t="s">
        <v>301</v>
      </c>
      <c r="AU2629" s="223" t="s">
        <v>120</v>
      </c>
      <c r="AV2629" s="14" t="s">
        <v>120</v>
      </c>
      <c r="AW2629" s="14" t="s">
        <v>32</v>
      </c>
      <c r="AX2629" s="14" t="s">
        <v>77</v>
      </c>
      <c r="AY2629" s="223" t="s">
        <v>292</v>
      </c>
    </row>
    <row r="2630" spans="2:51" s="14" customFormat="1" ht="11.25">
      <c r="B2630" s="213"/>
      <c r="C2630" s="214"/>
      <c r="D2630" s="204" t="s">
        <v>301</v>
      </c>
      <c r="E2630" s="215" t="s">
        <v>1</v>
      </c>
      <c r="F2630" s="216" t="s">
        <v>2873</v>
      </c>
      <c r="G2630" s="214"/>
      <c r="H2630" s="217">
        <v>19.872</v>
      </c>
      <c r="I2630" s="218"/>
      <c r="J2630" s="214"/>
      <c r="K2630" s="214"/>
      <c r="L2630" s="219"/>
      <c r="M2630" s="220"/>
      <c r="N2630" s="221"/>
      <c r="O2630" s="221"/>
      <c r="P2630" s="221"/>
      <c r="Q2630" s="221"/>
      <c r="R2630" s="221"/>
      <c r="S2630" s="221"/>
      <c r="T2630" s="222"/>
      <c r="AT2630" s="223" t="s">
        <v>301</v>
      </c>
      <c r="AU2630" s="223" t="s">
        <v>120</v>
      </c>
      <c r="AV2630" s="14" t="s">
        <v>120</v>
      </c>
      <c r="AW2630" s="14" t="s">
        <v>32</v>
      </c>
      <c r="AX2630" s="14" t="s">
        <v>77</v>
      </c>
      <c r="AY2630" s="223" t="s">
        <v>292</v>
      </c>
    </row>
    <row r="2631" spans="2:51" s="14" customFormat="1" ht="11.25">
      <c r="B2631" s="213"/>
      <c r="C2631" s="214"/>
      <c r="D2631" s="204" t="s">
        <v>301</v>
      </c>
      <c r="E2631" s="215" t="s">
        <v>1</v>
      </c>
      <c r="F2631" s="216" t="s">
        <v>2874</v>
      </c>
      <c r="G2631" s="214"/>
      <c r="H2631" s="217">
        <v>39.968000000000004</v>
      </c>
      <c r="I2631" s="218"/>
      <c r="J2631" s="214"/>
      <c r="K2631" s="214"/>
      <c r="L2631" s="219"/>
      <c r="M2631" s="220"/>
      <c r="N2631" s="221"/>
      <c r="O2631" s="221"/>
      <c r="P2631" s="221"/>
      <c r="Q2631" s="221"/>
      <c r="R2631" s="221"/>
      <c r="S2631" s="221"/>
      <c r="T2631" s="222"/>
      <c r="AT2631" s="223" t="s">
        <v>301</v>
      </c>
      <c r="AU2631" s="223" t="s">
        <v>120</v>
      </c>
      <c r="AV2631" s="14" t="s">
        <v>120</v>
      </c>
      <c r="AW2631" s="14" t="s">
        <v>32</v>
      </c>
      <c r="AX2631" s="14" t="s">
        <v>77</v>
      </c>
      <c r="AY2631" s="223" t="s">
        <v>292</v>
      </c>
    </row>
    <row r="2632" spans="2:51" s="14" customFormat="1" ht="11.25">
      <c r="B2632" s="213"/>
      <c r="C2632" s="214"/>
      <c r="D2632" s="204" t="s">
        <v>301</v>
      </c>
      <c r="E2632" s="215" t="s">
        <v>1</v>
      </c>
      <c r="F2632" s="216" t="s">
        <v>2875</v>
      </c>
      <c r="G2632" s="214"/>
      <c r="H2632" s="217">
        <v>11.343999999999999</v>
      </c>
      <c r="I2632" s="218"/>
      <c r="J2632" s="214"/>
      <c r="K2632" s="214"/>
      <c r="L2632" s="219"/>
      <c r="M2632" s="220"/>
      <c r="N2632" s="221"/>
      <c r="O2632" s="221"/>
      <c r="P2632" s="221"/>
      <c r="Q2632" s="221"/>
      <c r="R2632" s="221"/>
      <c r="S2632" s="221"/>
      <c r="T2632" s="222"/>
      <c r="AT2632" s="223" t="s">
        <v>301</v>
      </c>
      <c r="AU2632" s="223" t="s">
        <v>120</v>
      </c>
      <c r="AV2632" s="14" t="s">
        <v>120</v>
      </c>
      <c r="AW2632" s="14" t="s">
        <v>32</v>
      </c>
      <c r="AX2632" s="14" t="s">
        <v>77</v>
      </c>
      <c r="AY2632" s="223" t="s">
        <v>292</v>
      </c>
    </row>
    <row r="2633" spans="2:51" s="14" customFormat="1" ht="11.25">
      <c r="B2633" s="213"/>
      <c r="C2633" s="214"/>
      <c r="D2633" s="204" t="s">
        <v>301</v>
      </c>
      <c r="E2633" s="215" t="s">
        <v>1</v>
      </c>
      <c r="F2633" s="216" t="s">
        <v>2876</v>
      </c>
      <c r="G2633" s="214"/>
      <c r="H2633" s="217">
        <v>6.56</v>
      </c>
      <c r="I2633" s="218"/>
      <c r="J2633" s="214"/>
      <c r="K2633" s="214"/>
      <c r="L2633" s="219"/>
      <c r="M2633" s="220"/>
      <c r="N2633" s="221"/>
      <c r="O2633" s="221"/>
      <c r="P2633" s="221"/>
      <c r="Q2633" s="221"/>
      <c r="R2633" s="221"/>
      <c r="S2633" s="221"/>
      <c r="T2633" s="222"/>
      <c r="AT2633" s="223" t="s">
        <v>301</v>
      </c>
      <c r="AU2633" s="223" t="s">
        <v>120</v>
      </c>
      <c r="AV2633" s="14" t="s">
        <v>120</v>
      </c>
      <c r="AW2633" s="14" t="s">
        <v>32</v>
      </c>
      <c r="AX2633" s="14" t="s">
        <v>77</v>
      </c>
      <c r="AY2633" s="223" t="s">
        <v>292</v>
      </c>
    </row>
    <row r="2634" spans="2:51" s="16" customFormat="1" ht="11.25">
      <c r="B2634" s="235"/>
      <c r="C2634" s="236"/>
      <c r="D2634" s="204" t="s">
        <v>301</v>
      </c>
      <c r="E2634" s="237" t="s">
        <v>1</v>
      </c>
      <c r="F2634" s="238" t="s">
        <v>316</v>
      </c>
      <c r="G2634" s="236"/>
      <c r="H2634" s="239">
        <v>332.17399999999998</v>
      </c>
      <c r="I2634" s="240"/>
      <c r="J2634" s="236"/>
      <c r="K2634" s="236"/>
      <c r="L2634" s="241"/>
      <c r="M2634" s="242"/>
      <c r="N2634" s="243"/>
      <c r="O2634" s="243"/>
      <c r="P2634" s="243"/>
      <c r="Q2634" s="243"/>
      <c r="R2634" s="243"/>
      <c r="S2634" s="243"/>
      <c r="T2634" s="244"/>
      <c r="AT2634" s="245" t="s">
        <v>301</v>
      </c>
      <c r="AU2634" s="245" t="s">
        <v>120</v>
      </c>
      <c r="AV2634" s="16" t="s">
        <v>317</v>
      </c>
      <c r="AW2634" s="16" t="s">
        <v>32</v>
      </c>
      <c r="AX2634" s="16" t="s">
        <v>77</v>
      </c>
      <c r="AY2634" s="245" t="s">
        <v>292</v>
      </c>
    </row>
    <row r="2635" spans="2:51" s="13" customFormat="1" ht="11.25">
      <c r="B2635" s="202"/>
      <c r="C2635" s="203"/>
      <c r="D2635" s="204" t="s">
        <v>301</v>
      </c>
      <c r="E2635" s="205" t="s">
        <v>1</v>
      </c>
      <c r="F2635" s="206" t="s">
        <v>550</v>
      </c>
      <c r="G2635" s="203"/>
      <c r="H2635" s="205" t="s">
        <v>1</v>
      </c>
      <c r="I2635" s="207"/>
      <c r="J2635" s="203"/>
      <c r="K2635" s="203"/>
      <c r="L2635" s="208"/>
      <c r="M2635" s="209"/>
      <c r="N2635" s="210"/>
      <c r="O2635" s="210"/>
      <c r="P2635" s="210"/>
      <c r="Q2635" s="210"/>
      <c r="R2635" s="210"/>
      <c r="S2635" s="210"/>
      <c r="T2635" s="211"/>
      <c r="AT2635" s="212" t="s">
        <v>301</v>
      </c>
      <c r="AU2635" s="212" t="s">
        <v>120</v>
      </c>
      <c r="AV2635" s="13" t="s">
        <v>85</v>
      </c>
      <c r="AW2635" s="13" t="s">
        <v>32</v>
      </c>
      <c r="AX2635" s="13" t="s">
        <v>77</v>
      </c>
      <c r="AY2635" s="212" t="s">
        <v>292</v>
      </c>
    </row>
    <row r="2636" spans="2:51" s="14" customFormat="1" ht="11.25">
      <c r="B2636" s="213"/>
      <c r="C2636" s="214"/>
      <c r="D2636" s="204" t="s">
        <v>301</v>
      </c>
      <c r="E2636" s="215" t="s">
        <v>1</v>
      </c>
      <c r="F2636" s="216" t="s">
        <v>2877</v>
      </c>
      <c r="G2636" s="214"/>
      <c r="H2636" s="217">
        <v>29.904</v>
      </c>
      <c r="I2636" s="218"/>
      <c r="J2636" s="214"/>
      <c r="K2636" s="214"/>
      <c r="L2636" s="219"/>
      <c r="M2636" s="220"/>
      <c r="N2636" s="221"/>
      <c r="O2636" s="221"/>
      <c r="P2636" s="221"/>
      <c r="Q2636" s="221"/>
      <c r="R2636" s="221"/>
      <c r="S2636" s="221"/>
      <c r="T2636" s="222"/>
      <c r="AT2636" s="223" t="s">
        <v>301</v>
      </c>
      <c r="AU2636" s="223" t="s">
        <v>120</v>
      </c>
      <c r="AV2636" s="14" t="s">
        <v>120</v>
      </c>
      <c r="AW2636" s="14" t="s">
        <v>32</v>
      </c>
      <c r="AX2636" s="14" t="s">
        <v>77</v>
      </c>
      <c r="AY2636" s="223" t="s">
        <v>292</v>
      </c>
    </row>
    <row r="2637" spans="2:51" s="14" customFormat="1" ht="11.25">
      <c r="B2637" s="213"/>
      <c r="C2637" s="214"/>
      <c r="D2637" s="204" t="s">
        <v>301</v>
      </c>
      <c r="E2637" s="215" t="s">
        <v>1</v>
      </c>
      <c r="F2637" s="216" t="s">
        <v>2878</v>
      </c>
      <c r="G2637" s="214"/>
      <c r="H2637" s="217">
        <v>23.376000000000001</v>
      </c>
      <c r="I2637" s="218"/>
      <c r="J2637" s="214"/>
      <c r="K2637" s="214"/>
      <c r="L2637" s="219"/>
      <c r="M2637" s="220"/>
      <c r="N2637" s="221"/>
      <c r="O2637" s="221"/>
      <c r="P2637" s="221"/>
      <c r="Q2637" s="221"/>
      <c r="R2637" s="221"/>
      <c r="S2637" s="221"/>
      <c r="T2637" s="222"/>
      <c r="AT2637" s="223" t="s">
        <v>301</v>
      </c>
      <c r="AU2637" s="223" t="s">
        <v>120</v>
      </c>
      <c r="AV2637" s="14" t="s">
        <v>120</v>
      </c>
      <c r="AW2637" s="14" t="s">
        <v>32</v>
      </c>
      <c r="AX2637" s="14" t="s">
        <v>77</v>
      </c>
      <c r="AY2637" s="223" t="s">
        <v>292</v>
      </c>
    </row>
    <row r="2638" spans="2:51" s="14" customFormat="1" ht="11.25">
      <c r="B2638" s="213"/>
      <c r="C2638" s="214"/>
      <c r="D2638" s="204" t="s">
        <v>301</v>
      </c>
      <c r="E2638" s="215" t="s">
        <v>1</v>
      </c>
      <c r="F2638" s="216" t="s">
        <v>2879</v>
      </c>
      <c r="G2638" s="214"/>
      <c r="H2638" s="217">
        <v>19.376000000000001</v>
      </c>
      <c r="I2638" s="218"/>
      <c r="J2638" s="214"/>
      <c r="K2638" s="214"/>
      <c r="L2638" s="219"/>
      <c r="M2638" s="220"/>
      <c r="N2638" s="221"/>
      <c r="O2638" s="221"/>
      <c r="P2638" s="221"/>
      <c r="Q2638" s="221"/>
      <c r="R2638" s="221"/>
      <c r="S2638" s="221"/>
      <c r="T2638" s="222"/>
      <c r="AT2638" s="223" t="s">
        <v>301</v>
      </c>
      <c r="AU2638" s="223" t="s">
        <v>120</v>
      </c>
      <c r="AV2638" s="14" t="s">
        <v>120</v>
      </c>
      <c r="AW2638" s="14" t="s">
        <v>32</v>
      </c>
      <c r="AX2638" s="14" t="s">
        <v>77</v>
      </c>
      <c r="AY2638" s="223" t="s">
        <v>292</v>
      </c>
    </row>
    <row r="2639" spans="2:51" s="14" customFormat="1" ht="11.25">
      <c r="B2639" s="213"/>
      <c r="C2639" s="214"/>
      <c r="D2639" s="204" t="s">
        <v>301</v>
      </c>
      <c r="E2639" s="215" t="s">
        <v>1</v>
      </c>
      <c r="F2639" s="216" t="s">
        <v>2880</v>
      </c>
      <c r="G2639" s="214"/>
      <c r="H2639" s="217">
        <v>11.76</v>
      </c>
      <c r="I2639" s="218"/>
      <c r="J2639" s="214"/>
      <c r="K2639" s="214"/>
      <c r="L2639" s="219"/>
      <c r="M2639" s="220"/>
      <c r="N2639" s="221"/>
      <c r="O2639" s="221"/>
      <c r="P2639" s="221"/>
      <c r="Q2639" s="221"/>
      <c r="R2639" s="221"/>
      <c r="S2639" s="221"/>
      <c r="T2639" s="222"/>
      <c r="AT2639" s="223" t="s">
        <v>301</v>
      </c>
      <c r="AU2639" s="223" t="s">
        <v>120</v>
      </c>
      <c r="AV2639" s="14" t="s">
        <v>120</v>
      </c>
      <c r="AW2639" s="14" t="s">
        <v>32</v>
      </c>
      <c r="AX2639" s="14" t="s">
        <v>77</v>
      </c>
      <c r="AY2639" s="223" t="s">
        <v>292</v>
      </c>
    </row>
    <row r="2640" spans="2:51" s="14" customFormat="1" ht="11.25">
      <c r="B2640" s="213"/>
      <c r="C2640" s="214"/>
      <c r="D2640" s="204" t="s">
        <v>301</v>
      </c>
      <c r="E2640" s="215" t="s">
        <v>1</v>
      </c>
      <c r="F2640" s="216" t="s">
        <v>2881</v>
      </c>
      <c r="G2640" s="214"/>
      <c r="H2640" s="217">
        <v>145.79599999999999</v>
      </c>
      <c r="I2640" s="218"/>
      <c r="J2640" s="214"/>
      <c r="K2640" s="214"/>
      <c r="L2640" s="219"/>
      <c r="M2640" s="220"/>
      <c r="N2640" s="221"/>
      <c r="O2640" s="221"/>
      <c r="P2640" s="221"/>
      <c r="Q2640" s="221"/>
      <c r="R2640" s="221"/>
      <c r="S2640" s="221"/>
      <c r="T2640" s="222"/>
      <c r="AT2640" s="223" t="s">
        <v>301</v>
      </c>
      <c r="AU2640" s="223" t="s">
        <v>120</v>
      </c>
      <c r="AV2640" s="14" t="s">
        <v>120</v>
      </c>
      <c r="AW2640" s="14" t="s">
        <v>32</v>
      </c>
      <c r="AX2640" s="14" t="s">
        <v>77</v>
      </c>
      <c r="AY2640" s="223" t="s">
        <v>292</v>
      </c>
    </row>
    <row r="2641" spans="1:65" s="14" customFormat="1" ht="11.25">
      <c r="B2641" s="213"/>
      <c r="C2641" s="214"/>
      <c r="D2641" s="204" t="s">
        <v>301</v>
      </c>
      <c r="E2641" s="215" t="s">
        <v>1</v>
      </c>
      <c r="F2641" s="216" t="s">
        <v>2882</v>
      </c>
      <c r="G2641" s="214"/>
      <c r="H2641" s="217">
        <v>13.295999999999999</v>
      </c>
      <c r="I2641" s="218"/>
      <c r="J2641" s="214"/>
      <c r="K2641" s="214"/>
      <c r="L2641" s="219"/>
      <c r="M2641" s="220"/>
      <c r="N2641" s="221"/>
      <c r="O2641" s="221"/>
      <c r="P2641" s="221"/>
      <c r="Q2641" s="221"/>
      <c r="R2641" s="221"/>
      <c r="S2641" s="221"/>
      <c r="T2641" s="222"/>
      <c r="AT2641" s="223" t="s">
        <v>301</v>
      </c>
      <c r="AU2641" s="223" t="s">
        <v>120</v>
      </c>
      <c r="AV2641" s="14" t="s">
        <v>120</v>
      </c>
      <c r="AW2641" s="14" t="s">
        <v>32</v>
      </c>
      <c r="AX2641" s="14" t="s">
        <v>77</v>
      </c>
      <c r="AY2641" s="223" t="s">
        <v>292</v>
      </c>
    </row>
    <row r="2642" spans="1:65" s="14" customFormat="1" ht="11.25">
      <c r="B2642" s="213"/>
      <c r="C2642" s="214"/>
      <c r="D2642" s="204" t="s">
        <v>301</v>
      </c>
      <c r="E2642" s="215" t="s">
        <v>1</v>
      </c>
      <c r="F2642" s="216" t="s">
        <v>2883</v>
      </c>
      <c r="G2642" s="214"/>
      <c r="H2642" s="217">
        <v>12.512</v>
      </c>
      <c r="I2642" s="218"/>
      <c r="J2642" s="214"/>
      <c r="K2642" s="214"/>
      <c r="L2642" s="219"/>
      <c r="M2642" s="220"/>
      <c r="N2642" s="221"/>
      <c r="O2642" s="221"/>
      <c r="P2642" s="221"/>
      <c r="Q2642" s="221"/>
      <c r="R2642" s="221"/>
      <c r="S2642" s="221"/>
      <c r="T2642" s="222"/>
      <c r="AT2642" s="223" t="s">
        <v>301</v>
      </c>
      <c r="AU2642" s="223" t="s">
        <v>120</v>
      </c>
      <c r="AV2642" s="14" t="s">
        <v>120</v>
      </c>
      <c r="AW2642" s="14" t="s">
        <v>32</v>
      </c>
      <c r="AX2642" s="14" t="s">
        <v>77</v>
      </c>
      <c r="AY2642" s="223" t="s">
        <v>292</v>
      </c>
    </row>
    <row r="2643" spans="1:65" s="14" customFormat="1" ht="11.25">
      <c r="B2643" s="213"/>
      <c r="C2643" s="214"/>
      <c r="D2643" s="204" t="s">
        <v>301</v>
      </c>
      <c r="E2643" s="215" t="s">
        <v>1</v>
      </c>
      <c r="F2643" s="216" t="s">
        <v>2884</v>
      </c>
      <c r="G2643" s="214"/>
      <c r="H2643" s="217">
        <v>2.88</v>
      </c>
      <c r="I2643" s="218"/>
      <c r="J2643" s="214"/>
      <c r="K2643" s="214"/>
      <c r="L2643" s="219"/>
      <c r="M2643" s="220"/>
      <c r="N2643" s="221"/>
      <c r="O2643" s="221"/>
      <c r="P2643" s="221"/>
      <c r="Q2643" s="221"/>
      <c r="R2643" s="221"/>
      <c r="S2643" s="221"/>
      <c r="T2643" s="222"/>
      <c r="AT2643" s="223" t="s">
        <v>301</v>
      </c>
      <c r="AU2643" s="223" t="s">
        <v>120</v>
      </c>
      <c r="AV2643" s="14" t="s">
        <v>120</v>
      </c>
      <c r="AW2643" s="14" t="s">
        <v>32</v>
      </c>
      <c r="AX2643" s="14" t="s">
        <v>77</v>
      </c>
      <c r="AY2643" s="223" t="s">
        <v>292</v>
      </c>
    </row>
    <row r="2644" spans="1:65" s="16" customFormat="1" ht="11.25">
      <c r="B2644" s="235"/>
      <c r="C2644" s="236"/>
      <c r="D2644" s="204" t="s">
        <v>301</v>
      </c>
      <c r="E2644" s="237" t="s">
        <v>1</v>
      </c>
      <c r="F2644" s="238" t="s">
        <v>316</v>
      </c>
      <c r="G2644" s="236"/>
      <c r="H2644" s="239">
        <v>258.89999999999998</v>
      </c>
      <c r="I2644" s="240"/>
      <c r="J2644" s="236"/>
      <c r="K2644" s="236"/>
      <c r="L2644" s="241"/>
      <c r="M2644" s="242"/>
      <c r="N2644" s="243"/>
      <c r="O2644" s="243"/>
      <c r="P2644" s="243"/>
      <c r="Q2644" s="243"/>
      <c r="R2644" s="243"/>
      <c r="S2644" s="243"/>
      <c r="T2644" s="244"/>
      <c r="AT2644" s="245" t="s">
        <v>301</v>
      </c>
      <c r="AU2644" s="245" t="s">
        <v>120</v>
      </c>
      <c r="AV2644" s="16" t="s">
        <v>317</v>
      </c>
      <c r="AW2644" s="16" t="s">
        <v>32</v>
      </c>
      <c r="AX2644" s="16" t="s">
        <v>77</v>
      </c>
      <c r="AY2644" s="245" t="s">
        <v>292</v>
      </c>
    </row>
    <row r="2645" spans="1:65" s="15" customFormat="1" ht="11.25">
      <c r="B2645" s="224"/>
      <c r="C2645" s="225"/>
      <c r="D2645" s="204" t="s">
        <v>301</v>
      </c>
      <c r="E2645" s="226" t="s">
        <v>170</v>
      </c>
      <c r="F2645" s="227" t="s">
        <v>304</v>
      </c>
      <c r="G2645" s="225"/>
      <c r="H2645" s="228">
        <v>1683.6479999999999</v>
      </c>
      <c r="I2645" s="229"/>
      <c r="J2645" s="225"/>
      <c r="K2645" s="225"/>
      <c r="L2645" s="230"/>
      <c r="M2645" s="231"/>
      <c r="N2645" s="232"/>
      <c r="O2645" s="232"/>
      <c r="P2645" s="232"/>
      <c r="Q2645" s="232"/>
      <c r="R2645" s="232"/>
      <c r="S2645" s="232"/>
      <c r="T2645" s="233"/>
      <c r="AT2645" s="234" t="s">
        <v>301</v>
      </c>
      <c r="AU2645" s="234" t="s">
        <v>120</v>
      </c>
      <c r="AV2645" s="15" t="s">
        <v>299</v>
      </c>
      <c r="AW2645" s="15" t="s">
        <v>32</v>
      </c>
      <c r="AX2645" s="15" t="s">
        <v>85</v>
      </c>
      <c r="AY2645" s="234" t="s">
        <v>292</v>
      </c>
    </row>
    <row r="2646" spans="1:65" s="2" customFormat="1" ht="24.2" customHeight="1">
      <c r="A2646" s="35"/>
      <c r="B2646" s="36"/>
      <c r="C2646" s="189" t="s">
        <v>2885</v>
      </c>
      <c r="D2646" s="189" t="s">
        <v>294</v>
      </c>
      <c r="E2646" s="190" t="s">
        <v>2886</v>
      </c>
      <c r="F2646" s="191" t="s">
        <v>2887</v>
      </c>
      <c r="G2646" s="192" t="s">
        <v>297</v>
      </c>
      <c r="H2646" s="193">
        <v>1683.6479999999999</v>
      </c>
      <c r="I2646" s="194"/>
      <c r="J2646" s="195">
        <f>ROUND(I2646*H2646,2)</f>
        <v>0</v>
      </c>
      <c r="K2646" s="191" t="s">
        <v>298</v>
      </c>
      <c r="L2646" s="40"/>
      <c r="M2646" s="196" t="s">
        <v>1</v>
      </c>
      <c r="N2646" s="197" t="s">
        <v>43</v>
      </c>
      <c r="O2646" s="72"/>
      <c r="P2646" s="198">
        <f>O2646*H2646</f>
        <v>0</v>
      </c>
      <c r="Q2646" s="198">
        <v>0</v>
      </c>
      <c r="R2646" s="198">
        <f>Q2646*H2646</f>
        <v>0</v>
      </c>
      <c r="S2646" s="198">
        <v>0</v>
      </c>
      <c r="T2646" s="199">
        <f>S2646*H2646</f>
        <v>0</v>
      </c>
      <c r="U2646" s="35"/>
      <c r="V2646" s="35"/>
      <c r="W2646" s="35"/>
      <c r="X2646" s="35"/>
      <c r="Y2646" s="35"/>
      <c r="Z2646" s="35"/>
      <c r="AA2646" s="35"/>
      <c r="AB2646" s="35"/>
      <c r="AC2646" s="35"/>
      <c r="AD2646" s="35"/>
      <c r="AE2646" s="35"/>
      <c r="AR2646" s="200" t="s">
        <v>438</v>
      </c>
      <c r="AT2646" s="200" t="s">
        <v>294</v>
      </c>
      <c r="AU2646" s="200" t="s">
        <v>120</v>
      </c>
      <c r="AY2646" s="18" t="s">
        <v>292</v>
      </c>
      <c r="BE2646" s="201">
        <f>IF(N2646="základní",J2646,0)</f>
        <v>0</v>
      </c>
      <c r="BF2646" s="201">
        <f>IF(N2646="snížená",J2646,0)</f>
        <v>0</v>
      </c>
      <c r="BG2646" s="201">
        <f>IF(N2646="zákl. přenesená",J2646,0)</f>
        <v>0</v>
      </c>
      <c r="BH2646" s="201">
        <f>IF(N2646="sníž. přenesená",J2646,0)</f>
        <v>0</v>
      </c>
      <c r="BI2646" s="201">
        <f>IF(N2646="nulová",J2646,0)</f>
        <v>0</v>
      </c>
      <c r="BJ2646" s="18" t="s">
        <v>120</v>
      </c>
      <c r="BK2646" s="201">
        <f>ROUND(I2646*H2646,2)</f>
        <v>0</v>
      </c>
      <c r="BL2646" s="18" t="s">
        <v>438</v>
      </c>
      <c r="BM2646" s="200" t="s">
        <v>2888</v>
      </c>
    </row>
    <row r="2647" spans="1:65" s="14" customFormat="1" ht="11.25">
      <c r="B2647" s="213"/>
      <c r="C2647" s="214"/>
      <c r="D2647" s="204" t="s">
        <v>301</v>
      </c>
      <c r="E2647" s="215" t="s">
        <v>1</v>
      </c>
      <c r="F2647" s="216" t="s">
        <v>170</v>
      </c>
      <c r="G2647" s="214"/>
      <c r="H2647" s="217">
        <v>1683.6479999999999</v>
      </c>
      <c r="I2647" s="218"/>
      <c r="J2647" s="214"/>
      <c r="K2647" s="214"/>
      <c r="L2647" s="219"/>
      <c r="M2647" s="220"/>
      <c r="N2647" s="221"/>
      <c r="O2647" s="221"/>
      <c r="P2647" s="221"/>
      <c r="Q2647" s="221"/>
      <c r="R2647" s="221"/>
      <c r="S2647" s="221"/>
      <c r="T2647" s="222"/>
      <c r="AT2647" s="223" t="s">
        <v>301</v>
      </c>
      <c r="AU2647" s="223" t="s">
        <v>120</v>
      </c>
      <c r="AV2647" s="14" t="s">
        <v>120</v>
      </c>
      <c r="AW2647" s="14" t="s">
        <v>32</v>
      </c>
      <c r="AX2647" s="14" t="s">
        <v>85</v>
      </c>
      <c r="AY2647" s="223" t="s">
        <v>292</v>
      </c>
    </row>
    <row r="2648" spans="1:65" s="2" customFormat="1" ht="21.75" customHeight="1">
      <c r="A2648" s="35"/>
      <c r="B2648" s="36"/>
      <c r="C2648" s="189" t="s">
        <v>2889</v>
      </c>
      <c r="D2648" s="189" t="s">
        <v>294</v>
      </c>
      <c r="E2648" s="190" t="s">
        <v>2890</v>
      </c>
      <c r="F2648" s="191" t="s">
        <v>2891</v>
      </c>
      <c r="G2648" s="192" t="s">
        <v>407</v>
      </c>
      <c r="H2648" s="193">
        <v>1450</v>
      </c>
      <c r="I2648" s="194"/>
      <c r="J2648" s="195">
        <f>ROUND(I2648*H2648,2)</f>
        <v>0</v>
      </c>
      <c r="K2648" s="191" t="s">
        <v>298</v>
      </c>
      <c r="L2648" s="40"/>
      <c r="M2648" s="196" t="s">
        <v>1</v>
      </c>
      <c r="N2648" s="197" t="s">
        <v>43</v>
      </c>
      <c r="O2648" s="72"/>
      <c r="P2648" s="198">
        <f>O2648*H2648</f>
        <v>0</v>
      </c>
      <c r="Q2648" s="198">
        <v>5.5000000000000003E-4</v>
      </c>
      <c r="R2648" s="198">
        <f>Q2648*H2648</f>
        <v>0.7975000000000001</v>
      </c>
      <c r="S2648" s="198">
        <v>0</v>
      </c>
      <c r="T2648" s="199">
        <f>S2648*H2648</f>
        <v>0</v>
      </c>
      <c r="U2648" s="35"/>
      <c r="V2648" s="35"/>
      <c r="W2648" s="35"/>
      <c r="X2648" s="35"/>
      <c r="Y2648" s="35"/>
      <c r="Z2648" s="35"/>
      <c r="AA2648" s="35"/>
      <c r="AB2648" s="35"/>
      <c r="AC2648" s="35"/>
      <c r="AD2648" s="35"/>
      <c r="AE2648" s="35"/>
      <c r="AR2648" s="200" t="s">
        <v>438</v>
      </c>
      <c r="AT2648" s="200" t="s">
        <v>294</v>
      </c>
      <c r="AU2648" s="200" t="s">
        <v>120</v>
      </c>
      <c r="AY2648" s="18" t="s">
        <v>292</v>
      </c>
      <c r="BE2648" s="201">
        <f>IF(N2648="základní",J2648,0)</f>
        <v>0</v>
      </c>
      <c r="BF2648" s="201">
        <f>IF(N2648="snížená",J2648,0)</f>
        <v>0</v>
      </c>
      <c r="BG2648" s="201">
        <f>IF(N2648="zákl. přenesená",J2648,0)</f>
        <v>0</v>
      </c>
      <c r="BH2648" s="201">
        <f>IF(N2648="sníž. přenesená",J2648,0)</f>
        <v>0</v>
      </c>
      <c r="BI2648" s="201">
        <f>IF(N2648="nulová",J2648,0)</f>
        <v>0</v>
      </c>
      <c r="BJ2648" s="18" t="s">
        <v>120</v>
      </c>
      <c r="BK2648" s="201">
        <f>ROUND(I2648*H2648,2)</f>
        <v>0</v>
      </c>
      <c r="BL2648" s="18" t="s">
        <v>438</v>
      </c>
      <c r="BM2648" s="200" t="s">
        <v>2892</v>
      </c>
    </row>
    <row r="2649" spans="1:65" s="2" customFormat="1" ht="21.75" customHeight="1">
      <c r="A2649" s="35"/>
      <c r="B2649" s="36"/>
      <c r="C2649" s="189" t="s">
        <v>2893</v>
      </c>
      <c r="D2649" s="189" t="s">
        <v>294</v>
      </c>
      <c r="E2649" s="190" t="s">
        <v>2894</v>
      </c>
      <c r="F2649" s="191" t="s">
        <v>2895</v>
      </c>
      <c r="G2649" s="192" t="s">
        <v>407</v>
      </c>
      <c r="H2649" s="193">
        <v>1175</v>
      </c>
      <c r="I2649" s="194"/>
      <c r="J2649" s="195">
        <f>ROUND(I2649*H2649,2)</f>
        <v>0</v>
      </c>
      <c r="K2649" s="191" t="s">
        <v>298</v>
      </c>
      <c r="L2649" s="40"/>
      <c r="M2649" s="196" t="s">
        <v>1</v>
      </c>
      <c r="N2649" s="197" t="s">
        <v>43</v>
      </c>
      <c r="O2649" s="72"/>
      <c r="P2649" s="198">
        <f>O2649*H2649</f>
        <v>0</v>
      </c>
      <c r="Q2649" s="198">
        <v>5.0000000000000001E-4</v>
      </c>
      <c r="R2649" s="198">
        <f>Q2649*H2649</f>
        <v>0.58750000000000002</v>
      </c>
      <c r="S2649" s="198">
        <v>0</v>
      </c>
      <c r="T2649" s="199">
        <f>S2649*H2649</f>
        <v>0</v>
      </c>
      <c r="U2649" s="35"/>
      <c r="V2649" s="35"/>
      <c r="W2649" s="35"/>
      <c r="X2649" s="35"/>
      <c r="Y2649" s="35"/>
      <c r="Z2649" s="35"/>
      <c r="AA2649" s="35"/>
      <c r="AB2649" s="35"/>
      <c r="AC2649" s="35"/>
      <c r="AD2649" s="35"/>
      <c r="AE2649" s="35"/>
      <c r="AR2649" s="200" t="s">
        <v>438</v>
      </c>
      <c r="AT2649" s="200" t="s">
        <v>294</v>
      </c>
      <c r="AU2649" s="200" t="s">
        <v>120</v>
      </c>
      <c r="AY2649" s="18" t="s">
        <v>292</v>
      </c>
      <c r="BE2649" s="201">
        <f>IF(N2649="základní",J2649,0)</f>
        <v>0</v>
      </c>
      <c r="BF2649" s="201">
        <f>IF(N2649="snížená",J2649,0)</f>
        <v>0</v>
      </c>
      <c r="BG2649" s="201">
        <f>IF(N2649="zákl. přenesená",J2649,0)</f>
        <v>0</v>
      </c>
      <c r="BH2649" s="201">
        <f>IF(N2649="sníž. přenesená",J2649,0)</f>
        <v>0</v>
      </c>
      <c r="BI2649" s="201">
        <f>IF(N2649="nulová",J2649,0)</f>
        <v>0</v>
      </c>
      <c r="BJ2649" s="18" t="s">
        <v>120</v>
      </c>
      <c r="BK2649" s="201">
        <f>ROUND(I2649*H2649,2)</f>
        <v>0</v>
      </c>
      <c r="BL2649" s="18" t="s">
        <v>438</v>
      </c>
      <c r="BM2649" s="200" t="s">
        <v>2896</v>
      </c>
    </row>
    <row r="2650" spans="1:65" s="2" customFormat="1" ht="16.5" customHeight="1">
      <c r="A2650" s="35"/>
      <c r="B2650" s="36"/>
      <c r="C2650" s="189" t="s">
        <v>2897</v>
      </c>
      <c r="D2650" s="189" t="s">
        <v>294</v>
      </c>
      <c r="E2650" s="190" t="s">
        <v>2898</v>
      </c>
      <c r="F2650" s="191" t="s">
        <v>2899</v>
      </c>
      <c r="G2650" s="192" t="s">
        <v>581</v>
      </c>
      <c r="H2650" s="193">
        <v>420</v>
      </c>
      <c r="I2650" s="194"/>
      <c r="J2650" s="195">
        <f>ROUND(I2650*H2650,2)</f>
        <v>0</v>
      </c>
      <c r="K2650" s="191" t="s">
        <v>298</v>
      </c>
      <c r="L2650" s="40"/>
      <c r="M2650" s="196" t="s">
        <v>1</v>
      </c>
      <c r="N2650" s="197" t="s">
        <v>43</v>
      </c>
      <c r="O2650" s="72"/>
      <c r="P2650" s="198">
        <f>O2650*H2650</f>
        <v>0</v>
      </c>
      <c r="Q2650" s="198">
        <v>0</v>
      </c>
      <c r="R2650" s="198">
        <f>Q2650*H2650</f>
        <v>0</v>
      </c>
      <c r="S2650" s="198">
        <v>0</v>
      </c>
      <c r="T2650" s="199">
        <f>S2650*H2650</f>
        <v>0</v>
      </c>
      <c r="U2650" s="35"/>
      <c r="V2650" s="35"/>
      <c r="W2650" s="35"/>
      <c r="X2650" s="35"/>
      <c r="Y2650" s="35"/>
      <c r="Z2650" s="35"/>
      <c r="AA2650" s="35"/>
      <c r="AB2650" s="35"/>
      <c r="AC2650" s="35"/>
      <c r="AD2650" s="35"/>
      <c r="AE2650" s="35"/>
      <c r="AR2650" s="200" t="s">
        <v>438</v>
      </c>
      <c r="AT2650" s="200" t="s">
        <v>294</v>
      </c>
      <c r="AU2650" s="200" t="s">
        <v>120</v>
      </c>
      <c r="AY2650" s="18" t="s">
        <v>292</v>
      </c>
      <c r="BE2650" s="201">
        <f>IF(N2650="základní",J2650,0)</f>
        <v>0</v>
      </c>
      <c r="BF2650" s="201">
        <f>IF(N2650="snížená",J2650,0)</f>
        <v>0</v>
      </c>
      <c r="BG2650" s="201">
        <f>IF(N2650="zákl. přenesená",J2650,0)</f>
        <v>0</v>
      </c>
      <c r="BH2650" s="201">
        <f>IF(N2650="sníž. přenesená",J2650,0)</f>
        <v>0</v>
      </c>
      <c r="BI2650" s="201">
        <f>IF(N2650="nulová",J2650,0)</f>
        <v>0</v>
      </c>
      <c r="BJ2650" s="18" t="s">
        <v>120</v>
      </c>
      <c r="BK2650" s="201">
        <f>ROUND(I2650*H2650,2)</f>
        <v>0</v>
      </c>
      <c r="BL2650" s="18" t="s">
        <v>438</v>
      </c>
      <c r="BM2650" s="200" t="s">
        <v>2900</v>
      </c>
    </row>
    <row r="2651" spans="1:65" s="2" customFormat="1" ht="16.5" customHeight="1">
      <c r="A2651" s="35"/>
      <c r="B2651" s="36"/>
      <c r="C2651" s="189" t="s">
        <v>2901</v>
      </c>
      <c r="D2651" s="189" t="s">
        <v>294</v>
      </c>
      <c r="E2651" s="190" t="s">
        <v>2902</v>
      </c>
      <c r="F2651" s="191" t="s">
        <v>2903</v>
      </c>
      <c r="G2651" s="192" t="s">
        <v>581</v>
      </c>
      <c r="H2651" s="193">
        <v>60</v>
      </c>
      <c r="I2651" s="194"/>
      <c r="J2651" s="195">
        <f>ROUND(I2651*H2651,2)</f>
        <v>0</v>
      </c>
      <c r="K2651" s="191" t="s">
        <v>298</v>
      </c>
      <c r="L2651" s="40"/>
      <c r="M2651" s="196" t="s">
        <v>1</v>
      </c>
      <c r="N2651" s="197" t="s">
        <v>43</v>
      </c>
      <c r="O2651" s="72"/>
      <c r="P2651" s="198">
        <f>O2651*H2651</f>
        <v>0</v>
      </c>
      <c r="Q2651" s="198">
        <v>0</v>
      </c>
      <c r="R2651" s="198">
        <f>Q2651*H2651</f>
        <v>0</v>
      </c>
      <c r="S2651" s="198">
        <v>0</v>
      </c>
      <c r="T2651" s="199">
        <f>S2651*H2651</f>
        <v>0</v>
      </c>
      <c r="U2651" s="35"/>
      <c r="V2651" s="35"/>
      <c r="W2651" s="35"/>
      <c r="X2651" s="35"/>
      <c r="Y2651" s="35"/>
      <c r="Z2651" s="35"/>
      <c r="AA2651" s="35"/>
      <c r="AB2651" s="35"/>
      <c r="AC2651" s="35"/>
      <c r="AD2651" s="35"/>
      <c r="AE2651" s="35"/>
      <c r="AR2651" s="200" t="s">
        <v>438</v>
      </c>
      <c r="AT2651" s="200" t="s">
        <v>294</v>
      </c>
      <c r="AU2651" s="200" t="s">
        <v>120</v>
      </c>
      <c r="AY2651" s="18" t="s">
        <v>292</v>
      </c>
      <c r="BE2651" s="201">
        <f>IF(N2651="základní",J2651,0)</f>
        <v>0</v>
      </c>
      <c r="BF2651" s="201">
        <f>IF(N2651="snížená",J2651,0)</f>
        <v>0</v>
      </c>
      <c r="BG2651" s="201">
        <f>IF(N2651="zákl. přenesená",J2651,0)</f>
        <v>0</v>
      </c>
      <c r="BH2651" s="201">
        <f>IF(N2651="sníž. přenesená",J2651,0)</f>
        <v>0</v>
      </c>
      <c r="BI2651" s="201">
        <f>IF(N2651="nulová",J2651,0)</f>
        <v>0</v>
      </c>
      <c r="BJ2651" s="18" t="s">
        <v>120</v>
      </c>
      <c r="BK2651" s="201">
        <f>ROUND(I2651*H2651,2)</f>
        <v>0</v>
      </c>
      <c r="BL2651" s="18" t="s">
        <v>438</v>
      </c>
      <c r="BM2651" s="200" t="s">
        <v>2904</v>
      </c>
    </row>
    <row r="2652" spans="1:65" s="2" customFormat="1" ht="24.2" customHeight="1">
      <c r="A2652" s="35"/>
      <c r="B2652" s="36"/>
      <c r="C2652" s="189" t="s">
        <v>2905</v>
      </c>
      <c r="D2652" s="189" t="s">
        <v>294</v>
      </c>
      <c r="E2652" s="190" t="s">
        <v>2906</v>
      </c>
      <c r="F2652" s="191" t="s">
        <v>2907</v>
      </c>
      <c r="G2652" s="192" t="s">
        <v>297</v>
      </c>
      <c r="H2652" s="193">
        <v>1683.6479999999999</v>
      </c>
      <c r="I2652" s="194"/>
      <c r="J2652" s="195">
        <f>ROUND(I2652*H2652,2)</f>
        <v>0</v>
      </c>
      <c r="K2652" s="191" t="s">
        <v>298</v>
      </c>
      <c r="L2652" s="40"/>
      <c r="M2652" s="196" t="s">
        <v>1</v>
      </c>
      <c r="N2652" s="197" t="s">
        <v>43</v>
      </c>
      <c r="O2652" s="72"/>
      <c r="P2652" s="198">
        <f>O2652*H2652</f>
        <v>0</v>
      </c>
      <c r="Q2652" s="198">
        <v>5.0000000000000002E-5</v>
      </c>
      <c r="R2652" s="198">
        <f>Q2652*H2652</f>
        <v>8.4182400000000004E-2</v>
      </c>
      <c r="S2652" s="198">
        <v>0</v>
      </c>
      <c r="T2652" s="199">
        <f>S2652*H2652</f>
        <v>0</v>
      </c>
      <c r="U2652" s="35"/>
      <c r="V2652" s="35"/>
      <c r="W2652" s="35"/>
      <c r="X2652" s="35"/>
      <c r="Y2652" s="35"/>
      <c r="Z2652" s="35"/>
      <c r="AA2652" s="35"/>
      <c r="AB2652" s="35"/>
      <c r="AC2652" s="35"/>
      <c r="AD2652" s="35"/>
      <c r="AE2652" s="35"/>
      <c r="AR2652" s="200" t="s">
        <v>438</v>
      </c>
      <c r="AT2652" s="200" t="s">
        <v>294</v>
      </c>
      <c r="AU2652" s="200" t="s">
        <v>120</v>
      </c>
      <c r="AY2652" s="18" t="s">
        <v>292</v>
      </c>
      <c r="BE2652" s="201">
        <f>IF(N2652="základní",J2652,0)</f>
        <v>0</v>
      </c>
      <c r="BF2652" s="201">
        <f>IF(N2652="snížená",J2652,0)</f>
        <v>0</v>
      </c>
      <c r="BG2652" s="201">
        <f>IF(N2652="zákl. přenesená",J2652,0)</f>
        <v>0</v>
      </c>
      <c r="BH2652" s="201">
        <f>IF(N2652="sníž. přenesená",J2652,0)</f>
        <v>0</v>
      </c>
      <c r="BI2652" s="201">
        <f>IF(N2652="nulová",J2652,0)</f>
        <v>0</v>
      </c>
      <c r="BJ2652" s="18" t="s">
        <v>120</v>
      </c>
      <c r="BK2652" s="201">
        <f>ROUND(I2652*H2652,2)</f>
        <v>0</v>
      </c>
      <c r="BL2652" s="18" t="s">
        <v>438</v>
      </c>
      <c r="BM2652" s="200" t="s">
        <v>2908</v>
      </c>
    </row>
    <row r="2653" spans="1:65" s="14" customFormat="1" ht="11.25">
      <c r="B2653" s="213"/>
      <c r="C2653" s="214"/>
      <c r="D2653" s="204" t="s">
        <v>301</v>
      </c>
      <c r="E2653" s="215" t="s">
        <v>1</v>
      </c>
      <c r="F2653" s="216" t="s">
        <v>170</v>
      </c>
      <c r="G2653" s="214"/>
      <c r="H2653" s="217">
        <v>1683.6479999999999</v>
      </c>
      <c r="I2653" s="218"/>
      <c r="J2653" s="214"/>
      <c r="K2653" s="214"/>
      <c r="L2653" s="219"/>
      <c r="M2653" s="220"/>
      <c r="N2653" s="221"/>
      <c r="O2653" s="221"/>
      <c r="P2653" s="221"/>
      <c r="Q2653" s="221"/>
      <c r="R2653" s="221"/>
      <c r="S2653" s="221"/>
      <c r="T2653" s="222"/>
      <c r="AT2653" s="223" t="s">
        <v>301</v>
      </c>
      <c r="AU2653" s="223" t="s">
        <v>120</v>
      </c>
      <c r="AV2653" s="14" t="s">
        <v>120</v>
      </c>
      <c r="AW2653" s="14" t="s">
        <v>32</v>
      </c>
      <c r="AX2653" s="14" t="s">
        <v>85</v>
      </c>
      <c r="AY2653" s="223" t="s">
        <v>292</v>
      </c>
    </row>
    <row r="2654" spans="1:65" s="2" customFormat="1" ht="24.2" customHeight="1">
      <c r="A2654" s="35"/>
      <c r="B2654" s="36"/>
      <c r="C2654" s="189" t="s">
        <v>2909</v>
      </c>
      <c r="D2654" s="189" t="s">
        <v>294</v>
      </c>
      <c r="E2654" s="190" t="s">
        <v>2910</v>
      </c>
      <c r="F2654" s="191" t="s">
        <v>2911</v>
      </c>
      <c r="G2654" s="192" t="s">
        <v>407</v>
      </c>
      <c r="H2654" s="193">
        <v>86.4</v>
      </c>
      <c r="I2654" s="194"/>
      <c r="J2654" s="195">
        <f>ROUND(I2654*H2654,2)</f>
        <v>0</v>
      </c>
      <c r="K2654" s="191" t="s">
        <v>298</v>
      </c>
      <c r="L2654" s="40"/>
      <c r="M2654" s="196" t="s">
        <v>1</v>
      </c>
      <c r="N2654" s="197" t="s">
        <v>43</v>
      </c>
      <c r="O2654" s="72"/>
      <c r="P2654" s="198">
        <f>O2654*H2654</f>
        <v>0</v>
      </c>
      <c r="Q2654" s="198">
        <v>2E-3</v>
      </c>
      <c r="R2654" s="198">
        <f>Q2654*H2654</f>
        <v>0.17280000000000001</v>
      </c>
      <c r="S2654" s="198">
        <v>0</v>
      </c>
      <c r="T2654" s="199">
        <f>S2654*H2654</f>
        <v>0</v>
      </c>
      <c r="U2654" s="35"/>
      <c r="V2654" s="35"/>
      <c r="W2654" s="35"/>
      <c r="X2654" s="35"/>
      <c r="Y2654" s="35"/>
      <c r="Z2654" s="35"/>
      <c r="AA2654" s="35"/>
      <c r="AB2654" s="35"/>
      <c r="AC2654" s="35"/>
      <c r="AD2654" s="35"/>
      <c r="AE2654" s="35"/>
      <c r="AR2654" s="200" t="s">
        <v>438</v>
      </c>
      <c r="AT2654" s="200" t="s">
        <v>294</v>
      </c>
      <c r="AU2654" s="200" t="s">
        <v>120</v>
      </c>
      <c r="AY2654" s="18" t="s">
        <v>292</v>
      </c>
      <c r="BE2654" s="201">
        <f>IF(N2654="základní",J2654,0)</f>
        <v>0</v>
      </c>
      <c r="BF2654" s="201">
        <f>IF(N2654="snížená",J2654,0)</f>
        <v>0</v>
      </c>
      <c r="BG2654" s="201">
        <f>IF(N2654="zákl. přenesená",J2654,0)</f>
        <v>0</v>
      </c>
      <c r="BH2654" s="201">
        <f>IF(N2654="sníž. přenesená",J2654,0)</f>
        <v>0</v>
      </c>
      <c r="BI2654" s="201">
        <f>IF(N2654="nulová",J2654,0)</f>
        <v>0</v>
      </c>
      <c r="BJ2654" s="18" t="s">
        <v>120</v>
      </c>
      <c r="BK2654" s="201">
        <f>ROUND(I2654*H2654,2)</f>
        <v>0</v>
      </c>
      <c r="BL2654" s="18" t="s">
        <v>438</v>
      </c>
      <c r="BM2654" s="200" t="s">
        <v>2912</v>
      </c>
    </row>
    <row r="2655" spans="1:65" s="14" customFormat="1" ht="11.25">
      <c r="B2655" s="213"/>
      <c r="C2655" s="214"/>
      <c r="D2655" s="204" t="s">
        <v>301</v>
      </c>
      <c r="E2655" s="215" t="s">
        <v>1</v>
      </c>
      <c r="F2655" s="216" t="s">
        <v>2913</v>
      </c>
      <c r="G2655" s="214"/>
      <c r="H2655" s="217">
        <v>86.4</v>
      </c>
      <c r="I2655" s="218"/>
      <c r="J2655" s="214"/>
      <c r="K2655" s="214"/>
      <c r="L2655" s="219"/>
      <c r="M2655" s="220"/>
      <c r="N2655" s="221"/>
      <c r="O2655" s="221"/>
      <c r="P2655" s="221"/>
      <c r="Q2655" s="221"/>
      <c r="R2655" s="221"/>
      <c r="S2655" s="221"/>
      <c r="T2655" s="222"/>
      <c r="AT2655" s="223" t="s">
        <v>301</v>
      </c>
      <c r="AU2655" s="223" t="s">
        <v>120</v>
      </c>
      <c r="AV2655" s="14" t="s">
        <v>120</v>
      </c>
      <c r="AW2655" s="14" t="s">
        <v>32</v>
      </c>
      <c r="AX2655" s="14" t="s">
        <v>85</v>
      </c>
      <c r="AY2655" s="223" t="s">
        <v>292</v>
      </c>
    </row>
    <row r="2656" spans="1:65" s="2" customFormat="1" ht="37.9" customHeight="1">
      <c r="A2656" s="35"/>
      <c r="B2656" s="36"/>
      <c r="C2656" s="189" t="s">
        <v>2914</v>
      </c>
      <c r="D2656" s="189" t="s">
        <v>294</v>
      </c>
      <c r="E2656" s="190" t="s">
        <v>2915</v>
      </c>
      <c r="F2656" s="191" t="s">
        <v>2916</v>
      </c>
      <c r="G2656" s="192" t="s">
        <v>297</v>
      </c>
      <c r="H2656" s="193">
        <v>1844.201</v>
      </c>
      <c r="I2656" s="194"/>
      <c r="J2656" s="195">
        <f>ROUND(I2656*H2656,2)</f>
        <v>0</v>
      </c>
      <c r="K2656" s="191" t="s">
        <v>298</v>
      </c>
      <c r="L2656" s="40"/>
      <c r="M2656" s="196" t="s">
        <v>1</v>
      </c>
      <c r="N2656" s="197" t="s">
        <v>43</v>
      </c>
      <c r="O2656" s="72"/>
      <c r="P2656" s="198">
        <f>O2656*H2656</f>
        <v>0</v>
      </c>
      <c r="Q2656" s="198">
        <v>5.0000000000000001E-3</v>
      </c>
      <c r="R2656" s="198">
        <f>Q2656*H2656</f>
        <v>9.2210049999999999</v>
      </c>
      <c r="S2656" s="198">
        <v>0</v>
      </c>
      <c r="T2656" s="199">
        <f>S2656*H2656</f>
        <v>0</v>
      </c>
      <c r="U2656" s="35"/>
      <c r="V2656" s="35"/>
      <c r="W2656" s="35"/>
      <c r="X2656" s="35"/>
      <c r="Y2656" s="35"/>
      <c r="Z2656" s="35"/>
      <c r="AA2656" s="35"/>
      <c r="AB2656" s="35"/>
      <c r="AC2656" s="35"/>
      <c r="AD2656" s="35"/>
      <c r="AE2656" s="35"/>
      <c r="AR2656" s="200" t="s">
        <v>438</v>
      </c>
      <c r="AT2656" s="200" t="s">
        <v>294</v>
      </c>
      <c r="AU2656" s="200" t="s">
        <v>120</v>
      </c>
      <c r="AY2656" s="18" t="s">
        <v>292</v>
      </c>
      <c r="BE2656" s="201">
        <f>IF(N2656="základní",J2656,0)</f>
        <v>0</v>
      </c>
      <c r="BF2656" s="201">
        <f>IF(N2656="snížená",J2656,0)</f>
        <v>0</v>
      </c>
      <c r="BG2656" s="201">
        <f>IF(N2656="zákl. přenesená",J2656,0)</f>
        <v>0</v>
      </c>
      <c r="BH2656" s="201">
        <f>IF(N2656="sníž. přenesená",J2656,0)</f>
        <v>0</v>
      </c>
      <c r="BI2656" s="201">
        <f>IF(N2656="nulová",J2656,0)</f>
        <v>0</v>
      </c>
      <c r="BJ2656" s="18" t="s">
        <v>120</v>
      </c>
      <c r="BK2656" s="201">
        <f>ROUND(I2656*H2656,2)</f>
        <v>0</v>
      </c>
      <c r="BL2656" s="18" t="s">
        <v>438</v>
      </c>
      <c r="BM2656" s="200" t="s">
        <v>2917</v>
      </c>
    </row>
    <row r="2657" spans="1:65" s="14" customFormat="1" ht="11.25">
      <c r="B2657" s="213"/>
      <c r="C2657" s="214"/>
      <c r="D2657" s="204" t="s">
        <v>301</v>
      </c>
      <c r="E2657" s="215" t="s">
        <v>1</v>
      </c>
      <c r="F2657" s="216" t="s">
        <v>2918</v>
      </c>
      <c r="G2657" s="214"/>
      <c r="H2657" s="217">
        <v>1600</v>
      </c>
      <c r="I2657" s="218"/>
      <c r="J2657" s="214"/>
      <c r="K2657" s="214"/>
      <c r="L2657" s="219"/>
      <c r="M2657" s="220"/>
      <c r="N2657" s="221"/>
      <c r="O2657" s="221"/>
      <c r="P2657" s="221"/>
      <c r="Q2657" s="221"/>
      <c r="R2657" s="221"/>
      <c r="S2657" s="221"/>
      <c r="T2657" s="222"/>
      <c r="AT2657" s="223" t="s">
        <v>301</v>
      </c>
      <c r="AU2657" s="223" t="s">
        <v>120</v>
      </c>
      <c r="AV2657" s="14" t="s">
        <v>120</v>
      </c>
      <c r="AW2657" s="14" t="s">
        <v>32</v>
      </c>
      <c r="AX2657" s="14" t="s">
        <v>77</v>
      </c>
      <c r="AY2657" s="223" t="s">
        <v>292</v>
      </c>
    </row>
    <row r="2658" spans="1:65" s="16" customFormat="1" ht="11.25">
      <c r="B2658" s="235"/>
      <c r="C2658" s="236"/>
      <c r="D2658" s="204" t="s">
        <v>301</v>
      </c>
      <c r="E2658" s="237" t="s">
        <v>1</v>
      </c>
      <c r="F2658" s="238" t="s">
        <v>316</v>
      </c>
      <c r="G2658" s="236"/>
      <c r="H2658" s="239">
        <v>1600</v>
      </c>
      <c r="I2658" s="240"/>
      <c r="J2658" s="236"/>
      <c r="K2658" s="236"/>
      <c r="L2658" s="241"/>
      <c r="M2658" s="242"/>
      <c r="N2658" s="243"/>
      <c r="O2658" s="243"/>
      <c r="P2658" s="243"/>
      <c r="Q2658" s="243"/>
      <c r="R2658" s="243"/>
      <c r="S2658" s="243"/>
      <c r="T2658" s="244"/>
      <c r="AT2658" s="245" t="s">
        <v>301</v>
      </c>
      <c r="AU2658" s="245" t="s">
        <v>120</v>
      </c>
      <c r="AV2658" s="16" t="s">
        <v>317</v>
      </c>
      <c r="AW2658" s="16" t="s">
        <v>32</v>
      </c>
      <c r="AX2658" s="16" t="s">
        <v>77</v>
      </c>
      <c r="AY2658" s="245" t="s">
        <v>292</v>
      </c>
    </row>
    <row r="2659" spans="1:65" s="14" customFormat="1" ht="11.25">
      <c r="B2659" s="213"/>
      <c r="C2659" s="214"/>
      <c r="D2659" s="204" t="s">
        <v>301</v>
      </c>
      <c r="E2659" s="215" t="s">
        <v>1</v>
      </c>
      <c r="F2659" s="216" t="s">
        <v>2919</v>
      </c>
      <c r="G2659" s="214"/>
      <c r="H2659" s="217">
        <v>197.32599999999999</v>
      </c>
      <c r="I2659" s="218"/>
      <c r="J2659" s="214"/>
      <c r="K2659" s="214"/>
      <c r="L2659" s="219"/>
      <c r="M2659" s="220"/>
      <c r="N2659" s="221"/>
      <c r="O2659" s="221"/>
      <c r="P2659" s="221"/>
      <c r="Q2659" s="221"/>
      <c r="R2659" s="221"/>
      <c r="S2659" s="221"/>
      <c r="T2659" s="222"/>
      <c r="AT2659" s="223" t="s">
        <v>301</v>
      </c>
      <c r="AU2659" s="223" t="s">
        <v>120</v>
      </c>
      <c r="AV2659" s="14" t="s">
        <v>120</v>
      </c>
      <c r="AW2659" s="14" t="s">
        <v>32</v>
      </c>
      <c r="AX2659" s="14" t="s">
        <v>77</v>
      </c>
      <c r="AY2659" s="223" t="s">
        <v>292</v>
      </c>
    </row>
    <row r="2660" spans="1:65" s="14" customFormat="1" ht="11.25">
      <c r="B2660" s="213"/>
      <c r="C2660" s="214"/>
      <c r="D2660" s="204" t="s">
        <v>301</v>
      </c>
      <c r="E2660" s="215" t="s">
        <v>1</v>
      </c>
      <c r="F2660" s="216" t="s">
        <v>2920</v>
      </c>
      <c r="G2660" s="214"/>
      <c r="H2660" s="217">
        <v>46.875</v>
      </c>
      <c r="I2660" s="218"/>
      <c r="J2660" s="214"/>
      <c r="K2660" s="214"/>
      <c r="L2660" s="219"/>
      <c r="M2660" s="220"/>
      <c r="N2660" s="221"/>
      <c r="O2660" s="221"/>
      <c r="P2660" s="221"/>
      <c r="Q2660" s="221"/>
      <c r="R2660" s="221"/>
      <c r="S2660" s="221"/>
      <c r="T2660" s="222"/>
      <c r="AT2660" s="223" t="s">
        <v>301</v>
      </c>
      <c r="AU2660" s="223" t="s">
        <v>120</v>
      </c>
      <c r="AV2660" s="14" t="s">
        <v>120</v>
      </c>
      <c r="AW2660" s="14" t="s">
        <v>32</v>
      </c>
      <c r="AX2660" s="14" t="s">
        <v>77</v>
      </c>
      <c r="AY2660" s="223" t="s">
        <v>292</v>
      </c>
    </row>
    <row r="2661" spans="1:65" s="16" customFormat="1" ht="11.25">
      <c r="B2661" s="235"/>
      <c r="C2661" s="236"/>
      <c r="D2661" s="204" t="s">
        <v>301</v>
      </c>
      <c r="E2661" s="237" t="s">
        <v>1</v>
      </c>
      <c r="F2661" s="238" t="s">
        <v>316</v>
      </c>
      <c r="G2661" s="236"/>
      <c r="H2661" s="239">
        <v>244.20099999999999</v>
      </c>
      <c r="I2661" s="240"/>
      <c r="J2661" s="236"/>
      <c r="K2661" s="236"/>
      <c r="L2661" s="241"/>
      <c r="M2661" s="242"/>
      <c r="N2661" s="243"/>
      <c r="O2661" s="243"/>
      <c r="P2661" s="243"/>
      <c r="Q2661" s="243"/>
      <c r="R2661" s="243"/>
      <c r="S2661" s="243"/>
      <c r="T2661" s="244"/>
      <c r="AT2661" s="245" t="s">
        <v>301</v>
      </c>
      <c r="AU2661" s="245" t="s">
        <v>120</v>
      </c>
      <c r="AV2661" s="16" t="s">
        <v>317</v>
      </c>
      <c r="AW2661" s="16" t="s">
        <v>32</v>
      </c>
      <c r="AX2661" s="16" t="s">
        <v>77</v>
      </c>
      <c r="AY2661" s="245" t="s">
        <v>292</v>
      </c>
    </row>
    <row r="2662" spans="1:65" s="15" customFormat="1" ht="11.25">
      <c r="B2662" s="224"/>
      <c r="C2662" s="225"/>
      <c r="D2662" s="204" t="s">
        <v>301</v>
      </c>
      <c r="E2662" s="226" t="s">
        <v>1</v>
      </c>
      <c r="F2662" s="227" t="s">
        <v>304</v>
      </c>
      <c r="G2662" s="225"/>
      <c r="H2662" s="228">
        <v>1844.201</v>
      </c>
      <c r="I2662" s="229"/>
      <c r="J2662" s="225"/>
      <c r="K2662" s="225"/>
      <c r="L2662" s="230"/>
      <c r="M2662" s="231"/>
      <c r="N2662" s="232"/>
      <c r="O2662" s="232"/>
      <c r="P2662" s="232"/>
      <c r="Q2662" s="232"/>
      <c r="R2662" s="232"/>
      <c r="S2662" s="232"/>
      <c r="T2662" s="233"/>
      <c r="AT2662" s="234" t="s">
        <v>301</v>
      </c>
      <c r="AU2662" s="234" t="s">
        <v>120</v>
      </c>
      <c r="AV2662" s="15" t="s">
        <v>299</v>
      </c>
      <c r="AW2662" s="15" t="s">
        <v>32</v>
      </c>
      <c r="AX2662" s="15" t="s">
        <v>85</v>
      </c>
      <c r="AY2662" s="234" t="s">
        <v>292</v>
      </c>
    </row>
    <row r="2663" spans="1:65" s="2" customFormat="1" ht="24.2" customHeight="1">
      <c r="A2663" s="35"/>
      <c r="B2663" s="36"/>
      <c r="C2663" s="189" t="s">
        <v>2921</v>
      </c>
      <c r="D2663" s="189" t="s">
        <v>294</v>
      </c>
      <c r="E2663" s="190" t="s">
        <v>2922</v>
      </c>
      <c r="F2663" s="191" t="s">
        <v>2923</v>
      </c>
      <c r="G2663" s="192" t="s">
        <v>365</v>
      </c>
      <c r="H2663" s="193">
        <v>50.578000000000003</v>
      </c>
      <c r="I2663" s="194"/>
      <c r="J2663" s="195">
        <f>ROUND(I2663*H2663,2)</f>
        <v>0</v>
      </c>
      <c r="K2663" s="191" t="s">
        <v>298</v>
      </c>
      <c r="L2663" s="40"/>
      <c r="M2663" s="196" t="s">
        <v>1</v>
      </c>
      <c r="N2663" s="197" t="s">
        <v>43</v>
      </c>
      <c r="O2663" s="72"/>
      <c r="P2663" s="198">
        <f>O2663*H2663</f>
        <v>0</v>
      </c>
      <c r="Q2663" s="198">
        <v>0</v>
      </c>
      <c r="R2663" s="198">
        <f>Q2663*H2663</f>
        <v>0</v>
      </c>
      <c r="S2663" s="198">
        <v>0</v>
      </c>
      <c r="T2663" s="199">
        <f>S2663*H2663</f>
        <v>0</v>
      </c>
      <c r="U2663" s="35"/>
      <c r="V2663" s="35"/>
      <c r="W2663" s="35"/>
      <c r="X2663" s="35"/>
      <c r="Y2663" s="35"/>
      <c r="Z2663" s="35"/>
      <c r="AA2663" s="35"/>
      <c r="AB2663" s="35"/>
      <c r="AC2663" s="35"/>
      <c r="AD2663" s="35"/>
      <c r="AE2663" s="35"/>
      <c r="AR2663" s="200" t="s">
        <v>438</v>
      </c>
      <c r="AT2663" s="200" t="s">
        <v>294</v>
      </c>
      <c r="AU2663" s="200" t="s">
        <v>120</v>
      </c>
      <c r="AY2663" s="18" t="s">
        <v>292</v>
      </c>
      <c r="BE2663" s="201">
        <f>IF(N2663="základní",J2663,0)</f>
        <v>0</v>
      </c>
      <c r="BF2663" s="201">
        <f>IF(N2663="snížená",J2663,0)</f>
        <v>0</v>
      </c>
      <c r="BG2663" s="201">
        <f>IF(N2663="zákl. přenesená",J2663,0)</f>
        <v>0</v>
      </c>
      <c r="BH2663" s="201">
        <f>IF(N2663="sníž. přenesená",J2663,0)</f>
        <v>0</v>
      </c>
      <c r="BI2663" s="201">
        <f>IF(N2663="nulová",J2663,0)</f>
        <v>0</v>
      </c>
      <c r="BJ2663" s="18" t="s">
        <v>120</v>
      </c>
      <c r="BK2663" s="201">
        <f>ROUND(I2663*H2663,2)</f>
        <v>0</v>
      </c>
      <c r="BL2663" s="18" t="s">
        <v>438</v>
      </c>
      <c r="BM2663" s="200" t="s">
        <v>2924</v>
      </c>
    </row>
    <row r="2664" spans="1:65" s="12" customFormat="1" ht="22.9" customHeight="1">
      <c r="B2664" s="173"/>
      <c r="C2664" s="174"/>
      <c r="D2664" s="175" t="s">
        <v>76</v>
      </c>
      <c r="E2664" s="187" t="s">
        <v>2925</v>
      </c>
      <c r="F2664" s="187" t="s">
        <v>2926</v>
      </c>
      <c r="G2664" s="174"/>
      <c r="H2664" s="174"/>
      <c r="I2664" s="177"/>
      <c r="J2664" s="188">
        <f>BK2664</f>
        <v>0</v>
      </c>
      <c r="K2664" s="174"/>
      <c r="L2664" s="179"/>
      <c r="M2664" s="180"/>
      <c r="N2664" s="181"/>
      <c r="O2664" s="181"/>
      <c r="P2664" s="182">
        <f>SUM(P2665:P2668)</f>
        <v>0</v>
      </c>
      <c r="Q2664" s="181"/>
      <c r="R2664" s="182">
        <f>SUM(R2665:R2668)</f>
        <v>0.85</v>
      </c>
      <c r="S2664" s="181"/>
      <c r="T2664" s="183">
        <f>SUM(T2665:T2668)</f>
        <v>0</v>
      </c>
      <c r="AR2664" s="184" t="s">
        <v>120</v>
      </c>
      <c r="AT2664" s="185" t="s">
        <v>76</v>
      </c>
      <c r="AU2664" s="185" t="s">
        <v>85</v>
      </c>
      <c r="AY2664" s="184" t="s">
        <v>292</v>
      </c>
      <c r="BK2664" s="186">
        <f>SUM(BK2665:BK2668)</f>
        <v>0</v>
      </c>
    </row>
    <row r="2665" spans="1:65" s="2" customFormat="1" ht="24.2" customHeight="1">
      <c r="A2665" s="35"/>
      <c r="B2665" s="36"/>
      <c r="C2665" s="189" t="s">
        <v>2927</v>
      </c>
      <c r="D2665" s="189" t="s">
        <v>294</v>
      </c>
      <c r="E2665" s="190" t="s">
        <v>2928</v>
      </c>
      <c r="F2665" s="191" t="s">
        <v>2929</v>
      </c>
      <c r="G2665" s="192" t="s">
        <v>297</v>
      </c>
      <c r="H2665" s="193">
        <v>2500</v>
      </c>
      <c r="I2665" s="194"/>
      <c r="J2665" s="195">
        <f>ROUND(I2665*H2665,2)</f>
        <v>0</v>
      </c>
      <c r="K2665" s="191" t="s">
        <v>298</v>
      </c>
      <c r="L2665" s="40"/>
      <c r="M2665" s="196" t="s">
        <v>1</v>
      </c>
      <c r="N2665" s="197" t="s">
        <v>43</v>
      </c>
      <c r="O2665" s="72"/>
      <c r="P2665" s="198">
        <f>O2665*H2665</f>
        <v>0</v>
      </c>
      <c r="Q2665" s="198">
        <v>1.3999999999999999E-4</v>
      </c>
      <c r="R2665" s="198">
        <f>Q2665*H2665</f>
        <v>0.35</v>
      </c>
      <c r="S2665" s="198">
        <v>0</v>
      </c>
      <c r="T2665" s="199">
        <f>S2665*H2665</f>
        <v>0</v>
      </c>
      <c r="U2665" s="35"/>
      <c r="V2665" s="35"/>
      <c r="W2665" s="35"/>
      <c r="X2665" s="35"/>
      <c r="Y2665" s="35"/>
      <c r="Z2665" s="35"/>
      <c r="AA2665" s="35"/>
      <c r="AB2665" s="35"/>
      <c r="AC2665" s="35"/>
      <c r="AD2665" s="35"/>
      <c r="AE2665" s="35"/>
      <c r="AR2665" s="200" t="s">
        <v>438</v>
      </c>
      <c r="AT2665" s="200" t="s">
        <v>294</v>
      </c>
      <c r="AU2665" s="200" t="s">
        <v>120</v>
      </c>
      <c r="AY2665" s="18" t="s">
        <v>292</v>
      </c>
      <c r="BE2665" s="201">
        <f>IF(N2665="základní",J2665,0)</f>
        <v>0</v>
      </c>
      <c r="BF2665" s="201">
        <f>IF(N2665="snížená",J2665,0)</f>
        <v>0</v>
      </c>
      <c r="BG2665" s="201">
        <f>IF(N2665="zákl. přenesená",J2665,0)</f>
        <v>0</v>
      </c>
      <c r="BH2665" s="201">
        <f>IF(N2665="sníž. přenesená",J2665,0)</f>
        <v>0</v>
      </c>
      <c r="BI2665" s="201">
        <f>IF(N2665="nulová",J2665,0)</f>
        <v>0</v>
      </c>
      <c r="BJ2665" s="18" t="s">
        <v>120</v>
      </c>
      <c r="BK2665" s="201">
        <f>ROUND(I2665*H2665,2)</f>
        <v>0</v>
      </c>
      <c r="BL2665" s="18" t="s">
        <v>438</v>
      </c>
      <c r="BM2665" s="200" t="s">
        <v>2930</v>
      </c>
    </row>
    <row r="2666" spans="1:65" s="2" customFormat="1" ht="24.2" customHeight="1">
      <c r="A2666" s="35"/>
      <c r="B2666" s="36"/>
      <c r="C2666" s="189" t="s">
        <v>2931</v>
      </c>
      <c r="D2666" s="189" t="s">
        <v>294</v>
      </c>
      <c r="E2666" s="190" t="s">
        <v>2932</v>
      </c>
      <c r="F2666" s="191" t="s">
        <v>2933</v>
      </c>
      <c r="G2666" s="192" t="s">
        <v>297</v>
      </c>
      <c r="H2666" s="193">
        <v>2500</v>
      </c>
      <c r="I2666" s="194"/>
      <c r="J2666" s="195">
        <f>ROUND(I2666*H2666,2)</f>
        <v>0</v>
      </c>
      <c r="K2666" s="191" t="s">
        <v>298</v>
      </c>
      <c r="L2666" s="40"/>
      <c r="M2666" s="196" t="s">
        <v>1</v>
      </c>
      <c r="N2666" s="197" t="s">
        <v>43</v>
      </c>
      <c r="O2666" s="72"/>
      <c r="P2666" s="198">
        <f>O2666*H2666</f>
        <v>0</v>
      </c>
      <c r="Q2666" s="198">
        <v>2.0000000000000001E-4</v>
      </c>
      <c r="R2666" s="198">
        <f>Q2666*H2666</f>
        <v>0.5</v>
      </c>
      <c r="S2666" s="198">
        <v>0</v>
      </c>
      <c r="T2666" s="199">
        <f>S2666*H2666</f>
        <v>0</v>
      </c>
      <c r="U2666" s="35"/>
      <c r="V2666" s="35"/>
      <c r="W2666" s="35"/>
      <c r="X2666" s="35"/>
      <c r="Y2666" s="35"/>
      <c r="Z2666" s="35"/>
      <c r="AA2666" s="35"/>
      <c r="AB2666" s="35"/>
      <c r="AC2666" s="35"/>
      <c r="AD2666" s="35"/>
      <c r="AE2666" s="35"/>
      <c r="AR2666" s="200" t="s">
        <v>438</v>
      </c>
      <c r="AT2666" s="200" t="s">
        <v>294</v>
      </c>
      <c r="AU2666" s="200" t="s">
        <v>120</v>
      </c>
      <c r="AY2666" s="18" t="s">
        <v>292</v>
      </c>
      <c r="BE2666" s="201">
        <f>IF(N2666="základní",J2666,0)</f>
        <v>0</v>
      </c>
      <c r="BF2666" s="201">
        <f>IF(N2666="snížená",J2666,0)</f>
        <v>0</v>
      </c>
      <c r="BG2666" s="201">
        <f>IF(N2666="zákl. přenesená",J2666,0)</f>
        <v>0</v>
      </c>
      <c r="BH2666" s="201">
        <f>IF(N2666="sníž. přenesená",J2666,0)</f>
        <v>0</v>
      </c>
      <c r="BI2666" s="201">
        <f>IF(N2666="nulová",J2666,0)</f>
        <v>0</v>
      </c>
      <c r="BJ2666" s="18" t="s">
        <v>120</v>
      </c>
      <c r="BK2666" s="201">
        <f>ROUND(I2666*H2666,2)</f>
        <v>0</v>
      </c>
      <c r="BL2666" s="18" t="s">
        <v>438</v>
      </c>
      <c r="BM2666" s="200" t="s">
        <v>2934</v>
      </c>
    </row>
    <row r="2667" spans="1:65" s="13" customFormat="1" ht="11.25">
      <c r="B2667" s="202"/>
      <c r="C2667" s="203"/>
      <c r="D2667" s="204" t="s">
        <v>301</v>
      </c>
      <c r="E2667" s="205" t="s">
        <v>1</v>
      </c>
      <c r="F2667" s="206" t="s">
        <v>2935</v>
      </c>
      <c r="G2667" s="203"/>
      <c r="H2667" s="205" t="s">
        <v>1</v>
      </c>
      <c r="I2667" s="207"/>
      <c r="J2667" s="203"/>
      <c r="K2667" s="203"/>
      <c r="L2667" s="208"/>
      <c r="M2667" s="209"/>
      <c r="N2667" s="210"/>
      <c r="O2667" s="210"/>
      <c r="P2667" s="210"/>
      <c r="Q2667" s="210"/>
      <c r="R2667" s="210"/>
      <c r="S2667" s="210"/>
      <c r="T2667" s="211"/>
      <c r="AT2667" s="212" t="s">
        <v>301</v>
      </c>
      <c r="AU2667" s="212" t="s">
        <v>120</v>
      </c>
      <c r="AV2667" s="13" t="s">
        <v>85</v>
      </c>
      <c r="AW2667" s="13" t="s">
        <v>32</v>
      </c>
      <c r="AX2667" s="13" t="s">
        <v>77</v>
      </c>
      <c r="AY2667" s="212" t="s">
        <v>292</v>
      </c>
    </row>
    <row r="2668" spans="1:65" s="14" customFormat="1" ht="11.25">
      <c r="B2668" s="213"/>
      <c r="C2668" s="214"/>
      <c r="D2668" s="204" t="s">
        <v>301</v>
      </c>
      <c r="E2668" s="215" t="s">
        <v>1</v>
      </c>
      <c r="F2668" s="216" t="s">
        <v>2936</v>
      </c>
      <c r="G2668" s="214"/>
      <c r="H2668" s="217">
        <v>2500</v>
      </c>
      <c r="I2668" s="218"/>
      <c r="J2668" s="214"/>
      <c r="K2668" s="214"/>
      <c r="L2668" s="219"/>
      <c r="M2668" s="220"/>
      <c r="N2668" s="221"/>
      <c r="O2668" s="221"/>
      <c r="P2668" s="221"/>
      <c r="Q2668" s="221"/>
      <c r="R2668" s="221"/>
      <c r="S2668" s="221"/>
      <c r="T2668" s="222"/>
      <c r="AT2668" s="223" t="s">
        <v>301</v>
      </c>
      <c r="AU2668" s="223" t="s">
        <v>120</v>
      </c>
      <c r="AV2668" s="14" t="s">
        <v>120</v>
      </c>
      <c r="AW2668" s="14" t="s">
        <v>32</v>
      </c>
      <c r="AX2668" s="14" t="s">
        <v>85</v>
      </c>
      <c r="AY2668" s="223" t="s">
        <v>292</v>
      </c>
    </row>
    <row r="2669" spans="1:65" s="12" customFormat="1" ht="22.9" customHeight="1">
      <c r="B2669" s="173"/>
      <c r="C2669" s="174"/>
      <c r="D2669" s="175" t="s">
        <v>76</v>
      </c>
      <c r="E2669" s="187" t="s">
        <v>2937</v>
      </c>
      <c r="F2669" s="187" t="s">
        <v>2938</v>
      </c>
      <c r="G2669" s="174"/>
      <c r="H2669" s="174"/>
      <c r="I2669" s="177"/>
      <c r="J2669" s="188">
        <f>BK2669</f>
        <v>0</v>
      </c>
      <c r="K2669" s="174"/>
      <c r="L2669" s="179"/>
      <c r="M2669" s="180"/>
      <c r="N2669" s="181"/>
      <c r="O2669" s="181"/>
      <c r="P2669" s="182">
        <f>SUM(P2670:P2673)</f>
        <v>0</v>
      </c>
      <c r="Q2669" s="181"/>
      <c r="R2669" s="182">
        <f>SUM(R2670:R2673)</f>
        <v>3.2831313199999999</v>
      </c>
      <c r="S2669" s="181"/>
      <c r="T2669" s="183">
        <f>SUM(T2670:T2673)</f>
        <v>0</v>
      </c>
      <c r="AR2669" s="184" t="s">
        <v>120</v>
      </c>
      <c r="AT2669" s="185" t="s">
        <v>76</v>
      </c>
      <c r="AU2669" s="185" t="s">
        <v>85</v>
      </c>
      <c r="AY2669" s="184" t="s">
        <v>292</v>
      </c>
      <c r="BK2669" s="186">
        <f>SUM(BK2670:BK2673)</f>
        <v>0</v>
      </c>
    </row>
    <row r="2670" spans="1:65" s="2" customFormat="1" ht="24.2" customHeight="1">
      <c r="A2670" s="35"/>
      <c r="B2670" s="36"/>
      <c r="C2670" s="189" t="s">
        <v>2939</v>
      </c>
      <c r="D2670" s="189" t="s">
        <v>294</v>
      </c>
      <c r="E2670" s="190" t="s">
        <v>2940</v>
      </c>
      <c r="F2670" s="191" t="s">
        <v>2941</v>
      </c>
      <c r="G2670" s="192" t="s">
        <v>297</v>
      </c>
      <c r="H2670" s="193">
        <v>7137.2420000000002</v>
      </c>
      <c r="I2670" s="194"/>
      <c r="J2670" s="195">
        <f>ROUND(I2670*H2670,2)</f>
        <v>0</v>
      </c>
      <c r="K2670" s="191" t="s">
        <v>298</v>
      </c>
      <c r="L2670" s="40"/>
      <c r="M2670" s="196" t="s">
        <v>1</v>
      </c>
      <c r="N2670" s="197" t="s">
        <v>43</v>
      </c>
      <c r="O2670" s="72"/>
      <c r="P2670" s="198">
        <f>O2670*H2670</f>
        <v>0</v>
      </c>
      <c r="Q2670" s="198">
        <v>0</v>
      </c>
      <c r="R2670" s="198">
        <f>Q2670*H2670</f>
        <v>0</v>
      </c>
      <c r="S2670" s="198">
        <v>0</v>
      </c>
      <c r="T2670" s="199">
        <f>S2670*H2670</f>
        <v>0</v>
      </c>
      <c r="U2670" s="35"/>
      <c r="V2670" s="35"/>
      <c r="W2670" s="35"/>
      <c r="X2670" s="35"/>
      <c r="Y2670" s="35"/>
      <c r="Z2670" s="35"/>
      <c r="AA2670" s="35"/>
      <c r="AB2670" s="35"/>
      <c r="AC2670" s="35"/>
      <c r="AD2670" s="35"/>
      <c r="AE2670" s="35"/>
      <c r="AR2670" s="200" t="s">
        <v>438</v>
      </c>
      <c r="AT2670" s="200" t="s">
        <v>294</v>
      </c>
      <c r="AU2670" s="200" t="s">
        <v>120</v>
      </c>
      <c r="AY2670" s="18" t="s">
        <v>292</v>
      </c>
      <c r="BE2670" s="201">
        <f>IF(N2670="základní",J2670,0)</f>
        <v>0</v>
      </c>
      <c r="BF2670" s="201">
        <f>IF(N2670="snížená",J2670,0)</f>
        <v>0</v>
      </c>
      <c r="BG2670" s="201">
        <f>IF(N2670="zákl. přenesená",J2670,0)</f>
        <v>0</v>
      </c>
      <c r="BH2670" s="201">
        <f>IF(N2670="sníž. přenesená",J2670,0)</f>
        <v>0</v>
      </c>
      <c r="BI2670" s="201">
        <f>IF(N2670="nulová",J2670,0)</f>
        <v>0</v>
      </c>
      <c r="BJ2670" s="18" t="s">
        <v>120</v>
      </c>
      <c r="BK2670" s="201">
        <f>ROUND(I2670*H2670,2)</f>
        <v>0</v>
      </c>
      <c r="BL2670" s="18" t="s">
        <v>438</v>
      </c>
      <c r="BM2670" s="200" t="s">
        <v>2942</v>
      </c>
    </row>
    <row r="2671" spans="1:65" s="14" customFormat="1" ht="11.25">
      <c r="B2671" s="213"/>
      <c r="C2671" s="214"/>
      <c r="D2671" s="204" t="s">
        <v>301</v>
      </c>
      <c r="E2671" s="215" t="s">
        <v>1</v>
      </c>
      <c r="F2671" s="216" t="s">
        <v>2943</v>
      </c>
      <c r="G2671" s="214"/>
      <c r="H2671" s="217">
        <v>7137.2420000000002</v>
      </c>
      <c r="I2671" s="218"/>
      <c r="J2671" s="214"/>
      <c r="K2671" s="214"/>
      <c r="L2671" s="219"/>
      <c r="M2671" s="220"/>
      <c r="N2671" s="221"/>
      <c r="O2671" s="221"/>
      <c r="P2671" s="221"/>
      <c r="Q2671" s="221"/>
      <c r="R2671" s="221"/>
      <c r="S2671" s="221"/>
      <c r="T2671" s="222"/>
      <c r="AT2671" s="223" t="s">
        <v>301</v>
      </c>
      <c r="AU2671" s="223" t="s">
        <v>120</v>
      </c>
      <c r="AV2671" s="14" t="s">
        <v>120</v>
      </c>
      <c r="AW2671" s="14" t="s">
        <v>32</v>
      </c>
      <c r="AX2671" s="14" t="s">
        <v>85</v>
      </c>
      <c r="AY2671" s="223" t="s">
        <v>292</v>
      </c>
    </row>
    <row r="2672" spans="1:65" s="2" customFormat="1" ht="24.2" customHeight="1">
      <c r="A2672" s="35"/>
      <c r="B2672" s="36"/>
      <c r="C2672" s="189" t="s">
        <v>2944</v>
      </c>
      <c r="D2672" s="189" t="s">
        <v>294</v>
      </c>
      <c r="E2672" s="190" t="s">
        <v>2945</v>
      </c>
      <c r="F2672" s="191" t="s">
        <v>2946</v>
      </c>
      <c r="G2672" s="192" t="s">
        <v>297</v>
      </c>
      <c r="H2672" s="193">
        <v>7137.2420000000002</v>
      </c>
      <c r="I2672" s="194"/>
      <c r="J2672" s="195">
        <f>ROUND(I2672*H2672,2)</f>
        <v>0</v>
      </c>
      <c r="K2672" s="191" t="s">
        <v>298</v>
      </c>
      <c r="L2672" s="40"/>
      <c r="M2672" s="196" t="s">
        <v>1</v>
      </c>
      <c r="N2672" s="197" t="s">
        <v>43</v>
      </c>
      <c r="O2672" s="72"/>
      <c r="P2672" s="198">
        <f>O2672*H2672</f>
        <v>0</v>
      </c>
      <c r="Q2672" s="198">
        <v>2.0000000000000001E-4</v>
      </c>
      <c r="R2672" s="198">
        <f>Q2672*H2672</f>
        <v>1.4274484000000001</v>
      </c>
      <c r="S2672" s="198">
        <v>0</v>
      </c>
      <c r="T2672" s="199">
        <f>S2672*H2672</f>
        <v>0</v>
      </c>
      <c r="U2672" s="35"/>
      <c r="V2672" s="35"/>
      <c r="W2672" s="35"/>
      <c r="X2672" s="35"/>
      <c r="Y2672" s="35"/>
      <c r="Z2672" s="35"/>
      <c r="AA2672" s="35"/>
      <c r="AB2672" s="35"/>
      <c r="AC2672" s="35"/>
      <c r="AD2672" s="35"/>
      <c r="AE2672" s="35"/>
      <c r="AR2672" s="200" t="s">
        <v>438</v>
      </c>
      <c r="AT2672" s="200" t="s">
        <v>294</v>
      </c>
      <c r="AU2672" s="200" t="s">
        <v>120</v>
      </c>
      <c r="AY2672" s="18" t="s">
        <v>292</v>
      </c>
      <c r="BE2672" s="201">
        <f>IF(N2672="základní",J2672,0)</f>
        <v>0</v>
      </c>
      <c r="BF2672" s="201">
        <f>IF(N2672="snížená",J2672,0)</f>
        <v>0</v>
      </c>
      <c r="BG2672" s="201">
        <f>IF(N2672="zákl. přenesená",J2672,0)</f>
        <v>0</v>
      </c>
      <c r="BH2672" s="201">
        <f>IF(N2672="sníž. přenesená",J2672,0)</f>
        <v>0</v>
      </c>
      <c r="BI2672" s="201">
        <f>IF(N2672="nulová",J2672,0)</f>
        <v>0</v>
      </c>
      <c r="BJ2672" s="18" t="s">
        <v>120</v>
      </c>
      <c r="BK2672" s="201">
        <f>ROUND(I2672*H2672,2)</f>
        <v>0</v>
      </c>
      <c r="BL2672" s="18" t="s">
        <v>438</v>
      </c>
      <c r="BM2672" s="200" t="s">
        <v>2947</v>
      </c>
    </row>
    <row r="2673" spans="1:65" s="2" customFormat="1" ht="33" customHeight="1">
      <c r="A2673" s="35"/>
      <c r="B2673" s="36"/>
      <c r="C2673" s="189" t="s">
        <v>2948</v>
      </c>
      <c r="D2673" s="189" t="s">
        <v>294</v>
      </c>
      <c r="E2673" s="190" t="s">
        <v>2949</v>
      </c>
      <c r="F2673" s="191" t="s">
        <v>2950</v>
      </c>
      <c r="G2673" s="192" t="s">
        <v>297</v>
      </c>
      <c r="H2673" s="193">
        <v>7137.2420000000002</v>
      </c>
      <c r="I2673" s="194"/>
      <c r="J2673" s="195">
        <f>ROUND(I2673*H2673,2)</f>
        <v>0</v>
      </c>
      <c r="K2673" s="191" t="s">
        <v>298</v>
      </c>
      <c r="L2673" s="40"/>
      <c r="M2673" s="256" t="s">
        <v>1</v>
      </c>
      <c r="N2673" s="257" t="s">
        <v>43</v>
      </c>
      <c r="O2673" s="258"/>
      <c r="P2673" s="259">
        <f>O2673*H2673</f>
        <v>0</v>
      </c>
      <c r="Q2673" s="259">
        <v>2.5999999999999998E-4</v>
      </c>
      <c r="R2673" s="259">
        <f>Q2673*H2673</f>
        <v>1.8556829199999998</v>
      </c>
      <c r="S2673" s="259">
        <v>0</v>
      </c>
      <c r="T2673" s="260">
        <f>S2673*H2673</f>
        <v>0</v>
      </c>
      <c r="U2673" s="35"/>
      <c r="V2673" s="35"/>
      <c r="W2673" s="35"/>
      <c r="X2673" s="35"/>
      <c r="Y2673" s="35"/>
      <c r="Z2673" s="35"/>
      <c r="AA2673" s="35"/>
      <c r="AB2673" s="35"/>
      <c r="AC2673" s="35"/>
      <c r="AD2673" s="35"/>
      <c r="AE2673" s="35"/>
      <c r="AR2673" s="200" t="s">
        <v>438</v>
      </c>
      <c r="AT2673" s="200" t="s">
        <v>294</v>
      </c>
      <c r="AU2673" s="200" t="s">
        <v>120</v>
      </c>
      <c r="AY2673" s="18" t="s">
        <v>292</v>
      </c>
      <c r="BE2673" s="201">
        <f>IF(N2673="základní",J2673,0)</f>
        <v>0</v>
      </c>
      <c r="BF2673" s="201">
        <f>IF(N2673="snížená",J2673,0)</f>
        <v>0</v>
      </c>
      <c r="BG2673" s="201">
        <f>IF(N2673="zákl. přenesená",J2673,0)</f>
        <v>0</v>
      </c>
      <c r="BH2673" s="201">
        <f>IF(N2673="sníž. přenesená",J2673,0)</f>
        <v>0</v>
      </c>
      <c r="BI2673" s="201">
        <f>IF(N2673="nulová",J2673,0)</f>
        <v>0</v>
      </c>
      <c r="BJ2673" s="18" t="s">
        <v>120</v>
      </c>
      <c r="BK2673" s="201">
        <f>ROUND(I2673*H2673,2)</f>
        <v>0</v>
      </c>
      <c r="BL2673" s="18" t="s">
        <v>438</v>
      </c>
      <c r="BM2673" s="200" t="s">
        <v>2951</v>
      </c>
    </row>
    <row r="2674" spans="1:65" s="2" customFormat="1" ht="6.95" customHeight="1">
      <c r="A2674" s="35"/>
      <c r="B2674" s="55"/>
      <c r="C2674" s="56"/>
      <c r="D2674" s="56"/>
      <c r="E2674" s="56"/>
      <c r="F2674" s="56"/>
      <c r="G2674" s="56"/>
      <c r="H2674" s="56"/>
      <c r="I2674" s="56"/>
      <c r="J2674" s="56"/>
      <c r="K2674" s="56"/>
      <c r="L2674" s="40"/>
      <c r="M2674" s="35"/>
      <c r="O2674" s="35"/>
      <c r="P2674" s="35"/>
      <c r="Q2674" s="35"/>
      <c r="R2674" s="35"/>
      <c r="S2674" s="35"/>
      <c r="T2674" s="35"/>
      <c r="U2674" s="35"/>
      <c r="V2674" s="35"/>
      <c r="W2674" s="35"/>
      <c r="X2674" s="35"/>
      <c r="Y2674" s="35"/>
      <c r="Z2674" s="35"/>
      <c r="AA2674" s="35"/>
      <c r="AB2674" s="35"/>
      <c r="AC2674" s="35"/>
      <c r="AD2674" s="35"/>
      <c r="AE2674" s="35"/>
    </row>
  </sheetData>
  <sheetProtection algorithmName="SHA-512" hashValue="MslViclEI7o2Ns1fJbP5wEmrPvsHWYpeIaqq6seZb8Nijn5PVbQymxAr0VNJvt3dM6qEwqq4Ldf2FK47+/lDXw==" saltValue="aqGN7dGxkE9HWWMqSQ4GMOZqDj/VkQljA0WzVSDE2UU6MXN9/EyDb0HPdfIwVgfLWmPYa2zwQptaOGbtxLS0jQ==" spinCount="100000" sheet="1" objects="1" scenarios="1" formatColumns="0" formatRows="0" autoFilter="0"/>
  <autoFilter ref="C140:K2673" xr:uid="{00000000-0009-0000-0000-000001000000}"/>
  <mergeCells count="9">
    <mergeCell ref="E87:H87"/>
    <mergeCell ref="E131:H131"/>
    <mergeCell ref="E133:H133"/>
    <mergeCell ref="L2:V2"/>
    <mergeCell ref="E7:H7"/>
    <mergeCell ref="E9:H9"/>
    <mergeCell ref="E18:H18"/>
    <mergeCell ref="E27:H27"/>
    <mergeCell ref="E85:H85"/>
  </mergeCell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  <drawing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sheetPr>
    <pageSetUpPr fitToPage="1"/>
  </sheetPr>
  <dimension ref="A2:BM181"/>
  <sheetViews>
    <sheetView showGridLines="0" workbookViewId="0"/>
  </sheetViews>
  <sheetFormatPr defaultRowHeight="15"/>
  <cols>
    <col min="1" max="1" width="8.33203125" style="1" customWidth="1"/>
    <col min="2" max="2" width="1.1640625" style="1" customWidth="1"/>
    <col min="3" max="3" width="4.1640625" style="1" customWidth="1"/>
    <col min="4" max="4" width="4.33203125" style="1" customWidth="1"/>
    <col min="5" max="5" width="17.1640625" style="1" customWidth="1"/>
    <col min="6" max="6" width="50.83203125" style="1" customWidth="1"/>
    <col min="7" max="7" width="7.5" style="1" customWidth="1"/>
    <col min="8" max="8" width="14" style="1" customWidth="1"/>
    <col min="9" max="9" width="15.83203125" style="1" customWidth="1"/>
    <col min="10" max="11" width="22.33203125" style="1" customWidth="1"/>
    <col min="12" max="12" width="9.33203125" style="1" customWidth="1"/>
    <col min="13" max="13" width="10.83203125" style="1" hidden="1" customWidth="1"/>
    <col min="14" max="14" width="9.33203125" style="1" hidden="1"/>
    <col min="15" max="20" width="14.1640625" style="1" hidden="1" customWidth="1"/>
    <col min="21" max="21" width="16.33203125" style="1" hidden="1" customWidth="1"/>
    <col min="22" max="22" width="12.33203125" style="1" customWidth="1"/>
    <col min="23" max="23" width="16.33203125" style="1" customWidth="1"/>
    <col min="24" max="24" width="12.33203125" style="1" customWidth="1"/>
    <col min="25" max="25" width="15" style="1" customWidth="1"/>
    <col min="26" max="26" width="11" style="1" customWidth="1"/>
    <col min="27" max="27" width="15" style="1" customWidth="1"/>
    <col min="28" max="28" width="16.33203125" style="1" customWidth="1"/>
    <col min="29" max="29" width="11" style="1" customWidth="1"/>
    <col min="30" max="30" width="15" style="1" customWidth="1"/>
    <col min="31" max="31" width="16.33203125" style="1" customWidth="1"/>
    <col min="44" max="65" width="9.33203125" style="1" hidden="1"/>
  </cols>
  <sheetData>
    <row r="2" spans="1:46" s="1" customFormat="1" ht="36.950000000000003" customHeight="1">
      <c r="L2" s="321"/>
      <c r="M2" s="321"/>
      <c r="N2" s="321"/>
      <c r="O2" s="321"/>
      <c r="P2" s="321"/>
      <c r="Q2" s="321"/>
      <c r="R2" s="321"/>
      <c r="S2" s="321"/>
      <c r="T2" s="321"/>
      <c r="U2" s="321"/>
      <c r="V2" s="321"/>
      <c r="AT2" s="18" t="s">
        <v>141</v>
      </c>
    </row>
    <row r="3" spans="1:46" s="1" customFormat="1" ht="6.95" customHeight="1">
      <c r="B3" s="110"/>
      <c r="C3" s="111"/>
      <c r="D3" s="111"/>
      <c r="E3" s="111"/>
      <c r="F3" s="111"/>
      <c r="G3" s="111"/>
      <c r="H3" s="111"/>
      <c r="I3" s="111"/>
      <c r="J3" s="111"/>
      <c r="K3" s="111"/>
      <c r="L3" s="21"/>
      <c r="AT3" s="18" t="s">
        <v>120</v>
      </c>
    </row>
    <row r="4" spans="1:46" s="1" customFormat="1" ht="24.95" customHeight="1">
      <c r="B4" s="21"/>
      <c r="D4" s="112" t="s">
        <v>166</v>
      </c>
      <c r="L4" s="21"/>
      <c r="M4" s="113" t="s">
        <v>10</v>
      </c>
      <c r="AT4" s="18" t="s">
        <v>4</v>
      </c>
    </row>
    <row r="5" spans="1:46" s="1" customFormat="1" ht="6.95" customHeight="1">
      <c r="B5" s="21"/>
      <c r="L5" s="21"/>
    </row>
    <row r="6" spans="1:46" s="1" customFormat="1" ht="12" customHeight="1">
      <c r="B6" s="21"/>
      <c r="D6" s="114" t="s">
        <v>16</v>
      </c>
      <c r="L6" s="21"/>
    </row>
    <row r="7" spans="1:46" s="1" customFormat="1" ht="16.5" customHeight="1">
      <c r="B7" s="21"/>
      <c r="E7" s="322" t="str">
        <f>'Rekapitulace stavby'!K6</f>
        <v>Domov pro seniory, Nový Bydžov</v>
      </c>
      <c r="F7" s="323"/>
      <c r="G7" s="323"/>
      <c r="H7" s="323"/>
      <c r="L7" s="21"/>
    </row>
    <row r="8" spans="1:46" s="2" customFormat="1" ht="12" customHeight="1">
      <c r="A8" s="35"/>
      <c r="B8" s="40"/>
      <c r="C8" s="35"/>
      <c r="D8" s="114" t="s">
        <v>179</v>
      </c>
      <c r="E8" s="35"/>
      <c r="F8" s="35"/>
      <c r="G8" s="35"/>
      <c r="H8" s="35"/>
      <c r="I8" s="35"/>
      <c r="J8" s="35"/>
      <c r="K8" s="35"/>
      <c r="L8" s="52"/>
      <c r="S8" s="35"/>
      <c r="T8" s="35"/>
      <c r="U8" s="35"/>
      <c r="V8" s="35"/>
      <c r="W8" s="35"/>
      <c r="X8" s="35"/>
      <c r="Y8" s="35"/>
      <c r="Z8" s="35"/>
      <c r="AA8" s="35"/>
      <c r="AB8" s="35"/>
      <c r="AC8" s="35"/>
      <c r="AD8" s="35"/>
      <c r="AE8" s="35"/>
    </row>
    <row r="9" spans="1:46" s="2" customFormat="1" ht="16.5" customHeight="1">
      <c r="A9" s="35"/>
      <c r="B9" s="40"/>
      <c r="C9" s="35"/>
      <c r="D9" s="35"/>
      <c r="E9" s="324" t="s">
        <v>6914</v>
      </c>
      <c r="F9" s="325"/>
      <c r="G9" s="325"/>
      <c r="H9" s="325"/>
      <c r="I9" s="35"/>
      <c r="J9" s="35"/>
      <c r="K9" s="35"/>
      <c r="L9" s="52"/>
      <c r="S9" s="35"/>
      <c r="T9" s="35"/>
      <c r="U9" s="35"/>
      <c r="V9" s="35"/>
      <c r="W9" s="35"/>
      <c r="X9" s="35"/>
      <c r="Y9" s="35"/>
      <c r="Z9" s="35"/>
      <c r="AA9" s="35"/>
      <c r="AB9" s="35"/>
      <c r="AC9" s="35"/>
      <c r="AD9" s="35"/>
      <c r="AE9" s="35"/>
    </row>
    <row r="10" spans="1:46" s="2" customFormat="1" ht="11.25">
      <c r="A10" s="35"/>
      <c r="B10" s="40"/>
      <c r="C10" s="35"/>
      <c r="D10" s="35"/>
      <c r="E10" s="35"/>
      <c r="F10" s="35"/>
      <c r="G10" s="35"/>
      <c r="H10" s="35"/>
      <c r="I10" s="35"/>
      <c r="J10" s="35"/>
      <c r="K10" s="35"/>
      <c r="L10" s="52"/>
      <c r="S10" s="35"/>
      <c r="T10" s="35"/>
      <c r="U10" s="35"/>
      <c r="V10" s="35"/>
      <c r="W10" s="35"/>
      <c r="X10" s="35"/>
      <c r="Y10" s="35"/>
      <c r="Z10" s="35"/>
      <c r="AA10" s="35"/>
      <c r="AB10" s="35"/>
      <c r="AC10" s="35"/>
      <c r="AD10" s="35"/>
      <c r="AE10" s="35"/>
    </row>
    <row r="11" spans="1:46" s="2" customFormat="1" ht="12" customHeight="1">
      <c r="A11" s="35"/>
      <c r="B11" s="40"/>
      <c r="C11" s="35"/>
      <c r="D11" s="114" t="s">
        <v>18</v>
      </c>
      <c r="E11" s="35"/>
      <c r="F11" s="115" t="s">
        <v>1</v>
      </c>
      <c r="G11" s="35"/>
      <c r="H11" s="35"/>
      <c r="I11" s="114" t="s">
        <v>19</v>
      </c>
      <c r="J11" s="115" t="s">
        <v>1</v>
      </c>
      <c r="K11" s="35"/>
      <c r="L11" s="52"/>
      <c r="S11" s="35"/>
      <c r="T11" s="35"/>
      <c r="U11" s="35"/>
      <c r="V11" s="35"/>
      <c r="W11" s="35"/>
      <c r="X11" s="35"/>
      <c r="Y11" s="35"/>
      <c r="Z11" s="35"/>
      <c r="AA11" s="35"/>
      <c r="AB11" s="35"/>
      <c r="AC11" s="35"/>
      <c r="AD11" s="35"/>
      <c r="AE11" s="35"/>
    </row>
    <row r="12" spans="1:46" s="2" customFormat="1" ht="12" customHeight="1">
      <c r="A12" s="35"/>
      <c r="B12" s="40"/>
      <c r="C12" s="35"/>
      <c r="D12" s="114" t="s">
        <v>20</v>
      </c>
      <c r="E12" s="35"/>
      <c r="F12" s="115" t="s">
        <v>21</v>
      </c>
      <c r="G12" s="35"/>
      <c r="H12" s="35"/>
      <c r="I12" s="114" t="s">
        <v>22</v>
      </c>
      <c r="J12" s="116" t="str">
        <f>'Rekapitulace stavby'!AN8</f>
        <v>4. 1. 2023</v>
      </c>
      <c r="K12" s="35"/>
      <c r="L12" s="52"/>
      <c r="S12" s="35"/>
      <c r="T12" s="35"/>
      <c r="U12" s="35"/>
      <c r="V12" s="35"/>
      <c r="W12" s="35"/>
      <c r="X12" s="35"/>
      <c r="Y12" s="35"/>
      <c r="Z12" s="35"/>
      <c r="AA12" s="35"/>
      <c r="AB12" s="35"/>
      <c r="AC12" s="35"/>
      <c r="AD12" s="35"/>
      <c r="AE12" s="35"/>
    </row>
    <row r="13" spans="1:46" s="2" customFormat="1" ht="10.9" customHeight="1">
      <c r="A13" s="35"/>
      <c r="B13" s="40"/>
      <c r="C13" s="35"/>
      <c r="D13" s="35"/>
      <c r="E13" s="35"/>
      <c r="F13" s="35"/>
      <c r="G13" s="35"/>
      <c r="H13" s="35"/>
      <c r="I13" s="35"/>
      <c r="J13" s="35"/>
      <c r="K13" s="35"/>
      <c r="L13" s="52"/>
      <c r="S13" s="35"/>
      <c r="T13" s="35"/>
      <c r="U13" s="35"/>
      <c r="V13" s="35"/>
      <c r="W13" s="35"/>
      <c r="X13" s="35"/>
      <c r="Y13" s="35"/>
      <c r="Z13" s="35"/>
      <c r="AA13" s="35"/>
      <c r="AB13" s="35"/>
      <c r="AC13" s="35"/>
      <c r="AD13" s="35"/>
      <c r="AE13" s="35"/>
    </row>
    <row r="14" spans="1:46" s="2" customFormat="1" ht="12" customHeight="1">
      <c r="A14" s="35"/>
      <c r="B14" s="40"/>
      <c r="C14" s="35"/>
      <c r="D14" s="114" t="s">
        <v>24</v>
      </c>
      <c r="E14" s="35"/>
      <c r="F14" s="35"/>
      <c r="G14" s="35"/>
      <c r="H14" s="35"/>
      <c r="I14" s="114" t="s">
        <v>25</v>
      </c>
      <c r="J14" s="115" t="s">
        <v>1</v>
      </c>
      <c r="K14" s="35"/>
      <c r="L14" s="52"/>
      <c r="S14" s="35"/>
      <c r="T14" s="35"/>
      <c r="U14" s="35"/>
      <c r="V14" s="35"/>
      <c r="W14" s="35"/>
      <c r="X14" s="35"/>
      <c r="Y14" s="35"/>
      <c r="Z14" s="35"/>
      <c r="AA14" s="35"/>
      <c r="AB14" s="35"/>
      <c r="AC14" s="35"/>
      <c r="AD14" s="35"/>
      <c r="AE14" s="35"/>
    </row>
    <row r="15" spans="1:46" s="2" customFormat="1" ht="18" customHeight="1">
      <c r="A15" s="35"/>
      <c r="B15" s="40"/>
      <c r="C15" s="35"/>
      <c r="D15" s="35"/>
      <c r="E15" s="115" t="s">
        <v>26</v>
      </c>
      <c r="F15" s="35"/>
      <c r="G15" s="35"/>
      <c r="H15" s="35"/>
      <c r="I15" s="114" t="s">
        <v>27</v>
      </c>
      <c r="J15" s="115" t="s">
        <v>1</v>
      </c>
      <c r="K15" s="35"/>
      <c r="L15" s="52"/>
      <c r="S15" s="35"/>
      <c r="T15" s="35"/>
      <c r="U15" s="35"/>
      <c r="V15" s="35"/>
      <c r="W15" s="35"/>
      <c r="X15" s="35"/>
      <c r="Y15" s="35"/>
      <c r="Z15" s="35"/>
      <c r="AA15" s="35"/>
      <c r="AB15" s="35"/>
      <c r="AC15" s="35"/>
      <c r="AD15" s="35"/>
      <c r="AE15" s="35"/>
    </row>
    <row r="16" spans="1:46" s="2" customFormat="1" ht="6.95" customHeight="1">
      <c r="A16" s="35"/>
      <c r="B16" s="40"/>
      <c r="C16" s="35"/>
      <c r="D16" s="35"/>
      <c r="E16" s="35"/>
      <c r="F16" s="35"/>
      <c r="G16" s="35"/>
      <c r="H16" s="35"/>
      <c r="I16" s="35"/>
      <c r="J16" s="35"/>
      <c r="K16" s="35"/>
      <c r="L16" s="52"/>
      <c r="S16" s="35"/>
      <c r="T16" s="35"/>
      <c r="U16" s="35"/>
      <c r="V16" s="35"/>
      <c r="W16" s="35"/>
      <c r="X16" s="35"/>
      <c r="Y16" s="35"/>
      <c r="Z16" s="35"/>
      <c r="AA16" s="35"/>
      <c r="AB16" s="35"/>
      <c r="AC16" s="35"/>
      <c r="AD16" s="35"/>
      <c r="AE16" s="35"/>
    </row>
    <row r="17" spans="1:31" s="2" customFormat="1" ht="12" customHeight="1">
      <c r="A17" s="35"/>
      <c r="B17" s="40"/>
      <c r="C17" s="35"/>
      <c r="D17" s="114" t="s">
        <v>28</v>
      </c>
      <c r="E17" s="35"/>
      <c r="F17" s="35"/>
      <c r="G17" s="35"/>
      <c r="H17" s="35"/>
      <c r="I17" s="114" t="s">
        <v>25</v>
      </c>
      <c r="J17" s="31" t="str">
        <f>'Rekapitulace stavby'!AN13</f>
        <v>Vyplň údaj</v>
      </c>
      <c r="K17" s="35"/>
      <c r="L17" s="52"/>
      <c r="S17" s="35"/>
      <c r="T17" s="35"/>
      <c r="U17" s="35"/>
      <c r="V17" s="35"/>
      <c r="W17" s="35"/>
      <c r="X17" s="35"/>
      <c r="Y17" s="35"/>
      <c r="Z17" s="35"/>
      <c r="AA17" s="35"/>
      <c r="AB17" s="35"/>
      <c r="AC17" s="35"/>
      <c r="AD17" s="35"/>
      <c r="AE17" s="35"/>
    </row>
    <row r="18" spans="1:31" s="2" customFormat="1" ht="18" customHeight="1">
      <c r="A18" s="35"/>
      <c r="B18" s="40"/>
      <c r="C18" s="35"/>
      <c r="D18" s="35"/>
      <c r="E18" s="326" t="str">
        <f>'Rekapitulace stavby'!E14</f>
        <v>Vyplň údaj</v>
      </c>
      <c r="F18" s="327"/>
      <c r="G18" s="327"/>
      <c r="H18" s="327"/>
      <c r="I18" s="114" t="s">
        <v>27</v>
      </c>
      <c r="J18" s="31" t="str">
        <f>'Rekapitulace stavby'!AN14</f>
        <v>Vyplň údaj</v>
      </c>
      <c r="K18" s="35"/>
      <c r="L18" s="52"/>
      <c r="S18" s="35"/>
      <c r="T18" s="35"/>
      <c r="U18" s="35"/>
      <c r="V18" s="35"/>
      <c r="W18" s="35"/>
      <c r="X18" s="35"/>
      <c r="Y18" s="35"/>
      <c r="Z18" s="35"/>
      <c r="AA18" s="35"/>
      <c r="AB18" s="35"/>
      <c r="AC18" s="35"/>
      <c r="AD18" s="35"/>
      <c r="AE18" s="35"/>
    </row>
    <row r="19" spans="1:31" s="2" customFormat="1" ht="6.95" customHeight="1">
      <c r="A19" s="35"/>
      <c r="B19" s="40"/>
      <c r="C19" s="35"/>
      <c r="D19" s="35"/>
      <c r="E19" s="35"/>
      <c r="F19" s="35"/>
      <c r="G19" s="35"/>
      <c r="H19" s="35"/>
      <c r="I19" s="35"/>
      <c r="J19" s="35"/>
      <c r="K19" s="35"/>
      <c r="L19" s="52"/>
      <c r="S19" s="35"/>
      <c r="T19" s="35"/>
      <c r="U19" s="35"/>
      <c r="V19" s="35"/>
      <c r="W19" s="35"/>
      <c r="X19" s="35"/>
      <c r="Y19" s="35"/>
      <c r="Z19" s="35"/>
      <c r="AA19" s="35"/>
      <c r="AB19" s="35"/>
      <c r="AC19" s="35"/>
      <c r="AD19" s="35"/>
      <c r="AE19" s="35"/>
    </row>
    <row r="20" spans="1:31" s="2" customFormat="1" ht="12" customHeight="1">
      <c r="A20" s="35"/>
      <c r="B20" s="40"/>
      <c r="C20" s="35"/>
      <c r="D20" s="114" t="s">
        <v>30</v>
      </c>
      <c r="E20" s="35"/>
      <c r="F20" s="35"/>
      <c r="G20" s="35"/>
      <c r="H20" s="35"/>
      <c r="I20" s="114" t="s">
        <v>25</v>
      </c>
      <c r="J20" s="115" t="s">
        <v>1</v>
      </c>
      <c r="K20" s="35"/>
      <c r="L20" s="52"/>
      <c r="S20" s="35"/>
      <c r="T20" s="35"/>
      <c r="U20" s="35"/>
      <c r="V20" s="35"/>
      <c r="W20" s="35"/>
      <c r="X20" s="35"/>
      <c r="Y20" s="35"/>
      <c r="Z20" s="35"/>
      <c r="AA20" s="35"/>
      <c r="AB20" s="35"/>
      <c r="AC20" s="35"/>
      <c r="AD20" s="35"/>
      <c r="AE20" s="35"/>
    </row>
    <row r="21" spans="1:31" s="2" customFormat="1" ht="18" customHeight="1">
      <c r="A21" s="35"/>
      <c r="B21" s="40"/>
      <c r="C21" s="35"/>
      <c r="D21" s="35"/>
      <c r="E21" s="115" t="s">
        <v>31</v>
      </c>
      <c r="F21" s="35"/>
      <c r="G21" s="35"/>
      <c r="H21" s="35"/>
      <c r="I21" s="114" t="s">
        <v>27</v>
      </c>
      <c r="J21" s="115" t="s">
        <v>1</v>
      </c>
      <c r="K21" s="35"/>
      <c r="L21" s="52"/>
      <c r="S21" s="35"/>
      <c r="T21" s="35"/>
      <c r="U21" s="35"/>
      <c r="V21" s="35"/>
      <c r="W21" s="35"/>
      <c r="X21" s="35"/>
      <c r="Y21" s="35"/>
      <c r="Z21" s="35"/>
      <c r="AA21" s="35"/>
      <c r="AB21" s="35"/>
      <c r="AC21" s="35"/>
      <c r="AD21" s="35"/>
      <c r="AE21" s="35"/>
    </row>
    <row r="22" spans="1:31" s="2" customFormat="1" ht="6.95" customHeight="1">
      <c r="A22" s="35"/>
      <c r="B22" s="40"/>
      <c r="C22" s="35"/>
      <c r="D22" s="35"/>
      <c r="E22" s="35"/>
      <c r="F22" s="35"/>
      <c r="G22" s="35"/>
      <c r="H22" s="35"/>
      <c r="I22" s="35"/>
      <c r="J22" s="35"/>
      <c r="K22" s="35"/>
      <c r="L22" s="52"/>
      <c r="S22" s="35"/>
      <c r="T22" s="35"/>
      <c r="U22" s="35"/>
      <c r="V22" s="35"/>
      <c r="W22" s="35"/>
      <c r="X22" s="35"/>
      <c r="Y22" s="35"/>
      <c r="Z22" s="35"/>
      <c r="AA22" s="35"/>
      <c r="AB22" s="35"/>
      <c r="AC22" s="35"/>
      <c r="AD22" s="35"/>
      <c r="AE22" s="35"/>
    </row>
    <row r="23" spans="1:31" s="2" customFormat="1" ht="12" customHeight="1">
      <c r="A23" s="35"/>
      <c r="B23" s="40"/>
      <c r="C23" s="35"/>
      <c r="D23" s="114" t="s">
        <v>33</v>
      </c>
      <c r="E23" s="35"/>
      <c r="F23" s="35"/>
      <c r="G23" s="35"/>
      <c r="H23" s="35"/>
      <c r="I23" s="114" t="s">
        <v>25</v>
      </c>
      <c r="J23" s="115" t="s">
        <v>1</v>
      </c>
      <c r="K23" s="35"/>
      <c r="L23" s="52"/>
      <c r="S23" s="35"/>
      <c r="T23" s="35"/>
      <c r="U23" s="35"/>
      <c r="V23" s="35"/>
      <c r="W23" s="35"/>
      <c r="X23" s="35"/>
      <c r="Y23" s="35"/>
      <c r="Z23" s="35"/>
      <c r="AA23" s="35"/>
      <c r="AB23" s="35"/>
      <c r="AC23" s="35"/>
      <c r="AD23" s="35"/>
      <c r="AE23" s="35"/>
    </row>
    <row r="24" spans="1:31" s="2" customFormat="1" ht="18" customHeight="1">
      <c r="A24" s="35"/>
      <c r="B24" s="40"/>
      <c r="C24" s="35"/>
      <c r="D24" s="35"/>
      <c r="E24" s="115" t="s">
        <v>34</v>
      </c>
      <c r="F24" s="35"/>
      <c r="G24" s="35"/>
      <c r="H24" s="35"/>
      <c r="I24" s="114" t="s">
        <v>27</v>
      </c>
      <c r="J24" s="115" t="s">
        <v>1</v>
      </c>
      <c r="K24" s="35"/>
      <c r="L24" s="52"/>
      <c r="S24" s="35"/>
      <c r="T24" s="35"/>
      <c r="U24" s="35"/>
      <c r="V24" s="35"/>
      <c r="W24" s="35"/>
      <c r="X24" s="35"/>
      <c r="Y24" s="35"/>
      <c r="Z24" s="35"/>
      <c r="AA24" s="35"/>
      <c r="AB24" s="35"/>
      <c r="AC24" s="35"/>
      <c r="AD24" s="35"/>
      <c r="AE24" s="35"/>
    </row>
    <row r="25" spans="1:31" s="2" customFormat="1" ht="6.95" customHeight="1">
      <c r="A25" s="35"/>
      <c r="B25" s="40"/>
      <c r="C25" s="35"/>
      <c r="D25" s="35"/>
      <c r="E25" s="35"/>
      <c r="F25" s="35"/>
      <c r="G25" s="35"/>
      <c r="H25" s="35"/>
      <c r="I25" s="35"/>
      <c r="J25" s="35"/>
      <c r="K25" s="35"/>
      <c r="L25" s="52"/>
      <c r="S25" s="35"/>
      <c r="T25" s="35"/>
      <c r="U25" s="35"/>
      <c r="V25" s="35"/>
      <c r="W25" s="35"/>
      <c r="X25" s="35"/>
      <c r="Y25" s="35"/>
      <c r="Z25" s="35"/>
      <c r="AA25" s="35"/>
      <c r="AB25" s="35"/>
      <c r="AC25" s="35"/>
      <c r="AD25" s="35"/>
      <c r="AE25" s="35"/>
    </row>
    <row r="26" spans="1:31" s="2" customFormat="1" ht="12" customHeight="1">
      <c r="A26" s="35"/>
      <c r="B26" s="40"/>
      <c r="C26" s="35"/>
      <c r="D26" s="114" t="s">
        <v>35</v>
      </c>
      <c r="E26" s="35"/>
      <c r="F26" s="35"/>
      <c r="G26" s="35"/>
      <c r="H26" s="35"/>
      <c r="I26" s="35"/>
      <c r="J26" s="35"/>
      <c r="K26" s="35"/>
      <c r="L26" s="52"/>
      <c r="S26" s="35"/>
      <c r="T26" s="35"/>
      <c r="U26" s="35"/>
      <c r="V26" s="35"/>
      <c r="W26" s="35"/>
      <c r="X26" s="35"/>
      <c r="Y26" s="35"/>
      <c r="Z26" s="35"/>
      <c r="AA26" s="35"/>
      <c r="AB26" s="35"/>
      <c r="AC26" s="35"/>
      <c r="AD26" s="35"/>
      <c r="AE26" s="35"/>
    </row>
    <row r="27" spans="1:31" s="8" customFormat="1" ht="71.25" customHeight="1">
      <c r="A27" s="117"/>
      <c r="B27" s="118"/>
      <c r="C27" s="117"/>
      <c r="D27" s="117"/>
      <c r="E27" s="328" t="s">
        <v>36</v>
      </c>
      <c r="F27" s="328"/>
      <c r="G27" s="328"/>
      <c r="H27" s="328"/>
      <c r="I27" s="117"/>
      <c r="J27" s="117"/>
      <c r="K27" s="117"/>
      <c r="L27" s="119"/>
      <c r="S27" s="117"/>
      <c r="T27" s="117"/>
      <c r="U27" s="117"/>
      <c r="V27" s="117"/>
      <c r="W27" s="117"/>
      <c r="X27" s="117"/>
      <c r="Y27" s="117"/>
      <c r="Z27" s="117"/>
      <c r="AA27" s="117"/>
      <c r="AB27" s="117"/>
      <c r="AC27" s="117"/>
      <c r="AD27" s="117"/>
      <c r="AE27" s="117"/>
    </row>
    <row r="28" spans="1:31" s="2" customFormat="1" ht="6.95" customHeight="1">
      <c r="A28" s="35"/>
      <c r="B28" s="40"/>
      <c r="C28" s="35"/>
      <c r="D28" s="35"/>
      <c r="E28" s="35"/>
      <c r="F28" s="35"/>
      <c r="G28" s="35"/>
      <c r="H28" s="35"/>
      <c r="I28" s="35"/>
      <c r="J28" s="35"/>
      <c r="K28" s="35"/>
      <c r="L28" s="52"/>
      <c r="S28" s="35"/>
      <c r="T28" s="35"/>
      <c r="U28" s="35"/>
      <c r="V28" s="35"/>
      <c r="W28" s="35"/>
      <c r="X28" s="35"/>
      <c r="Y28" s="35"/>
      <c r="Z28" s="35"/>
      <c r="AA28" s="35"/>
      <c r="AB28" s="35"/>
      <c r="AC28" s="35"/>
      <c r="AD28" s="35"/>
      <c r="AE28" s="35"/>
    </row>
    <row r="29" spans="1:31" s="2" customFormat="1" ht="6.95" customHeight="1">
      <c r="A29" s="35"/>
      <c r="B29" s="40"/>
      <c r="C29" s="35"/>
      <c r="D29" s="121"/>
      <c r="E29" s="121"/>
      <c r="F29" s="121"/>
      <c r="G29" s="121"/>
      <c r="H29" s="121"/>
      <c r="I29" s="121"/>
      <c r="J29" s="121"/>
      <c r="K29" s="121"/>
      <c r="L29" s="52"/>
      <c r="S29" s="35"/>
      <c r="T29" s="35"/>
      <c r="U29" s="35"/>
      <c r="V29" s="35"/>
      <c r="W29" s="35"/>
      <c r="X29" s="35"/>
      <c r="Y29" s="35"/>
      <c r="Z29" s="35"/>
      <c r="AA29" s="35"/>
      <c r="AB29" s="35"/>
      <c r="AC29" s="35"/>
      <c r="AD29" s="35"/>
      <c r="AE29" s="35"/>
    </row>
    <row r="30" spans="1:31" s="2" customFormat="1" ht="25.35" customHeight="1">
      <c r="A30" s="35"/>
      <c r="B30" s="40"/>
      <c r="C30" s="35"/>
      <c r="D30" s="122" t="s">
        <v>37</v>
      </c>
      <c r="E30" s="35"/>
      <c r="F30" s="35"/>
      <c r="G30" s="35"/>
      <c r="H30" s="35"/>
      <c r="I30" s="35"/>
      <c r="J30" s="123">
        <f>ROUND(J124, 2)</f>
        <v>0</v>
      </c>
      <c r="K30" s="35"/>
      <c r="L30" s="52"/>
      <c r="S30" s="35"/>
      <c r="T30" s="35"/>
      <c r="U30" s="35"/>
      <c r="V30" s="35"/>
      <c r="W30" s="35"/>
      <c r="X30" s="35"/>
      <c r="Y30" s="35"/>
      <c r="Z30" s="35"/>
      <c r="AA30" s="35"/>
      <c r="AB30" s="35"/>
      <c r="AC30" s="35"/>
      <c r="AD30" s="35"/>
      <c r="AE30" s="35"/>
    </row>
    <row r="31" spans="1:31" s="2" customFormat="1" ht="6.95" customHeight="1">
      <c r="A31" s="35"/>
      <c r="B31" s="40"/>
      <c r="C31" s="35"/>
      <c r="D31" s="121"/>
      <c r="E31" s="121"/>
      <c r="F31" s="121"/>
      <c r="G31" s="121"/>
      <c r="H31" s="121"/>
      <c r="I31" s="121"/>
      <c r="J31" s="121"/>
      <c r="K31" s="121"/>
      <c r="L31" s="52"/>
      <c r="S31" s="35"/>
      <c r="T31" s="35"/>
      <c r="U31" s="35"/>
      <c r="V31" s="35"/>
      <c r="W31" s="35"/>
      <c r="X31" s="35"/>
      <c r="Y31" s="35"/>
      <c r="Z31" s="35"/>
      <c r="AA31" s="35"/>
      <c r="AB31" s="35"/>
      <c r="AC31" s="35"/>
      <c r="AD31" s="35"/>
      <c r="AE31" s="35"/>
    </row>
    <row r="32" spans="1:31" s="2" customFormat="1" ht="14.45" customHeight="1">
      <c r="A32" s="35"/>
      <c r="B32" s="40"/>
      <c r="C32" s="35"/>
      <c r="D32" s="35"/>
      <c r="E32" s="35"/>
      <c r="F32" s="124" t="s">
        <v>39</v>
      </c>
      <c r="G32" s="35"/>
      <c r="H32" s="35"/>
      <c r="I32" s="124" t="s">
        <v>38</v>
      </c>
      <c r="J32" s="124" t="s">
        <v>40</v>
      </c>
      <c r="K32" s="35"/>
      <c r="L32" s="52"/>
      <c r="S32" s="35"/>
      <c r="T32" s="35"/>
      <c r="U32" s="35"/>
      <c r="V32" s="35"/>
      <c r="W32" s="35"/>
      <c r="X32" s="35"/>
      <c r="Y32" s="35"/>
      <c r="Z32" s="35"/>
      <c r="AA32" s="35"/>
      <c r="AB32" s="35"/>
      <c r="AC32" s="35"/>
      <c r="AD32" s="35"/>
      <c r="AE32" s="35"/>
    </row>
    <row r="33" spans="1:31" s="2" customFormat="1" ht="14.45" customHeight="1">
      <c r="A33" s="35"/>
      <c r="B33" s="40"/>
      <c r="C33" s="35"/>
      <c r="D33" s="125" t="s">
        <v>41</v>
      </c>
      <c r="E33" s="114" t="s">
        <v>42</v>
      </c>
      <c r="F33" s="126">
        <f>ROUND((SUM(BE124:BE180)),  2)</f>
        <v>0</v>
      </c>
      <c r="G33" s="35"/>
      <c r="H33" s="35"/>
      <c r="I33" s="127">
        <v>0.21</v>
      </c>
      <c r="J33" s="126">
        <f>ROUND(((SUM(BE124:BE180))*I33),  2)</f>
        <v>0</v>
      </c>
      <c r="K33" s="35"/>
      <c r="L33" s="52"/>
      <c r="S33" s="35"/>
      <c r="T33" s="35"/>
      <c r="U33" s="35"/>
      <c r="V33" s="35"/>
      <c r="W33" s="35"/>
      <c r="X33" s="35"/>
      <c r="Y33" s="35"/>
      <c r="Z33" s="35"/>
      <c r="AA33" s="35"/>
      <c r="AB33" s="35"/>
      <c r="AC33" s="35"/>
      <c r="AD33" s="35"/>
      <c r="AE33" s="35"/>
    </row>
    <row r="34" spans="1:31" s="2" customFormat="1" ht="14.45" customHeight="1">
      <c r="A34" s="35"/>
      <c r="B34" s="40"/>
      <c r="C34" s="35"/>
      <c r="D34" s="35"/>
      <c r="E34" s="114" t="s">
        <v>43</v>
      </c>
      <c r="F34" s="126">
        <f>ROUND((SUM(BF124:BF180)),  2)</f>
        <v>0</v>
      </c>
      <c r="G34" s="35"/>
      <c r="H34" s="35"/>
      <c r="I34" s="127">
        <v>0.15</v>
      </c>
      <c r="J34" s="126">
        <f>ROUND(((SUM(BF124:BF180))*I34),  2)</f>
        <v>0</v>
      </c>
      <c r="K34" s="35"/>
      <c r="L34" s="52"/>
      <c r="S34" s="35"/>
      <c r="T34" s="35"/>
      <c r="U34" s="35"/>
      <c r="V34" s="35"/>
      <c r="W34" s="35"/>
      <c r="X34" s="35"/>
      <c r="Y34" s="35"/>
      <c r="Z34" s="35"/>
      <c r="AA34" s="35"/>
      <c r="AB34" s="35"/>
      <c r="AC34" s="35"/>
      <c r="AD34" s="35"/>
      <c r="AE34" s="35"/>
    </row>
    <row r="35" spans="1:31" s="2" customFormat="1" ht="14.45" hidden="1" customHeight="1">
      <c r="A35" s="35"/>
      <c r="B35" s="40"/>
      <c r="C35" s="35"/>
      <c r="D35" s="35"/>
      <c r="E35" s="114" t="s">
        <v>44</v>
      </c>
      <c r="F35" s="126">
        <f>ROUND((SUM(BG124:BG180)),  2)</f>
        <v>0</v>
      </c>
      <c r="G35" s="35"/>
      <c r="H35" s="35"/>
      <c r="I35" s="127">
        <v>0.21</v>
      </c>
      <c r="J35" s="126">
        <f>0</f>
        <v>0</v>
      </c>
      <c r="K35" s="35"/>
      <c r="L35" s="52"/>
      <c r="S35" s="35"/>
      <c r="T35" s="35"/>
      <c r="U35" s="35"/>
      <c r="V35" s="35"/>
      <c r="W35" s="35"/>
      <c r="X35" s="35"/>
      <c r="Y35" s="35"/>
      <c r="Z35" s="35"/>
      <c r="AA35" s="35"/>
      <c r="AB35" s="35"/>
      <c r="AC35" s="35"/>
      <c r="AD35" s="35"/>
      <c r="AE35" s="35"/>
    </row>
    <row r="36" spans="1:31" s="2" customFormat="1" ht="14.45" hidden="1" customHeight="1">
      <c r="A36" s="35"/>
      <c r="B36" s="40"/>
      <c r="C36" s="35"/>
      <c r="D36" s="35"/>
      <c r="E36" s="114" t="s">
        <v>45</v>
      </c>
      <c r="F36" s="126">
        <f>ROUND((SUM(BH124:BH180)),  2)</f>
        <v>0</v>
      </c>
      <c r="G36" s="35"/>
      <c r="H36" s="35"/>
      <c r="I36" s="127">
        <v>0.15</v>
      </c>
      <c r="J36" s="126">
        <f>0</f>
        <v>0</v>
      </c>
      <c r="K36" s="35"/>
      <c r="L36" s="52"/>
      <c r="S36" s="35"/>
      <c r="T36" s="35"/>
      <c r="U36" s="35"/>
      <c r="V36" s="35"/>
      <c r="W36" s="35"/>
      <c r="X36" s="35"/>
      <c r="Y36" s="35"/>
      <c r="Z36" s="35"/>
      <c r="AA36" s="35"/>
      <c r="AB36" s="35"/>
      <c r="AC36" s="35"/>
      <c r="AD36" s="35"/>
      <c r="AE36" s="35"/>
    </row>
    <row r="37" spans="1:31" s="2" customFormat="1" ht="14.45" hidden="1" customHeight="1">
      <c r="A37" s="35"/>
      <c r="B37" s="40"/>
      <c r="C37" s="35"/>
      <c r="D37" s="35"/>
      <c r="E37" s="114" t="s">
        <v>46</v>
      </c>
      <c r="F37" s="126">
        <f>ROUND((SUM(BI124:BI180)),  2)</f>
        <v>0</v>
      </c>
      <c r="G37" s="35"/>
      <c r="H37" s="35"/>
      <c r="I37" s="127">
        <v>0</v>
      </c>
      <c r="J37" s="126">
        <f>0</f>
        <v>0</v>
      </c>
      <c r="K37" s="35"/>
      <c r="L37" s="52"/>
      <c r="S37" s="35"/>
      <c r="T37" s="35"/>
      <c r="U37" s="35"/>
      <c r="V37" s="35"/>
      <c r="W37" s="35"/>
      <c r="X37" s="35"/>
      <c r="Y37" s="35"/>
      <c r="Z37" s="35"/>
      <c r="AA37" s="35"/>
      <c r="AB37" s="35"/>
      <c r="AC37" s="35"/>
      <c r="AD37" s="35"/>
      <c r="AE37" s="35"/>
    </row>
    <row r="38" spans="1:31" s="2" customFormat="1" ht="6.95" customHeight="1">
      <c r="A38" s="35"/>
      <c r="B38" s="40"/>
      <c r="C38" s="35"/>
      <c r="D38" s="35"/>
      <c r="E38" s="35"/>
      <c r="F38" s="35"/>
      <c r="G38" s="35"/>
      <c r="H38" s="35"/>
      <c r="I38" s="35"/>
      <c r="J38" s="35"/>
      <c r="K38" s="35"/>
      <c r="L38" s="52"/>
      <c r="S38" s="35"/>
      <c r="T38" s="35"/>
      <c r="U38" s="35"/>
      <c r="V38" s="35"/>
      <c r="W38" s="35"/>
      <c r="X38" s="35"/>
      <c r="Y38" s="35"/>
      <c r="Z38" s="35"/>
      <c r="AA38" s="35"/>
      <c r="AB38" s="35"/>
      <c r="AC38" s="35"/>
      <c r="AD38" s="35"/>
      <c r="AE38" s="35"/>
    </row>
    <row r="39" spans="1:31" s="2" customFormat="1" ht="25.35" customHeight="1">
      <c r="A39" s="35"/>
      <c r="B39" s="40"/>
      <c r="C39" s="128"/>
      <c r="D39" s="129" t="s">
        <v>47</v>
      </c>
      <c r="E39" s="130"/>
      <c r="F39" s="130"/>
      <c r="G39" s="131" t="s">
        <v>48</v>
      </c>
      <c r="H39" s="132" t="s">
        <v>49</v>
      </c>
      <c r="I39" s="130"/>
      <c r="J39" s="133">
        <f>SUM(J30:J37)</f>
        <v>0</v>
      </c>
      <c r="K39" s="134"/>
      <c r="L39" s="52"/>
      <c r="S39" s="35"/>
      <c r="T39" s="35"/>
      <c r="U39" s="35"/>
      <c r="V39" s="35"/>
      <c r="W39" s="35"/>
      <c r="X39" s="35"/>
      <c r="Y39" s="35"/>
      <c r="Z39" s="35"/>
      <c r="AA39" s="35"/>
      <c r="AB39" s="35"/>
      <c r="AC39" s="35"/>
      <c r="AD39" s="35"/>
      <c r="AE39" s="35"/>
    </row>
    <row r="40" spans="1:31" s="2" customFormat="1" ht="14.45" customHeight="1">
      <c r="A40" s="35"/>
      <c r="B40" s="40"/>
      <c r="C40" s="35"/>
      <c r="D40" s="35"/>
      <c r="E40" s="35"/>
      <c r="F40" s="35"/>
      <c r="G40" s="35"/>
      <c r="H40" s="35"/>
      <c r="I40" s="35"/>
      <c r="J40" s="35"/>
      <c r="K40" s="35"/>
      <c r="L40" s="52"/>
      <c r="S40" s="35"/>
      <c r="T40" s="35"/>
      <c r="U40" s="35"/>
      <c r="V40" s="35"/>
      <c r="W40" s="35"/>
      <c r="X40" s="35"/>
      <c r="Y40" s="35"/>
      <c r="Z40" s="35"/>
      <c r="AA40" s="35"/>
      <c r="AB40" s="35"/>
      <c r="AC40" s="35"/>
      <c r="AD40" s="35"/>
      <c r="AE40" s="35"/>
    </row>
    <row r="41" spans="1:31" s="1" customFormat="1" ht="14.45" customHeight="1">
      <c r="B41" s="21"/>
      <c r="L41" s="21"/>
    </row>
    <row r="42" spans="1:31" s="1" customFormat="1" ht="14.45" customHeight="1">
      <c r="B42" s="21"/>
      <c r="L42" s="21"/>
    </row>
    <row r="43" spans="1:31" s="1" customFormat="1" ht="14.45" customHeight="1">
      <c r="B43" s="21"/>
      <c r="L43" s="21"/>
    </row>
    <row r="44" spans="1:31" s="1" customFormat="1" ht="14.45" customHeight="1">
      <c r="B44" s="21"/>
      <c r="L44" s="21"/>
    </row>
    <row r="45" spans="1:31" s="1" customFormat="1" ht="14.45" customHeight="1">
      <c r="B45" s="21"/>
      <c r="L45" s="21"/>
    </row>
    <row r="46" spans="1:31" s="1" customFormat="1" ht="14.45" customHeight="1">
      <c r="B46" s="21"/>
      <c r="L46" s="21"/>
    </row>
    <row r="47" spans="1:31" s="1" customFormat="1" ht="14.45" customHeight="1">
      <c r="B47" s="21"/>
      <c r="L47" s="21"/>
    </row>
    <row r="48" spans="1:31" s="1" customFormat="1" ht="14.45" customHeight="1">
      <c r="B48" s="21"/>
      <c r="L48" s="21"/>
    </row>
    <row r="49" spans="1:31" s="1" customFormat="1" ht="14.45" customHeight="1">
      <c r="B49" s="21"/>
      <c r="L49" s="21"/>
    </row>
    <row r="50" spans="1:31" s="2" customFormat="1" ht="14.45" customHeight="1">
      <c r="B50" s="52"/>
      <c r="D50" s="135" t="s">
        <v>50</v>
      </c>
      <c r="E50" s="136"/>
      <c r="F50" s="136"/>
      <c r="G50" s="135" t="s">
        <v>51</v>
      </c>
      <c r="H50" s="136"/>
      <c r="I50" s="136"/>
      <c r="J50" s="136"/>
      <c r="K50" s="136"/>
      <c r="L50" s="52"/>
    </row>
    <row r="51" spans="1:31" ht="11.25">
      <c r="B51" s="21"/>
      <c r="L51" s="21"/>
    </row>
    <row r="52" spans="1:31" ht="11.25">
      <c r="B52" s="21"/>
      <c r="L52" s="21"/>
    </row>
    <row r="53" spans="1:31" ht="11.25">
      <c r="B53" s="21"/>
      <c r="L53" s="21"/>
    </row>
    <row r="54" spans="1:31" ht="11.25">
      <c r="B54" s="21"/>
      <c r="L54" s="21"/>
    </row>
    <row r="55" spans="1:31" ht="11.25">
      <c r="B55" s="21"/>
      <c r="L55" s="21"/>
    </row>
    <row r="56" spans="1:31" ht="11.25">
      <c r="B56" s="21"/>
      <c r="L56" s="21"/>
    </row>
    <row r="57" spans="1:31" ht="11.25">
      <c r="B57" s="21"/>
      <c r="L57" s="21"/>
    </row>
    <row r="58" spans="1:31" ht="11.25">
      <c r="B58" s="21"/>
      <c r="L58" s="21"/>
    </row>
    <row r="59" spans="1:31" ht="11.25">
      <c r="B59" s="21"/>
      <c r="L59" s="21"/>
    </row>
    <row r="60" spans="1:31" ht="11.25">
      <c r="B60" s="21"/>
      <c r="L60" s="21"/>
    </row>
    <row r="61" spans="1:31" s="2" customFormat="1" ht="12.75">
      <c r="A61" s="35"/>
      <c r="B61" s="40"/>
      <c r="C61" s="35"/>
      <c r="D61" s="137" t="s">
        <v>52</v>
      </c>
      <c r="E61" s="138"/>
      <c r="F61" s="139" t="s">
        <v>53</v>
      </c>
      <c r="G61" s="137" t="s">
        <v>52</v>
      </c>
      <c r="H61" s="138"/>
      <c r="I61" s="138"/>
      <c r="J61" s="140" t="s">
        <v>53</v>
      </c>
      <c r="K61" s="138"/>
      <c r="L61" s="52"/>
      <c r="S61" s="35"/>
      <c r="T61" s="35"/>
      <c r="U61" s="35"/>
      <c r="V61" s="35"/>
      <c r="W61" s="35"/>
      <c r="X61" s="35"/>
      <c r="Y61" s="35"/>
      <c r="Z61" s="35"/>
      <c r="AA61" s="35"/>
      <c r="AB61" s="35"/>
      <c r="AC61" s="35"/>
      <c r="AD61" s="35"/>
      <c r="AE61" s="35"/>
    </row>
    <row r="62" spans="1:31" ht="11.25">
      <c r="B62" s="21"/>
      <c r="L62" s="21"/>
    </row>
    <row r="63" spans="1:31" ht="11.25">
      <c r="B63" s="21"/>
      <c r="L63" s="21"/>
    </row>
    <row r="64" spans="1:31" ht="11.25">
      <c r="B64" s="21"/>
      <c r="L64" s="21"/>
    </row>
    <row r="65" spans="1:31" s="2" customFormat="1" ht="12.75">
      <c r="A65" s="35"/>
      <c r="B65" s="40"/>
      <c r="C65" s="35"/>
      <c r="D65" s="135" t="s">
        <v>54</v>
      </c>
      <c r="E65" s="141"/>
      <c r="F65" s="141"/>
      <c r="G65" s="135" t="s">
        <v>55</v>
      </c>
      <c r="H65" s="141"/>
      <c r="I65" s="141"/>
      <c r="J65" s="141"/>
      <c r="K65" s="141"/>
      <c r="L65" s="52"/>
      <c r="S65" s="35"/>
      <c r="T65" s="35"/>
      <c r="U65" s="35"/>
      <c r="V65" s="35"/>
      <c r="W65" s="35"/>
      <c r="X65" s="35"/>
      <c r="Y65" s="35"/>
      <c r="Z65" s="35"/>
      <c r="AA65" s="35"/>
      <c r="AB65" s="35"/>
      <c r="AC65" s="35"/>
      <c r="AD65" s="35"/>
      <c r="AE65" s="35"/>
    </row>
    <row r="66" spans="1:31" ht="11.25">
      <c r="B66" s="21"/>
      <c r="L66" s="21"/>
    </row>
    <row r="67" spans="1:31" ht="11.25">
      <c r="B67" s="21"/>
      <c r="L67" s="21"/>
    </row>
    <row r="68" spans="1:31" ht="11.25">
      <c r="B68" s="21"/>
      <c r="L68" s="21"/>
    </row>
    <row r="69" spans="1:31" ht="11.25">
      <c r="B69" s="21"/>
      <c r="L69" s="21"/>
    </row>
    <row r="70" spans="1:31" ht="11.25">
      <c r="B70" s="21"/>
      <c r="L70" s="21"/>
    </row>
    <row r="71" spans="1:31" ht="11.25">
      <c r="B71" s="21"/>
      <c r="L71" s="21"/>
    </row>
    <row r="72" spans="1:31" ht="11.25">
      <c r="B72" s="21"/>
      <c r="L72" s="21"/>
    </row>
    <row r="73" spans="1:31" ht="11.25">
      <c r="B73" s="21"/>
      <c r="L73" s="21"/>
    </row>
    <row r="74" spans="1:31" ht="11.25">
      <c r="B74" s="21"/>
      <c r="L74" s="21"/>
    </row>
    <row r="75" spans="1:31" ht="11.25">
      <c r="B75" s="21"/>
      <c r="L75" s="21"/>
    </row>
    <row r="76" spans="1:31" s="2" customFormat="1" ht="12.75">
      <c r="A76" s="35"/>
      <c r="B76" s="40"/>
      <c r="C76" s="35"/>
      <c r="D76" s="137" t="s">
        <v>52</v>
      </c>
      <c r="E76" s="138"/>
      <c r="F76" s="139" t="s">
        <v>53</v>
      </c>
      <c r="G76" s="137" t="s">
        <v>52</v>
      </c>
      <c r="H76" s="138"/>
      <c r="I76" s="138"/>
      <c r="J76" s="140" t="s">
        <v>53</v>
      </c>
      <c r="K76" s="138"/>
      <c r="L76" s="52"/>
      <c r="S76" s="35"/>
      <c r="T76" s="35"/>
      <c r="U76" s="35"/>
      <c r="V76" s="35"/>
      <c r="W76" s="35"/>
      <c r="X76" s="35"/>
      <c r="Y76" s="35"/>
      <c r="Z76" s="35"/>
      <c r="AA76" s="35"/>
      <c r="AB76" s="35"/>
      <c r="AC76" s="35"/>
      <c r="AD76" s="35"/>
      <c r="AE76" s="35"/>
    </row>
    <row r="77" spans="1:31" s="2" customFormat="1" ht="14.45" customHeight="1">
      <c r="A77" s="35"/>
      <c r="B77" s="142"/>
      <c r="C77" s="143"/>
      <c r="D77" s="143"/>
      <c r="E77" s="143"/>
      <c r="F77" s="143"/>
      <c r="G77" s="143"/>
      <c r="H77" s="143"/>
      <c r="I77" s="143"/>
      <c r="J77" s="143"/>
      <c r="K77" s="143"/>
      <c r="L77" s="52"/>
      <c r="S77" s="35"/>
      <c r="T77" s="35"/>
      <c r="U77" s="35"/>
      <c r="V77" s="35"/>
      <c r="W77" s="35"/>
      <c r="X77" s="35"/>
      <c r="Y77" s="35"/>
      <c r="Z77" s="35"/>
      <c r="AA77" s="35"/>
      <c r="AB77" s="35"/>
      <c r="AC77" s="35"/>
      <c r="AD77" s="35"/>
      <c r="AE77" s="35"/>
    </row>
    <row r="81" spans="1:47" s="2" customFormat="1" ht="6.95" customHeight="1">
      <c r="A81" s="35"/>
      <c r="B81" s="144"/>
      <c r="C81" s="145"/>
      <c r="D81" s="145"/>
      <c r="E81" s="145"/>
      <c r="F81" s="145"/>
      <c r="G81" s="145"/>
      <c r="H81" s="145"/>
      <c r="I81" s="145"/>
      <c r="J81" s="145"/>
      <c r="K81" s="145"/>
      <c r="L81" s="52"/>
      <c r="S81" s="35"/>
      <c r="T81" s="35"/>
      <c r="U81" s="35"/>
      <c r="V81" s="35"/>
      <c r="W81" s="35"/>
      <c r="X81" s="35"/>
      <c r="Y81" s="35"/>
      <c r="Z81" s="35"/>
      <c r="AA81" s="35"/>
      <c r="AB81" s="35"/>
      <c r="AC81" s="35"/>
      <c r="AD81" s="35"/>
      <c r="AE81" s="35"/>
    </row>
    <row r="82" spans="1:47" s="2" customFormat="1" ht="24.95" customHeight="1">
      <c r="A82" s="35"/>
      <c r="B82" s="36"/>
      <c r="C82" s="24" t="s">
        <v>247</v>
      </c>
      <c r="D82" s="37"/>
      <c r="E82" s="37"/>
      <c r="F82" s="37"/>
      <c r="G82" s="37"/>
      <c r="H82" s="37"/>
      <c r="I82" s="37"/>
      <c r="J82" s="37"/>
      <c r="K82" s="37"/>
      <c r="L82" s="52"/>
      <c r="S82" s="35"/>
      <c r="T82" s="35"/>
      <c r="U82" s="35"/>
      <c r="V82" s="35"/>
      <c r="W82" s="35"/>
      <c r="X82" s="35"/>
      <c r="Y82" s="35"/>
      <c r="Z82" s="35"/>
      <c r="AA82" s="35"/>
      <c r="AB82" s="35"/>
      <c r="AC82" s="35"/>
      <c r="AD82" s="35"/>
      <c r="AE82" s="35"/>
    </row>
    <row r="83" spans="1:47" s="2" customFormat="1" ht="6.95" customHeight="1">
      <c r="A83" s="35"/>
      <c r="B83" s="36"/>
      <c r="C83" s="37"/>
      <c r="D83" s="37"/>
      <c r="E83" s="37"/>
      <c r="F83" s="37"/>
      <c r="G83" s="37"/>
      <c r="H83" s="37"/>
      <c r="I83" s="37"/>
      <c r="J83" s="37"/>
      <c r="K83" s="37"/>
      <c r="L83" s="52"/>
      <c r="S83" s="35"/>
      <c r="T83" s="35"/>
      <c r="U83" s="35"/>
      <c r="V83" s="35"/>
      <c r="W83" s="35"/>
      <c r="X83" s="35"/>
      <c r="Y83" s="35"/>
      <c r="Z83" s="35"/>
      <c r="AA83" s="35"/>
      <c r="AB83" s="35"/>
      <c r="AC83" s="35"/>
      <c r="AD83" s="35"/>
      <c r="AE83" s="35"/>
    </row>
    <row r="84" spans="1:47" s="2" customFormat="1" ht="12" customHeight="1">
      <c r="A84" s="35"/>
      <c r="B84" s="36"/>
      <c r="C84" s="30" t="s">
        <v>16</v>
      </c>
      <c r="D84" s="37"/>
      <c r="E84" s="37"/>
      <c r="F84" s="37"/>
      <c r="G84" s="37"/>
      <c r="H84" s="37"/>
      <c r="I84" s="37"/>
      <c r="J84" s="37"/>
      <c r="K84" s="37"/>
      <c r="L84" s="52"/>
      <c r="S84" s="35"/>
      <c r="T84" s="35"/>
      <c r="U84" s="35"/>
      <c r="V84" s="35"/>
      <c r="W84" s="35"/>
      <c r="X84" s="35"/>
      <c r="Y84" s="35"/>
      <c r="Z84" s="35"/>
      <c r="AA84" s="35"/>
      <c r="AB84" s="35"/>
      <c r="AC84" s="35"/>
      <c r="AD84" s="35"/>
      <c r="AE84" s="35"/>
    </row>
    <row r="85" spans="1:47" s="2" customFormat="1" ht="16.5" customHeight="1">
      <c r="A85" s="35"/>
      <c r="B85" s="36"/>
      <c r="C85" s="37"/>
      <c r="D85" s="37"/>
      <c r="E85" s="329" t="str">
        <f>E7</f>
        <v>Domov pro seniory, Nový Bydžov</v>
      </c>
      <c r="F85" s="330"/>
      <c r="G85" s="330"/>
      <c r="H85" s="330"/>
      <c r="I85" s="37"/>
      <c r="J85" s="37"/>
      <c r="K85" s="37"/>
      <c r="L85" s="52"/>
      <c r="S85" s="35"/>
      <c r="T85" s="35"/>
      <c r="U85" s="35"/>
      <c r="V85" s="35"/>
      <c r="W85" s="35"/>
      <c r="X85" s="35"/>
      <c r="Y85" s="35"/>
      <c r="Z85" s="35"/>
      <c r="AA85" s="35"/>
      <c r="AB85" s="35"/>
      <c r="AC85" s="35"/>
      <c r="AD85" s="35"/>
      <c r="AE85" s="35"/>
    </row>
    <row r="86" spans="1:47" s="2" customFormat="1" ht="12" customHeight="1">
      <c r="A86" s="35"/>
      <c r="B86" s="36"/>
      <c r="C86" s="30" t="s">
        <v>179</v>
      </c>
      <c r="D86" s="37"/>
      <c r="E86" s="37"/>
      <c r="F86" s="37"/>
      <c r="G86" s="37"/>
      <c r="H86" s="37"/>
      <c r="I86" s="37"/>
      <c r="J86" s="37"/>
      <c r="K86" s="37"/>
      <c r="L86" s="52"/>
      <c r="S86" s="35"/>
      <c r="T86" s="35"/>
      <c r="U86" s="35"/>
      <c r="V86" s="35"/>
      <c r="W86" s="35"/>
      <c r="X86" s="35"/>
      <c r="Y86" s="35"/>
      <c r="Z86" s="35"/>
      <c r="AA86" s="35"/>
      <c r="AB86" s="35"/>
      <c r="AC86" s="35"/>
      <c r="AD86" s="35"/>
      <c r="AE86" s="35"/>
    </row>
    <row r="87" spans="1:47" s="2" customFormat="1" ht="16.5" customHeight="1">
      <c r="A87" s="35"/>
      <c r="B87" s="36"/>
      <c r="C87" s="37"/>
      <c r="D87" s="37"/>
      <c r="E87" s="284" t="str">
        <f>E9</f>
        <v xml:space="preserve">IO.08 - Mobiliář - nezpůsobilé náklady </v>
      </c>
      <c r="F87" s="331"/>
      <c r="G87" s="331"/>
      <c r="H87" s="331"/>
      <c r="I87" s="37"/>
      <c r="J87" s="37"/>
      <c r="K87" s="37"/>
      <c r="L87" s="52"/>
      <c r="S87" s="35"/>
      <c r="T87" s="35"/>
      <c r="U87" s="35"/>
      <c r="V87" s="35"/>
      <c r="W87" s="35"/>
      <c r="X87" s="35"/>
      <c r="Y87" s="35"/>
      <c r="Z87" s="35"/>
      <c r="AA87" s="35"/>
      <c r="AB87" s="35"/>
      <c r="AC87" s="35"/>
      <c r="AD87" s="35"/>
      <c r="AE87" s="35"/>
    </row>
    <row r="88" spans="1:47" s="2" customFormat="1" ht="6.95" customHeight="1">
      <c r="A88" s="35"/>
      <c r="B88" s="36"/>
      <c r="C88" s="37"/>
      <c r="D88" s="37"/>
      <c r="E88" s="37"/>
      <c r="F88" s="37"/>
      <c r="G88" s="37"/>
      <c r="H88" s="37"/>
      <c r="I88" s="37"/>
      <c r="J88" s="37"/>
      <c r="K88" s="37"/>
      <c r="L88" s="52"/>
      <c r="S88" s="35"/>
      <c r="T88" s="35"/>
      <c r="U88" s="35"/>
      <c r="V88" s="35"/>
      <c r="W88" s="35"/>
      <c r="X88" s="35"/>
      <c r="Y88" s="35"/>
      <c r="Z88" s="35"/>
      <c r="AA88" s="35"/>
      <c r="AB88" s="35"/>
      <c r="AC88" s="35"/>
      <c r="AD88" s="35"/>
      <c r="AE88" s="35"/>
    </row>
    <row r="89" spans="1:47" s="2" customFormat="1" ht="12" customHeight="1">
      <c r="A89" s="35"/>
      <c r="B89" s="36"/>
      <c r="C89" s="30" t="s">
        <v>20</v>
      </c>
      <c r="D89" s="37"/>
      <c r="E89" s="37"/>
      <c r="F89" s="28" t="str">
        <f>F12</f>
        <v>k.ú. Nový Bydžov, 70 7163</v>
      </c>
      <c r="G89" s="37"/>
      <c r="H89" s="37"/>
      <c r="I89" s="30" t="s">
        <v>22</v>
      </c>
      <c r="J89" s="67" t="str">
        <f>IF(J12="","",J12)</f>
        <v>4. 1. 2023</v>
      </c>
      <c r="K89" s="37"/>
      <c r="L89" s="52"/>
      <c r="S89" s="35"/>
      <c r="T89" s="35"/>
      <c r="U89" s="35"/>
      <c r="V89" s="35"/>
      <c r="W89" s="35"/>
      <c r="X89" s="35"/>
      <c r="Y89" s="35"/>
      <c r="Z89" s="35"/>
      <c r="AA89" s="35"/>
      <c r="AB89" s="35"/>
      <c r="AC89" s="35"/>
      <c r="AD89" s="35"/>
      <c r="AE89" s="35"/>
    </row>
    <row r="90" spans="1:47" s="2" customFormat="1" ht="6.95" customHeight="1">
      <c r="A90" s="35"/>
      <c r="B90" s="36"/>
      <c r="C90" s="37"/>
      <c r="D90" s="37"/>
      <c r="E90" s="37"/>
      <c r="F90" s="37"/>
      <c r="G90" s="37"/>
      <c r="H90" s="37"/>
      <c r="I90" s="37"/>
      <c r="J90" s="37"/>
      <c r="K90" s="37"/>
      <c r="L90" s="52"/>
      <c r="S90" s="35"/>
      <c r="T90" s="35"/>
      <c r="U90" s="35"/>
      <c r="V90" s="35"/>
      <c r="W90" s="35"/>
      <c r="X90" s="35"/>
      <c r="Y90" s="35"/>
      <c r="Z90" s="35"/>
      <c r="AA90" s="35"/>
      <c r="AB90" s="35"/>
      <c r="AC90" s="35"/>
      <c r="AD90" s="35"/>
      <c r="AE90" s="35"/>
    </row>
    <row r="91" spans="1:47" s="2" customFormat="1" ht="40.15" customHeight="1">
      <c r="A91" s="35"/>
      <c r="B91" s="36"/>
      <c r="C91" s="30" t="s">
        <v>24</v>
      </c>
      <c r="D91" s="37"/>
      <c r="E91" s="37"/>
      <c r="F91" s="28" t="str">
        <f>E15</f>
        <v>Město Nový Bydžov, Masarykovo nám. 1, 504 01</v>
      </c>
      <c r="G91" s="37"/>
      <c r="H91" s="37"/>
      <c r="I91" s="30" t="s">
        <v>30</v>
      </c>
      <c r="J91" s="33" t="str">
        <f>E21</f>
        <v>Architektura s.r.o., Vilkova 1142/15, Praha 4-Krč</v>
      </c>
      <c r="K91" s="37"/>
      <c r="L91" s="52"/>
      <c r="S91" s="35"/>
      <c r="T91" s="35"/>
      <c r="U91" s="35"/>
      <c r="V91" s="35"/>
      <c r="W91" s="35"/>
      <c r="X91" s="35"/>
      <c r="Y91" s="35"/>
      <c r="Z91" s="35"/>
      <c r="AA91" s="35"/>
      <c r="AB91" s="35"/>
      <c r="AC91" s="35"/>
      <c r="AD91" s="35"/>
      <c r="AE91" s="35"/>
    </row>
    <row r="92" spans="1:47" s="2" customFormat="1" ht="40.15" customHeight="1">
      <c r="A92" s="35"/>
      <c r="B92" s="36"/>
      <c r="C92" s="30" t="s">
        <v>28</v>
      </c>
      <c r="D92" s="37"/>
      <c r="E92" s="37"/>
      <c r="F92" s="28" t="str">
        <f>IF(E18="","",E18)</f>
        <v>Vyplň údaj</v>
      </c>
      <c r="G92" s="37"/>
      <c r="H92" s="37"/>
      <c r="I92" s="30" t="s">
        <v>33</v>
      </c>
      <c r="J92" s="33" t="str">
        <f>E24</f>
        <v>Projecticon s.r.o., A. Kopeckého 151, Nový Hrádek</v>
      </c>
      <c r="K92" s="37"/>
      <c r="L92" s="52"/>
      <c r="S92" s="35"/>
      <c r="T92" s="35"/>
      <c r="U92" s="35"/>
      <c r="V92" s="35"/>
      <c r="W92" s="35"/>
      <c r="X92" s="35"/>
      <c r="Y92" s="35"/>
      <c r="Z92" s="35"/>
      <c r="AA92" s="35"/>
      <c r="AB92" s="35"/>
      <c r="AC92" s="35"/>
      <c r="AD92" s="35"/>
      <c r="AE92" s="35"/>
    </row>
    <row r="93" spans="1:47" s="2" customFormat="1" ht="10.35" customHeight="1">
      <c r="A93" s="35"/>
      <c r="B93" s="36"/>
      <c r="C93" s="37"/>
      <c r="D93" s="37"/>
      <c r="E93" s="37"/>
      <c r="F93" s="37"/>
      <c r="G93" s="37"/>
      <c r="H93" s="37"/>
      <c r="I93" s="37"/>
      <c r="J93" s="37"/>
      <c r="K93" s="37"/>
      <c r="L93" s="52"/>
      <c r="S93" s="35"/>
      <c r="T93" s="35"/>
      <c r="U93" s="35"/>
      <c r="V93" s="35"/>
      <c r="W93" s="35"/>
      <c r="X93" s="35"/>
      <c r="Y93" s="35"/>
      <c r="Z93" s="35"/>
      <c r="AA93" s="35"/>
      <c r="AB93" s="35"/>
      <c r="AC93" s="35"/>
      <c r="AD93" s="35"/>
      <c r="AE93" s="35"/>
    </row>
    <row r="94" spans="1:47" s="2" customFormat="1" ht="29.25" customHeight="1">
      <c r="A94" s="35"/>
      <c r="B94" s="36"/>
      <c r="C94" s="146" t="s">
        <v>248</v>
      </c>
      <c r="D94" s="147"/>
      <c r="E94" s="147"/>
      <c r="F94" s="147"/>
      <c r="G94" s="147"/>
      <c r="H94" s="147"/>
      <c r="I94" s="147"/>
      <c r="J94" s="148" t="s">
        <v>249</v>
      </c>
      <c r="K94" s="147"/>
      <c r="L94" s="52"/>
      <c r="S94" s="35"/>
      <c r="T94" s="35"/>
      <c r="U94" s="35"/>
      <c r="V94" s="35"/>
      <c r="W94" s="35"/>
      <c r="X94" s="35"/>
      <c r="Y94" s="35"/>
      <c r="Z94" s="35"/>
      <c r="AA94" s="35"/>
      <c r="AB94" s="35"/>
      <c r="AC94" s="35"/>
      <c r="AD94" s="35"/>
      <c r="AE94" s="35"/>
    </row>
    <row r="95" spans="1:47" s="2" customFormat="1" ht="10.35" customHeight="1">
      <c r="A95" s="35"/>
      <c r="B95" s="36"/>
      <c r="C95" s="37"/>
      <c r="D95" s="37"/>
      <c r="E95" s="37"/>
      <c r="F95" s="37"/>
      <c r="G95" s="37"/>
      <c r="H95" s="37"/>
      <c r="I95" s="37"/>
      <c r="J95" s="37"/>
      <c r="K95" s="37"/>
      <c r="L95" s="52"/>
      <c r="S95" s="35"/>
      <c r="T95" s="35"/>
      <c r="U95" s="35"/>
      <c r="V95" s="35"/>
      <c r="W95" s="35"/>
      <c r="X95" s="35"/>
      <c r="Y95" s="35"/>
      <c r="Z95" s="35"/>
      <c r="AA95" s="35"/>
      <c r="AB95" s="35"/>
      <c r="AC95" s="35"/>
      <c r="AD95" s="35"/>
      <c r="AE95" s="35"/>
    </row>
    <row r="96" spans="1:47" s="2" customFormat="1" ht="22.9" customHeight="1">
      <c r="A96" s="35"/>
      <c r="B96" s="36"/>
      <c r="C96" s="149" t="s">
        <v>250</v>
      </c>
      <c r="D96" s="37"/>
      <c r="E96" s="37"/>
      <c r="F96" s="37"/>
      <c r="G96" s="37"/>
      <c r="H96" s="37"/>
      <c r="I96" s="37"/>
      <c r="J96" s="85">
        <f>J124</f>
        <v>0</v>
      </c>
      <c r="K96" s="37"/>
      <c r="L96" s="52"/>
      <c r="S96" s="35"/>
      <c r="T96" s="35"/>
      <c r="U96" s="35"/>
      <c r="V96" s="35"/>
      <c r="W96" s="35"/>
      <c r="X96" s="35"/>
      <c r="Y96" s="35"/>
      <c r="Z96" s="35"/>
      <c r="AA96" s="35"/>
      <c r="AB96" s="35"/>
      <c r="AC96" s="35"/>
      <c r="AD96" s="35"/>
      <c r="AE96" s="35"/>
      <c r="AU96" s="18" t="s">
        <v>251</v>
      </c>
    </row>
    <row r="97" spans="1:31" s="9" customFormat="1" ht="24.95" customHeight="1">
      <c r="B97" s="150"/>
      <c r="C97" s="151"/>
      <c r="D97" s="152" t="s">
        <v>252</v>
      </c>
      <c r="E97" s="153"/>
      <c r="F97" s="153"/>
      <c r="G97" s="153"/>
      <c r="H97" s="153"/>
      <c r="I97" s="153"/>
      <c r="J97" s="154">
        <f>J125</f>
        <v>0</v>
      </c>
      <c r="K97" s="151"/>
      <c r="L97" s="155"/>
    </row>
    <row r="98" spans="1:31" s="10" customFormat="1" ht="19.899999999999999" customHeight="1">
      <c r="B98" s="156"/>
      <c r="C98" s="157"/>
      <c r="D98" s="158" t="s">
        <v>254</v>
      </c>
      <c r="E98" s="159"/>
      <c r="F98" s="159"/>
      <c r="G98" s="159"/>
      <c r="H98" s="159"/>
      <c r="I98" s="159"/>
      <c r="J98" s="160">
        <f>J126</f>
        <v>0</v>
      </c>
      <c r="K98" s="157"/>
      <c r="L98" s="161"/>
    </row>
    <row r="99" spans="1:31" s="10" customFormat="1" ht="19.899999999999999" customHeight="1">
      <c r="B99" s="156"/>
      <c r="C99" s="157"/>
      <c r="D99" s="158" t="s">
        <v>255</v>
      </c>
      <c r="E99" s="159"/>
      <c r="F99" s="159"/>
      <c r="G99" s="159"/>
      <c r="H99" s="159"/>
      <c r="I99" s="159"/>
      <c r="J99" s="160">
        <f>J141</f>
        <v>0</v>
      </c>
      <c r="K99" s="157"/>
      <c r="L99" s="161"/>
    </row>
    <row r="100" spans="1:31" s="10" customFormat="1" ht="19.899999999999999" customHeight="1">
      <c r="B100" s="156"/>
      <c r="C100" s="157"/>
      <c r="D100" s="158" t="s">
        <v>258</v>
      </c>
      <c r="E100" s="159"/>
      <c r="F100" s="159"/>
      <c r="G100" s="159"/>
      <c r="H100" s="159"/>
      <c r="I100" s="159"/>
      <c r="J100" s="160">
        <f>J157</f>
        <v>0</v>
      </c>
      <c r="K100" s="157"/>
      <c r="L100" s="161"/>
    </row>
    <row r="101" spans="1:31" s="10" customFormat="1" ht="19.899999999999999" customHeight="1">
      <c r="B101" s="156"/>
      <c r="C101" s="157"/>
      <c r="D101" s="158" t="s">
        <v>259</v>
      </c>
      <c r="E101" s="159"/>
      <c r="F101" s="159"/>
      <c r="G101" s="159"/>
      <c r="H101" s="159"/>
      <c r="I101" s="159"/>
      <c r="J101" s="160">
        <f>J160</f>
        <v>0</v>
      </c>
      <c r="K101" s="157"/>
      <c r="L101" s="161"/>
    </row>
    <row r="102" spans="1:31" s="10" customFormat="1" ht="19.899999999999999" customHeight="1">
      <c r="B102" s="156"/>
      <c r="C102" s="157"/>
      <c r="D102" s="158" t="s">
        <v>260</v>
      </c>
      <c r="E102" s="159"/>
      <c r="F102" s="159"/>
      <c r="G102" s="159"/>
      <c r="H102" s="159"/>
      <c r="I102" s="159"/>
      <c r="J102" s="160">
        <f>J163</f>
        <v>0</v>
      </c>
      <c r="K102" s="157"/>
      <c r="L102" s="161"/>
    </row>
    <row r="103" spans="1:31" s="9" customFormat="1" ht="24.95" customHeight="1">
      <c r="B103" s="150"/>
      <c r="C103" s="151"/>
      <c r="D103" s="152" t="s">
        <v>261</v>
      </c>
      <c r="E103" s="153"/>
      <c r="F103" s="153"/>
      <c r="G103" s="153"/>
      <c r="H103" s="153"/>
      <c r="I103" s="153"/>
      <c r="J103" s="154">
        <f>J165</f>
        <v>0</v>
      </c>
      <c r="K103" s="151"/>
      <c r="L103" s="155"/>
    </row>
    <row r="104" spans="1:31" s="10" customFormat="1" ht="19.899999999999999" customHeight="1">
      <c r="B104" s="156"/>
      <c r="C104" s="157"/>
      <c r="D104" s="158" t="s">
        <v>262</v>
      </c>
      <c r="E104" s="159"/>
      <c r="F104" s="159"/>
      <c r="G104" s="159"/>
      <c r="H104" s="159"/>
      <c r="I104" s="159"/>
      <c r="J104" s="160">
        <f>J166</f>
        <v>0</v>
      </c>
      <c r="K104" s="157"/>
      <c r="L104" s="161"/>
    </row>
    <row r="105" spans="1:31" s="2" customFormat="1" ht="21.75" customHeight="1">
      <c r="A105" s="35"/>
      <c r="B105" s="36"/>
      <c r="C105" s="37"/>
      <c r="D105" s="37"/>
      <c r="E105" s="37"/>
      <c r="F105" s="37"/>
      <c r="G105" s="37"/>
      <c r="H105" s="37"/>
      <c r="I105" s="37"/>
      <c r="J105" s="37"/>
      <c r="K105" s="37"/>
      <c r="L105" s="52"/>
      <c r="S105" s="35"/>
      <c r="T105" s="35"/>
      <c r="U105" s="35"/>
      <c r="V105" s="35"/>
      <c r="W105" s="35"/>
      <c r="X105" s="35"/>
      <c r="Y105" s="35"/>
      <c r="Z105" s="35"/>
      <c r="AA105" s="35"/>
      <c r="AB105" s="35"/>
      <c r="AC105" s="35"/>
      <c r="AD105" s="35"/>
      <c r="AE105" s="35"/>
    </row>
    <row r="106" spans="1:31" s="2" customFormat="1" ht="6.95" customHeight="1">
      <c r="A106" s="35"/>
      <c r="B106" s="55"/>
      <c r="C106" s="56"/>
      <c r="D106" s="56"/>
      <c r="E106" s="56"/>
      <c r="F106" s="56"/>
      <c r="G106" s="56"/>
      <c r="H106" s="56"/>
      <c r="I106" s="56"/>
      <c r="J106" s="56"/>
      <c r="K106" s="56"/>
      <c r="L106" s="52"/>
      <c r="S106" s="35"/>
      <c r="T106" s="35"/>
      <c r="U106" s="35"/>
      <c r="V106" s="35"/>
      <c r="W106" s="35"/>
      <c r="X106" s="35"/>
      <c r="Y106" s="35"/>
      <c r="Z106" s="35"/>
      <c r="AA106" s="35"/>
      <c r="AB106" s="35"/>
      <c r="AC106" s="35"/>
      <c r="AD106" s="35"/>
      <c r="AE106" s="35"/>
    </row>
    <row r="110" spans="1:31" s="2" customFormat="1" ht="6.95" customHeight="1">
      <c r="A110" s="35"/>
      <c r="B110" s="57"/>
      <c r="C110" s="58"/>
      <c r="D110" s="58"/>
      <c r="E110" s="58"/>
      <c r="F110" s="58"/>
      <c r="G110" s="58"/>
      <c r="H110" s="58"/>
      <c r="I110" s="58"/>
      <c r="J110" s="58"/>
      <c r="K110" s="58"/>
      <c r="L110" s="52"/>
      <c r="S110" s="35"/>
      <c r="T110" s="35"/>
      <c r="U110" s="35"/>
      <c r="V110" s="35"/>
      <c r="W110" s="35"/>
      <c r="X110" s="35"/>
      <c r="Y110" s="35"/>
      <c r="Z110" s="35"/>
      <c r="AA110" s="35"/>
      <c r="AB110" s="35"/>
      <c r="AC110" s="35"/>
      <c r="AD110" s="35"/>
      <c r="AE110" s="35"/>
    </row>
    <row r="111" spans="1:31" s="2" customFormat="1" ht="24.95" customHeight="1">
      <c r="A111" s="35"/>
      <c r="B111" s="36"/>
      <c r="C111" s="24" t="s">
        <v>277</v>
      </c>
      <c r="D111" s="37"/>
      <c r="E111" s="37"/>
      <c r="F111" s="37"/>
      <c r="G111" s="37"/>
      <c r="H111" s="37"/>
      <c r="I111" s="37"/>
      <c r="J111" s="37"/>
      <c r="K111" s="37"/>
      <c r="L111" s="52"/>
      <c r="S111" s="35"/>
      <c r="T111" s="35"/>
      <c r="U111" s="35"/>
      <c r="V111" s="35"/>
      <c r="W111" s="35"/>
      <c r="X111" s="35"/>
      <c r="Y111" s="35"/>
      <c r="Z111" s="35"/>
      <c r="AA111" s="35"/>
      <c r="AB111" s="35"/>
      <c r="AC111" s="35"/>
      <c r="AD111" s="35"/>
      <c r="AE111" s="35"/>
    </row>
    <row r="112" spans="1:31" s="2" customFormat="1" ht="6.95" customHeight="1">
      <c r="A112" s="35"/>
      <c r="B112" s="36"/>
      <c r="C112" s="37"/>
      <c r="D112" s="37"/>
      <c r="E112" s="37"/>
      <c r="F112" s="37"/>
      <c r="G112" s="37"/>
      <c r="H112" s="37"/>
      <c r="I112" s="37"/>
      <c r="J112" s="37"/>
      <c r="K112" s="37"/>
      <c r="L112" s="52"/>
      <c r="S112" s="35"/>
      <c r="T112" s="35"/>
      <c r="U112" s="35"/>
      <c r="V112" s="35"/>
      <c r="W112" s="35"/>
      <c r="X112" s="35"/>
      <c r="Y112" s="35"/>
      <c r="Z112" s="35"/>
      <c r="AA112" s="35"/>
      <c r="AB112" s="35"/>
      <c r="AC112" s="35"/>
      <c r="AD112" s="35"/>
      <c r="AE112" s="35"/>
    </row>
    <row r="113" spans="1:65" s="2" customFormat="1" ht="12" customHeight="1">
      <c r="A113" s="35"/>
      <c r="B113" s="36"/>
      <c r="C113" s="30" t="s">
        <v>16</v>
      </c>
      <c r="D113" s="37"/>
      <c r="E113" s="37"/>
      <c r="F113" s="37"/>
      <c r="G113" s="37"/>
      <c r="H113" s="37"/>
      <c r="I113" s="37"/>
      <c r="J113" s="37"/>
      <c r="K113" s="37"/>
      <c r="L113" s="52"/>
      <c r="S113" s="35"/>
      <c r="T113" s="35"/>
      <c r="U113" s="35"/>
      <c r="V113" s="35"/>
      <c r="W113" s="35"/>
      <c r="X113" s="35"/>
      <c r="Y113" s="35"/>
      <c r="Z113" s="35"/>
      <c r="AA113" s="35"/>
      <c r="AB113" s="35"/>
      <c r="AC113" s="35"/>
      <c r="AD113" s="35"/>
      <c r="AE113" s="35"/>
    </row>
    <row r="114" spans="1:65" s="2" customFormat="1" ht="16.5" customHeight="1">
      <c r="A114" s="35"/>
      <c r="B114" s="36"/>
      <c r="C114" s="37"/>
      <c r="D114" s="37"/>
      <c r="E114" s="329" t="str">
        <f>E7</f>
        <v>Domov pro seniory, Nový Bydžov</v>
      </c>
      <c r="F114" s="330"/>
      <c r="G114" s="330"/>
      <c r="H114" s="330"/>
      <c r="I114" s="37"/>
      <c r="J114" s="37"/>
      <c r="K114" s="37"/>
      <c r="L114" s="52"/>
      <c r="S114" s="35"/>
      <c r="T114" s="35"/>
      <c r="U114" s="35"/>
      <c r="V114" s="35"/>
      <c r="W114" s="35"/>
      <c r="X114" s="35"/>
      <c r="Y114" s="35"/>
      <c r="Z114" s="35"/>
      <c r="AA114" s="35"/>
      <c r="AB114" s="35"/>
      <c r="AC114" s="35"/>
      <c r="AD114" s="35"/>
      <c r="AE114" s="35"/>
    </row>
    <row r="115" spans="1:65" s="2" customFormat="1" ht="12" customHeight="1">
      <c r="A115" s="35"/>
      <c r="B115" s="36"/>
      <c r="C115" s="30" t="s">
        <v>179</v>
      </c>
      <c r="D115" s="37"/>
      <c r="E115" s="37"/>
      <c r="F115" s="37"/>
      <c r="G115" s="37"/>
      <c r="H115" s="37"/>
      <c r="I115" s="37"/>
      <c r="J115" s="37"/>
      <c r="K115" s="37"/>
      <c r="L115" s="52"/>
      <c r="S115" s="35"/>
      <c r="T115" s="35"/>
      <c r="U115" s="35"/>
      <c r="V115" s="35"/>
      <c r="W115" s="35"/>
      <c r="X115" s="35"/>
      <c r="Y115" s="35"/>
      <c r="Z115" s="35"/>
      <c r="AA115" s="35"/>
      <c r="AB115" s="35"/>
      <c r="AC115" s="35"/>
      <c r="AD115" s="35"/>
      <c r="AE115" s="35"/>
    </row>
    <row r="116" spans="1:65" s="2" customFormat="1" ht="16.5" customHeight="1">
      <c r="A116" s="35"/>
      <c r="B116" s="36"/>
      <c r="C116" s="37"/>
      <c r="D116" s="37"/>
      <c r="E116" s="284" t="str">
        <f>E9</f>
        <v xml:space="preserve">IO.08 - Mobiliář - nezpůsobilé náklady </v>
      </c>
      <c r="F116" s="331"/>
      <c r="G116" s="331"/>
      <c r="H116" s="331"/>
      <c r="I116" s="37"/>
      <c r="J116" s="37"/>
      <c r="K116" s="37"/>
      <c r="L116" s="52"/>
      <c r="S116" s="35"/>
      <c r="T116" s="35"/>
      <c r="U116" s="35"/>
      <c r="V116" s="35"/>
      <c r="W116" s="35"/>
      <c r="X116" s="35"/>
      <c r="Y116" s="35"/>
      <c r="Z116" s="35"/>
      <c r="AA116" s="35"/>
      <c r="AB116" s="35"/>
      <c r="AC116" s="35"/>
      <c r="AD116" s="35"/>
      <c r="AE116" s="35"/>
    </row>
    <row r="117" spans="1:65" s="2" customFormat="1" ht="6.95" customHeight="1">
      <c r="A117" s="35"/>
      <c r="B117" s="36"/>
      <c r="C117" s="37"/>
      <c r="D117" s="37"/>
      <c r="E117" s="37"/>
      <c r="F117" s="37"/>
      <c r="G117" s="37"/>
      <c r="H117" s="37"/>
      <c r="I117" s="37"/>
      <c r="J117" s="37"/>
      <c r="K117" s="37"/>
      <c r="L117" s="52"/>
      <c r="S117" s="35"/>
      <c r="T117" s="35"/>
      <c r="U117" s="35"/>
      <c r="V117" s="35"/>
      <c r="W117" s="35"/>
      <c r="X117" s="35"/>
      <c r="Y117" s="35"/>
      <c r="Z117" s="35"/>
      <c r="AA117" s="35"/>
      <c r="AB117" s="35"/>
      <c r="AC117" s="35"/>
      <c r="AD117" s="35"/>
      <c r="AE117" s="35"/>
    </row>
    <row r="118" spans="1:65" s="2" customFormat="1" ht="12" customHeight="1">
      <c r="A118" s="35"/>
      <c r="B118" s="36"/>
      <c r="C118" s="30" t="s">
        <v>20</v>
      </c>
      <c r="D118" s="37"/>
      <c r="E118" s="37"/>
      <c r="F118" s="28" t="str">
        <f>F12</f>
        <v>k.ú. Nový Bydžov, 70 7163</v>
      </c>
      <c r="G118" s="37"/>
      <c r="H118" s="37"/>
      <c r="I118" s="30" t="s">
        <v>22</v>
      </c>
      <c r="J118" s="67" t="str">
        <f>IF(J12="","",J12)</f>
        <v>4. 1. 2023</v>
      </c>
      <c r="K118" s="37"/>
      <c r="L118" s="52"/>
      <c r="S118" s="35"/>
      <c r="T118" s="35"/>
      <c r="U118" s="35"/>
      <c r="V118" s="35"/>
      <c r="W118" s="35"/>
      <c r="X118" s="35"/>
      <c r="Y118" s="35"/>
      <c r="Z118" s="35"/>
      <c r="AA118" s="35"/>
      <c r="AB118" s="35"/>
      <c r="AC118" s="35"/>
      <c r="AD118" s="35"/>
      <c r="AE118" s="35"/>
    </row>
    <row r="119" spans="1:65" s="2" customFormat="1" ht="6.95" customHeight="1">
      <c r="A119" s="35"/>
      <c r="B119" s="36"/>
      <c r="C119" s="37"/>
      <c r="D119" s="37"/>
      <c r="E119" s="37"/>
      <c r="F119" s="37"/>
      <c r="G119" s="37"/>
      <c r="H119" s="37"/>
      <c r="I119" s="37"/>
      <c r="J119" s="37"/>
      <c r="K119" s="37"/>
      <c r="L119" s="52"/>
      <c r="S119" s="35"/>
      <c r="T119" s="35"/>
      <c r="U119" s="35"/>
      <c r="V119" s="35"/>
      <c r="W119" s="35"/>
      <c r="X119" s="35"/>
      <c r="Y119" s="35"/>
      <c r="Z119" s="35"/>
      <c r="AA119" s="35"/>
      <c r="AB119" s="35"/>
      <c r="AC119" s="35"/>
      <c r="AD119" s="35"/>
      <c r="AE119" s="35"/>
    </row>
    <row r="120" spans="1:65" s="2" customFormat="1" ht="40.15" customHeight="1">
      <c r="A120" s="35"/>
      <c r="B120" s="36"/>
      <c r="C120" s="30" t="s">
        <v>24</v>
      </c>
      <c r="D120" s="37"/>
      <c r="E120" s="37"/>
      <c r="F120" s="28" t="str">
        <f>E15</f>
        <v>Město Nový Bydžov, Masarykovo nám. 1, 504 01</v>
      </c>
      <c r="G120" s="37"/>
      <c r="H120" s="37"/>
      <c r="I120" s="30" t="s">
        <v>30</v>
      </c>
      <c r="J120" s="33" t="str">
        <f>E21</f>
        <v>Architektura s.r.o., Vilkova 1142/15, Praha 4-Krč</v>
      </c>
      <c r="K120" s="37"/>
      <c r="L120" s="52"/>
      <c r="S120" s="35"/>
      <c r="T120" s="35"/>
      <c r="U120" s="35"/>
      <c r="V120" s="35"/>
      <c r="W120" s="35"/>
      <c r="X120" s="35"/>
      <c r="Y120" s="35"/>
      <c r="Z120" s="35"/>
      <c r="AA120" s="35"/>
      <c r="AB120" s="35"/>
      <c r="AC120" s="35"/>
      <c r="AD120" s="35"/>
      <c r="AE120" s="35"/>
    </row>
    <row r="121" spans="1:65" s="2" customFormat="1" ht="40.15" customHeight="1">
      <c r="A121" s="35"/>
      <c r="B121" s="36"/>
      <c r="C121" s="30" t="s">
        <v>28</v>
      </c>
      <c r="D121" s="37"/>
      <c r="E121" s="37"/>
      <c r="F121" s="28" t="str">
        <f>IF(E18="","",E18)</f>
        <v>Vyplň údaj</v>
      </c>
      <c r="G121" s="37"/>
      <c r="H121" s="37"/>
      <c r="I121" s="30" t="s">
        <v>33</v>
      </c>
      <c r="J121" s="33" t="str">
        <f>E24</f>
        <v>Projecticon s.r.o., A. Kopeckého 151, Nový Hrádek</v>
      </c>
      <c r="K121" s="37"/>
      <c r="L121" s="52"/>
      <c r="S121" s="35"/>
      <c r="T121" s="35"/>
      <c r="U121" s="35"/>
      <c r="V121" s="35"/>
      <c r="W121" s="35"/>
      <c r="X121" s="35"/>
      <c r="Y121" s="35"/>
      <c r="Z121" s="35"/>
      <c r="AA121" s="35"/>
      <c r="AB121" s="35"/>
      <c r="AC121" s="35"/>
      <c r="AD121" s="35"/>
      <c r="AE121" s="35"/>
    </row>
    <row r="122" spans="1:65" s="2" customFormat="1" ht="10.35" customHeight="1">
      <c r="A122" s="35"/>
      <c r="B122" s="36"/>
      <c r="C122" s="37"/>
      <c r="D122" s="37"/>
      <c r="E122" s="37"/>
      <c r="F122" s="37"/>
      <c r="G122" s="37"/>
      <c r="H122" s="37"/>
      <c r="I122" s="37"/>
      <c r="J122" s="37"/>
      <c r="K122" s="37"/>
      <c r="L122" s="52"/>
      <c r="S122" s="35"/>
      <c r="T122" s="35"/>
      <c r="U122" s="35"/>
      <c r="V122" s="35"/>
      <c r="W122" s="35"/>
      <c r="X122" s="35"/>
      <c r="Y122" s="35"/>
      <c r="Z122" s="35"/>
      <c r="AA122" s="35"/>
      <c r="AB122" s="35"/>
      <c r="AC122" s="35"/>
      <c r="AD122" s="35"/>
      <c r="AE122" s="35"/>
    </row>
    <row r="123" spans="1:65" s="11" customFormat="1" ht="29.25" customHeight="1">
      <c r="A123" s="162"/>
      <c r="B123" s="163"/>
      <c r="C123" s="164" t="s">
        <v>278</v>
      </c>
      <c r="D123" s="165" t="s">
        <v>62</v>
      </c>
      <c r="E123" s="165" t="s">
        <v>58</v>
      </c>
      <c r="F123" s="165" t="s">
        <v>59</v>
      </c>
      <c r="G123" s="165" t="s">
        <v>279</v>
      </c>
      <c r="H123" s="165" t="s">
        <v>280</v>
      </c>
      <c r="I123" s="165" t="s">
        <v>281</v>
      </c>
      <c r="J123" s="165" t="s">
        <v>249</v>
      </c>
      <c r="K123" s="166" t="s">
        <v>282</v>
      </c>
      <c r="L123" s="167"/>
      <c r="M123" s="76" t="s">
        <v>1</v>
      </c>
      <c r="N123" s="77" t="s">
        <v>41</v>
      </c>
      <c r="O123" s="77" t="s">
        <v>283</v>
      </c>
      <c r="P123" s="77" t="s">
        <v>284</v>
      </c>
      <c r="Q123" s="77" t="s">
        <v>285</v>
      </c>
      <c r="R123" s="77" t="s">
        <v>286</v>
      </c>
      <c r="S123" s="77" t="s">
        <v>287</v>
      </c>
      <c r="T123" s="78" t="s">
        <v>288</v>
      </c>
      <c r="U123" s="162"/>
      <c r="V123" s="162"/>
      <c r="W123" s="162"/>
      <c r="X123" s="162"/>
      <c r="Y123" s="162"/>
      <c r="Z123" s="162"/>
      <c r="AA123" s="162"/>
      <c r="AB123" s="162"/>
      <c r="AC123" s="162"/>
      <c r="AD123" s="162"/>
      <c r="AE123" s="162"/>
    </row>
    <row r="124" spans="1:65" s="2" customFormat="1" ht="22.9" customHeight="1">
      <c r="A124" s="35"/>
      <c r="B124" s="36"/>
      <c r="C124" s="83" t="s">
        <v>289</v>
      </c>
      <c r="D124" s="37"/>
      <c r="E124" s="37"/>
      <c r="F124" s="37"/>
      <c r="G124" s="37"/>
      <c r="H124" s="37"/>
      <c r="I124" s="37"/>
      <c r="J124" s="168">
        <f>BK124</f>
        <v>0</v>
      </c>
      <c r="K124" s="37"/>
      <c r="L124" s="40"/>
      <c r="M124" s="79"/>
      <c r="N124" s="169"/>
      <c r="O124" s="80"/>
      <c r="P124" s="170">
        <f>P125+P165</f>
        <v>0</v>
      </c>
      <c r="Q124" s="80"/>
      <c r="R124" s="170">
        <f>R125+R165</f>
        <v>84.019259869999985</v>
      </c>
      <c r="S124" s="80"/>
      <c r="T124" s="171">
        <f>T125+T165</f>
        <v>0</v>
      </c>
      <c r="U124" s="35"/>
      <c r="V124" s="35"/>
      <c r="W124" s="35"/>
      <c r="X124" s="35"/>
      <c r="Y124" s="35"/>
      <c r="Z124" s="35"/>
      <c r="AA124" s="35"/>
      <c r="AB124" s="35"/>
      <c r="AC124" s="35"/>
      <c r="AD124" s="35"/>
      <c r="AE124" s="35"/>
      <c r="AT124" s="18" t="s">
        <v>76</v>
      </c>
      <c r="AU124" s="18" t="s">
        <v>251</v>
      </c>
      <c r="BK124" s="172">
        <f>BK125+BK165</f>
        <v>0</v>
      </c>
    </row>
    <row r="125" spans="1:65" s="12" customFormat="1" ht="25.9" customHeight="1">
      <c r="B125" s="173"/>
      <c r="C125" s="174"/>
      <c r="D125" s="175" t="s">
        <v>76</v>
      </c>
      <c r="E125" s="176" t="s">
        <v>290</v>
      </c>
      <c r="F125" s="176" t="s">
        <v>291</v>
      </c>
      <c r="G125" s="174"/>
      <c r="H125" s="174"/>
      <c r="I125" s="177"/>
      <c r="J125" s="178">
        <f>BK125</f>
        <v>0</v>
      </c>
      <c r="K125" s="174"/>
      <c r="L125" s="179"/>
      <c r="M125" s="180"/>
      <c r="N125" s="181"/>
      <c r="O125" s="181"/>
      <c r="P125" s="182">
        <f>P126+P141+P157+P160+P163</f>
        <v>0</v>
      </c>
      <c r="Q125" s="181"/>
      <c r="R125" s="182">
        <f>R126+R141+R157+R160+R163</f>
        <v>83.704547869999985</v>
      </c>
      <c r="S125" s="181"/>
      <c r="T125" s="183">
        <f>T126+T141+T157+T160+T163</f>
        <v>0</v>
      </c>
      <c r="AR125" s="184" t="s">
        <v>85</v>
      </c>
      <c r="AT125" s="185" t="s">
        <v>76</v>
      </c>
      <c r="AU125" s="185" t="s">
        <v>77</v>
      </c>
      <c r="AY125" s="184" t="s">
        <v>292</v>
      </c>
      <c r="BK125" s="186">
        <f>BK126+BK141+BK157+BK160+BK163</f>
        <v>0</v>
      </c>
    </row>
    <row r="126" spans="1:65" s="12" customFormat="1" ht="22.9" customHeight="1">
      <c r="B126" s="173"/>
      <c r="C126" s="174"/>
      <c r="D126" s="175" t="s">
        <v>76</v>
      </c>
      <c r="E126" s="187" t="s">
        <v>120</v>
      </c>
      <c r="F126" s="187" t="s">
        <v>403</v>
      </c>
      <c r="G126" s="174"/>
      <c r="H126" s="174"/>
      <c r="I126" s="177"/>
      <c r="J126" s="188">
        <f>BK126</f>
        <v>0</v>
      </c>
      <c r="K126" s="174"/>
      <c r="L126" s="179"/>
      <c r="M126" s="180"/>
      <c r="N126" s="181"/>
      <c r="O126" s="181"/>
      <c r="P126" s="182">
        <f>SUM(P127:P140)</f>
        <v>0</v>
      </c>
      <c r="Q126" s="181"/>
      <c r="R126" s="182">
        <f>SUM(R127:R140)</f>
        <v>53.187313869999997</v>
      </c>
      <c r="S126" s="181"/>
      <c r="T126" s="183">
        <f>SUM(T127:T140)</f>
        <v>0</v>
      </c>
      <c r="AR126" s="184" t="s">
        <v>85</v>
      </c>
      <c r="AT126" s="185" t="s">
        <v>76</v>
      </c>
      <c r="AU126" s="185" t="s">
        <v>85</v>
      </c>
      <c r="AY126" s="184" t="s">
        <v>292</v>
      </c>
      <c r="BK126" s="186">
        <f>SUM(BK127:BK140)</f>
        <v>0</v>
      </c>
    </row>
    <row r="127" spans="1:65" s="2" customFormat="1" ht="16.5" customHeight="1">
      <c r="A127" s="35"/>
      <c r="B127" s="36"/>
      <c r="C127" s="189" t="s">
        <v>85</v>
      </c>
      <c r="D127" s="189" t="s">
        <v>294</v>
      </c>
      <c r="E127" s="190" t="s">
        <v>6915</v>
      </c>
      <c r="F127" s="191" t="s">
        <v>6916</v>
      </c>
      <c r="G127" s="192" t="s">
        <v>307</v>
      </c>
      <c r="H127" s="193">
        <v>4.883</v>
      </c>
      <c r="I127" s="194"/>
      <c r="J127" s="195">
        <f>ROUND(I127*H127,2)</f>
        <v>0</v>
      </c>
      <c r="K127" s="191" t="s">
        <v>298</v>
      </c>
      <c r="L127" s="40"/>
      <c r="M127" s="196" t="s">
        <v>1</v>
      </c>
      <c r="N127" s="197" t="s">
        <v>42</v>
      </c>
      <c r="O127" s="72"/>
      <c r="P127" s="198">
        <f>O127*H127</f>
        <v>0</v>
      </c>
      <c r="Q127" s="198">
        <v>2.5018699999999998</v>
      </c>
      <c r="R127" s="198">
        <f>Q127*H127</f>
        <v>12.216631209999999</v>
      </c>
      <c r="S127" s="198">
        <v>0</v>
      </c>
      <c r="T127" s="199">
        <f>S127*H127</f>
        <v>0</v>
      </c>
      <c r="U127" s="35"/>
      <c r="V127" s="35"/>
      <c r="W127" s="35"/>
      <c r="X127" s="35"/>
      <c r="Y127" s="35"/>
      <c r="Z127" s="35"/>
      <c r="AA127" s="35"/>
      <c r="AB127" s="35"/>
      <c r="AC127" s="35"/>
      <c r="AD127" s="35"/>
      <c r="AE127" s="35"/>
      <c r="AR127" s="200" t="s">
        <v>299</v>
      </c>
      <c r="AT127" s="200" t="s">
        <v>294</v>
      </c>
      <c r="AU127" s="200" t="s">
        <v>120</v>
      </c>
      <c r="AY127" s="18" t="s">
        <v>292</v>
      </c>
      <c r="BE127" s="201">
        <f>IF(N127="základní",J127,0)</f>
        <v>0</v>
      </c>
      <c r="BF127" s="201">
        <f>IF(N127="snížená",J127,0)</f>
        <v>0</v>
      </c>
      <c r="BG127" s="201">
        <f>IF(N127="zákl. přenesená",J127,0)</f>
        <v>0</v>
      </c>
      <c r="BH127" s="201">
        <f>IF(N127="sníž. přenesená",J127,0)</f>
        <v>0</v>
      </c>
      <c r="BI127" s="201">
        <f>IF(N127="nulová",J127,0)</f>
        <v>0</v>
      </c>
      <c r="BJ127" s="18" t="s">
        <v>85</v>
      </c>
      <c r="BK127" s="201">
        <f>ROUND(I127*H127,2)</f>
        <v>0</v>
      </c>
      <c r="BL127" s="18" t="s">
        <v>299</v>
      </c>
      <c r="BM127" s="200" t="s">
        <v>6917</v>
      </c>
    </row>
    <row r="128" spans="1:65" s="14" customFormat="1" ht="11.25">
      <c r="B128" s="213"/>
      <c r="C128" s="214"/>
      <c r="D128" s="204" t="s">
        <v>301</v>
      </c>
      <c r="E128" s="215" t="s">
        <v>1</v>
      </c>
      <c r="F128" s="216" t="s">
        <v>6918</v>
      </c>
      <c r="G128" s="214"/>
      <c r="H128" s="217">
        <v>4.883</v>
      </c>
      <c r="I128" s="218"/>
      <c r="J128" s="214"/>
      <c r="K128" s="214"/>
      <c r="L128" s="219"/>
      <c r="M128" s="220"/>
      <c r="N128" s="221"/>
      <c r="O128" s="221"/>
      <c r="P128" s="221"/>
      <c r="Q128" s="221"/>
      <c r="R128" s="221"/>
      <c r="S128" s="221"/>
      <c r="T128" s="222"/>
      <c r="AT128" s="223" t="s">
        <v>301</v>
      </c>
      <c r="AU128" s="223" t="s">
        <v>120</v>
      </c>
      <c r="AV128" s="14" t="s">
        <v>120</v>
      </c>
      <c r="AW128" s="14" t="s">
        <v>32</v>
      </c>
      <c r="AX128" s="14" t="s">
        <v>85</v>
      </c>
      <c r="AY128" s="223" t="s">
        <v>292</v>
      </c>
    </row>
    <row r="129" spans="1:65" s="2" customFormat="1" ht="24.2" customHeight="1">
      <c r="A129" s="35"/>
      <c r="B129" s="36"/>
      <c r="C129" s="189" t="s">
        <v>120</v>
      </c>
      <c r="D129" s="189" t="s">
        <v>294</v>
      </c>
      <c r="E129" s="190" t="s">
        <v>6919</v>
      </c>
      <c r="F129" s="191" t="s">
        <v>6920</v>
      </c>
      <c r="G129" s="192" t="s">
        <v>297</v>
      </c>
      <c r="H129" s="193">
        <v>32.549999999999997</v>
      </c>
      <c r="I129" s="194"/>
      <c r="J129" s="195">
        <f>ROUND(I129*H129,2)</f>
        <v>0</v>
      </c>
      <c r="K129" s="191" t="s">
        <v>298</v>
      </c>
      <c r="L129" s="40"/>
      <c r="M129" s="196" t="s">
        <v>1</v>
      </c>
      <c r="N129" s="197" t="s">
        <v>42</v>
      </c>
      <c r="O129" s="72"/>
      <c r="P129" s="198">
        <f>O129*H129</f>
        <v>0</v>
      </c>
      <c r="Q129" s="198">
        <v>5.2300000000000003E-3</v>
      </c>
      <c r="R129" s="198">
        <f>Q129*H129</f>
        <v>0.17023649999999999</v>
      </c>
      <c r="S129" s="198">
        <v>0</v>
      </c>
      <c r="T129" s="199">
        <f>S129*H129</f>
        <v>0</v>
      </c>
      <c r="U129" s="35"/>
      <c r="V129" s="35"/>
      <c r="W129" s="35"/>
      <c r="X129" s="35"/>
      <c r="Y129" s="35"/>
      <c r="Z129" s="35"/>
      <c r="AA129" s="35"/>
      <c r="AB129" s="35"/>
      <c r="AC129" s="35"/>
      <c r="AD129" s="35"/>
      <c r="AE129" s="35"/>
      <c r="AR129" s="200" t="s">
        <v>299</v>
      </c>
      <c r="AT129" s="200" t="s">
        <v>294</v>
      </c>
      <c r="AU129" s="200" t="s">
        <v>120</v>
      </c>
      <c r="AY129" s="18" t="s">
        <v>292</v>
      </c>
      <c r="BE129" s="201">
        <f>IF(N129="základní",J129,0)</f>
        <v>0</v>
      </c>
      <c r="BF129" s="201">
        <f>IF(N129="snížená",J129,0)</f>
        <v>0</v>
      </c>
      <c r="BG129" s="201">
        <f>IF(N129="zákl. přenesená",J129,0)</f>
        <v>0</v>
      </c>
      <c r="BH129" s="201">
        <f>IF(N129="sníž. přenesená",J129,0)</f>
        <v>0</v>
      </c>
      <c r="BI129" s="201">
        <f>IF(N129="nulová",J129,0)</f>
        <v>0</v>
      </c>
      <c r="BJ129" s="18" t="s">
        <v>85</v>
      </c>
      <c r="BK129" s="201">
        <f>ROUND(I129*H129,2)</f>
        <v>0</v>
      </c>
      <c r="BL129" s="18" t="s">
        <v>299</v>
      </c>
      <c r="BM129" s="200" t="s">
        <v>6921</v>
      </c>
    </row>
    <row r="130" spans="1:65" s="14" customFormat="1" ht="11.25">
      <c r="B130" s="213"/>
      <c r="C130" s="214"/>
      <c r="D130" s="204" t="s">
        <v>301</v>
      </c>
      <c r="E130" s="215" t="s">
        <v>1</v>
      </c>
      <c r="F130" s="216" t="s">
        <v>6922</v>
      </c>
      <c r="G130" s="214"/>
      <c r="H130" s="217">
        <v>32.549999999999997</v>
      </c>
      <c r="I130" s="218"/>
      <c r="J130" s="214"/>
      <c r="K130" s="214"/>
      <c r="L130" s="219"/>
      <c r="M130" s="220"/>
      <c r="N130" s="221"/>
      <c r="O130" s="221"/>
      <c r="P130" s="221"/>
      <c r="Q130" s="221"/>
      <c r="R130" s="221"/>
      <c r="S130" s="221"/>
      <c r="T130" s="222"/>
      <c r="AT130" s="223" t="s">
        <v>301</v>
      </c>
      <c r="AU130" s="223" t="s">
        <v>120</v>
      </c>
      <c r="AV130" s="14" t="s">
        <v>120</v>
      </c>
      <c r="AW130" s="14" t="s">
        <v>32</v>
      </c>
      <c r="AX130" s="14" t="s">
        <v>85</v>
      </c>
      <c r="AY130" s="223" t="s">
        <v>292</v>
      </c>
    </row>
    <row r="131" spans="1:65" s="2" customFormat="1" ht="24.2" customHeight="1">
      <c r="A131" s="35"/>
      <c r="B131" s="36"/>
      <c r="C131" s="189" t="s">
        <v>317</v>
      </c>
      <c r="D131" s="189" t="s">
        <v>294</v>
      </c>
      <c r="E131" s="190" t="s">
        <v>6923</v>
      </c>
      <c r="F131" s="191" t="s">
        <v>6924</v>
      </c>
      <c r="G131" s="192" t="s">
        <v>297</v>
      </c>
      <c r="H131" s="193">
        <v>32.549999999999997</v>
      </c>
      <c r="I131" s="194"/>
      <c r="J131" s="195">
        <f>ROUND(I131*H131,2)</f>
        <v>0</v>
      </c>
      <c r="K131" s="191" t="s">
        <v>298</v>
      </c>
      <c r="L131" s="40"/>
      <c r="M131" s="196" t="s">
        <v>1</v>
      </c>
      <c r="N131" s="197" t="s">
        <v>42</v>
      </c>
      <c r="O131" s="72"/>
      <c r="P131" s="198">
        <f>O131*H131</f>
        <v>0</v>
      </c>
      <c r="Q131" s="198">
        <v>0</v>
      </c>
      <c r="R131" s="198">
        <f>Q131*H131</f>
        <v>0</v>
      </c>
      <c r="S131" s="198">
        <v>0</v>
      </c>
      <c r="T131" s="199">
        <f>S131*H131</f>
        <v>0</v>
      </c>
      <c r="U131" s="35"/>
      <c r="V131" s="35"/>
      <c r="W131" s="35"/>
      <c r="X131" s="35"/>
      <c r="Y131" s="35"/>
      <c r="Z131" s="35"/>
      <c r="AA131" s="35"/>
      <c r="AB131" s="35"/>
      <c r="AC131" s="35"/>
      <c r="AD131" s="35"/>
      <c r="AE131" s="35"/>
      <c r="AR131" s="200" t="s">
        <v>299</v>
      </c>
      <c r="AT131" s="200" t="s">
        <v>294</v>
      </c>
      <c r="AU131" s="200" t="s">
        <v>120</v>
      </c>
      <c r="AY131" s="18" t="s">
        <v>292</v>
      </c>
      <c r="BE131" s="201">
        <f>IF(N131="základní",J131,0)</f>
        <v>0</v>
      </c>
      <c r="BF131" s="201">
        <f>IF(N131="snížená",J131,0)</f>
        <v>0</v>
      </c>
      <c r="BG131" s="201">
        <f>IF(N131="zákl. přenesená",J131,0)</f>
        <v>0</v>
      </c>
      <c r="BH131" s="201">
        <f>IF(N131="sníž. přenesená",J131,0)</f>
        <v>0</v>
      </c>
      <c r="BI131" s="201">
        <f>IF(N131="nulová",J131,0)</f>
        <v>0</v>
      </c>
      <c r="BJ131" s="18" t="s">
        <v>85</v>
      </c>
      <c r="BK131" s="201">
        <f>ROUND(I131*H131,2)</f>
        <v>0</v>
      </c>
      <c r="BL131" s="18" t="s">
        <v>299</v>
      </c>
      <c r="BM131" s="200" t="s">
        <v>6925</v>
      </c>
    </row>
    <row r="132" spans="1:65" s="2" customFormat="1" ht="21.75" customHeight="1">
      <c r="A132" s="35"/>
      <c r="B132" s="36"/>
      <c r="C132" s="189" t="s">
        <v>299</v>
      </c>
      <c r="D132" s="189" t="s">
        <v>294</v>
      </c>
      <c r="E132" s="190" t="s">
        <v>499</v>
      </c>
      <c r="F132" s="191" t="s">
        <v>500</v>
      </c>
      <c r="G132" s="192" t="s">
        <v>365</v>
      </c>
      <c r="H132" s="193">
        <v>0.32200000000000001</v>
      </c>
      <c r="I132" s="194"/>
      <c r="J132" s="195">
        <f>ROUND(I132*H132,2)</f>
        <v>0</v>
      </c>
      <c r="K132" s="191" t="s">
        <v>298</v>
      </c>
      <c r="L132" s="40"/>
      <c r="M132" s="196" t="s">
        <v>1</v>
      </c>
      <c r="N132" s="197" t="s">
        <v>42</v>
      </c>
      <c r="O132" s="72"/>
      <c r="P132" s="198">
        <f>O132*H132</f>
        <v>0</v>
      </c>
      <c r="Q132" s="198">
        <v>1.0606199999999999</v>
      </c>
      <c r="R132" s="198">
        <f>Q132*H132</f>
        <v>0.34151963999999996</v>
      </c>
      <c r="S132" s="198">
        <v>0</v>
      </c>
      <c r="T132" s="199">
        <f>S132*H132</f>
        <v>0</v>
      </c>
      <c r="U132" s="35"/>
      <c r="V132" s="35"/>
      <c r="W132" s="35"/>
      <c r="X132" s="35"/>
      <c r="Y132" s="35"/>
      <c r="Z132" s="35"/>
      <c r="AA132" s="35"/>
      <c r="AB132" s="35"/>
      <c r="AC132" s="35"/>
      <c r="AD132" s="35"/>
      <c r="AE132" s="35"/>
      <c r="AR132" s="200" t="s">
        <v>299</v>
      </c>
      <c r="AT132" s="200" t="s">
        <v>294</v>
      </c>
      <c r="AU132" s="200" t="s">
        <v>120</v>
      </c>
      <c r="AY132" s="18" t="s">
        <v>292</v>
      </c>
      <c r="BE132" s="201">
        <f>IF(N132="základní",J132,0)</f>
        <v>0</v>
      </c>
      <c r="BF132" s="201">
        <f>IF(N132="snížená",J132,0)</f>
        <v>0</v>
      </c>
      <c r="BG132" s="201">
        <f>IF(N132="zákl. přenesená",J132,0)</f>
        <v>0</v>
      </c>
      <c r="BH132" s="201">
        <f>IF(N132="sníž. přenesená",J132,0)</f>
        <v>0</v>
      </c>
      <c r="BI132" s="201">
        <f>IF(N132="nulová",J132,0)</f>
        <v>0</v>
      </c>
      <c r="BJ132" s="18" t="s">
        <v>85</v>
      </c>
      <c r="BK132" s="201">
        <f>ROUND(I132*H132,2)</f>
        <v>0</v>
      </c>
      <c r="BL132" s="18" t="s">
        <v>299</v>
      </c>
      <c r="BM132" s="200" t="s">
        <v>6926</v>
      </c>
    </row>
    <row r="133" spans="1:65" s="14" customFormat="1" ht="11.25">
      <c r="B133" s="213"/>
      <c r="C133" s="214"/>
      <c r="D133" s="204" t="s">
        <v>301</v>
      </c>
      <c r="E133" s="215" t="s">
        <v>1</v>
      </c>
      <c r="F133" s="216" t="s">
        <v>6927</v>
      </c>
      <c r="G133" s="214"/>
      <c r="H133" s="217">
        <v>0.32200000000000001</v>
      </c>
      <c r="I133" s="218"/>
      <c r="J133" s="214"/>
      <c r="K133" s="214"/>
      <c r="L133" s="219"/>
      <c r="M133" s="220"/>
      <c r="N133" s="221"/>
      <c r="O133" s="221"/>
      <c r="P133" s="221"/>
      <c r="Q133" s="221"/>
      <c r="R133" s="221"/>
      <c r="S133" s="221"/>
      <c r="T133" s="222"/>
      <c r="AT133" s="223" t="s">
        <v>301</v>
      </c>
      <c r="AU133" s="223" t="s">
        <v>120</v>
      </c>
      <c r="AV133" s="14" t="s">
        <v>120</v>
      </c>
      <c r="AW133" s="14" t="s">
        <v>32</v>
      </c>
      <c r="AX133" s="14" t="s">
        <v>85</v>
      </c>
      <c r="AY133" s="223" t="s">
        <v>292</v>
      </c>
    </row>
    <row r="134" spans="1:65" s="2" customFormat="1" ht="16.5" customHeight="1">
      <c r="A134" s="35"/>
      <c r="B134" s="36"/>
      <c r="C134" s="189" t="s">
        <v>341</v>
      </c>
      <c r="D134" s="189" t="s">
        <v>294</v>
      </c>
      <c r="E134" s="190" t="s">
        <v>6928</v>
      </c>
      <c r="F134" s="191" t="s">
        <v>6929</v>
      </c>
      <c r="G134" s="192" t="s">
        <v>307</v>
      </c>
      <c r="H134" s="193">
        <v>1.536</v>
      </c>
      <c r="I134" s="194"/>
      <c r="J134" s="195">
        <f>ROUND(I134*H134,2)</f>
        <v>0</v>
      </c>
      <c r="K134" s="191" t="s">
        <v>298</v>
      </c>
      <c r="L134" s="40"/>
      <c r="M134" s="196" t="s">
        <v>1</v>
      </c>
      <c r="N134" s="197" t="s">
        <v>42</v>
      </c>
      <c r="O134" s="72"/>
      <c r="P134" s="198">
        <f>O134*H134</f>
        <v>0</v>
      </c>
      <c r="Q134" s="198">
        <v>2.5018699999999998</v>
      </c>
      <c r="R134" s="198">
        <f>Q134*H134</f>
        <v>3.8428723199999997</v>
      </c>
      <c r="S134" s="198">
        <v>0</v>
      </c>
      <c r="T134" s="199">
        <f>S134*H134</f>
        <v>0</v>
      </c>
      <c r="U134" s="35"/>
      <c r="V134" s="35"/>
      <c r="W134" s="35"/>
      <c r="X134" s="35"/>
      <c r="Y134" s="35"/>
      <c r="Z134" s="35"/>
      <c r="AA134" s="35"/>
      <c r="AB134" s="35"/>
      <c r="AC134" s="35"/>
      <c r="AD134" s="35"/>
      <c r="AE134" s="35"/>
      <c r="AR134" s="200" t="s">
        <v>299</v>
      </c>
      <c r="AT134" s="200" t="s">
        <v>294</v>
      </c>
      <c r="AU134" s="200" t="s">
        <v>120</v>
      </c>
      <c r="AY134" s="18" t="s">
        <v>292</v>
      </c>
      <c r="BE134" s="201">
        <f>IF(N134="základní",J134,0)</f>
        <v>0</v>
      </c>
      <c r="BF134" s="201">
        <f>IF(N134="snížená",J134,0)</f>
        <v>0</v>
      </c>
      <c r="BG134" s="201">
        <f>IF(N134="zákl. přenesená",J134,0)</f>
        <v>0</v>
      </c>
      <c r="BH134" s="201">
        <f>IF(N134="sníž. přenesená",J134,0)</f>
        <v>0</v>
      </c>
      <c r="BI134" s="201">
        <f>IF(N134="nulová",J134,0)</f>
        <v>0</v>
      </c>
      <c r="BJ134" s="18" t="s">
        <v>85</v>
      </c>
      <c r="BK134" s="201">
        <f>ROUND(I134*H134,2)</f>
        <v>0</v>
      </c>
      <c r="BL134" s="18" t="s">
        <v>299</v>
      </c>
      <c r="BM134" s="200" t="s">
        <v>6930</v>
      </c>
    </row>
    <row r="135" spans="1:65" s="14" customFormat="1" ht="11.25">
      <c r="B135" s="213"/>
      <c r="C135" s="214"/>
      <c r="D135" s="204" t="s">
        <v>301</v>
      </c>
      <c r="E135" s="215" t="s">
        <v>1</v>
      </c>
      <c r="F135" s="216" t="s">
        <v>6931</v>
      </c>
      <c r="G135" s="214"/>
      <c r="H135" s="217">
        <v>1.536</v>
      </c>
      <c r="I135" s="218"/>
      <c r="J135" s="214"/>
      <c r="K135" s="214"/>
      <c r="L135" s="219"/>
      <c r="M135" s="220"/>
      <c r="N135" s="221"/>
      <c r="O135" s="221"/>
      <c r="P135" s="221"/>
      <c r="Q135" s="221"/>
      <c r="R135" s="221"/>
      <c r="S135" s="221"/>
      <c r="T135" s="222"/>
      <c r="AT135" s="223" t="s">
        <v>301</v>
      </c>
      <c r="AU135" s="223" t="s">
        <v>120</v>
      </c>
      <c r="AV135" s="14" t="s">
        <v>120</v>
      </c>
      <c r="AW135" s="14" t="s">
        <v>32</v>
      </c>
      <c r="AX135" s="14" t="s">
        <v>85</v>
      </c>
      <c r="AY135" s="223" t="s">
        <v>292</v>
      </c>
    </row>
    <row r="136" spans="1:65" s="2" customFormat="1" ht="16.5" customHeight="1">
      <c r="A136" s="35"/>
      <c r="B136" s="36"/>
      <c r="C136" s="189" t="s">
        <v>346</v>
      </c>
      <c r="D136" s="189" t="s">
        <v>294</v>
      </c>
      <c r="E136" s="190" t="s">
        <v>5987</v>
      </c>
      <c r="F136" s="191" t="s">
        <v>5988</v>
      </c>
      <c r="G136" s="192" t="s">
        <v>297</v>
      </c>
      <c r="H136" s="193">
        <v>7.68</v>
      </c>
      <c r="I136" s="194"/>
      <c r="J136" s="195">
        <f>ROUND(I136*H136,2)</f>
        <v>0</v>
      </c>
      <c r="K136" s="191" t="s">
        <v>298</v>
      </c>
      <c r="L136" s="40"/>
      <c r="M136" s="196" t="s">
        <v>1</v>
      </c>
      <c r="N136" s="197" t="s">
        <v>42</v>
      </c>
      <c r="O136" s="72"/>
      <c r="P136" s="198">
        <f>O136*H136</f>
        <v>0</v>
      </c>
      <c r="Q136" s="198">
        <v>2.64E-3</v>
      </c>
      <c r="R136" s="198">
        <f>Q136*H136</f>
        <v>2.02752E-2</v>
      </c>
      <c r="S136" s="198">
        <v>0</v>
      </c>
      <c r="T136" s="199">
        <f>S136*H136</f>
        <v>0</v>
      </c>
      <c r="U136" s="35"/>
      <c r="V136" s="35"/>
      <c r="W136" s="35"/>
      <c r="X136" s="35"/>
      <c r="Y136" s="35"/>
      <c r="Z136" s="35"/>
      <c r="AA136" s="35"/>
      <c r="AB136" s="35"/>
      <c r="AC136" s="35"/>
      <c r="AD136" s="35"/>
      <c r="AE136" s="35"/>
      <c r="AR136" s="200" t="s">
        <v>299</v>
      </c>
      <c r="AT136" s="200" t="s">
        <v>294</v>
      </c>
      <c r="AU136" s="200" t="s">
        <v>120</v>
      </c>
      <c r="AY136" s="18" t="s">
        <v>292</v>
      </c>
      <c r="BE136" s="201">
        <f>IF(N136="základní",J136,0)</f>
        <v>0</v>
      </c>
      <c r="BF136" s="201">
        <f>IF(N136="snížená",J136,0)</f>
        <v>0</v>
      </c>
      <c r="BG136" s="201">
        <f>IF(N136="zákl. přenesená",J136,0)</f>
        <v>0</v>
      </c>
      <c r="BH136" s="201">
        <f>IF(N136="sníž. přenesená",J136,0)</f>
        <v>0</v>
      </c>
      <c r="BI136" s="201">
        <f>IF(N136="nulová",J136,0)</f>
        <v>0</v>
      </c>
      <c r="BJ136" s="18" t="s">
        <v>85</v>
      </c>
      <c r="BK136" s="201">
        <f>ROUND(I136*H136,2)</f>
        <v>0</v>
      </c>
      <c r="BL136" s="18" t="s">
        <v>299</v>
      </c>
      <c r="BM136" s="200" t="s">
        <v>6932</v>
      </c>
    </row>
    <row r="137" spans="1:65" s="14" customFormat="1" ht="11.25">
      <c r="B137" s="213"/>
      <c r="C137" s="214"/>
      <c r="D137" s="204" t="s">
        <v>301</v>
      </c>
      <c r="E137" s="215" t="s">
        <v>1</v>
      </c>
      <c r="F137" s="216" t="s">
        <v>6933</v>
      </c>
      <c r="G137" s="214"/>
      <c r="H137" s="217">
        <v>7.68</v>
      </c>
      <c r="I137" s="218"/>
      <c r="J137" s="214"/>
      <c r="K137" s="214"/>
      <c r="L137" s="219"/>
      <c r="M137" s="220"/>
      <c r="N137" s="221"/>
      <c r="O137" s="221"/>
      <c r="P137" s="221"/>
      <c r="Q137" s="221"/>
      <c r="R137" s="221"/>
      <c r="S137" s="221"/>
      <c r="T137" s="222"/>
      <c r="AT137" s="223" t="s">
        <v>301</v>
      </c>
      <c r="AU137" s="223" t="s">
        <v>120</v>
      </c>
      <c r="AV137" s="14" t="s">
        <v>120</v>
      </c>
      <c r="AW137" s="14" t="s">
        <v>32</v>
      </c>
      <c r="AX137" s="14" t="s">
        <v>85</v>
      </c>
      <c r="AY137" s="223" t="s">
        <v>292</v>
      </c>
    </row>
    <row r="138" spans="1:65" s="2" customFormat="1" ht="16.5" customHeight="1">
      <c r="A138" s="35"/>
      <c r="B138" s="36"/>
      <c r="C138" s="189" t="s">
        <v>352</v>
      </c>
      <c r="D138" s="189" t="s">
        <v>294</v>
      </c>
      <c r="E138" s="190" t="s">
        <v>5991</v>
      </c>
      <c r="F138" s="191" t="s">
        <v>5992</v>
      </c>
      <c r="G138" s="192" t="s">
        <v>297</v>
      </c>
      <c r="H138" s="193">
        <v>7.68</v>
      </c>
      <c r="I138" s="194"/>
      <c r="J138" s="195">
        <f>ROUND(I138*H138,2)</f>
        <v>0</v>
      </c>
      <c r="K138" s="191" t="s">
        <v>298</v>
      </c>
      <c r="L138" s="40"/>
      <c r="M138" s="196" t="s">
        <v>1</v>
      </c>
      <c r="N138" s="197" t="s">
        <v>42</v>
      </c>
      <c r="O138" s="72"/>
      <c r="P138" s="198">
        <f>O138*H138</f>
        <v>0</v>
      </c>
      <c r="Q138" s="198">
        <v>0</v>
      </c>
      <c r="R138" s="198">
        <f>Q138*H138</f>
        <v>0</v>
      </c>
      <c r="S138" s="198">
        <v>0</v>
      </c>
      <c r="T138" s="199">
        <f>S138*H138</f>
        <v>0</v>
      </c>
      <c r="U138" s="35"/>
      <c r="V138" s="35"/>
      <c r="W138" s="35"/>
      <c r="X138" s="35"/>
      <c r="Y138" s="35"/>
      <c r="Z138" s="35"/>
      <c r="AA138" s="35"/>
      <c r="AB138" s="35"/>
      <c r="AC138" s="35"/>
      <c r="AD138" s="35"/>
      <c r="AE138" s="35"/>
      <c r="AR138" s="200" t="s">
        <v>299</v>
      </c>
      <c r="AT138" s="200" t="s">
        <v>294</v>
      </c>
      <c r="AU138" s="200" t="s">
        <v>120</v>
      </c>
      <c r="AY138" s="18" t="s">
        <v>292</v>
      </c>
      <c r="BE138" s="201">
        <f>IF(N138="základní",J138,0)</f>
        <v>0</v>
      </c>
      <c r="BF138" s="201">
        <f>IF(N138="snížená",J138,0)</f>
        <v>0</v>
      </c>
      <c r="BG138" s="201">
        <f>IF(N138="zákl. přenesená",J138,0)</f>
        <v>0</v>
      </c>
      <c r="BH138" s="201">
        <f>IF(N138="sníž. přenesená",J138,0)</f>
        <v>0</v>
      </c>
      <c r="BI138" s="201">
        <f>IF(N138="nulová",J138,0)</f>
        <v>0</v>
      </c>
      <c r="BJ138" s="18" t="s">
        <v>85</v>
      </c>
      <c r="BK138" s="201">
        <f>ROUND(I138*H138,2)</f>
        <v>0</v>
      </c>
      <c r="BL138" s="18" t="s">
        <v>299</v>
      </c>
      <c r="BM138" s="200" t="s">
        <v>6934</v>
      </c>
    </row>
    <row r="139" spans="1:65" s="2" customFormat="1" ht="33" customHeight="1">
      <c r="A139" s="35"/>
      <c r="B139" s="36"/>
      <c r="C139" s="189" t="s">
        <v>357</v>
      </c>
      <c r="D139" s="189" t="s">
        <v>294</v>
      </c>
      <c r="E139" s="190" t="s">
        <v>504</v>
      </c>
      <c r="F139" s="191" t="s">
        <v>505</v>
      </c>
      <c r="G139" s="192" t="s">
        <v>297</v>
      </c>
      <c r="H139" s="193">
        <v>51.15</v>
      </c>
      <c r="I139" s="194"/>
      <c r="J139" s="195">
        <f>ROUND(I139*H139,2)</f>
        <v>0</v>
      </c>
      <c r="K139" s="191" t="s">
        <v>298</v>
      </c>
      <c r="L139" s="40"/>
      <c r="M139" s="196" t="s">
        <v>1</v>
      </c>
      <c r="N139" s="197" t="s">
        <v>42</v>
      </c>
      <c r="O139" s="72"/>
      <c r="P139" s="198">
        <f>O139*H139</f>
        <v>0</v>
      </c>
      <c r="Q139" s="198">
        <v>0.71545999999999998</v>
      </c>
      <c r="R139" s="198">
        <f>Q139*H139</f>
        <v>36.595779</v>
      </c>
      <c r="S139" s="198">
        <v>0</v>
      </c>
      <c r="T139" s="199">
        <f>S139*H139</f>
        <v>0</v>
      </c>
      <c r="U139" s="35"/>
      <c r="V139" s="35"/>
      <c r="W139" s="35"/>
      <c r="X139" s="35"/>
      <c r="Y139" s="35"/>
      <c r="Z139" s="35"/>
      <c r="AA139" s="35"/>
      <c r="AB139" s="35"/>
      <c r="AC139" s="35"/>
      <c r="AD139" s="35"/>
      <c r="AE139" s="35"/>
      <c r="AR139" s="200" t="s">
        <v>299</v>
      </c>
      <c r="AT139" s="200" t="s">
        <v>294</v>
      </c>
      <c r="AU139" s="200" t="s">
        <v>120</v>
      </c>
      <c r="AY139" s="18" t="s">
        <v>292</v>
      </c>
      <c r="BE139" s="201">
        <f>IF(N139="základní",J139,0)</f>
        <v>0</v>
      </c>
      <c r="BF139" s="201">
        <f>IF(N139="snížená",J139,0)</f>
        <v>0</v>
      </c>
      <c r="BG139" s="201">
        <f>IF(N139="zákl. přenesená",J139,0)</f>
        <v>0</v>
      </c>
      <c r="BH139" s="201">
        <f>IF(N139="sníž. přenesená",J139,0)</f>
        <v>0</v>
      </c>
      <c r="BI139" s="201">
        <f>IF(N139="nulová",J139,0)</f>
        <v>0</v>
      </c>
      <c r="BJ139" s="18" t="s">
        <v>85</v>
      </c>
      <c r="BK139" s="201">
        <f>ROUND(I139*H139,2)</f>
        <v>0</v>
      </c>
      <c r="BL139" s="18" t="s">
        <v>299</v>
      </c>
      <c r="BM139" s="200" t="s">
        <v>6935</v>
      </c>
    </row>
    <row r="140" spans="1:65" s="14" customFormat="1" ht="11.25">
      <c r="B140" s="213"/>
      <c r="C140" s="214"/>
      <c r="D140" s="204" t="s">
        <v>301</v>
      </c>
      <c r="E140" s="215" t="s">
        <v>1</v>
      </c>
      <c r="F140" s="216" t="s">
        <v>6936</v>
      </c>
      <c r="G140" s="214"/>
      <c r="H140" s="217">
        <v>51.15</v>
      </c>
      <c r="I140" s="218"/>
      <c r="J140" s="214"/>
      <c r="K140" s="214"/>
      <c r="L140" s="219"/>
      <c r="M140" s="220"/>
      <c r="N140" s="221"/>
      <c r="O140" s="221"/>
      <c r="P140" s="221"/>
      <c r="Q140" s="221"/>
      <c r="R140" s="221"/>
      <c r="S140" s="221"/>
      <c r="T140" s="222"/>
      <c r="AT140" s="223" t="s">
        <v>301</v>
      </c>
      <c r="AU140" s="223" t="s">
        <v>120</v>
      </c>
      <c r="AV140" s="14" t="s">
        <v>120</v>
      </c>
      <c r="AW140" s="14" t="s">
        <v>32</v>
      </c>
      <c r="AX140" s="14" t="s">
        <v>85</v>
      </c>
      <c r="AY140" s="223" t="s">
        <v>292</v>
      </c>
    </row>
    <row r="141" spans="1:65" s="12" customFormat="1" ht="22.9" customHeight="1">
      <c r="B141" s="173"/>
      <c r="C141" s="174"/>
      <c r="D141" s="175" t="s">
        <v>76</v>
      </c>
      <c r="E141" s="187" t="s">
        <v>317</v>
      </c>
      <c r="F141" s="187" t="s">
        <v>531</v>
      </c>
      <c r="G141" s="174"/>
      <c r="H141" s="174"/>
      <c r="I141" s="177"/>
      <c r="J141" s="188">
        <f>BK141</f>
        <v>0</v>
      </c>
      <c r="K141" s="174"/>
      <c r="L141" s="179"/>
      <c r="M141" s="180"/>
      <c r="N141" s="181"/>
      <c r="O141" s="181"/>
      <c r="P141" s="182">
        <f>SUM(P142:P156)</f>
        <v>0</v>
      </c>
      <c r="Q141" s="181"/>
      <c r="R141" s="182">
        <f>SUM(R142:R156)</f>
        <v>29.217694000000002</v>
      </c>
      <c r="S141" s="181"/>
      <c r="T141" s="183">
        <f>SUM(T142:T156)</f>
        <v>0</v>
      </c>
      <c r="AR141" s="184" t="s">
        <v>85</v>
      </c>
      <c r="AT141" s="185" t="s">
        <v>76</v>
      </c>
      <c r="AU141" s="185" t="s">
        <v>85</v>
      </c>
      <c r="AY141" s="184" t="s">
        <v>292</v>
      </c>
      <c r="BK141" s="186">
        <f>SUM(BK142:BK156)</f>
        <v>0</v>
      </c>
    </row>
    <row r="142" spans="1:65" s="2" customFormat="1" ht="24.2" customHeight="1">
      <c r="A142" s="35"/>
      <c r="B142" s="36"/>
      <c r="C142" s="189" t="s">
        <v>362</v>
      </c>
      <c r="D142" s="189" t="s">
        <v>294</v>
      </c>
      <c r="E142" s="190" t="s">
        <v>6937</v>
      </c>
      <c r="F142" s="191" t="s">
        <v>6938</v>
      </c>
      <c r="G142" s="192" t="s">
        <v>407</v>
      </c>
      <c r="H142" s="193">
        <v>28.8</v>
      </c>
      <c r="I142" s="194"/>
      <c r="J142" s="195">
        <f>ROUND(I142*H142,2)</f>
        <v>0</v>
      </c>
      <c r="K142" s="191" t="s">
        <v>298</v>
      </c>
      <c r="L142" s="40"/>
      <c r="M142" s="196" t="s">
        <v>1</v>
      </c>
      <c r="N142" s="197" t="s">
        <v>42</v>
      </c>
      <c r="O142" s="72"/>
      <c r="P142" s="198">
        <f>O142*H142</f>
        <v>0</v>
      </c>
      <c r="Q142" s="198">
        <v>0</v>
      </c>
      <c r="R142" s="198">
        <f>Q142*H142</f>
        <v>0</v>
      </c>
      <c r="S142" s="198">
        <v>0</v>
      </c>
      <c r="T142" s="199">
        <f>S142*H142</f>
        <v>0</v>
      </c>
      <c r="U142" s="35"/>
      <c r="V142" s="35"/>
      <c r="W142" s="35"/>
      <c r="X142" s="35"/>
      <c r="Y142" s="35"/>
      <c r="Z142" s="35"/>
      <c r="AA142" s="35"/>
      <c r="AB142" s="35"/>
      <c r="AC142" s="35"/>
      <c r="AD142" s="35"/>
      <c r="AE142" s="35"/>
      <c r="AR142" s="200" t="s">
        <v>299</v>
      </c>
      <c r="AT142" s="200" t="s">
        <v>294</v>
      </c>
      <c r="AU142" s="200" t="s">
        <v>120</v>
      </c>
      <c r="AY142" s="18" t="s">
        <v>292</v>
      </c>
      <c r="BE142" s="201">
        <f>IF(N142="základní",J142,0)</f>
        <v>0</v>
      </c>
      <c r="BF142" s="201">
        <f>IF(N142="snížená",J142,0)</f>
        <v>0</v>
      </c>
      <c r="BG142" s="201">
        <f>IF(N142="zákl. přenesená",J142,0)</f>
        <v>0</v>
      </c>
      <c r="BH142" s="201">
        <f>IF(N142="sníž. přenesená",J142,0)</f>
        <v>0</v>
      </c>
      <c r="BI142" s="201">
        <f>IF(N142="nulová",J142,0)</f>
        <v>0</v>
      </c>
      <c r="BJ142" s="18" t="s">
        <v>85</v>
      </c>
      <c r="BK142" s="201">
        <f>ROUND(I142*H142,2)</f>
        <v>0</v>
      </c>
      <c r="BL142" s="18" t="s">
        <v>299</v>
      </c>
      <c r="BM142" s="200" t="s">
        <v>6939</v>
      </c>
    </row>
    <row r="143" spans="1:65" s="14" customFormat="1" ht="11.25">
      <c r="B143" s="213"/>
      <c r="C143" s="214"/>
      <c r="D143" s="204" t="s">
        <v>301</v>
      </c>
      <c r="E143" s="215" t="s">
        <v>1</v>
      </c>
      <c r="F143" s="216" t="s">
        <v>6940</v>
      </c>
      <c r="G143" s="214"/>
      <c r="H143" s="217">
        <v>28.8</v>
      </c>
      <c r="I143" s="218"/>
      <c r="J143" s="214"/>
      <c r="K143" s="214"/>
      <c r="L143" s="219"/>
      <c r="M143" s="220"/>
      <c r="N143" s="221"/>
      <c r="O143" s="221"/>
      <c r="P143" s="221"/>
      <c r="Q143" s="221"/>
      <c r="R143" s="221"/>
      <c r="S143" s="221"/>
      <c r="T143" s="222"/>
      <c r="AT143" s="223" t="s">
        <v>301</v>
      </c>
      <c r="AU143" s="223" t="s">
        <v>120</v>
      </c>
      <c r="AV143" s="14" t="s">
        <v>120</v>
      </c>
      <c r="AW143" s="14" t="s">
        <v>32</v>
      </c>
      <c r="AX143" s="14" t="s">
        <v>77</v>
      </c>
      <c r="AY143" s="223" t="s">
        <v>292</v>
      </c>
    </row>
    <row r="144" spans="1:65" s="15" customFormat="1" ht="11.25">
      <c r="B144" s="224"/>
      <c r="C144" s="225"/>
      <c r="D144" s="204" t="s">
        <v>301</v>
      </c>
      <c r="E144" s="226" t="s">
        <v>1</v>
      </c>
      <c r="F144" s="227" t="s">
        <v>304</v>
      </c>
      <c r="G144" s="225"/>
      <c r="H144" s="228">
        <v>28.8</v>
      </c>
      <c r="I144" s="229"/>
      <c r="J144" s="225"/>
      <c r="K144" s="225"/>
      <c r="L144" s="230"/>
      <c r="M144" s="231"/>
      <c r="N144" s="232"/>
      <c r="O144" s="232"/>
      <c r="P144" s="232"/>
      <c r="Q144" s="232"/>
      <c r="R144" s="232"/>
      <c r="S144" s="232"/>
      <c r="T144" s="233"/>
      <c r="AT144" s="234" t="s">
        <v>301</v>
      </c>
      <c r="AU144" s="234" t="s">
        <v>120</v>
      </c>
      <c r="AV144" s="15" t="s">
        <v>299</v>
      </c>
      <c r="AW144" s="15" t="s">
        <v>32</v>
      </c>
      <c r="AX144" s="15" t="s">
        <v>85</v>
      </c>
      <c r="AY144" s="234" t="s">
        <v>292</v>
      </c>
    </row>
    <row r="145" spans="1:65" s="2" customFormat="1" ht="21.75" customHeight="1">
      <c r="A145" s="35"/>
      <c r="B145" s="36"/>
      <c r="C145" s="246" t="s">
        <v>368</v>
      </c>
      <c r="D145" s="246" t="s">
        <v>626</v>
      </c>
      <c r="E145" s="247" t="s">
        <v>6941</v>
      </c>
      <c r="F145" s="248" t="s">
        <v>6942</v>
      </c>
      <c r="G145" s="249" t="s">
        <v>407</v>
      </c>
      <c r="H145" s="250">
        <v>31.68</v>
      </c>
      <c r="I145" s="251"/>
      <c r="J145" s="252">
        <f>ROUND(I145*H145,2)</f>
        <v>0</v>
      </c>
      <c r="K145" s="248" t="s">
        <v>298</v>
      </c>
      <c r="L145" s="253"/>
      <c r="M145" s="254" t="s">
        <v>1</v>
      </c>
      <c r="N145" s="255" t="s">
        <v>42</v>
      </c>
      <c r="O145" s="72"/>
      <c r="P145" s="198">
        <f>O145*H145</f>
        <v>0</v>
      </c>
      <c r="Q145" s="198">
        <v>4.4999999999999999E-4</v>
      </c>
      <c r="R145" s="198">
        <f>Q145*H145</f>
        <v>1.4256E-2</v>
      </c>
      <c r="S145" s="198">
        <v>0</v>
      </c>
      <c r="T145" s="199">
        <f>S145*H145</f>
        <v>0</v>
      </c>
      <c r="U145" s="35"/>
      <c r="V145" s="35"/>
      <c r="W145" s="35"/>
      <c r="X145" s="35"/>
      <c r="Y145" s="35"/>
      <c r="Z145" s="35"/>
      <c r="AA145" s="35"/>
      <c r="AB145" s="35"/>
      <c r="AC145" s="35"/>
      <c r="AD145" s="35"/>
      <c r="AE145" s="35"/>
      <c r="AR145" s="200" t="s">
        <v>357</v>
      </c>
      <c r="AT145" s="200" t="s">
        <v>626</v>
      </c>
      <c r="AU145" s="200" t="s">
        <v>120</v>
      </c>
      <c r="AY145" s="18" t="s">
        <v>292</v>
      </c>
      <c r="BE145" s="201">
        <f>IF(N145="základní",J145,0)</f>
        <v>0</v>
      </c>
      <c r="BF145" s="201">
        <f>IF(N145="snížená",J145,0)</f>
        <v>0</v>
      </c>
      <c r="BG145" s="201">
        <f>IF(N145="zákl. přenesená",J145,0)</f>
        <v>0</v>
      </c>
      <c r="BH145" s="201">
        <f>IF(N145="sníž. přenesená",J145,0)</f>
        <v>0</v>
      </c>
      <c r="BI145" s="201">
        <f>IF(N145="nulová",J145,0)</f>
        <v>0</v>
      </c>
      <c r="BJ145" s="18" t="s">
        <v>85</v>
      </c>
      <c r="BK145" s="201">
        <f>ROUND(I145*H145,2)</f>
        <v>0</v>
      </c>
      <c r="BL145" s="18" t="s">
        <v>299</v>
      </c>
      <c r="BM145" s="200" t="s">
        <v>6943</v>
      </c>
    </row>
    <row r="146" spans="1:65" s="14" customFormat="1" ht="11.25">
      <c r="B146" s="213"/>
      <c r="C146" s="214"/>
      <c r="D146" s="204" t="s">
        <v>301</v>
      </c>
      <c r="E146" s="214"/>
      <c r="F146" s="216" t="s">
        <v>6944</v>
      </c>
      <c r="G146" s="214"/>
      <c r="H146" s="217">
        <v>31.68</v>
      </c>
      <c r="I146" s="218"/>
      <c r="J146" s="214"/>
      <c r="K146" s="214"/>
      <c r="L146" s="219"/>
      <c r="M146" s="220"/>
      <c r="N146" s="221"/>
      <c r="O146" s="221"/>
      <c r="P146" s="221"/>
      <c r="Q146" s="221"/>
      <c r="R146" s="221"/>
      <c r="S146" s="221"/>
      <c r="T146" s="222"/>
      <c r="AT146" s="223" t="s">
        <v>301</v>
      </c>
      <c r="AU146" s="223" t="s">
        <v>120</v>
      </c>
      <c r="AV146" s="14" t="s">
        <v>120</v>
      </c>
      <c r="AW146" s="14" t="s">
        <v>4</v>
      </c>
      <c r="AX146" s="14" t="s">
        <v>85</v>
      </c>
      <c r="AY146" s="223" t="s">
        <v>292</v>
      </c>
    </row>
    <row r="147" spans="1:65" s="2" customFormat="1" ht="24.2" customHeight="1">
      <c r="A147" s="35"/>
      <c r="B147" s="36"/>
      <c r="C147" s="189" t="s">
        <v>372</v>
      </c>
      <c r="D147" s="189" t="s">
        <v>294</v>
      </c>
      <c r="E147" s="190" t="s">
        <v>6945</v>
      </c>
      <c r="F147" s="191" t="s">
        <v>6946</v>
      </c>
      <c r="G147" s="192" t="s">
        <v>307</v>
      </c>
      <c r="H147" s="193">
        <v>15.346</v>
      </c>
      <c r="I147" s="194"/>
      <c r="J147" s="195">
        <f>ROUND(I147*H147,2)</f>
        <v>0</v>
      </c>
      <c r="K147" s="191" t="s">
        <v>298</v>
      </c>
      <c r="L147" s="40"/>
      <c r="M147" s="196" t="s">
        <v>1</v>
      </c>
      <c r="N147" s="197" t="s">
        <v>42</v>
      </c>
      <c r="O147" s="72"/>
      <c r="P147" s="198">
        <f>O147*H147</f>
        <v>0</v>
      </c>
      <c r="Q147" s="198">
        <v>1.903</v>
      </c>
      <c r="R147" s="198">
        <f>Q147*H147</f>
        <v>29.203438000000002</v>
      </c>
      <c r="S147" s="198">
        <v>0</v>
      </c>
      <c r="T147" s="199">
        <f>S147*H147</f>
        <v>0</v>
      </c>
      <c r="U147" s="35"/>
      <c r="V147" s="35"/>
      <c r="W147" s="35"/>
      <c r="X147" s="35"/>
      <c r="Y147" s="35"/>
      <c r="Z147" s="35"/>
      <c r="AA147" s="35"/>
      <c r="AB147" s="35"/>
      <c r="AC147" s="35"/>
      <c r="AD147" s="35"/>
      <c r="AE147" s="35"/>
      <c r="AR147" s="200" t="s">
        <v>299</v>
      </c>
      <c r="AT147" s="200" t="s">
        <v>294</v>
      </c>
      <c r="AU147" s="200" t="s">
        <v>120</v>
      </c>
      <c r="AY147" s="18" t="s">
        <v>292</v>
      </c>
      <c r="BE147" s="201">
        <f>IF(N147="základní",J147,0)</f>
        <v>0</v>
      </c>
      <c r="BF147" s="201">
        <f>IF(N147="snížená",J147,0)</f>
        <v>0</v>
      </c>
      <c r="BG147" s="201">
        <f>IF(N147="zákl. přenesená",J147,0)</f>
        <v>0</v>
      </c>
      <c r="BH147" s="201">
        <f>IF(N147="sníž. přenesená",J147,0)</f>
        <v>0</v>
      </c>
      <c r="BI147" s="201">
        <f>IF(N147="nulová",J147,0)</f>
        <v>0</v>
      </c>
      <c r="BJ147" s="18" t="s">
        <v>85</v>
      </c>
      <c r="BK147" s="201">
        <f>ROUND(I147*H147,2)</f>
        <v>0</v>
      </c>
      <c r="BL147" s="18" t="s">
        <v>299</v>
      </c>
      <c r="BM147" s="200" t="s">
        <v>6947</v>
      </c>
    </row>
    <row r="148" spans="1:65" s="13" customFormat="1" ht="22.5">
      <c r="B148" s="202"/>
      <c r="C148" s="203"/>
      <c r="D148" s="204" t="s">
        <v>301</v>
      </c>
      <c r="E148" s="205" t="s">
        <v>1</v>
      </c>
      <c r="F148" s="206" t="s">
        <v>6948</v>
      </c>
      <c r="G148" s="203"/>
      <c r="H148" s="205" t="s">
        <v>1</v>
      </c>
      <c r="I148" s="207"/>
      <c r="J148" s="203"/>
      <c r="K148" s="203"/>
      <c r="L148" s="208"/>
      <c r="M148" s="209"/>
      <c r="N148" s="210"/>
      <c r="O148" s="210"/>
      <c r="P148" s="210"/>
      <c r="Q148" s="210"/>
      <c r="R148" s="210"/>
      <c r="S148" s="210"/>
      <c r="T148" s="211"/>
      <c r="AT148" s="212" t="s">
        <v>301</v>
      </c>
      <c r="AU148" s="212" t="s">
        <v>120</v>
      </c>
      <c r="AV148" s="13" t="s">
        <v>85</v>
      </c>
      <c r="AW148" s="13" t="s">
        <v>32</v>
      </c>
      <c r="AX148" s="13" t="s">
        <v>77</v>
      </c>
      <c r="AY148" s="212" t="s">
        <v>292</v>
      </c>
    </row>
    <row r="149" spans="1:65" s="13" customFormat="1" ht="22.5">
      <c r="B149" s="202"/>
      <c r="C149" s="203"/>
      <c r="D149" s="204" t="s">
        <v>301</v>
      </c>
      <c r="E149" s="205" t="s">
        <v>1</v>
      </c>
      <c r="F149" s="206" t="s">
        <v>6949</v>
      </c>
      <c r="G149" s="203"/>
      <c r="H149" s="205" t="s">
        <v>1</v>
      </c>
      <c r="I149" s="207"/>
      <c r="J149" s="203"/>
      <c r="K149" s="203"/>
      <c r="L149" s="208"/>
      <c r="M149" s="209"/>
      <c r="N149" s="210"/>
      <c r="O149" s="210"/>
      <c r="P149" s="210"/>
      <c r="Q149" s="210"/>
      <c r="R149" s="210"/>
      <c r="S149" s="210"/>
      <c r="T149" s="211"/>
      <c r="AT149" s="212" t="s">
        <v>301</v>
      </c>
      <c r="AU149" s="212" t="s">
        <v>120</v>
      </c>
      <c r="AV149" s="13" t="s">
        <v>85</v>
      </c>
      <c r="AW149" s="13" t="s">
        <v>32</v>
      </c>
      <c r="AX149" s="13" t="s">
        <v>77</v>
      </c>
      <c r="AY149" s="212" t="s">
        <v>292</v>
      </c>
    </row>
    <row r="150" spans="1:65" s="14" customFormat="1" ht="11.25">
      <c r="B150" s="213"/>
      <c r="C150" s="214"/>
      <c r="D150" s="204" t="s">
        <v>301</v>
      </c>
      <c r="E150" s="215" t="s">
        <v>1</v>
      </c>
      <c r="F150" s="216" t="s">
        <v>6950</v>
      </c>
      <c r="G150" s="214"/>
      <c r="H150" s="217">
        <v>13.282999999999999</v>
      </c>
      <c r="I150" s="218"/>
      <c r="J150" s="214"/>
      <c r="K150" s="214"/>
      <c r="L150" s="219"/>
      <c r="M150" s="220"/>
      <c r="N150" s="221"/>
      <c r="O150" s="221"/>
      <c r="P150" s="221"/>
      <c r="Q150" s="221"/>
      <c r="R150" s="221"/>
      <c r="S150" s="221"/>
      <c r="T150" s="222"/>
      <c r="AT150" s="223" t="s">
        <v>301</v>
      </c>
      <c r="AU150" s="223" t="s">
        <v>120</v>
      </c>
      <c r="AV150" s="14" t="s">
        <v>120</v>
      </c>
      <c r="AW150" s="14" t="s">
        <v>32</v>
      </c>
      <c r="AX150" s="14" t="s">
        <v>77</v>
      </c>
      <c r="AY150" s="223" t="s">
        <v>292</v>
      </c>
    </row>
    <row r="151" spans="1:65" s="16" customFormat="1" ht="11.25">
      <c r="B151" s="235"/>
      <c r="C151" s="236"/>
      <c r="D151" s="204" t="s">
        <v>301</v>
      </c>
      <c r="E151" s="237" t="s">
        <v>1</v>
      </c>
      <c r="F151" s="238" t="s">
        <v>316</v>
      </c>
      <c r="G151" s="236"/>
      <c r="H151" s="239">
        <v>13.282999999999999</v>
      </c>
      <c r="I151" s="240"/>
      <c r="J151" s="236"/>
      <c r="K151" s="236"/>
      <c r="L151" s="241"/>
      <c r="M151" s="242"/>
      <c r="N151" s="243"/>
      <c r="O151" s="243"/>
      <c r="P151" s="243"/>
      <c r="Q151" s="243"/>
      <c r="R151" s="243"/>
      <c r="S151" s="243"/>
      <c r="T151" s="244"/>
      <c r="AT151" s="245" t="s">
        <v>301</v>
      </c>
      <c r="AU151" s="245" t="s">
        <v>120</v>
      </c>
      <c r="AV151" s="16" t="s">
        <v>317</v>
      </c>
      <c r="AW151" s="16" t="s">
        <v>32</v>
      </c>
      <c r="AX151" s="16" t="s">
        <v>77</v>
      </c>
      <c r="AY151" s="245" t="s">
        <v>292</v>
      </c>
    </row>
    <row r="152" spans="1:65" s="13" customFormat="1" ht="22.5">
      <c r="B152" s="202"/>
      <c r="C152" s="203"/>
      <c r="D152" s="204" t="s">
        <v>301</v>
      </c>
      <c r="E152" s="205" t="s">
        <v>1</v>
      </c>
      <c r="F152" s="206" t="s">
        <v>6951</v>
      </c>
      <c r="G152" s="203"/>
      <c r="H152" s="205" t="s">
        <v>1</v>
      </c>
      <c r="I152" s="207"/>
      <c r="J152" s="203"/>
      <c r="K152" s="203"/>
      <c r="L152" s="208"/>
      <c r="M152" s="209"/>
      <c r="N152" s="210"/>
      <c r="O152" s="210"/>
      <c r="P152" s="210"/>
      <c r="Q152" s="210"/>
      <c r="R152" s="210"/>
      <c r="S152" s="210"/>
      <c r="T152" s="211"/>
      <c r="AT152" s="212" t="s">
        <v>301</v>
      </c>
      <c r="AU152" s="212" t="s">
        <v>120</v>
      </c>
      <c r="AV152" s="13" t="s">
        <v>85</v>
      </c>
      <c r="AW152" s="13" t="s">
        <v>32</v>
      </c>
      <c r="AX152" s="13" t="s">
        <v>77</v>
      </c>
      <c r="AY152" s="212" t="s">
        <v>292</v>
      </c>
    </row>
    <row r="153" spans="1:65" s="13" customFormat="1" ht="22.5">
      <c r="B153" s="202"/>
      <c r="C153" s="203"/>
      <c r="D153" s="204" t="s">
        <v>301</v>
      </c>
      <c r="E153" s="205" t="s">
        <v>1</v>
      </c>
      <c r="F153" s="206" t="s">
        <v>6949</v>
      </c>
      <c r="G153" s="203"/>
      <c r="H153" s="205" t="s">
        <v>1</v>
      </c>
      <c r="I153" s="207"/>
      <c r="J153" s="203"/>
      <c r="K153" s="203"/>
      <c r="L153" s="208"/>
      <c r="M153" s="209"/>
      <c r="N153" s="210"/>
      <c r="O153" s="210"/>
      <c r="P153" s="210"/>
      <c r="Q153" s="210"/>
      <c r="R153" s="210"/>
      <c r="S153" s="210"/>
      <c r="T153" s="211"/>
      <c r="AT153" s="212" t="s">
        <v>301</v>
      </c>
      <c r="AU153" s="212" t="s">
        <v>120</v>
      </c>
      <c r="AV153" s="13" t="s">
        <v>85</v>
      </c>
      <c r="AW153" s="13" t="s">
        <v>32</v>
      </c>
      <c r="AX153" s="13" t="s">
        <v>77</v>
      </c>
      <c r="AY153" s="212" t="s">
        <v>292</v>
      </c>
    </row>
    <row r="154" spans="1:65" s="14" customFormat="1" ht="11.25">
      <c r="B154" s="213"/>
      <c r="C154" s="214"/>
      <c r="D154" s="204" t="s">
        <v>301</v>
      </c>
      <c r="E154" s="215" t="s">
        <v>1</v>
      </c>
      <c r="F154" s="216" t="s">
        <v>6952</v>
      </c>
      <c r="G154" s="214"/>
      <c r="H154" s="217">
        <v>2.0630000000000002</v>
      </c>
      <c r="I154" s="218"/>
      <c r="J154" s="214"/>
      <c r="K154" s="214"/>
      <c r="L154" s="219"/>
      <c r="M154" s="220"/>
      <c r="N154" s="221"/>
      <c r="O154" s="221"/>
      <c r="P154" s="221"/>
      <c r="Q154" s="221"/>
      <c r="R154" s="221"/>
      <c r="S154" s="221"/>
      <c r="T154" s="222"/>
      <c r="AT154" s="223" t="s">
        <v>301</v>
      </c>
      <c r="AU154" s="223" t="s">
        <v>120</v>
      </c>
      <c r="AV154" s="14" t="s">
        <v>120</v>
      </c>
      <c r="AW154" s="14" t="s">
        <v>32</v>
      </c>
      <c r="AX154" s="14" t="s">
        <v>77</v>
      </c>
      <c r="AY154" s="223" t="s">
        <v>292</v>
      </c>
    </row>
    <row r="155" spans="1:65" s="16" customFormat="1" ht="11.25">
      <c r="B155" s="235"/>
      <c r="C155" s="236"/>
      <c r="D155" s="204" t="s">
        <v>301</v>
      </c>
      <c r="E155" s="237" t="s">
        <v>1</v>
      </c>
      <c r="F155" s="238" t="s">
        <v>316</v>
      </c>
      <c r="G155" s="236"/>
      <c r="H155" s="239">
        <v>2.0630000000000002</v>
      </c>
      <c r="I155" s="240"/>
      <c r="J155" s="236"/>
      <c r="K155" s="236"/>
      <c r="L155" s="241"/>
      <c r="M155" s="242"/>
      <c r="N155" s="243"/>
      <c r="O155" s="243"/>
      <c r="P155" s="243"/>
      <c r="Q155" s="243"/>
      <c r="R155" s="243"/>
      <c r="S155" s="243"/>
      <c r="T155" s="244"/>
      <c r="AT155" s="245" t="s">
        <v>301</v>
      </c>
      <c r="AU155" s="245" t="s">
        <v>120</v>
      </c>
      <c r="AV155" s="16" t="s">
        <v>317</v>
      </c>
      <c r="AW155" s="16" t="s">
        <v>32</v>
      </c>
      <c r="AX155" s="16" t="s">
        <v>77</v>
      </c>
      <c r="AY155" s="245" t="s">
        <v>292</v>
      </c>
    </row>
    <row r="156" spans="1:65" s="15" customFormat="1" ht="11.25">
      <c r="B156" s="224"/>
      <c r="C156" s="225"/>
      <c r="D156" s="204" t="s">
        <v>301</v>
      </c>
      <c r="E156" s="226" t="s">
        <v>1</v>
      </c>
      <c r="F156" s="227" t="s">
        <v>304</v>
      </c>
      <c r="G156" s="225"/>
      <c r="H156" s="228">
        <v>15.346</v>
      </c>
      <c r="I156" s="229"/>
      <c r="J156" s="225"/>
      <c r="K156" s="225"/>
      <c r="L156" s="230"/>
      <c r="M156" s="231"/>
      <c r="N156" s="232"/>
      <c r="O156" s="232"/>
      <c r="P156" s="232"/>
      <c r="Q156" s="232"/>
      <c r="R156" s="232"/>
      <c r="S156" s="232"/>
      <c r="T156" s="233"/>
      <c r="AT156" s="234" t="s">
        <v>301</v>
      </c>
      <c r="AU156" s="234" t="s">
        <v>120</v>
      </c>
      <c r="AV156" s="15" t="s">
        <v>299</v>
      </c>
      <c r="AW156" s="15" t="s">
        <v>32</v>
      </c>
      <c r="AX156" s="15" t="s">
        <v>85</v>
      </c>
      <c r="AY156" s="234" t="s">
        <v>292</v>
      </c>
    </row>
    <row r="157" spans="1:65" s="12" customFormat="1" ht="22.9" customHeight="1">
      <c r="B157" s="173"/>
      <c r="C157" s="174"/>
      <c r="D157" s="175" t="s">
        <v>76</v>
      </c>
      <c r="E157" s="187" t="s">
        <v>346</v>
      </c>
      <c r="F157" s="187" t="s">
        <v>956</v>
      </c>
      <c r="G157" s="174"/>
      <c r="H157" s="174"/>
      <c r="I157" s="177"/>
      <c r="J157" s="188">
        <f>BK157</f>
        <v>0</v>
      </c>
      <c r="K157" s="174"/>
      <c r="L157" s="179"/>
      <c r="M157" s="180"/>
      <c r="N157" s="181"/>
      <c r="O157" s="181"/>
      <c r="P157" s="182">
        <f>SUM(P158:P159)</f>
        <v>0</v>
      </c>
      <c r="Q157" s="181"/>
      <c r="R157" s="182">
        <f>SUM(R158:R159)</f>
        <v>0.25109999999999999</v>
      </c>
      <c r="S157" s="181"/>
      <c r="T157" s="183">
        <f>SUM(T158:T159)</f>
        <v>0</v>
      </c>
      <c r="AR157" s="184" t="s">
        <v>85</v>
      </c>
      <c r="AT157" s="185" t="s">
        <v>76</v>
      </c>
      <c r="AU157" s="185" t="s">
        <v>85</v>
      </c>
      <c r="AY157" s="184" t="s">
        <v>292</v>
      </c>
      <c r="BK157" s="186">
        <f>SUM(BK158:BK159)</f>
        <v>0</v>
      </c>
    </row>
    <row r="158" spans="1:65" s="2" customFormat="1" ht="24.2" customHeight="1">
      <c r="A158" s="35"/>
      <c r="B158" s="36"/>
      <c r="C158" s="189" t="s">
        <v>399</v>
      </c>
      <c r="D158" s="189" t="s">
        <v>294</v>
      </c>
      <c r="E158" s="190" t="s">
        <v>6953</v>
      </c>
      <c r="F158" s="191" t="s">
        <v>6954</v>
      </c>
      <c r="G158" s="192" t="s">
        <v>297</v>
      </c>
      <c r="H158" s="193">
        <v>93</v>
      </c>
      <c r="I158" s="194"/>
      <c r="J158" s="195">
        <f>ROUND(I158*H158,2)</f>
        <v>0</v>
      </c>
      <c r="K158" s="191" t="s">
        <v>298</v>
      </c>
      <c r="L158" s="40"/>
      <c r="M158" s="196" t="s">
        <v>1</v>
      </c>
      <c r="N158" s="197" t="s">
        <v>42</v>
      </c>
      <c r="O158" s="72"/>
      <c r="P158" s="198">
        <f>O158*H158</f>
        <v>0</v>
      </c>
      <c r="Q158" s="198">
        <v>2.7000000000000001E-3</v>
      </c>
      <c r="R158" s="198">
        <f>Q158*H158</f>
        <v>0.25109999999999999</v>
      </c>
      <c r="S158" s="198">
        <v>0</v>
      </c>
      <c r="T158" s="199">
        <f>S158*H158</f>
        <v>0</v>
      </c>
      <c r="U158" s="35"/>
      <c r="V158" s="35"/>
      <c r="W158" s="35"/>
      <c r="X158" s="35"/>
      <c r="Y158" s="35"/>
      <c r="Z158" s="35"/>
      <c r="AA158" s="35"/>
      <c r="AB158" s="35"/>
      <c r="AC158" s="35"/>
      <c r="AD158" s="35"/>
      <c r="AE158" s="35"/>
      <c r="AR158" s="200" t="s">
        <v>299</v>
      </c>
      <c r="AT158" s="200" t="s">
        <v>294</v>
      </c>
      <c r="AU158" s="200" t="s">
        <v>120</v>
      </c>
      <c r="AY158" s="18" t="s">
        <v>292</v>
      </c>
      <c r="BE158" s="201">
        <f>IF(N158="základní",J158,0)</f>
        <v>0</v>
      </c>
      <c r="BF158" s="201">
        <f>IF(N158="snížená",J158,0)</f>
        <v>0</v>
      </c>
      <c r="BG158" s="201">
        <f>IF(N158="zákl. přenesená",J158,0)</f>
        <v>0</v>
      </c>
      <c r="BH158" s="201">
        <f>IF(N158="sníž. přenesená",J158,0)</f>
        <v>0</v>
      </c>
      <c r="BI158" s="201">
        <f>IF(N158="nulová",J158,0)</f>
        <v>0</v>
      </c>
      <c r="BJ158" s="18" t="s">
        <v>85</v>
      </c>
      <c r="BK158" s="201">
        <f>ROUND(I158*H158,2)</f>
        <v>0</v>
      </c>
      <c r="BL158" s="18" t="s">
        <v>299</v>
      </c>
      <c r="BM158" s="200" t="s">
        <v>6955</v>
      </c>
    </row>
    <row r="159" spans="1:65" s="14" customFormat="1" ht="11.25">
      <c r="B159" s="213"/>
      <c r="C159" s="214"/>
      <c r="D159" s="204" t="s">
        <v>301</v>
      </c>
      <c r="E159" s="215" t="s">
        <v>1</v>
      </c>
      <c r="F159" s="216" t="s">
        <v>6956</v>
      </c>
      <c r="G159" s="214"/>
      <c r="H159" s="217">
        <v>93</v>
      </c>
      <c r="I159" s="218"/>
      <c r="J159" s="214"/>
      <c r="K159" s="214"/>
      <c r="L159" s="219"/>
      <c r="M159" s="220"/>
      <c r="N159" s="221"/>
      <c r="O159" s="221"/>
      <c r="P159" s="221"/>
      <c r="Q159" s="221"/>
      <c r="R159" s="221"/>
      <c r="S159" s="221"/>
      <c r="T159" s="222"/>
      <c r="AT159" s="223" t="s">
        <v>301</v>
      </c>
      <c r="AU159" s="223" t="s">
        <v>120</v>
      </c>
      <c r="AV159" s="14" t="s">
        <v>120</v>
      </c>
      <c r="AW159" s="14" t="s">
        <v>32</v>
      </c>
      <c r="AX159" s="14" t="s">
        <v>85</v>
      </c>
      <c r="AY159" s="223" t="s">
        <v>292</v>
      </c>
    </row>
    <row r="160" spans="1:65" s="12" customFormat="1" ht="22.9" customHeight="1">
      <c r="B160" s="173"/>
      <c r="C160" s="174"/>
      <c r="D160" s="175" t="s">
        <v>76</v>
      </c>
      <c r="E160" s="187" t="s">
        <v>362</v>
      </c>
      <c r="F160" s="187" t="s">
        <v>1435</v>
      </c>
      <c r="G160" s="174"/>
      <c r="H160" s="174"/>
      <c r="I160" s="177"/>
      <c r="J160" s="188">
        <f>BK160</f>
        <v>0</v>
      </c>
      <c r="K160" s="174"/>
      <c r="L160" s="179"/>
      <c r="M160" s="180"/>
      <c r="N160" s="181"/>
      <c r="O160" s="181"/>
      <c r="P160" s="182">
        <f>SUM(P161:P162)</f>
        <v>0</v>
      </c>
      <c r="Q160" s="181"/>
      <c r="R160" s="182">
        <f>SUM(R161:R162)</f>
        <v>1.04844</v>
      </c>
      <c r="S160" s="181"/>
      <c r="T160" s="183">
        <f>SUM(T161:T162)</f>
        <v>0</v>
      </c>
      <c r="AR160" s="184" t="s">
        <v>85</v>
      </c>
      <c r="AT160" s="185" t="s">
        <v>76</v>
      </c>
      <c r="AU160" s="185" t="s">
        <v>85</v>
      </c>
      <c r="AY160" s="184" t="s">
        <v>292</v>
      </c>
      <c r="BK160" s="186">
        <f>SUM(BK161:BK162)</f>
        <v>0</v>
      </c>
    </row>
    <row r="161" spans="1:65" s="2" customFormat="1" ht="16.5" customHeight="1">
      <c r="A161" s="35"/>
      <c r="B161" s="36"/>
      <c r="C161" s="189" t="s">
        <v>404</v>
      </c>
      <c r="D161" s="189" t="s">
        <v>294</v>
      </c>
      <c r="E161" s="190" t="s">
        <v>6957</v>
      </c>
      <c r="F161" s="191" t="s">
        <v>6958</v>
      </c>
      <c r="G161" s="192" t="s">
        <v>581</v>
      </c>
      <c r="H161" s="193">
        <v>12</v>
      </c>
      <c r="I161" s="194"/>
      <c r="J161" s="195">
        <f>ROUND(I161*H161,2)</f>
        <v>0</v>
      </c>
      <c r="K161" s="191" t="s">
        <v>298</v>
      </c>
      <c r="L161" s="40"/>
      <c r="M161" s="196" t="s">
        <v>1</v>
      </c>
      <c r="N161" s="197" t="s">
        <v>42</v>
      </c>
      <c r="O161" s="72"/>
      <c r="P161" s="198">
        <f>O161*H161</f>
        <v>0</v>
      </c>
      <c r="Q161" s="198">
        <v>7.2870000000000004E-2</v>
      </c>
      <c r="R161" s="198">
        <f>Q161*H161</f>
        <v>0.87444000000000011</v>
      </c>
      <c r="S161" s="198">
        <v>0</v>
      </c>
      <c r="T161" s="199">
        <f>S161*H161</f>
        <v>0</v>
      </c>
      <c r="U161" s="35"/>
      <c r="V161" s="35"/>
      <c r="W161" s="35"/>
      <c r="X161" s="35"/>
      <c r="Y161" s="35"/>
      <c r="Z161" s="35"/>
      <c r="AA161" s="35"/>
      <c r="AB161" s="35"/>
      <c r="AC161" s="35"/>
      <c r="AD161" s="35"/>
      <c r="AE161" s="35"/>
      <c r="AR161" s="200" t="s">
        <v>299</v>
      </c>
      <c r="AT161" s="200" t="s">
        <v>294</v>
      </c>
      <c r="AU161" s="200" t="s">
        <v>120</v>
      </c>
      <c r="AY161" s="18" t="s">
        <v>292</v>
      </c>
      <c r="BE161" s="201">
        <f>IF(N161="základní",J161,0)</f>
        <v>0</v>
      </c>
      <c r="BF161" s="201">
        <f>IF(N161="snížená",J161,0)</f>
        <v>0</v>
      </c>
      <c r="BG161" s="201">
        <f>IF(N161="zákl. přenesená",J161,0)</f>
        <v>0</v>
      </c>
      <c r="BH161" s="201">
        <f>IF(N161="sníž. přenesená",J161,0)</f>
        <v>0</v>
      </c>
      <c r="BI161" s="201">
        <f>IF(N161="nulová",J161,0)</f>
        <v>0</v>
      </c>
      <c r="BJ161" s="18" t="s">
        <v>85</v>
      </c>
      <c r="BK161" s="201">
        <f>ROUND(I161*H161,2)</f>
        <v>0</v>
      </c>
      <c r="BL161" s="18" t="s">
        <v>299</v>
      </c>
      <c r="BM161" s="200" t="s">
        <v>6959</v>
      </c>
    </row>
    <row r="162" spans="1:65" s="2" customFormat="1" ht="49.15" customHeight="1">
      <c r="A162" s="35"/>
      <c r="B162" s="36"/>
      <c r="C162" s="246" t="s">
        <v>415</v>
      </c>
      <c r="D162" s="246" t="s">
        <v>626</v>
      </c>
      <c r="E162" s="247" t="s">
        <v>6960</v>
      </c>
      <c r="F162" s="248" t="s">
        <v>6961</v>
      </c>
      <c r="G162" s="249" t="s">
        <v>581</v>
      </c>
      <c r="H162" s="250">
        <v>12</v>
      </c>
      <c r="I162" s="251"/>
      <c r="J162" s="252">
        <f>ROUND(I162*H162,2)</f>
        <v>0</v>
      </c>
      <c r="K162" s="248" t="s">
        <v>1</v>
      </c>
      <c r="L162" s="253"/>
      <c r="M162" s="254" t="s">
        <v>1</v>
      </c>
      <c r="N162" s="255" t="s">
        <v>42</v>
      </c>
      <c r="O162" s="72"/>
      <c r="P162" s="198">
        <f>O162*H162</f>
        <v>0</v>
      </c>
      <c r="Q162" s="198">
        <v>1.4500000000000001E-2</v>
      </c>
      <c r="R162" s="198">
        <f>Q162*H162</f>
        <v>0.17400000000000002</v>
      </c>
      <c r="S162" s="198">
        <v>0</v>
      </c>
      <c r="T162" s="199">
        <f>S162*H162</f>
        <v>0</v>
      </c>
      <c r="U162" s="35"/>
      <c r="V162" s="35"/>
      <c r="W162" s="35"/>
      <c r="X162" s="35"/>
      <c r="Y162" s="35"/>
      <c r="Z162" s="35"/>
      <c r="AA162" s="35"/>
      <c r="AB162" s="35"/>
      <c r="AC162" s="35"/>
      <c r="AD162" s="35"/>
      <c r="AE162" s="35"/>
      <c r="AR162" s="200" t="s">
        <v>357</v>
      </c>
      <c r="AT162" s="200" t="s">
        <v>626</v>
      </c>
      <c r="AU162" s="200" t="s">
        <v>120</v>
      </c>
      <c r="AY162" s="18" t="s">
        <v>292</v>
      </c>
      <c r="BE162" s="201">
        <f>IF(N162="základní",J162,0)</f>
        <v>0</v>
      </c>
      <c r="BF162" s="201">
        <f>IF(N162="snížená",J162,0)</f>
        <v>0</v>
      </c>
      <c r="BG162" s="201">
        <f>IF(N162="zákl. přenesená",J162,0)</f>
        <v>0</v>
      </c>
      <c r="BH162" s="201">
        <f>IF(N162="sníž. přenesená",J162,0)</f>
        <v>0</v>
      </c>
      <c r="BI162" s="201">
        <f>IF(N162="nulová",J162,0)</f>
        <v>0</v>
      </c>
      <c r="BJ162" s="18" t="s">
        <v>85</v>
      </c>
      <c r="BK162" s="201">
        <f>ROUND(I162*H162,2)</f>
        <v>0</v>
      </c>
      <c r="BL162" s="18" t="s">
        <v>299</v>
      </c>
      <c r="BM162" s="200" t="s">
        <v>6962</v>
      </c>
    </row>
    <row r="163" spans="1:65" s="12" customFormat="1" ht="22.9" customHeight="1">
      <c r="B163" s="173"/>
      <c r="C163" s="174"/>
      <c r="D163" s="175" t="s">
        <v>76</v>
      </c>
      <c r="E163" s="187" t="s">
        <v>1488</v>
      </c>
      <c r="F163" s="187" t="s">
        <v>1489</v>
      </c>
      <c r="G163" s="174"/>
      <c r="H163" s="174"/>
      <c r="I163" s="177"/>
      <c r="J163" s="188">
        <f>BK163</f>
        <v>0</v>
      </c>
      <c r="K163" s="174"/>
      <c r="L163" s="179"/>
      <c r="M163" s="180"/>
      <c r="N163" s="181"/>
      <c r="O163" s="181"/>
      <c r="P163" s="182">
        <f>P164</f>
        <v>0</v>
      </c>
      <c r="Q163" s="181"/>
      <c r="R163" s="182">
        <f>R164</f>
        <v>0</v>
      </c>
      <c r="S163" s="181"/>
      <c r="T163" s="183">
        <f>T164</f>
        <v>0</v>
      </c>
      <c r="AR163" s="184" t="s">
        <v>85</v>
      </c>
      <c r="AT163" s="185" t="s">
        <v>76</v>
      </c>
      <c r="AU163" s="185" t="s">
        <v>85</v>
      </c>
      <c r="AY163" s="184" t="s">
        <v>292</v>
      </c>
      <c r="BK163" s="186">
        <f>BK164</f>
        <v>0</v>
      </c>
    </row>
    <row r="164" spans="1:65" s="2" customFormat="1" ht="16.5" customHeight="1">
      <c r="A164" s="35"/>
      <c r="B164" s="36"/>
      <c r="C164" s="189" t="s">
        <v>8</v>
      </c>
      <c r="D164" s="189" t="s">
        <v>294</v>
      </c>
      <c r="E164" s="190" t="s">
        <v>1491</v>
      </c>
      <c r="F164" s="191" t="s">
        <v>1492</v>
      </c>
      <c r="G164" s="192" t="s">
        <v>365</v>
      </c>
      <c r="H164" s="193">
        <v>83.704999999999998</v>
      </c>
      <c r="I164" s="194"/>
      <c r="J164" s="195">
        <f>ROUND(I164*H164,2)</f>
        <v>0</v>
      </c>
      <c r="K164" s="191" t="s">
        <v>298</v>
      </c>
      <c r="L164" s="40"/>
      <c r="M164" s="196" t="s">
        <v>1</v>
      </c>
      <c r="N164" s="197" t="s">
        <v>42</v>
      </c>
      <c r="O164" s="72"/>
      <c r="P164" s="198">
        <f>O164*H164</f>
        <v>0</v>
      </c>
      <c r="Q164" s="198">
        <v>0</v>
      </c>
      <c r="R164" s="198">
        <f>Q164*H164</f>
        <v>0</v>
      </c>
      <c r="S164" s="198">
        <v>0</v>
      </c>
      <c r="T164" s="199">
        <f>S164*H164</f>
        <v>0</v>
      </c>
      <c r="U164" s="35"/>
      <c r="V164" s="35"/>
      <c r="W164" s="35"/>
      <c r="X164" s="35"/>
      <c r="Y164" s="35"/>
      <c r="Z164" s="35"/>
      <c r="AA164" s="35"/>
      <c r="AB164" s="35"/>
      <c r="AC164" s="35"/>
      <c r="AD164" s="35"/>
      <c r="AE164" s="35"/>
      <c r="AR164" s="200" t="s">
        <v>299</v>
      </c>
      <c r="AT164" s="200" t="s">
        <v>294</v>
      </c>
      <c r="AU164" s="200" t="s">
        <v>120</v>
      </c>
      <c r="AY164" s="18" t="s">
        <v>292</v>
      </c>
      <c r="BE164" s="201">
        <f>IF(N164="základní",J164,0)</f>
        <v>0</v>
      </c>
      <c r="BF164" s="201">
        <f>IF(N164="snížená",J164,0)</f>
        <v>0</v>
      </c>
      <c r="BG164" s="201">
        <f>IF(N164="zákl. přenesená",J164,0)</f>
        <v>0</v>
      </c>
      <c r="BH164" s="201">
        <f>IF(N164="sníž. přenesená",J164,0)</f>
        <v>0</v>
      </c>
      <c r="BI164" s="201">
        <f>IF(N164="nulová",J164,0)</f>
        <v>0</v>
      </c>
      <c r="BJ164" s="18" t="s">
        <v>85</v>
      </c>
      <c r="BK164" s="201">
        <f>ROUND(I164*H164,2)</f>
        <v>0</v>
      </c>
      <c r="BL164" s="18" t="s">
        <v>299</v>
      </c>
      <c r="BM164" s="200" t="s">
        <v>6963</v>
      </c>
    </row>
    <row r="165" spans="1:65" s="12" customFormat="1" ht="25.9" customHeight="1">
      <c r="B165" s="173"/>
      <c r="C165" s="174"/>
      <c r="D165" s="175" t="s">
        <v>76</v>
      </c>
      <c r="E165" s="176" t="s">
        <v>1494</v>
      </c>
      <c r="F165" s="176" t="s">
        <v>1495</v>
      </c>
      <c r="G165" s="174"/>
      <c r="H165" s="174"/>
      <c r="I165" s="177"/>
      <c r="J165" s="178">
        <f>BK165</f>
        <v>0</v>
      </c>
      <c r="K165" s="174"/>
      <c r="L165" s="179"/>
      <c r="M165" s="180"/>
      <c r="N165" s="181"/>
      <c r="O165" s="181"/>
      <c r="P165" s="182">
        <f>P166</f>
        <v>0</v>
      </c>
      <c r="Q165" s="181"/>
      <c r="R165" s="182">
        <f>R166</f>
        <v>0.31471199999999999</v>
      </c>
      <c r="S165" s="181"/>
      <c r="T165" s="183">
        <f>T166</f>
        <v>0</v>
      </c>
      <c r="AR165" s="184" t="s">
        <v>120</v>
      </c>
      <c r="AT165" s="185" t="s">
        <v>76</v>
      </c>
      <c r="AU165" s="185" t="s">
        <v>77</v>
      </c>
      <c r="AY165" s="184" t="s">
        <v>292</v>
      </c>
      <c r="BK165" s="186">
        <f>BK166</f>
        <v>0</v>
      </c>
    </row>
    <row r="166" spans="1:65" s="12" customFormat="1" ht="22.9" customHeight="1">
      <c r="B166" s="173"/>
      <c r="C166" s="174"/>
      <c r="D166" s="175" t="s">
        <v>76</v>
      </c>
      <c r="E166" s="187" t="s">
        <v>1496</v>
      </c>
      <c r="F166" s="187" t="s">
        <v>1497</v>
      </c>
      <c r="G166" s="174"/>
      <c r="H166" s="174"/>
      <c r="I166" s="177"/>
      <c r="J166" s="188">
        <f>BK166</f>
        <v>0</v>
      </c>
      <c r="K166" s="174"/>
      <c r="L166" s="179"/>
      <c r="M166" s="180"/>
      <c r="N166" s="181"/>
      <c r="O166" s="181"/>
      <c r="P166" s="182">
        <f>SUM(P167:P180)</f>
        <v>0</v>
      </c>
      <c r="Q166" s="181"/>
      <c r="R166" s="182">
        <f>SUM(R167:R180)</f>
        <v>0.31471199999999999</v>
      </c>
      <c r="S166" s="181"/>
      <c r="T166" s="183">
        <f>SUM(T167:T180)</f>
        <v>0</v>
      </c>
      <c r="AR166" s="184" t="s">
        <v>120</v>
      </c>
      <c r="AT166" s="185" t="s">
        <v>76</v>
      </c>
      <c r="AU166" s="185" t="s">
        <v>85</v>
      </c>
      <c r="AY166" s="184" t="s">
        <v>292</v>
      </c>
      <c r="BK166" s="186">
        <f>SUM(BK167:BK180)</f>
        <v>0</v>
      </c>
    </row>
    <row r="167" spans="1:65" s="2" customFormat="1" ht="24.2" customHeight="1">
      <c r="A167" s="35"/>
      <c r="B167" s="36"/>
      <c r="C167" s="189" t="s">
        <v>438</v>
      </c>
      <c r="D167" s="189" t="s">
        <v>294</v>
      </c>
      <c r="E167" s="190" t="s">
        <v>6964</v>
      </c>
      <c r="F167" s="191" t="s">
        <v>6965</v>
      </c>
      <c r="G167" s="192" t="s">
        <v>297</v>
      </c>
      <c r="H167" s="193">
        <v>27.9</v>
      </c>
      <c r="I167" s="194"/>
      <c r="J167" s="195">
        <f>ROUND(I167*H167,2)</f>
        <v>0</v>
      </c>
      <c r="K167" s="191" t="s">
        <v>298</v>
      </c>
      <c r="L167" s="40"/>
      <c r="M167" s="196" t="s">
        <v>1</v>
      </c>
      <c r="N167" s="197" t="s">
        <v>42</v>
      </c>
      <c r="O167" s="72"/>
      <c r="P167" s="198">
        <f>O167*H167</f>
        <v>0</v>
      </c>
      <c r="Q167" s="198">
        <v>0</v>
      </c>
      <c r="R167" s="198">
        <f>Q167*H167</f>
        <v>0</v>
      </c>
      <c r="S167" s="198">
        <v>0</v>
      </c>
      <c r="T167" s="199">
        <f>S167*H167</f>
        <v>0</v>
      </c>
      <c r="U167" s="35"/>
      <c r="V167" s="35"/>
      <c r="W167" s="35"/>
      <c r="X167" s="35"/>
      <c r="Y167" s="35"/>
      <c r="Z167" s="35"/>
      <c r="AA167" s="35"/>
      <c r="AB167" s="35"/>
      <c r="AC167" s="35"/>
      <c r="AD167" s="35"/>
      <c r="AE167" s="35"/>
      <c r="AR167" s="200" t="s">
        <v>438</v>
      </c>
      <c r="AT167" s="200" t="s">
        <v>294</v>
      </c>
      <c r="AU167" s="200" t="s">
        <v>120</v>
      </c>
      <c r="AY167" s="18" t="s">
        <v>292</v>
      </c>
      <c r="BE167" s="201">
        <f>IF(N167="základní",J167,0)</f>
        <v>0</v>
      </c>
      <c r="BF167" s="201">
        <f>IF(N167="snížená",J167,0)</f>
        <v>0</v>
      </c>
      <c r="BG167" s="201">
        <f>IF(N167="zákl. přenesená",J167,0)</f>
        <v>0</v>
      </c>
      <c r="BH167" s="201">
        <f>IF(N167="sníž. přenesená",J167,0)</f>
        <v>0</v>
      </c>
      <c r="BI167" s="201">
        <f>IF(N167="nulová",J167,0)</f>
        <v>0</v>
      </c>
      <c r="BJ167" s="18" t="s">
        <v>85</v>
      </c>
      <c r="BK167" s="201">
        <f>ROUND(I167*H167,2)</f>
        <v>0</v>
      </c>
      <c r="BL167" s="18" t="s">
        <v>438</v>
      </c>
      <c r="BM167" s="200" t="s">
        <v>6966</v>
      </c>
    </row>
    <row r="168" spans="1:65" s="14" customFormat="1" ht="11.25">
      <c r="B168" s="213"/>
      <c r="C168" s="214"/>
      <c r="D168" s="204" t="s">
        <v>301</v>
      </c>
      <c r="E168" s="215" t="s">
        <v>1</v>
      </c>
      <c r="F168" s="216" t="s">
        <v>6967</v>
      </c>
      <c r="G168" s="214"/>
      <c r="H168" s="217">
        <v>27.9</v>
      </c>
      <c r="I168" s="218"/>
      <c r="J168" s="214"/>
      <c r="K168" s="214"/>
      <c r="L168" s="219"/>
      <c r="M168" s="220"/>
      <c r="N168" s="221"/>
      <c r="O168" s="221"/>
      <c r="P168" s="221"/>
      <c r="Q168" s="221"/>
      <c r="R168" s="221"/>
      <c r="S168" s="221"/>
      <c r="T168" s="222"/>
      <c r="AT168" s="223" t="s">
        <v>301</v>
      </c>
      <c r="AU168" s="223" t="s">
        <v>120</v>
      </c>
      <c r="AV168" s="14" t="s">
        <v>120</v>
      </c>
      <c r="AW168" s="14" t="s">
        <v>32</v>
      </c>
      <c r="AX168" s="14" t="s">
        <v>85</v>
      </c>
      <c r="AY168" s="223" t="s">
        <v>292</v>
      </c>
    </row>
    <row r="169" spans="1:65" s="2" customFormat="1" ht="16.5" customHeight="1">
      <c r="A169" s="35"/>
      <c r="B169" s="36"/>
      <c r="C169" s="246" t="s">
        <v>445</v>
      </c>
      <c r="D169" s="246" t="s">
        <v>626</v>
      </c>
      <c r="E169" s="247" t="s">
        <v>1506</v>
      </c>
      <c r="F169" s="248" t="s">
        <v>1507</v>
      </c>
      <c r="G169" s="249" t="s">
        <v>1508</v>
      </c>
      <c r="H169" s="250">
        <v>11.16</v>
      </c>
      <c r="I169" s="251"/>
      <c r="J169" s="252">
        <f>ROUND(I169*H169,2)</f>
        <v>0</v>
      </c>
      <c r="K169" s="248" t="s">
        <v>298</v>
      </c>
      <c r="L169" s="253"/>
      <c r="M169" s="254" t="s">
        <v>1</v>
      </c>
      <c r="N169" s="255" t="s">
        <v>42</v>
      </c>
      <c r="O169" s="72"/>
      <c r="P169" s="198">
        <f>O169*H169</f>
        <v>0</v>
      </c>
      <c r="Q169" s="198">
        <v>1E-3</v>
      </c>
      <c r="R169" s="198">
        <f>Q169*H169</f>
        <v>1.116E-2</v>
      </c>
      <c r="S169" s="198">
        <v>0</v>
      </c>
      <c r="T169" s="199">
        <f>S169*H169</f>
        <v>0</v>
      </c>
      <c r="U169" s="35"/>
      <c r="V169" s="35"/>
      <c r="W169" s="35"/>
      <c r="X169" s="35"/>
      <c r="Y169" s="35"/>
      <c r="Z169" s="35"/>
      <c r="AA169" s="35"/>
      <c r="AB169" s="35"/>
      <c r="AC169" s="35"/>
      <c r="AD169" s="35"/>
      <c r="AE169" s="35"/>
      <c r="AR169" s="200" t="s">
        <v>573</v>
      </c>
      <c r="AT169" s="200" t="s">
        <v>626</v>
      </c>
      <c r="AU169" s="200" t="s">
        <v>120</v>
      </c>
      <c r="AY169" s="18" t="s">
        <v>292</v>
      </c>
      <c r="BE169" s="201">
        <f>IF(N169="základní",J169,0)</f>
        <v>0</v>
      </c>
      <c r="BF169" s="201">
        <f>IF(N169="snížená",J169,0)</f>
        <v>0</v>
      </c>
      <c r="BG169" s="201">
        <f>IF(N169="zákl. přenesená",J169,0)</f>
        <v>0</v>
      </c>
      <c r="BH169" s="201">
        <f>IF(N169="sníž. přenesená",J169,0)</f>
        <v>0</v>
      </c>
      <c r="BI169" s="201">
        <f>IF(N169="nulová",J169,0)</f>
        <v>0</v>
      </c>
      <c r="BJ169" s="18" t="s">
        <v>85</v>
      </c>
      <c r="BK169" s="201">
        <f>ROUND(I169*H169,2)</f>
        <v>0</v>
      </c>
      <c r="BL169" s="18" t="s">
        <v>438</v>
      </c>
      <c r="BM169" s="200" t="s">
        <v>6968</v>
      </c>
    </row>
    <row r="170" spans="1:65" s="14" customFormat="1" ht="11.25">
      <c r="B170" s="213"/>
      <c r="C170" s="214"/>
      <c r="D170" s="204" t="s">
        <v>301</v>
      </c>
      <c r="E170" s="214"/>
      <c r="F170" s="216" t="s">
        <v>6969</v>
      </c>
      <c r="G170" s="214"/>
      <c r="H170" s="217">
        <v>11.16</v>
      </c>
      <c r="I170" s="218"/>
      <c r="J170" s="214"/>
      <c r="K170" s="214"/>
      <c r="L170" s="219"/>
      <c r="M170" s="220"/>
      <c r="N170" s="221"/>
      <c r="O170" s="221"/>
      <c r="P170" s="221"/>
      <c r="Q170" s="221"/>
      <c r="R170" s="221"/>
      <c r="S170" s="221"/>
      <c r="T170" s="222"/>
      <c r="AT170" s="223" t="s">
        <v>301</v>
      </c>
      <c r="AU170" s="223" t="s">
        <v>120</v>
      </c>
      <c r="AV170" s="14" t="s">
        <v>120</v>
      </c>
      <c r="AW170" s="14" t="s">
        <v>4</v>
      </c>
      <c r="AX170" s="14" t="s">
        <v>85</v>
      </c>
      <c r="AY170" s="223" t="s">
        <v>292</v>
      </c>
    </row>
    <row r="171" spans="1:65" s="2" customFormat="1" ht="24.2" customHeight="1">
      <c r="A171" s="35"/>
      <c r="B171" s="36"/>
      <c r="C171" s="189" t="s">
        <v>449</v>
      </c>
      <c r="D171" s="189" t="s">
        <v>294</v>
      </c>
      <c r="E171" s="190" t="s">
        <v>1499</v>
      </c>
      <c r="F171" s="191" t="s">
        <v>1500</v>
      </c>
      <c r="G171" s="192" t="s">
        <v>297</v>
      </c>
      <c r="H171" s="193">
        <v>27.9</v>
      </c>
      <c r="I171" s="194"/>
      <c r="J171" s="195">
        <f>ROUND(I171*H171,2)</f>
        <v>0</v>
      </c>
      <c r="K171" s="191" t="s">
        <v>298</v>
      </c>
      <c r="L171" s="40"/>
      <c r="M171" s="196" t="s">
        <v>1</v>
      </c>
      <c r="N171" s="197" t="s">
        <v>42</v>
      </c>
      <c r="O171" s="72"/>
      <c r="P171" s="198">
        <f>O171*H171</f>
        <v>0</v>
      </c>
      <c r="Q171" s="198">
        <v>0</v>
      </c>
      <c r="R171" s="198">
        <f>Q171*H171</f>
        <v>0</v>
      </c>
      <c r="S171" s="198">
        <v>0</v>
      </c>
      <c r="T171" s="199">
        <f>S171*H171</f>
        <v>0</v>
      </c>
      <c r="U171" s="35"/>
      <c r="V171" s="35"/>
      <c r="W171" s="35"/>
      <c r="X171" s="35"/>
      <c r="Y171" s="35"/>
      <c r="Z171" s="35"/>
      <c r="AA171" s="35"/>
      <c r="AB171" s="35"/>
      <c r="AC171" s="35"/>
      <c r="AD171" s="35"/>
      <c r="AE171" s="35"/>
      <c r="AR171" s="200" t="s">
        <v>438</v>
      </c>
      <c r="AT171" s="200" t="s">
        <v>294</v>
      </c>
      <c r="AU171" s="200" t="s">
        <v>120</v>
      </c>
      <c r="AY171" s="18" t="s">
        <v>292</v>
      </c>
      <c r="BE171" s="201">
        <f>IF(N171="základní",J171,0)</f>
        <v>0</v>
      </c>
      <c r="BF171" s="201">
        <f>IF(N171="snížená",J171,0)</f>
        <v>0</v>
      </c>
      <c r="BG171" s="201">
        <f>IF(N171="zákl. přenesená",J171,0)</f>
        <v>0</v>
      </c>
      <c r="BH171" s="201">
        <f>IF(N171="sníž. přenesená",J171,0)</f>
        <v>0</v>
      </c>
      <c r="BI171" s="201">
        <f>IF(N171="nulová",J171,0)</f>
        <v>0</v>
      </c>
      <c r="BJ171" s="18" t="s">
        <v>85</v>
      </c>
      <c r="BK171" s="201">
        <f>ROUND(I171*H171,2)</f>
        <v>0</v>
      </c>
      <c r="BL171" s="18" t="s">
        <v>438</v>
      </c>
      <c r="BM171" s="200" t="s">
        <v>6970</v>
      </c>
    </row>
    <row r="172" spans="1:65" s="14" customFormat="1" ht="11.25">
      <c r="B172" s="213"/>
      <c r="C172" s="214"/>
      <c r="D172" s="204" t="s">
        <v>301</v>
      </c>
      <c r="E172" s="215" t="s">
        <v>1</v>
      </c>
      <c r="F172" s="216" t="s">
        <v>6971</v>
      </c>
      <c r="G172" s="214"/>
      <c r="H172" s="217">
        <v>27.9</v>
      </c>
      <c r="I172" s="218"/>
      <c r="J172" s="214"/>
      <c r="K172" s="214"/>
      <c r="L172" s="219"/>
      <c r="M172" s="220"/>
      <c r="N172" s="221"/>
      <c r="O172" s="221"/>
      <c r="P172" s="221"/>
      <c r="Q172" s="221"/>
      <c r="R172" s="221"/>
      <c r="S172" s="221"/>
      <c r="T172" s="222"/>
      <c r="AT172" s="223" t="s">
        <v>301</v>
      </c>
      <c r="AU172" s="223" t="s">
        <v>120</v>
      </c>
      <c r="AV172" s="14" t="s">
        <v>120</v>
      </c>
      <c r="AW172" s="14" t="s">
        <v>32</v>
      </c>
      <c r="AX172" s="14" t="s">
        <v>85</v>
      </c>
      <c r="AY172" s="223" t="s">
        <v>292</v>
      </c>
    </row>
    <row r="173" spans="1:65" s="2" customFormat="1" ht="16.5" customHeight="1">
      <c r="A173" s="35"/>
      <c r="B173" s="36"/>
      <c r="C173" s="246" t="s">
        <v>454</v>
      </c>
      <c r="D173" s="246" t="s">
        <v>626</v>
      </c>
      <c r="E173" s="247" t="s">
        <v>1506</v>
      </c>
      <c r="F173" s="248" t="s">
        <v>1507</v>
      </c>
      <c r="G173" s="249" t="s">
        <v>1508</v>
      </c>
      <c r="H173" s="250">
        <v>11.16</v>
      </c>
      <c r="I173" s="251"/>
      <c r="J173" s="252">
        <f>ROUND(I173*H173,2)</f>
        <v>0</v>
      </c>
      <c r="K173" s="248" t="s">
        <v>298</v>
      </c>
      <c r="L173" s="253"/>
      <c r="M173" s="254" t="s">
        <v>1</v>
      </c>
      <c r="N173" s="255" t="s">
        <v>42</v>
      </c>
      <c r="O173" s="72"/>
      <c r="P173" s="198">
        <f>O173*H173</f>
        <v>0</v>
      </c>
      <c r="Q173" s="198">
        <v>1E-3</v>
      </c>
      <c r="R173" s="198">
        <f>Q173*H173</f>
        <v>1.116E-2</v>
      </c>
      <c r="S173" s="198">
        <v>0</v>
      </c>
      <c r="T173" s="199">
        <f>S173*H173</f>
        <v>0</v>
      </c>
      <c r="U173" s="35"/>
      <c r="V173" s="35"/>
      <c r="W173" s="35"/>
      <c r="X173" s="35"/>
      <c r="Y173" s="35"/>
      <c r="Z173" s="35"/>
      <c r="AA173" s="35"/>
      <c r="AB173" s="35"/>
      <c r="AC173" s="35"/>
      <c r="AD173" s="35"/>
      <c r="AE173" s="35"/>
      <c r="AR173" s="200" t="s">
        <v>573</v>
      </c>
      <c r="AT173" s="200" t="s">
        <v>626</v>
      </c>
      <c r="AU173" s="200" t="s">
        <v>120</v>
      </c>
      <c r="AY173" s="18" t="s">
        <v>292</v>
      </c>
      <c r="BE173" s="201">
        <f>IF(N173="základní",J173,0)</f>
        <v>0</v>
      </c>
      <c r="BF173" s="201">
        <f>IF(N173="snížená",J173,0)</f>
        <v>0</v>
      </c>
      <c r="BG173" s="201">
        <f>IF(N173="zákl. přenesená",J173,0)</f>
        <v>0</v>
      </c>
      <c r="BH173" s="201">
        <f>IF(N173="sníž. přenesená",J173,0)</f>
        <v>0</v>
      </c>
      <c r="BI173" s="201">
        <f>IF(N173="nulová",J173,0)</f>
        <v>0</v>
      </c>
      <c r="BJ173" s="18" t="s">
        <v>85</v>
      </c>
      <c r="BK173" s="201">
        <f>ROUND(I173*H173,2)</f>
        <v>0</v>
      </c>
      <c r="BL173" s="18" t="s">
        <v>438</v>
      </c>
      <c r="BM173" s="200" t="s">
        <v>6972</v>
      </c>
    </row>
    <row r="174" spans="1:65" s="14" customFormat="1" ht="11.25">
      <c r="B174" s="213"/>
      <c r="C174" s="214"/>
      <c r="D174" s="204" t="s">
        <v>301</v>
      </c>
      <c r="E174" s="214"/>
      <c r="F174" s="216" t="s">
        <v>6969</v>
      </c>
      <c r="G174" s="214"/>
      <c r="H174" s="217">
        <v>11.16</v>
      </c>
      <c r="I174" s="218"/>
      <c r="J174" s="214"/>
      <c r="K174" s="214"/>
      <c r="L174" s="219"/>
      <c r="M174" s="220"/>
      <c r="N174" s="221"/>
      <c r="O174" s="221"/>
      <c r="P174" s="221"/>
      <c r="Q174" s="221"/>
      <c r="R174" s="221"/>
      <c r="S174" s="221"/>
      <c r="T174" s="222"/>
      <c r="AT174" s="223" t="s">
        <v>301</v>
      </c>
      <c r="AU174" s="223" t="s">
        <v>120</v>
      </c>
      <c r="AV174" s="14" t="s">
        <v>120</v>
      </c>
      <c r="AW174" s="14" t="s">
        <v>4</v>
      </c>
      <c r="AX174" s="14" t="s">
        <v>85</v>
      </c>
      <c r="AY174" s="223" t="s">
        <v>292</v>
      </c>
    </row>
    <row r="175" spans="1:65" s="2" customFormat="1" ht="24.2" customHeight="1">
      <c r="A175" s="35"/>
      <c r="B175" s="36"/>
      <c r="C175" s="189" t="s">
        <v>459</v>
      </c>
      <c r="D175" s="189" t="s">
        <v>294</v>
      </c>
      <c r="E175" s="190" t="s">
        <v>6973</v>
      </c>
      <c r="F175" s="191" t="s">
        <v>6974</v>
      </c>
      <c r="G175" s="192" t="s">
        <v>297</v>
      </c>
      <c r="H175" s="193">
        <v>27.9</v>
      </c>
      <c r="I175" s="194"/>
      <c r="J175" s="195">
        <f>ROUND(I175*H175,2)</f>
        <v>0</v>
      </c>
      <c r="K175" s="191" t="s">
        <v>298</v>
      </c>
      <c r="L175" s="40"/>
      <c r="M175" s="196" t="s">
        <v>1</v>
      </c>
      <c r="N175" s="197" t="s">
        <v>42</v>
      </c>
      <c r="O175" s="72"/>
      <c r="P175" s="198">
        <f>O175*H175</f>
        <v>0</v>
      </c>
      <c r="Q175" s="198">
        <v>4.0000000000000002E-4</v>
      </c>
      <c r="R175" s="198">
        <f>Q175*H175</f>
        <v>1.116E-2</v>
      </c>
      <c r="S175" s="198">
        <v>0</v>
      </c>
      <c r="T175" s="199">
        <f>S175*H175</f>
        <v>0</v>
      </c>
      <c r="U175" s="35"/>
      <c r="V175" s="35"/>
      <c r="W175" s="35"/>
      <c r="X175" s="35"/>
      <c r="Y175" s="35"/>
      <c r="Z175" s="35"/>
      <c r="AA175" s="35"/>
      <c r="AB175" s="35"/>
      <c r="AC175" s="35"/>
      <c r="AD175" s="35"/>
      <c r="AE175" s="35"/>
      <c r="AR175" s="200" t="s">
        <v>438</v>
      </c>
      <c r="AT175" s="200" t="s">
        <v>294</v>
      </c>
      <c r="AU175" s="200" t="s">
        <v>120</v>
      </c>
      <c r="AY175" s="18" t="s">
        <v>292</v>
      </c>
      <c r="BE175" s="201">
        <f>IF(N175="základní",J175,0)</f>
        <v>0</v>
      </c>
      <c r="BF175" s="201">
        <f>IF(N175="snížená",J175,0)</f>
        <v>0</v>
      </c>
      <c r="BG175" s="201">
        <f>IF(N175="zákl. přenesená",J175,0)</f>
        <v>0</v>
      </c>
      <c r="BH175" s="201">
        <f>IF(N175="sníž. přenesená",J175,0)</f>
        <v>0</v>
      </c>
      <c r="BI175" s="201">
        <f>IF(N175="nulová",J175,0)</f>
        <v>0</v>
      </c>
      <c r="BJ175" s="18" t="s">
        <v>85</v>
      </c>
      <c r="BK175" s="201">
        <f>ROUND(I175*H175,2)</f>
        <v>0</v>
      </c>
      <c r="BL175" s="18" t="s">
        <v>438</v>
      </c>
      <c r="BM175" s="200" t="s">
        <v>6975</v>
      </c>
    </row>
    <row r="176" spans="1:65" s="2" customFormat="1" ht="44.25" customHeight="1">
      <c r="A176" s="35"/>
      <c r="B176" s="36"/>
      <c r="C176" s="246" t="s">
        <v>7</v>
      </c>
      <c r="D176" s="246" t="s">
        <v>626</v>
      </c>
      <c r="E176" s="247" t="s">
        <v>6976</v>
      </c>
      <c r="F176" s="248" t="s">
        <v>6977</v>
      </c>
      <c r="G176" s="249" t="s">
        <v>297</v>
      </c>
      <c r="H176" s="250">
        <v>30.69</v>
      </c>
      <c r="I176" s="251"/>
      <c r="J176" s="252">
        <f>ROUND(I176*H176,2)</f>
        <v>0</v>
      </c>
      <c r="K176" s="248" t="s">
        <v>298</v>
      </c>
      <c r="L176" s="253"/>
      <c r="M176" s="254" t="s">
        <v>1</v>
      </c>
      <c r="N176" s="255" t="s">
        <v>42</v>
      </c>
      <c r="O176" s="72"/>
      <c r="P176" s="198">
        <f>O176*H176</f>
        <v>0</v>
      </c>
      <c r="Q176" s="198">
        <v>4.4000000000000003E-3</v>
      </c>
      <c r="R176" s="198">
        <f>Q176*H176</f>
        <v>0.13503600000000002</v>
      </c>
      <c r="S176" s="198">
        <v>0</v>
      </c>
      <c r="T176" s="199">
        <f>S176*H176</f>
        <v>0</v>
      </c>
      <c r="U176" s="35"/>
      <c r="V176" s="35"/>
      <c r="W176" s="35"/>
      <c r="X176" s="35"/>
      <c r="Y176" s="35"/>
      <c r="Z176" s="35"/>
      <c r="AA176" s="35"/>
      <c r="AB176" s="35"/>
      <c r="AC176" s="35"/>
      <c r="AD176" s="35"/>
      <c r="AE176" s="35"/>
      <c r="AR176" s="200" t="s">
        <v>573</v>
      </c>
      <c r="AT176" s="200" t="s">
        <v>626</v>
      </c>
      <c r="AU176" s="200" t="s">
        <v>120</v>
      </c>
      <c r="AY176" s="18" t="s">
        <v>292</v>
      </c>
      <c r="BE176" s="201">
        <f>IF(N176="základní",J176,0)</f>
        <v>0</v>
      </c>
      <c r="BF176" s="201">
        <f>IF(N176="snížená",J176,0)</f>
        <v>0</v>
      </c>
      <c r="BG176" s="201">
        <f>IF(N176="zákl. přenesená",J176,0)</f>
        <v>0</v>
      </c>
      <c r="BH176" s="201">
        <f>IF(N176="sníž. přenesená",J176,0)</f>
        <v>0</v>
      </c>
      <c r="BI176" s="201">
        <f>IF(N176="nulová",J176,0)</f>
        <v>0</v>
      </c>
      <c r="BJ176" s="18" t="s">
        <v>85</v>
      </c>
      <c r="BK176" s="201">
        <f>ROUND(I176*H176,2)</f>
        <v>0</v>
      </c>
      <c r="BL176" s="18" t="s">
        <v>438</v>
      </c>
      <c r="BM176" s="200" t="s">
        <v>6978</v>
      </c>
    </row>
    <row r="177" spans="1:65" s="14" customFormat="1" ht="11.25">
      <c r="B177" s="213"/>
      <c r="C177" s="214"/>
      <c r="D177" s="204" t="s">
        <v>301</v>
      </c>
      <c r="E177" s="214"/>
      <c r="F177" s="216" t="s">
        <v>6979</v>
      </c>
      <c r="G177" s="214"/>
      <c r="H177" s="217">
        <v>30.69</v>
      </c>
      <c r="I177" s="218"/>
      <c r="J177" s="214"/>
      <c r="K177" s="214"/>
      <c r="L177" s="219"/>
      <c r="M177" s="220"/>
      <c r="N177" s="221"/>
      <c r="O177" s="221"/>
      <c r="P177" s="221"/>
      <c r="Q177" s="221"/>
      <c r="R177" s="221"/>
      <c r="S177" s="221"/>
      <c r="T177" s="222"/>
      <c r="AT177" s="223" t="s">
        <v>301</v>
      </c>
      <c r="AU177" s="223" t="s">
        <v>120</v>
      </c>
      <c r="AV177" s="14" t="s">
        <v>120</v>
      </c>
      <c r="AW177" s="14" t="s">
        <v>4</v>
      </c>
      <c r="AX177" s="14" t="s">
        <v>85</v>
      </c>
      <c r="AY177" s="223" t="s">
        <v>292</v>
      </c>
    </row>
    <row r="178" spans="1:65" s="2" customFormat="1" ht="24.2" customHeight="1">
      <c r="A178" s="35"/>
      <c r="B178" s="36"/>
      <c r="C178" s="189" t="s">
        <v>485</v>
      </c>
      <c r="D178" s="189" t="s">
        <v>294</v>
      </c>
      <c r="E178" s="190" t="s">
        <v>6980</v>
      </c>
      <c r="F178" s="191" t="s">
        <v>6981</v>
      </c>
      <c r="G178" s="192" t="s">
        <v>297</v>
      </c>
      <c r="H178" s="193">
        <v>27.9</v>
      </c>
      <c r="I178" s="194"/>
      <c r="J178" s="195">
        <f>ROUND(I178*H178,2)</f>
        <v>0</v>
      </c>
      <c r="K178" s="191" t="s">
        <v>298</v>
      </c>
      <c r="L178" s="40"/>
      <c r="M178" s="196" t="s">
        <v>1</v>
      </c>
      <c r="N178" s="197" t="s">
        <v>42</v>
      </c>
      <c r="O178" s="72"/>
      <c r="P178" s="198">
        <f>O178*H178</f>
        <v>0</v>
      </c>
      <c r="Q178" s="198">
        <v>4.0000000000000002E-4</v>
      </c>
      <c r="R178" s="198">
        <f>Q178*H178</f>
        <v>1.116E-2</v>
      </c>
      <c r="S178" s="198">
        <v>0</v>
      </c>
      <c r="T178" s="199">
        <f>S178*H178</f>
        <v>0</v>
      </c>
      <c r="U178" s="35"/>
      <c r="V178" s="35"/>
      <c r="W178" s="35"/>
      <c r="X178" s="35"/>
      <c r="Y178" s="35"/>
      <c r="Z178" s="35"/>
      <c r="AA178" s="35"/>
      <c r="AB178" s="35"/>
      <c r="AC178" s="35"/>
      <c r="AD178" s="35"/>
      <c r="AE178" s="35"/>
      <c r="AR178" s="200" t="s">
        <v>438</v>
      </c>
      <c r="AT178" s="200" t="s">
        <v>294</v>
      </c>
      <c r="AU178" s="200" t="s">
        <v>120</v>
      </c>
      <c r="AY178" s="18" t="s">
        <v>292</v>
      </c>
      <c r="BE178" s="201">
        <f>IF(N178="základní",J178,0)</f>
        <v>0</v>
      </c>
      <c r="BF178" s="201">
        <f>IF(N178="snížená",J178,0)</f>
        <v>0</v>
      </c>
      <c r="BG178" s="201">
        <f>IF(N178="zákl. přenesená",J178,0)</f>
        <v>0</v>
      </c>
      <c r="BH178" s="201">
        <f>IF(N178="sníž. přenesená",J178,0)</f>
        <v>0</v>
      </c>
      <c r="BI178" s="201">
        <f>IF(N178="nulová",J178,0)</f>
        <v>0</v>
      </c>
      <c r="BJ178" s="18" t="s">
        <v>85</v>
      </c>
      <c r="BK178" s="201">
        <f>ROUND(I178*H178,2)</f>
        <v>0</v>
      </c>
      <c r="BL178" s="18" t="s">
        <v>438</v>
      </c>
      <c r="BM178" s="200" t="s">
        <v>6982</v>
      </c>
    </row>
    <row r="179" spans="1:65" s="2" customFormat="1" ht="44.25" customHeight="1">
      <c r="A179" s="35"/>
      <c r="B179" s="36"/>
      <c r="C179" s="246" t="s">
        <v>489</v>
      </c>
      <c r="D179" s="246" t="s">
        <v>626</v>
      </c>
      <c r="E179" s="247" t="s">
        <v>6976</v>
      </c>
      <c r="F179" s="248" t="s">
        <v>6977</v>
      </c>
      <c r="G179" s="249" t="s">
        <v>297</v>
      </c>
      <c r="H179" s="250">
        <v>30.69</v>
      </c>
      <c r="I179" s="251"/>
      <c r="J179" s="252">
        <f>ROUND(I179*H179,2)</f>
        <v>0</v>
      </c>
      <c r="K179" s="248" t="s">
        <v>298</v>
      </c>
      <c r="L179" s="253"/>
      <c r="M179" s="254" t="s">
        <v>1</v>
      </c>
      <c r="N179" s="255" t="s">
        <v>42</v>
      </c>
      <c r="O179" s="72"/>
      <c r="P179" s="198">
        <f>O179*H179</f>
        <v>0</v>
      </c>
      <c r="Q179" s="198">
        <v>4.4000000000000003E-3</v>
      </c>
      <c r="R179" s="198">
        <f>Q179*H179</f>
        <v>0.13503600000000002</v>
      </c>
      <c r="S179" s="198">
        <v>0</v>
      </c>
      <c r="T179" s="199">
        <f>S179*H179</f>
        <v>0</v>
      </c>
      <c r="U179" s="35"/>
      <c r="V179" s="35"/>
      <c r="W179" s="35"/>
      <c r="X179" s="35"/>
      <c r="Y179" s="35"/>
      <c r="Z179" s="35"/>
      <c r="AA179" s="35"/>
      <c r="AB179" s="35"/>
      <c r="AC179" s="35"/>
      <c r="AD179" s="35"/>
      <c r="AE179" s="35"/>
      <c r="AR179" s="200" t="s">
        <v>573</v>
      </c>
      <c r="AT179" s="200" t="s">
        <v>626</v>
      </c>
      <c r="AU179" s="200" t="s">
        <v>120</v>
      </c>
      <c r="AY179" s="18" t="s">
        <v>292</v>
      </c>
      <c r="BE179" s="201">
        <f>IF(N179="základní",J179,0)</f>
        <v>0</v>
      </c>
      <c r="BF179" s="201">
        <f>IF(N179="snížená",J179,0)</f>
        <v>0</v>
      </c>
      <c r="BG179" s="201">
        <f>IF(N179="zákl. přenesená",J179,0)</f>
        <v>0</v>
      </c>
      <c r="BH179" s="201">
        <f>IF(N179="sníž. přenesená",J179,0)</f>
        <v>0</v>
      </c>
      <c r="BI179" s="201">
        <f>IF(N179="nulová",J179,0)</f>
        <v>0</v>
      </c>
      <c r="BJ179" s="18" t="s">
        <v>85</v>
      </c>
      <c r="BK179" s="201">
        <f>ROUND(I179*H179,2)</f>
        <v>0</v>
      </c>
      <c r="BL179" s="18" t="s">
        <v>438</v>
      </c>
      <c r="BM179" s="200" t="s">
        <v>6983</v>
      </c>
    </row>
    <row r="180" spans="1:65" s="14" customFormat="1" ht="11.25">
      <c r="B180" s="213"/>
      <c r="C180" s="214"/>
      <c r="D180" s="204" t="s">
        <v>301</v>
      </c>
      <c r="E180" s="214"/>
      <c r="F180" s="216" t="s">
        <v>6979</v>
      </c>
      <c r="G180" s="214"/>
      <c r="H180" s="217">
        <v>30.69</v>
      </c>
      <c r="I180" s="218"/>
      <c r="J180" s="214"/>
      <c r="K180" s="214"/>
      <c r="L180" s="219"/>
      <c r="M180" s="261"/>
      <c r="N180" s="262"/>
      <c r="O180" s="262"/>
      <c r="P180" s="262"/>
      <c r="Q180" s="262"/>
      <c r="R180" s="262"/>
      <c r="S180" s="262"/>
      <c r="T180" s="263"/>
      <c r="AT180" s="223" t="s">
        <v>301</v>
      </c>
      <c r="AU180" s="223" t="s">
        <v>120</v>
      </c>
      <c r="AV180" s="14" t="s">
        <v>120</v>
      </c>
      <c r="AW180" s="14" t="s">
        <v>4</v>
      </c>
      <c r="AX180" s="14" t="s">
        <v>85</v>
      </c>
      <c r="AY180" s="223" t="s">
        <v>292</v>
      </c>
    </row>
    <row r="181" spans="1:65" s="2" customFormat="1" ht="6.95" customHeight="1">
      <c r="A181" s="35"/>
      <c r="B181" s="55"/>
      <c r="C181" s="56"/>
      <c r="D181" s="56"/>
      <c r="E181" s="56"/>
      <c r="F181" s="56"/>
      <c r="G181" s="56"/>
      <c r="H181" s="56"/>
      <c r="I181" s="56"/>
      <c r="J181" s="56"/>
      <c r="K181" s="56"/>
      <c r="L181" s="40"/>
      <c r="M181" s="35"/>
      <c r="O181" s="35"/>
      <c r="P181" s="35"/>
      <c r="Q181" s="35"/>
      <c r="R181" s="35"/>
      <c r="S181" s="35"/>
      <c r="T181" s="35"/>
      <c r="U181" s="35"/>
      <c r="V181" s="35"/>
      <c r="W181" s="35"/>
      <c r="X181" s="35"/>
      <c r="Y181" s="35"/>
      <c r="Z181" s="35"/>
      <c r="AA181" s="35"/>
      <c r="AB181" s="35"/>
      <c r="AC181" s="35"/>
      <c r="AD181" s="35"/>
      <c r="AE181" s="35"/>
    </row>
  </sheetData>
  <sheetProtection algorithmName="SHA-512" hashValue="DJ047Y9oNJifIdvd6FIwYgcWqoDoM/e5MpYVgV5ET/6d3Tpw8Wmmu8aPDVm9btxmR6NzWYzZnqOhXFGm/jwcag==" saltValue="wNJYN7mBZqIvNFTwm3s56zEsMDr8LU0sPm8yNfCkoTMe4aZ6OQVm0S1suOdi2rkFZfJIYb4mygi+A2g3uUcIAw==" spinCount="100000" sheet="1" objects="1" scenarios="1" formatColumns="0" formatRows="0" autoFilter="0"/>
  <autoFilter ref="C123:K180" xr:uid="{00000000-0009-0000-0000-000013000000}"/>
  <mergeCells count="9">
    <mergeCell ref="E87:H87"/>
    <mergeCell ref="E114:H114"/>
    <mergeCell ref="E116:H116"/>
    <mergeCell ref="L2:V2"/>
    <mergeCell ref="E7:H7"/>
    <mergeCell ref="E9:H9"/>
    <mergeCell ref="E18:H18"/>
    <mergeCell ref="E27:H27"/>
    <mergeCell ref="E85:H85"/>
  </mergeCell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  <drawing r:id="rId1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sheetPr>
    <pageSetUpPr fitToPage="1"/>
  </sheetPr>
  <dimension ref="A2:BM156"/>
  <sheetViews>
    <sheetView showGridLines="0" workbookViewId="0"/>
  </sheetViews>
  <sheetFormatPr defaultRowHeight="15"/>
  <cols>
    <col min="1" max="1" width="8.33203125" style="1" customWidth="1"/>
    <col min="2" max="2" width="1.1640625" style="1" customWidth="1"/>
    <col min="3" max="3" width="4.1640625" style="1" customWidth="1"/>
    <col min="4" max="4" width="4.33203125" style="1" customWidth="1"/>
    <col min="5" max="5" width="17.1640625" style="1" customWidth="1"/>
    <col min="6" max="6" width="50.83203125" style="1" customWidth="1"/>
    <col min="7" max="7" width="7.5" style="1" customWidth="1"/>
    <col min="8" max="8" width="14" style="1" customWidth="1"/>
    <col min="9" max="9" width="15.83203125" style="1" customWidth="1"/>
    <col min="10" max="11" width="22.33203125" style="1" customWidth="1"/>
    <col min="12" max="12" width="9.33203125" style="1" customWidth="1"/>
    <col min="13" max="13" width="10.83203125" style="1" hidden="1" customWidth="1"/>
    <col min="14" max="14" width="9.33203125" style="1" hidden="1"/>
    <col min="15" max="20" width="14.1640625" style="1" hidden="1" customWidth="1"/>
    <col min="21" max="21" width="16.33203125" style="1" hidden="1" customWidth="1"/>
    <col min="22" max="22" width="12.33203125" style="1" customWidth="1"/>
    <col min="23" max="23" width="16.33203125" style="1" customWidth="1"/>
    <col min="24" max="24" width="12.33203125" style="1" customWidth="1"/>
    <col min="25" max="25" width="15" style="1" customWidth="1"/>
    <col min="26" max="26" width="11" style="1" customWidth="1"/>
    <col min="27" max="27" width="15" style="1" customWidth="1"/>
    <col min="28" max="28" width="16.33203125" style="1" customWidth="1"/>
    <col min="29" max="29" width="11" style="1" customWidth="1"/>
    <col min="30" max="30" width="15" style="1" customWidth="1"/>
    <col min="31" max="31" width="16.33203125" style="1" customWidth="1"/>
    <col min="44" max="65" width="9.33203125" style="1" hidden="1"/>
  </cols>
  <sheetData>
    <row r="2" spans="1:46" s="1" customFormat="1" ht="36.950000000000003" customHeight="1">
      <c r="L2" s="321"/>
      <c r="M2" s="321"/>
      <c r="N2" s="321"/>
      <c r="O2" s="321"/>
      <c r="P2" s="321"/>
      <c r="Q2" s="321"/>
      <c r="R2" s="321"/>
      <c r="S2" s="321"/>
      <c r="T2" s="321"/>
      <c r="U2" s="321"/>
      <c r="V2" s="321"/>
      <c r="AT2" s="18" t="s">
        <v>144</v>
      </c>
    </row>
    <row r="3" spans="1:46" s="1" customFormat="1" ht="6.95" customHeight="1">
      <c r="B3" s="110"/>
      <c r="C3" s="111"/>
      <c r="D3" s="111"/>
      <c r="E3" s="111"/>
      <c r="F3" s="111"/>
      <c r="G3" s="111"/>
      <c r="H3" s="111"/>
      <c r="I3" s="111"/>
      <c r="J3" s="111"/>
      <c r="K3" s="111"/>
      <c r="L3" s="21"/>
      <c r="AT3" s="18" t="s">
        <v>120</v>
      </c>
    </row>
    <row r="4" spans="1:46" s="1" customFormat="1" ht="24.95" customHeight="1">
      <c r="B4" s="21"/>
      <c r="D4" s="112" t="s">
        <v>166</v>
      </c>
      <c r="L4" s="21"/>
      <c r="M4" s="113" t="s">
        <v>10</v>
      </c>
      <c r="AT4" s="18" t="s">
        <v>4</v>
      </c>
    </row>
    <row r="5" spans="1:46" s="1" customFormat="1" ht="6.95" customHeight="1">
      <c r="B5" s="21"/>
      <c r="L5" s="21"/>
    </row>
    <row r="6" spans="1:46" s="1" customFormat="1" ht="12" customHeight="1">
      <c r="B6" s="21"/>
      <c r="D6" s="114" t="s">
        <v>16</v>
      </c>
      <c r="L6" s="21"/>
    </row>
    <row r="7" spans="1:46" s="1" customFormat="1" ht="16.5" customHeight="1">
      <c r="B7" s="21"/>
      <c r="E7" s="322" t="str">
        <f>'Rekapitulace stavby'!K6</f>
        <v>Domov pro seniory, Nový Bydžov</v>
      </c>
      <c r="F7" s="323"/>
      <c r="G7" s="323"/>
      <c r="H7" s="323"/>
      <c r="L7" s="21"/>
    </row>
    <row r="8" spans="1:46" s="2" customFormat="1" ht="12" customHeight="1">
      <c r="A8" s="35"/>
      <c r="B8" s="40"/>
      <c r="C8" s="35"/>
      <c r="D8" s="114" t="s">
        <v>179</v>
      </c>
      <c r="E8" s="35"/>
      <c r="F8" s="35"/>
      <c r="G8" s="35"/>
      <c r="H8" s="35"/>
      <c r="I8" s="35"/>
      <c r="J8" s="35"/>
      <c r="K8" s="35"/>
      <c r="L8" s="52"/>
      <c r="S8" s="35"/>
      <c r="T8" s="35"/>
      <c r="U8" s="35"/>
      <c r="V8" s="35"/>
      <c r="W8" s="35"/>
      <c r="X8" s="35"/>
      <c r="Y8" s="35"/>
      <c r="Z8" s="35"/>
      <c r="AA8" s="35"/>
      <c r="AB8" s="35"/>
      <c r="AC8" s="35"/>
      <c r="AD8" s="35"/>
      <c r="AE8" s="35"/>
    </row>
    <row r="9" spans="1:46" s="2" customFormat="1" ht="16.5" customHeight="1">
      <c r="A9" s="35"/>
      <c r="B9" s="40"/>
      <c r="C9" s="35"/>
      <c r="D9" s="35"/>
      <c r="E9" s="324" t="s">
        <v>6984</v>
      </c>
      <c r="F9" s="325"/>
      <c r="G9" s="325"/>
      <c r="H9" s="325"/>
      <c r="I9" s="35"/>
      <c r="J9" s="35"/>
      <c r="K9" s="35"/>
      <c r="L9" s="52"/>
      <c r="S9" s="35"/>
      <c r="T9" s="35"/>
      <c r="U9" s="35"/>
      <c r="V9" s="35"/>
      <c r="W9" s="35"/>
      <c r="X9" s="35"/>
      <c r="Y9" s="35"/>
      <c r="Z9" s="35"/>
      <c r="AA9" s="35"/>
      <c r="AB9" s="35"/>
      <c r="AC9" s="35"/>
      <c r="AD9" s="35"/>
      <c r="AE9" s="35"/>
    </row>
    <row r="10" spans="1:46" s="2" customFormat="1" ht="11.25">
      <c r="A10" s="35"/>
      <c r="B10" s="40"/>
      <c r="C10" s="35"/>
      <c r="D10" s="35"/>
      <c r="E10" s="35"/>
      <c r="F10" s="35"/>
      <c r="G10" s="35"/>
      <c r="H10" s="35"/>
      <c r="I10" s="35"/>
      <c r="J10" s="35"/>
      <c r="K10" s="35"/>
      <c r="L10" s="52"/>
      <c r="S10" s="35"/>
      <c r="T10" s="35"/>
      <c r="U10" s="35"/>
      <c r="V10" s="35"/>
      <c r="W10" s="35"/>
      <c r="X10" s="35"/>
      <c r="Y10" s="35"/>
      <c r="Z10" s="35"/>
      <c r="AA10" s="35"/>
      <c r="AB10" s="35"/>
      <c r="AC10" s="35"/>
      <c r="AD10" s="35"/>
      <c r="AE10" s="35"/>
    </row>
    <row r="11" spans="1:46" s="2" customFormat="1" ht="12" customHeight="1">
      <c r="A11" s="35"/>
      <c r="B11" s="40"/>
      <c r="C11" s="35"/>
      <c r="D11" s="114" t="s">
        <v>18</v>
      </c>
      <c r="E11" s="35"/>
      <c r="F11" s="115" t="s">
        <v>1</v>
      </c>
      <c r="G11" s="35"/>
      <c r="H11" s="35"/>
      <c r="I11" s="114" t="s">
        <v>19</v>
      </c>
      <c r="J11" s="115" t="s">
        <v>1</v>
      </c>
      <c r="K11" s="35"/>
      <c r="L11" s="52"/>
      <c r="S11" s="35"/>
      <c r="T11" s="35"/>
      <c r="U11" s="35"/>
      <c r="V11" s="35"/>
      <c r="W11" s="35"/>
      <c r="X11" s="35"/>
      <c r="Y11" s="35"/>
      <c r="Z11" s="35"/>
      <c r="AA11" s="35"/>
      <c r="AB11" s="35"/>
      <c r="AC11" s="35"/>
      <c r="AD11" s="35"/>
      <c r="AE11" s="35"/>
    </row>
    <row r="12" spans="1:46" s="2" customFormat="1" ht="12" customHeight="1">
      <c r="A12" s="35"/>
      <c r="B12" s="40"/>
      <c r="C12" s="35"/>
      <c r="D12" s="114" t="s">
        <v>20</v>
      </c>
      <c r="E12" s="35"/>
      <c r="F12" s="115" t="s">
        <v>21</v>
      </c>
      <c r="G12" s="35"/>
      <c r="H12" s="35"/>
      <c r="I12" s="114" t="s">
        <v>22</v>
      </c>
      <c r="J12" s="116" t="str">
        <f>'Rekapitulace stavby'!AN8</f>
        <v>4. 1. 2023</v>
      </c>
      <c r="K12" s="35"/>
      <c r="L12" s="52"/>
      <c r="S12" s="35"/>
      <c r="T12" s="35"/>
      <c r="U12" s="35"/>
      <c r="V12" s="35"/>
      <c r="W12" s="35"/>
      <c r="X12" s="35"/>
      <c r="Y12" s="35"/>
      <c r="Z12" s="35"/>
      <c r="AA12" s="35"/>
      <c r="AB12" s="35"/>
      <c r="AC12" s="35"/>
      <c r="AD12" s="35"/>
      <c r="AE12" s="35"/>
    </row>
    <row r="13" spans="1:46" s="2" customFormat="1" ht="10.9" customHeight="1">
      <c r="A13" s="35"/>
      <c r="B13" s="40"/>
      <c r="C13" s="35"/>
      <c r="D13" s="35"/>
      <c r="E13" s="35"/>
      <c r="F13" s="35"/>
      <c r="G13" s="35"/>
      <c r="H13" s="35"/>
      <c r="I13" s="35"/>
      <c r="J13" s="35"/>
      <c r="K13" s="35"/>
      <c r="L13" s="52"/>
      <c r="S13" s="35"/>
      <c r="T13" s="35"/>
      <c r="U13" s="35"/>
      <c r="V13" s="35"/>
      <c r="W13" s="35"/>
      <c r="X13" s="35"/>
      <c r="Y13" s="35"/>
      <c r="Z13" s="35"/>
      <c r="AA13" s="35"/>
      <c r="AB13" s="35"/>
      <c r="AC13" s="35"/>
      <c r="AD13" s="35"/>
      <c r="AE13" s="35"/>
    </row>
    <row r="14" spans="1:46" s="2" customFormat="1" ht="12" customHeight="1">
      <c r="A14" s="35"/>
      <c r="B14" s="40"/>
      <c r="C14" s="35"/>
      <c r="D14" s="114" t="s">
        <v>24</v>
      </c>
      <c r="E14" s="35"/>
      <c r="F14" s="35"/>
      <c r="G14" s="35"/>
      <c r="H14" s="35"/>
      <c r="I14" s="114" t="s">
        <v>25</v>
      </c>
      <c r="J14" s="115" t="s">
        <v>1</v>
      </c>
      <c r="K14" s="35"/>
      <c r="L14" s="52"/>
      <c r="S14" s="35"/>
      <c r="T14" s="35"/>
      <c r="U14" s="35"/>
      <c r="V14" s="35"/>
      <c r="W14" s="35"/>
      <c r="X14" s="35"/>
      <c r="Y14" s="35"/>
      <c r="Z14" s="35"/>
      <c r="AA14" s="35"/>
      <c r="AB14" s="35"/>
      <c r="AC14" s="35"/>
      <c r="AD14" s="35"/>
      <c r="AE14" s="35"/>
    </row>
    <row r="15" spans="1:46" s="2" customFormat="1" ht="18" customHeight="1">
      <c r="A15" s="35"/>
      <c r="B15" s="40"/>
      <c r="C15" s="35"/>
      <c r="D15" s="35"/>
      <c r="E15" s="115" t="s">
        <v>26</v>
      </c>
      <c r="F15" s="35"/>
      <c r="G15" s="35"/>
      <c r="H15" s="35"/>
      <c r="I15" s="114" t="s">
        <v>27</v>
      </c>
      <c r="J15" s="115" t="s">
        <v>1</v>
      </c>
      <c r="K15" s="35"/>
      <c r="L15" s="52"/>
      <c r="S15" s="35"/>
      <c r="T15" s="35"/>
      <c r="U15" s="35"/>
      <c r="V15" s="35"/>
      <c r="W15" s="35"/>
      <c r="X15" s="35"/>
      <c r="Y15" s="35"/>
      <c r="Z15" s="35"/>
      <c r="AA15" s="35"/>
      <c r="AB15" s="35"/>
      <c r="AC15" s="35"/>
      <c r="AD15" s="35"/>
      <c r="AE15" s="35"/>
    </row>
    <row r="16" spans="1:46" s="2" customFormat="1" ht="6.95" customHeight="1">
      <c r="A16" s="35"/>
      <c r="B16" s="40"/>
      <c r="C16" s="35"/>
      <c r="D16" s="35"/>
      <c r="E16" s="35"/>
      <c r="F16" s="35"/>
      <c r="G16" s="35"/>
      <c r="H16" s="35"/>
      <c r="I16" s="35"/>
      <c r="J16" s="35"/>
      <c r="K16" s="35"/>
      <c r="L16" s="52"/>
      <c r="S16" s="35"/>
      <c r="T16" s="35"/>
      <c r="U16" s="35"/>
      <c r="V16" s="35"/>
      <c r="W16" s="35"/>
      <c r="X16" s="35"/>
      <c r="Y16" s="35"/>
      <c r="Z16" s="35"/>
      <c r="AA16" s="35"/>
      <c r="AB16" s="35"/>
      <c r="AC16" s="35"/>
      <c r="AD16" s="35"/>
      <c r="AE16" s="35"/>
    </row>
    <row r="17" spans="1:31" s="2" customFormat="1" ht="12" customHeight="1">
      <c r="A17" s="35"/>
      <c r="B17" s="40"/>
      <c r="C17" s="35"/>
      <c r="D17" s="114" t="s">
        <v>28</v>
      </c>
      <c r="E17" s="35"/>
      <c r="F17" s="35"/>
      <c r="G17" s="35"/>
      <c r="H17" s="35"/>
      <c r="I17" s="114" t="s">
        <v>25</v>
      </c>
      <c r="J17" s="31" t="str">
        <f>'Rekapitulace stavby'!AN13</f>
        <v>Vyplň údaj</v>
      </c>
      <c r="K17" s="35"/>
      <c r="L17" s="52"/>
      <c r="S17" s="35"/>
      <c r="T17" s="35"/>
      <c r="U17" s="35"/>
      <c r="V17" s="35"/>
      <c r="W17" s="35"/>
      <c r="X17" s="35"/>
      <c r="Y17" s="35"/>
      <c r="Z17" s="35"/>
      <c r="AA17" s="35"/>
      <c r="AB17" s="35"/>
      <c r="AC17" s="35"/>
      <c r="AD17" s="35"/>
      <c r="AE17" s="35"/>
    </row>
    <row r="18" spans="1:31" s="2" customFormat="1" ht="18" customHeight="1">
      <c r="A18" s="35"/>
      <c r="B18" s="40"/>
      <c r="C18" s="35"/>
      <c r="D18" s="35"/>
      <c r="E18" s="326" t="str">
        <f>'Rekapitulace stavby'!E14</f>
        <v>Vyplň údaj</v>
      </c>
      <c r="F18" s="327"/>
      <c r="G18" s="327"/>
      <c r="H18" s="327"/>
      <c r="I18" s="114" t="s">
        <v>27</v>
      </c>
      <c r="J18" s="31" t="str">
        <f>'Rekapitulace stavby'!AN14</f>
        <v>Vyplň údaj</v>
      </c>
      <c r="K18" s="35"/>
      <c r="L18" s="52"/>
      <c r="S18" s="35"/>
      <c r="T18" s="35"/>
      <c r="U18" s="35"/>
      <c r="V18" s="35"/>
      <c r="W18" s="35"/>
      <c r="X18" s="35"/>
      <c r="Y18" s="35"/>
      <c r="Z18" s="35"/>
      <c r="AA18" s="35"/>
      <c r="AB18" s="35"/>
      <c r="AC18" s="35"/>
      <c r="AD18" s="35"/>
      <c r="AE18" s="35"/>
    </row>
    <row r="19" spans="1:31" s="2" customFormat="1" ht="6.95" customHeight="1">
      <c r="A19" s="35"/>
      <c r="B19" s="40"/>
      <c r="C19" s="35"/>
      <c r="D19" s="35"/>
      <c r="E19" s="35"/>
      <c r="F19" s="35"/>
      <c r="G19" s="35"/>
      <c r="H19" s="35"/>
      <c r="I19" s="35"/>
      <c r="J19" s="35"/>
      <c r="K19" s="35"/>
      <c r="L19" s="52"/>
      <c r="S19" s="35"/>
      <c r="T19" s="35"/>
      <c r="U19" s="35"/>
      <c r="V19" s="35"/>
      <c r="W19" s="35"/>
      <c r="X19" s="35"/>
      <c r="Y19" s="35"/>
      <c r="Z19" s="35"/>
      <c r="AA19" s="35"/>
      <c r="AB19" s="35"/>
      <c r="AC19" s="35"/>
      <c r="AD19" s="35"/>
      <c r="AE19" s="35"/>
    </row>
    <row r="20" spans="1:31" s="2" customFormat="1" ht="12" customHeight="1">
      <c r="A20" s="35"/>
      <c r="B20" s="40"/>
      <c r="C20" s="35"/>
      <c r="D20" s="114" t="s">
        <v>30</v>
      </c>
      <c r="E20" s="35"/>
      <c r="F20" s="35"/>
      <c r="G20" s="35"/>
      <c r="H20" s="35"/>
      <c r="I20" s="114" t="s">
        <v>25</v>
      </c>
      <c r="J20" s="115" t="s">
        <v>1</v>
      </c>
      <c r="K20" s="35"/>
      <c r="L20" s="52"/>
      <c r="S20" s="35"/>
      <c r="T20" s="35"/>
      <c r="U20" s="35"/>
      <c r="V20" s="35"/>
      <c r="W20" s="35"/>
      <c r="X20" s="35"/>
      <c r="Y20" s="35"/>
      <c r="Z20" s="35"/>
      <c r="AA20" s="35"/>
      <c r="AB20" s="35"/>
      <c r="AC20" s="35"/>
      <c r="AD20" s="35"/>
      <c r="AE20" s="35"/>
    </row>
    <row r="21" spans="1:31" s="2" customFormat="1" ht="18" customHeight="1">
      <c r="A21" s="35"/>
      <c r="B21" s="40"/>
      <c r="C21" s="35"/>
      <c r="D21" s="35"/>
      <c r="E21" s="115" t="s">
        <v>31</v>
      </c>
      <c r="F21" s="35"/>
      <c r="G21" s="35"/>
      <c r="H21" s="35"/>
      <c r="I21" s="114" t="s">
        <v>27</v>
      </c>
      <c r="J21" s="115" t="s">
        <v>1</v>
      </c>
      <c r="K21" s="35"/>
      <c r="L21" s="52"/>
      <c r="S21" s="35"/>
      <c r="T21" s="35"/>
      <c r="U21" s="35"/>
      <c r="V21" s="35"/>
      <c r="W21" s="35"/>
      <c r="X21" s="35"/>
      <c r="Y21" s="35"/>
      <c r="Z21" s="35"/>
      <c r="AA21" s="35"/>
      <c r="AB21" s="35"/>
      <c r="AC21" s="35"/>
      <c r="AD21" s="35"/>
      <c r="AE21" s="35"/>
    </row>
    <row r="22" spans="1:31" s="2" customFormat="1" ht="6.95" customHeight="1">
      <c r="A22" s="35"/>
      <c r="B22" s="40"/>
      <c r="C22" s="35"/>
      <c r="D22" s="35"/>
      <c r="E22" s="35"/>
      <c r="F22" s="35"/>
      <c r="G22" s="35"/>
      <c r="H22" s="35"/>
      <c r="I22" s="35"/>
      <c r="J22" s="35"/>
      <c r="K22" s="35"/>
      <c r="L22" s="52"/>
      <c r="S22" s="35"/>
      <c r="T22" s="35"/>
      <c r="U22" s="35"/>
      <c r="V22" s="35"/>
      <c r="W22" s="35"/>
      <c r="X22" s="35"/>
      <c r="Y22" s="35"/>
      <c r="Z22" s="35"/>
      <c r="AA22" s="35"/>
      <c r="AB22" s="35"/>
      <c r="AC22" s="35"/>
      <c r="AD22" s="35"/>
      <c r="AE22" s="35"/>
    </row>
    <row r="23" spans="1:31" s="2" customFormat="1" ht="12" customHeight="1">
      <c r="A23" s="35"/>
      <c r="B23" s="40"/>
      <c r="C23" s="35"/>
      <c r="D23" s="114" t="s">
        <v>33</v>
      </c>
      <c r="E23" s="35"/>
      <c r="F23" s="35"/>
      <c r="G23" s="35"/>
      <c r="H23" s="35"/>
      <c r="I23" s="114" t="s">
        <v>25</v>
      </c>
      <c r="J23" s="115" t="s">
        <v>1</v>
      </c>
      <c r="K23" s="35"/>
      <c r="L23" s="52"/>
      <c r="S23" s="35"/>
      <c r="T23" s="35"/>
      <c r="U23" s="35"/>
      <c r="V23" s="35"/>
      <c r="W23" s="35"/>
      <c r="X23" s="35"/>
      <c r="Y23" s="35"/>
      <c r="Z23" s="35"/>
      <c r="AA23" s="35"/>
      <c r="AB23" s="35"/>
      <c r="AC23" s="35"/>
      <c r="AD23" s="35"/>
      <c r="AE23" s="35"/>
    </row>
    <row r="24" spans="1:31" s="2" customFormat="1" ht="18" customHeight="1">
      <c r="A24" s="35"/>
      <c r="B24" s="40"/>
      <c r="C24" s="35"/>
      <c r="D24" s="35"/>
      <c r="E24" s="115" t="s">
        <v>34</v>
      </c>
      <c r="F24" s="35"/>
      <c r="G24" s="35"/>
      <c r="H24" s="35"/>
      <c r="I24" s="114" t="s">
        <v>27</v>
      </c>
      <c r="J24" s="115" t="s">
        <v>1</v>
      </c>
      <c r="K24" s="35"/>
      <c r="L24" s="52"/>
      <c r="S24" s="35"/>
      <c r="T24" s="35"/>
      <c r="U24" s="35"/>
      <c r="V24" s="35"/>
      <c r="W24" s="35"/>
      <c r="X24" s="35"/>
      <c r="Y24" s="35"/>
      <c r="Z24" s="35"/>
      <c r="AA24" s="35"/>
      <c r="AB24" s="35"/>
      <c r="AC24" s="35"/>
      <c r="AD24" s="35"/>
      <c r="AE24" s="35"/>
    </row>
    <row r="25" spans="1:31" s="2" customFormat="1" ht="6.95" customHeight="1">
      <c r="A25" s="35"/>
      <c r="B25" s="40"/>
      <c r="C25" s="35"/>
      <c r="D25" s="35"/>
      <c r="E25" s="35"/>
      <c r="F25" s="35"/>
      <c r="G25" s="35"/>
      <c r="H25" s="35"/>
      <c r="I25" s="35"/>
      <c r="J25" s="35"/>
      <c r="K25" s="35"/>
      <c r="L25" s="52"/>
      <c r="S25" s="35"/>
      <c r="T25" s="35"/>
      <c r="U25" s="35"/>
      <c r="V25" s="35"/>
      <c r="W25" s="35"/>
      <c r="X25" s="35"/>
      <c r="Y25" s="35"/>
      <c r="Z25" s="35"/>
      <c r="AA25" s="35"/>
      <c r="AB25" s="35"/>
      <c r="AC25" s="35"/>
      <c r="AD25" s="35"/>
      <c r="AE25" s="35"/>
    </row>
    <row r="26" spans="1:31" s="2" customFormat="1" ht="12" customHeight="1">
      <c r="A26" s="35"/>
      <c r="B26" s="40"/>
      <c r="C26" s="35"/>
      <c r="D26" s="114" t="s">
        <v>35</v>
      </c>
      <c r="E26" s="35"/>
      <c r="F26" s="35"/>
      <c r="G26" s="35"/>
      <c r="H26" s="35"/>
      <c r="I26" s="35"/>
      <c r="J26" s="35"/>
      <c r="K26" s="35"/>
      <c r="L26" s="52"/>
      <c r="S26" s="35"/>
      <c r="T26" s="35"/>
      <c r="U26" s="35"/>
      <c r="V26" s="35"/>
      <c r="W26" s="35"/>
      <c r="X26" s="35"/>
      <c r="Y26" s="35"/>
      <c r="Z26" s="35"/>
      <c r="AA26" s="35"/>
      <c r="AB26" s="35"/>
      <c r="AC26" s="35"/>
      <c r="AD26" s="35"/>
      <c r="AE26" s="35"/>
    </row>
    <row r="27" spans="1:31" s="8" customFormat="1" ht="71.25" customHeight="1">
      <c r="A27" s="117"/>
      <c r="B27" s="118"/>
      <c r="C27" s="117"/>
      <c r="D27" s="117"/>
      <c r="E27" s="328" t="s">
        <v>36</v>
      </c>
      <c r="F27" s="328"/>
      <c r="G27" s="328"/>
      <c r="H27" s="328"/>
      <c r="I27" s="117"/>
      <c r="J27" s="117"/>
      <c r="K27" s="117"/>
      <c r="L27" s="119"/>
      <c r="S27" s="117"/>
      <c r="T27" s="117"/>
      <c r="U27" s="117"/>
      <c r="V27" s="117"/>
      <c r="W27" s="117"/>
      <c r="X27" s="117"/>
      <c r="Y27" s="117"/>
      <c r="Z27" s="117"/>
      <c r="AA27" s="117"/>
      <c r="AB27" s="117"/>
      <c r="AC27" s="117"/>
      <c r="AD27" s="117"/>
      <c r="AE27" s="117"/>
    </row>
    <row r="28" spans="1:31" s="2" customFormat="1" ht="6.95" customHeight="1">
      <c r="A28" s="35"/>
      <c r="B28" s="40"/>
      <c r="C28" s="35"/>
      <c r="D28" s="35"/>
      <c r="E28" s="35"/>
      <c r="F28" s="35"/>
      <c r="G28" s="35"/>
      <c r="H28" s="35"/>
      <c r="I28" s="35"/>
      <c r="J28" s="35"/>
      <c r="K28" s="35"/>
      <c r="L28" s="52"/>
      <c r="S28" s="35"/>
      <c r="T28" s="35"/>
      <c r="U28" s="35"/>
      <c r="V28" s="35"/>
      <c r="W28" s="35"/>
      <c r="X28" s="35"/>
      <c r="Y28" s="35"/>
      <c r="Z28" s="35"/>
      <c r="AA28" s="35"/>
      <c r="AB28" s="35"/>
      <c r="AC28" s="35"/>
      <c r="AD28" s="35"/>
      <c r="AE28" s="35"/>
    </row>
    <row r="29" spans="1:31" s="2" customFormat="1" ht="6.95" customHeight="1">
      <c r="A29" s="35"/>
      <c r="B29" s="40"/>
      <c r="C29" s="35"/>
      <c r="D29" s="121"/>
      <c r="E29" s="121"/>
      <c r="F29" s="121"/>
      <c r="G29" s="121"/>
      <c r="H29" s="121"/>
      <c r="I29" s="121"/>
      <c r="J29" s="121"/>
      <c r="K29" s="121"/>
      <c r="L29" s="52"/>
      <c r="S29" s="35"/>
      <c r="T29" s="35"/>
      <c r="U29" s="35"/>
      <c r="V29" s="35"/>
      <c r="W29" s="35"/>
      <c r="X29" s="35"/>
      <c r="Y29" s="35"/>
      <c r="Z29" s="35"/>
      <c r="AA29" s="35"/>
      <c r="AB29" s="35"/>
      <c r="AC29" s="35"/>
      <c r="AD29" s="35"/>
      <c r="AE29" s="35"/>
    </row>
    <row r="30" spans="1:31" s="2" customFormat="1" ht="25.35" customHeight="1">
      <c r="A30" s="35"/>
      <c r="B30" s="40"/>
      <c r="C30" s="35"/>
      <c r="D30" s="122" t="s">
        <v>37</v>
      </c>
      <c r="E30" s="35"/>
      <c r="F30" s="35"/>
      <c r="G30" s="35"/>
      <c r="H30" s="35"/>
      <c r="I30" s="35"/>
      <c r="J30" s="123">
        <f>ROUND(J118, 2)</f>
        <v>0</v>
      </c>
      <c r="K30" s="35"/>
      <c r="L30" s="52"/>
      <c r="S30" s="35"/>
      <c r="T30" s="35"/>
      <c r="U30" s="35"/>
      <c r="V30" s="35"/>
      <c r="W30" s="35"/>
      <c r="X30" s="35"/>
      <c r="Y30" s="35"/>
      <c r="Z30" s="35"/>
      <c r="AA30" s="35"/>
      <c r="AB30" s="35"/>
      <c r="AC30" s="35"/>
      <c r="AD30" s="35"/>
      <c r="AE30" s="35"/>
    </row>
    <row r="31" spans="1:31" s="2" customFormat="1" ht="6.95" customHeight="1">
      <c r="A31" s="35"/>
      <c r="B31" s="40"/>
      <c r="C31" s="35"/>
      <c r="D31" s="121"/>
      <c r="E31" s="121"/>
      <c r="F31" s="121"/>
      <c r="G31" s="121"/>
      <c r="H31" s="121"/>
      <c r="I31" s="121"/>
      <c r="J31" s="121"/>
      <c r="K31" s="121"/>
      <c r="L31" s="52"/>
      <c r="S31" s="35"/>
      <c r="T31" s="35"/>
      <c r="U31" s="35"/>
      <c r="V31" s="35"/>
      <c r="W31" s="35"/>
      <c r="X31" s="35"/>
      <c r="Y31" s="35"/>
      <c r="Z31" s="35"/>
      <c r="AA31" s="35"/>
      <c r="AB31" s="35"/>
      <c r="AC31" s="35"/>
      <c r="AD31" s="35"/>
      <c r="AE31" s="35"/>
    </row>
    <row r="32" spans="1:31" s="2" customFormat="1" ht="14.45" customHeight="1">
      <c r="A32" s="35"/>
      <c r="B32" s="40"/>
      <c r="C32" s="35"/>
      <c r="D32" s="35"/>
      <c r="E32" s="35"/>
      <c r="F32" s="124" t="s">
        <v>39</v>
      </c>
      <c r="G32" s="35"/>
      <c r="H32" s="35"/>
      <c r="I32" s="124" t="s">
        <v>38</v>
      </c>
      <c r="J32" s="124" t="s">
        <v>40</v>
      </c>
      <c r="K32" s="35"/>
      <c r="L32" s="52"/>
      <c r="S32" s="35"/>
      <c r="T32" s="35"/>
      <c r="U32" s="35"/>
      <c r="V32" s="35"/>
      <c r="W32" s="35"/>
      <c r="X32" s="35"/>
      <c r="Y32" s="35"/>
      <c r="Z32" s="35"/>
      <c r="AA32" s="35"/>
      <c r="AB32" s="35"/>
      <c r="AC32" s="35"/>
      <c r="AD32" s="35"/>
      <c r="AE32" s="35"/>
    </row>
    <row r="33" spans="1:31" s="2" customFormat="1" ht="14.45" customHeight="1">
      <c r="A33" s="35"/>
      <c r="B33" s="40"/>
      <c r="C33" s="35"/>
      <c r="D33" s="125" t="s">
        <v>41</v>
      </c>
      <c r="E33" s="114" t="s">
        <v>42</v>
      </c>
      <c r="F33" s="126">
        <f>ROUND((SUM(BE118:BE155)),  2)</f>
        <v>0</v>
      </c>
      <c r="G33" s="35"/>
      <c r="H33" s="35"/>
      <c r="I33" s="127">
        <v>0.21</v>
      </c>
      <c r="J33" s="126">
        <f>ROUND(((SUM(BE118:BE155))*I33),  2)</f>
        <v>0</v>
      </c>
      <c r="K33" s="35"/>
      <c r="L33" s="52"/>
      <c r="S33" s="35"/>
      <c r="T33" s="35"/>
      <c r="U33" s="35"/>
      <c r="V33" s="35"/>
      <c r="W33" s="35"/>
      <c r="X33" s="35"/>
      <c r="Y33" s="35"/>
      <c r="Z33" s="35"/>
      <c r="AA33" s="35"/>
      <c r="AB33" s="35"/>
      <c r="AC33" s="35"/>
      <c r="AD33" s="35"/>
      <c r="AE33" s="35"/>
    </row>
    <row r="34" spans="1:31" s="2" customFormat="1" ht="14.45" customHeight="1">
      <c r="A34" s="35"/>
      <c r="B34" s="40"/>
      <c r="C34" s="35"/>
      <c r="D34" s="35"/>
      <c r="E34" s="114" t="s">
        <v>43</v>
      </c>
      <c r="F34" s="126">
        <f>ROUND((SUM(BF118:BF155)),  2)</f>
        <v>0</v>
      </c>
      <c r="G34" s="35"/>
      <c r="H34" s="35"/>
      <c r="I34" s="127">
        <v>0.15</v>
      </c>
      <c r="J34" s="126">
        <f>ROUND(((SUM(BF118:BF155))*I34),  2)</f>
        <v>0</v>
      </c>
      <c r="K34" s="35"/>
      <c r="L34" s="52"/>
      <c r="S34" s="35"/>
      <c r="T34" s="35"/>
      <c r="U34" s="35"/>
      <c r="V34" s="35"/>
      <c r="W34" s="35"/>
      <c r="X34" s="35"/>
      <c r="Y34" s="35"/>
      <c r="Z34" s="35"/>
      <c r="AA34" s="35"/>
      <c r="AB34" s="35"/>
      <c r="AC34" s="35"/>
      <c r="AD34" s="35"/>
      <c r="AE34" s="35"/>
    </row>
    <row r="35" spans="1:31" s="2" customFormat="1" ht="14.45" hidden="1" customHeight="1">
      <c r="A35" s="35"/>
      <c r="B35" s="40"/>
      <c r="C35" s="35"/>
      <c r="D35" s="35"/>
      <c r="E35" s="114" t="s">
        <v>44</v>
      </c>
      <c r="F35" s="126">
        <f>ROUND((SUM(BG118:BG155)),  2)</f>
        <v>0</v>
      </c>
      <c r="G35" s="35"/>
      <c r="H35" s="35"/>
      <c r="I35" s="127">
        <v>0.21</v>
      </c>
      <c r="J35" s="126">
        <f>0</f>
        <v>0</v>
      </c>
      <c r="K35" s="35"/>
      <c r="L35" s="52"/>
      <c r="S35" s="35"/>
      <c r="T35" s="35"/>
      <c r="U35" s="35"/>
      <c r="V35" s="35"/>
      <c r="W35" s="35"/>
      <c r="X35" s="35"/>
      <c r="Y35" s="35"/>
      <c r="Z35" s="35"/>
      <c r="AA35" s="35"/>
      <c r="AB35" s="35"/>
      <c r="AC35" s="35"/>
      <c r="AD35" s="35"/>
      <c r="AE35" s="35"/>
    </row>
    <row r="36" spans="1:31" s="2" customFormat="1" ht="14.45" hidden="1" customHeight="1">
      <c r="A36" s="35"/>
      <c r="B36" s="40"/>
      <c r="C36" s="35"/>
      <c r="D36" s="35"/>
      <c r="E36" s="114" t="s">
        <v>45</v>
      </c>
      <c r="F36" s="126">
        <f>ROUND((SUM(BH118:BH155)),  2)</f>
        <v>0</v>
      </c>
      <c r="G36" s="35"/>
      <c r="H36" s="35"/>
      <c r="I36" s="127">
        <v>0.15</v>
      </c>
      <c r="J36" s="126">
        <f>0</f>
        <v>0</v>
      </c>
      <c r="K36" s="35"/>
      <c r="L36" s="52"/>
      <c r="S36" s="35"/>
      <c r="T36" s="35"/>
      <c r="U36" s="35"/>
      <c r="V36" s="35"/>
      <c r="W36" s="35"/>
      <c r="X36" s="35"/>
      <c r="Y36" s="35"/>
      <c r="Z36" s="35"/>
      <c r="AA36" s="35"/>
      <c r="AB36" s="35"/>
      <c r="AC36" s="35"/>
      <c r="AD36" s="35"/>
      <c r="AE36" s="35"/>
    </row>
    <row r="37" spans="1:31" s="2" customFormat="1" ht="14.45" hidden="1" customHeight="1">
      <c r="A37" s="35"/>
      <c r="B37" s="40"/>
      <c r="C37" s="35"/>
      <c r="D37" s="35"/>
      <c r="E37" s="114" t="s">
        <v>46</v>
      </c>
      <c r="F37" s="126">
        <f>ROUND((SUM(BI118:BI155)),  2)</f>
        <v>0</v>
      </c>
      <c r="G37" s="35"/>
      <c r="H37" s="35"/>
      <c r="I37" s="127">
        <v>0</v>
      </c>
      <c r="J37" s="126">
        <f>0</f>
        <v>0</v>
      </c>
      <c r="K37" s="35"/>
      <c r="L37" s="52"/>
      <c r="S37" s="35"/>
      <c r="T37" s="35"/>
      <c r="U37" s="35"/>
      <c r="V37" s="35"/>
      <c r="W37" s="35"/>
      <c r="X37" s="35"/>
      <c r="Y37" s="35"/>
      <c r="Z37" s="35"/>
      <c r="AA37" s="35"/>
      <c r="AB37" s="35"/>
      <c r="AC37" s="35"/>
      <c r="AD37" s="35"/>
      <c r="AE37" s="35"/>
    </row>
    <row r="38" spans="1:31" s="2" customFormat="1" ht="6.95" customHeight="1">
      <c r="A38" s="35"/>
      <c r="B38" s="40"/>
      <c r="C38" s="35"/>
      <c r="D38" s="35"/>
      <c r="E38" s="35"/>
      <c r="F38" s="35"/>
      <c r="G38" s="35"/>
      <c r="H38" s="35"/>
      <c r="I38" s="35"/>
      <c r="J38" s="35"/>
      <c r="K38" s="35"/>
      <c r="L38" s="52"/>
      <c r="S38" s="35"/>
      <c r="T38" s="35"/>
      <c r="U38" s="35"/>
      <c r="V38" s="35"/>
      <c r="W38" s="35"/>
      <c r="X38" s="35"/>
      <c r="Y38" s="35"/>
      <c r="Z38" s="35"/>
      <c r="AA38" s="35"/>
      <c r="AB38" s="35"/>
      <c r="AC38" s="35"/>
      <c r="AD38" s="35"/>
      <c r="AE38" s="35"/>
    </row>
    <row r="39" spans="1:31" s="2" customFormat="1" ht="25.35" customHeight="1">
      <c r="A39" s="35"/>
      <c r="B39" s="40"/>
      <c r="C39" s="128"/>
      <c r="D39" s="129" t="s">
        <v>47</v>
      </c>
      <c r="E39" s="130"/>
      <c r="F39" s="130"/>
      <c r="G39" s="131" t="s">
        <v>48</v>
      </c>
      <c r="H39" s="132" t="s">
        <v>49</v>
      </c>
      <c r="I39" s="130"/>
      <c r="J39" s="133">
        <f>SUM(J30:J37)</f>
        <v>0</v>
      </c>
      <c r="K39" s="134"/>
      <c r="L39" s="52"/>
      <c r="S39" s="35"/>
      <c r="T39" s="35"/>
      <c r="U39" s="35"/>
      <c r="V39" s="35"/>
      <c r="W39" s="35"/>
      <c r="X39" s="35"/>
      <c r="Y39" s="35"/>
      <c r="Z39" s="35"/>
      <c r="AA39" s="35"/>
      <c r="AB39" s="35"/>
      <c r="AC39" s="35"/>
      <c r="AD39" s="35"/>
      <c r="AE39" s="35"/>
    </row>
    <row r="40" spans="1:31" s="2" customFormat="1" ht="14.45" customHeight="1">
      <c r="A40" s="35"/>
      <c r="B40" s="40"/>
      <c r="C40" s="35"/>
      <c r="D40" s="35"/>
      <c r="E40" s="35"/>
      <c r="F40" s="35"/>
      <c r="G40" s="35"/>
      <c r="H40" s="35"/>
      <c r="I40" s="35"/>
      <c r="J40" s="35"/>
      <c r="K40" s="35"/>
      <c r="L40" s="52"/>
      <c r="S40" s="35"/>
      <c r="T40" s="35"/>
      <c r="U40" s="35"/>
      <c r="V40" s="35"/>
      <c r="W40" s="35"/>
      <c r="X40" s="35"/>
      <c r="Y40" s="35"/>
      <c r="Z40" s="35"/>
      <c r="AA40" s="35"/>
      <c r="AB40" s="35"/>
      <c r="AC40" s="35"/>
      <c r="AD40" s="35"/>
      <c r="AE40" s="35"/>
    </row>
    <row r="41" spans="1:31" s="1" customFormat="1" ht="14.45" customHeight="1">
      <c r="B41" s="21"/>
      <c r="L41" s="21"/>
    </row>
    <row r="42" spans="1:31" s="1" customFormat="1" ht="14.45" customHeight="1">
      <c r="B42" s="21"/>
      <c r="L42" s="21"/>
    </row>
    <row r="43" spans="1:31" s="1" customFormat="1" ht="14.45" customHeight="1">
      <c r="B43" s="21"/>
      <c r="L43" s="21"/>
    </row>
    <row r="44" spans="1:31" s="1" customFormat="1" ht="14.45" customHeight="1">
      <c r="B44" s="21"/>
      <c r="L44" s="21"/>
    </row>
    <row r="45" spans="1:31" s="1" customFormat="1" ht="14.45" customHeight="1">
      <c r="B45" s="21"/>
      <c r="L45" s="21"/>
    </row>
    <row r="46" spans="1:31" s="1" customFormat="1" ht="14.45" customHeight="1">
      <c r="B46" s="21"/>
      <c r="L46" s="21"/>
    </row>
    <row r="47" spans="1:31" s="1" customFormat="1" ht="14.45" customHeight="1">
      <c r="B47" s="21"/>
      <c r="L47" s="21"/>
    </row>
    <row r="48" spans="1:31" s="1" customFormat="1" ht="14.45" customHeight="1">
      <c r="B48" s="21"/>
      <c r="L48" s="21"/>
    </row>
    <row r="49" spans="1:31" s="1" customFormat="1" ht="14.45" customHeight="1">
      <c r="B49" s="21"/>
      <c r="L49" s="21"/>
    </row>
    <row r="50" spans="1:31" s="2" customFormat="1" ht="14.45" customHeight="1">
      <c r="B50" s="52"/>
      <c r="D50" s="135" t="s">
        <v>50</v>
      </c>
      <c r="E50" s="136"/>
      <c r="F50" s="136"/>
      <c r="G50" s="135" t="s">
        <v>51</v>
      </c>
      <c r="H50" s="136"/>
      <c r="I50" s="136"/>
      <c r="J50" s="136"/>
      <c r="K50" s="136"/>
      <c r="L50" s="52"/>
    </row>
    <row r="51" spans="1:31" ht="11.25">
      <c r="B51" s="21"/>
      <c r="L51" s="21"/>
    </row>
    <row r="52" spans="1:31" ht="11.25">
      <c r="B52" s="21"/>
      <c r="L52" s="21"/>
    </row>
    <row r="53" spans="1:31" ht="11.25">
      <c r="B53" s="21"/>
      <c r="L53" s="21"/>
    </row>
    <row r="54" spans="1:31" ht="11.25">
      <c r="B54" s="21"/>
      <c r="L54" s="21"/>
    </row>
    <row r="55" spans="1:31" ht="11.25">
      <c r="B55" s="21"/>
      <c r="L55" s="21"/>
    </row>
    <row r="56" spans="1:31" ht="11.25">
      <c r="B56" s="21"/>
      <c r="L56" s="21"/>
    </row>
    <row r="57" spans="1:31" ht="11.25">
      <c r="B57" s="21"/>
      <c r="L57" s="21"/>
    </row>
    <row r="58" spans="1:31" ht="11.25">
      <c r="B58" s="21"/>
      <c r="L58" s="21"/>
    </row>
    <row r="59" spans="1:31" ht="11.25">
      <c r="B59" s="21"/>
      <c r="L59" s="21"/>
    </row>
    <row r="60" spans="1:31" ht="11.25">
      <c r="B60" s="21"/>
      <c r="L60" s="21"/>
    </row>
    <row r="61" spans="1:31" s="2" customFormat="1" ht="12.75">
      <c r="A61" s="35"/>
      <c r="B61" s="40"/>
      <c r="C61" s="35"/>
      <c r="D61" s="137" t="s">
        <v>52</v>
      </c>
      <c r="E61" s="138"/>
      <c r="F61" s="139" t="s">
        <v>53</v>
      </c>
      <c r="G61" s="137" t="s">
        <v>52</v>
      </c>
      <c r="H61" s="138"/>
      <c r="I61" s="138"/>
      <c r="J61" s="140" t="s">
        <v>53</v>
      </c>
      <c r="K61" s="138"/>
      <c r="L61" s="52"/>
      <c r="S61" s="35"/>
      <c r="T61" s="35"/>
      <c r="U61" s="35"/>
      <c r="V61" s="35"/>
      <c r="W61" s="35"/>
      <c r="X61" s="35"/>
      <c r="Y61" s="35"/>
      <c r="Z61" s="35"/>
      <c r="AA61" s="35"/>
      <c r="AB61" s="35"/>
      <c r="AC61" s="35"/>
      <c r="AD61" s="35"/>
      <c r="AE61" s="35"/>
    </row>
    <row r="62" spans="1:31" ht="11.25">
      <c r="B62" s="21"/>
      <c r="L62" s="21"/>
    </row>
    <row r="63" spans="1:31" ht="11.25">
      <c r="B63" s="21"/>
      <c r="L63" s="21"/>
    </row>
    <row r="64" spans="1:31" ht="11.25">
      <c r="B64" s="21"/>
      <c r="L64" s="21"/>
    </row>
    <row r="65" spans="1:31" s="2" customFormat="1" ht="12.75">
      <c r="A65" s="35"/>
      <c r="B65" s="40"/>
      <c r="C65" s="35"/>
      <c r="D65" s="135" t="s">
        <v>54</v>
      </c>
      <c r="E65" s="141"/>
      <c r="F65" s="141"/>
      <c r="G65" s="135" t="s">
        <v>55</v>
      </c>
      <c r="H65" s="141"/>
      <c r="I65" s="141"/>
      <c r="J65" s="141"/>
      <c r="K65" s="141"/>
      <c r="L65" s="52"/>
      <c r="S65" s="35"/>
      <c r="T65" s="35"/>
      <c r="U65" s="35"/>
      <c r="V65" s="35"/>
      <c r="W65" s="35"/>
      <c r="X65" s="35"/>
      <c r="Y65" s="35"/>
      <c r="Z65" s="35"/>
      <c r="AA65" s="35"/>
      <c r="AB65" s="35"/>
      <c r="AC65" s="35"/>
      <c r="AD65" s="35"/>
      <c r="AE65" s="35"/>
    </row>
    <row r="66" spans="1:31" ht="11.25">
      <c r="B66" s="21"/>
      <c r="L66" s="21"/>
    </row>
    <row r="67" spans="1:31" ht="11.25">
      <c r="B67" s="21"/>
      <c r="L67" s="21"/>
    </row>
    <row r="68" spans="1:31" ht="11.25">
      <c r="B68" s="21"/>
      <c r="L68" s="21"/>
    </row>
    <row r="69" spans="1:31" ht="11.25">
      <c r="B69" s="21"/>
      <c r="L69" s="21"/>
    </row>
    <row r="70" spans="1:31" ht="11.25">
      <c r="B70" s="21"/>
      <c r="L70" s="21"/>
    </row>
    <row r="71" spans="1:31" ht="11.25">
      <c r="B71" s="21"/>
      <c r="L71" s="21"/>
    </row>
    <row r="72" spans="1:31" ht="11.25">
      <c r="B72" s="21"/>
      <c r="L72" s="21"/>
    </row>
    <row r="73" spans="1:31" ht="11.25">
      <c r="B73" s="21"/>
      <c r="L73" s="21"/>
    </row>
    <row r="74" spans="1:31" ht="11.25">
      <c r="B74" s="21"/>
      <c r="L74" s="21"/>
    </row>
    <row r="75" spans="1:31" ht="11.25">
      <c r="B75" s="21"/>
      <c r="L75" s="21"/>
    </row>
    <row r="76" spans="1:31" s="2" customFormat="1" ht="12.75">
      <c r="A76" s="35"/>
      <c r="B76" s="40"/>
      <c r="C76" s="35"/>
      <c r="D76" s="137" t="s">
        <v>52</v>
      </c>
      <c r="E76" s="138"/>
      <c r="F76" s="139" t="s">
        <v>53</v>
      </c>
      <c r="G76" s="137" t="s">
        <v>52</v>
      </c>
      <c r="H76" s="138"/>
      <c r="I76" s="138"/>
      <c r="J76" s="140" t="s">
        <v>53</v>
      </c>
      <c r="K76" s="138"/>
      <c r="L76" s="52"/>
      <c r="S76" s="35"/>
      <c r="T76" s="35"/>
      <c r="U76" s="35"/>
      <c r="V76" s="35"/>
      <c r="W76" s="35"/>
      <c r="X76" s="35"/>
      <c r="Y76" s="35"/>
      <c r="Z76" s="35"/>
      <c r="AA76" s="35"/>
      <c r="AB76" s="35"/>
      <c r="AC76" s="35"/>
      <c r="AD76" s="35"/>
      <c r="AE76" s="35"/>
    </row>
    <row r="77" spans="1:31" s="2" customFormat="1" ht="14.45" customHeight="1">
      <c r="A77" s="35"/>
      <c r="B77" s="142"/>
      <c r="C77" s="143"/>
      <c r="D77" s="143"/>
      <c r="E77" s="143"/>
      <c r="F77" s="143"/>
      <c r="G77" s="143"/>
      <c r="H77" s="143"/>
      <c r="I77" s="143"/>
      <c r="J77" s="143"/>
      <c r="K77" s="143"/>
      <c r="L77" s="52"/>
      <c r="S77" s="35"/>
      <c r="T77" s="35"/>
      <c r="U77" s="35"/>
      <c r="V77" s="35"/>
      <c r="W77" s="35"/>
      <c r="X77" s="35"/>
      <c r="Y77" s="35"/>
      <c r="Z77" s="35"/>
      <c r="AA77" s="35"/>
      <c r="AB77" s="35"/>
      <c r="AC77" s="35"/>
      <c r="AD77" s="35"/>
      <c r="AE77" s="35"/>
    </row>
    <row r="81" spans="1:47" s="2" customFormat="1" ht="6.95" customHeight="1">
      <c r="A81" s="35"/>
      <c r="B81" s="144"/>
      <c r="C81" s="145"/>
      <c r="D81" s="145"/>
      <c r="E81" s="145"/>
      <c r="F81" s="145"/>
      <c r="G81" s="145"/>
      <c r="H81" s="145"/>
      <c r="I81" s="145"/>
      <c r="J81" s="145"/>
      <c r="K81" s="145"/>
      <c r="L81" s="52"/>
      <c r="S81" s="35"/>
      <c r="T81" s="35"/>
      <c r="U81" s="35"/>
      <c r="V81" s="35"/>
      <c r="W81" s="35"/>
      <c r="X81" s="35"/>
      <c r="Y81" s="35"/>
      <c r="Z81" s="35"/>
      <c r="AA81" s="35"/>
      <c r="AB81" s="35"/>
      <c r="AC81" s="35"/>
      <c r="AD81" s="35"/>
      <c r="AE81" s="35"/>
    </row>
    <row r="82" spans="1:47" s="2" customFormat="1" ht="24.95" customHeight="1">
      <c r="A82" s="35"/>
      <c r="B82" s="36"/>
      <c r="C82" s="24" t="s">
        <v>247</v>
      </c>
      <c r="D82" s="37"/>
      <c r="E82" s="37"/>
      <c r="F82" s="37"/>
      <c r="G82" s="37"/>
      <c r="H82" s="37"/>
      <c r="I82" s="37"/>
      <c r="J82" s="37"/>
      <c r="K82" s="37"/>
      <c r="L82" s="52"/>
      <c r="S82" s="35"/>
      <c r="T82" s="35"/>
      <c r="U82" s="35"/>
      <c r="V82" s="35"/>
      <c r="W82" s="35"/>
      <c r="X82" s="35"/>
      <c r="Y82" s="35"/>
      <c r="Z82" s="35"/>
      <c r="AA82" s="35"/>
      <c r="AB82" s="35"/>
      <c r="AC82" s="35"/>
      <c r="AD82" s="35"/>
      <c r="AE82" s="35"/>
    </row>
    <row r="83" spans="1:47" s="2" customFormat="1" ht="6.95" customHeight="1">
      <c r="A83" s="35"/>
      <c r="B83" s="36"/>
      <c r="C83" s="37"/>
      <c r="D83" s="37"/>
      <c r="E83" s="37"/>
      <c r="F83" s="37"/>
      <c r="G83" s="37"/>
      <c r="H83" s="37"/>
      <c r="I83" s="37"/>
      <c r="J83" s="37"/>
      <c r="K83" s="37"/>
      <c r="L83" s="52"/>
      <c r="S83" s="35"/>
      <c r="T83" s="35"/>
      <c r="U83" s="35"/>
      <c r="V83" s="35"/>
      <c r="W83" s="35"/>
      <c r="X83" s="35"/>
      <c r="Y83" s="35"/>
      <c r="Z83" s="35"/>
      <c r="AA83" s="35"/>
      <c r="AB83" s="35"/>
      <c r="AC83" s="35"/>
      <c r="AD83" s="35"/>
      <c r="AE83" s="35"/>
    </row>
    <row r="84" spans="1:47" s="2" customFormat="1" ht="12" customHeight="1">
      <c r="A84" s="35"/>
      <c r="B84" s="36"/>
      <c r="C84" s="30" t="s">
        <v>16</v>
      </c>
      <c r="D84" s="37"/>
      <c r="E84" s="37"/>
      <c r="F84" s="37"/>
      <c r="G84" s="37"/>
      <c r="H84" s="37"/>
      <c r="I84" s="37"/>
      <c r="J84" s="37"/>
      <c r="K84" s="37"/>
      <c r="L84" s="52"/>
      <c r="S84" s="35"/>
      <c r="T84" s="35"/>
      <c r="U84" s="35"/>
      <c r="V84" s="35"/>
      <c r="W84" s="35"/>
      <c r="X84" s="35"/>
      <c r="Y84" s="35"/>
      <c r="Z84" s="35"/>
      <c r="AA84" s="35"/>
      <c r="AB84" s="35"/>
      <c r="AC84" s="35"/>
      <c r="AD84" s="35"/>
      <c r="AE84" s="35"/>
    </row>
    <row r="85" spans="1:47" s="2" customFormat="1" ht="16.5" customHeight="1">
      <c r="A85" s="35"/>
      <c r="B85" s="36"/>
      <c r="C85" s="37"/>
      <c r="D85" s="37"/>
      <c r="E85" s="329" t="str">
        <f>E7</f>
        <v>Domov pro seniory, Nový Bydžov</v>
      </c>
      <c r="F85" s="330"/>
      <c r="G85" s="330"/>
      <c r="H85" s="330"/>
      <c r="I85" s="37"/>
      <c r="J85" s="37"/>
      <c r="K85" s="37"/>
      <c r="L85" s="52"/>
      <c r="S85" s="35"/>
      <c r="T85" s="35"/>
      <c r="U85" s="35"/>
      <c r="V85" s="35"/>
      <c r="W85" s="35"/>
      <c r="X85" s="35"/>
      <c r="Y85" s="35"/>
      <c r="Z85" s="35"/>
      <c r="AA85" s="35"/>
      <c r="AB85" s="35"/>
      <c r="AC85" s="35"/>
      <c r="AD85" s="35"/>
      <c r="AE85" s="35"/>
    </row>
    <row r="86" spans="1:47" s="2" customFormat="1" ht="12" customHeight="1">
      <c r="A86" s="35"/>
      <c r="B86" s="36"/>
      <c r="C86" s="30" t="s">
        <v>179</v>
      </c>
      <c r="D86" s="37"/>
      <c r="E86" s="37"/>
      <c r="F86" s="37"/>
      <c r="G86" s="37"/>
      <c r="H86" s="37"/>
      <c r="I86" s="37"/>
      <c r="J86" s="37"/>
      <c r="K86" s="37"/>
      <c r="L86" s="52"/>
      <c r="S86" s="35"/>
      <c r="T86" s="35"/>
      <c r="U86" s="35"/>
      <c r="V86" s="35"/>
      <c r="W86" s="35"/>
      <c r="X86" s="35"/>
      <c r="Y86" s="35"/>
      <c r="Z86" s="35"/>
      <c r="AA86" s="35"/>
      <c r="AB86" s="35"/>
      <c r="AC86" s="35"/>
      <c r="AD86" s="35"/>
      <c r="AE86" s="35"/>
    </row>
    <row r="87" spans="1:47" s="2" customFormat="1" ht="16.5" customHeight="1">
      <c r="A87" s="35"/>
      <c r="B87" s="36"/>
      <c r="C87" s="37"/>
      <c r="D87" s="37"/>
      <c r="E87" s="284" t="str">
        <f>E9</f>
        <v xml:space="preserve">IO 09 - Areálové  rozvody  VO - nezpůsobilé náklady </v>
      </c>
      <c r="F87" s="331"/>
      <c r="G87" s="331"/>
      <c r="H87" s="331"/>
      <c r="I87" s="37"/>
      <c r="J87" s="37"/>
      <c r="K87" s="37"/>
      <c r="L87" s="52"/>
      <c r="S87" s="35"/>
      <c r="T87" s="35"/>
      <c r="U87" s="35"/>
      <c r="V87" s="35"/>
      <c r="W87" s="35"/>
      <c r="X87" s="35"/>
      <c r="Y87" s="35"/>
      <c r="Z87" s="35"/>
      <c r="AA87" s="35"/>
      <c r="AB87" s="35"/>
      <c r="AC87" s="35"/>
      <c r="AD87" s="35"/>
      <c r="AE87" s="35"/>
    </row>
    <row r="88" spans="1:47" s="2" customFormat="1" ht="6.95" customHeight="1">
      <c r="A88" s="35"/>
      <c r="B88" s="36"/>
      <c r="C88" s="37"/>
      <c r="D88" s="37"/>
      <c r="E88" s="37"/>
      <c r="F88" s="37"/>
      <c r="G88" s="37"/>
      <c r="H88" s="37"/>
      <c r="I88" s="37"/>
      <c r="J88" s="37"/>
      <c r="K88" s="37"/>
      <c r="L88" s="52"/>
      <c r="S88" s="35"/>
      <c r="T88" s="35"/>
      <c r="U88" s="35"/>
      <c r="V88" s="35"/>
      <c r="W88" s="35"/>
      <c r="X88" s="35"/>
      <c r="Y88" s="35"/>
      <c r="Z88" s="35"/>
      <c r="AA88" s="35"/>
      <c r="AB88" s="35"/>
      <c r="AC88" s="35"/>
      <c r="AD88" s="35"/>
      <c r="AE88" s="35"/>
    </row>
    <row r="89" spans="1:47" s="2" customFormat="1" ht="12" customHeight="1">
      <c r="A89" s="35"/>
      <c r="B89" s="36"/>
      <c r="C89" s="30" t="s">
        <v>20</v>
      </c>
      <c r="D89" s="37"/>
      <c r="E89" s="37"/>
      <c r="F89" s="28" t="str">
        <f>F12</f>
        <v>k.ú. Nový Bydžov, 70 7163</v>
      </c>
      <c r="G89" s="37"/>
      <c r="H89" s="37"/>
      <c r="I89" s="30" t="s">
        <v>22</v>
      </c>
      <c r="J89" s="67" t="str">
        <f>IF(J12="","",J12)</f>
        <v>4. 1. 2023</v>
      </c>
      <c r="K89" s="37"/>
      <c r="L89" s="52"/>
      <c r="S89" s="35"/>
      <c r="T89" s="35"/>
      <c r="U89" s="35"/>
      <c r="V89" s="35"/>
      <c r="W89" s="35"/>
      <c r="X89" s="35"/>
      <c r="Y89" s="35"/>
      <c r="Z89" s="35"/>
      <c r="AA89" s="35"/>
      <c r="AB89" s="35"/>
      <c r="AC89" s="35"/>
      <c r="AD89" s="35"/>
      <c r="AE89" s="35"/>
    </row>
    <row r="90" spans="1:47" s="2" customFormat="1" ht="6.95" customHeight="1">
      <c r="A90" s="35"/>
      <c r="B90" s="36"/>
      <c r="C90" s="37"/>
      <c r="D90" s="37"/>
      <c r="E90" s="37"/>
      <c r="F90" s="37"/>
      <c r="G90" s="37"/>
      <c r="H90" s="37"/>
      <c r="I90" s="37"/>
      <c r="J90" s="37"/>
      <c r="K90" s="37"/>
      <c r="L90" s="52"/>
      <c r="S90" s="35"/>
      <c r="T90" s="35"/>
      <c r="U90" s="35"/>
      <c r="V90" s="35"/>
      <c r="W90" s="35"/>
      <c r="X90" s="35"/>
      <c r="Y90" s="35"/>
      <c r="Z90" s="35"/>
      <c r="AA90" s="35"/>
      <c r="AB90" s="35"/>
      <c r="AC90" s="35"/>
      <c r="AD90" s="35"/>
      <c r="AE90" s="35"/>
    </row>
    <row r="91" spans="1:47" s="2" customFormat="1" ht="40.15" customHeight="1">
      <c r="A91" s="35"/>
      <c r="B91" s="36"/>
      <c r="C91" s="30" t="s">
        <v>24</v>
      </c>
      <c r="D91" s="37"/>
      <c r="E91" s="37"/>
      <c r="F91" s="28" t="str">
        <f>E15</f>
        <v>Město Nový Bydžov, Masarykovo nám. 1, 504 01</v>
      </c>
      <c r="G91" s="37"/>
      <c r="H91" s="37"/>
      <c r="I91" s="30" t="s">
        <v>30</v>
      </c>
      <c r="J91" s="33" t="str">
        <f>E21</f>
        <v>Architektura s.r.o., Vilkova 1142/15, Praha 4-Krč</v>
      </c>
      <c r="K91" s="37"/>
      <c r="L91" s="52"/>
      <c r="S91" s="35"/>
      <c r="T91" s="35"/>
      <c r="U91" s="35"/>
      <c r="V91" s="35"/>
      <c r="W91" s="35"/>
      <c r="X91" s="35"/>
      <c r="Y91" s="35"/>
      <c r="Z91" s="35"/>
      <c r="AA91" s="35"/>
      <c r="AB91" s="35"/>
      <c r="AC91" s="35"/>
      <c r="AD91" s="35"/>
      <c r="AE91" s="35"/>
    </row>
    <row r="92" spans="1:47" s="2" customFormat="1" ht="40.15" customHeight="1">
      <c r="A92" s="35"/>
      <c r="B92" s="36"/>
      <c r="C92" s="30" t="s">
        <v>28</v>
      </c>
      <c r="D92" s="37"/>
      <c r="E92" s="37"/>
      <c r="F92" s="28" t="str">
        <f>IF(E18="","",E18)</f>
        <v>Vyplň údaj</v>
      </c>
      <c r="G92" s="37"/>
      <c r="H92" s="37"/>
      <c r="I92" s="30" t="s">
        <v>33</v>
      </c>
      <c r="J92" s="33" t="str">
        <f>E24</f>
        <v>Projecticon s.r.o., A. Kopeckého 151, Nový Hrádek</v>
      </c>
      <c r="K92" s="37"/>
      <c r="L92" s="52"/>
      <c r="S92" s="35"/>
      <c r="T92" s="35"/>
      <c r="U92" s="35"/>
      <c r="V92" s="35"/>
      <c r="W92" s="35"/>
      <c r="X92" s="35"/>
      <c r="Y92" s="35"/>
      <c r="Z92" s="35"/>
      <c r="AA92" s="35"/>
      <c r="AB92" s="35"/>
      <c r="AC92" s="35"/>
      <c r="AD92" s="35"/>
      <c r="AE92" s="35"/>
    </row>
    <row r="93" spans="1:47" s="2" customFormat="1" ht="10.35" customHeight="1">
      <c r="A93" s="35"/>
      <c r="B93" s="36"/>
      <c r="C93" s="37"/>
      <c r="D93" s="37"/>
      <c r="E93" s="37"/>
      <c r="F93" s="37"/>
      <c r="G93" s="37"/>
      <c r="H93" s="37"/>
      <c r="I93" s="37"/>
      <c r="J93" s="37"/>
      <c r="K93" s="37"/>
      <c r="L93" s="52"/>
      <c r="S93" s="35"/>
      <c r="T93" s="35"/>
      <c r="U93" s="35"/>
      <c r="V93" s="35"/>
      <c r="W93" s="35"/>
      <c r="X93" s="35"/>
      <c r="Y93" s="35"/>
      <c r="Z93" s="35"/>
      <c r="AA93" s="35"/>
      <c r="AB93" s="35"/>
      <c r="AC93" s="35"/>
      <c r="AD93" s="35"/>
      <c r="AE93" s="35"/>
    </row>
    <row r="94" spans="1:47" s="2" customFormat="1" ht="29.25" customHeight="1">
      <c r="A94" s="35"/>
      <c r="B94" s="36"/>
      <c r="C94" s="146" t="s">
        <v>248</v>
      </c>
      <c r="D94" s="147"/>
      <c r="E94" s="147"/>
      <c r="F94" s="147"/>
      <c r="G94" s="147"/>
      <c r="H94" s="147"/>
      <c r="I94" s="147"/>
      <c r="J94" s="148" t="s">
        <v>249</v>
      </c>
      <c r="K94" s="147"/>
      <c r="L94" s="52"/>
      <c r="S94" s="35"/>
      <c r="T94" s="35"/>
      <c r="U94" s="35"/>
      <c r="V94" s="35"/>
      <c r="W94" s="35"/>
      <c r="X94" s="35"/>
      <c r="Y94" s="35"/>
      <c r="Z94" s="35"/>
      <c r="AA94" s="35"/>
      <c r="AB94" s="35"/>
      <c r="AC94" s="35"/>
      <c r="AD94" s="35"/>
      <c r="AE94" s="35"/>
    </row>
    <row r="95" spans="1:47" s="2" customFormat="1" ht="10.35" customHeight="1">
      <c r="A95" s="35"/>
      <c r="B95" s="36"/>
      <c r="C95" s="37"/>
      <c r="D95" s="37"/>
      <c r="E95" s="37"/>
      <c r="F95" s="37"/>
      <c r="G95" s="37"/>
      <c r="H95" s="37"/>
      <c r="I95" s="37"/>
      <c r="J95" s="37"/>
      <c r="K95" s="37"/>
      <c r="L95" s="52"/>
      <c r="S95" s="35"/>
      <c r="T95" s="35"/>
      <c r="U95" s="35"/>
      <c r="V95" s="35"/>
      <c r="W95" s="35"/>
      <c r="X95" s="35"/>
      <c r="Y95" s="35"/>
      <c r="Z95" s="35"/>
      <c r="AA95" s="35"/>
      <c r="AB95" s="35"/>
      <c r="AC95" s="35"/>
      <c r="AD95" s="35"/>
      <c r="AE95" s="35"/>
    </row>
    <row r="96" spans="1:47" s="2" customFormat="1" ht="22.9" customHeight="1">
      <c r="A96" s="35"/>
      <c r="B96" s="36"/>
      <c r="C96" s="149" t="s">
        <v>250</v>
      </c>
      <c r="D96" s="37"/>
      <c r="E96" s="37"/>
      <c r="F96" s="37"/>
      <c r="G96" s="37"/>
      <c r="H96" s="37"/>
      <c r="I96" s="37"/>
      <c r="J96" s="85">
        <f>J118</f>
        <v>0</v>
      </c>
      <c r="K96" s="37"/>
      <c r="L96" s="52"/>
      <c r="S96" s="35"/>
      <c r="T96" s="35"/>
      <c r="U96" s="35"/>
      <c r="V96" s="35"/>
      <c r="W96" s="35"/>
      <c r="X96" s="35"/>
      <c r="Y96" s="35"/>
      <c r="Z96" s="35"/>
      <c r="AA96" s="35"/>
      <c r="AB96" s="35"/>
      <c r="AC96" s="35"/>
      <c r="AD96" s="35"/>
      <c r="AE96" s="35"/>
      <c r="AU96" s="18" t="s">
        <v>251</v>
      </c>
    </row>
    <row r="97" spans="1:31" s="9" customFormat="1" ht="24.95" customHeight="1">
      <c r="B97" s="150"/>
      <c r="C97" s="151"/>
      <c r="D97" s="152" t="s">
        <v>6985</v>
      </c>
      <c r="E97" s="153"/>
      <c r="F97" s="153"/>
      <c r="G97" s="153"/>
      <c r="H97" s="153"/>
      <c r="I97" s="153"/>
      <c r="J97" s="154">
        <f>J119</f>
        <v>0</v>
      </c>
      <c r="K97" s="151"/>
      <c r="L97" s="155"/>
    </row>
    <row r="98" spans="1:31" s="9" customFormat="1" ht="24.95" customHeight="1">
      <c r="B98" s="150"/>
      <c r="C98" s="151"/>
      <c r="D98" s="152" t="s">
        <v>6986</v>
      </c>
      <c r="E98" s="153"/>
      <c r="F98" s="153"/>
      <c r="G98" s="153"/>
      <c r="H98" s="153"/>
      <c r="I98" s="153"/>
      <c r="J98" s="154">
        <f>J143</f>
        <v>0</v>
      </c>
      <c r="K98" s="151"/>
      <c r="L98" s="155"/>
    </row>
    <row r="99" spans="1:31" s="2" customFormat="1" ht="21.75" customHeight="1">
      <c r="A99" s="35"/>
      <c r="B99" s="36"/>
      <c r="C99" s="37"/>
      <c r="D99" s="37"/>
      <c r="E99" s="37"/>
      <c r="F99" s="37"/>
      <c r="G99" s="37"/>
      <c r="H99" s="37"/>
      <c r="I99" s="37"/>
      <c r="J99" s="37"/>
      <c r="K99" s="37"/>
      <c r="L99" s="52"/>
      <c r="S99" s="35"/>
      <c r="T99" s="35"/>
      <c r="U99" s="35"/>
      <c r="V99" s="35"/>
      <c r="W99" s="35"/>
      <c r="X99" s="35"/>
      <c r="Y99" s="35"/>
      <c r="Z99" s="35"/>
      <c r="AA99" s="35"/>
      <c r="AB99" s="35"/>
      <c r="AC99" s="35"/>
      <c r="AD99" s="35"/>
      <c r="AE99" s="35"/>
    </row>
    <row r="100" spans="1:31" s="2" customFormat="1" ht="6.95" customHeight="1">
      <c r="A100" s="35"/>
      <c r="B100" s="55"/>
      <c r="C100" s="56"/>
      <c r="D100" s="56"/>
      <c r="E100" s="56"/>
      <c r="F100" s="56"/>
      <c r="G100" s="56"/>
      <c r="H100" s="56"/>
      <c r="I100" s="56"/>
      <c r="J100" s="56"/>
      <c r="K100" s="56"/>
      <c r="L100" s="52"/>
      <c r="S100" s="35"/>
      <c r="T100" s="35"/>
      <c r="U100" s="35"/>
      <c r="V100" s="35"/>
      <c r="W100" s="35"/>
      <c r="X100" s="35"/>
      <c r="Y100" s="35"/>
      <c r="Z100" s="35"/>
      <c r="AA100" s="35"/>
      <c r="AB100" s="35"/>
      <c r="AC100" s="35"/>
      <c r="AD100" s="35"/>
      <c r="AE100" s="35"/>
    </row>
    <row r="104" spans="1:31" s="2" customFormat="1" ht="6.95" customHeight="1">
      <c r="A104" s="35"/>
      <c r="B104" s="57"/>
      <c r="C104" s="58"/>
      <c r="D104" s="58"/>
      <c r="E104" s="58"/>
      <c r="F104" s="58"/>
      <c r="G104" s="58"/>
      <c r="H104" s="58"/>
      <c r="I104" s="58"/>
      <c r="J104" s="58"/>
      <c r="K104" s="58"/>
      <c r="L104" s="52"/>
      <c r="S104" s="35"/>
      <c r="T104" s="35"/>
      <c r="U104" s="35"/>
      <c r="V104" s="35"/>
      <c r="W104" s="35"/>
      <c r="X104" s="35"/>
      <c r="Y104" s="35"/>
      <c r="Z104" s="35"/>
      <c r="AA104" s="35"/>
      <c r="AB104" s="35"/>
      <c r="AC104" s="35"/>
      <c r="AD104" s="35"/>
      <c r="AE104" s="35"/>
    </row>
    <row r="105" spans="1:31" s="2" customFormat="1" ht="24.95" customHeight="1">
      <c r="A105" s="35"/>
      <c r="B105" s="36"/>
      <c r="C105" s="24" t="s">
        <v>277</v>
      </c>
      <c r="D105" s="37"/>
      <c r="E105" s="37"/>
      <c r="F105" s="37"/>
      <c r="G105" s="37"/>
      <c r="H105" s="37"/>
      <c r="I105" s="37"/>
      <c r="J105" s="37"/>
      <c r="K105" s="37"/>
      <c r="L105" s="52"/>
      <c r="S105" s="35"/>
      <c r="T105" s="35"/>
      <c r="U105" s="35"/>
      <c r="V105" s="35"/>
      <c r="W105" s="35"/>
      <c r="X105" s="35"/>
      <c r="Y105" s="35"/>
      <c r="Z105" s="35"/>
      <c r="AA105" s="35"/>
      <c r="AB105" s="35"/>
      <c r="AC105" s="35"/>
      <c r="AD105" s="35"/>
      <c r="AE105" s="35"/>
    </row>
    <row r="106" spans="1:31" s="2" customFormat="1" ht="6.95" customHeight="1">
      <c r="A106" s="35"/>
      <c r="B106" s="36"/>
      <c r="C106" s="37"/>
      <c r="D106" s="37"/>
      <c r="E106" s="37"/>
      <c r="F106" s="37"/>
      <c r="G106" s="37"/>
      <c r="H106" s="37"/>
      <c r="I106" s="37"/>
      <c r="J106" s="37"/>
      <c r="K106" s="37"/>
      <c r="L106" s="52"/>
      <c r="S106" s="35"/>
      <c r="T106" s="35"/>
      <c r="U106" s="35"/>
      <c r="V106" s="35"/>
      <c r="W106" s="35"/>
      <c r="X106" s="35"/>
      <c r="Y106" s="35"/>
      <c r="Z106" s="35"/>
      <c r="AA106" s="35"/>
      <c r="AB106" s="35"/>
      <c r="AC106" s="35"/>
      <c r="AD106" s="35"/>
      <c r="AE106" s="35"/>
    </row>
    <row r="107" spans="1:31" s="2" customFormat="1" ht="12" customHeight="1">
      <c r="A107" s="35"/>
      <c r="B107" s="36"/>
      <c r="C107" s="30" t="s">
        <v>16</v>
      </c>
      <c r="D107" s="37"/>
      <c r="E107" s="37"/>
      <c r="F107" s="37"/>
      <c r="G107" s="37"/>
      <c r="H107" s="37"/>
      <c r="I107" s="37"/>
      <c r="J107" s="37"/>
      <c r="K107" s="37"/>
      <c r="L107" s="52"/>
      <c r="S107" s="35"/>
      <c r="T107" s="35"/>
      <c r="U107" s="35"/>
      <c r="V107" s="35"/>
      <c r="W107" s="35"/>
      <c r="X107" s="35"/>
      <c r="Y107" s="35"/>
      <c r="Z107" s="35"/>
      <c r="AA107" s="35"/>
      <c r="AB107" s="35"/>
      <c r="AC107" s="35"/>
      <c r="AD107" s="35"/>
      <c r="AE107" s="35"/>
    </row>
    <row r="108" spans="1:31" s="2" customFormat="1" ht="16.5" customHeight="1">
      <c r="A108" s="35"/>
      <c r="B108" s="36"/>
      <c r="C108" s="37"/>
      <c r="D108" s="37"/>
      <c r="E108" s="329" t="str">
        <f>E7</f>
        <v>Domov pro seniory, Nový Bydžov</v>
      </c>
      <c r="F108" s="330"/>
      <c r="G108" s="330"/>
      <c r="H108" s="330"/>
      <c r="I108" s="37"/>
      <c r="J108" s="37"/>
      <c r="K108" s="37"/>
      <c r="L108" s="52"/>
      <c r="S108" s="35"/>
      <c r="T108" s="35"/>
      <c r="U108" s="35"/>
      <c r="V108" s="35"/>
      <c r="W108" s="35"/>
      <c r="X108" s="35"/>
      <c r="Y108" s="35"/>
      <c r="Z108" s="35"/>
      <c r="AA108" s="35"/>
      <c r="AB108" s="35"/>
      <c r="AC108" s="35"/>
      <c r="AD108" s="35"/>
      <c r="AE108" s="35"/>
    </row>
    <row r="109" spans="1:31" s="2" customFormat="1" ht="12" customHeight="1">
      <c r="A109" s="35"/>
      <c r="B109" s="36"/>
      <c r="C109" s="30" t="s">
        <v>179</v>
      </c>
      <c r="D109" s="37"/>
      <c r="E109" s="37"/>
      <c r="F109" s="37"/>
      <c r="G109" s="37"/>
      <c r="H109" s="37"/>
      <c r="I109" s="37"/>
      <c r="J109" s="37"/>
      <c r="K109" s="37"/>
      <c r="L109" s="52"/>
      <c r="S109" s="35"/>
      <c r="T109" s="35"/>
      <c r="U109" s="35"/>
      <c r="V109" s="35"/>
      <c r="W109" s="35"/>
      <c r="X109" s="35"/>
      <c r="Y109" s="35"/>
      <c r="Z109" s="35"/>
      <c r="AA109" s="35"/>
      <c r="AB109" s="35"/>
      <c r="AC109" s="35"/>
      <c r="AD109" s="35"/>
      <c r="AE109" s="35"/>
    </row>
    <row r="110" spans="1:31" s="2" customFormat="1" ht="16.5" customHeight="1">
      <c r="A110" s="35"/>
      <c r="B110" s="36"/>
      <c r="C110" s="37"/>
      <c r="D110" s="37"/>
      <c r="E110" s="284" t="str">
        <f>E9</f>
        <v xml:space="preserve">IO 09 - Areálové  rozvody  VO - nezpůsobilé náklady </v>
      </c>
      <c r="F110" s="331"/>
      <c r="G110" s="331"/>
      <c r="H110" s="331"/>
      <c r="I110" s="37"/>
      <c r="J110" s="37"/>
      <c r="K110" s="37"/>
      <c r="L110" s="52"/>
      <c r="S110" s="35"/>
      <c r="T110" s="35"/>
      <c r="U110" s="35"/>
      <c r="V110" s="35"/>
      <c r="W110" s="35"/>
      <c r="X110" s="35"/>
      <c r="Y110" s="35"/>
      <c r="Z110" s="35"/>
      <c r="AA110" s="35"/>
      <c r="AB110" s="35"/>
      <c r="AC110" s="35"/>
      <c r="AD110" s="35"/>
      <c r="AE110" s="35"/>
    </row>
    <row r="111" spans="1:31" s="2" customFormat="1" ht="6.95" customHeight="1">
      <c r="A111" s="35"/>
      <c r="B111" s="36"/>
      <c r="C111" s="37"/>
      <c r="D111" s="37"/>
      <c r="E111" s="37"/>
      <c r="F111" s="37"/>
      <c r="G111" s="37"/>
      <c r="H111" s="37"/>
      <c r="I111" s="37"/>
      <c r="J111" s="37"/>
      <c r="K111" s="37"/>
      <c r="L111" s="52"/>
      <c r="S111" s="35"/>
      <c r="T111" s="35"/>
      <c r="U111" s="35"/>
      <c r="V111" s="35"/>
      <c r="W111" s="35"/>
      <c r="X111" s="35"/>
      <c r="Y111" s="35"/>
      <c r="Z111" s="35"/>
      <c r="AA111" s="35"/>
      <c r="AB111" s="35"/>
      <c r="AC111" s="35"/>
      <c r="AD111" s="35"/>
      <c r="AE111" s="35"/>
    </row>
    <row r="112" spans="1:31" s="2" customFormat="1" ht="12" customHeight="1">
      <c r="A112" s="35"/>
      <c r="B112" s="36"/>
      <c r="C112" s="30" t="s">
        <v>20</v>
      </c>
      <c r="D112" s="37"/>
      <c r="E112" s="37"/>
      <c r="F112" s="28" t="str">
        <f>F12</f>
        <v>k.ú. Nový Bydžov, 70 7163</v>
      </c>
      <c r="G112" s="37"/>
      <c r="H112" s="37"/>
      <c r="I112" s="30" t="s">
        <v>22</v>
      </c>
      <c r="J112" s="67" t="str">
        <f>IF(J12="","",J12)</f>
        <v>4. 1. 2023</v>
      </c>
      <c r="K112" s="37"/>
      <c r="L112" s="52"/>
      <c r="S112" s="35"/>
      <c r="T112" s="35"/>
      <c r="U112" s="35"/>
      <c r="V112" s="35"/>
      <c r="W112" s="35"/>
      <c r="X112" s="35"/>
      <c r="Y112" s="35"/>
      <c r="Z112" s="35"/>
      <c r="AA112" s="35"/>
      <c r="AB112" s="35"/>
      <c r="AC112" s="35"/>
      <c r="AD112" s="35"/>
      <c r="AE112" s="35"/>
    </row>
    <row r="113" spans="1:65" s="2" customFormat="1" ht="6.95" customHeight="1">
      <c r="A113" s="35"/>
      <c r="B113" s="36"/>
      <c r="C113" s="37"/>
      <c r="D113" s="37"/>
      <c r="E113" s="37"/>
      <c r="F113" s="37"/>
      <c r="G113" s="37"/>
      <c r="H113" s="37"/>
      <c r="I113" s="37"/>
      <c r="J113" s="37"/>
      <c r="K113" s="37"/>
      <c r="L113" s="52"/>
      <c r="S113" s="35"/>
      <c r="T113" s="35"/>
      <c r="U113" s="35"/>
      <c r="V113" s="35"/>
      <c r="W113" s="35"/>
      <c r="X113" s="35"/>
      <c r="Y113" s="35"/>
      <c r="Z113" s="35"/>
      <c r="AA113" s="35"/>
      <c r="AB113" s="35"/>
      <c r="AC113" s="35"/>
      <c r="AD113" s="35"/>
      <c r="AE113" s="35"/>
    </row>
    <row r="114" spans="1:65" s="2" customFormat="1" ht="40.15" customHeight="1">
      <c r="A114" s="35"/>
      <c r="B114" s="36"/>
      <c r="C114" s="30" t="s">
        <v>24</v>
      </c>
      <c r="D114" s="37"/>
      <c r="E114" s="37"/>
      <c r="F114" s="28" t="str">
        <f>E15</f>
        <v>Město Nový Bydžov, Masarykovo nám. 1, 504 01</v>
      </c>
      <c r="G114" s="37"/>
      <c r="H114" s="37"/>
      <c r="I114" s="30" t="s">
        <v>30</v>
      </c>
      <c r="J114" s="33" t="str">
        <f>E21</f>
        <v>Architektura s.r.o., Vilkova 1142/15, Praha 4-Krč</v>
      </c>
      <c r="K114" s="37"/>
      <c r="L114" s="52"/>
      <c r="S114" s="35"/>
      <c r="T114" s="35"/>
      <c r="U114" s="35"/>
      <c r="V114" s="35"/>
      <c r="W114" s="35"/>
      <c r="X114" s="35"/>
      <c r="Y114" s="35"/>
      <c r="Z114" s="35"/>
      <c r="AA114" s="35"/>
      <c r="AB114" s="35"/>
      <c r="AC114" s="35"/>
      <c r="AD114" s="35"/>
      <c r="AE114" s="35"/>
    </row>
    <row r="115" spans="1:65" s="2" customFormat="1" ht="40.15" customHeight="1">
      <c r="A115" s="35"/>
      <c r="B115" s="36"/>
      <c r="C115" s="30" t="s">
        <v>28</v>
      </c>
      <c r="D115" s="37"/>
      <c r="E115" s="37"/>
      <c r="F115" s="28" t="str">
        <f>IF(E18="","",E18)</f>
        <v>Vyplň údaj</v>
      </c>
      <c r="G115" s="37"/>
      <c r="H115" s="37"/>
      <c r="I115" s="30" t="s">
        <v>33</v>
      </c>
      <c r="J115" s="33" t="str">
        <f>E24</f>
        <v>Projecticon s.r.o., A. Kopeckého 151, Nový Hrádek</v>
      </c>
      <c r="K115" s="37"/>
      <c r="L115" s="52"/>
      <c r="S115" s="35"/>
      <c r="T115" s="35"/>
      <c r="U115" s="35"/>
      <c r="V115" s="35"/>
      <c r="W115" s="35"/>
      <c r="X115" s="35"/>
      <c r="Y115" s="35"/>
      <c r="Z115" s="35"/>
      <c r="AA115" s="35"/>
      <c r="AB115" s="35"/>
      <c r="AC115" s="35"/>
      <c r="AD115" s="35"/>
      <c r="AE115" s="35"/>
    </row>
    <row r="116" spans="1:65" s="2" customFormat="1" ht="10.35" customHeight="1">
      <c r="A116" s="35"/>
      <c r="B116" s="36"/>
      <c r="C116" s="37"/>
      <c r="D116" s="37"/>
      <c r="E116" s="37"/>
      <c r="F116" s="37"/>
      <c r="G116" s="37"/>
      <c r="H116" s="37"/>
      <c r="I116" s="37"/>
      <c r="J116" s="37"/>
      <c r="K116" s="37"/>
      <c r="L116" s="52"/>
      <c r="S116" s="35"/>
      <c r="T116" s="35"/>
      <c r="U116" s="35"/>
      <c r="V116" s="35"/>
      <c r="W116" s="35"/>
      <c r="X116" s="35"/>
      <c r="Y116" s="35"/>
      <c r="Z116" s="35"/>
      <c r="AA116" s="35"/>
      <c r="AB116" s="35"/>
      <c r="AC116" s="35"/>
      <c r="AD116" s="35"/>
      <c r="AE116" s="35"/>
    </row>
    <row r="117" spans="1:65" s="11" customFormat="1" ht="29.25" customHeight="1">
      <c r="A117" s="162"/>
      <c r="B117" s="163"/>
      <c r="C117" s="164" t="s">
        <v>278</v>
      </c>
      <c r="D117" s="165" t="s">
        <v>62</v>
      </c>
      <c r="E117" s="165" t="s">
        <v>58</v>
      </c>
      <c r="F117" s="165" t="s">
        <v>59</v>
      </c>
      <c r="G117" s="165" t="s">
        <v>279</v>
      </c>
      <c r="H117" s="165" t="s">
        <v>280</v>
      </c>
      <c r="I117" s="165" t="s">
        <v>281</v>
      </c>
      <c r="J117" s="165" t="s">
        <v>249</v>
      </c>
      <c r="K117" s="166" t="s">
        <v>282</v>
      </c>
      <c r="L117" s="167"/>
      <c r="M117" s="76" t="s">
        <v>1</v>
      </c>
      <c r="N117" s="77" t="s">
        <v>41</v>
      </c>
      <c r="O117" s="77" t="s">
        <v>283</v>
      </c>
      <c r="P117" s="77" t="s">
        <v>284</v>
      </c>
      <c r="Q117" s="77" t="s">
        <v>285</v>
      </c>
      <c r="R117" s="77" t="s">
        <v>286</v>
      </c>
      <c r="S117" s="77" t="s">
        <v>287</v>
      </c>
      <c r="T117" s="78" t="s">
        <v>288</v>
      </c>
      <c r="U117" s="162"/>
      <c r="V117" s="162"/>
      <c r="W117" s="162"/>
      <c r="X117" s="162"/>
      <c r="Y117" s="162"/>
      <c r="Z117" s="162"/>
      <c r="AA117" s="162"/>
      <c r="AB117" s="162"/>
      <c r="AC117" s="162"/>
      <c r="AD117" s="162"/>
      <c r="AE117" s="162"/>
    </row>
    <row r="118" spans="1:65" s="2" customFormat="1" ht="22.9" customHeight="1">
      <c r="A118" s="35"/>
      <c r="B118" s="36"/>
      <c r="C118" s="83" t="s">
        <v>289</v>
      </c>
      <c r="D118" s="37"/>
      <c r="E118" s="37"/>
      <c r="F118" s="37"/>
      <c r="G118" s="37"/>
      <c r="H118" s="37"/>
      <c r="I118" s="37"/>
      <c r="J118" s="168">
        <f>BK118</f>
        <v>0</v>
      </c>
      <c r="K118" s="37"/>
      <c r="L118" s="40"/>
      <c r="M118" s="79"/>
      <c r="N118" s="169"/>
      <c r="O118" s="80"/>
      <c r="P118" s="170">
        <f>P119+P143</f>
        <v>0</v>
      </c>
      <c r="Q118" s="80"/>
      <c r="R118" s="170">
        <f>R119+R143</f>
        <v>0</v>
      </c>
      <c r="S118" s="80"/>
      <c r="T118" s="171">
        <f>T119+T143</f>
        <v>0</v>
      </c>
      <c r="U118" s="35"/>
      <c r="V118" s="35"/>
      <c r="W118" s="35"/>
      <c r="X118" s="35"/>
      <c r="Y118" s="35"/>
      <c r="Z118" s="35"/>
      <c r="AA118" s="35"/>
      <c r="AB118" s="35"/>
      <c r="AC118" s="35"/>
      <c r="AD118" s="35"/>
      <c r="AE118" s="35"/>
      <c r="AT118" s="18" t="s">
        <v>76</v>
      </c>
      <c r="AU118" s="18" t="s">
        <v>251</v>
      </c>
      <c r="BK118" s="172">
        <f>BK119+BK143</f>
        <v>0</v>
      </c>
    </row>
    <row r="119" spans="1:65" s="12" customFormat="1" ht="25.9" customHeight="1">
      <c r="B119" s="173"/>
      <c r="C119" s="174"/>
      <c r="D119" s="175" t="s">
        <v>76</v>
      </c>
      <c r="E119" s="176" t="s">
        <v>3783</v>
      </c>
      <c r="F119" s="176" t="s">
        <v>6987</v>
      </c>
      <c r="G119" s="174"/>
      <c r="H119" s="174"/>
      <c r="I119" s="177"/>
      <c r="J119" s="178">
        <f>BK119</f>
        <v>0</v>
      </c>
      <c r="K119" s="174"/>
      <c r="L119" s="179"/>
      <c r="M119" s="180"/>
      <c r="N119" s="181"/>
      <c r="O119" s="181"/>
      <c r="P119" s="182">
        <f>SUM(P120:P142)</f>
        <v>0</v>
      </c>
      <c r="Q119" s="181"/>
      <c r="R119" s="182">
        <f>SUM(R120:R142)</f>
        <v>0</v>
      </c>
      <c r="S119" s="181"/>
      <c r="T119" s="183">
        <f>SUM(T120:T142)</f>
        <v>0</v>
      </c>
      <c r="AR119" s="184" t="s">
        <v>85</v>
      </c>
      <c r="AT119" s="185" t="s">
        <v>76</v>
      </c>
      <c r="AU119" s="185" t="s">
        <v>77</v>
      </c>
      <c r="AY119" s="184" t="s">
        <v>292</v>
      </c>
      <c r="BK119" s="186">
        <f>SUM(BK120:BK142)</f>
        <v>0</v>
      </c>
    </row>
    <row r="120" spans="1:65" s="2" customFormat="1" ht="24.2" customHeight="1">
      <c r="A120" s="35"/>
      <c r="B120" s="36"/>
      <c r="C120" s="189" t="s">
        <v>85</v>
      </c>
      <c r="D120" s="189" t="s">
        <v>294</v>
      </c>
      <c r="E120" s="190" t="s">
        <v>6988</v>
      </c>
      <c r="F120" s="191" t="s">
        <v>6989</v>
      </c>
      <c r="G120" s="192" t="s">
        <v>407</v>
      </c>
      <c r="H120" s="193">
        <v>40</v>
      </c>
      <c r="I120" s="194"/>
      <c r="J120" s="195">
        <f t="shared" ref="J120:J142" si="0">ROUND(I120*H120,2)</f>
        <v>0</v>
      </c>
      <c r="K120" s="191" t="s">
        <v>1</v>
      </c>
      <c r="L120" s="40"/>
      <c r="M120" s="196" t="s">
        <v>1</v>
      </c>
      <c r="N120" s="197" t="s">
        <v>42</v>
      </c>
      <c r="O120" s="72"/>
      <c r="P120" s="198">
        <f t="shared" ref="P120:P142" si="1">O120*H120</f>
        <v>0</v>
      </c>
      <c r="Q120" s="198">
        <v>0</v>
      </c>
      <c r="R120" s="198">
        <f t="shared" ref="R120:R142" si="2">Q120*H120</f>
        <v>0</v>
      </c>
      <c r="S120" s="198">
        <v>0</v>
      </c>
      <c r="T120" s="199">
        <f t="shared" ref="T120:T142" si="3">S120*H120</f>
        <v>0</v>
      </c>
      <c r="U120" s="35"/>
      <c r="V120" s="35"/>
      <c r="W120" s="35"/>
      <c r="X120" s="35"/>
      <c r="Y120" s="35"/>
      <c r="Z120" s="35"/>
      <c r="AA120" s="35"/>
      <c r="AB120" s="35"/>
      <c r="AC120" s="35"/>
      <c r="AD120" s="35"/>
      <c r="AE120" s="35"/>
      <c r="AR120" s="200" t="s">
        <v>299</v>
      </c>
      <c r="AT120" s="200" t="s">
        <v>294</v>
      </c>
      <c r="AU120" s="200" t="s">
        <v>85</v>
      </c>
      <c r="AY120" s="18" t="s">
        <v>292</v>
      </c>
      <c r="BE120" s="201">
        <f t="shared" ref="BE120:BE142" si="4">IF(N120="základní",J120,0)</f>
        <v>0</v>
      </c>
      <c r="BF120" s="201">
        <f t="shared" ref="BF120:BF142" si="5">IF(N120="snížená",J120,0)</f>
        <v>0</v>
      </c>
      <c r="BG120" s="201">
        <f t="shared" ref="BG120:BG142" si="6">IF(N120="zákl. přenesená",J120,0)</f>
        <v>0</v>
      </c>
      <c r="BH120" s="201">
        <f t="shared" ref="BH120:BH142" si="7">IF(N120="sníž. přenesená",J120,0)</f>
        <v>0</v>
      </c>
      <c r="BI120" s="201">
        <f t="shared" ref="BI120:BI142" si="8">IF(N120="nulová",J120,0)</f>
        <v>0</v>
      </c>
      <c r="BJ120" s="18" t="s">
        <v>85</v>
      </c>
      <c r="BK120" s="201">
        <f t="shared" ref="BK120:BK142" si="9">ROUND(I120*H120,2)</f>
        <v>0</v>
      </c>
      <c r="BL120" s="18" t="s">
        <v>299</v>
      </c>
      <c r="BM120" s="200" t="s">
        <v>6990</v>
      </c>
    </row>
    <row r="121" spans="1:65" s="2" customFormat="1" ht="24.2" customHeight="1">
      <c r="A121" s="35"/>
      <c r="B121" s="36"/>
      <c r="C121" s="189" t="s">
        <v>120</v>
      </c>
      <c r="D121" s="189" t="s">
        <v>294</v>
      </c>
      <c r="E121" s="190" t="s">
        <v>6991</v>
      </c>
      <c r="F121" s="191" t="s">
        <v>6992</v>
      </c>
      <c r="G121" s="192" t="s">
        <v>407</v>
      </c>
      <c r="H121" s="193">
        <v>750</v>
      </c>
      <c r="I121" s="194"/>
      <c r="J121" s="195">
        <f t="shared" si="0"/>
        <v>0</v>
      </c>
      <c r="K121" s="191" t="s">
        <v>1</v>
      </c>
      <c r="L121" s="40"/>
      <c r="M121" s="196" t="s">
        <v>1</v>
      </c>
      <c r="N121" s="197" t="s">
        <v>42</v>
      </c>
      <c r="O121" s="72"/>
      <c r="P121" s="198">
        <f t="shared" si="1"/>
        <v>0</v>
      </c>
      <c r="Q121" s="198">
        <v>0</v>
      </c>
      <c r="R121" s="198">
        <f t="shared" si="2"/>
        <v>0</v>
      </c>
      <c r="S121" s="198">
        <v>0</v>
      </c>
      <c r="T121" s="199">
        <f t="shared" si="3"/>
        <v>0</v>
      </c>
      <c r="U121" s="35"/>
      <c r="V121" s="35"/>
      <c r="W121" s="35"/>
      <c r="X121" s="35"/>
      <c r="Y121" s="35"/>
      <c r="Z121" s="35"/>
      <c r="AA121" s="35"/>
      <c r="AB121" s="35"/>
      <c r="AC121" s="35"/>
      <c r="AD121" s="35"/>
      <c r="AE121" s="35"/>
      <c r="AR121" s="200" t="s">
        <v>299</v>
      </c>
      <c r="AT121" s="200" t="s">
        <v>294</v>
      </c>
      <c r="AU121" s="200" t="s">
        <v>85</v>
      </c>
      <c r="AY121" s="18" t="s">
        <v>292</v>
      </c>
      <c r="BE121" s="201">
        <f t="shared" si="4"/>
        <v>0</v>
      </c>
      <c r="BF121" s="201">
        <f t="shared" si="5"/>
        <v>0</v>
      </c>
      <c r="BG121" s="201">
        <f t="shared" si="6"/>
        <v>0</v>
      </c>
      <c r="BH121" s="201">
        <f t="shared" si="7"/>
        <v>0</v>
      </c>
      <c r="BI121" s="201">
        <f t="shared" si="8"/>
        <v>0</v>
      </c>
      <c r="BJ121" s="18" t="s">
        <v>85</v>
      </c>
      <c r="BK121" s="201">
        <f t="shared" si="9"/>
        <v>0</v>
      </c>
      <c r="BL121" s="18" t="s">
        <v>299</v>
      </c>
      <c r="BM121" s="200" t="s">
        <v>625</v>
      </c>
    </row>
    <row r="122" spans="1:65" s="2" customFormat="1" ht="24.2" customHeight="1">
      <c r="A122" s="35"/>
      <c r="B122" s="36"/>
      <c r="C122" s="189" t="s">
        <v>317</v>
      </c>
      <c r="D122" s="189" t="s">
        <v>294</v>
      </c>
      <c r="E122" s="190" t="s">
        <v>6993</v>
      </c>
      <c r="F122" s="191" t="s">
        <v>6994</v>
      </c>
      <c r="G122" s="192" t="s">
        <v>407</v>
      </c>
      <c r="H122" s="193">
        <v>750</v>
      </c>
      <c r="I122" s="194"/>
      <c r="J122" s="195">
        <f t="shared" si="0"/>
        <v>0</v>
      </c>
      <c r="K122" s="191" t="s">
        <v>1</v>
      </c>
      <c r="L122" s="40"/>
      <c r="M122" s="196" t="s">
        <v>1</v>
      </c>
      <c r="N122" s="197" t="s">
        <v>42</v>
      </c>
      <c r="O122" s="72"/>
      <c r="P122" s="198">
        <f t="shared" si="1"/>
        <v>0</v>
      </c>
      <c r="Q122" s="198">
        <v>0</v>
      </c>
      <c r="R122" s="198">
        <f t="shared" si="2"/>
        <v>0</v>
      </c>
      <c r="S122" s="198">
        <v>0</v>
      </c>
      <c r="T122" s="199">
        <f t="shared" si="3"/>
        <v>0</v>
      </c>
      <c r="U122" s="35"/>
      <c r="V122" s="35"/>
      <c r="W122" s="35"/>
      <c r="X122" s="35"/>
      <c r="Y122" s="35"/>
      <c r="Z122" s="35"/>
      <c r="AA122" s="35"/>
      <c r="AB122" s="35"/>
      <c r="AC122" s="35"/>
      <c r="AD122" s="35"/>
      <c r="AE122" s="35"/>
      <c r="AR122" s="200" t="s">
        <v>299</v>
      </c>
      <c r="AT122" s="200" t="s">
        <v>294</v>
      </c>
      <c r="AU122" s="200" t="s">
        <v>85</v>
      </c>
      <c r="AY122" s="18" t="s">
        <v>292</v>
      </c>
      <c r="BE122" s="201">
        <f t="shared" si="4"/>
        <v>0</v>
      </c>
      <c r="BF122" s="201">
        <f t="shared" si="5"/>
        <v>0</v>
      </c>
      <c r="BG122" s="201">
        <f t="shared" si="6"/>
        <v>0</v>
      </c>
      <c r="BH122" s="201">
        <f t="shared" si="7"/>
        <v>0</v>
      </c>
      <c r="BI122" s="201">
        <f t="shared" si="8"/>
        <v>0</v>
      </c>
      <c r="BJ122" s="18" t="s">
        <v>85</v>
      </c>
      <c r="BK122" s="201">
        <f t="shared" si="9"/>
        <v>0</v>
      </c>
      <c r="BL122" s="18" t="s">
        <v>299</v>
      </c>
      <c r="BM122" s="200" t="s">
        <v>6995</v>
      </c>
    </row>
    <row r="123" spans="1:65" s="2" customFormat="1" ht="16.5" customHeight="1">
      <c r="A123" s="35"/>
      <c r="B123" s="36"/>
      <c r="C123" s="189" t="s">
        <v>299</v>
      </c>
      <c r="D123" s="189" t="s">
        <v>294</v>
      </c>
      <c r="E123" s="190" t="s">
        <v>6996</v>
      </c>
      <c r="F123" s="191" t="s">
        <v>6997</v>
      </c>
      <c r="G123" s="192" t="s">
        <v>3216</v>
      </c>
      <c r="H123" s="193">
        <v>51</v>
      </c>
      <c r="I123" s="194"/>
      <c r="J123" s="195">
        <f t="shared" si="0"/>
        <v>0</v>
      </c>
      <c r="K123" s="191" t="s">
        <v>1</v>
      </c>
      <c r="L123" s="40"/>
      <c r="M123" s="196" t="s">
        <v>1</v>
      </c>
      <c r="N123" s="197" t="s">
        <v>42</v>
      </c>
      <c r="O123" s="72"/>
      <c r="P123" s="198">
        <f t="shared" si="1"/>
        <v>0</v>
      </c>
      <c r="Q123" s="198">
        <v>0</v>
      </c>
      <c r="R123" s="198">
        <f t="shared" si="2"/>
        <v>0</v>
      </c>
      <c r="S123" s="198">
        <v>0</v>
      </c>
      <c r="T123" s="199">
        <f t="shared" si="3"/>
        <v>0</v>
      </c>
      <c r="U123" s="35"/>
      <c r="V123" s="35"/>
      <c r="W123" s="35"/>
      <c r="X123" s="35"/>
      <c r="Y123" s="35"/>
      <c r="Z123" s="35"/>
      <c r="AA123" s="35"/>
      <c r="AB123" s="35"/>
      <c r="AC123" s="35"/>
      <c r="AD123" s="35"/>
      <c r="AE123" s="35"/>
      <c r="AR123" s="200" t="s">
        <v>299</v>
      </c>
      <c r="AT123" s="200" t="s">
        <v>294</v>
      </c>
      <c r="AU123" s="200" t="s">
        <v>85</v>
      </c>
      <c r="AY123" s="18" t="s">
        <v>292</v>
      </c>
      <c r="BE123" s="201">
        <f t="shared" si="4"/>
        <v>0</v>
      </c>
      <c r="BF123" s="201">
        <f t="shared" si="5"/>
        <v>0</v>
      </c>
      <c r="BG123" s="201">
        <f t="shared" si="6"/>
        <v>0</v>
      </c>
      <c r="BH123" s="201">
        <f t="shared" si="7"/>
        <v>0</v>
      </c>
      <c r="BI123" s="201">
        <f t="shared" si="8"/>
        <v>0</v>
      </c>
      <c r="BJ123" s="18" t="s">
        <v>85</v>
      </c>
      <c r="BK123" s="201">
        <f t="shared" si="9"/>
        <v>0</v>
      </c>
      <c r="BL123" s="18" t="s">
        <v>299</v>
      </c>
      <c r="BM123" s="200" t="s">
        <v>693</v>
      </c>
    </row>
    <row r="124" spans="1:65" s="2" customFormat="1" ht="16.5" customHeight="1">
      <c r="A124" s="35"/>
      <c r="B124" s="36"/>
      <c r="C124" s="189" t="s">
        <v>341</v>
      </c>
      <c r="D124" s="189" t="s">
        <v>294</v>
      </c>
      <c r="E124" s="190" t="s">
        <v>6998</v>
      </c>
      <c r="F124" s="191" t="s">
        <v>6999</v>
      </c>
      <c r="G124" s="192" t="s">
        <v>3216</v>
      </c>
      <c r="H124" s="193">
        <v>4</v>
      </c>
      <c r="I124" s="194"/>
      <c r="J124" s="195">
        <f t="shared" si="0"/>
        <v>0</v>
      </c>
      <c r="K124" s="191" t="s">
        <v>1</v>
      </c>
      <c r="L124" s="40"/>
      <c r="M124" s="196" t="s">
        <v>1</v>
      </c>
      <c r="N124" s="197" t="s">
        <v>42</v>
      </c>
      <c r="O124" s="72"/>
      <c r="P124" s="198">
        <f t="shared" si="1"/>
        <v>0</v>
      </c>
      <c r="Q124" s="198">
        <v>0</v>
      </c>
      <c r="R124" s="198">
        <f t="shared" si="2"/>
        <v>0</v>
      </c>
      <c r="S124" s="198">
        <v>0</v>
      </c>
      <c r="T124" s="199">
        <f t="shared" si="3"/>
        <v>0</v>
      </c>
      <c r="U124" s="35"/>
      <c r="V124" s="35"/>
      <c r="W124" s="35"/>
      <c r="X124" s="35"/>
      <c r="Y124" s="35"/>
      <c r="Z124" s="35"/>
      <c r="AA124" s="35"/>
      <c r="AB124" s="35"/>
      <c r="AC124" s="35"/>
      <c r="AD124" s="35"/>
      <c r="AE124" s="35"/>
      <c r="AR124" s="200" t="s">
        <v>299</v>
      </c>
      <c r="AT124" s="200" t="s">
        <v>294</v>
      </c>
      <c r="AU124" s="200" t="s">
        <v>85</v>
      </c>
      <c r="AY124" s="18" t="s">
        <v>292</v>
      </c>
      <c r="BE124" s="201">
        <f t="shared" si="4"/>
        <v>0</v>
      </c>
      <c r="BF124" s="201">
        <f t="shared" si="5"/>
        <v>0</v>
      </c>
      <c r="BG124" s="201">
        <f t="shared" si="6"/>
        <v>0</v>
      </c>
      <c r="BH124" s="201">
        <f t="shared" si="7"/>
        <v>0</v>
      </c>
      <c r="BI124" s="201">
        <f t="shared" si="8"/>
        <v>0</v>
      </c>
      <c r="BJ124" s="18" t="s">
        <v>85</v>
      </c>
      <c r="BK124" s="201">
        <f t="shared" si="9"/>
        <v>0</v>
      </c>
      <c r="BL124" s="18" t="s">
        <v>299</v>
      </c>
      <c r="BM124" s="200" t="s">
        <v>708</v>
      </c>
    </row>
    <row r="125" spans="1:65" s="2" customFormat="1" ht="21.75" customHeight="1">
      <c r="A125" s="35"/>
      <c r="B125" s="36"/>
      <c r="C125" s="189" t="s">
        <v>346</v>
      </c>
      <c r="D125" s="189" t="s">
        <v>294</v>
      </c>
      <c r="E125" s="190" t="s">
        <v>3936</v>
      </c>
      <c r="F125" s="191" t="s">
        <v>7000</v>
      </c>
      <c r="G125" s="192" t="s">
        <v>407</v>
      </c>
      <c r="H125" s="193">
        <v>30</v>
      </c>
      <c r="I125" s="194"/>
      <c r="J125" s="195">
        <f t="shared" si="0"/>
        <v>0</v>
      </c>
      <c r="K125" s="191" t="s">
        <v>1</v>
      </c>
      <c r="L125" s="40"/>
      <c r="M125" s="196" t="s">
        <v>1</v>
      </c>
      <c r="N125" s="197" t="s">
        <v>42</v>
      </c>
      <c r="O125" s="72"/>
      <c r="P125" s="198">
        <f t="shared" si="1"/>
        <v>0</v>
      </c>
      <c r="Q125" s="198">
        <v>0</v>
      </c>
      <c r="R125" s="198">
        <f t="shared" si="2"/>
        <v>0</v>
      </c>
      <c r="S125" s="198">
        <v>0</v>
      </c>
      <c r="T125" s="199">
        <f t="shared" si="3"/>
        <v>0</v>
      </c>
      <c r="U125" s="35"/>
      <c r="V125" s="35"/>
      <c r="W125" s="35"/>
      <c r="X125" s="35"/>
      <c r="Y125" s="35"/>
      <c r="Z125" s="35"/>
      <c r="AA125" s="35"/>
      <c r="AB125" s="35"/>
      <c r="AC125" s="35"/>
      <c r="AD125" s="35"/>
      <c r="AE125" s="35"/>
      <c r="AR125" s="200" t="s">
        <v>299</v>
      </c>
      <c r="AT125" s="200" t="s">
        <v>294</v>
      </c>
      <c r="AU125" s="200" t="s">
        <v>85</v>
      </c>
      <c r="AY125" s="18" t="s">
        <v>292</v>
      </c>
      <c r="BE125" s="201">
        <f t="shared" si="4"/>
        <v>0</v>
      </c>
      <c r="BF125" s="201">
        <f t="shared" si="5"/>
        <v>0</v>
      </c>
      <c r="BG125" s="201">
        <f t="shared" si="6"/>
        <v>0</v>
      </c>
      <c r="BH125" s="201">
        <f t="shared" si="7"/>
        <v>0</v>
      </c>
      <c r="BI125" s="201">
        <f t="shared" si="8"/>
        <v>0</v>
      </c>
      <c r="BJ125" s="18" t="s">
        <v>85</v>
      </c>
      <c r="BK125" s="201">
        <f t="shared" si="9"/>
        <v>0</v>
      </c>
      <c r="BL125" s="18" t="s">
        <v>299</v>
      </c>
      <c r="BM125" s="200" t="s">
        <v>731</v>
      </c>
    </row>
    <row r="126" spans="1:65" s="2" customFormat="1" ht="16.5" customHeight="1">
      <c r="A126" s="35"/>
      <c r="B126" s="36"/>
      <c r="C126" s="189" t="s">
        <v>352</v>
      </c>
      <c r="D126" s="189" t="s">
        <v>294</v>
      </c>
      <c r="E126" s="190" t="s">
        <v>7001</v>
      </c>
      <c r="F126" s="191" t="s">
        <v>7002</v>
      </c>
      <c r="G126" s="192" t="s">
        <v>407</v>
      </c>
      <c r="H126" s="193">
        <v>16</v>
      </c>
      <c r="I126" s="194"/>
      <c r="J126" s="195">
        <f t="shared" si="0"/>
        <v>0</v>
      </c>
      <c r="K126" s="191" t="s">
        <v>1</v>
      </c>
      <c r="L126" s="40"/>
      <c r="M126" s="196" t="s">
        <v>1</v>
      </c>
      <c r="N126" s="197" t="s">
        <v>42</v>
      </c>
      <c r="O126" s="72"/>
      <c r="P126" s="198">
        <f t="shared" si="1"/>
        <v>0</v>
      </c>
      <c r="Q126" s="198">
        <v>0</v>
      </c>
      <c r="R126" s="198">
        <f t="shared" si="2"/>
        <v>0</v>
      </c>
      <c r="S126" s="198">
        <v>0</v>
      </c>
      <c r="T126" s="199">
        <f t="shared" si="3"/>
        <v>0</v>
      </c>
      <c r="U126" s="35"/>
      <c r="V126" s="35"/>
      <c r="W126" s="35"/>
      <c r="X126" s="35"/>
      <c r="Y126" s="35"/>
      <c r="Z126" s="35"/>
      <c r="AA126" s="35"/>
      <c r="AB126" s="35"/>
      <c r="AC126" s="35"/>
      <c r="AD126" s="35"/>
      <c r="AE126" s="35"/>
      <c r="AR126" s="200" t="s">
        <v>299</v>
      </c>
      <c r="AT126" s="200" t="s">
        <v>294</v>
      </c>
      <c r="AU126" s="200" t="s">
        <v>85</v>
      </c>
      <c r="AY126" s="18" t="s">
        <v>292</v>
      </c>
      <c r="BE126" s="201">
        <f t="shared" si="4"/>
        <v>0</v>
      </c>
      <c r="BF126" s="201">
        <f t="shared" si="5"/>
        <v>0</v>
      </c>
      <c r="BG126" s="201">
        <f t="shared" si="6"/>
        <v>0</v>
      </c>
      <c r="BH126" s="201">
        <f t="shared" si="7"/>
        <v>0</v>
      </c>
      <c r="BI126" s="201">
        <f t="shared" si="8"/>
        <v>0</v>
      </c>
      <c r="BJ126" s="18" t="s">
        <v>85</v>
      </c>
      <c r="BK126" s="201">
        <f t="shared" si="9"/>
        <v>0</v>
      </c>
      <c r="BL126" s="18" t="s">
        <v>299</v>
      </c>
      <c r="BM126" s="200" t="s">
        <v>751</v>
      </c>
    </row>
    <row r="127" spans="1:65" s="2" customFormat="1" ht="16.5" customHeight="1">
      <c r="A127" s="35"/>
      <c r="B127" s="36"/>
      <c r="C127" s="189" t="s">
        <v>357</v>
      </c>
      <c r="D127" s="189" t="s">
        <v>294</v>
      </c>
      <c r="E127" s="190" t="s">
        <v>7003</v>
      </c>
      <c r="F127" s="191" t="s">
        <v>7004</v>
      </c>
      <c r="G127" s="192" t="s">
        <v>3216</v>
      </c>
      <c r="H127" s="193">
        <v>14</v>
      </c>
      <c r="I127" s="194"/>
      <c r="J127" s="195">
        <f t="shared" si="0"/>
        <v>0</v>
      </c>
      <c r="K127" s="191" t="s">
        <v>1</v>
      </c>
      <c r="L127" s="40"/>
      <c r="M127" s="196" t="s">
        <v>1</v>
      </c>
      <c r="N127" s="197" t="s">
        <v>42</v>
      </c>
      <c r="O127" s="72"/>
      <c r="P127" s="198">
        <f t="shared" si="1"/>
        <v>0</v>
      </c>
      <c r="Q127" s="198">
        <v>0</v>
      </c>
      <c r="R127" s="198">
        <f t="shared" si="2"/>
        <v>0</v>
      </c>
      <c r="S127" s="198">
        <v>0</v>
      </c>
      <c r="T127" s="199">
        <f t="shared" si="3"/>
        <v>0</v>
      </c>
      <c r="U127" s="35"/>
      <c r="V127" s="35"/>
      <c r="W127" s="35"/>
      <c r="X127" s="35"/>
      <c r="Y127" s="35"/>
      <c r="Z127" s="35"/>
      <c r="AA127" s="35"/>
      <c r="AB127" s="35"/>
      <c r="AC127" s="35"/>
      <c r="AD127" s="35"/>
      <c r="AE127" s="35"/>
      <c r="AR127" s="200" t="s">
        <v>299</v>
      </c>
      <c r="AT127" s="200" t="s">
        <v>294</v>
      </c>
      <c r="AU127" s="200" t="s">
        <v>85</v>
      </c>
      <c r="AY127" s="18" t="s">
        <v>292</v>
      </c>
      <c r="BE127" s="201">
        <f t="shared" si="4"/>
        <v>0</v>
      </c>
      <c r="BF127" s="201">
        <f t="shared" si="5"/>
        <v>0</v>
      </c>
      <c r="BG127" s="201">
        <f t="shared" si="6"/>
        <v>0</v>
      </c>
      <c r="BH127" s="201">
        <f t="shared" si="7"/>
        <v>0</v>
      </c>
      <c r="BI127" s="201">
        <f t="shared" si="8"/>
        <v>0</v>
      </c>
      <c r="BJ127" s="18" t="s">
        <v>85</v>
      </c>
      <c r="BK127" s="201">
        <f t="shared" si="9"/>
        <v>0</v>
      </c>
      <c r="BL127" s="18" t="s">
        <v>299</v>
      </c>
      <c r="BM127" s="200" t="s">
        <v>783</v>
      </c>
    </row>
    <row r="128" spans="1:65" s="2" customFormat="1" ht="16.5" customHeight="1">
      <c r="A128" s="35"/>
      <c r="B128" s="36"/>
      <c r="C128" s="189" t="s">
        <v>362</v>
      </c>
      <c r="D128" s="189" t="s">
        <v>294</v>
      </c>
      <c r="E128" s="190" t="s">
        <v>7005</v>
      </c>
      <c r="F128" s="191" t="s">
        <v>7006</v>
      </c>
      <c r="G128" s="192" t="s">
        <v>407</v>
      </c>
      <c r="H128" s="193">
        <v>750</v>
      </c>
      <c r="I128" s="194"/>
      <c r="J128" s="195">
        <f t="shared" si="0"/>
        <v>0</v>
      </c>
      <c r="K128" s="191" t="s">
        <v>1</v>
      </c>
      <c r="L128" s="40"/>
      <c r="M128" s="196" t="s">
        <v>1</v>
      </c>
      <c r="N128" s="197" t="s">
        <v>42</v>
      </c>
      <c r="O128" s="72"/>
      <c r="P128" s="198">
        <f t="shared" si="1"/>
        <v>0</v>
      </c>
      <c r="Q128" s="198">
        <v>0</v>
      </c>
      <c r="R128" s="198">
        <f t="shared" si="2"/>
        <v>0</v>
      </c>
      <c r="S128" s="198">
        <v>0</v>
      </c>
      <c r="T128" s="199">
        <f t="shared" si="3"/>
        <v>0</v>
      </c>
      <c r="U128" s="35"/>
      <c r="V128" s="35"/>
      <c r="W128" s="35"/>
      <c r="X128" s="35"/>
      <c r="Y128" s="35"/>
      <c r="Z128" s="35"/>
      <c r="AA128" s="35"/>
      <c r="AB128" s="35"/>
      <c r="AC128" s="35"/>
      <c r="AD128" s="35"/>
      <c r="AE128" s="35"/>
      <c r="AR128" s="200" t="s">
        <v>299</v>
      </c>
      <c r="AT128" s="200" t="s">
        <v>294</v>
      </c>
      <c r="AU128" s="200" t="s">
        <v>85</v>
      </c>
      <c r="AY128" s="18" t="s">
        <v>292</v>
      </c>
      <c r="BE128" s="201">
        <f t="shared" si="4"/>
        <v>0</v>
      </c>
      <c r="BF128" s="201">
        <f t="shared" si="5"/>
        <v>0</v>
      </c>
      <c r="BG128" s="201">
        <f t="shared" si="6"/>
        <v>0</v>
      </c>
      <c r="BH128" s="201">
        <f t="shared" si="7"/>
        <v>0</v>
      </c>
      <c r="BI128" s="201">
        <f t="shared" si="8"/>
        <v>0</v>
      </c>
      <c r="BJ128" s="18" t="s">
        <v>85</v>
      </c>
      <c r="BK128" s="201">
        <f t="shared" si="9"/>
        <v>0</v>
      </c>
      <c r="BL128" s="18" t="s">
        <v>299</v>
      </c>
      <c r="BM128" s="200" t="s">
        <v>804</v>
      </c>
    </row>
    <row r="129" spans="1:65" s="2" customFormat="1" ht="16.5" customHeight="1">
      <c r="A129" s="35"/>
      <c r="B129" s="36"/>
      <c r="C129" s="189" t="s">
        <v>368</v>
      </c>
      <c r="D129" s="189" t="s">
        <v>294</v>
      </c>
      <c r="E129" s="190" t="s">
        <v>7007</v>
      </c>
      <c r="F129" s="191" t="s">
        <v>7008</v>
      </c>
      <c r="G129" s="192" t="s">
        <v>3216</v>
      </c>
      <c r="H129" s="193">
        <v>46</v>
      </c>
      <c r="I129" s="194"/>
      <c r="J129" s="195">
        <f t="shared" si="0"/>
        <v>0</v>
      </c>
      <c r="K129" s="191" t="s">
        <v>1</v>
      </c>
      <c r="L129" s="40"/>
      <c r="M129" s="196" t="s">
        <v>1</v>
      </c>
      <c r="N129" s="197" t="s">
        <v>42</v>
      </c>
      <c r="O129" s="72"/>
      <c r="P129" s="198">
        <f t="shared" si="1"/>
        <v>0</v>
      </c>
      <c r="Q129" s="198">
        <v>0</v>
      </c>
      <c r="R129" s="198">
        <f t="shared" si="2"/>
        <v>0</v>
      </c>
      <c r="S129" s="198">
        <v>0</v>
      </c>
      <c r="T129" s="199">
        <f t="shared" si="3"/>
        <v>0</v>
      </c>
      <c r="U129" s="35"/>
      <c r="V129" s="35"/>
      <c r="W129" s="35"/>
      <c r="X129" s="35"/>
      <c r="Y129" s="35"/>
      <c r="Z129" s="35"/>
      <c r="AA129" s="35"/>
      <c r="AB129" s="35"/>
      <c r="AC129" s="35"/>
      <c r="AD129" s="35"/>
      <c r="AE129" s="35"/>
      <c r="AR129" s="200" t="s">
        <v>299</v>
      </c>
      <c r="AT129" s="200" t="s">
        <v>294</v>
      </c>
      <c r="AU129" s="200" t="s">
        <v>85</v>
      </c>
      <c r="AY129" s="18" t="s">
        <v>292</v>
      </c>
      <c r="BE129" s="201">
        <f t="shared" si="4"/>
        <v>0</v>
      </c>
      <c r="BF129" s="201">
        <f t="shared" si="5"/>
        <v>0</v>
      </c>
      <c r="BG129" s="201">
        <f t="shared" si="6"/>
        <v>0</v>
      </c>
      <c r="BH129" s="201">
        <f t="shared" si="7"/>
        <v>0</v>
      </c>
      <c r="BI129" s="201">
        <f t="shared" si="8"/>
        <v>0</v>
      </c>
      <c r="BJ129" s="18" t="s">
        <v>85</v>
      </c>
      <c r="BK129" s="201">
        <f t="shared" si="9"/>
        <v>0</v>
      </c>
      <c r="BL129" s="18" t="s">
        <v>299</v>
      </c>
      <c r="BM129" s="200" t="s">
        <v>839</v>
      </c>
    </row>
    <row r="130" spans="1:65" s="2" customFormat="1" ht="16.5" customHeight="1">
      <c r="A130" s="35"/>
      <c r="B130" s="36"/>
      <c r="C130" s="189" t="s">
        <v>372</v>
      </c>
      <c r="D130" s="189" t="s">
        <v>294</v>
      </c>
      <c r="E130" s="190" t="s">
        <v>7009</v>
      </c>
      <c r="F130" s="191" t="s">
        <v>7010</v>
      </c>
      <c r="G130" s="192" t="s">
        <v>3216</v>
      </c>
      <c r="H130" s="193">
        <v>52</v>
      </c>
      <c r="I130" s="194"/>
      <c r="J130" s="195">
        <f t="shared" si="0"/>
        <v>0</v>
      </c>
      <c r="K130" s="191" t="s">
        <v>1</v>
      </c>
      <c r="L130" s="40"/>
      <c r="M130" s="196" t="s">
        <v>1</v>
      </c>
      <c r="N130" s="197" t="s">
        <v>42</v>
      </c>
      <c r="O130" s="72"/>
      <c r="P130" s="198">
        <f t="shared" si="1"/>
        <v>0</v>
      </c>
      <c r="Q130" s="198">
        <v>0</v>
      </c>
      <c r="R130" s="198">
        <f t="shared" si="2"/>
        <v>0</v>
      </c>
      <c r="S130" s="198">
        <v>0</v>
      </c>
      <c r="T130" s="199">
        <f t="shared" si="3"/>
        <v>0</v>
      </c>
      <c r="U130" s="35"/>
      <c r="V130" s="35"/>
      <c r="W130" s="35"/>
      <c r="X130" s="35"/>
      <c r="Y130" s="35"/>
      <c r="Z130" s="35"/>
      <c r="AA130" s="35"/>
      <c r="AB130" s="35"/>
      <c r="AC130" s="35"/>
      <c r="AD130" s="35"/>
      <c r="AE130" s="35"/>
      <c r="AR130" s="200" t="s">
        <v>299</v>
      </c>
      <c r="AT130" s="200" t="s">
        <v>294</v>
      </c>
      <c r="AU130" s="200" t="s">
        <v>85</v>
      </c>
      <c r="AY130" s="18" t="s">
        <v>292</v>
      </c>
      <c r="BE130" s="201">
        <f t="shared" si="4"/>
        <v>0</v>
      </c>
      <c r="BF130" s="201">
        <f t="shared" si="5"/>
        <v>0</v>
      </c>
      <c r="BG130" s="201">
        <f t="shared" si="6"/>
        <v>0</v>
      </c>
      <c r="BH130" s="201">
        <f t="shared" si="7"/>
        <v>0</v>
      </c>
      <c r="BI130" s="201">
        <f t="shared" si="8"/>
        <v>0</v>
      </c>
      <c r="BJ130" s="18" t="s">
        <v>85</v>
      </c>
      <c r="BK130" s="201">
        <f t="shared" si="9"/>
        <v>0</v>
      </c>
      <c r="BL130" s="18" t="s">
        <v>299</v>
      </c>
      <c r="BM130" s="200" t="s">
        <v>852</v>
      </c>
    </row>
    <row r="131" spans="1:65" s="2" customFormat="1" ht="66.75" customHeight="1">
      <c r="A131" s="35"/>
      <c r="B131" s="36"/>
      <c r="C131" s="189" t="s">
        <v>404</v>
      </c>
      <c r="D131" s="189" t="s">
        <v>294</v>
      </c>
      <c r="E131" s="190" t="s">
        <v>7011</v>
      </c>
      <c r="F131" s="191" t="s">
        <v>7012</v>
      </c>
      <c r="G131" s="192" t="s">
        <v>3216</v>
      </c>
      <c r="H131" s="193">
        <v>46</v>
      </c>
      <c r="I131" s="194"/>
      <c r="J131" s="195">
        <f t="shared" si="0"/>
        <v>0</v>
      </c>
      <c r="K131" s="191" t="s">
        <v>1</v>
      </c>
      <c r="L131" s="40"/>
      <c r="M131" s="196" t="s">
        <v>1</v>
      </c>
      <c r="N131" s="197" t="s">
        <v>42</v>
      </c>
      <c r="O131" s="72"/>
      <c r="P131" s="198">
        <f t="shared" si="1"/>
        <v>0</v>
      </c>
      <c r="Q131" s="198">
        <v>0</v>
      </c>
      <c r="R131" s="198">
        <f t="shared" si="2"/>
        <v>0</v>
      </c>
      <c r="S131" s="198">
        <v>0</v>
      </c>
      <c r="T131" s="199">
        <f t="shared" si="3"/>
        <v>0</v>
      </c>
      <c r="U131" s="35"/>
      <c r="V131" s="35"/>
      <c r="W131" s="35"/>
      <c r="X131" s="35"/>
      <c r="Y131" s="35"/>
      <c r="Z131" s="35"/>
      <c r="AA131" s="35"/>
      <c r="AB131" s="35"/>
      <c r="AC131" s="35"/>
      <c r="AD131" s="35"/>
      <c r="AE131" s="35"/>
      <c r="AR131" s="200" t="s">
        <v>299</v>
      </c>
      <c r="AT131" s="200" t="s">
        <v>294</v>
      </c>
      <c r="AU131" s="200" t="s">
        <v>85</v>
      </c>
      <c r="AY131" s="18" t="s">
        <v>292</v>
      </c>
      <c r="BE131" s="201">
        <f t="shared" si="4"/>
        <v>0</v>
      </c>
      <c r="BF131" s="201">
        <f t="shared" si="5"/>
        <v>0</v>
      </c>
      <c r="BG131" s="201">
        <f t="shared" si="6"/>
        <v>0</v>
      </c>
      <c r="BH131" s="201">
        <f t="shared" si="7"/>
        <v>0</v>
      </c>
      <c r="BI131" s="201">
        <f t="shared" si="8"/>
        <v>0</v>
      </c>
      <c r="BJ131" s="18" t="s">
        <v>85</v>
      </c>
      <c r="BK131" s="201">
        <f t="shared" si="9"/>
        <v>0</v>
      </c>
      <c r="BL131" s="18" t="s">
        <v>299</v>
      </c>
      <c r="BM131" s="200" t="s">
        <v>947</v>
      </c>
    </row>
    <row r="132" spans="1:65" s="2" customFormat="1" ht="55.5" customHeight="1">
      <c r="A132" s="35"/>
      <c r="B132" s="36"/>
      <c r="C132" s="189" t="s">
        <v>399</v>
      </c>
      <c r="D132" s="189" t="s">
        <v>294</v>
      </c>
      <c r="E132" s="190" t="s">
        <v>7013</v>
      </c>
      <c r="F132" s="191" t="s">
        <v>7014</v>
      </c>
      <c r="G132" s="192" t="s">
        <v>3216</v>
      </c>
      <c r="H132" s="193">
        <v>14</v>
      </c>
      <c r="I132" s="194"/>
      <c r="J132" s="195">
        <f t="shared" si="0"/>
        <v>0</v>
      </c>
      <c r="K132" s="191" t="s">
        <v>1</v>
      </c>
      <c r="L132" s="40"/>
      <c r="M132" s="196" t="s">
        <v>1</v>
      </c>
      <c r="N132" s="197" t="s">
        <v>42</v>
      </c>
      <c r="O132" s="72"/>
      <c r="P132" s="198">
        <f t="shared" si="1"/>
        <v>0</v>
      </c>
      <c r="Q132" s="198">
        <v>0</v>
      </c>
      <c r="R132" s="198">
        <f t="shared" si="2"/>
        <v>0</v>
      </c>
      <c r="S132" s="198">
        <v>0</v>
      </c>
      <c r="T132" s="199">
        <f t="shared" si="3"/>
        <v>0</v>
      </c>
      <c r="U132" s="35"/>
      <c r="V132" s="35"/>
      <c r="W132" s="35"/>
      <c r="X132" s="35"/>
      <c r="Y132" s="35"/>
      <c r="Z132" s="35"/>
      <c r="AA132" s="35"/>
      <c r="AB132" s="35"/>
      <c r="AC132" s="35"/>
      <c r="AD132" s="35"/>
      <c r="AE132" s="35"/>
      <c r="AR132" s="200" t="s">
        <v>299</v>
      </c>
      <c r="AT132" s="200" t="s">
        <v>294</v>
      </c>
      <c r="AU132" s="200" t="s">
        <v>85</v>
      </c>
      <c r="AY132" s="18" t="s">
        <v>292</v>
      </c>
      <c r="BE132" s="201">
        <f t="shared" si="4"/>
        <v>0</v>
      </c>
      <c r="BF132" s="201">
        <f t="shared" si="5"/>
        <v>0</v>
      </c>
      <c r="BG132" s="201">
        <f t="shared" si="6"/>
        <v>0</v>
      </c>
      <c r="BH132" s="201">
        <f t="shared" si="7"/>
        <v>0</v>
      </c>
      <c r="BI132" s="201">
        <f t="shared" si="8"/>
        <v>0</v>
      </c>
      <c r="BJ132" s="18" t="s">
        <v>85</v>
      </c>
      <c r="BK132" s="201">
        <f t="shared" si="9"/>
        <v>0</v>
      </c>
      <c r="BL132" s="18" t="s">
        <v>299</v>
      </c>
      <c r="BM132" s="200" t="s">
        <v>876</v>
      </c>
    </row>
    <row r="133" spans="1:65" s="2" customFormat="1" ht="16.5" customHeight="1">
      <c r="A133" s="35"/>
      <c r="B133" s="36"/>
      <c r="C133" s="189" t="s">
        <v>415</v>
      </c>
      <c r="D133" s="189" t="s">
        <v>294</v>
      </c>
      <c r="E133" s="190" t="s">
        <v>7015</v>
      </c>
      <c r="F133" s="191" t="s">
        <v>7016</v>
      </c>
      <c r="G133" s="192" t="s">
        <v>3216</v>
      </c>
      <c r="H133" s="193">
        <v>46</v>
      </c>
      <c r="I133" s="194"/>
      <c r="J133" s="195">
        <f t="shared" si="0"/>
        <v>0</v>
      </c>
      <c r="K133" s="191" t="s">
        <v>1</v>
      </c>
      <c r="L133" s="40"/>
      <c r="M133" s="196" t="s">
        <v>1</v>
      </c>
      <c r="N133" s="197" t="s">
        <v>42</v>
      </c>
      <c r="O133" s="72"/>
      <c r="P133" s="198">
        <f t="shared" si="1"/>
        <v>0</v>
      </c>
      <c r="Q133" s="198">
        <v>0</v>
      </c>
      <c r="R133" s="198">
        <f t="shared" si="2"/>
        <v>0</v>
      </c>
      <c r="S133" s="198">
        <v>0</v>
      </c>
      <c r="T133" s="199">
        <f t="shared" si="3"/>
        <v>0</v>
      </c>
      <c r="U133" s="35"/>
      <c r="V133" s="35"/>
      <c r="W133" s="35"/>
      <c r="X133" s="35"/>
      <c r="Y133" s="35"/>
      <c r="Z133" s="35"/>
      <c r="AA133" s="35"/>
      <c r="AB133" s="35"/>
      <c r="AC133" s="35"/>
      <c r="AD133" s="35"/>
      <c r="AE133" s="35"/>
      <c r="AR133" s="200" t="s">
        <v>299</v>
      </c>
      <c r="AT133" s="200" t="s">
        <v>294</v>
      </c>
      <c r="AU133" s="200" t="s">
        <v>85</v>
      </c>
      <c r="AY133" s="18" t="s">
        <v>292</v>
      </c>
      <c r="BE133" s="201">
        <f t="shared" si="4"/>
        <v>0</v>
      </c>
      <c r="BF133" s="201">
        <f t="shared" si="5"/>
        <v>0</v>
      </c>
      <c r="BG133" s="201">
        <f t="shared" si="6"/>
        <v>0</v>
      </c>
      <c r="BH133" s="201">
        <f t="shared" si="7"/>
        <v>0</v>
      </c>
      <c r="BI133" s="201">
        <f t="shared" si="8"/>
        <v>0</v>
      </c>
      <c r="BJ133" s="18" t="s">
        <v>85</v>
      </c>
      <c r="BK133" s="201">
        <f t="shared" si="9"/>
        <v>0</v>
      </c>
      <c r="BL133" s="18" t="s">
        <v>299</v>
      </c>
      <c r="BM133" s="200" t="s">
        <v>962</v>
      </c>
    </row>
    <row r="134" spans="1:65" s="2" customFormat="1" ht="21.75" customHeight="1">
      <c r="A134" s="35"/>
      <c r="B134" s="36"/>
      <c r="C134" s="189" t="s">
        <v>8</v>
      </c>
      <c r="D134" s="189" t="s">
        <v>294</v>
      </c>
      <c r="E134" s="190" t="s">
        <v>7017</v>
      </c>
      <c r="F134" s="191" t="s">
        <v>7018</v>
      </c>
      <c r="G134" s="192" t="s">
        <v>3216</v>
      </c>
      <c r="H134" s="193">
        <v>46</v>
      </c>
      <c r="I134" s="194"/>
      <c r="J134" s="195">
        <f t="shared" si="0"/>
        <v>0</v>
      </c>
      <c r="K134" s="191" t="s">
        <v>1</v>
      </c>
      <c r="L134" s="40"/>
      <c r="M134" s="196" t="s">
        <v>1</v>
      </c>
      <c r="N134" s="197" t="s">
        <v>42</v>
      </c>
      <c r="O134" s="72"/>
      <c r="P134" s="198">
        <f t="shared" si="1"/>
        <v>0</v>
      </c>
      <c r="Q134" s="198">
        <v>0</v>
      </c>
      <c r="R134" s="198">
        <f t="shared" si="2"/>
        <v>0</v>
      </c>
      <c r="S134" s="198">
        <v>0</v>
      </c>
      <c r="T134" s="199">
        <f t="shared" si="3"/>
        <v>0</v>
      </c>
      <c r="U134" s="35"/>
      <c r="V134" s="35"/>
      <c r="W134" s="35"/>
      <c r="X134" s="35"/>
      <c r="Y134" s="35"/>
      <c r="Z134" s="35"/>
      <c r="AA134" s="35"/>
      <c r="AB134" s="35"/>
      <c r="AC134" s="35"/>
      <c r="AD134" s="35"/>
      <c r="AE134" s="35"/>
      <c r="AR134" s="200" t="s">
        <v>299</v>
      </c>
      <c r="AT134" s="200" t="s">
        <v>294</v>
      </c>
      <c r="AU134" s="200" t="s">
        <v>85</v>
      </c>
      <c r="AY134" s="18" t="s">
        <v>292</v>
      </c>
      <c r="BE134" s="201">
        <f t="shared" si="4"/>
        <v>0</v>
      </c>
      <c r="BF134" s="201">
        <f t="shared" si="5"/>
        <v>0</v>
      </c>
      <c r="BG134" s="201">
        <f t="shared" si="6"/>
        <v>0</v>
      </c>
      <c r="BH134" s="201">
        <f t="shared" si="7"/>
        <v>0</v>
      </c>
      <c r="BI134" s="201">
        <f t="shared" si="8"/>
        <v>0</v>
      </c>
      <c r="BJ134" s="18" t="s">
        <v>85</v>
      </c>
      <c r="BK134" s="201">
        <f t="shared" si="9"/>
        <v>0</v>
      </c>
      <c r="BL134" s="18" t="s">
        <v>299</v>
      </c>
      <c r="BM134" s="200" t="s">
        <v>970</v>
      </c>
    </row>
    <row r="135" spans="1:65" s="2" customFormat="1" ht="16.5" customHeight="1">
      <c r="A135" s="35"/>
      <c r="B135" s="36"/>
      <c r="C135" s="189" t="s">
        <v>438</v>
      </c>
      <c r="D135" s="189" t="s">
        <v>294</v>
      </c>
      <c r="E135" s="190" t="s">
        <v>7019</v>
      </c>
      <c r="F135" s="191" t="s">
        <v>7020</v>
      </c>
      <c r="G135" s="192" t="s">
        <v>3216</v>
      </c>
      <c r="H135" s="193">
        <v>1</v>
      </c>
      <c r="I135" s="194"/>
      <c r="J135" s="195">
        <f t="shared" si="0"/>
        <v>0</v>
      </c>
      <c r="K135" s="191" t="s">
        <v>1</v>
      </c>
      <c r="L135" s="40"/>
      <c r="M135" s="196" t="s">
        <v>1</v>
      </c>
      <c r="N135" s="197" t="s">
        <v>42</v>
      </c>
      <c r="O135" s="72"/>
      <c r="P135" s="198">
        <f t="shared" si="1"/>
        <v>0</v>
      </c>
      <c r="Q135" s="198">
        <v>0</v>
      </c>
      <c r="R135" s="198">
        <f t="shared" si="2"/>
        <v>0</v>
      </c>
      <c r="S135" s="198">
        <v>0</v>
      </c>
      <c r="T135" s="199">
        <f t="shared" si="3"/>
        <v>0</v>
      </c>
      <c r="U135" s="35"/>
      <c r="V135" s="35"/>
      <c r="W135" s="35"/>
      <c r="X135" s="35"/>
      <c r="Y135" s="35"/>
      <c r="Z135" s="35"/>
      <c r="AA135" s="35"/>
      <c r="AB135" s="35"/>
      <c r="AC135" s="35"/>
      <c r="AD135" s="35"/>
      <c r="AE135" s="35"/>
      <c r="AR135" s="200" t="s">
        <v>299</v>
      </c>
      <c r="AT135" s="200" t="s">
        <v>294</v>
      </c>
      <c r="AU135" s="200" t="s">
        <v>85</v>
      </c>
      <c r="AY135" s="18" t="s">
        <v>292</v>
      </c>
      <c r="BE135" s="201">
        <f t="shared" si="4"/>
        <v>0</v>
      </c>
      <c r="BF135" s="201">
        <f t="shared" si="5"/>
        <v>0</v>
      </c>
      <c r="BG135" s="201">
        <f t="shared" si="6"/>
        <v>0</v>
      </c>
      <c r="BH135" s="201">
        <f t="shared" si="7"/>
        <v>0</v>
      </c>
      <c r="BI135" s="201">
        <f t="shared" si="8"/>
        <v>0</v>
      </c>
      <c r="BJ135" s="18" t="s">
        <v>85</v>
      </c>
      <c r="BK135" s="201">
        <f t="shared" si="9"/>
        <v>0</v>
      </c>
      <c r="BL135" s="18" t="s">
        <v>299</v>
      </c>
      <c r="BM135" s="200" t="s">
        <v>979</v>
      </c>
    </row>
    <row r="136" spans="1:65" s="2" customFormat="1" ht="33" customHeight="1">
      <c r="A136" s="35"/>
      <c r="B136" s="36"/>
      <c r="C136" s="189" t="s">
        <v>445</v>
      </c>
      <c r="D136" s="189" t="s">
        <v>294</v>
      </c>
      <c r="E136" s="190" t="s">
        <v>7021</v>
      </c>
      <c r="F136" s="191" t="s">
        <v>7022</v>
      </c>
      <c r="G136" s="192" t="s">
        <v>3216</v>
      </c>
      <c r="H136" s="193">
        <v>2</v>
      </c>
      <c r="I136" s="194"/>
      <c r="J136" s="195">
        <f t="shared" si="0"/>
        <v>0</v>
      </c>
      <c r="K136" s="191" t="s">
        <v>1</v>
      </c>
      <c r="L136" s="40"/>
      <c r="M136" s="196" t="s">
        <v>1</v>
      </c>
      <c r="N136" s="197" t="s">
        <v>42</v>
      </c>
      <c r="O136" s="72"/>
      <c r="P136" s="198">
        <f t="shared" si="1"/>
        <v>0</v>
      </c>
      <c r="Q136" s="198">
        <v>0</v>
      </c>
      <c r="R136" s="198">
        <f t="shared" si="2"/>
        <v>0</v>
      </c>
      <c r="S136" s="198">
        <v>0</v>
      </c>
      <c r="T136" s="199">
        <f t="shared" si="3"/>
        <v>0</v>
      </c>
      <c r="U136" s="35"/>
      <c r="V136" s="35"/>
      <c r="W136" s="35"/>
      <c r="X136" s="35"/>
      <c r="Y136" s="35"/>
      <c r="Z136" s="35"/>
      <c r="AA136" s="35"/>
      <c r="AB136" s="35"/>
      <c r="AC136" s="35"/>
      <c r="AD136" s="35"/>
      <c r="AE136" s="35"/>
      <c r="AR136" s="200" t="s">
        <v>299</v>
      </c>
      <c r="AT136" s="200" t="s">
        <v>294</v>
      </c>
      <c r="AU136" s="200" t="s">
        <v>85</v>
      </c>
      <c r="AY136" s="18" t="s">
        <v>292</v>
      </c>
      <c r="BE136" s="201">
        <f t="shared" si="4"/>
        <v>0</v>
      </c>
      <c r="BF136" s="201">
        <f t="shared" si="5"/>
        <v>0</v>
      </c>
      <c r="BG136" s="201">
        <f t="shared" si="6"/>
        <v>0</v>
      </c>
      <c r="BH136" s="201">
        <f t="shared" si="7"/>
        <v>0</v>
      </c>
      <c r="BI136" s="201">
        <f t="shared" si="8"/>
        <v>0</v>
      </c>
      <c r="BJ136" s="18" t="s">
        <v>85</v>
      </c>
      <c r="BK136" s="201">
        <f t="shared" si="9"/>
        <v>0</v>
      </c>
      <c r="BL136" s="18" t="s">
        <v>299</v>
      </c>
      <c r="BM136" s="200" t="s">
        <v>989</v>
      </c>
    </row>
    <row r="137" spans="1:65" s="2" customFormat="1" ht="16.5" customHeight="1">
      <c r="A137" s="35"/>
      <c r="B137" s="36"/>
      <c r="C137" s="189" t="s">
        <v>449</v>
      </c>
      <c r="D137" s="189" t="s">
        <v>294</v>
      </c>
      <c r="E137" s="190" t="s">
        <v>7023</v>
      </c>
      <c r="F137" s="191" t="s">
        <v>4184</v>
      </c>
      <c r="G137" s="192" t="s">
        <v>4185</v>
      </c>
      <c r="H137" s="193">
        <v>44</v>
      </c>
      <c r="I137" s="194"/>
      <c r="J137" s="195">
        <f t="shared" si="0"/>
        <v>0</v>
      </c>
      <c r="K137" s="191" t="s">
        <v>1</v>
      </c>
      <c r="L137" s="40"/>
      <c r="M137" s="196" t="s">
        <v>1</v>
      </c>
      <c r="N137" s="197" t="s">
        <v>42</v>
      </c>
      <c r="O137" s="72"/>
      <c r="P137" s="198">
        <f t="shared" si="1"/>
        <v>0</v>
      </c>
      <c r="Q137" s="198">
        <v>0</v>
      </c>
      <c r="R137" s="198">
        <f t="shared" si="2"/>
        <v>0</v>
      </c>
      <c r="S137" s="198">
        <v>0</v>
      </c>
      <c r="T137" s="199">
        <f t="shared" si="3"/>
        <v>0</v>
      </c>
      <c r="U137" s="35"/>
      <c r="V137" s="35"/>
      <c r="W137" s="35"/>
      <c r="X137" s="35"/>
      <c r="Y137" s="35"/>
      <c r="Z137" s="35"/>
      <c r="AA137" s="35"/>
      <c r="AB137" s="35"/>
      <c r="AC137" s="35"/>
      <c r="AD137" s="35"/>
      <c r="AE137" s="35"/>
      <c r="AR137" s="200" t="s">
        <v>299</v>
      </c>
      <c r="AT137" s="200" t="s">
        <v>294</v>
      </c>
      <c r="AU137" s="200" t="s">
        <v>85</v>
      </c>
      <c r="AY137" s="18" t="s">
        <v>292</v>
      </c>
      <c r="BE137" s="201">
        <f t="shared" si="4"/>
        <v>0</v>
      </c>
      <c r="BF137" s="201">
        <f t="shared" si="5"/>
        <v>0</v>
      </c>
      <c r="BG137" s="201">
        <f t="shared" si="6"/>
        <v>0</v>
      </c>
      <c r="BH137" s="201">
        <f t="shared" si="7"/>
        <v>0</v>
      </c>
      <c r="BI137" s="201">
        <f t="shared" si="8"/>
        <v>0</v>
      </c>
      <c r="BJ137" s="18" t="s">
        <v>85</v>
      </c>
      <c r="BK137" s="201">
        <f t="shared" si="9"/>
        <v>0</v>
      </c>
      <c r="BL137" s="18" t="s">
        <v>299</v>
      </c>
      <c r="BM137" s="200" t="s">
        <v>530</v>
      </c>
    </row>
    <row r="138" spans="1:65" s="2" customFormat="1" ht="16.5" customHeight="1">
      <c r="A138" s="35"/>
      <c r="B138" s="36"/>
      <c r="C138" s="189" t="s">
        <v>454</v>
      </c>
      <c r="D138" s="189" t="s">
        <v>294</v>
      </c>
      <c r="E138" s="190" t="s">
        <v>7024</v>
      </c>
      <c r="F138" s="191" t="s">
        <v>4188</v>
      </c>
      <c r="G138" s="192" t="s">
        <v>4185</v>
      </c>
      <c r="H138" s="193">
        <v>28</v>
      </c>
      <c r="I138" s="194"/>
      <c r="J138" s="195">
        <f t="shared" si="0"/>
        <v>0</v>
      </c>
      <c r="K138" s="191" t="s">
        <v>1</v>
      </c>
      <c r="L138" s="40"/>
      <c r="M138" s="196" t="s">
        <v>1</v>
      </c>
      <c r="N138" s="197" t="s">
        <v>42</v>
      </c>
      <c r="O138" s="72"/>
      <c r="P138" s="198">
        <f t="shared" si="1"/>
        <v>0</v>
      </c>
      <c r="Q138" s="198">
        <v>0</v>
      </c>
      <c r="R138" s="198">
        <f t="shared" si="2"/>
        <v>0</v>
      </c>
      <c r="S138" s="198">
        <v>0</v>
      </c>
      <c r="T138" s="199">
        <f t="shared" si="3"/>
        <v>0</v>
      </c>
      <c r="U138" s="35"/>
      <c r="V138" s="35"/>
      <c r="W138" s="35"/>
      <c r="X138" s="35"/>
      <c r="Y138" s="35"/>
      <c r="Z138" s="35"/>
      <c r="AA138" s="35"/>
      <c r="AB138" s="35"/>
      <c r="AC138" s="35"/>
      <c r="AD138" s="35"/>
      <c r="AE138" s="35"/>
      <c r="AR138" s="200" t="s">
        <v>299</v>
      </c>
      <c r="AT138" s="200" t="s">
        <v>294</v>
      </c>
      <c r="AU138" s="200" t="s">
        <v>85</v>
      </c>
      <c r="AY138" s="18" t="s">
        <v>292</v>
      </c>
      <c r="BE138" s="201">
        <f t="shared" si="4"/>
        <v>0</v>
      </c>
      <c r="BF138" s="201">
        <f t="shared" si="5"/>
        <v>0</v>
      </c>
      <c r="BG138" s="201">
        <f t="shared" si="6"/>
        <v>0</v>
      </c>
      <c r="BH138" s="201">
        <f t="shared" si="7"/>
        <v>0</v>
      </c>
      <c r="BI138" s="201">
        <f t="shared" si="8"/>
        <v>0</v>
      </c>
      <c r="BJ138" s="18" t="s">
        <v>85</v>
      </c>
      <c r="BK138" s="201">
        <f t="shared" si="9"/>
        <v>0</v>
      </c>
      <c r="BL138" s="18" t="s">
        <v>299</v>
      </c>
      <c r="BM138" s="200" t="s">
        <v>1184</v>
      </c>
    </row>
    <row r="139" spans="1:65" s="2" customFormat="1" ht="16.5" customHeight="1">
      <c r="A139" s="35"/>
      <c r="B139" s="36"/>
      <c r="C139" s="189" t="s">
        <v>459</v>
      </c>
      <c r="D139" s="189" t="s">
        <v>294</v>
      </c>
      <c r="E139" s="190" t="s">
        <v>3883</v>
      </c>
      <c r="F139" s="191" t="s">
        <v>7025</v>
      </c>
      <c r="G139" s="192" t="s">
        <v>4185</v>
      </c>
      <c r="H139" s="193">
        <v>14</v>
      </c>
      <c r="I139" s="194"/>
      <c r="J139" s="195">
        <f t="shared" si="0"/>
        <v>0</v>
      </c>
      <c r="K139" s="191" t="s">
        <v>1</v>
      </c>
      <c r="L139" s="40"/>
      <c r="M139" s="196" t="s">
        <v>1</v>
      </c>
      <c r="N139" s="197" t="s">
        <v>42</v>
      </c>
      <c r="O139" s="72"/>
      <c r="P139" s="198">
        <f t="shared" si="1"/>
        <v>0</v>
      </c>
      <c r="Q139" s="198">
        <v>0</v>
      </c>
      <c r="R139" s="198">
        <f t="shared" si="2"/>
        <v>0</v>
      </c>
      <c r="S139" s="198">
        <v>0</v>
      </c>
      <c r="T139" s="199">
        <f t="shared" si="3"/>
        <v>0</v>
      </c>
      <c r="U139" s="35"/>
      <c r="V139" s="35"/>
      <c r="W139" s="35"/>
      <c r="X139" s="35"/>
      <c r="Y139" s="35"/>
      <c r="Z139" s="35"/>
      <c r="AA139" s="35"/>
      <c r="AB139" s="35"/>
      <c r="AC139" s="35"/>
      <c r="AD139" s="35"/>
      <c r="AE139" s="35"/>
      <c r="AR139" s="200" t="s">
        <v>299</v>
      </c>
      <c r="AT139" s="200" t="s">
        <v>294</v>
      </c>
      <c r="AU139" s="200" t="s">
        <v>85</v>
      </c>
      <c r="AY139" s="18" t="s">
        <v>292</v>
      </c>
      <c r="BE139" s="201">
        <f t="shared" si="4"/>
        <v>0</v>
      </c>
      <c r="BF139" s="201">
        <f t="shared" si="5"/>
        <v>0</v>
      </c>
      <c r="BG139" s="201">
        <f t="shared" si="6"/>
        <v>0</v>
      </c>
      <c r="BH139" s="201">
        <f t="shared" si="7"/>
        <v>0</v>
      </c>
      <c r="BI139" s="201">
        <f t="shared" si="8"/>
        <v>0</v>
      </c>
      <c r="BJ139" s="18" t="s">
        <v>85</v>
      </c>
      <c r="BK139" s="201">
        <f t="shared" si="9"/>
        <v>0</v>
      </c>
      <c r="BL139" s="18" t="s">
        <v>299</v>
      </c>
      <c r="BM139" s="200" t="s">
        <v>1194</v>
      </c>
    </row>
    <row r="140" spans="1:65" s="2" customFormat="1" ht="16.5" customHeight="1">
      <c r="A140" s="35"/>
      <c r="B140" s="36"/>
      <c r="C140" s="189" t="s">
        <v>7</v>
      </c>
      <c r="D140" s="189" t="s">
        <v>294</v>
      </c>
      <c r="E140" s="190" t="s">
        <v>7026</v>
      </c>
      <c r="F140" s="191" t="s">
        <v>7027</v>
      </c>
      <c r="G140" s="192" t="s">
        <v>3216</v>
      </c>
      <c r="H140" s="193">
        <v>1</v>
      </c>
      <c r="I140" s="194"/>
      <c r="J140" s="195">
        <f t="shared" si="0"/>
        <v>0</v>
      </c>
      <c r="K140" s="191" t="s">
        <v>1</v>
      </c>
      <c r="L140" s="40"/>
      <c r="M140" s="196" t="s">
        <v>1</v>
      </c>
      <c r="N140" s="197" t="s">
        <v>42</v>
      </c>
      <c r="O140" s="72"/>
      <c r="P140" s="198">
        <f t="shared" si="1"/>
        <v>0</v>
      </c>
      <c r="Q140" s="198">
        <v>0</v>
      </c>
      <c r="R140" s="198">
        <f t="shared" si="2"/>
        <v>0</v>
      </c>
      <c r="S140" s="198">
        <v>0</v>
      </c>
      <c r="T140" s="199">
        <f t="shared" si="3"/>
        <v>0</v>
      </c>
      <c r="U140" s="35"/>
      <c r="V140" s="35"/>
      <c r="W140" s="35"/>
      <c r="X140" s="35"/>
      <c r="Y140" s="35"/>
      <c r="Z140" s="35"/>
      <c r="AA140" s="35"/>
      <c r="AB140" s="35"/>
      <c r="AC140" s="35"/>
      <c r="AD140" s="35"/>
      <c r="AE140" s="35"/>
      <c r="AR140" s="200" t="s">
        <v>299</v>
      </c>
      <c r="AT140" s="200" t="s">
        <v>294</v>
      </c>
      <c r="AU140" s="200" t="s">
        <v>85</v>
      </c>
      <c r="AY140" s="18" t="s">
        <v>292</v>
      </c>
      <c r="BE140" s="201">
        <f t="shared" si="4"/>
        <v>0</v>
      </c>
      <c r="BF140" s="201">
        <f t="shared" si="5"/>
        <v>0</v>
      </c>
      <c r="BG140" s="201">
        <f t="shared" si="6"/>
        <v>0</v>
      </c>
      <c r="BH140" s="201">
        <f t="shared" si="7"/>
        <v>0</v>
      </c>
      <c r="BI140" s="201">
        <f t="shared" si="8"/>
        <v>0</v>
      </c>
      <c r="BJ140" s="18" t="s">
        <v>85</v>
      </c>
      <c r="BK140" s="201">
        <f t="shared" si="9"/>
        <v>0</v>
      </c>
      <c r="BL140" s="18" t="s">
        <v>299</v>
      </c>
      <c r="BM140" s="200" t="s">
        <v>1204</v>
      </c>
    </row>
    <row r="141" spans="1:65" s="2" customFormat="1" ht="16.5" customHeight="1">
      <c r="A141" s="35"/>
      <c r="B141" s="36"/>
      <c r="C141" s="189" t="s">
        <v>485</v>
      </c>
      <c r="D141" s="189" t="s">
        <v>294</v>
      </c>
      <c r="E141" s="190" t="s">
        <v>7028</v>
      </c>
      <c r="F141" s="191" t="s">
        <v>7029</v>
      </c>
      <c r="G141" s="192" t="s">
        <v>3216</v>
      </c>
      <c r="H141" s="193">
        <v>1</v>
      </c>
      <c r="I141" s="194"/>
      <c r="J141" s="195">
        <f t="shared" si="0"/>
        <v>0</v>
      </c>
      <c r="K141" s="191" t="s">
        <v>1</v>
      </c>
      <c r="L141" s="40"/>
      <c r="M141" s="196" t="s">
        <v>1</v>
      </c>
      <c r="N141" s="197" t="s">
        <v>42</v>
      </c>
      <c r="O141" s="72"/>
      <c r="P141" s="198">
        <f t="shared" si="1"/>
        <v>0</v>
      </c>
      <c r="Q141" s="198">
        <v>0</v>
      </c>
      <c r="R141" s="198">
        <f t="shared" si="2"/>
        <v>0</v>
      </c>
      <c r="S141" s="198">
        <v>0</v>
      </c>
      <c r="T141" s="199">
        <f t="shared" si="3"/>
        <v>0</v>
      </c>
      <c r="U141" s="35"/>
      <c r="V141" s="35"/>
      <c r="W141" s="35"/>
      <c r="X141" s="35"/>
      <c r="Y141" s="35"/>
      <c r="Z141" s="35"/>
      <c r="AA141" s="35"/>
      <c r="AB141" s="35"/>
      <c r="AC141" s="35"/>
      <c r="AD141" s="35"/>
      <c r="AE141" s="35"/>
      <c r="AR141" s="200" t="s">
        <v>299</v>
      </c>
      <c r="AT141" s="200" t="s">
        <v>294</v>
      </c>
      <c r="AU141" s="200" t="s">
        <v>85</v>
      </c>
      <c r="AY141" s="18" t="s">
        <v>292</v>
      </c>
      <c r="BE141" s="201">
        <f t="shared" si="4"/>
        <v>0</v>
      </c>
      <c r="BF141" s="201">
        <f t="shared" si="5"/>
        <v>0</v>
      </c>
      <c r="BG141" s="201">
        <f t="shared" si="6"/>
        <v>0</v>
      </c>
      <c r="BH141" s="201">
        <f t="shared" si="7"/>
        <v>0</v>
      </c>
      <c r="BI141" s="201">
        <f t="shared" si="8"/>
        <v>0</v>
      </c>
      <c r="BJ141" s="18" t="s">
        <v>85</v>
      </c>
      <c r="BK141" s="201">
        <f t="shared" si="9"/>
        <v>0</v>
      </c>
      <c r="BL141" s="18" t="s">
        <v>299</v>
      </c>
      <c r="BM141" s="200" t="s">
        <v>1240</v>
      </c>
    </row>
    <row r="142" spans="1:65" s="2" customFormat="1" ht="24.2" customHeight="1">
      <c r="A142" s="35"/>
      <c r="B142" s="36"/>
      <c r="C142" s="189" t="s">
        <v>489</v>
      </c>
      <c r="D142" s="189" t="s">
        <v>294</v>
      </c>
      <c r="E142" s="190" t="s">
        <v>3886</v>
      </c>
      <c r="F142" s="191" t="s">
        <v>7030</v>
      </c>
      <c r="G142" s="192" t="s">
        <v>3216</v>
      </c>
      <c r="H142" s="193">
        <v>1</v>
      </c>
      <c r="I142" s="194"/>
      <c r="J142" s="195">
        <f t="shared" si="0"/>
        <v>0</v>
      </c>
      <c r="K142" s="191" t="s">
        <v>1</v>
      </c>
      <c r="L142" s="40"/>
      <c r="M142" s="196" t="s">
        <v>1</v>
      </c>
      <c r="N142" s="197" t="s">
        <v>42</v>
      </c>
      <c r="O142" s="72"/>
      <c r="P142" s="198">
        <f t="shared" si="1"/>
        <v>0</v>
      </c>
      <c r="Q142" s="198">
        <v>0</v>
      </c>
      <c r="R142" s="198">
        <f t="shared" si="2"/>
        <v>0</v>
      </c>
      <c r="S142" s="198">
        <v>0</v>
      </c>
      <c r="T142" s="199">
        <f t="shared" si="3"/>
        <v>0</v>
      </c>
      <c r="U142" s="35"/>
      <c r="V142" s="35"/>
      <c r="W142" s="35"/>
      <c r="X142" s="35"/>
      <c r="Y142" s="35"/>
      <c r="Z142" s="35"/>
      <c r="AA142" s="35"/>
      <c r="AB142" s="35"/>
      <c r="AC142" s="35"/>
      <c r="AD142" s="35"/>
      <c r="AE142" s="35"/>
      <c r="AR142" s="200" t="s">
        <v>299</v>
      </c>
      <c r="AT142" s="200" t="s">
        <v>294</v>
      </c>
      <c r="AU142" s="200" t="s">
        <v>85</v>
      </c>
      <c r="AY142" s="18" t="s">
        <v>292</v>
      </c>
      <c r="BE142" s="201">
        <f t="shared" si="4"/>
        <v>0</v>
      </c>
      <c r="BF142" s="201">
        <f t="shared" si="5"/>
        <v>0</v>
      </c>
      <c r="BG142" s="201">
        <f t="shared" si="6"/>
        <v>0</v>
      </c>
      <c r="BH142" s="201">
        <f t="shared" si="7"/>
        <v>0</v>
      </c>
      <c r="BI142" s="201">
        <f t="shared" si="8"/>
        <v>0</v>
      </c>
      <c r="BJ142" s="18" t="s">
        <v>85</v>
      </c>
      <c r="BK142" s="201">
        <f t="shared" si="9"/>
        <v>0</v>
      </c>
      <c r="BL142" s="18" t="s">
        <v>299</v>
      </c>
      <c r="BM142" s="200" t="s">
        <v>1250</v>
      </c>
    </row>
    <row r="143" spans="1:65" s="12" customFormat="1" ht="25.9" customHeight="1">
      <c r="B143" s="173"/>
      <c r="C143" s="174"/>
      <c r="D143" s="175" t="s">
        <v>76</v>
      </c>
      <c r="E143" s="176" t="s">
        <v>3857</v>
      </c>
      <c r="F143" s="176" t="s">
        <v>7031</v>
      </c>
      <c r="G143" s="174"/>
      <c r="H143" s="174"/>
      <c r="I143" s="177"/>
      <c r="J143" s="178">
        <f>BK143</f>
        <v>0</v>
      </c>
      <c r="K143" s="174"/>
      <c r="L143" s="179"/>
      <c r="M143" s="180"/>
      <c r="N143" s="181"/>
      <c r="O143" s="181"/>
      <c r="P143" s="182">
        <f>SUM(P144:P155)</f>
        <v>0</v>
      </c>
      <c r="Q143" s="181"/>
      <c r="R143" s="182">
        <f>SUM(R144:R155)</f>
        <v>0</v>
      </c>
      <c r="S143" s="181"/>
      <c r="T143" s="183">
        <f>SUM(T144:T155)</f>
        <v>0</v>
      </c>
      <c r="AR143" s="184" t="s">
        <v>85</v>
      </c>
      <c r="AT143" s="185" t="s">
        <v>76</v>
      </c>
      <c r="AU143" s="185" t="s">
        <v>77</v>
      </c>
      <c r="AY143" s="184" t="s">
        <v>292</v>
      </c>
      <c r="BK143" s="186">
        <f>SUM(BK144:BK155)</f>
        <v>0</v>
      </c>
    </row>
    <row r="144" spans="1:65" s="2" customFormat="1" ht="16.5" customHeight="1">
      <c r="A144" s="35"/>
      <c r="B144" s="36"/>
      <c r="C144" s="189" t="s">
        <v>494</v>
      </c>
      <c r="D144" s="189" t="s">
        <v>294</v>
      </c>
      <c r="E144" s="190" t="s">
        <v>3889</v>
      </c>
      <c r="F144" s="191" t="s">
        <v>7032</v>
      </c>
      <c r="G144" s="192" t="s">
        <v>7033</v>
      </c>
      <c r="H144" s="193">
        <v>0.75</v>
      </c>
      <c r="I144" s="194"/>
      <c r="J144" s="195">
        <f t="shared" ref="J144:J155" si="10">ROUND(I144*H144,2)</f>
        <v>0</v>
      </c>
      <c r="K144" s="191" t="s">
        <v>1</v>
      </c>
      <c r="L144" s="40"/>
      <c r="M144" s="196" t="s">
        <v>1</v>
      </c>
      <c r="N144" s="197" t="s">
        <v>42</v>
      </c>
      <c r="O144" s="72"/>
      <c r="P144" s="198">
        <f t="shared" ref="P144:P155" si="11">O144*H144</f>
        <v>0</v>
      </c>
      <c r="Q144" s="198">
        <v>0</v>
      </c>
      <c r="R144" s="198">
        <f t="shared" ref="R144:R155" si="12">Q144*H144</f>
        <v>0</v>
      </c>
      <c r="S144" s="198">
        <v>0</v>
      </c>
      <c r="T144" s="199">
        <f t="shared" ref="T144:T155" si="13">S144*H144</f>
        <v>0</v>
      </c>
      <c r="U144" s="35"/>
      <c r="V144" s="35"/>
      <c r="W144" s="35"/>
      <c r="X144" s="35"/>
      <c r="Y144" s="35"/>
      <c r="Z144" s="35"/>
      <c r="AA144" s="35"/>
      <c r="AB144" s="35"/>
      <c r="AC144" s="35"/>
      <c r="AD144" s="35"/>
      <c r="AE144" s="35"/>
      <c r="AR144" s="200" t="s">
        <v>299</v>
      </c>
      <c r="AT144" s="200" t="s">
        <v>294</v>
      </c>
      <c r="AU144" s="200" t="s">
        <v>85</v>
      </c>
      <c r="AY144" s="18" t="s">
        <v>292</v>
      </c>
      <c r="BE144" s="201">
        <f t="shared" ref="BE144:BE155" si="14">IF(N144="základní",J144,0)</f>
        <v>0</v>
      </c>
      <c r="BF144" s="201">
        <f t="shared" ref="BF144:BF155" si="15">IF(N144="snížená",J144,0)</f>
        <v>0</v>
      </c>
      <c r="BG144" s="201">
        <f t="shared" ref="BG144:BG155" si="16">IF(N144="zákl. přenesená",J144,0)</f>
        <v>0</v>
      </c>
      <c r="BH144" s="201">
        <f t="shared" ref="BH144:BH155" si="17">IF(N144="sníž. přenesená",J144,0)</f>
        <v>0</v>
      </c>
      <c r="BI144" s="201">
        <f t="shared" ref="BI144:BI155" si="18">IF(N144="nulová",J144,0)</f>
        <v>0</v>
      </c>
      <c r="BJ144" s="18" t="s">
        <v>85</v>
      </c>
      <c r="BK144" s="201">
        <f t="shared" ref="BK144:BK155" si="19">ROUND(I144*H144,2)</f>
        <v>0</v>
      </c>
      <c r="BL144" s="18" t="s">
        <v>299</v>
      </c>
      <c r="BM144" s="200" t="s">
        <v>1266</v>
      </c>
    </row>
    <row r="145" spans="1:65" s="2" customFormat="1" ht="16.5" customHeight="1">
      <c r="A145" s="35"/>
      <c r="B145" s="36"/>
      <c r="C145" s="189" t="s">
        <v>498</v>
      </c>
      <c r="D145" s="189" t="s">
        <v>294</v>
      </c>
      <c r="E145" s="190" t="s">
        <v>3892</v>
      </c>
      <c r="F145" s="191" t="s">
        <v>7034</v>
      </c>
      <c r="G145" s="192" t="s">
        <v>3216</v>
      </c>
      <c r="H145" s="193">
        <v>14</v>
      </c>
      <c r="I145" s="194"/>
      <c r="J145" s="195">
        <f t="shared" si="10"/>
        <v>0</v>
      </c>
      <c r="K145" s="191" t="s">
        <v>1</v>
      </c>
      <c r="L145" s="40"/>
      <c r="M145" s="196" t="s">
        <v>1</v>
      </c>
      <c r="N145" s="197" t="s">
        <v>42</v>
      </c>
      <c r="O145" s="72"/>
      <c r="P145" s="198">
        <f t="shared" si="11"/>
        <v>0</v>
      </c>
      <c r="Q145" s="198">
        <v>0</v>
      </c>
      <c r="R145" s="198">
        <f t="shared" si="12"/>
        <v>0</v>
      </c>
      <c r="S145" s="198">
        <v>0</v>
      </c>
      <c r="T145" s="199">
        <f t="shared" si="13"/>
        <v>0</v>
      </c>
      <c r="U145" s="35"/>
      <c r="V145" s="35"/>
      <c r="W145" s="35"/>
      <c r="X145" s="35"/>
      <c r="Y145" s="35"/>
      <c r="Z145" s="35"/>
      <c r="AA145" s="35"/>
      <c r="AB145" s="35"/>
      <c r="AC145" s="35"/>
      <c r="AD145" s="35"/>
      <c r="AE145" s="35"/>
      <c r="AR145" s="200" t="s">
        <v>299</v>
      </c>
      <c r="AT145" s="200" t="s">
        <v>294</v>
      </c>
      <c r="AU145" s="200" t="s">
        <v>85</v>
      </c>
      <c r="AY145" s="18" t="s">
        <v>292</v>
      </c>
      <c r="BE145" s="201">
        <f t="shared" si="14"/>
        <v>0</v>
      </c>
      <c r="BF145" s="201">
        <f t="shared" si="15"/>
        <v>0</v>
      </c>
      <c r="BG145" s="201">
        <f t="shared" si="16"/>
        <v>0</v>
      </c>
      <c r="BH145" s="201">
        <f t="shared" si="17"/>
        <v>0</v>
      </c>
      <c r="BI145" s="201">
        <f t="shared" si="18"/>
        <v>0</v>
      </c>
      <c r="BJ145" s="18" t="s">
        <v>85</v>
      </c>
      <c r="BK145" s="201">
        <f t="shared" si="19"/>
        <v>0</v>
      </c>
      <c r="BL145" s="18" t="s">
        <v>299</v>
      </c>
      <c r="BM145" s="200" t="s">
        <v>1275</v>
      </c>
    </row>
    <row r="146" spans="1:65" s="2" customFormat="1" ht="16.5" customHeight="1">
      <c r="A146" s="35"/>
      <c r="B146" s="36"/>
      <c r="C146" s="189" t="s">
        <v>503</v>
      </c>
      <c r="D146" s="189" t="s">
        <v>294</v>
      </c>
      <c r="E146" s="190" t="s">
        <v>3898</v>
      </c>
      <c r="F146" s="191" t="s">
        <v>7035</v>
      </c>
      <c r="G146" s="192" t="s">
        <v>307</v>
      </c>
      <c r="H146" s="193">
        <v>14</v>
      </c>
      <c r="I146" s="194"/>
      <c r="J146" s="195">
        <f t="shared" si="10"/>
        <v>0</v>
      </c>
      <c r="K146" s="191" t="s">
        <v>1</v>
      </c>
      <c r="L146" s="40"/>
      <c r="M146" s="196" t="s">
        <v>1</v>
      </c>
      <c r="N146" s="197" t="s">
        <v>42</v>
      </c>
      <c r="O146" s="72"/>
      <c r="P146" s="198">
        <f t="shared" si="11"/>
        <v>0</v>
      </c>
      <c r="Q146" s="198">
        <v>0</v>
      </c>
      <c r="R146" s="198">
        <f t="shared" si="12"/>
        <v>0</v>
      </c>
      <c r="S146" s="198">
        <v>0</v>
      </c>
      <c r="T146" s="199">
        <f t="shared" si="13"/>
        <v>0</v>
      </c>
      <c r="U146" s="35"/>
      <c r="V146" s="35"/>
      <c r="W146" s="35"/>
      <c r="X146" s="35"/>
      <c r="Y146" s="35"/>
      <c r="Z146" s="35"/>
      <c r="AA146" s="35"/>
      <c r="AB146" s="35"/>
      <c r="AC146" s="35"/>
      <c r="AD146" s="35"/>
      <c r="AE146" s="35"/>
      <c r="AR146" s="200" t="s">
        <v>299</v>
      </c>
      <c r="AT146" s="200" t="s">
        <v>294</v>
      </c>
      <c r="AU146" s="200" t="s">
        <v>85</v>
      </c>
      <c r="AY146" s="18" t="s">
        <v>292</v>
      </c>
      <c r="BE146" s="201">
        <f t="shared" si="14"/>
        <v>0</v>
      </c>
      <c r="BF146" s="201">
        <f t="shared" si="15"/>
        <v>0</v>
      </c>
      <c r="BG146" s="201">
        <f t="shared" si="16"/>
        <v>0</v>
      </c>
      <c r="BH146" s="201">
        <f t="shared" si="17"/>
        <v>0</v>
      </c>
      <c r="BI146" s="201">
        <f t="shared" si="18"/>
        <v>0</v>
      </c>
      <c r="BJ146" s="18" t="s">
        <v>85</v>
      </c>
      <c r="BK146" s="201">
        <f t="shared" si="19"/>
        <v>0</v>
      </c>
      <c r="BL146" s="18" t="s">
        <v>299</v>
      </c>
      <c r="BM146" s="200" t="s">
        <v>1309</v>
      </c>
    </row>
    <row r="147" spans="1:65" s="2" customFormat="1" ht="16.5" customHeight="1">
      <c r="A147" s="35"/>
      <c r="B147" s="36"/>
      <c r="C147" s="189" t="s">
        <v>517</v>
      </c>
      <c r="D147" s="189" t="s">
        <v>294</v>
      </c>
      <c r="E147" s="190" t="s">
        <v>3901</v>
      </c>
      <c r="F147" s="191" t="s">
        <v>7036</v>
      </c>
      <c r="G147" s="192" t="s">
        <v>407</v>
      </c>
      <c r="H147" s="193">
        <v>700</v>
      </c>
      <c r="I147" s="194"/>
      <c r="J147" s="195">
        <f t="shared" si="10"/>
        <v>0</v>
      </c>
      <c r="K147" s="191" t="s">
        <v>1</v>
      </c>
      <c r="L147" s="40"/>
      <c r="M147" s="196" t="s">
        <v>1</v>
      </c>
      <c r="N147" s="197" t="s">
        <v>42</v>
      </c>
      <c r="O147" s="72"/>
      <c r="P147" s="198">
        <f t="shared" si="11"/>
        <v>0</v>
      </c>
      <c r="Q147" s="198">
        <v>0</v>
      </c>
      <c r="R147" s="198">
        <f t="shared" si="12"/>
        <v>0</v>
      </c>
      <c r="S147" s="198">
        <v>0</v>
      </c>
      <c r="T147" s="199">
        <f t="shared" si="13"/>
        <v>0</v>
      </c>
      <c r="U147" s="35"/>
      <c r="V147" s="35"/>
      <c r="W147" s="35"/>
      <c r="X147" s="35"/>
      <c r="Y147" s="35"/>
      <c r="Z147" s="35"/>
      <c r="AA147" s="35"/>
      <c r="AB147" s="35"/>
      <c r="AC147" s="35"/>
      <c r="AD147" s="35"/>
      <c r="AE147" s="35"/>
      <c r="AR147" s="200" t="s">
        <v>299</v>
      </c>
      <c r="AT147" s="200" t="s">
        <v>294</v>
      </c>
      <c r="AU147" s="200" t="s">
        <v>85</v>
      </c>
      <c r="AY147" s="18" t="s">
        <v>292</v>
      </c>
      <c r="BE147" s="201">
        <f t="shared" si="14"/>
        <v>0</v>
      </c>
      <c r="BF147" s="201">
        <f t="shared" si="15"/>
        <v>0</v>
      </c>
      <c r="BG147" s="201">
        <f t="shared" si="16"/>
        <v>0</v>
      </c>
      <c r="BH147" s="201">
        <f t="shared" si="17"/>
        <v>0</v>
      </c>
      <c r="BI147" s="201">
        <f t="shared" si="18"/>
        <v>0</v>
      </c>
      <c r="BJ147" s="18" t="s">
        <v>85</v>
      </c>
      <c r="BK147" s="201">
        <f t="shared" si="19"/>
        <v>0</v>
      </c>
      <c r="BL147" s="18" t="s">
        <v>299</v>
      </c>
      <c r="BM147" s="200" t="s">
        <v>1322</v>
      </c>
    </row>
    <row r="148" spans="1:65" s="2" customFormat="1" ht="16.5" customHeight="1">
      <c r="A148" s="35"/>
      <c r="B148" s="36"/>
      <c r="C148" s="189" t="s">
        <v>523</v>
      </c>
      <c r="D148" s="189" t="s">
        <v>294</v>
      </c>
      <c r="E148" s="190" t="s">
        <v>7037</v>
      </c>
      <c r="F148" s="191" t="s">
        <v>7038</v>
      </c>
      <c r="G148" s="192" t="s">
        <v>407</v>
      </c>
      <c r="H148" s="193">
        <v>50</v>
      </c>
      <c r="I148" s="194"/>
      <c r="J148" s="195">
        <f t="shared" si="10"/>
        <v>0</v>
      </c>
      <c r="K148" s="191" t="s">
        <v>1</v>
      </c>
      <c r="L148" s="40"/>
      <c r="M148" s="196" t="s">
        <v>1</v>
      </c>
      <c r="N148" s="197" t="s">
        <v>42</v>
      </c>
      <c r="O148" s="72"/>
      <c r="P148" s="198">
        <f t="shared" si="11"/>
        <v>0</v>
      </c>
      <c r="Q148" s="198">
        <v>0</v>
      </c>
      <c r="R148" s="198">
        <f t="shared" si="12"/>
        <v>0</v>
      </c>
      <c r="S148" s="198">
        <v>0</v>
      </c>
      <c r="T148" s="199">
        <f t="shared" si="13"/>
        <v>0</v>
      </c>
      <c r="U148" s="35"/>
      <c r="V148" s="35"/>
      <c r="W148" s="35"/>
      <c r="X148" s="35"/>
      <c r="Y148" s="35"/>
      <c r="Z148" s="35"/>
      <c r="AA148" s="35"/>
      <c r="AB148" s="35"/>
      <c r="AC148" s="35"/>
      <c r="AD148" s="35"/>
      <c r="AE148" s="35"/>
      <c r="AR148" s="200" t="s">
        <v>299</v>
      </c>
      <c r="AT148" s="200" t="s">
        <v>294</v>
      </c>
      <c r="AU148" s="200" t="s">
        <v>85</v>
      </c>
      <c r="AY148" s="18" t="s">
        <v>292</v>
      </c>
      <c r="BE148" s="201">
        <f t="shared" si="14"/>
        <v>0</v>
      </c>
      <c r="BF148" s="201">
        <f t="shared" si="15"/>
        <v>0</v>
      </c>
      <c r="BG148" s="201">
        <f t="shared" si="16"/>
        <v>0</v>
      </c>
      <c r="BH148" s="201">
        <f t="shared" si="17"/>
        <v>0</v>
      </c>
      <c r="BI148" s="201">
        <f t="shared" si="18"/>
        <v>0</v>
      </c>
      <c r="BJ148" s="18" t="s">
        <v>85</v>
      </c>
      <c r="BK148" s="201">
        <f t="shared" si="19"/>
        <v>0</v>
      </c>
      <c r="BL148" s="18" t="s">
        <v>299</v>
      </c>
      <c r="BM148" s="200" t="s">
        <v>1349</v>
      </c>
    </row>
    <row r="149" spans="1:65" s="2" customFormat="1" ht="16.5" customHeight="1">
      <c r="A149" s="35"/>
      <c r="B149" s="36"/>
      <c r="C149" s="189" t="s">
        <v>532</v>
      </c>
      <c r="D149" s="189" t="s">
        <v>294</v>
      </c>
      <c r="E149" s="190" t="s">
        <v>7039</v>
      </c>
      <c r="F149" s="191" t="s">
        <v>7040</v>
      </c>
      <c r="G149" s="192" t="s">
        <v>407</v>
      </c>
      <c r="H149" s="193">
        <v>750</v>
      </c>
      <c r="I149" s="194"/>
      <c r="J149" s="195">
        <f t="shared" si="10"/>
        <v>0</v>
      </c>
      <c r="K149" s="191" t="s">
        <v>1</v>
      </c>
      <c r="L149" s="40"/>
      <c r="M149" s="196" t="s">
        <v>1</v>
      </c>
      <c r="N149" s="197" t="s">
        <v>42</v>
      </c>
      <c r="O149" s="72"/>
      <c r="P149" s="198">
        <f t="shared" si="11"/>
        <v>0</v>
      </c>
      <c r="Q149" s="198">
        <v>0</v>
      </c>
      <c r="R149" s="198">
        <f t="shared" si="12"/>
        <v>0</v>
      </c>
      <c r="S149" s="198">
        <v>0</v>
      </c>
      <c r="T149" s="199">
        <f t="shared" si="13"/>
        <v>0</v>
      </c>
      <c r="U149" s="35"/>
      <c r="V149" s="35"/>
      <c r="W149" s="35"/>
      <c r="X149" s="35"/>
      <c r="Y149" s="35"/>
      <c r="Z149" s="35"/>
      <c r="AA149" s="35"/>
      <c r="AB149" s="35"/>
      <c r="AC149" s="35"/>
      <c r="AD149" s="35"/>
      <c r="AE149" s="35"/>
      <c r="AR149" s="200" t="s">
        <v>299</v>
      </c>
      <c r="AT149" s="200" t="s">
        <v>294</v>
      </c>
      <c r="AU149" s="200" t="s">
        <v>85</v>
      </c>
      <c r="AY149" s="18" t="s">
        <v>292</v>
      </c>
      <c r="BE149" s="201">
        <f t="shared" si="14"/>
        <v>0</v>
      </c>
      <c r="BF149" s="201">
        <f t="shared" si="15"/>
        <v>0</v>
      </c>
      <c r="BG149" s="201">
        <f t="shared" si="16"/>
        <v>0</v>
      </c>
      <c r="BH149" s="201">
        <f t="shared" si="17"/>
        <v>0</v>
      </c>
      <c r="BI149" s="201">
        <f t="shared" si="18"/>
        <v>0</v>
      </c>
      <c r="BJ149" s="18" t="s">
        <v>85</v>
      </c>
      <c r="BK149" s="201">
        <f t="shared" si="19"/>
        <v>0</v>
      </c>
      <c r="BL149" s="18" t="s">
        <v>299</v>
      </c>
      <c r="BM149" s="200" t="s">
        <v>1359</v>
      </c>
    </row>
    <row r="150" spans="1:65" s="2" customFormat="1" ht="21.75" customHeight="1">
      <c r="A150" s="35"/>
      <c r="B150" s="36"/>
      <c r="C150" s="189" t="s">
        <v>554</v>
      </c>
      <c r="D150" s="189" t="s">
        <v>294</v>
      </c>
      <c r="E150" s="190" t="s">
        <v>7041</v>
      </c>
      <c r="F150" s="191" t="s">
        <v>7042</v>
      </c>
      <c r="G150" s="192" t="s">
        <v>407</v>
      </c>
      <c r="H150" s="193">
        <v>750</v>
      </c>
      <c r="I150" s="194"/>
      <c r="J150" s="195">
        <f t="shared" si="10"/>
        <v>0</v>
      </c>
      <c r="K150" s="191" t="s">
        <v>1</v>
      </c>
      <c r="L150" s="40"/>
      <c r="M150" s="196" t="s">
        <v>1</v>
      </c>
      <c r="N150" s="197" t="s">
        <v>42</v>
      </c>
      <c r="O150" s="72"/>
      <c r="P150" s="198">
        <f t="shared" si="11"/>
        <v>0</v>
      </c>
      <c r="Q150" s="198">
        <v>0</v>
      </c>
      <c r="R150" s="198">
        <f t="shared" si="12"/>
        <v>0</v>
      </c>
      <c r="S150" s="198">
        <v>0</v>
      </c>
      <c r="T150" s="199">
        <f t="shared" si="13"/>
        <v>0</v>
      </c>
      <c r="U150" s="35"/>
      <c r="V150" s="35"/>
      <c r="W150" s="35"/>
      <c r="X150" s="35"/>
      <c r="Y150" s="35"/>
      <c r="Z150" s="35"/>
      <c r="AA150" s="35"/>
      <c r="AB150" s="35"/>
      <c r="AC150" s="35"/>
      <c r="AD150" s="35"/>
      <c r="AE150" s="35"/>
      <c r="AR150" s="200" t="s">
        <v>299</v>
      </c>
      <c r="AT150" s="200" t="s">
        <v>294</v>
      </c>
      <c r="AU150" s="200" t="s">
        <v>85</v>
      </c>
      <c r="AY150" s="18" t="s">
        <v>292</v>
      </c>
      <c r="BE150" s="201">
        <f t="shared" si="14"/>
        <v>0</v>
      </c>
      <c r="BF150" s="201">
        <f t="shared" si="15"/>
        <v>0</v>
      </c>
      <c r="BG150" s="201">
        <f t="shared" si="16"/>
        <v>0</v>
      </c>
      <c r="BH150" s="201">
        <f t="shared" si="17"/>
        <v>0</v>
      </c>
      <c r="BI150" s="201">
        <f t="shared" si="18"/>
        <v>0</v>
      </c>
      <c r="BJ150" s="18" t="s">
        <v>85</v>
      </c>
      <c r="BK150" s="201">
        <f t="shared" si="19"/>
        <v>0</v>
      </c>
      <c r="BL150" s="18" t="s">
        <v>299</v>
      </c>
      <c r="BM150" s="200" t="s">
        <v>1369</v>
      </c>
    </row>
    <row r="151" spans="1:65" s="2" customFormat="1" ht="16.5" customHeight="1">
      <c r="A151" s="35"/>
      <c r="B151" s="36"/>
      <c r="C151" s="189" t="s">
        <v>562</v>
      </c>
      <c r="D151" s="189" t="s">
        <v>294</v>
      </c>
      <c r="E151" s="190" t="s">
        <v>7043</v>
      </c>
      <c r="F151" s="191" t="s">
        <v>7044</v>
      </c>
      <c r="G151" s="192" t="s">
        <v>407</v>
      </c>
      <c r="H151" s="193">
        <v>750</v>
      </c>
      <c r="I151" s="194"/>
      <c r="J151" s="195">
        <f t="shared" si="10"/>
        <v>0</v>
      </c>
      <c r="K151" s="191" t="s">
        <v>1</v>
      </c>
      <c r="L151" s="40"/>
      <c r="M151" s="196" t="s">
        <v>1</v>
      </c>
      <c r="N151" s="197" t="s">
        <v>42</v>
      </c>
      <c r="O151" s="72"/>
      <c r="P151" s="198">
        <f t="shared" si="11"/>
        <v>0</v>
      </c>
      <c r="Q151" s="198">
        <v>0</v>
      </c>
      <c r="R151" s="198">
        <f t="shared" si="12"/>
        <v>0</v>
      </c>
      <c r="S151" s="198">
        <v>0</v>
      </c>
      <c r="T151" s="199">
        <f t="shared" si="13"/>
        <v>0</v>
      </c>
      <c r="U151" s="35"/>
      <c r="V151" s="35"/>
      <c r="W151" s="35"/>
      <c r="X151" s="35"/>
      <c r="Y151" s="35"/>
      <c r="Z151" s="35"/>
      <c r="AA151" s="35"/>
      <c r="AB151" s="35"/>
      <c r="AC151" s="35"/>
      <c r="AD151" s="35"/>
      <c r="AE151" s="35"/>
      <c r="AR151" s="200" t="s">
        <v>299</v>
      </c>
      <c r="AT151" s="200" t="s">
        <v>294</v>
      </c>
      <c r="AU151" s="200" t="s">
        <v>85</v>
      </c>
      <c r="AY151" s="18" t="s">
        <v>292</v>
      </c>
      <c r="BE151" s="201">
        <f t="shared" si="14"/>
        <v>0</v>
      </c>
      <c r="BF151" s="201">
        <f t="shared" si="15"/>
        <v>0</v>
      </c>
      <c r="BG151" s="201">
        <f t="shared" si="16"/>
        <v>0</v>
      </c>
      <c r="BH151" s="201">
        <f t="shared" si="17"/>
        <v>0</v>
      </c>
      <c r="BI151" s="201">
        <f t="shared" si="18"/>
        <v>0</v>
      </c>
      <c r="BJ151" s="18" t="s">
        <v>85</v>
      </c>
      <c r="BK151" s="201">
        <f t="shared" si="19"/>
        <v>0</v>
      </c>
      <c r="BL151" s="18" t="s">
        <v>299</v>
      </c>
      <c r="BM151" s="200" t="s">
        <v>1378</v>
      </c>
    </row>
    <row r="152" spans="1:65" s="2" customFormat="1" ht="33" customHeight="1">
      <c r="A152" s="35"/>
      <c r="B152" s="36"/>
      <c r="C152" s="189" t="s">
        <v>573</v>
      </c>
      <c r="D152" s="189" t="s">
        <v>294</v>
      </c>
      <c r="E152" s="190" t="s">
        <v>4038</v>
      </c>
      <c r="F152" s="191" t="s">
        <v>7045</v>
      </c>
      <c r="G152" s="192" t="s">
        <v>407</v>
      </c>
      <c r="H152" s="193">
        <v>700</v>
      </c>
      <c r="I152" s="194"/>
      <c r="J152" s="195">
        <f t="shared" si="10"/>
        <v>0</v>
      </c>
      <c r="K152" s="191" t="s">
        <v>1</v>
      </c>
      <c r="L152" s="40"/>
      <c r="M152" s="196" t="s">
        <v>1</v>
      </c>
      <c r="N152" s="197" t="s">
        <v>42</v>
      </c>
      <c r="O152" s="72"/>
      <c r="P152" s="198">
        <f t="shared" si="11"/>
        <v>0</v>
      </c>
      <c r="Q152" s="198">
        <v>0</v>
      </c>
      <c r="R152" s="198">
        <f t="shared" si="12"/>
        <v>0</v>
      </c>
      <c r="S152" s="198">
        <v>0</v>
      </c>
      <c r="T152" s="199">
        <f t="shared" si="13"/>
        <v>0</v>
      </c>
      <c r="U152" s="35"/>
      <c r="V152" s="35"/>
      <c r="W152" s="35"/>
      <c r="X152" s="35"/>
      <c r="Y152" s="35"/>
      <c r="Z152" s="35"/>
      <c r="AA152" s="35"/>
      <c r="AB152" s="35"/>
      <c r="AC152" s="35"/>
      <c r="AD152" s="35"/>
      <c r="AE152" s="35"/>
      <c r="AR152" s="200" t="s">
        <v>299</v>
      </c>
      <c r="AT152" s="200" t="s">
        <v>294</v>
      </c>
      <c r="AU152" s="200" t="s">
        <v>85</v>
      </c>
      <c r="AY152" s="18" t="s">
        <v>292</v>
      </c>
      <c r="BE152" s="201">
        <f t="shared" si="14"/>
        <v>0</v>
      </c>
      <c r="BF152" s="201">
        <f t="shared" si="15"/>
        <v>0</v>
      </c>
      <c r="BG152" s="201">
        <f t="shared" si="16"/>
        <v>0</v>
      </c>
      <c r="BH152" s="201">
        <f t="shared" si="17"/>
        <v>0</v>
      </c>
      <c r="BI152" s="201">
        <f t="shared" si="18"/>
        <v>0</v>
      </c>
      <c r="BJ152" s="18" t="s">
        <v>85</v>
      </c>
      <c r="BK152" s="201">
        <f t="shared" si="19"/>
        <v>0</v>
      </c>
      <c r="BL152" s="18" t="s">
        <v>299</v>
      </c>
      <c r="BM152" s="200" t="s">
        <v>1445</v>
      </c>
    </row>
    <row r="153" spans="1:65" s="2" customFormat="1" ht="33" customHeight="1">
      <c r="A153" s="35"/>
      <c r="B153" s="36"/>
      <c r="C153" s="189" t="s">
        <v>578</v>
      </c>
      <c r="D153" s="189" t="s">
        <v>294</v>
      </c>
      <c r="E153" s="190" t="s">
        <v>4047</v>
      </c>
      <c r="F153" s="191" t="s">
        <v>7046</v>
      </c>
      <c r="G153" s="192" t="s">
        <v>407</v>
      </c>
      <c r="H153" s="193">
        <v>50</v>
      </c>
      <c r="I153" s="194"/>
      <c r="J153" s="195">
        <f t="shared" si="10"/>
        <v>0</v>
      </c>
      <c r="K153" s="191" t="s">
        <v>1</v>
      </c>
      <c r="L153" s="40"/>
      <c r="M153" s="196" t="s">
        <v>1</v>
      </c>
      <c r="N153" s="197" t="s">
        <v>42</v>
      </c>
      <c r="O153" s="72"/>
      <c r="P153" s="198">
        <f t="shared" si="11"/>
        <v>0</v>
      </c>
      <c r="Q153" s="198">
        <v>0</v>
      </c>
      <c r="R153" s="198">
        <f t="shared" si="12"/>
        <v>0</v>
      </c>
      <c r="S153" s="198">
        <v>0</v>
      </c>
      <c r="T153" s="199">
        <f t="shared" si="13"/>
        <v>0</v>
      </c>
      <c r="U153" s="35"/>
      <c r="V153" s="35"/>
      <c r="W153" s="35"/>
      <c r="X153" s="35"/>
      <c r="Y153" s="35"/>
      <c r="Z153" s="35"/>
      <c r="AA153" s="35"/>
      <c r="AB153" s="35"/>
      <c r="AC153" s="35"/>
      <c r="AD153" s="35"/>
      <c r="AE153" s="35"/>
      <c r="AR153" s="200" t="s">
        <v>299</v>
      </c>
      <c r="AT153" s="200" t="s">
        <v>294</v>
      </c>
      <c r="AU153" s="200" t="s">
        <v>85</v>
      </c>
      <c r="AY153" s="18" t="s">
        <v>292</v>
      </c>
      <c r="BE153" s="201">
        <f t="shared" si="14"/>
        <v>0</v>
      </c>
      <c r="BF153" s="201">
        <f t="shared" si="15"/>
        <v>0</v>
      </c>
      <c r="BG153" s="201">
        <f t="shared" si="16"/>
        <v>0</v>
      </c>
      <c r="BH153" s="201">
        <f t="shared" si="17"/>
        <v>0</v>
      </c>
      <c r="BI153" s="201">
        <f t="shared" si="18"/>
        <v>0</v>
      </c>
      <c r="BJ153" s="18" t="s">
        <v>85</v>
      </c>
      <c r="BK153" s="201">
        <f t="shared" si="19"/>
        <v>0</v>
      </c>
      <c r="BL153" s="18" t="s">
        <v>299</v>
      </c>
      <c r="BM153" s="200" t="s">
        <v>1454</v>
      </c>
    </row>
    <row r="154" spans="1:65" s="2" customFormat="1" ht="16.5" customHeight="1">
      <c r="A154" s="35"/>
      <c r="B154" s="36"/>
      <c r="C154" s="189" t="s">
        <v>583</v>
      </c>
      <c r="D154" s="189" t="s">
        <v>294</v>
      </c>
      <c r="E154" s="190" t="s">
        <v>4050</v>
      </c>
      <c r="F154" s="191" t="s">
        <v>7047</v>
      </c>
      <c r="G154" s="192" t="s">
        <v>307</v>
      </c>
      <c r="H154" s="193">
        <v>142</v>
      </c>
      <c r="I154" s="194"/>
      <c r="J154" s="195">
        <f t="shared" si="10"/>
        <v>0</v>
      </c>
      <c r="K154" s="191" t="s">
        <v>1</v>
      </c>
      <c r="L154" s="40"/>
      <c r="M154" s="196" t="s">
        <v>1</v>
      </c>
      <c r="N154" s="197" t="s">
        <v>42</v>
      </c>
      <c r="O154" s="72"/>
      <c r="P154" s="198">
        <f t="shared" si="11"/>
        <v>0</v>
      </c>
      <c r="Q154" s="198">
        <v>0</v>
      </c>
      <c r="R154" s="198">
        <f t="shared" si="12"/>
        <v>0</v>
      </c>
      <c r="S154" s="198">
        <v>0</v>
      </c>
      <c r="T154" s="199">
        <f t="shared" si="13"/>
        <v>0</v>
      </c>
      <c r="U154" s="35"/>
      <c r="V154" s="35"/>
      <c r="W154" s="35"/>
      <c r="X154" s="35"/>
      <c r="Y154" s="35"/>
      <c r="Z154" s="35"/>
      <c r="AA154" s="35"/>
      <c r="AB154" s="35"/>
      <c r="AC154" s="35"/>
      <c r="AD154" s="35"/>
      <c r="AE154" s="35"/>
      <c r="AR154" s="200" t="s">
        <v>299</v>
      </c>
      <c r="AT154" s="200" t="s">
        <v>294</v>
      </c>
      <c r="AU154" s="200" t="s">
        <v>85</v>
      </c>
      <c r="AY154" s="18" t="s">
        <v>292</v>
      </c>
      <c r="BE154" s="201">
        <f t="shared" si="14"/>
        <v>0</v>
      </c>
      <c r="BF154" s="201">
        <f t="shared" si="15"/>
        <v>0</v>
      </c>
      <c r="BG154" s="201">
        <f t="shared" si="16"/>
        <v>0</v>
      </c>
      <c r="BH154" s="201">
        <f t="shared" si="17"/>
        <v>0</v>
      </c>
      <c r="BI154" s="201">
        <f t="shared" si="18"/>
        <v>0</v>
      </c>
      <c r="BJ154" s="18" t="s">
        <v>85</v>
      </c>
      <c r="BK154" s="201">
        <f t="shared" si="19"/>
        <v>0</v>
      </c>
      <c r="BL154" s="18" t="s">
        <v>299</v>
      </c>
      <c r="BM154" s="200" t="s">
        <v>1462</v>
      </c>
    </row>
    <row r="155" spans="1:65" s="2" customFormat="1" ht="16.5" customHeight="1">
      <c r="A155" s="35"/>
      <c r="B155" s="36"/>
      <c r="C155" s="189" t="s">
        <v>587</v>
      </c>
      <c r="D155" s="189" t="s">
        <v>294</v>
      </c>
      <c r="E155" s="190" t="s">
        <v>4065</v>
      </c>
      <c r="F155" s="191" t="s">
        <v>7048</v>
      </c>
      <c r="G155" s="192" t="s">
        <v>307</v>
      </c>
      <c r="H155" s="193">
        <v>142</v>
      </c>
      <c r="I155" s="194"/>
      <c r="J155" s="195">
        <f t="shared" si="10"/>
        <v>0</v>
      </c>
      <c r="K155" s="191" t="s">
        <v>1</v>
      </c>
      <c r="L155" s="40"/>
      <c r="M155" s="256" t="s">
        <v>1</v>
      </c>
      <c r="N155" s="257" t="s">
        <v>42</v>
      </c>
      <c r="O155" s="258"/>
      <c r="P155" s="259">
        <f t="shared" si="11"/>
        <v>0</v>
      </c>
      <c r="Q155" s="259">
        <v>0</v>
      </c>
      <c r="R155" s="259">
        <f t="shared" si="12"/>
        <v>0</v>
      </c>
      <c r="S155" s="259">
        <v>0</v>
      </c>
      <c r="T155" s="260">
        <f t="shared" si="13"/>
        <v>0</v>
      </c>
      <c r="U155" s="35"/>
      <c r="V155" s="35"/>
      <c r="W155" s="35"/>
      <c r="X155" s="35"/>
      <c r="Y155" s="35"/>
      <c r="Z155" s="35"/>
      <c r="AA155" s="35"/>
      <c r="AB155" s="35"/>
      <c r="AC155" s="35"/>
      <c r="AD155" s="35"/>
      <c r="AE155" s="35"/>
      <c r="AR155" s="200" t="s">
        <v>299</v>
      </c>
      <c r="AT155" s="200" t="s">
        <v>294</v>
      </c>
      <c r="AU155" s="200" t="s">
        <v>85</v>
      </c>
      <c r="AY155" s="18" t="s">
        <v>292</v>
      </c>
      <c r="BE155" s="201">
        <f t="shared" si="14"/>
        <v>0</v>
      </c>
      <c r="BF155" s="201">
        <f t="shared" si="15"/>
        <v>0</v>
      </c>
      <c r="BG155" s="201">
        <f t="shared" si="16"/>
        <v>0</v>
      </c>
      <c r="BH155" s="201">
        <f t="shared" si="17"/>
        <v>0</v>
      </c>
      <c r="BI155" s="201">
        <f t="shared" si="18"/>
        <v>0</v>
      </c>
      <c r="BJ155" s="18" t="s">
        <v>85</v>
      </c>
      <c r="BK155" s="201">
        <f t="shared" si="19"/>
        <v>0</v>
      </c>
      <c r="BL155" s="18" t="s">
        <v>299</v>
      </c>
      <c r="BM155" s="200" t="s">
        <v>1470</v>
      </c>
    </row>
    <row r="156" spans="1:65" s="2" customFormat="1" ht="6.95" customHeight="1">
      <c r="A156" s="35"/>
      <c r="B156" s="55"/>
      <c r="C156" s="56"/>
      <c r="D156" s="56"/>
      <c r="E156" s="56"/>
      <c r="F156" s="56"/>
      <c r="G156" s="56"/>
      <c r="H156" s="56"/>
      <c r="I156" s="56"/>
      <c r="J156" s="56"/>
      <c r="K156" s="56"/>
      <c r="L156" s="40"/>
      <c r="M156" s="35"/>
      <c r="O156" s="35"/>
      <c r="P156" s="35"/>
      <c r="Q156" s="35"/>
      <c r="R156" s="35"/>
      <c r="S156" s="35"/>
      <c r="T156" s="35"/>
      <c r="U156" s="35"/>
      <c r="V156" s="35"/>
      <c r="W156" s="35"/>
      <c r="X156" s="35"/>
      <c r="Y156" s="35"/>
      <c r="Z156" s="35"/>
      <c r="AA156" s="35"/>
      <c r="AB156" s="35"/>
      <c r="AC156" s="35"/>
      <c r="AD156" s="35"/>
      <c r="AE156" s="35"/>
    </row>
  </sheetData>
  <sheetProtection algorithmName="SHA-512" hashValue="chOoT8IW+qbTNS4snaKviaRpUWQheSryZJlJS3NTAPvxyVjxGZvmiqXn3WG/L/JEe9r4x3F4llvceg9V//Vbzw==" saltValue="5gzJ1sGfZ3ZeuFThVzfOLvC2mJPUgGqpQaOQd6we/bKCARR75F8Cm7Ql12GMtexANGRLmH5s2V2snmkbLbAScg==" spinCount="100000" sheet="1" objects="1" scenarios="1" formatColumns="0" formatRows="0" autoFilter="0"/>
  <autoFilter ref="C117:K155" xr:uid="{00000000-0009-0000-0000-000014000000}"/>
  <mergeCells count="9">
    <mergeCell ref="E87:H87"/>
    <mergeCell ref="E108:H108"/>
    <mergeCell ref="E110:H110"/>
    <mergeCell ref="L2:V2"/>
    <mergeCell ref="E7:H7"/>
    <mergeCell ref="E9:H9"/>
    <mergeCell ref="E18:H18"/>
    <mergeCell ref="E27:H27"/>
    <mergeCell ref="E85:H85"/>
  </mergeCell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  <drawing r:id="rId1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sheetPr>
    <pageSetUpPr fitToPage="1"/>
  </sheetPr>
  <dimension ref="A2:BM178"/>
  <sheetViews>
    <sheetView showGridLines="0" workbookViewId="0"/>
  </sheetViews>
  <sheetFormatPr defaultRowHeight="15"/>
  <cols>
    <col min="1" max="1" width="8.33203125" style="1" customWidth="1"/>
    <col min="2" max="2" width="1.1640625" style="1" customWidth="1"/>
    <col min="3" max="3" width="4.1640625" style="1" customWidth="1"/>
    <col min="4" max="4" width="4.33203125" style="1" customWidth="1"/>
    <col min="5" max="5" width="17.1640625" style="1" customWidth="1"/>
    <col min="6" max="6" width="50.83203125" style="1" customWidth="1"/>
    <col min="7" max="7" width="7.5" style="1" customWidth="1"/>
    <col min="8" max="8" width="14" style="1" customWidth="1"/>
    <col min="9" max="9" width="15.83203125" style="1" customWidth="1"/>
    <col min="10" max="11" width="22.33203125" style="1" customWidth="1"/>
    <col min="12" max="12" width="9.33203125" style="1" customWidth="1"/>
    <col min="13" max="13" width="10.83203125" style="1" hidden="1" customWidth="1"/>
    <col min="14" max="14" width="9.33203125" style="1" hidden="1"/>
    <col min="15" max="20" width="14.1640625" style="1" hidden="1" customWidth="1"/>
    <col min="21" max="21" width="16.33203125" style="1" hidden="1" customWidth="1"/>
    <col min="22" max="22" width="12.33203125" style="1" customWidth="1"/>
    <col min="23" max="23" width="16.33203125" style="1" customWidth="1"/>
    <col min="24" max="24" width="12.33203125" style="1" customWidth="1"/>
    <col min="25" max="25" width="15" style="1" customWidth="1"/>
    <col min="26" max="26" width="11" style="1" customWidth="1"/>
    <col min="27" max="27" width="15" style="1" customWidth="1"/>
    <col min="28" max="28" width="16.33203125" style="1" customWidth="1"/>
    <col min="29" max="29" width="11" style="1" customWidth="1"/>
    <col min="30" max="30" width="15" style="1" customWidth="1"/>
    <col min="31" max="31" width="16.33203125" style="1" customWidth="1"/>
    <col min="44" max="65" width="9.33203125" style="1" hidden="1"/>
  </cols>
  <sheetData>
    <row r="2" spans="1:46" s="1" customFormat="1" ht="36.950000000000003" customHeight="1">
      <c r="L2" s="321"/>
      <c r="M2" s="321"/>
      <c r="N2" s="321"/>
      <c r="O2" s="321"/>
      <c r="P2" s="321"/>
      <c r="Q2" s="321"/>
      <c r="R2" s="321"/>
      <c r="S2" s="321"/>
      <c r="T2" s="321"/>
      <c r="U2" s="321"/>
      <c r="V2" s="321"/>
      <c r="AT2" s="18" t="s">
        <v>147</v>
      </c>
    </row>
    <row r="3" spans="1:46" s="1" customFormat="1" ht="6.95" customHeight="1">
      <c r="B3" s="110"/>
      <c r="C3" s="111"/>
      <c r="D3" s="111"/>
      <c r="E3" s="111"/>
      <c r="F3" s="111"/>
      <c r="G3" s="111"/>
      <c r="H3" s="111"/>
      <c r="I3" s="111"/>
      <c r="J3" s="111"/>
      <c r="K3" s="111"/>
      <c r="L3" s="21"/>
      <c r="AT3" s="18" t="s">
        <v>120</v>
      </c>
    </row>
    <row r="4" spans="1:46" s="1" customFormat="1" ht="24.95" customHeight="1">
      <c r="B4" s="21"/>
      <c r="D4" s="112" t="s">
        <v>166</v>
      </c>
      <c r="L4" s="21"/>
      <c r="M4" s="113" t="s">
        <v>10</v>
      </c>
      <c r="AT4" s="18" t="s">
        <v>4</v>
      </c>
    </row>
    <row r="5" spans="1:46" s="1" customFormat="1" ht="6.95" customHeight="1">
      <c r="B5" s="21"/>
      <c r="L5" s="21"/>
    </row>
    <row r="6" spans="1:46" s="1" customFormat="1" ht="12" customHeight="1">
      <c r="B6" s="21"/>
      <c r="D6" s="114" t="s">
        <v>16</v>
      </c>
      <c r="L6" s="21"/>
    </row>
    <row r="7" spans="1:46" s="1" customFormat="1" ht="16.5" customHeight="1">
      <c r="B7" s="21"/>
      <c r="E7" s="322" t="str">
        <f>'Rekapitulace stavby'!K6</f>
        <v>Domov pro seniory, Nový Bydžov</v>
      </c>
      <c r="F7" s="323"/>
      <c r="G7" s="323"/>
      <c r="H7" s="323"/>
      <c r="L7" s="21"/>
    </row>
    <row r="8" spans="1:46" s="2" customFormat="1" ht="12" customHeight="1">
      <c r="A8" s="35"/>
      <c r="B8" s="40"/>
      <c r="C8" s="35"/>
      <c r="D8" s="114" t="s">
        <v>179</v>
      </c>
      <c r="E8" s="35"/>
      <c r="F8" s="35"/>
      <c r="G8" s="35"/>
      <c r="H8" s="35"/>
      <c r="I8" s="35"/>
      <c r="J8" s="35"/>
      <c r="K8" s="35"/>
      <c r="L8" s="52"/>
      <c r="S8" s="35"/>
      <c r="T8" s="35"/>
      <c r="U8" s="35"/>
      <c r="V8" s="35"/>
      <c r="W8" s="35"/>
      <c r="X8" s="35"/>
      <c r="Y8" s="35"/>
      <c r="Z8" s="35"/>
      <c r="AA8" s="35"/>
      <c r="AB8" s="35"/>
      <c r="AC8" s="35"/>
      <c r="AD8" s="35"/>
      <c r="AE8" s="35"/>
    </row>
    <row r="9" spans="1:46" s="2" customFormat="1" ht="30" customHeight="1">
      <c r="A9" s="35"/>
      <c r="B9" s="40"/>
      <c r="C9" s="35"/>
      <c r="D9" s="35"/>
      <c r="E9" s="324" t="s">
        <v>7049</v>
      </c>
      <c r="F9" s="325"/>
      <c r="G9" s="325"/>
      <c r="H9" s="325"/>
      <c r="I9" s="35"/>
      <c r="J9" s="35"/>
      <c r="K9" s="35"/>
      <c r="L9" s="52"/>
      <c r="S9" s="35"/>
      <c r="T9" s="35"/>
      <c r="U9" s="35"/>
      <c r="V9" s="35"/>
      <c r="W9" s="35"/>
      <c r="X9" s="35"/>
      <c r="Y9" s="35"/>
      <c r="Z9" s="35"/>
      <c r="AA9" s="35"/>
      <c r="AB9" s="35"/>
      <c r="AC9" s="35"/>
      <c r="AD9" s="35"/>
      <c r="AE9" s="35"/>
    </row>
    <row r="10" spans="1:46" s="2" customFormat="1" ht="11.25">
      <c r="A10" s="35"/>
      <c r="B10" s="40"/>
      <c r="C10" s="35"/>
      <c r="D10" s="35"/>
      <c r="E10" s="35"/>
      <c r="F10" s="35"/>
      <c r="G10" s="35"/>
      <c r="H10" s="35"/>
      <c r="I10" s="35"/>
      <c r="J10" s="35"/>
      <c r="K10" s="35"/>
      <c r="L10" s="52"/>
      <c r="S10" s="35"/>
      <c r="T10" s="35"/>
      <c r="U10" s="35"/>
      <c r="V10" s="35"/>
      <c r="W10" s="35"/>
      <c r="X10" s="35"/>
      <c r="Y10" s="35"/>
      <c r="Z10" s="35"/>
      <c r="AA10" s="35"/>
      <c r="AB10" s="35"/>
      <c r="AC10" s="35"/>
      <c r="AD10" s="35"/>
      <c r="AE10" s="35"/>
    </row>
    <row r="11" spans="1:46" s="2" customFormat="1" ht="12" customHeight="1">
      <c r="A11" s="35"/>
      <c r="B11" s="40"/>
      <c r="C11" s="35"/>
      <c r="D11" s="114" t="s">
        <v>18</v>
      </c>
      <c r="E11" s="35"/>
      <c r="F11" s="115" t="s">
        <v>1</v>
      </c>
      <c r="G11" s="35"/>
      <c r="H11" s="35"/>
      <c r="I11" s="114" t="s">
        <v>19</v>
      </c>
      <c r="J11" s="115" t="s">
        <v>1</v>
      </c>
      <c r="K11" s="35"/>
      <c r="L11" s="52"/>
      <c r="S11" s="35"/>
      <c r="T11" s="35"/>
      <c r="U11" s="35"/>
      <c r="V11" s="35"/>
      <c r="W11" s="35"/>
      <c r="X11" s="35"/>
      <c r="Y11" s="35"/>
      <c r="Z11" s="35"/>
      <c r="AA11" s="35"/>
      <c r="AB11" s="35"/>
      <c r="AC11" s="35"/>
      <c r="AD11" s="35"/>
      <c r="AE11" s="35"/>
    </row>
    <row r="12" spans="1:46" s="2" customFormat="1" ht="12" customHeight="1">
      <c r="A12" s="35"/>
      <c r="B12" s="40"/>
      <c r="C12" s="35"/>
      <c r="D12" s="114" t="s">
        <v>20</v>
      </c>
      <c r="E12" s="35"/>
      <c r="F12" s="115" t="s">
        <v>21</v>
      </c>
      <c r="G12" s="35"/>
      <c r="H12" s="35"/>
      <c r="I12" s="114" t="s">
        <v>22</v>
      </c>
      <c r="J12" s="116" t="str">
        <f>'Rekapitulace stavby'!AN8</f>
        <v>4. 1. 2023</v>
      </c>
      <c r="K12" s="35"/>
      <c r="L12" s="52"/>
      <c r="S12" s="35"/>
      <c r="T12" s="35"/>
      <c r="U12" s="35"/>
      <c r="V12" s="35"/>
      <c r="W12" s="35"/>
      <c r="X12" s="35"/>
      <c r="Y12" s="35"/>
      <c r="Z12" s="35"/>
      <c r="AA12" s="35"/>
      <c r="AB12" s="35"/>
      <c r="AC12" s="35"/>
      <c r="AD12" s="35"/>
      <c r="AE12" s="35"/>
    </row>
    <row r="13" spans="1:46" s="2" customFormat="1" ht="10.9" customHeight="1">
      <c r="A13" s="35"/>
      <c r="B13" s="40"/>
      <c r="C13" s="35"/>
      <c r="D13" s="35"/>
      <c r="E13" s="35"/>
      <c r="F13" s="35"/>
      <c r="G13" s="35"/>
      <c r="H13" s="35"/>
      <c r="I13" s="35"/>
      <c r="J13" s="35"/>
      <c r="K13" s="35"/>
      <c r="L13" s="52"/>
      <c r="S13" s="35"/>
      <c r="T13" s="35"/>
      <c r="U13" s="35"/>
      <c r="V13" s="35"/>
      <c r="W13" s="35"/>
      <c r="X13" s="35"/>
      <c r="Y13" s="35"/>
      <c r="Z13" s="35"/>
      <c r="AA13" s="35"/>
      <c r="AB13" s="35"/>
      <c r="AC13" s="35"/>
      <c r="AD13" s="35"/>
      <c r="AE13" s="35"/>
    </row>
    <row r="14" spans="1:46" s="2" customFormat="1" ht="12" customHeight="1">
      <c r="A14" s="35"/>
      <c r="B14" s="40"/>
      <c r="C14" s="35"/>
      <c r="D14" s="114" t="s">
        <v>24</v>
      </c>
      <c r="E14" s="35"/>
      <c r="F14" s="35"/>
      <c r="G14" s="35"/>
      <c r="H14" s="35"/>
      <c r="I14" s="114" t="s">
        <v>25</v>
      </c>
      <c r="J14" s="115" t="s">
        <v>1</v>
      </c>
      <c r="K14" s="35"/>
      <c r="L14" s="52"/>
      <c r="S14" s="35"/>
      <c r="T14" s="35"/>
      <c r="U14" s="35"/>
      <c r="V14" s="35"/>
      <c r="W14" s="35"/>
      <c r="X14" s="35"/>
      <c r="Y14" s="35"/>
      <c r="Z14" s="35"/>
      <c r="AA14" s="35"/>
      <c r="AB14" s="35"/>
      <c r="AC14" s="35"/>
      <c r="AD14" s="35"/>
      <c r="AE14" s="35"/>
    </row>
    <row r="15" spans="1:46" s="2" customFormat="1" ht="18" customHeight="1">
      <c r="A15" s="35"/>
      <c r="B15" s="40"/>
      <c r="C15" s="35"/>
      <c r="D15" s="35"/>
      <c r="E15" s="115" t="s">
        <v>26</v>
      </c>
      <c r="F15" s="35"/>
      <c r="G15" s="35"/>
      <c r="H15" s="35"/>
      <c r="I15" s="114" t="s">
        <v>27</v>
      </c>
      <c r="J15" s="115" t="s">
        <v>1</v>
      </c>
      <c r="K15" s="35"/>
      <c r="L15" s="52"/>
      <c r="S15" s="35"/>
      <c r="T15" s="35"/>
      <c r="U15" s="35"/>
      <c r="V15" s="35"/>
      <c r="W15" s="35"/>
      <c r="X15" s="35"/>
      <c r="Y15" s="35"/>
      <c r="Z15" s="35"/>
      <c r="AA15" s="35"/>
      <c r="AB15" s="35"/>
      <c r="AC15" s="35"/>
      <c r="AD15" s="35"/>
      <c r="AE15" s="35"/>
    </row>
    <row r="16" spans="1:46" s="2" customFormat="1" ht="6.95" customHeight="1">
      <c r="A16" s="35"/>
      <c r="B16" s="40"/>
      <c r="C16" s="35"/>
      <c r="D16" s="35"/>
      <c r="E16" s="35"/>
      <c r="F16" s="35"/>
      <c r="G16" s="35"/>
      <c r="H16" s="35"/>
      <c r="I16" s="35"/>
      <c r="J16" s="35"/>
      <c r="K16" s="35"/>
      <c r="L16" s="52"/>
      <c r="S16" s="35"/>
      <c r="T16" s="35"/>
      <c r="U16" s="35"/>
      <c r="V16" s="35"/>
      <c r="W16" s="35"/>
      <c r="X16" s="35"/>
      <c r="Y16" s="35"/>
      <c r="Z16" s="35"/>
      <c r="AA16" s="35"/>
      <c r="AB16" s="35"/>
      <c r="AC16" s="35"/>
      <c r="AD16" s="35"/>
      <c r="AE16" s="35"/>
    </row>
    <row r="17" spans="1:31" s="2" customFormat="1" ht="12" customHeight="1">
      <c r="A17" s="35"/>
      <c r="B17" s="40"/>
      <c r="C17" s="35"/>
      <c r="D17" s="114" t="s">
        <v>28</v>
      </c>
      <c r="E17" s="35"/>
      <c r="F17" s="35"/>
      <c r="G17" s="35"/>
      <c r="H17" s="35"/>
      <c r="I17" s="114" t="s">
        <v>25</v>
      </c>
      <c r="J17" s="31" t="str">
        <f>'Rekapitulace stavby'!AN13</f>
        <v>Vyplň údaj</v>
      </c>
      <c r="K17" s="35"/>
      <c r="L17" s="52"/>
      <c r="S17" s="35"/>
      <c r="T17" s="35"/>
      <c r="U17" s="35"/>
      <c r="V17" s="35"/>
      <c r="W17" s="35"/>
      <c r="X17" s="35"/>
      <c r="Y17" s="35"/>
      <c r="Z17" s="35"/>
      <c r="AA17" s="35"/>
      <c r="AB17" s="35"/>
      <c r="AC17" s="35"/>
      <c r="AD17" s="35"/>
      <c r="AE17" s="35"/>
    </row>
    <row r="18" spans="1:31" s="2" customFormat="1" ht="18" customHeight="1">
      <c r="A18" s="35"/>
      <c r="B18" s="40"/>
      <c r="C18" s="35"/>
      <c r="D18" s="35"/>
      <c r="E18" s="326" t="str">
        <f>'Rekapitulace stavby'!E14</f>
        <v>Vyplň údaj</v>
      </c>
      <c r="F18" s="327"/>
      <c r="G18" s="327"/>
      <c r="H18" s="327"/>
      <c r="I18" s="114" t="s">
        <v>27</v>
      </c>
      <c r="J18" s="31" t="str">
        <f>'Rekapitulace stavby'!AN14</f>
        <v>Vyplň údaj</v>
      </c>
      <c r="K18" s="35"/>
      <c r="L18" s="52"/>
      <c r="S18" s="35"/>
      <c r="T18" s="35"/>
      <c r="U18" s="35"/>
      <c r="V18" s="35"/>
      <c r="W18" s="35"/>
      <c r="X18" s="35"/>
      <c r="Y18" s="35"/>
      <c r="Z18" s="35"/>
      <c r="AA18" s="35"/>
      <c r="AB18" s="35"/>
      <c r="AC18" s="35"/>
      <c r="AD18" s="35"/>
      <c r="AE18" s="35"/>
    </row>
    <row r="19" spans="1:31" s="2" customFormat="1" ht="6.95" customHeight="1">
      <c r="A19" s="35"/>
      <c r="B19" s="40"/>
      <c r="C19" s="35"/>
      <c r="D19" s="35"/>
      <c r="E19" s="35"/>
      <c r="F19" s="35"/>
      <c r="G19" s="35"/>
      <c r="H19" s="35"/>
      <c r="I19" s="35"/>
      <c r="J19" s="35"/>
      <c r="K19" s="35"/>
      <c r="L19" s="52"/>
      <c r="S19" s="35"/>
      <c r="T19" s="35"/>
      <c r="U19" s="35"/>
      <c r="V19" s="35"/>
      <c r="W19" s="35"/>
      <c r="X19" s="35"/>
      <c r="Y19" s="35"/>
      <c r="Z19" s="35"/>
      <c r="AA19" s="35"/>
      <c r="AB19" s="35"/>
      <c r="AC19" s="35"/>
      <c r="AD19" s="35"/>
      <c r="AE19" s="35"/>
    </row>
    <row r="20" spans="1:31" s="2" customFormat="1" ht="12" customHeight="1">
      <c r="A20" s="35"/>
      <c r="B20" s="40"/>
      <c r="C20" s="35"/>
      <c r="D20" s="114" t="s">
        <v>30</v>
      </c>
      <c r="E20" s="35"/>
      <c r="F20" s="35"/>
      <c r="G20" s="35"/>
      <c r="H20" s="35"/>
      <c r="I20" s="114" t="s">
        <v>25</v>
      </c>
      <c r="J20" s="115" t="s">
        <v>1</v>
      </c>
      <c r="K20" s="35"/>
      <c r="L20" s="52"/>
      <c r="S20" s="35"/>
      <c r="T20" s="35"/>
      <c r="U20" s="35"/>
      <c r="V20" s="35"/>
      <c r="W20" s="35"/>
      <c r="X20" s="35"/>
      <c r="Y20" s="35"/>
      <c r="Z20" s="35"/>
      <c r="AA20" s="35"/>
      <c r="AB20" s="35"/>
      <c r="AC20" s="35"/>
      <c r="AD20" s="35"/>
      <c r="AE20" s="35"/>
    </row>
    <row r="21" spans="1:31" s="2" customFormat="1" ht="18" customHeight="1">
      <c r="A21" s="35"/>
      <c r="B21" s="40"/>
      <c r="C21" s="35"/>
      <c r="D21" s="35"/>
      <c r="E21" s="115" t="s">
        <v>31</v>
      </c>
      <c r="F21" s="35"/>
      <c r="G21" s="35"/>
      <c r="H21" s="35"/>
      <c r="I21" s="114" t="s">
        <v>27</v>
      </c>
      <c r="J21" s="115" t="s">
        <v>1</v>
      </c>
      <c r="K21" s="35"/>
      <c r="L21" s="52"/>
      <c r="S21" s="35"/>
      <c r="T21" s="35"/>
      <c r="U21" s="35"/>
      <c r="V21" s="35"/>
      <c r="W21" s="35"/>
      <c r="X21" s="35"/>
      <c r="Y21" s="35"/>
      <c r="Z21" s="35"/>
      <c r="AA21" s="35"/>
      <c r="AB21" s="35"/>
      <c r="AC21" s="35"/>
      <c r="AD21" s="35"/>
      <c r="AE21" s="35"/>
    </row>
    <row r="22" spans="1:31" s="2" customFormat="1" ht="6.95" customHeight="1">
      <c r="A22" s="35"/>
      <c r="B22" s="40"/>
      <c r="C22" s="35"/>
      <c r="D22" s="35"/>
      <c r="E22" s="35"/>
      <c r="F22" s="35"/>
      <c r="G22" s="35"/>
      <c r="H22" s="35"/>
      <c r="I22" s="35"/>
      <c r="J22" s="35"/>
      <c r="K22" s="35"/>
      <c r="L22" s="52"/>
      <c r="S22" s="35"/>
      <c r="T22" s="35"/>
      <c r="U22" s="35"/>
      <c r="V22" s="35"/>
      <c r="W22" s="35"/>
      <c r="X22" s="35"/>
      <c r="Y22" s="35"/>
      <c r="Z22" s="35"/>
      <c r="AA22" s="35"/>
      <c r="AB22" s="35"/>
      <c r="AC22" s="35"/>
      <c r="AD22" s="35"/>
      <c r="AE22" s="35"/>
    </row>
    <row r="23" spans="1:31" s="2" customFormat="1" ht="12" customHeight="1">
      <c r="A23" s="35"/>
      <c r="B23" s="40"/>
      <c r="C23" s="35"/>
      <c r="D23" s="114" t="s">
        <v>33</v>
      </c>
      <c r="E23" s="35"/>
      <c r="F23" s="35"/>
      <c r="G23" s="35"/>
      <c r="H23" s="35"/>
      <c r="I23" s="114" t="s">
        <v>25</v>
      </c>
      <c r="J23" s="115" t="s">
        <v>1</v>
      </c>
      <c r="K23" s="35"/>
      <c r="L23" s="52"/>
      <c r="S23" s="35"/>
      <c r="T23" s="35"/>
      <c r="U23" s="35"/>
      <c r="V23" s="35"/>
      <c r="W23" s="35"/>
      <c r="X23" s="35"/>
      <c r="Y23" s="35"/>
      <c r="Z23" s="35"/>
      <c r="AA23" s="35"/>
      <c r="AB23" s="35"/>
      <c r="AC23" s="35"/>
      <c r="AD23" s="35"/>
      <c r="AE23" s="35"/>
    </row>
    <row r="24" spans="1:31" s="2" customFormat="1" ht="18" customHeight="1">
      <c r="A24" s="35"/>
      <c r="B24" s="40"/>
      <c r="C24" s="35"/>
      <c r="D24" s="35"/>
      <c r="E24" s="115" t="s">
        <v>34</v>
      </c>
      <c r="F24" s="35"/>
      <c r="G24" s="35"/>
      <c r="H24" s="35"/>
      <c r="I24" s="114" t="s">
        <v>27</v>
      </c>
      <c r="J24" s="115" t="s">
        <v>1</v>
      </c>
      <c r="K24" s="35"/>
      <c r="L24" s="52"/>
      <c r="S24" s="35"/>
      <c r="T24" s="35"/>
      <c r="U24" s="35"/>
      <c r="V24" s="35"/>
      <c r="W24" s="35"/>
      <c r="X24" s="35"/>
      <c r="Y24" s="35"/>
      <c r="Z24" s="35"/>
      <c r="AA24" s="35"/>
      <c r="AB24" s="35"/>
      <c r="AC24" s="35"/>
      <c r="AD24" s="35"/>
      <c r="AE24" s="35"/>
    </row>
    <row r="25" spans="1:31" s="2" customFormat="1" ht="6.95" customHeight="1">
      <c r="A25" s="35"/>
      <c r="B25" s="40"/>
      <c r="C25" s="35"/>
      <c r="D25" s="35"/>
      <c r="E25" s="35"/>
      <c r="F25" s="35"/>
      <c r="G25" s="35"/>
      <c r="H25" s="35"/>
      <c r="I25" s="35"/>
      <c r="J25" s="35"/>
      <c r="K25" s="35"/>
      <c r="L25" s="52"/>
      <c r="S25" s="35"/>
      <c r="T25" s="35"/>
      <c r="U25" s="35"/>
      <c r="V25" s="35"/>
      <c r="W25" s="35"/>
      <c r="X25" s="35"/>
      <c r="Y25" s="35"/>
      <c r="Z25" s="35"/>
      <c r="AA25" s="35"/>
      <c r="AB25" s="35"/>
      <c r="AC25" s="35"/>
      <c r="AD25" s="35"/>
      <c r="AE25" s="35"/>
    </row>
    <row r="26" spans="1:31" s="2" customFormat="1" ht="12" customHeight="1">
      <c r="A26" s="35"/>
      <c r="B26" s="40"/>
      <c r="C26" s="35"/>
      <c r="D26" s="114" t="s">
        <v>35</v>
      </c>
      <c r="E26" s="35"/>
      <c r="F26" s="35"/>
      <c r="G26" s="35"/>
      <c r="H26" s="35"/>
      <c r="I26" s="35"/>
      <c r="J26" s="35"/>
      <c r="K26" s="35"/>
      <c r="L26" s="52"/>
      <c r="S26" s="35"/>
      <c r="T26" s="35"/>
      <c r="U26" s="35"/>
      <c r="V26" s="35"/>
      <c r="W26" s="35"/>
      <c r="X26" s="35"/>
      <c r="Y26" s="35"/>
      <c r="Z26" s="35"/>
      <c r="AA26" s="35"/>
      <c r="AB26" s="35"/>
      <c r="AC26" s="35"/>
      <c r="AD26" s="35"/>
      <c r="AE26" s="35"/>
    </row>
    <row r="27" spans="1:31" s="8" customFormat="1" ht="71.25" customHeight="1">
      <c r="A27" s="117"/>
      <c r="B27" s="118"/>
      <c r="C27" s="117"/>
      <c r="D27" s="117"/>
      <c r="E27" s="328" t="s">
        <v>36</v>
      </c>
      <c r="F27" s="328"/>
      <c r="G27" s="328"/>
      <c r="H27" s="328"/>
      <c r="I27" s="117"/>
      <c r="J27" s="117"/>
      <c r="K27" s="117"/>
      <c r="L27" s="119"/>
      <c r="S27" s="117"/>
      <c r="T27" s="117"/>
      <c r="U27" s="117"/>
      <c r="V27" s="117"/>
      <c r="W27" s="117"/>
      <c r="X27" s="117"/>
      <c r="Y27" s="117"/>
      <c r="Z27" s="117"/>
      <c r="AA27" s="117"/>
      <c r="AB27" s="117"/>
      <c r="AC27" s="117"/>
      <c r="AD27" s="117"/>
      <c r="AE27" s="117"/>
    </row>
    <row r="28" spans="1:31" s="2" customFormat="1" ht="6.95" customHeight="1">
      <c r="A28" s="35"/>
      <c r="B28" s="40"/>
      <c r="C28" s="35"/>
      <c r="D28" s="35"/>
      <c r="E28" s="35"/>
      <c r="F28" s="35"/>
      <c r="G28" s="35"/>
      <c r="H28" s="35"/>
      <c r="I28" s="35"/>
      <c r="J28" s="35"/>
      <c r="K28" s="35"/>
      <c r="L28" s="52"/>
      <c r="S28" s="35"/>
      <c r="T28" s="35"/>
      <c r="U28" s="35"/>
      <c r="V28" s="35"/>
      <c r="W28" s="35"/>
      <c r="X28" s="35"/>
      <c r="Y28" s="35"/>
      <c r="Z28" s="35"/>
      <c r="AA28" s="35"/>
      <c r="AB28" s="35"/>
      <c r="AC28" s="35"/>
      <c r="AD28" s="35"/>
      <c r="AE28" s="35"/>
    </row>
    <row r="29" spans="1:31" s="2" customFormat="1" ht="6.95" customHeight="1">
      <c r="A29" s="35"/>
      <c r="B29" s="40"/>
      <c r="C29" s="35"/>
      <c r="D29" s="121"/>
      <c r="E29" s="121"/>
      <c r="F29" s="121"/>
      <c r="G29" s="121"/>
      <c r="H29" s="121"/>
      <c r="I29" s="121"/>
      <c r="J29" s="121"/>
      <c r="K29" s="121"/>
      <c r="L29" s="52"/>
      <c r="S29" s="35"/>
      <c r="T29" s="35"/>
      <c r="U29" s="35"/>
      <c r="V29" s="35"/>
      <c r="W29" s="35"/>
      <c r="X29" s="35"/>
      <c r="Y29" s="35"/>
      <c r="Z29" s="35"/>
      <c r="AA29" s="35"/>
      <c r="AB29" s="35"/>
      <c r="AC29" s="35"/>
      <c r="AD29" s="35"/>
      <c r="AE29" s="35"/>
    </row>
    <row r="30" spans="1:31" s="2" customFormat="1" ht="25.35" customHeight="1">
      <c r="A30" s="35"/>
      <c r="B30" s="40"/>
      <c r="C30" s="35"/>
      <c r="D30" s="122" t="s">
        <v>37</v>
      </c>
      <c r="E30" s="35"/>
      <c r="F30" s="35"/>
      <c r="G30" s="35"/>
      <c r="H30" s="35"/>
      <c r="I30" s="35"/>
      <c r="J30" s="123">
        <f>ROUND(J129, 2)</f>
        <v>0</v>
      </c>
      <c r="K30" s="35"/>
      <c r="L30" s="52"/>
      <c r="S30" s="35"/>
      <c r="T30" s="35"/>
      <c r="U30" s="35"/>
      <c r="V30" s="35"/>
      <c r="W30" s="35"/>
      <c r="X30" s="35"/>
      <c r="Y30" s="35"/>
      <c r="Z30" s="35"/>
      <c r="AA30" s="35"/>
      <c r="AB30" s="35"/>
      <c r="AC30" s="35"/>
      <c r="AD30" s="35"/>
      <c r="AE30" s="35"/>
    </row>
    <row r="31" spans="1:31" s="2" customFormat="1" ht="6.95" customHeight="1">
      <c r="A31" s="35"/>
      <c r="B31" s="40"/>
      <c r="C31" s="35"/>
      <c r="D31" s="121"/>
      <c r="E31" s="121"/>
      <c r="F31" s="121"/>
      <c r="G31" s="121"/>
      <c r="H31" s="121"/>
      <c r="I31" s="121"/>
      <c r="J31" s="121"/>
      <c r="K31" s="121"/>
      <c r="L31" s="52"/>
      <c r="S31" s="35"/>
      <c r="T31" s="35"/>
      <c r="U31" s="35"/>
      <c r="V31" s="35"/>
      <c r="W31" s="35"/>
      <c r="X31" s="35"/>
      <c r="Y31" s="35"/>
      <c r="Z31" s="35"/>
      <c r="AA31" s="35"/>
      <c r="AB31" s="35"/>
      <c r="AC31" s="35"/>
      <c r="AD31" s="35"/>
      <c r="AE31" s="35"/>
    </row>
    <row r="32" spans="1:31" s="2" customFormat="1" ht="14.45" customHeight="1">
      <c r="A32" s="35"/>
      <c r="B32" s="40"/>
      <c r="C32" s="35"/>
      <c r="D32" s="35"/>
      <c r="E32" s="35"/>
      <c r="F32" s="124" t="s">
        <v>39</v>
      </c>
      <c r="G32" s="35"/>
      <c r="H32" s="35"/>
      <c r="I32" s="124" t="s">
        <v>38</v>
      </c>
      <c r="J32" s="124" t="s">
        <v>40</v>
      </c>
      <c r="K32" s="35"/>
      <c r="L32" s="52"/>
      <c r="S32" s="35"/>
      <c r="T32" s="35"/>
      <c r="U32" s="35"/>
      <c r="V32" s="35"/>
      <c r="W32" s="35"/>
      <c r="X32" s="35"/>
      <c r="Y32" s="35"/>
      <c r="Z32" s="35"/>
      <c r="AA32" s="35"/>
      <c r="AB32" s="35"/>
      <c r="AC32" s="35"/>
      <c r="AD32" s="35"/>
      <c r="AE32" s="35"/>
    </row>
    <row r="33" spans="1:31" s="2" customFormat="1" ht="14.45" customHeight="1">
      <c r="A33" s="35"/>
      <c r="B33" s="40"/>
      <c r="C33" s="35"/>
      <c r="D33" s="125" t="s">
        <v>41</v>
      </c>
      <c r="E33" s="114" t="s">
        <v>42</v>
      </c>
      <c r="F33" s="126">
        <f>ROUND((SUM(BE129:BE177)),  2)</f>
        <v>0</v>
      </c>
      <c r="G33" s="35"/>
      <c r="H33" s="35"/>
      <c r="I33" s="127">
        <v>0.21</v>
      </c>
      <c r="J33" s="126">
        <f>ROUND(((SUM(BE129:BE177))*I33),  2)</f>
        <v>0</v>
      </c>
      <c r="K33" s="35"/>
      <c r="L33" s="52"/>
      <c r="S33" s="35"/>
      <c r="T33" s="35"/>
      <c r="U33" s="35"/>
      <c r="V33" s="35"/>
      <c r="W33" s="35"/>
      <c r="X33" s="35"/>
      <c r="Y33" s="35"/>
      <c r="Z33" s="35"/>
      <c r="AA33" s="35"/>
      <c r="AB33" s="35"/>
      <c r="AC33" s="35"/>
      <c r="AD33" s="35"/>
      <c r="AE33" s="35"/>
    </row>
    <row r="34" spans="1:31" s="2" customFormat="1" ht="14.45" customHeight="1">
      <c r="A34" s="35"/>
      <c r="B34" s="40"/>
      <c r="C34" s="35"/>
      <c r="D34" s="35"/>
      <c r="E34" s="114" t="s">
        <v>43</v>
      </c>
      <c r="F34" s="126">
        <f>ROUND((SUM(BF129:BF177)),  2)</f>
        <v>0</v>
      </c>
      <c r="G34" s="35"/>
      <c r="H34" s="35"/>
      <c r="I34" s="127">
        <v>0.15</v>
      </c>
      <c r="J34" s="126">
        <f>ROUND(((SUM(BF129:BF177))*I34),  2)</f>
        <v>0</v>
      </c>
      <c r="K34" s="35"/>
      <c r="L34" s="52"/>
      <c r="S34" s="35"/>
      <c r="T34" s="35"/>
      <c r="U34" s="35"/>
      <c r="V34" s="35"/>
      <c r="W34" s="35"/>
      <c r="X34" s="35"/>
      <c r="Y34" s="35"/>
      <c r="Z34" s="35"/>
      <c r="AA34" s="35"/>
      <c r="AB34" s="35"/>
      <c r="AC34" s="35"/>
      <c r="AD34" s="35"/>
      <c r="AE34" s="35"/>
    </row>
    <row r="35" spans="1:31" s="2" customFormat="1" ht="14.45" hidden="1" customHeight="1">
      <c r="A35" s="35"/>
      <c r="B35" s="40"/>
      <c r="C35" s="35"/>
      <c r="D35" s="35"/>
      <c r="E35" s="114" t="s">
        <v>44</v>
      </c>
      <c r="F35" s="126">
        <f>ROUND((SUM(BG129:BG177)),  2)</f>
        <v>0</v>
      </c>
      <c r="G35" s="35"/>
      <c r="H35" s="35"/>
      <c r="I35" s="127">
        <v>0.21</v>
      </c>
      <c r="J35" s="126">
        <f>0</f>
        <v>0</v>
      </c>
      <c r="K35" s="35"/>
      <c r="L35" s="52"/>
      <c r="S35" s="35"/>
      <c r="T35" s="35"/>
      <c r="U35" s="35"/>
      <c r="V35" s="35"/>
      <c r="W35" s="35"/>
      <c r="X35" s="35"/>
      <c r="Y35" s="35"/>
      <c r="Z35" s="35"/>
      <c r="AA35" s="35"/>
      <c r="AB35" s="35"/>
      <c r="AC35" s="35"/>
      <c r="AD35" s="35"/>
      <c r="AE35" s="35"/>
    </row>
    <row r="36" spans="1:31" s="2" customFormat="1" ht="14.45" hidden="1" customHeight="1">
      <c r="A36" s="35"/>
      <c r="B36" s="40"/>
      <c r="C36" s="35"/>
      <c r="D36" s="35"/>
      <c r="E36" s="114" t="s">
        <v>45</v>
      </c>
      <c r="F36" s="126">
        <f>ROUND((SUM(BH129:BH177)),  2)</f>
        <v>0</v>
      </c>
      <c r="G36" s="35"/>
      <c r="H36" s="35"/>
      <c r="I36" s="127">
        <v>0.15</v>
      </c>
      <c r="J36" s="126">
        <f>0</f>
        <v>0</v>
      </c>
      <c r="K36" s="35"/>
      <c r="L36" s="52"/>
      <c r="S36" s="35"/>
      <c r="T36" s="35"/>
      <c r="U36" s="35"/>
      <c r="V36" s="35"/>
      <c r="W36" s="35"/>
      <c r="X36" s="35"/>
      <c r="Y36" s="35"/>
      <c r="Z36" s="35"/>
      <c r="AA36" s="35"/>
      <c r="AB36" s="35"/>
      <c r="AC36" s="35"/>
      <c r="AD36" s="35"/>
      <c r="AE36" s="35"/>
    </row>
    <row r="37" spans="1:31" s="2" customFormat="1" ht="14.45" hidden="1" customHeight="1">
      <c r="A37" s="35"/>
      <c r="B37" s="40"/>
      <c r="C37" s="35"/>
      <c r="D37" s="35"/>
      <c r="E37" s="114" t="s">
        <v>46</v>
      </c>
      <c r="F37" s="126">
        <f>ROUND((SUM(BI129:BI177)),  2)</f>
        <v>0</v>
      </c>
      <c r="G37" s="35"/>
      <c r="H37" s="35"/>
      <c r="I37" s="127">
        <v>0</v>
      </c>
      <c r="J37" s="126">
        <f>0</f>
        <v>0</v>
      </c>
      <c r="K37" s="35"/>
      <c r="L37" s="52"/>
      <c r="S37" s="35"/>
      <c r="T37" s="35"/>
      <c r="U37" s="35"/>
      <c r="V37" s="35"/>
      <c r="W37" s="35"/>
      <c r="X37" s="35"/>
      <c r="Y37" s="35"/>
      <c r="Z37" s="35"/>
      <c r="AA37" s="35"/>
      <c r="AB37" s="35"/>
      <c r="AC37" s="35"/>
      <c r="AD37" s="35"/>
      <c r="AE37" s="35"/>
    </row>
    <row r="38" spans="1:31" s="2" customFormat="1" ht="6.95" customHeight="1">
      <c r="A38" s="35"/>
      <c r="B38" s="40"/>
      <c r="C38" s="35"/>
      <c r="D38" s="35"/>
      <c r="E38" s="35"/>
      <c r="F38" s="35"/>
      <c r="G38" s="35"/>
      <c r="H38" s="35"/>
      <c r="I38" s="35"/>
      <c r="J38" s="35"/>
      <c r="K38" s="35"/>
      <c r="L38" s="52"/>
      <c r="S38" s="35"/>
      <c r="T38" s="35"/>
      <c r="U38" s="35"/>
      <c r="V38" s="35"/>
      <c r="W38" s="35"/>
      <c r="X38" s="35"/>
      <c r="Y38" s="35"/>
      <c r="Z38" s="35"/>
      <c r="AA38" s="35"/>
      <c r="AB38" s="35"/>
      <c r="AC38" s="35"/>
      <c r="AD38" s="35"/>
      <c r="AE38" s="35"/>
    </row>
    <row r="39" spans="1:31" s="2" customFormat="1" ht="25.35" customHeight="1">
      <c r="A39" s="35"/>
      <c r="B39" s="40"/>
      <c r="C39" s="128"/>
      <c r="D39" s="129" t="s">
        <v>47</v>
      </c>
      <c r="E39" s="130"/>
      <c r="F39" s="130"/>
      <c r="G39" s="131" t="s">
        <v>48</v>
      </c>
      <c r="H39" s="132" t="s">
        <v>49</v>
      </c>
      <c r="I39" s="130"/>
      <c r="J39" s="133">
        <f>SUM(J30:J37)</f>
        <v>0</v>
      </c>
      <c r="K39" s="134"/>
      <c r="L39" s="52"/>
      <c r="S39" s="35"/>
      <c r="T39" s="35"/>
      <c r="U39" s="35"/>
      <c r="V39" s="35"/>
      <c r="W39" s="35"/>
      <c r="X39" s="35"/>
      <c r="Y39" s="35"/>
      <c r="Z39" s="35"/>
      <c r="AA39" s="35"/>
      <c r="AB39" s="35"/>
      <c r="AC39" s="35"/>
      <c r="AD39" s="35"/>
      <c r="AE39" s="35"/>
    </row>
    <row r="40" spans="1:31" s="2" customFormat="1" ht="14.45" customHeight="1">
      <c r="A40" s="35"/>
      <c r="B40" s="40"/>
      <c r="C40" s="35"/>
      <c r="D40" s="35"/>
      <c r="E40" s="35"/>
      <c r="F40" s="35"/>
      <c r="G40" s="35"/>
      <c r="H40" s="35"/>
      <c r="I40" s="35"/>
      <c r="J40" s="35"/>
      <c r="K40" s="35"/>
      <c r="L40" s="52"/>
      <c r="S40" s="35"/>
      <c r="T40" s="35"/>
      <c r="U40" s="35"/>
      <c r="V40" s="35"/>
      <c r="W40" s="35"/>
      <c r="X40" s="35"/>
      <c r="Y40" s="35"/>
      <c r="Z40" s="35"/>
      <c r="AA40" s="35"/>
      <c r="AB40" s="35"/>
      <c r="AC40" s="35"/>
      <c r="AD40" s="35"/>
      <c r="AE40" s="35"/>
    </row>
    <row r="41" spans="1:31" s="1" customFormat="1" ht="14.45" customHeight="1">
      <c r="B41" s="21"/>
      <c r="L41" s="21"/>
    </row>
    <row r="42" spans="1:31" s="1" customFormat="1" ht="14.45" customHeight="1">
      <c r="B42" s="21"/>
      <c r="L42" s="21"/>
    </row>
    <row r="43" spans="1:31" s="1" customFormat="1" ht="14.45" customHeight="1">
      <c r="B43" s="21"/>
      <c r="L43" s="21"/>
    </row>
    <row r="44" spans="1:31" s="1" customFormat="1" ht="14.45" customHeight="1">
      <c r="B44" s="21"/>
      <c r="L44" s="21"/>
    </row>
    <row r="45" spans="1:31" s="1" customFormat="1" ht="14.45" customHeight="1">
      <c r="B45" s="21"/>
      <c r="L45" s="21"/>
    </row>
    <row r="46" spans="1:31" s="1" customFormat="1" ht="14.45" customHeight="1">
      <c r="B46" s="21"/>
      <c r="L46" s="21"/>
    </row>
    <row r="47" spans="1:31" s="1" customFormat="1" ht="14.45" customHeight="1">
      <c r="B47" s="21"/>
      <c r="L47" s="21"/>
    </row>
    <row r="48" spans="1:31" s="1" customFormat="1" ht="14.45" customHeight="1">
      <c r="B48" s="21"/>
      <c r="L48" s="21"/>
    </row>
    <row r="49" spans="1:31" s="1" customFormat="1" ht="14.45" customHeight="1">
      <c r="B49" s="21"/>
      <c r="L49" s="21"/>
    </row>
    <row r="50" spans="1:31" s="2" customFormat="1" ht="14.45" customHeight="1">
      <c r="B50" s="52"/>
      <c r="D50" s="135" t="s">
        <v>50</v>
      </c>
      <c r="E50" s="136"/>
      <c r="F50" s="136"/>
      <c r="G50" s="135" t="s">
        <v>51</v>
      </c>
      <c r="H50" s="136"/>
      <c r="I50" s="136"/>
      <c r="J50" s="136"/>
      <c r="K50" s="136"/>
      <c r="L50" s="52"/>
    </row>
    <row r="51" spans="1:31" ht="11.25">
      <c r="B51" s="21"/>
      <c r="L51" s="21"/>
    </row>
    <row r="52" spans="1:31" ht="11.25">
      <c r="B52" s="21"/>
      <c r="L52" s="21"/>
    </row>
    <row r="53" spans="1:31" ht="11.25">
      <c r="B53" s="21"/>
      <c r="L53" s="21"/>
    </row>
    <row r="54" spans="1:31" ht="11.25">
      <c r="B54" s="21"/>
      <c r="L54" s="21"/>
    </row>
    <row r="55" spans="1:31" ht="11.25">
      <c r="B55" s="21"/>
      <c r="L55" s="21"/>
    </row>
    <row r="56" spans="1:31" ht="11.25">
      <c r="B56" s="21"/>
      <c r="L56" s="21"/>
    </row>
    <row r="57" spans="1:31" ht="11.25">
      <c r="B57" s="21"/>
      <c r="L57" s="21"/>
    </row>
    <row r="58" spans="1:31" ht="11.25">
      <c r="B58" s="21"/>
      <c r="L58" s="21"/>
    </row>
    <row r="59" spans="1:31" ht="11.25">
      <c r="B59" s="21"/>
      <c r="L59" s="21"/>
    </row>
    <row r="60" spans="1:31" ht="11.25">
      <c r="B60" s="21"/>
      <c r="L60" s="21"/>
    </row>
    <row r="61" spans="1:31" s="2" customFormat="1" ht="12.75">
      <c r="A61" s="35"/>
      <c r="B61" s="40"/>
      <c r="C61" s="35"/>
      <c r="D61" s="137" t="s">
        <v>52</v>
      </c>
      <c r="E61" s="138"/>
      <c r="F61" s="139" t="s">
        <v>53</v>
      </c>
      <c r="G61" s="137" t="s">
        <v>52</v>
      </c>
      <c r="H61" s="138"/>
      <c r="I61" s="138"/>
      <c r="J61" s="140" t="s">
        <v>53</v>
      </c>
      <c r="K61" s="138"/>
      <c r="L61" s="52"/>
      <c r="S61" s="35"/>
      <c r="T61" s="35"/>
      <c r="U61" s="35"/>
      <c r="V61" s="35"/>
      <c r="W61" s="35"/>
      <c r="X61" s="35"/>
      <c r="Y61" s="35"/>
      <c r="Z61" s="35"/>
      <c r="AA61" s="35"/>
      <c r="AB61" s="35"/>
      <c r="AC61" s="35"/>
      <c r="AD61" s="35"/>
      <c r="AE61" s="35"/>
    </row>
    <row r="62" spans="1:31" ht="11.25">
      <c r="B62" s="21"/>
      <c r="L62" s="21"/>
    </row>
    <row r="63" spans="1:31" ht="11.25">
      <c r="B63" s="21"/>
      <c r="L63" s="21"/>
    </row>
    <row r="64" spans="1:31" ht="11.25">
      <c r="B64" s="21"/>
      <c r="L64" s="21"/>
    </row>
    <row r="65" spans="1:31" s="2" customFormat="1" ht="12.75">
      <c r="A65" s="35"/>
      <c r="B65" s="40"/>
      <c r="C65" s="35"/>
      <c r="D65" s="135" t="s">
        <v>54</v>
      </c>
      <c r="E65" s="141"/>
      <c r="F65" s="141"/>
      <c r="G65" s="135" t="s">
        <v>55</v>
      </c>
      <c r="H65" s="141"/>
      <c r="I65" s="141"/>
      <c r="J65" s="141"/>
      <c r="K65" s="141"/>
      <c r="L65" s="52"/>
      <c r="S65" s="35"/>
      <c r="T65" s="35"/>
      <c r="U65" s="35"/>
      <c r="V65" s="35"/>
      <c r="W65" s="35"/>
      <c r="X65" s="35"/>
      <c r="Y65" s="35"/>
      <c r="Z65" s="35"/>
      <c r="AA65" s="35"/>
      <c r="AB65" s="35"/>
      <c r="AC65" s="35"/>
      <c r="AD65" s="35"/>
      <c r="AE65" s="35"/>
    </row>
    <row r="66" spans="1:31" ht="11.25">
      <c r="B66" s="21"/>
      <c r="L66" s="21"/>
    </row>
    <row r="67" spans="1:31" ht="11.25">
      <c r="B67" s="21"/>
      <c r="L67" s="21"/>
    </row>
    <row r="68" spans="1:31" ht="11.25">
      <c r="B68" s="21"/>
      <c r="L68" s="21"/>
    </row>
    <row r="69" spans="1:31" ht="11.25">
      <c r="B69" s="21"/>
      <c r="L69" s="21"/>
    </row>
    <row r="70" spans="1:31" ht="11.25">
      <c r="B70" s="21"/>
      <c r="L70" s="21"/>
    </row>
    <row r="71" spans="1:31" ht="11.25">
      <c r="B71" s="21"/>
      <c r="L71" s="21"/>
    </row>
    <row r="72" spans="1:31" ht="11.25">
      <c r="B72" s="21"/>
      <c r="L72" s="21"/>
    </row>
    <row r="73" spans="1:31" ht="11.25">
      <c r="B73" s="21"/>
      <c r="L73" s="21"/>
    </row>
    <row r="74" spans="1:31" ht="11.25">
      <c r="B74" s="21"/>
      <c r="L74" s="21"/>
    </row>
    <row r="75" spans="1:31" ht="11.25">
      <c r="B75" s="21"/>
      <c r="L75" s="21"/>
    </row>
    <row r="76" spans="1:31" s="2" customFormat="1" ht="12.75">
      <c r="A76" s="35"/>
      <c r="B76" s="40"/>
      <c r="C76" s="35"/>
      <c r="D76" s="137" t="s">
        <v>52</v>
      </c>
      <c r="E76" s="138"/>
      <c r="F76" s="139" t="s">
        <v>53</v>
      </c>
      <c r="G76" s="137" t="s">
        <v>52</v>
      </c>
      <c r="H76" s="138"/>
      <c r="I76" s="138"/>
      <c r="J76" s="140" t="s">
        <v>53</v>
      </c>
      <c r="K76" s="138"/>
      <c r="L76" s="52"/>
      <c r="S76" s="35"/>
      <c r="T76" s="35"/>
      <c r="U76" s="35"/>
      <c r="V76" s="35"/>
      <c r="W76" s="35"/>
      <c r="X76" s="35"/>
      <c r="Y76" s="35"/>
      <c r="Z76" s="35"/>
      <c r="AA76" s="35"/>
      <c r="AB76" s="35"/>
      <c r="AC76" s="35"/>
      <c r="AD76" s="35"/>
      <c r="AE76" s="35"/>
    </row>
    <row r="77" spans="1:31" s="2" customFormat="1" ht="14.45" customHeight="1">
      <c r="A77" s="35"/>
      <c r="B77" s="142"/>
      <c r="C77" s="143"/>
      <c r="D77" s="143"/>
      <c r="E77" s="143"/>
      <c r="F77" s="143"/>
      <c r="G77" s="143"/>
      <c r="H77" s="143"/>
      <c r="I77" s="143"/>
      <c r="J77" s="143"/>
      <c r="K77" s="143"/>
      <c r="L77" s="52"/>
      <c r="S77" s="35"/>
      <c r="T77" s="35"/>
      <c r="U77" s="35"/>
      <c r="V77" s="35"/>
      <c r="W77" s="35"/>
      <c r="X77" s="35"/>
      <c r="Y77" s="35"/>
      <c r="Z77" s="35"/>
      <c r="AA77" s="35"/>
      <c r="AB77" s="35"/>
      <c r="AC77" s="35"/>
      <c r="AD77" s="35"/>
      <c r="AE77" s="35"/>
    </row>
    <row r="81" spans="1:47" s="2" customFormat="1" ht="6.95" customHeight="1">
      <c r="A81" s="35"/>
      <c r="B81" s="144"/>
      <c r="C81" s="145"/>
      <c r="D81" s="145"/>
      <c r="E81" s="145"/>
      <c r="F81" s="145"/>
      <c r="G81" s="145"/>
      <c r="H81" s="145"/>
      <c r="I81" s="145"/>
      <c r="J81" s="145"/>
      <c r="K81" s="145"/>
      <c r="L81" s="52"/>
      <c r="S81" s="35"/>
      <c r="T81" s="35"/>
      <c r="U81" s="35"/>
      <c r="V81" s="35"/>
      <c r="W81" s="35"/>
      <c r="X81" s="35"/>
      <c r="Y81" s="35"/>
      <c r="Z81" s="35"/>
      <c r="AA81" s="35"/>
      <c r="AB81" s="35"/>
      <c r="AC81" s="35"/>
      <c r="AD81" s="35"/>
      <c r="AE81" s="35"/>
    </row>
    <row r="82" spans="1:47" s="2" customFormat="1" ht="24.95" customHeight="1">
      <c r="A82" s="35"/>
      <c r="B82" s="36"/>
      <c r="C82" s="24" t="s">
        <v>247</v>
      </c>
      <c r="D82" s="37"/>
      <c r="E82" s="37"/>
      <c r="F82" s="37"/>
      <c r="G82" s="37"/>
      <c r="H82" s="37"/>
      <c r="I82" s="37"/>
      <c r="J82" s="37"/>
      <c r="K82" s="37"/>
      <c r="L82" s="52"/>
      <c r="S82" s="35"/>
      <c r="T82" s="35"/>
      <c r="U82" s="35"/>
      <c r="V82" s="35"/>
      <c r="W82" s="35"/>
      <c r="X82" s="35"/>
      <c r="Y82" s="35"/>
      <c r="Z82" s="35"/>
      <c r="AA82" s="35"/>
      <c r="AB82" s="35"/>
      <c r="AC82" s="35"/>
      <c r="AD82" s="35"/>
      <c r="AE82" s="35"/>
    </row>
    <row r="83" spans="1:47" s="2" customFormat="1" ht="6.95" customHeight="1">
      <c r="A83" s="35"/>
      <c r="B83" s="36"/>
      <c r="C83" s="37"/>
      <c r="D83" s="37"/>
      <c r="E83" s="37"/>
      <c r="F83" s="37"/>
      <c r="G83" s="37"/>
      <c r="H83" s="37"/>
      <c r="I83" s="37"/>
      <c r="J83" s="37"/>
      <c r="K83" s="37"/>
      <c r="L83" s="52"/>
      <c r="S83" s="35"/>
      <c r="T83" s="35"/>
      <c r="U83" s="35"/>
      <c r="V83" s="35"/>
      <c r="W83" s="35"/>
      <c r="X83" s="35"/>
      <c r="Y83" s="35"/>
      <c r="Z83" s="35"/>
      <c r="AA83" s="35"/>
      <c r="AB83" s="35"/>
      <c r="AC83" s="35"/>
      <c r="AD83" s="35"/>
      <c r="AE83" s="35"/>
    </row>
    <row r="84" spans="1:47" s="2" customFormat="1" ht="12" customHeight="1">
      <c r="A84" s="35"/>
      <c r="B84" s="36"/>
      <c r="C84" s="30" t="s">
        <v>16</v>
      </c>
      <c r="D84" s="37"/>
      <c r="E84" s="37"/>
      <c r="F84" s="37"/>
      <c r="G84" s="37"/>
      <c r="H84" s="37"/>
      <c r="I84" s="37"/>
      <c r="J84" s="37"/>
      <c r="K84" s="37"/>
      <c r="L84" s="52"/>
      <c r="S84" s="35"/>
      <c r="T84" s="35"/>
      <c r="U84" s="35"/>
      <c r="V84" s="35"/>
      <c r="W84" s="35"/>
      <c r="X84" s="35"/>
      <c r="Y84" s="35"/>
      <c r="Z84" s="35"/>
      <c r="AA84" s="35"/>
      <c r="AB84" s="35"/>
      <c r="AC84" s="35"/>
      <c r="AD84" s="35"/>
      <c r="AE84" s="35"/>
    </row>
    <row r="85" spans="1:47" s="2" customFormat="1" ht="16.5" customHeight="1">
      <c r="A85" s="35"/>
      <c r="B85" s="36"/>
      <c r="C85" s="37"/>
      <c r="D85" s="37"/>
      <c r="E85" s="329" t="str">
        <f>E7</f>
        <v>Domov pro seniory, Nový Bydžov</v>
      </c>
      <c r="F85" s="330"/>
      <c r="G85" s="330"/>
      <c r="H85" s="330"/>
      <c r="I85" s="37"/>
      <c r="J85" s="37"/>
      <c r="K85" s="37"/>
      <c r="L85" s="52"/>
      <c r="S85" s="35"/>
      <c r="T85" s="35"/>
      <c r="U85" s="35"/>
      <c r="V85" s="35"/>
      <c r="W85" s="35"/>
      <c r="X85" s="35"/>
      <c r="Y85" s="35"/>
      <c r="Z85" s="35"/>
      <c r="AA85" s="35"/>
      <c r="AB85" s="35"/>
      <c r="AC85" s="35"/>
      <c r="AD85" s="35"/>
      <c r="AE85" s="35"/>
    </row>
    <row r="86" spans="1:47" s="2" customFormat="1" ht="12" customHeight="1">
      <c r="A86" s="35"/>
      <c r="B86" s="36"/>
      <c r="C86" s="30" t="s">
        <v>179</v>
      </c>
      <c r="D86" s="37"/>
      <c r="E86" s="37"/>
      <c r="F86" s="37"/>
      <c r="G86" s="37"/>
      <c r="H86" s="37"/>
      <c r="I86" s="37"/>
      <c r="J86" s="37"/>
      <c r="K86" s="37"/>
      <c r="L86" s="52"/>
      <c r="S86" s="35"/>
      <c r="T86" s="35"/>
      <c r="U86" s="35"/>
      <c r="V86" s="35"/>
      <c r="W86" s="35"/>
      <c r="X86" s="35"/>
      <c r="Y86" s="35"/>
      <c r="Z86" s="35"/>
      <c r="AA86" s="35"/>
      <c r="AB86" s="35"/>
      <c r="AC86" s="35"/>
      <c r="AD86" s="35"/>
      <c r="AE86" s="35"/>
    </row>
    <row r="87" spans="1:47" s="2" customFormat="1" ht="30" customHeight="1">
      <c r="A87" s="35"/>
      <c r="B87" s="36"/>
      <c r="C87" s="37"/>
      <c r="D87" s="37"/>
      <c r="E87" s="284" t="str">
        <f>E9</f>
        <v xml:space="preserve">IO 10 - Areálové silnoproudé rozvody NN - nezpůsobilé náklady </v>
      </c>
      <c r="F87" s="331"/>
      <c r="G87" s="331"/>
      <c r="H87" s="331"/>
      <c r="I87" s="37"/>
      <c r="J87" s="37"/>
      <c r="K87" s="37"/>
      <c r="L87" s="52"/>
      <c r="S87" s="35"/>
      <c r="T87" s="35"/>
      <c r="U87" s="35"/>
      <c r="V87" s="35"/>
      <c r="W87" s="35"/>
      <c r="X87" s="35"/>
      <c r="Y87" s="35"/>
      <c r="Z87" s="35"/>
      <c r="AA87" s="35"/>
      <c r="AB87" s="35"/>
      <c r="AC87" s="35"/>
      <c r="AD87" s="35"/>
      <c r="AE87" s="35"/>
    </row>
    <row r="88" spans="1:47" s="2" customFormat="1" ht="6.95" customHeight="1">
      <c r="A88" s="35"/>
      <c r="B88" s="36"/>
      <c r="C88" s="37"/>
      <c r="D88" s="37"/>
      <c r="E88" s="37"/>
      <c r="F88" s="37"/>
      <c r="G88" s="37"/>
      <c r="H88" s="37"/>
      <c r="I88" s="37"/>
      <c r="J88" s="37"/>
      <c r="K88" s="37"/>
      <c r="L88" s="52"/>
      <c r="S88" s="35"/>
      <c r="T88" s="35"/>
      <c r="U88" s="35"/>
      <c r="V88" s="35"/>
      <c r="W88" s="35"/>
      <c r="X88" s="35"/>
      <c r="Y88" s="35"/>
      <c r="Z88" s="35"/>
      <c r="AA88" s="35"/>
      <c r="AB88" s="35"/>
      <c r="AC88" s="35"/>
      <c r="AD88" s="35"/>
      <c r="AE88" s="35"/>
    </row>
    <row r="89" spans="1:47" s="2" customFormat="1" ht="12" customHeight="1">
      <c r="A89" s="35"/>
      <c r="B89" s="36"/>
      <c r="C89" s="30" t="s">
        <v>20</v>
      </c>
      <c r="D89" s="37"/>
      <c r="E89" s="37"/>
      <c r="F89" s="28" t="str">
        <f>F12</f>
        <v>k.ú. Nový Bydžov, 70 7163</v>
      </c>
      <c r="G89" s="37"/>
      <c r="H89" s="37"/>
      <c r="I89" s="30" t="s">
        <v>22</v>
      </c>
      <c r="J89" s="67" t="str">
        <f>IF(J12="","",J12)</f>
        <v>4. 1. 2023</v>
      </c>
      <c r="K89" s="37"/>
      <c r="L89" s="52"/>
      <c r="S89" s="35"/>
      <c r="T89" s="35"/>
      <c r="U89" s="35"/>
      <c r="V89" s="35"/>
      <c r="W89" s="35"/>
      <c r="X89" s="35"/>
      <c r="Y89" s="35"/>
      <c r="Z89" s="35"/>
      <c r="AA89" s="35"/>
      <c r="AB89" s="35"/>
      <c r="AC89" s="35"/>
      <c r="AD89" s="35"/>
      <c r="AE89" s="35"/>
    </row>
    <row r="90" spans="1:47" s="2" customFormat="1" ht="6.95" customHeight="1">
      <c r="A90" s="35"/>
      <c r="B90" s="36"/>
      <c r="C90" s="37"/>
      <c r="D90" s="37"/>
      <c r="E90" s="37"/>
      <c r="F90" s="37"/>
      <c r="G90" s="37"/>
      <c r="H90" s="37"/>
      <c r="I90" s="37"/>
      <c r="J90" s="37"/>
      <c r="K90" s="37"/>
      <c r="L90" s="52"/>
      <c r="S90" s="35"/>
      <c r="T90" s="35"/>
      <c r="U90" s="35"/>
      <c r="V90" s="35"/>
      <c r="W90" s="35"/>
      <c r="X90" s="35"/>
      <c r="Y90" s="35"/>
      <c r="Z90" s="35"/>
      <c r="AA90" s="35"/>
      <c r="AB90" s="35"/>
      <c r="AC90" s="35"/>
      <c r="AD90" s="35"/>
      <c r="AE90" s="35"/>
    </row>
    <row r="91" spans="1:47" s="2" customFormat="1" ht="40.15" customHeight="1">
      <c r="A91" s="35"/>
      <c r="B91" s="36"/>
      <c r="C91" s="30" t="s">
        <v>24</v>
      </c>
      <c r="D91" s="37"/>
      <c r="E91" s="37"/>
      <c r="F91" s="28" t="str">
        <f>E15</f>
        <v>Město Nový Bydžov, Masarykovo nám. 1, 504 01</v>
      </c>
      <c r="G91" s="37"/>
      <c r="H91" s="37"/>
      <c r="I91" s="30" t="s">
        <v>30</v>
      </c>
      <c r="J91" s="33" t="str">
        <f>E21</f>
        <v>Architektura s.r.o., Vilkova 1142/15, Praha 4-Krč</v>
      </c>
      <c r="K91" s="37"/>
      <c r="L91" s="52"/>
      <c r="S91" s="35"/>
      <c r="T91" s="35"/>
      <c r="U91" s="35"/>
      <c r="V91" s="35"/>
      <c r="W91" s="35"/>
      <c r="X91" s="35"/>
      <c r="Y91" s="35"/>
      <c r="Z91" s="35"/>
      <c r="AA91" s="35"/>
      <c r="AB91" s="35"/>
      <c r="AC91" s="35"/>
      <c r="AD91" s="35"/>
      <c r="AE91" s="35"/>
    </row>
    <row r="92" spans="1:47" s="2" customFormat="1" ht="40.15" customHeight="1">
      <c r="A92" s="35"/>
      <c r="B92" s="36"/>
      <c r="C92" s="30" t="s">
        <v>28</v>
      </c>
      <c r="D92" s="37"/>
      <c r="E92" s="37"/>
      <c r="F92" s="28" t="str">
        <f>IF(E18="","",E18)</f>
        <v>Vyplň údaj</v>
      </c>
      <c r="G92" s="37"/>
      <c r="H92" s="37"/>
      <c r="I92" s="30" t="s">
        <v>33</v>
      </c>
      <c r="J92" s="33" t="str">
        <f>E24</f>
        <v>Projecticon s.r.o., A. Kopeckého 151, Nový Hrádek</v>
      </c>
      <c r="K92" s="37"/>
      <c r="L92" s="52"/>
      <c r="S92" s="35"/>
      <c r="T92" s="35"/>
      <c r="U92" s="35"/>
      <c r="V92" s="35"/>
      <c r="W92" s="35"/>
      <c r="X92" s="35"/>
      <c r="Y92" s="35"/>
      <c r="Z92" s="35"/>
      <c r="AA92" s="35"/>
      <c r="AB92" s="35"/>
      <c r="AC92" s="35"/>
      <c r="AD92" s="35"/>
      <c r="AE92" s="35"/>
    </row>
    <row r="93" spans="1:47" s="2" customFormat="1" ht="10.35" customHeight="1">
      <c r="A93" s="35"/>
      <c r="B93" s="36"/>
      <c r="C93" s="37"/>
      <c r="D93" s="37"/>
      <c r="E93" s="37"/>
      <c r="F93" s="37"/>
      <c r="G93" s="37"/>
      <c r="H93" s="37"/>
      <c r="I93" s="37"/>
      <c r="J93" s="37"/>
      <c r="K93" s="37"/>
      <c r="L93" s="52"/>
      <c r="S93" s="35"/>
      <c r="T93" s="35"/>
      <c r="U93" s="35"/>
      <c r="V93" s="35"/>
      <c r="W93" s="35"/>
      <c r="X93" s="35"/>
      <c r="Y93" s="35"/>
      <c r="Z93" s="35"/>
      <c r="AA93" s="35"/>
      <c r="AB93" s="35"/>
      <c r="AC93" s="35"/>
      <c r="AD93" s="35"/>
      <c r="AE93" s="35"/>
    </row>
    <row r="94" spans="1:47" s="2" customFormat="1" ht="29.25" customHeight="1">
      <c r="A94" s="35"/>
      <c r="B94" s="36"/>
      <c r="C94" s="146" t="s">
        <v>248</v>
      </c>
      <c r="D94" s="147"/>
      <c r="E94" s="147"/>
      <c r="F94" s="147"/>
      <c r="G94" s="147"/>
      <c r="H94" s="147"/>
      <c r="I94" s="147"/>
      <c r="J94" s="148" t="s">
        <v>249</v>
      </c>
      <c r="K94" s="147"/>
      <c r="L94" s="52"/>
      <c r="S94" s="35"/>
      <c r="T94" s="35"/>
      <c r="U94" s="35"/>
      <c r="V94" s="35"/>
      <c r="W94" s="35"/>
      <c r="X94" s="35"/>
      <c r="Y94" s="35"/>
      <c r="Z94" s="35"/>
      <c r="AA94" s="35"/>
      <c r="AB94" s="35"/>
      <c r="AC94" s="35"/>
      <c r="AD94" s="35"/>
      <c r="AE94" s="35"/>
    </row>
    <row r="95" spans="1:47" s="2" customFormat="1" ht="10.35" customHeight="1">
      <c r="A95" s="35"/>
      <c r="B95" s="36"/>
      <c r="C95" s="37"/>
      <c r="D95" s="37"/>
      <c r="E95" s="37"/>
      <c r="F95" s="37"/>
      <c r="G95" s="37"/>
      <c r="H95" s="37"/>
      <c r="I95" s="37"/>
      <c r="J95" s="37"/>
      <c r="K95" s="37"/>
      <c r="L95" s="52"/>
      <c r="S95" s="35"/>
      <c r="T95" s="35"/>
      <c r="U95" s="35"/>
      <c r="V95" s="35"/>
      <c r="W95" s="35"/>
      <c r="X95" s="35"/>
      <c r="Y95" s="35"/>
      <c r="Z95" s="35"/>
      <c r="AA95" s="35"/>
      <c r="AB95" s="35"/>
      <c r="AC95" s="35"/>
      <c r="AD95" s="35"/>
      <c r="AE95" s="35"/>
    </row>
    <row r="96" spans="1:47" s="2" customFormat="1" ht="22.9" customHeight="1">
      <c r="A96" s="35"/>
      <c r="B96" s="36"/>
      <c r="C96" s="149" t="s">
        <v>250</v>
      </c>
      <c r="D96" s="37"/>
      <c r="E96" s="37"/>
      <c r="F96" s="37"/>
      <c r="G96" s="37"/>
      <c r="H96" s="37"/>
      <c r="I96" s="37"/>
      <c r="J96" s="85">
        <f>J129</f>
        <v>0</v>
      </c>
      <c r="K96" s="37"/>
      <c r="L96" s="52"/>
      <c r="S96" s="35"/>
      <c r="T96" s="35"/>
      <c r="U96" s="35"/>
      <c r="V96" s="35"/>
      <c r="W96" s="35"/>
      <c r="X96" s="35"/>
      <c r="Y96" s="35"/>
      <c r="Z96" s="35"/>
      <c r="AA96" s="35"/>
      <c r="AB96" s="35"/>
      <c r="AC96" s="35"/>
      <c r="AD96" s="35"/>
      <c r="AE96" s="35"/>
      <c r="AU96" s="18" t="s">
        <v>251</v>
      </c>
    </row>
    <row r="97" spans="1:31" s="9" customFormat="1" ht="24.95" customHeight="1">
      <c r="B97" s="150"/>
      <c r="C97" s="151"/>
      <c r="D97" s="152" t="s">
        <v>7050</v>
      </c>
      <c r="E97" s="153"/>
      <c r="F97" s="153"/>
      <c r="G97" s="153"/>
      <c r="H97" s="153"/>
      <c r="I97" s="153"/>
      <c r="J97" s="154">
        <f>J130</f>
        <v>0</v>
      </c>
      <c r="K97" s="151"/>
      <c r="L97" s="155"/>
    </row>
    <row r="98" spans="1:31" s="10" customFormat="1" ht="19.899999999999999" customHeight="1">
      <c r="B98" s="156"/>
      <c r="C98" s="157"/>
      <c r="D98" s="158" t="s">
        <v>7051</v>
      </c>
      <c r="E98" s="159"/>
      <c r="F98" s="159"/>
      <c r="G98" s="159"/>
      <c r="H98" s="159"/>
      <c r="I98" s="159"/>
      <c r="J98" s="160">
        <f>J131</f>
        <v>0</v>
      </c>
      <c r="K98" s="157"/>
      <c r="L98" s="161"/>
    </row>
    <row r="99" spans="1:31" s="10" customFormat="1" ht="19.899999999999999" customHeight="1">
      <c r="B99" s="156"/>
      <c r="C99" s="157"/>
      <c r="D99" s="158" t="s">
        <v>7052</v>
      </c>
      <c r="E99" s="159"/>
      <c r="F99" s="159"/>
      <c r="G99" s="159"/>
      <c r="H99" s="159"/>
      <c r="I99" s="159"/>
      <c r="J99" s="160">
        <f>J138</f>
        <v>0</v>
      </c>
      <c r="K99" s="157"/>
      <c r="L99" s="161"/>
    </row>
    <row r="100" spans="1:31" s="10" customFormat="1" ht="19.899999999999999" customHeight="1">
      <c r="B100" s="156"/>
      <c r="C100" s="157"/>
      <c r="D100" s="158" t="s">
        <v>7053</v>
      </c>
      <c r="E100" s="159"/>
      <c r="F100" s="159"/>
      <c r="G100" s="159"/>
      <c r="H100" s="159"/>
      <c r="I100" s="159"/>
      <c r="J100" s="160">
        <f>J142</f>
        <v>0</v>
      </c>
      <c r="K100" s="157"/>
      <c r="L100" s="161"/>
    </row>
    <row r="101" spans="1:31" s="10" customFormat="1" ht="19.899999999999999" customHeight="1">
      <c r="B101" s="156"/>
      <c r="C101" s="157"/>
      <c r="D101" s="158" t="s">
        <v>7054</v>
      </c>
      <c r="E101" s="159"/>
      <c r="F101" s="159"/>
      <c r="G101" s="159"/>
      <c r="H101" s="159"/>
      <c r="I101" s="159"/>
      <c r="J101" s="160">
        <f>J146</f>
        <v>0</v>
      </c>
      <c r="K101" s="157"/>
      <c r="L101" s="161"/>
    </row>
    <row r="102" spans="1:31" s="9" customFormat="1" ht="24.95" customHeight="1">
      <c r="B102" s="150"/>
      <c r="C102" s="151"/>
      <c r="D102" s="152" t="s">
        <v>261</v>
      </c>
      <c r="E102" s="153"/>
      <c r="F102" s="153"/>
      <c r="G102" s="153"/>
      <c r="H102" s="153"/>
      <c r="I102" s="153"/>
      <c r="J102" s="154">
        <f>J152</f>
        <v>0</v>
      </c>
      <c r="K102" s="151"/>
      <c r="L102" s="155"/>
    </row>
    <row r="103" spans="1:31" s="10" customFormat="1" ht="19.899999999999999" customHeight="1">
      <c r="B103" s="156"/>
      <c r="C103" s="157"/>
      <c r="D103" s="158" t="s">
        <v>5744</v>
      </c>
      <c r="E103" s="159"/>
      <c r="F103" s="159"/>
      <c r="G103" s="159"/>
      <c r="H103" s="159"/>
      <c r="I103" s="159"/>
      <c r="J103" s="160">
        <f>J153</f>
        <v>0</v>
      </c>
      <c r="K103" s="157"/>
      <c r="L103" s="161"/>
    </row>
    <row r="104" spans="1:31" s="9" customFormat="1" ht="24.95" customHeight="1">
      <c r="B104" s="150"/>
      <c r="C104" s="151"/>
      <c r="D104" s="152" t="s">
        <v>5745</v>
      </c>
      <c r="E104" s="153"/>
      <c r="F104" s="153"/>
      <c r="G104" s="153"/>
      <c r="H104" s="153"/>
      <c r="I104" s="153"/>
      <c r="J104" s="154">
        <f>J155</f>
        <v>0</v>
      </c>
      <c r="K104" s="151"/>
      <c r="L104" s="155"/>
    </row>
    <row r="105" spans="1:31" s="10" customFormat="1" ht="19.899999999999999" customHeight="1">
      <c r="B105" s="156"/>
      <c r="C105" s="157"/>
      <c r="D105" s="158" t="s">
        <v>5747</v>
      </c>
      <c r="E105" s="159"/>
      <c r="F105" s="159"/>
      <c r="G105" s="159"/>
      <c r="H105" s="159"/>
      <c r="I105" s="159"/>
      <c r="J105" s="160">
        <f>J156</f>
        <v>0</v>
      </c>
      <c r="K105" s="157"/>
      <c r="L105" s="161"/>
    </row>
    <row r="106" spans="1:31" s="9" customFormat="1" ht="24.95" customHeight="1">
      <c r="B106" s="150"/>
      <c r="C106" s="151"/>
      <c r="D106" s="152" t="s">
        <v>4541</v>
      </c>
      <c r="E106" s="153"/>
      <c r="F106" s="153"/>
      <c r="G106" s="153"/>
      <c r="H106" s="153"/>
      <c r="I106" s="153"/>
      <c r="J106" s="154">
        <f>J168</f>
        <v>0</v>
      </c>
      <c r="K106" s="151"/>
      <c r="L106" s="155"/>
    </row>
    <row r="107" spans="1:31" s="9" customFormat="1" ht="24.95" customHeight="1">
      <c r="B107" s="150"/>
      <c r="C107" s="151"/>
      <c r="D107" s="152" t="s">
        <v>4807</v>
      </c>
      <c r="E107" s="153"/>
      <c r="F107" s="153"/>
      <c r="G107" s="153"/>
      <c r="H107" s="153"/>
      <c r="I107" s="153"/>
      <c r="J107" s="154">
        <f>J172</f>
        <v>0</v>
      </c>
      <c r="K107" s="151"/>
      <c r="L107" s="155"/>
    </row>
    <row r="108" spans="1:31" s="10" customFormat="1" ht="19.899999999999999" customHeight="1">
      <c r="B108" s="156"/>
      <c r="C108" s="157"/>
      <c r="D108" s="158" t="s">
        <v>4809</v>
      </c>
      <c r="E108" s="159"/>
      <c r="F108" s="159"/>
      <c r="G108" s="159"/>
      <c r="H108" s="159"/>
      <c r="I108" s="159"/>
      <c r="J108" s="160">
        <f>J173</f>
        <v>0</v>
      </c>
      <c r="K108" s="157"/>
      <c r="L108" s="161"/>
    </row>
    <row r="109" spans="1:31" s="10" customFormat="1" ht="19.899999999999999" customHeight="1">
      <c r="B109" s="156"/>
      <c r="C109" s="157"/>
      <c r="D109" s="158" t="s">
        <v>7055</v>
      </c>
      <c r="E109" s="159"/>
      <c r="F109" s="159"/>
      <c r="G109" s="159"/>
      <c r="H109" s="159"/>
      <c r="I109" s="159"/>
      <c r="J109" s="160">
        <f>J175</f>
        <v>0</v>
      </c>
      <c r="K109" s="157"/>
      <c r="L109" s="161"/>
    </row>
    <row r="110" spans="1:31" s="2" customFormat="1" ht="21.75" customHeight="1">
      <c r="A110" s="35"/>
      <c r="B110" s="36"/>
      <c r="C110" s="37"/>
      <c r="D110" s="37"/>
      <c r="E110" s="37"/>
      <c r="F110" s="37"/>
      <c r="G110" s="37"/>
      <c r="H110" s="37"/>
      <c r="I110" s="37"/>
      <c r="J110" s="37"/>
      <c r="K110" s="37"/>
      <c r="L110" s="52"/>
      <c r="S110" s="35"/>
      <c r="T110" s="35"/>
      <c r="U110" s="35"/>
      <c r="V110" s="35"/>
      <c r="W110" s="35"/>
      <c r="X110" s="35"/>
      <c r="Y110" s="35"/>
      <c r="Z110" s="35"/>
      <c r="AA110" s="35"/>
      <c r="AB110" s="35"/>
      <c r="AC110" s="35"/>
      <c r="AD110" s="35"/>
      <c r="AE110" s="35"/>
    </row>
    <row r="111" spans="1:31" s="2" customFormat="1" ht="6.95" customHeight="1">
      <c r="A111" s="35"/>
      <c r="B111" s="55"/>
      <c r="C111" s="56"/>
      <c r="D111" s="56"/>
      <c r="E111" s="56"/>
      <c r="F111" s="56"/>
      <c r="G111" s="56"/>
      <c r="H111" s="56"/>
      <c r="I111" s="56"/>
      <c r="J111" s="56"/>
      <c r="K111" s="56"/>
      <c r="L111" s="52"/>
      <c r="S111" s="35"/>
      <c r="T111" s="35"/>
      <c r="U111" s="35"/>
      <c r="V111" s="35"/>
      <c r="W111" s="35"/>
      <c r="X111" s="35"/>
      <c r="Y111" s="35"/>
      <c r="Z111" s="35"/>
      <c r="AA111" s="35"/>
      <c r="AB111" s="35"/>
      <c r="AC111" s="35"/>
      <c r="AD111" s="35"/>
      <c r="AE111" s="35"/>
    </row>
    <row r="115" spans="1:31" s="2" customFormat="1" ht="6.95" customHeight="1">
      <c r="A115" s="35"/>
      <c r="B115" s="57"/>
      <c r="C115" s="58"/>
      <c r="D115" s="58"/>
      <c r="E115" s="58"/>
      <c r="F115" s="58"/>
      <c r="G115" s="58"/>
      <c r="H115" s="58"/>
      <c r="I115" s="58"/>
      <c r="J115" s="58"/>
      <c r="K115" s="58"/>
      <c r="L115" s="52"/>
      <c r="S115" s="35"/>
      <c r="T115" s="35"/>
      <c r="U115" s="35"/>
      <c r="V115" s="35"/>
      <c r="W115" s="35"/>
      <c r="X115" s="35"/>
      <c r="Y115" s="35"/>
      <c r="Z115" s="35"/>
      <c r="AA115" s="35"/>
      <c r="AB115" s="35"/>
      <c r="AC115" s="35"/>
      <c r="AD115" s="35"/>
      <c r="AE115" s="35"/>
    </row>
    <row r="116" spans="1:31" s="2" customFormat="1" ht="24.95" customHeight="1">
      <c r="A116" s="35"/>
      <c r="B116" s="36"/>
      <c r="C116" s="24" t="s">
        <v>277</v>
      </c>
      <c r="D116" s="37"/>
      <c r="E116" s="37"/>
      <c r="F116" s="37"/>
      <c r="G116" s="37"/>
      <c r="H116" s="37"/>
      <c r="I116" s="37"/>
      <c r="J116" s="37"/>
      <c r="K116" s="37"/>
      <c r="L116" s="52"/>
      <c r="S116" s="35"/>
      <c r="T116" s="35"/>
      <c r="U116" s="35"/>
      <c r="V116" s="35"/>
      <c r="W116" s="35"/>
      <c r="X116" s="35"/>
      <c r="Y116" s="35"/>
      <c r="Z116" s="35"/>
      <c r="AA116" s="35"/>
      <c r="AB116" s="35"/>
      <c r="AC116" s="35"/>
      <c r="AD116" s="35"/>
      <c r="AE116" s="35"/>
    </row>
    <row r="117" spans="1:31" s="2" customFormat="1" ht="6.95" customHeight="1">
      <c r="A117" s="35"/>
      <c r="B117" s="36"/>
      <c r="C117" s="37"/>
      <c r="D117" s="37"/>
      <c r="E117" s="37"/>
      <c r="F117" s="37"/>
      <c r="G117" s="37"/>
      <c r="H117" s="37"/>
      <c r="I117" s="37"/>
      <c r="J117" s="37"/>
      <c r="K117" s="37"/>
      <c r="L117" s="52"/>
      <c r="S117" s="35"/>
      <c r="T117" s="35"/>
      <c r="U117" s="35"/>
      <c r="V117" s="35"/>
      <c r="W117" s="35"/>
      <c r="X117" s="35"/>
      <c r="Y117" s="35"/>
      <c r="Z117" s="35"/>
      <c r="AA117" s="35"/>
      <c r="AB117" s="35"/>
      <c r="AC117" s="35"/>
      <c r="AD117" s="35"/>
      <c r="AE117" s="35"/>
    </row>
    <row r="118" spans="1:31" s="2" customFormat="1" ht="12" customHeight="1">
      <c r="A118" s="35"/>
      <c r="B118" s="36"/>
      <c r="C118" s="30" t="s">
        <v>16</v>
      </c>
      <c r="D118" s="37"/>
      <c r="E118" s="37"/>
      <c r="F118" s="37"/>
      <c r="G118" s="37"/>
      <c r="H118" s="37"/>
      <c r="I118" s="37"/>
      <c r="J118" s="37"/>
      <c r="K118" s="37"/>
      <c r="L118" s="52"/>
      <c r="S118" s="35"/>
      <c r="T118" s="35"/>
      <c r="U118" s="35"/>
      <c r="V118" s="35"/>
      <c r="W118" s="35"/>
      <c r="X118" s="35"/>
      <c r="Y118" s="35"/>
      <c r="Z118" s="35"/>
      <c r="AA118" s="35"/>
      <c r="AB118" s="35"/>
      <c r="AC118" s="35"/>
      <c r="AD118" s="35"/>
      <c r="AE118" s="35"/>
    </row>
    <row r="119" spans="1:31" s="2" customFormat="1" ht="16.5" customHeight="1">
      <c r="A119" s="35"/>
      <c r="B119" s="36"/>
      <c r="C119" s="37"/>
      <c r="D119" s="37"/>
      <c r="E119" s="329" t="str">
        <f>E7</f>
        <v>Domov pro seniory, Nový Bydžov</v>
      </c>
      <c r="F119" s="330"/>
      <c r="G119" s="330"/>
      <c r="H119" s="330"/>
      <c r="I119" s="37"/>
      <c r="J119" s="37"/>
      <c r="K119" s="37"/>
      <c r="L119" s="52"/>
      <c r="S119" s="35"/>
      <c r="T119" s="35"/>
      <c r="U119" s="35"/>
      <c r="V119" s="35"/>
      <c r="W119" s="35"/>
      <c r="X119" s="35"/>
      <c r="Y119" s="35"/>
      <c r="Z119" s="35"/>
      <c r="AA119" s="35"/>
      <c r="AB119" s="35"/>
      <c r="AC119" s="35"/>
      <c r="AD119" s="35"/>
      <c r="AE119" s="35"/>
    </row>
    <row r="120" spans="1:31" s="2" customFormat="1" ht="12" customHeight="1">
      <c r="A120" s="35"/>
      <c r="B120" s="36"/>
      <c r="C120" s="30" t="s">
        <v>179</v>
      </c>
      <c r="D120" s="37"/>
      <c r="E120" s="37"/>
      <c r="F120" s="37"/>
      <c r="G120" s="37"/>
      <c r="H120" s="37"/>
      <c r="I120" s="37"/>
      <c r="J120" s="37"/>
      <c r="K120" s="37"/>
      <c r="L120" s="52"/>
      <c r="S120" s="35"/>
      <c r="T120" s="35"/>
      <c r="U120" s="35"/>
      <c r="V120" s="35"/>
      <c r="W120" s="35"/>
      <c r="X120" s="35"/>
      <c r="Y120" s="35"/>
      <c r="Z120" s="35"/>
      <c r="AA120" s="35"/>
      <c r="AB120" s="35"/>
      <c r="AC120" s="35"/>
      <c r="AD120" s="35"/>
      <c r="AE120" s="35"/>
    </row>
    <row r="121" spans="1:31" s="2" customFormat="1" ht="30" customHeight="1">
      <c r="A121" s="35"/>
      <c r="B121" s="36"/>
      <c r="C121" s="37"/>
      <c r="D121" s="37"/>
      <c r="E121" s="284" t="str">
        <f>E9</f>
        <v xml:space="preserve">IO 10 - Areálové silnoproudé rozvody NN - nezpůsobilé náklady </v>
      </c>
      <c r="F121" s="331"/>
      <c r="G121" s="331"/>
      <c r="H121" s="331"/>
      <c r="I121" s="37"/>
      <c r="J121" s="37"/>
      <c r="K121" s="37"/>
      <c r="L121" s="52"/>
      <c r="S121" s="35"/>
      <c r="T121" s="35"/>
      <c r="U121" s="35"/>
      <c r="V121" s="35"/>
      <c r="W121" s="35"/>
      <c r="X121" s="35"/>
      <c r="Y121" s="35"/>
      <c r="Z121" s="35"/>
      <c r="AA121" s="35"/>
      <c r="AB121" s="35"/>
      <c r="AC121" s="35"/>
      <c r="AD121" s="35"/>
      <c r="AE121" s="35"/>
    </row>
    <row r="122" spans="1:31" s="2" customFormat="1" ht="6.95" customHeight="1">
      <c r="A122" s="35"/>
      <c r="B122" s="36"/>
      <c r="C122" s="37"/>
      <c r="D122" s="37"/>
      <c r="E122" s="37"/>
      <c r="F122" s="37"/>
      <c r="G122" s="37"/>
      <c r="H122" s="37"/>
      <c r="I122" s="37"/>
      <c r="J122" s="37"/>
      <c r="K122" s="37"/>
      <c r="L122" s="52"/>
      <c r="S122" s="35"/>
      <c r="T122" s="35"/>
      <c r="U122" s="35"/>
      <c r="V122" s="35"/>
      <c r="W122" s="35"/>
      <c r="X122" s="35"/>
      <c r="Y122" s="35"/>
      <c r="Z122" s="35"/>
      <c r="AA122" s="35"/>
      <c r="AB122" s="35"/>
      <c r="AC122" s="35"/>
      <c r="AD122" s="35"/>
      <c r="AE122" s="35"/>
    </row>
    <row r="123" spans="1:31" s="2" customFormat="1" ht="12" customHeight="1">
      <c r="A123" s="35"/>
      <c r="B123" s="36"/>
      <c r="C123" s="30" t="s">
        <v>20</v>
      </c>
      <c r="D123" s="37"/>
      <c r="E123" s="37"/>
      <c r="F123" s="28" t="str">
        <f>F12</f>
        <v>k.ú. Nový Bydžov, 70 7163</v>
      </c>
      <c r="G123" s="37"/>
      <c r="H123" s="37"/>
      <c r="I123" s="30" t="s">
        <v>22</v>
      </c>
      <c r="J123" s="67" t="str">
        <f>IF(J12="","",J12)</f>
        <v>4. 1. 2023</v>
      </c>
      <c r="K123" s="37"/>
      <c r="L123" s="52"/>
      <c r="S123" s="35"/>
      <c r="T123" s="35"/>
      <c r="U123" s="35"/>
      <c r="V123" s="35"/>
      <c r="W123" s="35"/>
      <c r="X123" s="35"/>
      <c r="Y123" s="35"/>
      <c r="Z123" s="35"/>
      <c r="AA123" s="35"/>
      <c r="AB123" s="35"/>
      <c r="AC123" s="35"/>
      <c r="AD123" s="35"/>
      <c r="AE123" s="35"/>
    </row>
    <row r="124" spans="1:31" s="2" customFormat="1" ht="6.95" customHeight="1">
      <c r="A124" s="35"/>
      <c r="B124" s="36"/>
      <c r="C124" s="37"/>
      <c r="D124" s="37"/>
      <c r="E124" s="37"/>
      <c r="F124" s="37"/>
      <c r="G124" s="37"/>
      <c r="H124" s="37"/>
      <c r="I124" s="37"/>
      <c r="J124" s="37"/>
      <c r="K124" s="37"/>
      <c r="L124" s="52"/>
      <c r="S124" s="35"/>
      <c r="T124" s="35"/>
      <c r="U124" s="35"/>
      <c r="V124" s="35"/>
      <c r="W124" s="35"/>
      <c r="X124" s="35"/>
      <c r="Y124" s="35"/>
      <c r="Z124" s="35"/>
      <c r="AA124" s="35"/>
      <c r="AB124" s="35"/>
      <c r="AC124" s="35"/>
      <c r="AD124" s="35"/>
      <c r="AE124" s="35"/>
    </row>
    <row r="125" spans="1:31" s="2" customFormat="1" ht="40.15" customHeight="1">
      <c r="A125" s="35"/>
      <c r="B125" s="36"/>
      <c r="C125" s="30" t="s">
        <v>24</v>
      </c>
      <c r="D125" s="37"/>
      <c r="E125" s="37"/>
      <c r="F125" s="28" t="str">
        <f>E15</f>
        <v>Město Nový Bydžov, Masarykovo nám. 1, 504 01</v>
      </c>
      <c r="G125" s="37"/>
      <c r="H125" s="37"/>
      <c r="I125" s="30" t="s">
        <v>30</v>
      </c>
      <c r="J125" s="33" t="str">
        <f>E21</f>
        <v>Architektura s.r.o., Vilkova 1142/15, Praha 4-Krč</v>
      </c>
      <c r="K125" s="37"/>
      <c r="L125" s="52"/>
      <c r="S125" s="35"/>
      <c r="T125" s="35"/>
      <c r="U125" s="35"/>
      <c r="V125" s="35"/>
      <c r="W125" s="35"/>
      <c r="X125" s="35"/>
      <c r="Y125" s="35"/>
      <c r="Z125" s="35"/>
      <c r="AA125" s="35"/>
      <c r="AB125" s="35"/>
      <c r="AC125" s="35"/>
      <c r="AD125" s="35"/>
      <c r="AE125" s="35"/>
    </row>
    <row r="126" spans="1:31" s="2" customFormat="1" ht="40.15" customHeight="1">
      <c r="A126" s="35"/>
      <c r="B126" s="36"/>
      <c r="C126" s="30" t="s">
        <v>28</v>
      </c>
      <c r="D126" s="37"/>
      <c r="E126" s="37"/>
      <c r="F126" s="28" t="str">
        <f>IF(E18="","",E18)</f>
        <v>Vyplň údaj</v>
      </c>
      <c r="G126" s="37"/>
      <c r="H126" s="37"/>
      <c r="I126" s="30" t="s">
        <v>33</v>
      </c>
      <c r="J126" s="33" t="str">
        <f>E24</f>
        <v>Projecticon s.r.o., A. Kopeckého 151, Nový Hrádek</v>
      </c>
      <c r="K126" s="37"/>
      <c r="L126" s="52"/>
      <c r="S126" s="35"/>
      <c r="T126" s="35"/>
      <c r="U126" s="35"/>
      <c r="V126" s="35"/>
      <c r="W126" s="35"/>
      <c r="X126" s="35"/>
      <c r="Y126" s="35"/>
      <c r="Z126" s="35"/>
      <c r="AA126" s="35"/>
      <c r="AB126" s="35"/>
      <c r="AC126" s="35"/>
      <c r="AD126" s="35"/>
      <c r="AE126" s="35"/>
    </row>
    <row r="127" spans="1:31" s="2" customFormat="1" ht="10.35" customHeight="1">
      <c r="A127" s="35"/>
      <c r="B127" s="36"/>
      <c r="C127" s="37"/>
      <c r="D127" s="37"/>
      <c r="E127" s="37"/>
      <c r="F127" s="37"/>
      <c r="G127" s="37"/>
      <c r="H127" s="37"/>
      <c r="I127" s="37"/>
      <c r="J127" s="37"/>
      <c r="K127" s="37"/>
      <c r="L127" s="52"/>
      <c r="S127" s="35"/>
      <c r="T127" s="35"/>
      <c r="U127" s="35"/>
      <c r="V127" s="35"/>
      <c r="W127" s="35"/>
      <c r="X127" s="35"/>
      <c r="Y127" s="35"/>
      <c r="Z127" s="35"/>
      <c r="AA127" s="35"/>
      <c r="AB127" s="35"/>
      <c r="AC127" s="35"/>
      <c r="AD127" s="35"/>
      <c r="AE127" s="35"/>
    </row>
    <row r="128" spans="1:31" s="11" customFormat="1" ht="29.25" customHeight="1">
      <c r="A128" s="162"/>
      <c r="B128" s="163"/>
      <c r="C128" s="164" t="s">
        <v>278</v>
      </c>
      <c r="D128" s="165" t="s">
        <v>62</v>
      </c>
      <c r="E128" s="165" t="s">
        <v>58</v>
      </c>
      <c r="F128" s="165" t="s">
        <v>59</v>
      </c>
      <c r="G128" s="165" t="s">
        <v>279</v>
      </c>
      <c r="H128" s="165" t="s">
        <v>280</v>
      </c>
      <c r="I128" s="165" t="s">
        <v>281</v>
      </c>
      <c r="J128" s="165" t="s">
        <v>249</v>
      </c>
      <c r="K128" s="166" t="s">
        <v>282</v>
      </c>
      <c r="L128" s="167"/>
      <c r="M128" s="76" t="s">
        <v>1</v>
      </c>
      <c r="N128" s="77" t="s">
        <v>41</v>
      </c>
      <c r="O128" s="77" t="s">
        <v>283</v>
      </c>
      <c r="P128" s="77" t="s">
        <v>284</v>
      </c>
      <c r="Q128" s="77" t="s">
        <v>285</v>
      </c>
      <c r="R128" s="77" t="s">
        <v>286</v>
      </c>
      <c r="S128" s="77" t="s">
        <v>287</v>
      </c>
      <c r="T128" s="78" t="s">
        <v>288</v>
      </c>
      <c r="U128" s="162"/>
      <c r="V128" s="162"/>
      <c r="W128" s="162"/>
      <c r="X128" s="162"/>
      <c r="Y128" s="162"/>
      <c r="Z128" s="162"/>
      <c r="AA128" s="162"/>
      <c r="AB128" s="162"/>
      <c r="AC128" s="162"/>
      <c r="AD128" s="162"/>
      <c r="AE128" s="162"/>
    </row>
    <row r="129" spans="1:65" s="2" customFormat="1" ht="22.9" customHeight="1">
      <c r="A129" s="35"/>
      <c r="B129" s="36"/>
      <c r="C129" s="83" t="s">
        <v>289</v>
      </c>
      <c r="D129" s="37"/>
      <c r="E129" s="37"/>
      <c r="F129" s="37"/>
      <c r="G129" s="37"/>
      <c r="H129" s="37"/>
      <c r="I129" s="37"/>
      <c r="J129" s="168">
        <f>BK129</f>
        <v>0</v>
      </c>
      <c r="K129" s="37"/>
      <c r="L129" s="40"/>
      <c r="M129" s="79"/>
      <c r="N129" s="169"/>
      <c r="O129" s="80"/>
      <c r="P129" s="170">
        <f>P130+P152+P155+P168+P172</f>
        <v>0</v>
      </c>
      <c r="Q129" s="80"/>
      <c r="R129" s="170">
        <f>R130+R152+R155+R168+R172</f>
        <v>157.67533560000001</v>
      </c>
      <c r="S129" s="80"/>
      <c r="T129" s="171">
        <f>T130+T152+T155+T168+T172</f>
        <v>0</v>
      </c>
      <c r="U129" s="35"/>
      <c r="V129" s="35"/>
      <c r="W129" s="35"/>
      <c r="X129" s="35"/>
      <c r="Y129" s="35"/>
      <c r="Z129" s="35"/>
      <c r="AA129" s="35"/>
      <c r="AB129" s="35"/>
      <c r="AC129" s="35"/>
      <c r="AD129" s="35"/>
      <c r="AE129" s="35"/>
      <c r="AT129" s="18" t="s">
        <v>76</v>
      </c>
      <c r="AU129" s="18" t="s">
        <v>251</v>
      </c>
      <c r="BK129" s="172">
        <f>BK130+BK152+BK155+BK168+BK172</f>
        <v>0</v>
      </c>
    </row>
    <row r="130" spans="1:65" s="12" customFormat="1" ht="25.9" customHeight="1">
      <c r="B130" s="173"/>
      <c r="C130" s="174"/>
      <c r="D130" s="175" t="s">
        <v>76</v>
      </c>
      <c r="E130" s="176" t="s">
        <v>3721</v>
      </c>
      <c r="F130" s="176" t="s">
        <v>7056</v>
      </c>
      <c r="G130" s="174"/>
      <c r="H130" s="174"/>
      <c r="I130" s="177"/>
      <c r="J130" s="178">
        <f>BK130</f>
        <v>0</v>
      </c>
      <c r="K130" s="174"/>
      <c r="L130" s="179"/>
      <c r="M130" s="180"/>
      <c r="N130" s="181"/>
      <c r="O130" s="181"/>
      <c r="P130" s="182">
        <f>P131+P138+P142+P146</f>
        <v>0</v>
      </c>
      <c r="Q130" s="181"/>
      <c r="R130" s="182">
        <f>R131+R138+R142+R146</f>
        <v>1.79586</v>
      </c>
      <c r="S130" s="181"/>
      <c r="T130" s="183">
        <f>T131+T138+T142+T146</f>
        <v>0</v>
      </c>
      <c r="AR130" s="184" t="s">
        <v>85</v>
      </c>
      <c r="AT130" s="185" t="s">
        <v>76</v>
      </c>
      <c r="AU130" s="185" t="s">
        <v>77</v>
      </c>
      <c r="AY130" s="184" t="s">
        <v>292</v>
      </c>
      <c r="BK130" s="186">
        <f>BK131+BK138+BK142+BK146</f>
        <v>0</v>
      </c>
    </row>
    <row r="131" spans="1:65" s="12" customFormat="1" ht="22.9" customHeight="1">
      <c r="B131" s="173"/>
      <c r="C131" s="174"/>
      <c r="D131" s="175" t="s">
        <v>76</v>
      </c>
      <c r="E131" s="187" t="s">
        <v>7057</v>
      </c>
      <c r="F131" s="187" t="s">
        <v>7058</v>
      </c>
      <c r="G131" s="174"/>
      <c r="H131" s="174"/>
      <c r="I131" s="177"/>
      <c r="J131" s="188">
        <f>BK131</f>
        <v>0</v>
      </c>
      <c r="K131" s="174"/>
      <c r="L131" s="179"/>
      <c r="M131" s="180"/>
      <c r="N131" s="181"/>
      <c r="O131" s="181"/>
      <c r="P131" s="182">
        <f>SUM(P132:P137)</f>
        <v>0</v>
      </c>
      <c r="Q131" s="181"/>
      <c r="R131" s="182">
        <f>SUM(R132:R137)</f>
        <v>0</v>
      </c>
      <c r="S131" s="181"/>
      <c r="T131" s="183">
        <f>SUM(T132:T137)</f>
        <v>0</v>
      </c>
      <c r="AR131" s="184" t="s">
        <v>85</v>
      </c>
      <c r="AT131" s="185" t="s">
        <v>76</v>
      </c>
      <c r="AU131" s="185" t="s">
        <v>85</v>
      </c>
      <c r="AY131" s="184" t="s">
        <v>292</v>
      </c>
      <c r="BK131" s="186">
        <f>SUM(BK132:BK137)</f>
        <v>0</v>
      </c>
    </row>
    <row r="132" spans="1:65" s="2" customFormat="1" ht="16.5" customHeight="1">
      <c r="A132" s="35"/>
      <c r="B132" s="36"/>
      <c r="C132" s="189" t="s">
        <v>85</v>
      </c>
      <c r="D132" s="189" t="s">
        <v>294</v>
      </c>
      <c r="E132" s="190" t="s">
        <v>3723</v>
      </c>
      <c r="F132" s="191" t="s">
        <v>7059</v>
      </c>
      <c r="G132" s="192" t="s">
        <v>407</v>
      </c>
      <c r="H132" s="193">
        <v>350</v>
      </c>
      <c r="I132" s="194"/>
      <c r="J132" s="195">
        <f t="shared" ref="J132:J137" si="0">ROUND(I132*H132,2)</f>
        <v>0</v>
      </c>
      <c r="K132" s="191" t="s">
        <v>1</v>
      </c>
      <c r="L132" s="40"/>
      <c r="M132" s="196" t="s">
        <v>1</v>
      </c>
      <c r="N132" s="197" t="s">
        <v>42</v>
      </c>
      <c r="O132" s="72"/>
      <c r="P132" s="198">
        <f t="shared" ref="P132:P137" si="1">O132*H132</f>
        <v>0</v>
      </c>
      <c r="Q132" s="198">
        <v>0</v>
      </c>
      <c r="R132" s="198">
        <f t="shared" ref="R132:R137" si="2">Q132*H132</f>
        <v>0</v>
      </c>
      <c r="S132" s="198">
        <v>0</v>
      </c>
      <c r="T132" s="199">
        <f t="shared" ref="T132:T137" si="3">S132*H132</f>
        <v>0</v>
      </c>
      <c r="U132" s="35"/>
      <c r="V132" s="35"/>
      <c r="W132" s="35"/>
      <c r="X132" s="35"/>
      <c r="Y132" s="35"/>
      <c r="Z132" s="35"/>
      <c r="AA132" s="35"/>
      <c r="AB132" s="35"/>
      <c r="AC132" s="35"/>
      <c r="AD132" s="35"/>
      <c r="AE132" s="35"/>
      <c r="AR132" s="200" t="s">
        <v>299</v>
      </c>
      <c r="AT132" s="200" t="s">
        <v>294</v>
      </c>
      <c r="AU132" s="200" t="s">
        <v>120</v>
      </c>
      <c r="AY132" s="18" t="s">
        <v>292</v>
      </c>
      <c r="BE132" s="201">
        <f t="shared" ref="BE132:BE137" si="4">IF(N132="základní",J132,0)</f>
        <v>0</v>
      </c>
      <c r="BF132" s="201">
        <f t="shared" ref="BF132:BF137" si="5">IF(N132="snížená",J132,0)</f>
        <v>0</v>
      </c>
      <c r="BG132" s="201">
        <f t="shared" ref="BG132:BG137" si="6">IF(N132="zákl. přenesená",J132,0)</f>
        <v>0</v>
      </c>
      <c r="BH132" s="201">
        <f t="shared" ref="BH132:BH137" si="7">IF(N132="sníž. přenesená",J132,0)</f>
        <v>0</v>
      </c>
      <c r="BI132" s="201">
        <f t="shared" ref="BI132:BI137" si="8">IF(N132="nulová",J132,0)</f>
        <v>0</v>
      </c>
      <c r="BJ132" s="18" t="s">
        <v>85</v>
      </c>
      <c r="BK132" s="201">
        <f t="shared" ref="BK132:BK137" si="9">ROUND(I132*H132,2)</f>
        <v>0</v>
      </c>
      <c r="BL132" s="18" t="s">
        <v>299</v>
      </c>
      <c r="BM132" s="200" t="s">
        <v>7060</v>
      </c>
    </row>
    <row r="133" spans="1:65" s="2" customFormat="1" ht="21.75" customHeight="1">
      <c r="A133" s="35"/>
      <c r="B133" s="36"/>
      <c r="C133" s="189" t="s">
        <v>120</v>
      </c>
      <c r="D133" s="189" t="s">
        <v>294</v>
      </c>
      <c r="E133" s="190" t="s">
        <v>3726</v>
      </c>
      <c r="F133" s="191" t="s">
        <v>7061</v>
      </c>
      <c r="G133" s="192" t="s">
        <v>407</v>
      </c>
      <c r="H133" s="193">
        <v>94</v>
      </c>
      <c r="I133" s="194"/>
      <c r="J133" s="195">
        <f t="shared" si="0"/>
        <v>0</v>
      </c>
      <c r="K133" s="191" t="s">
        <v>1</v>
      </c>
      <c r="L133" s="40"/>
      <c r="M133" s="196" t="s">
        <v>1</v>
      </c>
      <c r="N133" s="197" t="s">
        <v>42</v>
      </c>
      <c r="O133" s="72"/>
      <c r="P133" s="198">
        <f t="shared" si="1"/>
        <v>0</v>
      </c>
      <c r="Q133" s="198">
        <v>0</v>
      </c>
      <c r="R133" s="198">
        <f t="shared" si="2"/>
        <v>0</v>
      </c>
      <c r="S133" s="198">
        <v>0</v>
      </c>
      <c r="T133" s="199">
        <f t="shared" si="3"/>
        <v>0</v>
      </c>
      <c r="U133" s="35"/>
      <c r="V133" s="35"/>
      <c r="W133" s="35"/>
      <c r="X133" s="35"/>
      <c r="Y133" s="35"/>
      <c r="Z133" s="35"/>
      <c r="AA133" s="35"/>
      <c r="AB133" s="35"/>
      <c r="AC133" s="35"/>
      <c r="AD133" s="35"/>
      <c r="AE133" s="35"/>
      <c r="AR133" s="200" t="s">
        <v>299</v>
      </c>
      <c r="AT133" s="200" t="s">
        <v>294</v>
      </c>
      <c r="AU133" s="200" t="s">
        <v>120</v>
      </c>
      <c r="AY133" s="18" t="s">
        <v>292</v>
      </c>
      <c r="BE133" s="201">
        <f t="shared" si="4"/>
        <v>0</v>
      </c>
      <c r="BF133" s="201">
        <f t="shared" si="5"/>
        <v>0</v>
      </c>
      <c r="BG133" s="201">
        <f t="shared" si="6"/>
        <v>0</v>
      </c>
      <c r="BH133" s="201">
        <f t="shared" si="7"/>
        <v>0</v>
      </c>
      <c r="BI133" s="201">
        <f t="shared" si="8"/>
        <v>0</v>
      </c>
      <c r="BJ133" s="18" t="s">
        <v>85</v>
      </c>
      <c r="BK133" s="201">
        <f t="shared" si="9"/>
        <v>0</v>
      </c>
      <c r="BL133" s="18" t="s">
        <v>299</v>
      </c>
      <c r="BM133" s="200" t="s">
        <v>7062</v>
      </c>
    </row>
    <row r="134" spans="1:65" s="2" customFormat="1" ht="16.5" customHeight="1">
      <c r="A134" s="35"/>
      <c r="B134" s="36"/>
      <c r="C134" s="189" t="s">
        <v>317</v>
      </c>
      <c r="D134" s="189" t="s">
        <v>294</v>
      </c>
      <c r="E134" s="190" t="s">
        <v>3729</v>
      </c>
      <c r="F134" s="191" t="s">
        <v>7063</v>
      </c>
      <c r="G134" s="192" t="s">
        <v>407</v>
      </c>
      <c r="H134" s="193">
        <v>94</v>
      </c>
      <c r="I134" s="194"/>
      <c r="J134" s="195">
        <f t="shared" si="0"/>
        <v>0</v>
      </c>
      <c r="K134" s="191" t="s">
        <v>1</v>
      </c>
      <c r="L134" s="40"/>
      <c r="M134" s="196" t="s">
        <v>1</v>
      </c>
      <c r="N134" s="197" t="s">
        <v>42</v>
      </c>
      <c r="O134" s="72"/>
      <c r="P134" s="198">
        <f t="shared" si="1"/>
        <v>0</v>
      </c>
      <c r="Q134" s="198">
        <v>0</v>
      </c>
      <c r="R134" s="198">
        <f t="shared" si="2"/>
        <v>0</v>
      </c>
      <c r="S134" s="198">
        <v>0</v>
      </c>
      <c r="T134" s="199">
        <f t="shared" si="3"/>
        <v>0</v>
      </c>
      <c r="U134" s="35"/>
      <c r="V134" s="35"/>
      <c r="W134" s="35"/>
      <c r="X134" s="35"/>
      <c r="Y134" s="35"/>
      <c r="Z134" s="35"/>
      <c r="AA134" s="35"/>
      <c r="AB134" s="35"/>
      <c r="AC134" s="35"/>
      <c r="AD134" s="35"/>
      <c r="AE134" s="35"/>
      <c r="AR134" s="200" t="s">
        <v>299</v>
      </c>
      <c r="AT134" s="200" t="s">
        <v>294</v>
      </c>
      <c r="AU134" s="200" t="s">
        <v>120</v>
      </c>
      <c r="AY134" s="18" t="s">
        <v>292</v>
      </c>
      <c r="BE134" s="201">
        <f t="shared" si="4"/>
        <v>0</v>
      </c>
      <c r="BF134" s="201">
        <f t="shared" si="5"/>
        <v>0</v>
      </c>
      <c r="BG134" s="201">
        <f t="shared" si="6"/>
        <v>0</v>
      </c>
      <c r="BH134" s="201">
        <f t="shared" si="7"/>
        <v>0</v>
      </c>
      <c r="BI134" s="201">
        <f t="shared" si="8"/>
        <v>0</v>
      </c>
      <c r="BJ134" s="18" t="s">
        <v>85</v>
      </c>
      <c r="BK134" s="201">
        <f t="shared" si="9"/>
        <v>0</v>
      </c>
      <c r="BL134" s="18" t="s">
        <v>299</v>
      </c>
      <c r="BM134" s="200" t="s">
        <v>7064</v>
      </c>
    </row>
    <row r="135" spans="1:65" s="2" customFormat="1" ht="16.5" customHeight="1">
      <c r="A135" s="35"/>
      <c r="B135" s="36"/>
      <c r="C135" s="189" t="s">
        <v>299</v>
      </c>
      <c r="D135" s="189" t="s">
        <v>294</v>
      </c>
      <c r="E135" s="190" t="s">
        <v>3732</v>
      </c>
      <c r="F135" s="191" t="s">
        <v>7065</v>
      </c>
      <c r="G135" s="192" t="s">
        <v>407</v>
      </c>
      <c r="H135" s="193">
        <v>350</v>
      </c>
      <c r="I135" s="194"/>
      <c r="J135" s="195">
        <f t="shared" si="0"/>
        <v>0</v>
      </c>
      <c r="K135" s="191" t="s">
        <v>1</v>
      </c>
      <c r="L135" s="40"/>
      <c r="M135" s="196" t="s">
        <v>1</v>
      </c>
      <c r="N135" s="197" t="s">
        <v>42</v>
      </c>
      <c r="O135" s="72"/>
      <c r="P135" s="198">
        <f t="shared" si="1"/>
        <v>0</v>
      </c>
      <c r="Q135" s="198">
        <v>0</v>
      </c>
      <c r="R135" s="198">
        <f t="shared" si="2"/>
        <v>0</v>
      </c>
      <c r="S135" s="198">
        <v>0</v>
      </c>
      <c r="T135" s="199">
        <f t="shared" si="3"/>
        <v>0</v>
      </c>
      <c r="U135" s="35"/>
      <c r="V135" s="35"/>
      <c r="W135" s="35"/>
      <c r="X135" s="35"/>
      <c r="Y135" s="35"/>
      <c r="Z135" s="35"/>
      <c r="AA135" s="35"/>
      <c r="AB135" s="35"/>
      <c r="AC135" s="35"/>
      <c r="AD135" s="35"/>
      <c r="AE135" s="35"/>
      <c r="AR135" s="200" t="s">
        <v>299</v>
      </c>
      <c r="AT135" s="200" t="s">
        <v>294</v>
      </c>
      <c r="AU135" s="200" t="s">
        <v>120</v>
      </c>
      <c r="AY135" s="18" t="s">
        <v>292</v>
      </c>
      <c r="BE135" s="201">
        <f t="shared" si="4"/>
        <v>0</v>
      </c>
      <c r="BF135" s="201">
        <f t="shared" si="5"/>
        <v>0</v>
      </c>
      <c r="BG135" s="201">
        <f t="shared" si="6"/>
        <v>0</v>
      </c>
      <c r="BH135" s="201">
        <f t="shared" si="7"/>
        <v>0</v>
      </c>
      <c r="BI135" s="201">
        <f t="shared" si="8"/>
        <v>0</v>
      </c>
      <c r="BJ135" s="18" t="s">
        <v>85</v>
      </c>
      <c r="BK135" s="201">
        <f t="shared" si="9"/>
        <v>0</v>
      </c>
      <c r="BL135" s="18" t="s">
        <v>299</v>
      </c>
      <c r="BM135" s="200" t="s">
        <v>7066</v>
      </c>
    </row>
    <row r="136" spans="1:65" s="2" customFormat="1" ht="16.5" customHeight="1">
      <c r="A136" s="35"/>
      <c r="B136" s="36"/>
      <c r="C136" s="189" t="s">
        <v>341</v>
      </c>
      <c r="D136" s="189" t="s">
        <v>294</v>
      </c>
      <c r="E136" s="190" t="s">
        <v>3735</v>
      </c>
      <c r="F136" s="191" t="s">
        <v>7067</v>
      </c>
      <c r="G136" s="192" t="s">
        <v>3216</v>
      </c>
      <c r="H136" s="193">
        <v>18</v>
      </c>
      <c r="I136" s="194"/>
      <c r="J136" s="195">
        <f t="shared" si="0"/>
        <v>0</v>
      </c>
      <c r="K136" s="191" t="s">
        <v>1</v>
      </c>
      <c r="L136" s="40"/>
      <c r="M136" s="196" t="s">
        <v>1</v>
      </c>
      <c r="N136" s="197" t="s">
        <v>42</v>
      </c>
      <c r="O136" s="72"/>
      <c r="P136" s="198">
        <f t="shared" si="1"/>
        <v>0</v>
      </c>
      <c r="Q136" s="198">
        <v>0</v>
      </c>
      <c r="R136" s="198">
        <f t="shared" si="2"/>
        <v>0</v>
      </c>
      <c r="S136" s="198">
        <v>0</v>
      </c>
      <c r="T136" s="199">
        <f t="shared" si="3"/>
        <v>0</v>
      </c>
      <c r="U136" s="35"/>
      <c r="V136" s="35"/>
      <c r="W136" s="35"/>
      <c r="X136" s="35"/>
      <c r="Y136" s="35"/>
      <c r="Z136" s="35"/>
      <c r="AA136" s="35"/>
      <c r="AB136" s="35"/>
      <c r="AC136" s="35"/>
      <c r="AD136" s="35"/>
      <c r="AE136" s="35"/>
      <c r="AR136" s="200" t="s">
        <v>299</v>
      </c>
      <c r="AT136" s="200" t="s">
        <v>294</v>
      </c>
      <c r="AU136" s="200" t="s">
        <v>120</v>
      </c>
      <c r="AY136" s="18" t="s">
        <v>292</v>
      </c>
      <c r="BE136" s="201">
        <f t="shared" si="4"/>
        <v>0</v>
      </c>
      <c r="BF136" s="201">
        <f t="shared" si="5"/>
        <v>0</v>
      </c>
      <c r="BG136" s="201">
        <f t="shared" si="6"/>
        <v>0</v>
      </c>
      <c r="BH136" s="201">
        <f t="shared" si="7"/>
        <v>0</v>
      </c>
      <c r="BI136" s="201">
        <f t="shared" si="8"/>
        <v>0</v>
      </c>
      <c r="BJ136" s="18" t="s">
        <v>85</v>
      </c>
      <c r="BK136" s="201">
        <f t="shared" si="9"/>
        <v>0</v>
      </c>
      <c r="BL136" s="18" t="s">
        <v>299</v>
      </c>
      <c r="BM136" s="200" t="s">
        <v>7068</v>
      </c>
    </row>
    <row r="137" spans="1:65" s="2" customFormat="1" ht="16.5" customHeight="1">
      <c r="A137" s="35"/>
      <c r="B137" s="36"/>
      <c r="C137" s="189" t="s">
        <v>346</v>
      </c>
      <c r="D137" s="189" t="s">
        <v>294</v>
      </c>
      <c r="E137" s="190" t="s">
        <v>3738</v>
      </c>
      <c r="F137" s="191" t="s">
        <v>7069</v>
      </c>
      <c r="G137" s="192" t="s">
        <v>3216</v>
      </c>
      <c r="H137" s="193">
        <v>7</v>
      </c>
      <c r="I137" s="194"/>
      <c r="J137" s="195">
        <f t="shared" si="0"/>
        <v>0</v>
      </c>
      <c r="K137" s="191" t="s">
        <v>1</v>
      </c>
      <c r="L137" s="40"/>
      <c r="M137" s="196" t="s">
        <v>1</v>
      </c>
      <c r="N137" s="197" t="s">
        <v>42</v>
      </c>
      <c r="O137" s="72"/>
      <c r="P137" s="198">
        <f t="shared" si="1"/>
        <v>0</v>
      </c>
      <c r="Q137" s="198">
        <v>0</v>
      </c>
      <c r="R137" s="198">
        <f t="shared" si="2"/>
        <v>0</v>
      </c>
      <c r="S137" s="198">
        <v>0</v>
      </c>
      <c r="T137" s="199">
        <f t="shared" si="3"/>
        <v>0</v>
      </c>
      <c r="U137" s="35"/>
      <c r="V137" s="35"/>
      <c r="W137" s="35"/>
      <c r="X137" s="35"/>
      <c r="Y137" s="35"/>
      <c r="Z137" s="35"/>
      <c r="AA137" s="35"/>
      <c r="AB137" s="35"/>
      <c r="AC137" s="35"/>
      <c r="AD137" s="35"/>
      <c r="AE137" s="35"/>
      <c r="AR137" s="200" t="s">
        <v>299</v>
      </c>
      <c r="AT137" s="200" t="s">
        <v>294</v>
      </c>
      <c r="AU137" s="200" t="s">
        <v>120</v>
      </c>
      <c r="AY137" s="18" t="s">
        <v>292</v>
      </c>
      <c r="BE137" s="201">
        <f t="shared" si="4"/>
        <v>0</v>
      </c>
      <c r="BF137" s="201">
        <f t="shared" si="5"/>
        <v>0</v>
      </c>
      <c r="BG137" s="201">
        <f t="shared" si="6"/>
        <v>0</v>
      </c>
      <c r="BH137" s="201">
        <f t="shared" si="7"/>
        <v>0</v>
      </c>
      <c r="BI137" s="201">
        <f t="shared" si="8"/>
        <v>0</v>
      </c>
      <c r="BJ137" s="18" t="s">
        <v>85</v>
      </c>
      <c r="BK137" s="201">
        <f t="shared" si="9"/>
        <v>0</v>
      </c>
      <c r="BL137" s="18" t="s">
        <v>299</v>
      </c>
      <c r="BM137" s="200" t="s">
        <v>7070</v>
      </c>
    </row>
    <row r="138" spans="1:65" s="12" customFormat="1" ht="22.9" customHeight="1">
      <c r="B138" s="173"/>
      <c r="C138" s="174"/>
      <c r="D138" s="175" t="s">
        <v>76</v>
      </c>
      <c r="E138" s="187" t="s">
        <v>3783</v>
      </c>
      <c r="F138" s="187" t="s">
        <v>7071</v>
      </c>
      <c r="G138" s="174"/>
      <c r="H138" s="174"/>
      <c r="I138" s="177"/>
      <c r="J138" s="188">
        <f>BK138</f>
        <v>0</v>
      </c>
      <c r="K138" s="174"/>
      <c r="L138" s="179"/>
      <c r="M138" s="180"/>
      <c r="N138" s="181"/>
      <c r="O138" s="181"/>
      <c r="P138" s="182">
        <f>SUM(P139:P141)</f>
        <v>0</v>
      </c>
      <c r="Q138" s="181"/>
      <c r="R138" s="182">
        <f>SUM(R139:R141)</f>
        <v>1.79586</v>
      </c>
      <c r="S138" s="181"/>
      <c r="T138" s="183">
        <f>SUM(T139:T141)</f>
        <v>0</v>
      </c>
      <c r="AR138" s="184" t="s">
        <v>85</v>
      </c>
      <c r="AT138" s="185" t="s">
        <v>76</v>
      </c>
      <c r="AU138" s="185" t="s">
        <v>85</v>
      </c>
      <c r="AY138" s="184" t="s">
        <v>292</v>
      </c>
      <c r="BK138" s="186">
        <f>SUM(BK139:BK141)</f>
        <v>0</v>
      </c>
    </row>
    <row r="139" spans="1:65" s="2" customFormat="1" ht="44.25" customHeight="1">
      <c r="A139" s="35"/>
      <c r="B139" s="36"/>
      <c r="C139" s="189" t="s">
        <v>352</v>
      </c>
      <c r="D139" s="189" t="s">
        <v>294</v>
      </c>
      <c r="E139" s="190" t="s">
        <v>3741</v>
      </c>
      <c r="F139" s="191" t="s">
        <v>7072</v>
      </c>
      <c r="G139" s="192" t="s">
        <v>581</v>
      </c>
      <c r="H139" s="193">
        <v>1</v>
      </c>
      <c r="I139" s="194"/>
      <c r="J139" s="195">
        <f>ROUND(I139*H139,2)</f>
        <v>0</v>
      </c>
      <c r="K139" s="191" t="s">
        <v>1</v>
      </c>
      <c r="L139" s="40"/>
      <c r="M139" s="196" t="s">
        <v>1</v>
      </c>
      <c r="N139" s="197" t="s">
        <v>42</v>
      </c>
      <c r="O139" s="72"/>
      <c r="P139" s="198">
        <f>O139*H139</f>
        <v>0</v>
      </c>
      <c r="Q139" s="198">
        <v>1.79586</v>
      </c>
      <c r="R139" s="198">
        <f>Q139*H139</f>
        <v>1.79586</v>
      </c>
      <c r="S139" s="198">
        <v>0</v>
      </c>
      <c r="T139" s="199">
        <f>S139*H139</f>
        <v>0</v>
      </c>
      <c r="U139" s="35"/>
      <c r="V139" s="35"/>
      <c r="W139" s="35"/>
      <c r="X139" s="35"/>
      <c r="Y139" s="35"/>
      <c r="Z139" s="35"/>
      <c r="AA139" s="35"/>
      <c r="AB139" s="35"/>
      <c r="AC139" s="35"/>
      <c r="AD139" s="35"/>
      <c r="AE139" s="35"/>
      <c r="AR139" s="200" t="s">
        <v>829</v>
      </c>
      <c r="AT139" s="200" t="s">
        <v>294</v>
      </c>
      <c r="AU139" s="200" t="s">
        <v>120</v>
      </c>
      <c r="AY139" s="18" t="s">
        <v>292</v>
      </c>
      <c r="BE139" s="201">
        <f>IF(N139="základní",J139,0)</f>
        <v>0</v>
      </c>
      <c r="BF139" s="201">
        <f>IF(N139="snížená",J139,0)</f>
        <v>0</v>
      </c>
      <c r="BG139" s="201">
        <f>IF(N139="zákl. přenesená",J139,0)</f>
        <v>0</v>
      </c>
      <c r="BH139" s="201">
        <f>IF(N139="sníž. přenesená",J139,0)</f>
        <v>0</v>
      </c>
      <c r="BI139" s="201">
        <f>IF(N139="nulová",J139,0)</f>
        <v>0</v>
      </c>
      <c r="BJ139" s="18" t="s">
        <v>85</v>
      </c>
      <c r="BK139" s="201">
        <f>ROUND(I139*H139,2)</f>
        <v>0</v>
      </c>
      <c r="BL139" s="18" t="s">
        <v>829</v>
      </c>
      <c r="BM139" s="200" t="s">
        <v>7073</v>
      </c>
    </row>
    <row r="140" spans="1:65" s="2" customFormat="1" ht="33" customHeight="1">
      <c r="A140" s="35"/>
      <c r="B140" s="36"/>
      <c r="C140" s="189" t="s">
        <v>357</v>
      </c>
      <c r="D140" s="189" t="s">
        <v>294</v>
      </c>
      <c r="E140" s="190" t="s">
        <v>7074</v>
      </c>
      <c r="F140" s="191" t="s">
        <v>7075</v>
      </c>
      <c r="G140" s="192" t="s">
        <v>581</v>
      </c>
      <c r="H140" s="193">
        <v>1</v>
      </c>
      <c r="I140" s="194"/>
      <c r="J140" s="195">
        <f>ROUND(I140*H140,2)</f>
        <v>0</v>
      </c>
      <c r="K140" s="191" t="s">
        <v>1</v>
      </c>
      <c r="L140" s="40"/>
      <c r="M140" s="196" t="s">
        <v>1</v>
      </c>
      <c r="N140" s="197" t="s">
        <v>42</v>
      </c>
      <c r="O140" s="72"/>
      <c r="P140" s="198">
        <f>O140*H140</f>
        <v>0</v>
      </c>
      <c r="Q140" s="198">
        <v>0</v>
      </c>
      <c r="R140" s="198">
        <f>Q140*H140</f>
        <v>0</v>
      </c>
      <c r="S140" s="198">
        <v>0</v>
      </c>
      <c r="T140" s="199">
        <f>S140*H140</f>
        <v>0</v>
      </c>
      <c r="U140" s="35"/>
      <c r="V140" s="35"/>
      <c r="W140" s="35"/>
      <c r="X140" s="35"/>
      <c r="Y140" s="35"/>
      <c r="Z140" s="35"/>
      <c r="AA140" s="35"/>
      <c r="AB140" s="35"/>
      <c r="AC140" s="35"/>
      <c r="AD140" s="35"/>
      <c r="AE140" s="35"/>
      <c r="AR140" s="200" t="s">
        <v>829</v>
      </c>
      <c r="AT140" s="200" t="s">
        <v>294</v>
      </c>
      <c r="AU140" s="200" t="s">
        <v>120</v>
      </c>
      <c r="AY140" s="18" t="s">
        <v>292</v>
      </c>
      <c r="BE140" s="201">
        <f>IF(N140="základní",J140,0)</f>
        <v>0</v>
      </c>
      <c r="BF140" s="201">
        <f>IF(N140="snížená",J140,0)</f>
        <v>0</v>
      </c>
      <c r="BG140" s="201">
        <f>IF(N140="zákl. přenesená",J140,0)</f>
        <v>0</v>
      </c>
      <c r="BH140" s="201">
        <f>IF(N140="sníž. přenesená",J140,0)</f>
        <v>0</v>
      </c>
      <c r="BI140" s="201">
        <f>IF(N140="nulová",J140,0)</f>
        <v>0</v>
      </c>
      <c r="BJ140" s="18" t="s">
        <v>85</v>
      </c>
      <c r="BK140" s="201">
        <f>ROUND(I140*H140,2)</f>
        <v>0</v>
      </c>
      <c r="BL140" s="18" t="s">
        <v>829</v>
      </c>
      <c r="BM140" s="200" t="s">
        <v>7076</v>
      </c>
    </row>
    <row r="141" spans="1:65" s="2" customFormat="1" ht="16.5" customHeight="1">
      <c r="A141" s="35"/>
      <c r="B141" s="36"/>
      <c r="C141" s="189" t="s">
        <v>362</v>
      </c>
      <c r="D141" s="189" t="s">
        <v>294</v>
      </c>
      <c r="E141" s="190" t="s">
        <v>3744</v>
      </c>
      <c r="F141" s="191" t="s">
        <v>7077</v>
      </c>
      <c r="G141" s="192" t="s">
        <v>3216</v>
      </c>
      <c r="H141" s="193">
        <v>1</v>
      </c>
      <c r="I141" s="194"/>
      <c r="J141" s="195">
        <f>ROUND(I141*H141,2)</f>
        <v>0</v>
      </c>
      <c r="K141" s="191" t="s">
        <v>1</v>
      </c>
      <c r="L141" s="40"/>
      <c r="M141" s="196" t="s">
        <v>1</v>
      </c>
      <c r="N141" s="197" t="s">
        <v>42</v>
      </c>
      <c r="O141" s="72"/>
      <c r="P141" s="198">
        <f>O141*H141</f>
        <v>0</v>
      </c>
      <c r="Q141" s="198">
        <v>0</v>
      </c>
      <c r="R141" s="198">
        <f>Q141*H141</f>
        <v>0</v>
      </c>
      <c r="S141" s="198">
        <v>0</v>
      </c>
      <c r="T141" s="199">
        <f>S141*H141</f>
        <v>0</v>
      </c>
      <c r="U141" s="35"/>
      <c r="V141" s="35"/>
      <c r="W141" s="35"/>
      <c r="X141" s="35"/>
      <c r="Y141" s="35"/>
      <c r="Z141" s="35"/>
      <c r="AA141" s="35"/>
      <c r="AB141" s="35"/>
      <c r="AC141" s="35"/>
      <c r="AD141" s="35"/>
      <c r="AE141" s="35"/>
      <c r="AR141" s="200" t="s">
        <v>299</v>
      </c>
      <c r="AT141" s="200" t="s">
        <v>294</v>
      </c>
      <c r="AU141" s="200" t="s">
        <v>120</v>
      </c>
      <c r="AY141" s="18" t="s">
        <v>292</v>
      </c>
      <c r="BE141" s="201">
        <f>IF(N141="základní",J141,0)</f>
        <v>0</v>
      </c>
      <c r="BF141" s="201">
        <f>IF(N141="snížená",J141,0)</f>
        <v>0</v>
      </c>
      <c r="BG141" s="201">
        <f>IF(N141="zákl. přenesená",J141,0)</f>
        <v>0</v>
      </c>
      <c r="BH141" s="201">
        <f>IF(N141="sníž. přenesená",J141,0)</f>
        <v>0</v>
      </c>
      <c r="BI141" s="201">
        <f>IF(N141="nulová",J141,0)</f>
        <v>0</v>
      </c>
      <c r="BJ141" s="18" t="s">
        <v>85</v>
      </c>
      <c r="BK141" s="201">
        <f>ROUND(I141*H141,2)</f>
        <v>0</v>
      </c>
      <c r="BL141" s="18" t="s">
        <v>299</v>
      </c>
      <c r="BM141" s="200" t="s">
        <v>7078</v>
      </c>
    </row>
    <row r="142" spans="1:65" s="12" customFormat="1" ht="22.9" customHeight="1">
      <c r="B142" s="173"/>
      <c r="C142" s="174"/>
      <c r="D142" s="175" t="s">
        <v>76</v>
      </c>
      <c r="E142" s="187" t="s">
        <v>7079</v>
      </c>
      <c r="F142" s="187" t="s">
        <v>7080</v>
      </c>
      <c r="G142" s="174"/>
      <c r="H142" s="174"/>
      <c r="I142" s="177"/>
      <c r="J142" s="188">
        <f>BK142</f>
        <v>0</v>
      </c>
      <c r="K142" s="174"/>
      <c r="L142" s="179"/>
      <c r="M142" s="180"/>
      <c r="N142" s="181"/>
      <c r="O142" s="181"/>
      <c r="P142" s="182">
        <f>SUM(P143:P145)</f>
        <v>0</v>
      </c>
      <c r="Q142" s="181"/>
      <c r="R142" s="182">
        <f>SUM(R143:R145)</f>
        <v>0</v>
      </c>
      <c r="S142" s="181"/>
      <c r="T142" s="183">
        <f>SUM(T143:T145)</f>
        <v>0</v>
      </c>
      <c r="AR142" s="184" t="s">
        <v>85</v>
      </c>
      <c r="AT142" s="185" t="s">
        <v>76</v>
      </c>
      <c r="AU142" s="185" t="s">
        <v>85</v>
      </c>
      <c r="AY142" s="184" t="s">
        <v>292</v>
      </c>
      <c r="BK142" s="186">
        <f>SUM(BK143:BK145)</f>
        <v>0</v>
      </c>
    </row>
    <row r="143" spans="1:65" s="2" customFormat="1" ht="16.5" customHeight="1">
      <c r="A143" s="35"/>
      <c r="B143" s="36"/>
      <c r="C143" s="189" t="s">
        <v>368</v>
      </c>
      <c r="D143" s="189" t="s">
        <v>294</v>
      </c>
      <c r="E143" s="190" t="s">
        <v>3747</v>
      </c>
      <c r="F143" s="191" t="s">
        <v>7081</v>
      </c>
      <c r="G143" s="192" t="s">
        <v>3216</v>
      </c>
      <c r="H143" s="193">
        <v>24</v>
      </c>
      <c r="I143" s="194"/>
      <c r="J143" s="195">
        <f>ROUND(I143*H143,2)</f>
        <v>0</v>
      </c>
      <c r="K143" s="191" t="s">
        <v>1</v>
      </c>
      <c r="L143" s="40"/>
      <c r="M143" s="196" t="s">
        <v>1</v>
      </c>
      <c r="N143" s="197" t="s">
        <v>42</v>
      </c>
      <c r="O143" s="72"/>
      <c r="P143" s="198">
        <f>O143*H143</f>
        <v>0</v>
      </c>
      <c r="Q143" s="198">
        <v>0</v>
      </c>
      <c r="R143" s="198">
        <f>Q143*H143</f>
        <v>0</v>
      </c>
      <c r="S143" s="198">
        <v>0</v>
      </c>
      <c r="T143" s="199">
        <f>S143*H143</f>
        <v>0</v>
      </c>
      <c r="U143" s="35"/>
      <c r="V143" s="35"/>
      <c r="W143" s="35"/>
      <c r="X143" s="35"/>
      <c r="Y143" s="35"/>
      <c r="Z143" s="35"/>
      <c r="AA143" s="35"/>
      <c r="AB143" s="35"/>
      <c r="AC143" s="35"/>
      <c r="AD143" s="35"/>
      <c r="AE143" s="35"/>
      <c r="AR143" s="200" t="s">
        <v>299</v>
      </c>
      <c r="AT143" s="200" t="s">
        <v>294</v>
      </c>
      <c r="AU143" s="200" t="s">
        <v>120</v>
      </c>
      <c r="AY143" s="18" t="s">
        <v>292</v>
      </c>
      <c r="BE143" s="201">
        <f>IF(N143="základní",J143,0)</f>
        <v>0</v>
      </c>
      <c r="BF143" s="201">
        <f>IF(N143="snížená",J143,0)</f>
        <v>0</v>
      </c>
      <c r="BG143" s="201">
        <f>IF(N143="zákl. přenesená",J143,0)</f>
        <v>0</v>
      </c>
      <c r="BH143" s="201">
        <f>IF(N143="sníž. přenesená",J143,0)</f>
        <v>0</v>
      </c>
      <c r="BI143" s="201">
        <f>IF(N143="nulová",J143,0)</f>
        <v>0</v>
      </c>
      <c r="BJ143" s="18" t="s">
        <v>85</v>
      </c>
      <c r="BK143" s="201">
        <f>ROUND(I143*H143,2)</f>
        <v>0</v>
      </c>
      <c r="BL143" s="18" t="s">
        <v>299</v>
      </c>
      <c r="BM143" s="200" t="s">
        <v>7082</v>
      </c>
    </row>
    <row r="144" spans="1:65" s="2" customFormat="1" ht="16.5" customHeight="1">
      <c r="A144" s="35"/>
      <c r="B144" s="36"/>
      <c r="C144" s="189" t="s">
        <v>372</v>
      </c>
      <c r="D144" s="189" t="s">
        <v>294</v>
      </c>
      <c r="E144" s="190" t="s">
        <v>3750</v>
      </c>
      <c r="F144" s="191" t="s">
        <v>7083</v>
      </c>
      <c r="G144" s="192" t="s">
        <v>3216</v>
      </c>
      <c r="H144" s="193">
        <v>12</v>
      </c>
      <c r="I144" s="194"/>
      <c r="J144" s="195">
        <f>ROUND(I144*H144,2)</f>
        <v>0</v>
      </c>
      <c r="K144" s="191" t="s">
        <v>1</v>
      </c>
      <c r="L144" s="40"/>
      <c r="M144" s="196" t="s">
        <v>1</v>
      </c>
      <c r="N144" s="197" t="s">
        <v>42</v>
      </c>
      <c r="O144" s="72"/>
      <c r="P144" s="198">
        <f>O144*H144</f>
        <v>0</v>
      </c>
      <c r="Q144" s="198">
        <v>0</v>
      </c>
      <c r="R144" s="198">
        <f>Q144*H144</f>
        <v>0</v>
      </c>
      <c r="S144" s="198">
        <v>0</v>
      </c>
      <c r="T144" s="199">
        <f>S144*H144</f>
        <v>0</v>
      </c>
      <c r="U144" s="35"/>
      <c r="V144" s="35"/>
      <c r="W144" s="35"/>
      <c r="X144" s="35"/>
      <c r="Y144" s="35"/>
      <c r="Z144" s="35"/>
      <c r="AA144" s="35"/>
      <c r="AB144" s="35"/>
      <c r="AC144" s="35"/>
      <c r="AD144" s="35"/>
      <c r="AE144" s="35"/>
      <c r="AR144" s="200" t="s">
        <v>299</v>
      </c>
      <c r="AT144" s="200" t="s">
        <v>294</v>
      </c>
      <c r="AU144" s="200" t="s">
        <v>120</v>
      </c>
      <c r="AY144" s="18" t="s">
        <v>292</v>
      </c>
      <c r="BE144" s="201">
        <f>IF(N144="základní",J144,0)</f>
        <v>0</v>
      </c>
      <c r="BF144" s="201">
        <f>IF(N144="snížená",J144,0)</f>
        <v>0</v>
      </c>
      <c r="BG144" s="201">
        <f>IF(N144="zákl. přenesená",J144,0)</f>
        <v>0</v>
      </c>
      <c r="BH144" s="201">
        <f>IF(N144="sníž. přenesená",J144,0)</f>
        <v>0</v>
      </c>
      <c r="BI144" s="201">
        <f>IF(N144="nulová",J144,0)</f>
        <v>0</v>
      </c>
      <c r="BJ144" s="18" t="s">
        <v>85</v>
      </c>
      <c r="BK144" s="201">
        <f>ROUND(I144*H144,2)</f>
        <v>0</v>
      </c>
      <c r="BL144" s="18" t="s">
        <v>299</v>
      </c>
      <c r="BM144" s="200" t="s">
        <v>7084</v>
      </c>
    </row>
    <row r="145" spans="1:65" s="2" customFormat="1" ht="21.75" customHeight="1">
      <c r="A145" s="35"/>
      <c r="B145" s="36"/>
      <c r="C145" s="189" t="s">
        <v>399</v>
      </c>
      <c r="D145" s="189" t="s">
        <v>294</v>
      </c>
      <c r="E145" s="190" t="s">
        <v>3753</v>
      </c>
      <c r="F145" s="191" t="s">
        <v>7085</v>
      </c>
      <c r="G145" s="192" t="s">
        <v>3216</v>
      </c>
      <c r="H145" s="193">
        <v>35</v>
      </c>
      <c r="I145" s="194"/>
      <c r="J145" s="195">
        <f>ROUND(I145*H145,2)</f>
        <v>0</v>
      </c>
      <c r="K145" s="191" t="s">
        <v>1</v>
      </c>
      <c r="L145" s="40"/>
      <c r="M145" s="196" t="s">
        <v>1</v>
      </c>
      <c r="N145" s="197" t="s">
        <v>42</v>
      </c>
      <c r="O145" s="72"/>
      <c r="P145" s="198">
        <f>O145*H145</f>
        <v>0</v>
      </c>
      <c r="Q145" s="198">
        <v>0</v>
      </c>
      <c r="R145" s="198">
        <f>Q145*H145</f>
        <v>0</v>
      </c>
      <c r="S145" s="198">
        <v>0</v>
      </c>
      <c r="T145" s="199">
        <f>S145*H145</f>
        <v>0</v>
      </c>
      <c r="U145" s="35"/>
      <c r="V145" s="35"/>
      <c r="W145" s="35"/>
      <c r="X145" s="35"/>
      <c r="Y145" s="35"/>
      <c r="Z145" s="35"/>
      <c r="AA145" s="35"/>
      <c r="AB145" s="35"/>
      <c r="AC145" s="35"/>
      <c r="AD145" s="35"/>
      <c r="AE145" s="35"/>
      <c r="AR145" s="200" t="s">
        <v>299</v>
      </c>
      <c r="AT145" s="200" t="s">
        <v>294</v>
      </c>
      <c r="AU145" s="200" t="s">
        <v>120</v>
      </c>
      <c r="AY145" s="18" t="s">
        <v>292</v>
      </c>
      <c r="BE145" s="201">
        <f>IF(N145="základní",J145,0)</f>
        <v>0</v>
      </c>
      <c r="BF145" s="201">
        <f>IF(N145="snížená",J145,0)</f>
        <v>0</v>
      </c>
      <c r="BG145" s="201">
        <f>IF(N145="zákl. přenesená",J145,0)</f>
        <v>0</v>
      </c>
      <c r="BH145" s="201">
        <f>IF(N145="sníž. přenesená",J145,0)</f>
        <v>0</v>
      </c>
      <c r="BI145" s="201">
        <f>IF(N145="nulová",J145,0)</f>
        <v>0</v>
      </c>
      <c r="BJ145" s="18" t="s">
        <v>85</v>
      </c>
      <c r="BK145" s="201">
        <f>ROUND(I145*H145,2)</f>
        <v>0</v>
      </c>
      <c r="BL145" s="18" t="s">
        <v>299</v>
      </c>
      <c r="BM145" s="200" t="s">
        <v>7086</v>
      </c>
    </row>
    <row r="146" spans="1:65" s="12" customFormat="1" ht="22.9" customHeight="1">
      <c r="B146" s="173"/>
      <c r="C146" s="174"/>
      <c r="D146" s="175" t="s">
        <v>76</v>
      </c>
      <c r="E146" s="187" t="s">
        <v>3857</v>
      </c>
      <c r="F146" s="187" t="s">
        <v>7031</v>
      </c>
      <c r="G146" s="174"/>
      <c r="H146" s="174"/>
      <c r="I146" s="177"/>
      <c r="J146" s="188">
        <f>BK146</f>
        <v>0</v>
      </c>
      <c r="K146" s="174"/>
      <c r="L146" s="179"/>
      <c r="M146" s="180"/>
      <c r="N146" s="181"/>
      <c r="O146" s="181"/>
      <c r="P146" s="182">
        <f>SUM(P147:P151)</f>
        <v>0</v>
      </c>
      <c r="Q146" s="181"/>
      <c r="R146" s="182">
        <f>SUM(R147:R151)</f>
        <v>0</v>
      </c>
      <c r="S146" s="181"/>
      <c r="T146" s="183">
        <f>SUM(T147:T151)</f>
        <v>0</v>
      </c>
      <c r="AR146" s="184" t="s">
        <v>85</v>
      </c>
      <c r="AT146" s="185" t="s">
        <v>76</v>
      </c>
      <c r="AU146" s="185" t="s">
        <v>85</v>
      </c>
      <c r="AY146" s="184" t="s">
        <v>292</v>
      </c>
      <c r="BK146" s="186">
        <f>SUM(BK147:BK151)</f>
        <v>0</v>
      </c>
    </row>
    <row r="147" spans="1:65" s="2" customFormat="1" ht="16.5" customHeight="1">
      <c r="A147" s="35"/>
      <c r="B147" s="36"/>
      <c r="C147" s="189" t="s">
        <v>404</v>
      </c>
      <c r="D147" s="189" t="s">
        <v>294</v>
      </c>
      <c r="E147" s="190" t="s">
        <v>3756</v>
      </c>
      <c r="F147" s="191" t="s">
        <v>7087</v>
      </c>
      <c r="G147" s="192" t="s">
        <v>407</v>
      </c>
      <c r="H147" s="193">
        <v>444</v>
      </c>
      <c r="I147" s="194"/>
      <c r="J147" s="195">
        <f>ROUND(I147*H147,2)</f>
        <v>0</v>
      </c>
      <c r="K147" s="191" t="s">
        <v>1</v>
      </c>
      <c r="L147" s="40"/>
      <c r="M147" s="196" t="s">
        <v>1</v>
      </c>
      <c r="N147" s="197" t="s">
        <v>42</v>
      </c>
      <c r="O147" s="72"/>
      <c r="P147" s="198">
        <f>O147*H147</f>
        <v>0</v>
      </c>
      <c r="Q147" s="198">
        <v>0</v>
      </c>
      <c r="R147" s="198">
        <f>Q147*H147</f>
        <v>0</v>
      </c>
      <c r="S147" s="198">
        <v>0</v>
      </c>
      <c r="T147" s="199">
        <f>S147*H147</f>
        <v>0</v>
      </c>
      <c r="U147" s="35"/>
      <c r="V147" s="35"/>
      <c r="W147" s="35"/>
      <c r="X147" s="35"/>
      <c r="Y147" s="35"/>
      <c r="Z147" s="35"/>
      <c r="AA147" s="35"/>
      <c r="AB147" s="35"/>
      <c r="AC147" s="35"/>
      <c r="AD147" s="35"/>
      <c r="AE147" s="35"/>
      <c r="AR147" s="200" t="s">
        <v>299</v>
      </c>
      <c r="AT147" s="200" t="s">
        <v>294</v>
      </c>
      <c r="AU147" s="200" t="s">
        <v>120</v>
      </c>
      <c r="AY147" s="18" t="s">
        <v>292</v>
      </c>
      <c r="BE147" s="201">
        <f>IF(N147="základní",J147,0)</f>
        <v>0</v>
      </c>
      <c r="BF147" s="201">
        <f>IF(N147="snížená",J147,0)</f>
        <v>0</v>
      </c>
      <c r="BG147" s="201">
        <f>IF(N147="zákl. přenesená",J147,0)</f>
        <v>0</v>
      </c>
      <c r="BH147" s="201">
        <f>IF(N147="sníž. přenesená",J147,0)</f>
        <v>0</v>
      </c>
      <c r="BI147" s="201">
        <f>IF(N147="nulová",J147,0)</f>
        <v>0</v>
      </c>
      <c r="BJ147" s="18" t="s">
        <v>85</v>
      </c>
      <c r="BK147" s="201">
        <f>ROUND(I147*H147,2)</f>
        <v>0</v>
      </c>
      <c r="BL147" s="18" t="s">
        <v>299</v>
      </c>
      <c r="BM147" s="200" t="s">
        <v>7088</v>
      </c>
    </row>
    <row r="148" spans="1:65" s="2" customFormat="1" ht="16.5" customHeight="1">
      <c r="A148" s="35"/>
      <c r="B148" s="36"/>
      <c r="C148" s="189" t="s">
        <v>415</v>
      </c>
      <c r="D148" s="189" t="s">
        <v>294</v>
      </c>
      <c r="E148" s="190" t="s">
        <v>3759</v>
      </c>
      <c r="F148" s="191" t="s">
        <v>7089</v>
      </c>
      <c r="G148" s="192" t="s">
        <v>3216</v>
      </c>
      <c r="H148" s="193">
        <v>2</v>
      </c>
      <c r="I148" s="194"/>
      <c r="J148" s="195">
        <f>ROUND(I148*H148,2)</f>
        <v>0</v>
      </c>
      <c r="K148" s="191" t="s">
        <v>1</v>
      </c>
      <c r="L148" s="40"/>
      <c r="M148" s="196" t="s">
        <v>1</v>
      </c>
      <c r="N148" s="197" t="s">
        <v>42</v>
      </c>
      <c r="O148" s="72"/>
      <c r="P148" s="198">
        <f>O148*H148</f>
        <v>0</v>
      </c>
      <c r="Q148" s="198">
        <v>0</v>
      </c>
      <c r="R148" s="198">
        <f>Q148*H148</f>
        <v>0</v>
      </c>
      <c r="S148" s="198">
        <v>0</v>
      </c>
      <c r="T148" s="199">
        <f>S148*H148</f>
        <v>0</v>
      </c>
      <c r="U148" s="35"/>
      <c r="V148" s="35"/>
      <c r="W148" s="35"/>
      <c r="X148" s="35"/>
      <c r="Y148" s="35"/>
      <c r="Z148" s="35"/>
      <c r="AA148" s="35"/>
      <c r="AB148" s="35"/>
      <c r="AC148" s="35"/>
      <c r="AD148" s="35"/>
      <c r="AE148" s="35"/>
      <c r="AR148" s="200" t="s">
        <v>299</v>
      </c>
      <c r="AT148" s="200" t="s">
        <v>294</v>
      </c>
      <c r="AU148" s="200" t="s">
        <v>120</v>
      </c>
      <c r="AY148" s="18" t="s">
        <v>292</v>
      </c>
      <c r="BE148" s="201">
        <f>IF(N148="základní",J148,0)</f>
        <v>0</v>
      </c>
      <c r="BF148" s="201">
        <f>IF(N148="snížená",J148,0)</f>
        <v>0</v>
      </c>
      <c r="BG148" s="201">
        <f>IF(N148="zákl. přenesená",J148,0)</f>
        <v>0</v>
      </c>
      <c r="BH148" s="201">
        <f>IF(N148="sníž. přenesená",J148,0)</f>
        <v>0</v>
      </c>
      <c r="BI148" s="201">
        <f>IF(N148="nulová",J148,0)</f>
        <v>0</v>
      </c>
      <c r="BJ148" s="18" t="s">
        <v>85</v>
      </c>
      <c r="BK148" s="201">
        <f>ROUND(I148*H148,2)</f>
        <v>0</v>
      </c>
      <c r="BL148" s="18" t="s">
        <v>299</v>
      </c>
      <c r="BM148" s="200" t="s">
        <v>7090</v>
      </c>
    </row>
    <row r="149" spans="1:65" s="2" customFormat="1" ht="16.5" customHeight="1">
      <c r="A149" s="35"/>
      <c r="B149" s="36"/>
      <c r="C149" s="189" t="s">
        <v>8</v>
      </c>
      <c r="D149" s="189" t="s">
        <v>294</v>
      </c>
      <c r="E149" s="190" t="s">
        <v>3762</v>
      </c>
      <c r="F149" s="191" t="s">
        <v>7091</v>
      </c>
      <c r="G149" s="192" t="s">
        <v>3216</v>
      </c>
      <c r="H149" s="193">
        <v>8</v>
      </c>
      <c r="I149" s="194"/>
      <c r="J149" s="195">
        <f>ROUND(I149*H149,2)</f>
        <v>0</v>
      </c>
      <c r="K149" s="191" t="s">
        <v>1</v>
      </c>
      <c r="L149" s="40"/>
      <c r="M149" s="196" t="s">
        <v>1</v>
      </c>
      <c r="N149" s="197" t="s">
        <v>42</v>
      </c>
      <c r="O149" s="72"/>
      <c r="P149" s="198">
        <f>O149*H149</f>
        <v>0</v>
      </c>
      <c r="Q149" s="198">
        <v>0</v>
      </c>
      <c r="R149" s="198">
        <f>Q149*H149</f>
        <v>0</v>
      </c>
      <c r="S149" s="198">
        <v>0</v>
      </c>
      <c r="T149" s="199">
        <f>S149*H149</f>
        <v>0</v>
      </c>
      <c r="U149" s="35"/>
      <c r="V149" s="35"/>
      <c r="W149" s="35"/>
      <c r="X149" s="35"/>
      <c r="Y149" s="35"/>
      <c r="Z149" s="35"/>
      <c r="AA149" s="35"/>
      <c r="AB149" s="35"/>
      <c r="AC149" s="35"/>
      <c r="AD149" s="35"/>
      <c r="AE149" s="35"/>
      <c r="AR149" s="200" t="s">
        <v>299</v>
      </c>
      <c r="AT149" s="200" t="s">
        <v>294</v>
      </c>
      <c r="AU149" s="200" t="s">
        <v>120</v>
      </c>
      <c r="AY149" s="18" t="s">
        <v>292</v>
      </c>
      <c r="BE149" s="201">
        <f>IF(N149="základní",J149,0)</f>
        <v>0</v>
      </c>
      <c r="BF149" s="201">
        <f>IF(N149="snížená",J149,0)</f>
        <v>0</v>
      </c>
      <c r="BG149" s="201">
        <f>IF(N149="zákl. přenesená",J149,0)</f>
        <v>0</v>
      </c>
      <c r="BH149" s="201">
        <f>IF(N149="sníž. přenesená",J149,0)</f>
        <v>0</v>
      </c>
      <c r="BI149" s="201">
        <f>IF(N149="nulová",J149,0)</f>
        <v>0</v>
      </c>
      <c r="BJ149" s="18" t="s">
        <v>85</v>
      </c>
      <c r="BK149" s="201">
        <f>ROUND(I149*H149,2)</f>
        <v>0</v>
      </c>
      <c r="BL149" s="18" t="s">
        <v>299</v>
      </c>
      <c r="BM149" s="200" t="s">
        <v>7092</v>
      </c>
    </row>
    <row r="150" spans="1:65" s="2" customFormat="1" ht="16.5" customHeight="1">
      <c r="A150" s="35"/>
      <c r="B150" s="36"/>
      <c r="C150" s="189" t="s">
        <v>438</v>
      </c>
      <c r="D150" s="189" t="s">
        <v>294</v>
      </c>
      <c r="E150" s="190" t="s">
        <v>3765</v>
      </c>
      <c r="F150" s="191" t="s">
        <v>7093</v>
      </c>
      <c r="G150" s="192" t="s">
        <v>3216</v>
      </c>
      <c r="H150" s="193">
        <v>8</v>
      </c>
      <c r="I150" s="194"/>
      <c r="J150" s="195">
        <f>ROUND(I150*H150,2)</f>
        <v>0</v>
      </c>
      <c r="K150" s="191" t="s">
        <v>1</v>
      </c>
      <c r="L150" s="40"/>
      <c r="M150" s="196" t="s">
        <v>1</v>
      </c>
      <c r="N150" s="197" t="s">
        <v>42</v>
      </c>
      <c r="O150" s="72"/>
      <c r="P150" s="198">
        <f>O150*H150</f>
        <v>0</v>
      </c>
      <c r="Q150" s="198">
        <v>0</v>
      </c>
      <c r="R150" s="198">
        <f>Q150*H150</f>
        <v>0</v>
      </c>
      <c r="S150" s="198">
        <v>0</v>
      </c>
      <c r="T150" s="199">
        <f>S150*H150</f>
        <v>0</v>
      </c>
      <c r="U150" s="35"/>
      <c r="V150" s="35"/>
      <c r="W150" s="35"/>
      <c r="X150" s="35"/>
      <c r="Y150" s="35"/>
      <c r="Z150" s="35"/>
      <c r="AA150" s="35"/>
      <c r="AB150" s="35"/>
      <c r="AC150" s="35"/>
      <c r="AD150" s="35"/>
      <c r="AE150" s="35"/>
      <c r="AR150" s="200" t="s">
        <v>299</v>
      </c>
      <c r="AT150" s="200" t="s">
        <v>294</v>
      </c>
      <c r="AU150" s="200" t="s">
        <v>120</v>
      </c>
      <c r="AY150" s="18" t="s">
        <v>292</v>
      </c>
      <c r="BE150" s="201">
        <f>IF(N150="základní",J150,0)</f>
        <v>0</v>
      </c>
      <c r="BF150" s="201">
        <f>IF(N150="snížená",J150,0)</f>
        <v>0</v>
      </c>
      <c r="BG150" s="201">
        <f>IF(N150="zákl. přenesená",J150,0)</f>
        <v>0</v>
      </c>
      <c r="BH150" s="201">
        <f>IF(N150="sníž. přenesená",J150,0)</f>
        <v>0</v>
      </c>
      <c r="BI150" s="201">
        <f>IF(N150="nulová",J150,0)</f>
        <v>0</v>
      </c>
      <c r="BJ150" s="18" t="s">
        <v>85</v>
      </c>
      <c r="BK150" s="201">
        <f>ROUND(I150*H150,2)</f>
        <v>0</v>
      </c>
      <c r="BL150" s="18" t="s">
        <v>299</v>
      </c>
      <c r="BM150" s="200" t="s">
        <v>7094</v>
      </c>
    </row>
    <row r="151" spans="1:65" s="2" customFormat="1" ht="16.5" customHeight="1">
      <c r="A151" s="35"/>
      <c r="B151" s="36"/>
      <c r="C151" s="189" t="s">
        <v>445</v>
      </c>
      <c r="D151" s="189" t="s">
        <v>294</v>
      </c>
      <c r="E151" s="190" t="s">
        <v>3768</v>
      </c>
      <c r="F151" s="191" t="s">
        <v>7095</v>
      </c>
      <c r="G151" s="192" t="s">
        <v>3216</v>
      </c>
      <c r="H151" s="193">
        <v>1</v>
      </c>
      <c r="I151" s="194"/>
      <c r="J151" s="195">
        <f>ROUND(I151*H151,2)</f>
        <v>0</v>
      </c>
      <c r="K151" s="191" t="s">
        <v>1</v>
      </c>
      <c r="L151" s="40"/>
      <c r="M151" s="196" t="s">
        <v>1</v>
      </c>
      <c r="N151" s="197" t="s">
        <v>42</v>
      </c>
      <c r="O151" s="72"/>
      <c r="P151" s="198">
        <f>O151*H151</f>
        <v>0</v>
      </c>
      <c r="Q151" s="198">
        <v>0</v>
      </c>
      <c r="R151" s="198">
        <f>Q151*H151</f>
        <v>0</v>
      </c>
      <c r="S151" s="198">
        <v>0</v>
      </c>
      <c r="T151" s="199">
        <f>S151*H151</f>
        <v>0</v>
      </c>
      <c r="U151" s="35"/>
      <c r="V151" s="35"/>
      <c r="W151" s="35"/>
      <c r="X151" s="35"/>
      <c r="Y151" s="35"/>
      <c r="Z151" s="35"/>
      <c r="AA151" s="35"/>
      <c r="AB151" s="35"/>
      <c r="AC151" s="35"/>
      <c r="AD151" s="35"/>
      <c r="AE151" s="35"/>
      <c r="AR151" s="200" t="s">
        <v>299</v>
      </c>
      <c r="AT151" s="200" t="s">
        <v>294</v>
      </c>
      <c r="AU151" s="200" t="s">
        <v>120</v>
      </c>
      <c r="AY151" s="18" t="s">
        <v>292</v>
      </c>
      <c r="BE151" s="201">
        <f>IF(N151="základní",J151,0)</f>
        <v>0</v>
      </c>
      <c r="BF151" s="201">
        <f>IF(N151="snížená",J151,0)</f>
        <v>0</v>
      </c>
      <c r="BG151" s="201">
        <f>IF(N151="zákl. přenesená",J151,0)</f>
        <v>0</v>
      </c>
      <c r="BH151" s="201">
        <f>IF(N151="sníž. přenesená",J151,0)</f>
        <v>0</v>
      </c>
      <c r="BI151" s="201">
        <f>IF(N151="nulová",J151,0)</f>
        <v>0</v>
      </c>
      <c r="BJ151" s="18" t="s">
        <v>85</v>
      </c>
      <c r="BK151" s="201">
        <f>ROUND(I151*H151,2)</f>
        <v>0</v>
      </c>
      <c r="BL151" s="18" t="s">
        <v>299</v>
      </c>
      <c r="BM151" s="200" t="s">
        <v>7096</v>
      </c>
    </row>
    <row r="152" spans="1:65" s="12" customFormat="1" ht="25.9" customHeight="1">
      <c r="B152" s="173"/>
      <c r="C152" s="174"/>
      <c r="D152" s="175" t="s">
        <v>76</v>
      </c>
      <c r="E152" s="176" t="s">
        <v>1494</v>
      </c>
      <c r="F152" s="176" t="s">
        <v>1495</v>
      </c>
      <c r="G152" s="174"/>
      <c r="H152" s="174"/>
      <c r="I152" s="177"/>
      <c r="J152" s="178">
        <f>BK152</f>
        <v>0</v>
      </c>
      <c r="K152" s="174"/>
      <c r="L152" s="179"/>
      <c r="M152" s="180"/>
      <c r="N152" s="181"/>
      <c r="O152" s="181"/>
      <c r="P152" s="182">
        <f>P153</f>
        <v>0</v>
      </c>
      <c r="Q152" s="181"/>
      <c r="R152" s="182">
        <f>R153</f>
        <v>0</v>
      </c>
      <c r="S152" s="181"/>
      <c r="T152" s="183">
        <f>T153</f>
        <v>0</v>
      </c>
      <c r="AR152" s="184" t="s">
        <v>120</v>
      </c>
      <c r="AT152" s="185" t="s">
        <v>76</v>
      </c>
      <c r="AU152" s="185" t="s">
        <v>77</v>
      </c>
      <c r="AY152" s="184" t="s">
        <v>292</v>
      </c>
      <c r="BK152" s="186">
        <f>BK153</f>
        <v>0</v>
      </c>
    </row>
    <row r="153" spans="1:65" s="12" customFormat="1" ht="22.9" customHeight="1">
      <c r="B153" s="173"/>
      <c r="C153" s="174"/>
      <c r="D153" s="175" t="s">
        <v>76</v>
      </c>
      <c r="E153" s="187" t="s">
        <v>5776</v>
      </c>
      <c r="F153" s="187" t="s">
        <v>5777</v>
      </c>
      <c r="G153" s="174"/>
      <c r="H153" s="174"/>
      <c r="I153" s="177"/>
      <c r="J153" s="188">
        <f>BK153</f>
        <v>0</v>
      </c>
      <c r="K153" s="174"/>
      <c r="L153" s="179"/>
      <c r="M153" s="180"/>
      <c r="N153" s="181"/>
      <c r="O153" s="181"/>
      <c r="P153" s="182">
        <f>P154</f>
        <v>0</v>
      </c>
      <c r="Q153" s="181"/>
      <c r="R153" s="182">
        <f>R154</f>
        <v>0</v>
      </c>
      <c r="S153" s="181"/>
      <c r="T153" s="183">
        <f>T154</f>
        <v>0</v>
      </c>
      <c r="AR153" s="184" t="s">
        <v>120</v>
      </c>
      <c r="AT153" s="185" t="s">
        <v>76</v>
      </c>
      <c r="AU153" s="185" t="s">
        <v>85</v>
      </c>
      <c r="AY153" s="184" t="s">
        <v>292</v>
      </c>
      <c r="BK153" s="186">
        <f>BK154</f>
        <v>0</v>
      </c>
    </row>
    <row r="154" spans="1:65" s="2" customFormat="1" ht="24.2" customHeight="1">
      <c r="A154" s="35"/>
      <c r="B154" s="36"/>
      <c r="C154" s="189" t="s">
        <v>449</v>
      </c>
      <c r="D154" s="189" t="s">
        <v>294</v>
      </c>
      <c r="E154" s="190" t="s">
        <v>7097</v>
      </c>
      <c r="F154" s="191" t="s">
        <v>7098</v>
      </c>
      <c r="G154" s="192" t="s">
        <v>581</v>
      </c>
      <c r="H154" s="193">
        <v>1</v>
      </c>
      <c r="I154" s="194"/>
      <c r="J154" s="195">
        <f>ROUND(I154*H154,2)</f>
        <v>0</v>
      </c>
      <c r="K154" s="191" t="s">
        <v>298</v>
      </c>
      <c r="L154" s="40"/>
      <c r="M154" s="196" t="s">
        <v>1</v>
      </c>
      <c r="N154" s="197" t="s">
        <v>42</v>
      </c>
      <c r="O154" s="72"/>
      <c r="P154" s="198">
        <f>O154*H154</f>
        <v>0</v>
      </c>
      <c r="Q154" s="198">
        <v>0</v>
      </c>
      <c r="R154" s="198">
        <f>Q154*H154</f>
        <v>0</v>
      </c>
      <c r="S154" s="198">
        <v>0</v>
      </c>
      <c r="T154" s="199">
        <f>S154*H154</f>
        <v>0</v>
      </c>
      <c r="U154" s="35"/>
      <c r="V154" s="35"/>
      <c r="W154" s="35"/>
      <c r="X154" s="35"/>
      <c r="Y154" s="35"/>
      <c r="Z154" s="35"/>
      <c r="AA154" s="35"/>
      <c r="AB154" s="35"/>
      <c r="AC154" s="35"/>
      <c r="AD154" s="35"/>
      <c r="AE154" s="35"/>
      <c r="AR154" s="200" t="s">
        <v>438</v>
      </c>
      <c r="AT154" s="200" t="s">
        <v>294</v>
      </c>
      <c r="AU154" s="200" t="s">
        <v>120</v>
      </c>
      <c r="AY154" s="18" t="s">
        <v>292</v>
      </c>
      <c r="BE154" s="201">
        <f>IF(N154="základní",J154,0)</f>
        <v>0</v>
      </c>
      <c r="BF154" s="201">
        <f>IF(N154="snížená",J154,0)</f>
        <v>0</v>
      </c>
      <c r="BG154" s="201">
        <f>IF(N154="zákl. přenesená",J154,0)</f>
        <v>0</v>
      </c>
      <c r="BH154" s="201">
        <f>IF(N154="sníž. přenesená",J154,0)</f>
        <v>0</v>
      </c>
      <c r="BI154" s="201">
        <f>IF(N154="nulová",J154,0)</f>
        <v>0</v>
      </c>
      <c r="BJ154" s="18" t="s">
        <v>85</v>
      </c>
      <c r="BK154" s="201">
        <f>ROUND(I154*H154,2)</f>
        <v>0</v>
      </c>
      <c r="BL154" s="18" t="s">
        <v>438</v>
      </c>
      <c r="BM154" s="200" t="s">
        <v>7099</v>
      </c>
    </row>
    <row r="155" spans="1:65" s="12" customFormat="1" ht="25.9" customHeight="1">
      <c r="B155" s="173"/>
      <c r="C155" s="174"/>
      <c r="D155" s="175" t="s">
        <v>76</v>
      </c>
      <c r="E155" s="176" t="s">
        <v>626</v>
      </c>
      <c r="F155" s="176" t="s">
        <v>5801</v>
      </c>
      <c r="G155" s="174"/>
      <c r="H155" s="174"/>
      <c r="I155" s="177"/>
      <c r="J155" s="178">
        <f>BK155</f>
        <v>0</v>
      </c>
      <c r="K155" s="174"/>
      <c r="L155" s="179"/>
      <c r="M155" s="180"/>
      <c r="N155" s="181"/>
      <c r="O155" s="181"/>
      <c r="P155" s="182">
        <f>P156</f>
        <v>0</v>
      </c>
      <c r="Q155" s="181"/>
      <c r="R155" s="182">
        <f>R156</f>
        <v>155.87947560000001</v>
      </c>
      <c r="S155" s="181"/>
      <c r="T155" s="183">
        <f>T156</f>
        <v>0</v>
      </c>
      <c r="AR155" s="184" t="s">
        <v>317</v>
      </c>
      <c r="AT155" s="185" t="s">
        <v>76</v>
      </c>
      <c r="AU155" s="185" t="s">
        <v>77</v>
      </c>
      <c r="AY155" s="184" t="s">
        <v>292</v>
      </c>
      <c r="BK155" s="186">
        <f>BK156</f>
        <v>0</v>
      </c>
    </row>
    <row r="156" spans="1:65" s="12" customFormat="1" ht="22.9" customHeight="1">
      <c r="B156" s="173"/>
      <c r="C156" s="174"/>
      <c r="D156" s="175" t="s">
        <v>76</v>
      </c>
      <c r="E156" s="187" t="s">
        <v>5814</v>
      </c>
      <c r="F156" s="187" t="s">
        <v>5815</v>
      </c>
      <c r="G156" s="174"/>
      <c r="H156" s="174"/>
      <c r="I156" s="177"/>
      <c r="J156" s="188">
        <f>BK156</f>
        <v>0</v>
      </c>
      <c r="K156" s="174"/>
      <c r="L156" s="179"/>
      <c r="M156" s="180"/>
      <c r="N156" s="181"/>
      <c r="O156" s="181"/>
      <c r="P156" s="182">
        <f>SUM(P157:P167)</f>
        <v>0</v>
      </c>
      <c r="Q156" s="181"/>
      <c r="R156" s="182">
        <f>SUM(R157:R167)</f>
        <v>155.87947560000001</v>
      </c>
      <c r="S156" s="181"/>
      <c r="T156" s="183">
        <f>SUM(T157:T167)</f>
        <v>0</v>
      </c>
      <c r="AR156" s="184" t="s">
        <v>317</v>
      </c>
      <c r="AT156" s="185" t="s">
        <v>76</v>
      </c>
      <c r="AU156" s="185" t="s">
        <v>85</v>
      </c>
      <c r="AY156" s="184" t="s">
        <v>292</v>
      </c>
      <c r="BK156" s="186">
        <f>SUM(BK157:BK167)</f>
        <v>0</v>
      </c>
    </row>
    <row r="157" spans="1:65" s="2" customFormat="1" ht="21.75" customHeight="1">
      <c r="A157" s="35"/>
      <c r="B157" s="36"/>
      <c r="C157" s="189" t="s">
        <v>454</v>
      </c>
      <c r="D157" s="189" t="s">
        <v>294</v>
      </c>
      <c r="E157" s="190" t="s">
        <v>7100</v>
      </c>
      <c r="F157" s="191" t="s">
        <v>7101</v>
      </c>
      <c r="G157" s="192" t="s">
        <v>7033</v>
      </c>
      <c r="H157" s="193">
        <v>0.44400000000000001</v>
      </c>
      <c r="I157" s="194"/>
      <c r="J157" s="195">
        <f t="shared" ref="J157:J164" si="10">ROUND(I157*H157,2)</f>
        <v>0</v>
      </c>
      <c r="K157" s="191" t="s">
        <v>298</v>
      </c>
      <c r="L157" s="40"/>
      <c r="M157" s="196" t="s">
        <v>1</v>
      </c>
      <c r="N157" s="197" t="s">
        <v>42</v>
      </c>
      <c r="O157" s="72"/>
      <c r="P157" s="198">
        <f t="shared" ref="P157:P164" si="11">O157*H157</f>
        <v>0</v>
      </c>
      <c r="Q157" s="198">
        <v>9.9000000000000008E-3</v>
      </c>
      <c r="R157" s="198">
        <f t="shared" ref="R157:R164" si="12">Q157*H157</f>
        <v>4.3956000000000004E-3</v>
      </c>
      <c r="S157" s="198">
        <v>0</v>
      </c>
      <c r="T157" s="199">
        <f t="shared" ref="T157:T164" si="13">S157*H157</f>
        <v>0</v>
      </c>
      <c r="U157" s="35"/>
      <c r="V157" s="35"/>
      <c r="W157" s="35"/>
      <c r="X157" s="35"/>
      <c r="Y157" s="35"/>
      <c r="Z157" s="35"/>
      <c r="AA157" s="35"/>
      <c r="AB157" s="35"/>
      <c r="AC157" s="35"/>
      <c r="AD157" s="35"/>
      <c r="AE157" s="35"/>
      <c r="AR157" s="200" t="s">
        <v>829</v>
      </c>
      <c r="AT157" s="200" t="s">
        <v>294</v>
      </c>
      <c r="AU157" s="200" t="s">
        <v>120</v>
      </c>
      <c r="AY157" s="18" t="s">
        <v>292</v>
      </c>
      <c r="BE157" s="201">
        <f t="shared" ref="BE157:BE164" si="14">IF(N157="základní",J157,0)</f>
        <v>0</v>
      </c>
      <c r="BF157" s="201">
        <f t="shared" ref="BF157:BF164" si="15">IF(N157="snížená",J157,0)</f>
        <v>0</v>
      </c>
      <c r="BG157" s="201">
        <f t="shared" ref="BG157:BG164" si="16">IF(N157="zákl. přenesená",J157,0)</f>
        <v>0</v>
      </c>
      <c r="BH157" s="201">
        <f t="shared" ref="BH157:BH164" si="17">IF(N157="sníž. přenesená",J157,0)</f>
        <v>0</v>
      </c>
      <c r="BI157" s="201">
        <f t="shared" ref="BI157:BI164" si="18">IF(N157="nulová",J157,0)</f>
        <v>0</v>
      </c>
      <c r="BJ157" s="18" t="s">
        <v>85</v>
      </c>
      <c r="BK157" s="201">
        <f t="shared" ref="BK157:BK164" si="19">ROUND(I157*H157,2)</f>
        <v>0</v>
      </c>
      <c r="BL157" s="18" t="s">
        <v>829</v>
      </c>
      <c r="BM157" s="200" t="s">
        <v>7102</v>
      </c>
    </row>
    <row r="158" spans="1:65" s="2" customFormat="1" ht="37.9" customHeight="1">
      <c r="A158" s="35"/>
      <c r="B158" s="36"/>
      <c r="C158" s="189" t="s">
        <v>459</v>
      </c>
      <c r="D158" s="189" t="s">
        <v>294</v>
      </c>
      <c r="E158" s="190" t="s">
        <v>7103</v>
      </c>
      <c r="F158" s="191" t="s">
        <v>7104</v>
      </c>
      <c r="G158" s="192" t="s">
        <v>407</v>
      </c>
      <c r="H158" s="193">
        <v>444</v>
      </c>
      <c r="I158" s="194"/>
      <c r="J158" s="195">
        <f t="shared" si="10"/>
        <v>0</v>
      </c>
      <c r="K158" s="191" t="s">
        <v>298</v>
      </c>
      <c r="L158" s="40"/>
      <c r="M158" s="196" t="s">
        <v>1</v>
      </c>
      <c r="N158" s="197" t="s">
        <v>42</v>
      </c>
      <c r="O158" s="72"/>
      <c r="P158" s="198">
        <f t="shared" si="11"/>
        <v>0</v>
      </c>
      <c r="Q158" s="198">
        <v>0</v>
      </c>
      <c r="R158" s="198">
        <f t="shared" si="12"/>
        <v>0</v>
      </c>
      <c r="S158" s="198">
        <v>0</v>
      </c>
      <c r="T158" s="199">
        <f t="shared" si="13"/>
        <v>0</v>
      </c>
      <c r="U158" s="35"/>
      <c r="V158" s="35"/>
      <c r="W158" s="35"/>
      <c r="X158" s="35"/>
      <c r="Y158" s="35"/>
      <c r="Z158" s="35"/>
      <c r="AA158" s="35"/>
      <c r="AB158" s="35"/>
      <c r="AC158" s="35"/>
      <c r="AD158" s="35"/>
      <c r="AE158" s="35"/>
      <c r="AR158" s="200" t="s">
        <v>829</v>
      </c>
      <c r="AT158" s="200" t="s">
        <v>294</v>
      </c>
      <c r="AU158" s="200" t="s">
        <v>120</v>
      </c>
      <c r="AY158" s="18" t="s">
        <v>292</v>
      </c>
      <c r="BE158" s="201">
        <f t="shared" si="14"/>
        <v>0</v>
      </c>
      <c r="BF158" s="201">
        <f t="shared" si="15"/>
        <v>0</v>
      </c>
      <c r="BG158" s="201">
        <f t="shared" si="16"/>
        <v>0</v>
      </c>
      <c r="BH158" s="201">
        <f t="shared" si="17"/>
        <v>0</v>
      </c>
      <c r="BI158" s="201">
        <f t="shared" si="18"/>
        <v>0</v>
      </c>
      <c r="BJ158" s="18" t="s">
        <v>85</v>
      </c>
      <c r="BK158" s="201">
        <f t="shared" si="19"/>
        <v>0</v>
      </c>
      <c r="BL158" s="18" t="s">
        <v>829</v>
      </c>
      <c r="BM158" s="200" t="s">
        <v>7105</v>
      </c>
    </row>
    <row r="159" spans="1:65" s="2" customFormat="1" ht="24.2" customHeight="1">
      <c r="A159" s="35"/>
      <c r="B159" s="36"/>
      <c r="C159" s="189" t="s">
        <v>7</v>
      </c>
      <c r="D159" s="189" t="s">
        <v>294</v>
      </c>
      <c r="E159" s="190" t="s">
        <v>7106</v>
      </c>
      <c r="F159" s="191" t="s">
        <v>7107</v>
      </c>
      <c r="G159" s="192" t="s">
        <v>407</v>
      </c>
      <c r="H159" s="193">
        <v>444</v>
      </c>
      <c r="I159" s="194"/>
      <c r="J159" s="195">
        <f t="shared" si="10"/>
        <v>0</v>
      </c>
      <c r="K159" s="191" t="s">
        <v>298</v>
      </c>
      <c r="L159" s="40"/>
      <c r="M159" s="196" t="s">
        <v>1</v>
      </c>
      <c r="N159" s="197" t="s">
        <v>42</v>
      </c>
      <c r="O159" s="72"/>
      <c r="P159" s="198">
        <f t="shared" si="11"/>
        <v>0</v>
      </c>
      <c r="Q159" s="198">
        <v>0.35099999999999998</v>
      </c>
      <c r="R159" s="198">
        <f t="shared" si="12"/>
        <v>155.84399999999999</v>
      </c>
      <c r="S159" s="198">
        <v>0</v>
      </c>
      <c r="T159" s="199">
        <f t="shared" si="13"/>
        <v>0</v>
      </c>
      <c r="U159" s="35"/>
      <c r="V159" s="35"/>
      <c r="W159" s="35"/>
      <c r="X159" s="35"/>
      <c r="Y159" s="35"/>
      <c r="Z159" s="35"/>
      <c r="AA159" s="35"/>
      <c r="AB159" s="35"/>
      <c r="AC159" s="35"/>
      <c r="AD159" s="35"/>
      <c r="AE159" s="35"/>
      <c r="AR159" s="200" t="s">
        <v>829</v>
      </c>
      <c r="AT159" s="200" t="s">
        <v>294</v>
      </c>
      <c r="AU159" s="200" t="s">
        <v>120</v>
      </c>
      <c r="AY159" s="18" t="s">
        <v>292</v>
      </c>
      <c r="BE159" s="201">
        <f t="shared" si="14"/>
        <v>0</v>
      </c>
      <c r="BF159" s="201">
        <f t="shared" si="15"/>
        <v>0</v>
      </c>
      <c r="BG159" s="201">
        <f t="shared" si="16"/>
        <v>0</v>
      </c>
      <c r="BH159" s="201">
        <f t="shared" si="17"/>
        <v>0</v>
      </c>
      <c r="BI159" s="201">
        <f t="shared" si="18"/>
        <v>0</v>
      </c>
      <c r="BJ159" s="18" t="s">
        <v>85</v>
      </c>
      <c r="BK159" s="201">
        <f t="shared" si="19"/>
        <v>0</v>
      </c>
      <c r="BL159" s="18" t="s">
        <v>829</v>
      </c>
      <c r="BM159" s="200" t="s">
        <v>7108</v>
      </c>
    </row>
    <row r="160" spans="1:65" s="2" customFormat="1" ht="24.2" customHeight="1">
      <c r="A160" s="35"/>
      <c r="B160" s="36"/>
      <c r="C160" s="189" t="s">
        <v>485</v>
      </c>
      <c r="D160" s="189" t="s">
        <v>294</v>
      </c>
      <c r="E160" s="190" t="s">
        <v>7109</v>
      </c>
      <c r="F160" s="191" t="s">
        <v>7110</v>
      </c>
      <c r="G160" s="192" t="s">
        <v>407</v>
      </c>
      <c r="H160" s="193">
        <v>444</v>
      </c>
      <c r="I160" s="194"/>
      <c r="J160" s="195">
        <f t="shared" si="10"/>
        <v>0</v>
      </c>
      <c r="K160" s="191" t="s">
        <v>298</v>
      </c>
      <c r="L160" s="40"/>
      <c r="M160" s="196" t="s">
        <v>1</v>
      </c>
      <c r="N160" s="197" t="s">
        <v>42</v>
      </c>
      <c r="O160" s="72"/>
      <c r="P160" s="198">
        <f t="shared" si="11"/>
        <v>0</v>
      </c>
      <c r="Q160" s="198">
        <v>0</v>
      </c>
      <c r="R160" s="198">
        <f t="shared" si="12"/>
        <v>0</v>
      </c>
      <c r="S160" s="198">
        <v>0</v>
      </c>
      <c r="T160" s="199">
        <f t="shared" si="13"/>
        <v>0</v>
      </c>
      <c r="U160" s="35"/>
      <c r="V160" s="35"/>
      <c r="W160" s="35"/>
      <c r="X160" s="35"/>
      <c r="Y160" s="35"/>
      <c r="Z160" s="35"/>
      <c r="AA160" s="35"/>
      <c r="AB160" s="35"/>
      <c r="AC160" s="35"/>
      <c r="AD160" s="35"/>
      <c r="AE160" s="35"/>
      <c r="AR160" s="200" t="s">
        <v>829</v>
      </c>
      <c r="AT160" s="200" t="s">
        <v>294</v>
      </c>
      <c r="AU160" s="200" t="s">
        <v>120</v>
      </c>
      <c r="AY160" s="18" t="s">
        <v>292</v>
      </c>
      <c r="BE160" s="201">
        <f t="shared" si="14"/>
        <v>0</v>
      </c>
      <c r="BF160" s="201">
        <f t="shared" si="15"/>
        <v>0</v>
      </c>
      <c r="BG160" s="201">
        <f t="shared" si="16"/>
        <v>0</v>
      </c>
      <c r="BH160" s="201">
        <f t="shared" si="17"/>
        <v>0</v>
      </c>
      <c r="BI160" s="201">
        <f t="shared" si="18"/>
        <v>0</v>
      </c>
      <c r="BJ160" s="18" t="s">
        <v>85</v>
      </c>
      <c r="BK160" s="201">
        <f t="shared" si="19"/>
        <v>0</v>
      </c>
      <c r="BL160" s="18" t="s">
        <v>829</v>
      </c>
      <c r="BM160" s="200" t="s">
        <v>7111</v>
      </c>
    </row>
    <row r="161" spans="1:65" s="2" customFormat="1" ht="16.5" customHeight="1">
      <c r="A161" s="35"/>
      <c r="B161" s="36"/>
      <c r="C161" s="189" t="s">
        <v>489</v>
      </c>
      <c r="D161" s="189" t="s">
        <v>294</v>
      </c>
      <c r="E161" s="190" t="s">
        <v>7112</v>
      </c>
      <c r="F161" s="191" t="s">
        <v>7113</v>
      </c>
      <c r="G161" s="192" t="s">
        <v>407</v>
      </c>
      <c r="H161" s="193">
        <v>444</v>
      </c>
      <c r="I161" s="194"/>
      <c r="J161" s="195">
        <f t="shared" si="10"/>
        <v>0</v>
      </c>
      <c r="K161" s="191" t="s">
        <v>298</v>
      </c>
      <c r="L161" s="40"/>
      <c r="M161" s="196" t="s">
        <v>1</v>
      </c>
      <c r="N161" s="197" t="s">
        <v>42</v>
      </c>
      <c r="O161" s="72"/>
      <c r="P161" s="198">
        <f t="shared" si="11"/>
        <v>0</v>
      </c>
      <c r="Q161" s="198">
        <v>6.9999999999999994E-5</v>
      </c>
      <c r="R161" s="198">
        <f t="shared" si="12"/>
        <v>3.1079999999999997E-2</v>
      </c>
      <c r="S161" s="198">
        <v>0</v>
      </c>
      <c r="T161" s="199">
        <f t="shared" si="13"/>
        <v>0</v>
      </c>
      <c r="U161" s="35"/>
      <c r="V161" s="35"/>
      <c r="W161" s="35"/>
      <c r="X161" s="35"/>
      <c r="Y161" s="35"/>
      <c r="Z161" s="35"/>
      <c r="AA161" s="35"/>
      <c r="AB161" s="35"/>
      <c r="AC161" s="35"/>
      <c r="AD161" s="35"/>
      <c r="AE161" s="35"/>
      <c r="AR161" s="200" t="s">
        <v>829</v>
      </c>
      <c r="AT161" s="200" t="s">
        <v>294</v>
      </c>
      <c r="AU161" s="200" t="s">
        <v>120</v>
      </c>
      <c r="AY161" s="18" t="s">
        <v>292</v>
      </c>
      <c r="BE161" s="201">
        <f t="shared" si="14"/>
        <v>0</v>
      </c>
      <c r="BF161" s="201">
        <f t="shared" si="15"/>
        <v>0</v>
      </c>
      <c r="BG161" s="201">
        <f t="shared" si="16"/>
        <v>0</v>
      </c>
      <c r="BH161" s="201">
        <f t="shared" si="17"/>
        <v>0</v>
      </c>
      <c r="BI161" s="201">
        <f t="shared" si="18"/>
        <v>0</v>
      </c>
      <c r="BJ161" s="18" t="s">
        <v>85</v>
      </c>
      <c r="BK161" s="201">
        <f t="shared" si="19"/>
        <v>0</v>
      </c>
      <c r="BL161" s="18" t="s">
        <v>829</v>
      </c>
      <c r="BM161" s="200" t="s">
        <v>7114</v>
      </c>
    </row>
    <row r="162" spans="1:65" s="2" customFormat="1" ht="21.75" customHeight="1">
      <c r="A162" s="35"/>
      <c r="B162" s="36"/>
      <c r="C162" s="189" t="s">
        <v>494</v>
      </c>
      <c r="D162" s="189" t="s">
        <v>294</v>
      </c>
      <c r="E162" s="190" t="s">
        <v>7115</v>
      </c>
      <c r="F162" s="191" t="s">
        <v>7116</v>
      </c>
      <c r="G162" s="192" t="s">
        <v>307</v>
      </c>
      <c r="H162" s="193">
        <v>200</v>
      </c>
      <c r="I162" s="194"/>
      <c r="J162" s="195">
        <f t="shared" si="10"/>
        <v>0</v>
      </c>
      <c r="K162" s="191" t="s">
        <v>298</v>
      </c>
      <c r="L162" s="40"/>
      <c r="M162" s="196" t="s">
        <v>1</v>
      </c>
      <c r="N162" s="197" t="s">
        <v>42</v>
      </c>
      <c r="O162" s="72"/>
      <c r="P162" s="198">
        <f t="shared" si="11"/>
        <v>0</v>
      </c>
      <c r="Q162" s="198">
        <v>0</v>
      </c>
      <c r="R162" s="198">
        <f t="shared" si="12"/>
        <v>0</v>
      </c>
      <c r="S162" s="198">
        <v>0</v>
      </c>
      <c r="T162" s="199">
        <f t="shared" si="13"/>
        <v>0</v>
      </c>
      <c r="U162" s="35"/>
      <c r="V162" s="35"/>
      <c r="W162" s="35"/>
      <c r="X162" s="35"/>
      <c r="Y162" s="35"/>
      <c r="Z162" s="35"/>
      <c r="AA162" s="35"/>
      <c r="AB162" s="35"/>
      <c r="AC162" s="35"/>
      <c r="AD162" s="35"/>
      <c r="AE162" s="35"/>
      <c r="AR162" s="200" t="s">
        <v>829</v>
      </c>
      <c r="AT162" s="200" t="s">
        <v>294</v>
      </c>
      <c r="AU162" s="200" t="s">
        <v>120</v>
      </c>
      <c r="AY162" s="18" t="s">
        <v>292</v>
      </c>
      <c r="BE162" s="201">
        <f t="shared" si="14"/>
        <v>0</v>
      </c>
      <c r="BF162" s="201">
        <f t="shared" si="15"/>
        <v>0</v>
      </c>
      <c r="BG162" s="201">
        <f t="shared" si="16"/>
        <v>0</v>
      </c>
      <c r="BH162" s="201">
        <f t="shared" si="17"/>
        <v>0</v>
      </c>
      <c r="BI162" s="201">
        <f t="shared" si="18"/>
        <v>0</v>
      </c>
      <c r="BJ162" s="18" t="s">
        <v>85</v>
      </c>
      <c r="BK162" s="201">
        <f t="shared" si="19"/>
        <v>0</v>
      </c>
      <c r="BL162" s="18" t="s">
        <v>829</v>
      </c>
      <c r="BM162" s="200" t="s">
        <v>7117</v>
      </c>
    </row>
    <row r="163" spans="1:65" s="2" customFormat="1" ht="24.2" customHeight="1">
      <c r="A163" s="35"/>
      <c r="B163" s="36"/>
      <c r="C163" s="189" t="s">
        <v>498</v>
      </c>
      <c r="D163" s="189" t="s">
        <v>294</v>
      </c>
      <c r="E163" s="190" t="s">
        <v>7118</v>
      </c>
      <c r="F163" s="191" t="s">
        <v>7119</v>
      </c>
      <c r="G163" s="192" t="s">
        <v>307</v>
      </c>
      <c r="H163" s="193">
        <v>200</v>
      </c>
      <c r="I163" s="194"/>
      <c r="J163" s="195">
        <f t="shared" si="10"/>
        <v>0</v>
      </c>
      <c r="K163" s="191" t="s">
        <v>298</v>
      </c>
      <c r="L163" s="40"/>
      <c r="M163" s="196" t="s">
        <v>1</v>
      </c>
      <c r="N163" s="197" t="s">
        <v>42</v>
      </c>
      <c r="O163" s="72"/>
      <c r="P163" s="198">
        <f t="shared" si="11"/>
        <v>0</v>
      </c>
      <c r="Q163" s="198">
        <v>0</v>
      </c>
      <c r="R163" s="198">
        <f t="shared" si="12"/>
        <v>0</v>
      </c>
      <c r="S163" s="198">
        <v>0</v>
      </c>
      <c r="T163" s="199">
        <f t="shared" si="13"/>
        <v>0</v>
      </c>
      <c r="U163" s="35"/>
      <c r="V163" s="35"/>
      <c r="W163" s="35"/>
      <c r="X163" s="35"/>
      <c r="Y163" s="35"/>
      <c r="Z163" s="35"/>
      <c r="AA163" s="35"/>
      <c r="AB163" s="35"/>
      <c r="AC163" s="35"/>
      <c r="AD163" s="35"/>
      <c r="AE163" s="35"/>
      <c r="AR163" s="200" t="s">
        <v>829</v>
      </c>
      <c r="AT163" s="200" t="s">
        <v>294</v>
      </c>
      <c r="AU163" s="200" t="s">
        <v>120</v>
      </c>
      <c r="AY163" s="18" t="s">
        <v>292</v>
      </c>
      <c r="BE163" s="201">
        <f t="shared" si="14"/>
        <v>0</v>
      </c>
      <c r="BF163" s="201">
        <f t="shared" si="15"/>
        <v>0</v>
      </c>
      <c r="BG163" s="201">
        <f t="shared" si="16"/>
        <v>0</v>
      </c>
      <c r="BH163" s="201">
        <f t="shared" si="17"/>
        <v>0</v>
      </c>
      <c r="BI163" s="201">
        <f t="shared" si="18"/>
        <v>0</v>
      </c>
      <c r="BJ163" s="18" t="s">
        <v>85</v>
      </c>
      <c r="BK163" s="201">
        <f t="shared" si="19"/>
        <v>0</v>
      </c>
      <c r="BL163" s="18" t="s">
        <v>829</v>
      </c>
      <c r="BM163" s="200" t="s">
        <v>7120</v>
      </c>
    </row>
    <row r="164" spans="1:65" s="2" customFormat="1" ht="24.2" customHeight="1">
      <c r="A164" s="35"/>
      <c r="B164" s="36"/>
      <c r="C164" s="189" t="s">
        <v>503</v>
      </c>
      <c r="D164" s="189" t="s">
        <v>294</v>
      </c>
      <c r="E164" s="190" t="s">
        <v>7121</v>
      </c>
      <c r="F164" s="191" t="s">
        <v>7122</v>
      </c>
      <c r="G164" s="192" t="s">
        <v>365</v>
      </c>
      <c r="H164" s="193">
        <v>72</v>
      </c>
      <c r="I164" s="194"/>
      <c r="J164" s="195">
        <f t="shared" si="10"/>
        <v>0</v>
      </c>
      <c r="K164" s="191" t="s">
        <v>298</v>
      </c>
      <c r="L164" s="40"/>
      <c r="M164" s="196" t="s">
        <v>1</v>
      </c>
      <c r="N164" s="197" t="s">
        <v>42</v>
      </c>
      <c r="O164" s="72"/>
      <c r="P164" s="198">
        <f t="shared" si="11"/>
        <v>0</v>
      </c>
      <c r="Q164" s="198">
        <v>0</v>
      </c>
      <c r="R164" s="198">
        <f t="shared" si="12"/>
        <v>0</v>
      </c>
      <c r="S164" s="198">
        <v>0</v>
      </c>
      <c r="T164" s="199">
        <f t="shared" si="13"/>
        <v>0</v>
      </c>
      <c r="U164" s="35"/>
      <c r="V164" s="35"/>
      <c r="W164" s="35"/>
      <c r="X164" s="35"/>
      <c r="Y164" s="35"/>
      <c r="Z164" s="35"/>
      <c r="AA164" s="35"/>
      <c r="AB164" s="35"/>
      <c r="AC164" s="35"/>
      <c r="AD164" s="35"/>
      <c r="AE164" s="35"/>
      <c r="AR164" s="200" t="s">
        <v>829</v>
      </c>
      <c r="AT164" s="200" t="s">
        <v>294</v>
      </c>
      <c r="AU164" s="200" t="s">
        <v>120</v>
      </c>
      <c r="AY164" s="18" t="s">
        <v>292</v>
      </c>
      <c r="BE164" s="201">
        <f t="shared" si="14"/>
        <v>0</v>
      </c>
      <c r="BF164" s="201">
        <f t="shared" si="15"/>
        <v>0</v>
      </c>
      <c r="BG164" s="201">
        <f t="shared" si="16"/>
        <v>0</v>
      </c>
      <c r="BH164" s="201">
        <f t="shared" si="17"/>
        <v>0</v>
      </c>
      <c r="BI164" s="201">
        <f t="shared" si="18"/>
        <v>0</v>
      </c>
      <c r="BJ164" s="18" t="s">
        <v>85</v>
      </c>
      <c r="BK164" s="201">
        <f t="shared" si="19"/>
        <v>0</v>
      </c>
      <c r="BL164" s="18" t="s">
        <v>829</v>
      </c>
      <c r="BM164" s="200" t="s">
        <v>7123</v>
      </c>
    </row>
    <row r="165" spans="1:65" s="14" customFormat="1" ht="11.25">
      <c r="B165" s="213"/>
      <c r="C165" s="214"/>
      <c r="D165" s="204" t="s">
        <v>301</v>
      </c>
      <c r="E165" s="214"/>
      <c r="F165" s="216" t="s">
        <v>7124</v>
      </c>
      <c r="G165" s="214"/>
      <c r="H165" s="217">
        <v>72</v>
      </c>
      <c r="I165" s="218"/>
      <c r="J165" s="214"/>
      <c r="K165" s="214"/>
      <c r="L165" s="219"/>
      <c r="M165" s="220"/>
      <c r="N165" s="221"/>
      <c r="O165" s="221"/>
      <c r="P165" s="221"/>
      <c r="Q165" s="221"/>
      <c r="R165" s="221"/>
      <c r="S165" s="221"/>
      <c r="T165" s="222"/>
      <c r="AT165" s="223" t="s">
        <v>301</v>
      </c>
      <c r="AU165" s="223" t="s">
        <v>120</v>
      </c>
      <c r="AV165" s="14" t="s">
        <v>120</v>
      </c>
      <c r="AW165" s="14" t="s">
        <v>4</v>
      </c>
      <c r="AX165" s="14" t="s">
        <v>85</v>
      </c>
      <c r="AY165" s="223" t="s">
        <v>292</v>
      </c>
    </row>
    <row r="166" spans="1:65" s="2" customFormat="1" ht="24.2" customHeight="1">
      <c r="A166" s="35"/>
      <c r="B166" s="36"/>
      <c r="C166" s="189" t="s">
        <v>517</v>
      </c>
      <c r="D166" s="189" t="s">
        <v>294</v>
      </c>
      <c r="E166" s="190" t="s">
        <v>7125</v>
      </c>
      <c r="F166" s="191" t="s">
        <v>7126</v>
      </c>
      <c r="G166" s="192" t="s">
        <v>365</v>
      </c>
      <c r="H166" s="193">
        <v>1080</v>
      </c>
      <c r="I166" s="194"/>
      <c r="J166" s="195">
        <f>ROUND(I166*H166,2)</f>
        <v>0</v>
      </c>
      <c r="K166" s="191" t="s">
        <v>298</v>
      </c>
      <c r="L166" s="40"/>
      <c r="M166" s="196" t="s">
        <v>1</v>
      </c>
      <c r="N166" s="197" t="s">
        <v>42</v>
      </c>
      <c r="O166" s="72"/>
      <c r="P166" s="198">
        <f>O166*H166</f>
        <v>0</v>
      </c>
      <c r="Q166" s="198">
        <v>0</v>
      </c>
      <c r="R166" s="198">
        <f>Q166*H166</f>
        <v>0</v>
      </c>
      <c r="S166" s="198">
        <v>0</v>
      </c>
      <c r="T166" s="199">
        <f>S166*H166</f>
        <v>0</v>
      </c>
      <c r="U166" s="35"/>
      <c r="V166" s="35"/>
      <c r="W166" s="35"/>
      <c r="X166" s="35"/>
      <c r="Y166" s="35"/>
      <c r="Z166" s="35"/>
      <c r="AA166" s="35"/>
      <c r="AB166" s="35"/>
      <c r="AC166" s="35"/>
      <c r="AD166" s="35"/>
      <c r="AE166" s="35"/>
      <c r="AR166" s="200" t="s">
        <v>829</v>
      </c>
      <c r="AT166" s="200" t="s">
        <v>294</v>
      </c>
      <c r="AU166" s="200" t="s">
        <v>120</v>
      </c>
      <c r="AY166" s="18" t="s">
        <v>292</v>
      </c>
      <c r="BE166" s="201">
        <f>IF(N166="základní",J166,0)</f>
        <v>0</v>
      </c>
      <c r="BF166" s="201">
        <f>IF(N166="snížená",J166,0)</f>
        <v>0</v>
      </c>
      <c r="BG166" s="201">
        <f>IF(N166="zákl. přenesená",J166,0)</f>
        <v>0</v>
      </c>
      <c r="BH166" s="201">
        <f>IF(N166="sníž. přenesená",J166,0)</f>
        <v>0</v>
      </c>
      <c r="BI166" s="201">
        <f>IF(N166="nulová",J166,0)</f>
        <v>0</v>
      </c>
      <c r="BJ166" s="18" t="s">
        <v>85</v>
      </c>
      <c r="BK166" s="201">
        <f>ROUND(I166*H166,2)</f>
        <v>0</v>
      </c>
      <c r="BL166" s="18" t="s">
        <v>829</v>
      </c>
      <c r="BM166" s="200" t="s">
        <v>7127</v>
      </c>
    </row>
    <row r="167" spans="1:65" s="14" customFormat="1" ht="11.25">
      <c r="B167" s="213"/>
      <c r="C167" s="214"/>
      <c r="D167" s="204" t="s">
        <v>301</v>
      </c>
      <c r="E167" s="215" t="s">
        <v>1</v>
      </c>
      <c r="F167" s="216" t="s">
        <v>7128</v>
      </c>
      <c r="G167" s="214"/>
      <c r="H167" s="217">
        <v>1080</v>
      </c>
      <c r="I167" s="218"/>
      <c r="J167" s="214"/>
      <c r="K167" s="214"/>
      <c r="L167" s="219"/>
      <c r="M167" s="220"/>
      <c r="N167" s="221"/>
      <c r="O167" s="221"/>
      <c r="P167" s="221"/>
      <c r="Q167" s="221"/>
      <c r="R167" s="221"/>
      <c r="S167" s="221"/>
      <c r="T167" s="222"/>
      <c r="AT167" s="223" t="s">
        <v>301</v>
      </c>
      <c r="AU167" s="223" t="s">
        <v>120</v>
      </c>
      <c r="AV167" s="14" t="s">
        <v>120</v>
      </c>
      <c r="AW167" s="14" t="s">
        <v>32</v>
      </c>
      <c r="AX167" s="14" t="s">
        <v>85</v>
      </c>
      <c r="AY167" s="223" t="s">
        <v>292</v>
      </c>
    </row>
    <row r="168" spans="1:65" s="12" customFormat="1" ht="25.9" customHeight="1">
      <c r="B168" s="173"/>
      <c r="C168" s="174"/>
      <c r="D168" s="175" t="s">
        <v>76</v>
      </c>
      <c r="E168" s="176" t="s">
        <v>4786</v>
      </c>
      <c r="F168" s="176" t="s">
        <v>4787</v>
      </c>
      <c r="G168" s="174"/>
      <c r="H168" s="174"/>
      <c r="I168" s="177"/>
      <c r="J168" s="178">
        <f>BK168</f>
        <v>0</v>
      </c>
      <c r="K168" s="174"/>
      <c r="L168" s="179"/>
      <c r="M168" s="180"/>
      <c r="N168" s="181"/>
      <c r="O168" s="181"/>
      <c r="P168" s="182">
        <f>SUM(P169:P171)</f>
        <v>0</v>
      </c>
      <c r="Q168" s="181"/>
      <c r="R168" s="182">
        <f>SUM(R169:R171)</f>
        <v>0</v>
      </c>
      <c r="S168" s="181"/>
      <c r="T168" s="183">
        <f>SUM(T169:T171)</f>
        <v>0</v>
      </c>
      <c r="AR168" s="184" t="s">
        <v>299</v>
      </c>
      <c r="AT168" s="185" t="s">
        <v>76</v>
      </c>
      <c r="AU168" s="185" t="s">
        <v>77</v>
      </c>
      <c r="AY168" s="184" t="s">
        <v>292</v>
      </c>
      <c r="BK168" s="186">
        <f>SUM(BK169:BK171)</f>
        <v>0</v>
      </c>
    </row>
    <row r="169" spans="1:65" s="2" customFormat="1" ht="16.5" customHeight="1">
      <c r="A169" s="35"/>
      <c r="B169" s="36"/>
      <c r="C169" s="189" t="s">
        <v>523</v>
      </c>
      <c r="D169" s="189" t="s">
        <v>294</v>
      </c>
      <c r="E169" s="190" t="s">
        <v>4793</v>
      </c>
      <c r="F169" s="191" t="s">
        <v>5293</v>
      </c>
      <c r="G169" s="192" t="s">
        <v>337</v>
      </c>
      <c r="H169" s="193">
        <v>12</v>
      </c>
      <c r="I169" s="194"/>
      <c r="J169" s="195">
        <f>ROUND(I169*H169,2)</f>
        <v>0</v>
      </c>
      <c r="K169" s="191" t="s">
        <v>298</v>
      </c>
      <c r="L169" s="40"/>
      <c r="M169" s="196" t="s">
        <v>1</v>
      </c>
      <c r="N169" s="197" t="s">
        <v>42</v>
      </c>
      <c r="O169" s="72"/>
      <c r="P169" s="198">
        <f>O169*H169</f>
        <v>0</v>
      </c>
      <c r="Q169" s="198">
        <v>0</v>
      </c>
      <c r="R169" s="198">
        <f>Q169*H169</f>
        <v>0</v>
      </c>
      <c r="S169" s="198">
        <v>0</v>
      </c>
      <c r="T169" s="199">
        <f>S169*H169</f>
        <v>0</v>
      </c>
      <c r="U169" s="35"/>
      <c r="V169" s="35"/>
      <c r="W169" s="35"/>
      <c r="X169" s="35"/>
      <c r="Y169" s="35"/>
      <c r="Z169" s="35"/>
      <c r="AA169" s="35"/>
      <c r="AB169" s="35"/>
      <c r="AC169" s="35"/>
      <c r="AD169" s="35"/>
      <c r="AE169" s="35"/>
      <c r="AR169" s="200" t="s">
        <v>338</v>
      </c>
      <c r="AT169" s="200" t="s">
        <v>294</v>
      </c>
      <c r="AU169" s="200" t="s">
        <v>85</v>
      </c>
      <c r="AY169" s="18" t="s">
        <v>292</v>
      </c>
      <c r="BE169" s="201">
        <f>IF(N169="základní",J169,0)</f>
        <v>0</v>
      </c>
      <c r="BF169" s="201">
        <f>IF(N169="snížená",J169,0)</f>
        <v>0</v>
      </c>
      <c r="BG169" s="201">
        <f>IF(N169="zákl. přenesená",J169,0)</f>
        <v>0</v>
      </c>
      <c r="BH169" s="201">
        <f>IF(N169="sníž. přenesená",J169,0)</f>
        <v>0</v>
      </c>
      <c r="BI169" s="201">
        <f>IF(N169="nulová",J169,0)</f>
        <v>0</v>
      </c>
      <c r="BJ169" s="18" t="s">
        <v>85</v>
      </c>
      <c r="BK169" s="201">
        <f>ROUND(I169*H169,2)</f>
        <v>0</v>
      </c>
      <c r="BL169" s="18" t="s">
        <v>338</v>
      </c>
      <c r="BM169" s="200" t="s">
        <v>7129</v>
      </c>
    </row>
    <row r="170" spans="1:65" s="2" customFormat="1" ht="16.5" customHeight="1">
      <c r="A170" s="35"/>
      <c r="B170" s="36"/>
      <c r="C170" s="189" t="s">
        <v>532</v>
      </c>
      <c r="D170" s="189" t="s">
        <v>294</v>
      </c>
      <c r="E170" s="190" t="s">
        <v>5824</v>
      </c>
      <c r="F170" s="191" t="s">
        <v>5825</v>
      </c>
      <c r="G170" s="192" t="s">
        <v>337</v>
      </c>
      <c r="H170" s="193">
        <v>30</v>
      </c>
      <c r="I170" s="194"/>
      <c r="J170" s="195">
        <f>ROUND(I170*H170,2)</f>
        <v>0</v>
      </c>
      <c r="K170" s="191" t="s">
        <v>298</v>
      </c>
      <c r="L170" s="40"/>
      <c r="M170" s="196" t="s">
        <v>1</v>
      </c>
      <c r="N170" s="197" t="s">
        <v>42</v>
      </c>
      <c r="O170" s="72"/>
      <c r="P170" s="198">
        <f>O170*H170</f>
        <v>0</v>
      </c>
      <c r="Q170" s="198">
        <v>0</v>
      </c>
      <c r="R170" s="198">
        <f>Q170*H170</f>
        <v>0</v>
      </c>
      <c r="S170" s="198">
        <v>0</v>
      </c>
      <c r="T170" s="199">
        <f>S170*H170</f>
        <v>0</v>
      </c>
      <c r="U170" s="35"/>
      <c r="V170" s="35"/>
      <c r="W170" s="35"/>
      <c r="X170" s="35"/>
      <c r="Y170" s="35"/>
      <c r="Z170" s="35"/>
      <c r="AA170" s="35"/>
      <c r="AB170" s="35"/>
      <c r="AC170" s="35"/>
      <c r="AD170" s="35"/>
      <c r="AE170" s="35"/>
      <c r="AR170" s="200" t="s">
        <v>338</v>
      </c>
      <c r="AT170" s="200" t="s">
        <v>294</v>
      </c>
      <c r="AU170" s="200" t="s">
        <v>85</v>
      </c>
      <c r="AY170" s="18" t="s">
        <v>292</v>
      </c>
      <c r="BE170" s="201">
        <f>IF(N170="základní",J170,0)</f>
        <v>0</v>
      </c>
      <c r="BF170" s="201">
        <f>IF(N170="snížená",J170,0)</f>
        <v>0</v>
      </c>
      <c r="BG170" s="201">
        <f>IF(N170="zákl. přenesená",J170,0)</f>
        <v>0</v>
      </c>
      <c r="BH170" s="201">
        <f>IF(N170="sníž. přenesená",J170,0)</f>
        <v>0</v>
      </c>
      <c r="BI170" s="201">
        <f>IF(N170="nulová",J170,0)</f>
        <v>0</v>
      </c>
      <c r="BJ170" s="18" t="s">
        <v>85</v>
      </c>
      <c r="BK170" s="201">
        <f>ROUND(I170*H170,2)</f>
        <v>0</v>
      </c>
      <c r="BL170" s="18" t="s">
        <v>338</v>
      </c>
      <c r="BM170" s="200" t="s">
        <v>7130</v>
      </c>
    </row>
    <row r="171" spans="1:65" s="14" customFormat="1" ht="11.25">
      <c r="B171" s="213"/>
      <c r="C171" s="214"/>
      <c r="D171" s="204" t="s">
        <v>301</v>
      </c>
      <c r="E171" s="215" t="s">
        <v>1</v>
      </c>
      <c r="F171" s="216" t="s">
        <v>7131</v>
      </c>
      <c r="G171" s="214"/>
      <c r="H171" s="217">
        <v>30</v>
      </c>
      <c r="I171" s="218"/>
      <c r="J171" s="214"/>
      <c r="K171" s="214"/>
      <c r="L171" s="219"/>
      <c r="M171" s="220"/>
      <c r="N171" s="221"/>
      <c r="O171" s="221"/>
      <c r="P171" s="221"/>
      <c r="Q171" s="221"/>
      <c r="R171" s="221"/>
      <c r="S171" s="221"/>
      <c r="T171" s="222"/>
      <c r="AT171" s="223" t="s">
        <v>301</v>
      </c>
      <c r="AU171" s="223" t="s">
        <v>85</v>
      </c>
      <c r="AV171" s="14" t="s">
        <v>120</v>
      </c>
      <c r="AW171" s="14" t="s">
        <v>32</v>
      </c>
      <c r="AX171" s="14" t="s">
        <v>85</v>
      </c>
      <c r="AY171" s="223" t="s">
        <v>292</v>
      </c>
    </row>
    <row r="172" spans="1:65" s="12" customFormat="1" ht="25.9" customHeight="1">
      <c r="B172" s="173"/>
      <c r="C172" s="174"/>
      <c r="D172" s="175" t="s">
        <v>76</v>
      </c>
      <c r="E172" s="176" t="s">
        <v>157</v>
      </c>
      <c r="F172" s="176" t="s">
        <v>5295</v>
      </c>
      <c r="G172" s="174"/>
      <c r="H172" s="174"/>
      <c r="I172" s="177"/>
      <c r="J172" s="178">
        <f>BK172</f>
        <v>0</v>
      </c>
      <c r="K172" s="174"/>
      <c r="L172" s="179"/>
      <c r="M172" s="180"/>
      <c r="N172" s="181"/>
      <c r="O172" s="181"/>
      <c r="P172" s="182">
        <f>P173+P175</f>
        <v>0</v>
      </c>
      <c r="Q172" s="181"/>
      <c r="R172" s="182">
        <f>R173+R175</f>
        <v>0</v>
      </c>
      <c r="S172" s="181"/>
      <c r="T172" s="183">
        <f>T173+T175</f>
        <v>0</v>
      </c>
      <c r="AR172" s="184" t="s">
        <v>341</v>
      </c>
      <c r="AT172" s="185" t="s">
        <v>76</v>
      </c>
      <c r="AU172" s="185" t="s">
        <v>77</v>
      </c>
      <c r="AY172" s="184" t="s">
        <v>292</v>
      </c>
      <c r="BK172" s="186">
        <f>BK173+BK175</f>
        <v>0</v>
      </c>
    </row>
    <row r="173" spans="1:65" s="12" customFormat="1" ht="22.9" customHeight="1">
      <c r="B173" s="173"/>
      <c r="C173" s="174"/>
      <c r="D173" s="175" t="s">
        <v>76</v>
      </c>
      <c r="E173" s="187" t="s">
        <v>5303</v>
      </c>
      <c r="F173" s="187" t="s">
        <v>5304</v>
      </c>
      <c r="G173" s="174"/>
      <c r="H173" s="174"/>
      <c r="I173" s="177"/>
      <c r="J173" s="188">
        <f>BK173</f>
        <v>0</v>
      </c>
      <c r="K173" s="174"/>
      <c r="L173" s="179"/>
      <c r="M173" s="180"/>
      <c r="N173" s="181"/>
      <c r="O173" s="181"/>
      <c r="P173" s="182">
        <f>P174</f>
        <v>0</v>
      </c>
      <c r="Q173" s="181"/>
      <c r="R173" s="182">
        <f>R174</f>
        <v>0</v>
      </c>
      <c r="S173" s="181"/>
      <c r="T173" s="183">
        <f>T174</f>
        <v>0</v>
      </c>
      <c r="AR173" s="184" t="s">
        <v>341</v>
      </c>
      <c r="AT173" s="185" t="s">
        <v>76</v>
      </c>
      <c r="AU173" s="185" t="s">
        <v>85</v>
      </c>
      <c r="AY173" s="184" t="s">
        <v>292</v>
      </c>
      <c r="BK173" s="186">
        <f>BK174</f>
        <v>0</v>
      </c>
    </row>
    <row r="174" spans="1:65" s="2" customFormat="1" ht="16.5" customHeight="1">
      <c r="A174" s="35"/>
      <c r="B174" s="36"/>
      <c r="C174" s="189" t="s">
        <v>554</v>
      </c>
      <c r="D174" s="189" t="s">
        <v>294</v>
      </c>
      <c r="E174" s="190" t="s">
        <v>7132</v>
      </c>
      <c r="F174" s="191" t="s">
        <v>7133</v>
      </c>
      <c r="G174" s="192" t="s">
        <v>5300</v>
      </c>
      <c r="H174" s="193">
        <v>1</v>
      </c>
      <c r="I174" s="194"/>
      <c r="J174" s="195">
        <f>ROUND(I174*H174,2)</f>
        <v>0</v>
      </c>
      <c r="K174" s="191" t="s">
        <v>298</v>
      </c>
      <c r="L174" s="40"/>
      <c r="M174" s="196" t="s">
        <v>1</v>
      </c>
      <c r="N174" s="197" t="s">
        <v>42</v>
      </c>
      <c r="O174" s="72"/>
      <c r="P174" s="198">
        <f>O174*H174</f>
        <v>0</v>
      </c>
      <c r="Q174" s="198">
        <v>0</v>
      </c>
      <c r="R174" s="198">
        <f>Q174*H174</f>
        <v>0</v>
      </c>
      <c r="S174" s="198">
        <v>0</v>
      </c>
      <c r="T174" s="199">
        <f>S174*H174</f>
        <v>0</v>
      </c>
      <c r="U174" s="35"/>
      <c r="V174" s="35"/>
      <c r="W174" s="35"/>
      <c r="X174" s="35"/>
      <c r="Y174" s="35"/>
      <c r="Z174" s="35"/>
      <c r="AA174" s="35"/>
      <c r="AB174" s="35"/>
      <c r="AC174" s="35"/>
      <c r="AD174" s="35"/>
      <c r="AE174" s="35"/>
      <c r="AR174" s="200" t="s">
        <v>5301</v>
      </c>
      <c r="AT174" s="200" t="s">
        <v>294</v>
      </c>
      <c r="AU174" s="200" t="s">
        <v>120</v>
      </c>
      <c r="AY174" s="18" t="s">
        <v>292</v>
      </c>
      <c r="BE174" s="201">
        <f>IF(N174="základní",J174,0)</f>
        <v>0</v>
      </c>
      <c r="BF174" s="201">
        <f>IF(N174="snížená",J174,0)</f>
        <v>0</v>
      </c>
      <c r="BG174" s="201">
        <f>IF(N174="zákl. přenesená",J174,0)</f>
        <v>0</v>
      </c>
      <c r="BH174" s="201">
        <f>IF(N174="sníž. přenesená",J174,0)</f>
        <v>0</v>
      </c>
      <c r="BI174" s="201">
        <f>IF(N174="nulová",J174,0)</f>
        <v>0</v>
      </c>
      <c r="BJ174" s="18" t="s">
        <v>85</v>
      </c>
      <c r="BK174" s="201">
        <f>ROUND(I174*H174,2)</f>
        <v>0</v>
      </c>
      <c r="BL174" s="18" t="s">
        <v>5301</v>
      </c>
      <c r="BM174" s="200" t="s">
        <v>7134</v>
      </c>
    </row>
    <row r="175" spans="1:65" s="12" customFormat="1" ht="22.9" customHeight="1">
      <c r="B175" s="173"/>
      <c r="C175" s="174"/>
      <c r="D175" s="175" t="s">
        <v>76</v>
      </c>
      <c r="E175" s="187" t="s">
        <v>7135</v>
      </c>
      <c r="F175" s="187" t="s">
        <v>7136</v>
      </c>
      <c r="G175" s="174"/>
      <c r="H175" s="174"/>
      <c r="I175" s="177"/>
      <c r="J175" s="188">
        <f>BK175</f>
        <v>0</v>
      </c>
      <c r="K175" s="174"/>
      <c r="L175" s="179"/>
      <c r="M175" s="180"/>
      <c r="N175" s="181"/>
      <c r="O175" s="181"/>
      <c r="P175" s="182">
        <f>SUM(P176:P177)</f>
        <v>0</v>
      </c>
      <c r="Q175" s="181"/>
      <c r="R175" s="182">
        <f>SUM(R176:R177)</f>
        <v>0</v>
      </c>
      <c r="S175" s="181"/>
      <c r="T175" s="183">
        <f>SUM(T176:T177)</f>
        <v>0</v>
      </c>
      <c r="AR175" s="184" t="s">
        <v>341</v>
      </c>
      <c r="AT175" s="185" t="s">
        <v>76</v>
      </c>
      <c r="AU175" s="185" t="s">
        <v>85</v>
      </c>
      <c r="AY175" s="184" t="s">
        <v>292</v>
      </c>
      <c r="BK175" s="186">
        <f>SUM(BK176:BK177)</f>
        <v>0</v>
      </c>
    </row>
    <row r="176" spans="1:65" s="2" customFormat="1" ht="16.5" customHeight="1">
      <c r="A176" s="35"/>
      <c r="B176" s="36"/>
      <c r="C176" s="189" t="s">
        <v>562</v>
      </c>
      <c r="D176" s="189" t="s">
        <v>294</v>
      </c>
      <c r="E176" s="190" t="s">
        <v>7137</v>
      </c>
      <c r="F176" s="191" t="s">
        <v>7138</v>
      </c>
      <c r="G176" s="192" t="s">
        <v>5300</v>
      </c>
      <c r="H176" s="193">
        <v>1</v>
      </c>
      <c r="I176" s="194"/>
      <c r="J176" s="195">
        <f>ROUND(I176*H176,2)</f>
        <v>0</v>
      </c>
      <c r="K176" s="191" t="s">
        <v>298</v>
      </c>
      <c r="L176" s="40"/>
      <c r="M176" s="196" t="s">
        <v>1</v>
      </c>
      <c r="N176" s="197" t="s">
        <v>42</v>
      </c>
      <c r="O176" s="72"/>
      <c r="P176" s="198">
        <f>O176*H176</f>
        <v>0</v>
      </c>
      <c r="Q176" s="198">
        <v>0</v>
      </c>
      <c r="R176" s="198">
        <f>Q176*H176</f>
        <v>0</v>
      </c>
      <c r="S176" s="198">
        <v>0</v>
      </c>
      <c r="T176" s="199">
        <f>S176*H176</f>
        <v>0</v>
      </c>
      <c r="U176" s="35"/>
      <c r="V176" s="35"/>
      <c r="W176" s="35"/>
      <c r="X176" s="35"/>
      <c r="Y176" s="35"/>
      <c r="Z176" s="35"/>
      <c r="AA176" s="35"/>
      <c r="AB176" s="35"/>
      <c r="AC176" s="35"/>
      <c r="AD176" s="35"/>
      <c r="AE176" s="35"/>
      <c r="AR176" s="200" t="s">
        <v>5301</v>
      </c>
      <c r="AT176" s="200" t="s">
        <v>294</v>
      </c>
      <c r="AU176" s="200" t="s">
        <v>120</v>
      </c>
      <c r="AY176" s="18" t="s">
        <v>292</v>
      </c>
      <c r="BE176" s="201">
        <f>IF(N176="základní",J176,0)</f>
        <v>0</v>
      </c>
      <c r="BF176" s="201">
        <f>IF(N176="snížená",J176,0)</f>
        <v>0</v>
      </c>
      <c r="BG176" s="201">
        <f>IF(N176="zákl. přenesená",J176,0)</f>
        <v>0</v>
      </c>
      <c r="BH176" s="201">
        <f>IF(N176="sníž. přenesená",J176,0)</f>
        <v>0</v>
      </c>
      <c r="BI176" s="201">
        <f>IF(N176="nulová",J176,0)</f>
        <v>0</v>
      </c>
      <c r="BJ176" s="18" t="s">
        <v>85</v>
      </c>
      <c r="BK176" s="201">
        <f>ROUND(I176*H176,2)</f>
        <v>0</v>
      </c>
      <c r="BL176" s="18" t="s">
        <v>5301</v>
      </c>
      <c r="BM176" s="200" t="s">
        <v>7139</v>
      </c>
    </row>
    <row r="177" spans="1:65" s="2" customFormat="1" ht="16.5" customHeight="1">
      <c r="A177" s="35"/>
      <c r="B177" s="36"/>
      <c r="C177" s="189" t="s">
        <v>573</v>
      </c>
      <c r="D177" s="189" t="s">
        <v>294</v>
      </c>
      <c r="E177" s="190" t="s">
        <v>7140</v>
      </c>
      <c r="F177" s="191" t="s">
        <v>7141</v>
      </c>
      <c r="G177" s="192" t="s">
        <v>5300</v>
      </c>
      <c r="H177" s="193">
        <v>1</v>
      </c>
      <c r="I177" s="194"/>
      <c r="J177" s="195">
        <f>ROUND(I177*H177,2)</f>
        <v>0</v>
      </c>
      <c r="K177" s="191" t="s">
        <v>298</v>
      </c>
      <c r="L177" s="40"/>
      <c r="M177" s="256" t="s">
        <v>1</v>
      </c>
      <c r="N177" s="257" t="s">
        <v>42</v>
      </c>
      <c r="O177" s="258"/>
      <c r="P177" s="259">
        <f>O177*H177</f>
        <v>0</v>
      </c>
      <c r="Q177" s="259">
        <v>0</v>
      </c>
      <c r="R177" s="259">
        <f>Q177*H177</f>
        <v>0</v>
      </c>
      <c r="S177" s="259">
        <v>0</v>
      </c>
      <c r="T177" s="260">
        <f>S177*H177</f>
        <v>0</v>
      </c>
      <c r="U177" s="35"/>
      <c r="V177" s="35"/>
      <c r="W177" s="35"/>
      <c r="X177" s="35"/>
      <c r="Y177" s="35"/>
      <c r="Z177" s="35"/>
      <c r="AA177" s="35"/>
      <c r="AB177" s="35"/>
      <c r="AC177" s="35"/>
      <c r="AD177" s="35"/>
      <c r="AE177" s="35"/>
      <c r="AR177" s="200" t="s">
        <v>5301</v>
      </c>
      <c r="AT177" s="200" t="s">
        <v>294</v>
      </c>
      <c r="AU177" s="200" t="s">
        <v>120</v>
      </c>
      <c r="AY177" s="18" t="s">
        <v>292</v>
      </c>
      <c r="BE177" s="201">
        <f>IF(N177="základní",J177,0)</f>
        <v>0</v>
      </c>
      <c r="BF177" s="201">
        <f>IF(N177="snížená",J177,0)</f>
        <v>0</v>
      </c>
      <c r="BG177" s="201">
        <f>IF(N177="zákl. přenesená",J177,0)</f>
        <v>0</v>
      </c>
      <c r="BH177" s="201">
        <f>IF(N177="sníž. přenesená",J177,0)</f>
        <v>0</v>
      </c>
      <c r="BI177" s="201">
        <f>IF(N177="nulová",J177,0)</f>
        <v>0</v>
      </c>
      <c r="BJ177" s="18" t="s">
        <v>85</v>
      </c>
      <c r="BK177" s="201">
        <f>ROUND(I177*H177,2)</f>
        <v>0</v>
      </c>
      <c r="BL177" s="18" t="s">
        <v>5301</v>
      </c>
      <c r="BM177" s="200" t="s">
        <v>7142</v>
      </c>
    </row>
    <row r="178" spans="1:65" s="2" customFormat="1" ht="6.95" customHeight="1">
      <c r="A178" s="35"/>
      <c r="B178" s="55"/>
      <c r="C178" s="56"/>
      <c r="D178" s="56"/>
      <c r="E178" s="56"/>
      <c r="F178" s="56"/>
      <c r="G178" s="56"/>
      <c r="H178" s="56"/>
      <c r="I178" s="56"/>
      <c r="J178" s="56"/>
      <c r="K178" s="56"/>
      <c r="L178" s="40"/>
      <c r="M178" s="35"/>
      <c r="O178" s="35"/>
      <c r="P178" s="35"/>
      <c r="Q178" s="35"/>
      <c r="R178" s="35"/>
      <c r="S178" s="35"/>
      <c r="T178" s="35"/>
      <c r="U178" s="35"/>
      <c r="V178" s="35"/>
      <c r="W178" s="35"/>
      <c r="X178" s="35"/>
      <c r="Y178" s="35"/>
      <c r="Z178" s="35"/>
      <c r="AA178" s="35"/>
      <c r="AB178" s="35"/>
      <c r="AC178" s="35"/>
      <c r="AD178" s="35"/>
      <c r="AE178" s="35"/>
    </row>
  </sheetData>
  <sheetProtection algorithmName="SHA-512" hashValue="Xiit3TK6wgFmPIOJ4eYKxZ1Dhw80uPiWEZkA5IBtkRBDbv1Ne7zDeRg6/Xg6iDjz2H83kmzrirZS23NrHKzd5w==" saltValue="1d7GvQmYnVz2d8AIwezPOXm7lwtdWIO5riTT3y3vXkSkHmfDwcSiEqoh5I1mhpUDpcnMb7MWcdVBCBF3LE2RYA==" spinCount="100000" sheet="1" objects="1" scenarios="1" formatColumns="0" formatRows="0" autoFilter="0"/>
  <autoFilter ref="C128:K177" xr:uid="{00000000-0009-0000-0000-000015000000}"/>
  <mergeCells count="9">
    <mergeCell ref="E87:H87"/>
    <mergeCell ref="E119:H119"/>
    <mergeCell ref="E121:H121"/>
    <mergeCell ref="L2:V2"/>
    <mergeCell ref="E7:H7"/>
    <mergeCell ref="E9:H9"/>
    <mergeCell ref="E18:H18"/>
    <mergeCell ref="E27:H27"/>
    <mergeCell ref="E85:H85"/>
  </mergeCell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  <drawing r:id="rId1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600-000000000000}">
  <sheetPr>
    <pageSetUpPr fitToPage="1"/>
  </sheetPr>
  <dimension ref="A2:BM172"/>
  <sheetViews>
    <sheetView showGridLines="0" workbookViewId="0"/>
  </sheetViews>
  <sheetFormatPr defaultRowHeight="15"/>
  <cols>
    <col min="1" max="1" width="8.33203125" style="1" customWidth="1"/>
    <col min="2" max="2" width="1.1640625" style="1" customWidth="1"/>
    <col min="3" max="3" width="4.1640625" style="1" customWidth="1"/>
    <col min="4" max="4" width="4.33203125" style="1" customWidth="1"/>
    <col min="5" max="5" width="17.1640625" style="1" customWidth="1"/>
    <col min="6" max="6" width="50.83203125" style="1" customWidth="1"/>
    <col min="7" max="7" width="7.5" style="1" customWidth="1"/>
    <col min="8" max="8" width="14" style="1" customWidth="1"/>
    <col min="9" max="9" width="15.83203125" style="1" customWidth="1"/>
    <col min="10" max="11" width="22.33203125" style="1" customWidth="1"/>
    <col min="12" max="12" width="9.33203125" style="1" customWidth="1"/>
    <col min="13" max="13" width="10.83203125" style="1" hidden="1" customWidth="1"/>
    <col min="14" max="14" width="9.33203125" style="1" hidden="1"/>
    <col min="15" max="20" width="14.1640625" style="1" hidden="1" customWidth="1"/>
    <col min="21" max="21" width="16.33203125" style="1" hidden="1" customWidth="1"/>
    <col min="22" max="22" width="12.33203125" style="1" customWidth="1"/>
    <col min="23" max="23" width="16.33203125" style="1" customWidth="1"/>
    <col min="24" max="24" width="12.33203125" style="1" customWidth="1"/>
    <col min="25" max="25" width="15" style="1" customWidth="1"/>
    <col min="26" max="26" width="11" style="1" customWidth="1"/>
    <col min="27" max="27" width="15" style="1" customWidth="1"/>
    <col min="28" max="28" width="16.33203125" style="1" customWidth="1"/>
    <col min="29" max="29" width="11" style="1" customWidth="1"/>
    <col min="30" max="30" width="15" style="1" customWidth="1"/>
    <col min="31" max="31" width="16.33203125" style="1" customWidth="1"/>
    <col min="44" max="65" width="9.33203125" style="1" hidden="1"/>
  </cols>
  <sheetData>
    <row r="2" spans="1:56" s="1" customFormat="1" ht="36.950000000000003" customHeight="1">
      <c r="L2" s="321"/>
      <c r="M2" s="321"/>
      <c r="N2" s="321"/>
      <c r="O2" s="321"/>
      <c r="P2" s="321"/>
      <c r="Q2" s="321"/>
      <c r="R2" s="321"/>
      <c r="S2" s="321"/>
      <c r="T2" s="321"/>
      <c r="U2" s="321"/>
      <c r="V2" s="321"/>
      <c r="AT2" s="18" t="s">
        <v>150</v>
      </c>
      <c r="AZ2" s="109" t="s">
        <v>5738</v>
      </c>
      <c r="BA2" s="109" t="s">
        <v>4796</v>
      </c>
      <c r="BB2" s="109" t="s">
        <v>1</v>
      </c>
      <c r="BC2" s="109" t="s">
        <v>970</v>
      </c>
      <c r="BD2" s="109" t="s">
        <v>120</v>
      </c>
    </row>
    <row r="3" spans="1:56" s="1" customFormat="1" ht="6.95" customHeight="1">
      <c r="B3" s="110"/>
      <c r="C3" s="111"/>
      <c r="D3" s="111"/>
      <c r="E3" s="111"/>
      <c r="F3" s="111"/>
      <c r="G3" s="111"/>
      <c r="H3" s="111"/>
      <c r="I3" s="111"/>
      <c r="J3" s="111"/>
      <c r="K3" s="111"/>
      <c r="L3" s="21"/>
      <c r="AT3" s="18" t="s">
        <v>120</v>
      </c>
      <c r="AZ3" s="109" t="s">
        <v>4798</v>
      </c>
      <c r="BA3" s="109" t="s">
        <v>5741</v>
      </c>
      <c r="BB3" s="109" t="s">
        <v>1</v>
      </c>
      <c r="BC3" s="109" t="s">
        <v>399</v>
      </c>
      <c r="BD3" s="109" t="s">
        <v>120</v>
      </c>
    </row>
    <row r="4" spans="1:56" s="1" customFormat="1" ht="24.95" customHeight="1">
      <c r="B4" s="21"/>
      <c r="D4" s="112" t="s">
        <v>166</v>
      </c>
      <c r="L4" s="21"/>
      <c r="M4" s="113" t="s">
        <v>10</v>
      </c>
      <c r="AT4" s="18" t="s">
        <v>4</v>
      </c>
    </row>
    <row r="5" spans="1:56" s="1" customFormat="1" ht="6.95" customHeight="1">
      <c r="B5" s="21"/>
      <c r="L5" s="21"/>
    </row>
    <row r="6" spans="1:56" s="1" customFormat="1" ht="12" customHeight="1">
      <c r="B6" s="21"/>
      <c r="D6" s="114" t="s">
        <v>16</v>
      </c>
      <c r="L6" s="21"/>
    </row>
    <row r="7" spans="1:56" s="1" customFormat="1" ht="16.5" customHeight="1">
      <c r="B7" s="21"/>
      <c r="E7" s="322" t="str">
        <f>'Rekapitulace stavby'!K6</f>
        <v>Domov pro seniory, Nový Bydžov</v>
      </c>
      <c r="F7" s="323"/>
      <c r="G7" s="323"/>
      <c r="H7" s="323"/>
      <c r="L7" s="21"/>
    </row>
    <row r="8" spans="1:56" s="2" customFormat="1" ht="12" customHeight="1">
      <c r="A8" s="35"/>
      <c r="B8" s="40"/>
      <c r="C8" s="35"/>
      <c r="D8" s="114" t="s">
        <v>179</v>
      </c>
      <c r="E8" s="35"/>
      <c r="F8" s="35"/>
      <c r="G8" s="35"/>
      <c r="H8" s="35"/>
      <c r="I8" s="35"/>
      <c r="J8" s="35"/>
      <c r="K8" s="35"/>
      <c r="L8" s="52"/>
      <c r="S8" s="35"/>
      <c r="T8" s="35"/>
      <c r="U8" s="35"/>
      <c r="V8" s="35"/>
      <c r="W8" s="35"/>
      <c r="X8" s="35"/>
      <c r="Y8" s="35"/>
      <c r="Z8" s="35"/>
      <c r="AA8" s="35"/>
      <c r="AB8" s="35"/>
      <c r="AC8" s="35"/>
      <c r="AD8" s="35"/>
      <c r="AE8" s="35"/>
    </row>
    <row r="9" spans="1:56" s="2" customFormat="1" ht="30" customHeight="1">
      <c r="A9" s="35"/>
      <c r="B9" s="40"/>
      <c r="C9" s="35"/>
      <c r="D9" s="35"/>
      <c r="E9" s="324" t="s">
        <v>7143</v>
      </c>
      <c r="F9" s="325"/>
      <c r="G9" s="325"/>
      <c r="H9" s="325"/>
      <c r="I9" s="35"/>
      <c r="J9" s="35"/>
      <c r="K9" s="35"/>
      <c r="L9" s="52"/>
      <c r="S9" s="35"/>
      <c r="T9" s="35"/>
      <c r="U9" s="35"/>
      <c r="V9" s="35"/>
      <c r="W9" s="35"/>
      <c r="X9" s="35"/>
      <c r="Y9" s="35"/>
      <c r="Z9" s="35"/>
      <c r="AA9" s="35"/>
      <c r="AB9" s="35"/>
      <c r="AC9" s="35"/>
      <c r="AD9" s="35"/>
      <c r="AE9" s="35"/>
    </row>
    <row r="10" spans="1:56" s="2" customFormat="1" ht="11.25">
      <c r="A10" s="35"/>
      <c r="B10" s="40"/>
      <c r="C10" s="35"/>
      <c r="D10" s="35"/>
      <c r="E10" s="35"/>
      <c r="F10" s="35"/>
      <c r="G10" s="35"/>
      <c r="H10" s="35"/>
      <c r="I10" s="35"/>
      <c r="J10" s="35"/>
      <c r="K10" s="35"/>
      <c r="L10" s="52"/>
      <c r="S10" s="35"/>
      <c r="T10" s="35"/>
      <c r="U10" s="35"/>
      <c r="V10" s="35"/>
      <c r="W10" s="35"/>
      <c r="X10" s="35"/>
      <c r="Y10" s="35"/>
      <c r="Z10" s="35"/>
      <c r="AA10" s="35"/>
      <c r="AB10" s="35"/>
      <c r="AC10" s="35"/>
      <c r="AD10" s="35"/>
      <c r="AE10" s="35"/>
    </row>
    <row r="11" spans="1:56" s="2" customFormat="1" ht="12" customHeight="1">
      <c r="A11" s="35"/>
      <c r="B11" s="40"/>
      <c r="C11" s="35"/>
      <c r="D11" s="114" t="s">
        <v>18</v>
      </c>
      <c r="E11" s="35"/>
      <c r="F11" s="115" t="s">
        <v>1</v>
      </c>
      <c r="G11" s="35"/>
      <c r="H11" s="35"/>
      <c r="I11" s="114" t="s">
        <v>19</v>
      </c>
      <c r="J11" s="115" t="s">
        <v>1</v>
      </c>
      <c r="K11" s="35"/>
      <c r="L11" s="52"/>
      <c r="S11" s="35"/>
      <c r="T11" s="35"/>
      <c r="U11" s="35"/>
      <c r="V11" s="35"/>
      <c r="W11" s="35"/>
      <c r="X11" s="35"/>
      <c r="Y11" s="35"/>
      <c r="Z11" s="35"/>
      <c r="AA11" s="35"/>
      <c r="AB11" s="35"/>
      <c r="AC11" s="35"/>
      <c r="AD11" s="35"/>
      <c r="AE11" s="35"/>
    </row>
    <row r="12" spans="1:56" s="2" customFormat="1" ht="12" customHeight="1">
      <c r="A12" s="35"/>
      <c r="B12" s="40"/>
      <c r="C12" s="35"/>
      <c r="D12" s="114" t="s">
        <v>20</v>
      </c>
      <c r="E12" s="35"/>
      <c r="F12" s="115" t="s">
        <v>21</v>
      </c>
      <c r="G12" s="35"/>
      <c r="H12" s="35"/>
      <c r="I12" s="114" t="s">
        <v>22</v>
      </c>
      <c r="J12" s="116" t="str">
        <f>'Rekapitulace stavby'!AN8</f>
        <v>4. 1. 2023</v>
      </c>
      <c r="K12" s="35"/>
      <c r="L12" s="52"/>
      <c r="S12" s="35"/>
      <c r="T12" s="35"/>
      <c r="U12" s="35"/>
      <c r="V12" s="35"/>
      <c r="W12" s="35"/>
      <c r="X12" s="35"/>
      <c r="Y12" s="35"/>
      <c r="Z12" s="35"/>
      <c r="AA12" s="35"/>
      <c r="AB12" s="35"/>
      <c r="AC12" s="35"/>
      <c r="AD12" s="35"/>
      <c r="AE12" s="35"/>
    </row>
    <row r="13" spans="1:56" s="2" customFormat="1" ht="10.9" customHeight="1">
      <c r="A13" s="35"/>
      <c r="B13" s="40"/>
      <c r="C13" s="35"/>
      <c r="D13" s="35"/>
      <c r="E13" s="35"/>
      <c r="F13" s="35"/>
      <c r="G13" s="35"/>
      <c r="H13" s="35"/>
      <c r="I13" s="35"/>
      <c r="J13" s="35"/>
      <c r="K13" s="35"/>
      <c r="L13" s="52"/>
      <c r="S13" s="35"/>
      <c r="T13" s="35"/>
      <c r="U13" s="35"/>
      <c r="V13" s="35"/>
      <c r="W13" s="35"/>
      <c r="X13" s="35"/>
      <c r="Y13" s="35"/>
      <c r="Z13" s="35"/>
      <c r="AA13" s="35"/>
      <c r="AB13" s="35"/>
      <c r="AC13" s="35"/>
      <c r="AD13" s="35"/>
      <c r="AE13" s="35"/>
    </row>
    <row r="14" spans="1:56" s="2" customFormat="1" ht="12" customHeight="1">
      <c r="A14" s="35"/>
      <c r="B14" s="40"/>
      <c r="C14" s="35"/>
      <c r="D14" s="114" t="s">
        <v>24</v>
      </c>
      <c r="E14" s="35"/>
      <c r="F14" s="35"/>
      <c r="G14" s="35"/>
      <c r="H14" s="35"/>
      <c r="I14" s="114" t="s">
        <v>25</v>
      </c>
      <c r="J14" s="115" t="s">
        <v>1</v>
      </c>
      <c r="K14" s="35"/>
      <c r="L14" s="52"/>
      <c r="S14" s="35"/>
      <c r="T14" s="35"/>
      <c r="U14" s="35"/>
      <c r="V14" s="35"/>
      <c r="W14" s="35"/>
      <c r="X14" s="35"/>
      <c r="Y14" s="35"/>
      <c r="Z14" s="35"/>
      <c r="AA14" s="35"/>
      <c r="AB14" s="35"/>
      <c r="AC14" s="35"/>
      <c r="AD14" s="35"/>
      <c r="AE14" s="35"/>
    </row>
    <row r="15" spans="1:56" s="2" customFormat="1" ht="18" customHeight="1">
      <c r="A15" s="35"/>
      <c r="B15" s="40"/>
      <c r="C15" s="35"/>
      <c r="D15" s="35"/>
      <c r="E15" s="115" t="s">
        <v>26</v>
      </c>
      <c r="F15" s="35"/>
      <c r="G15" s="35"/>
      <c r="H15" s="35"/>
      <c r="I15" s="114" t="s">
        <v>27</v>
      </c>
      <c r="J15" s="115" t="s">
        <v>1</v>
      </c>
      <c r="K15" s="35"/>
      <c r="L15" s="52"/>
      <c r="S15" s="35"/>
      <c r="T15" s="35"/>
      <c r="U15" s="35"/>
      <c r="V15" s="35"/>
      <c r="W15" s="35"/>
      <c r="X15" s="35"/>
      <c r="Y15" s="35"/>
      <c r="Z15" s="35"/>
      <c r="AA15" s="35"/>
      <c r="AB15" s="35"/>
      <c r="AC15" s="35"/>
      <c r="AD15" s="35"/>
      <c r="AE15" s="35"/>
    </row>
    <row r="16" spans="1:56" s="2" customFormat="1" ht="6.95" customHeight="1">
      <c r="A16" s="35"/>
      <c r="B16" s="40"/>
      <c r="C16" s="35"/>
      <c r="D16" s="35"/>
      <c r="E16" s="35"/>
      <c r="F16" s="35"/>
      <c r="G16" s="35"/>
      <c r="H16" s="35"/>
      <c r="I16" s="35"/>
      <c r="J16" s="35"/>
      <c r="K16" s="35"/>
      <c r="L16" s="52"/>
      <c r="S16" s="35"/>
      <c r="T16" s="35"/>
      <c r="U16" s="35"/>
      <c r="V16" s="35"/>
      <c r="W16" s="35"/>
      <c r="X16" s="35"/>
      <c r="Y16" s="35"/>
      <c r="Z16" s="35"/>
      <c r="AA16" s="35"/>
      <c r="AB16" s="35"/>
      <c r="AC16" s="35"/>
      <c r="AD16" s="35"/>
      <c r="AE16" s="35"/>
    </row>
    <row r="17" spans="1:31" s="2" customFormat="1" ht="12" customHeight="1">
      <c r="A17" s="35"/>
      <c r="B17" s="40"/>
      <c r="C17" s="35"/>
      <c r="D17" s="114" t="s">
        <v>28</v>
      </c>
      <c r="E17" s="35"/>
      <c r="F17" s="35"/>
      <c r="G17" s="35"/>
      <c r="H17" s="35"/>
      <c r="I17" s="114" t="s">
        <v>25</v>
      </c>
      <c r="J17" s="31" t="str">
        <f>'Rekapitulace stavby'!AN13</f>
        <v>Vyplň údaj</v>
      </c>
      <c r="K17" s="35"/>
      <c r="L17" s="52"/>
      <c r="S17" s="35"/>
      <c r="T17" s="35"/>
      <c r="U17" s="35"/>
      <c r="V17" s="35"/>
      <c r="W17" s="35"/>
      <c r="X17" s="35"/>
      <c r="Y17" s="35"/>
      <c r="Z17" s="35"/>
      <c r="AA17" s="35"/>
      <c r="AB17" s="35"/>
      <c r="AC17" s="35"/>
      <c r="AD17" s="35"/>
      <c r="AE17" s="35"/>
    </row>
    <row r="18" spans="1:31" s="2" customFormat="1" ht="18" customHeight="1">
      <c r="A18" s="35"/>
      <c r="B18" s="40"/>
      <c r="C18" s="35"/>
      <c r="D18" s="35"/>
      <c r="E18" s="326" t="str">
        <f>'Rekapitulace stavby'!E14</f>
        <v>Vyplň údaj</v>
      </c>
      <c r="F18" s="327"/>
      <c r="G18" s="327"/>
      <c r="H18" s="327"/>
      <c r="I18" s="114" t="s">
        <v>27</v>
      </c>
      <c r="J18" s="31" t="str">
        <f>'Rekapitulace stavby'!AN14</f>
        <v>Vyplň údaj</v>
      </c>
      <c r="K18" s="35"/>
      <c r="L18" s="52"/>
      <c r="S18" s="35"/>
      <c r="T18" s="35"/>
      <c r="U18" s="35"/>
      <c r="V18" s="35"/>
      <c r="W18" s="35"/>
      <c r="X18" s="35"/>
      <c r="Y18" s="35"/>
      <c r="Z18" s="35"/>
      <c r="AA18" s="35"/>
      <c r="AB18" s="35"/>
      <c r="AC18" s="35"/>
      <c r="AD18" s="35"/>
      <c r="AE18" s="35"/>
    </row>
    <row r="19" spans="1:31" s="2" customFormat="1" ht="6.95" customHeight="1">
      <c r="A19" s="35"/>
      <c r="B19" s="40"/>
      <c r="C19" s="35"/>
      <c r="D19" s="35"/>
      <c r="E19" s="35"/>
      <c r="F19" s="35"/>
      <c r="G19" s="35"/>
      <c r="H19" s="35"/>
      <c r="I19" s="35"/>
      <c r="J19" s="35"/>
      <c r="K19" s="35"/>
      <c r="L19" s="52"/>
      <c r="S19" s="35"/>
      <c r="T19" s="35"/>
      <c r="U19" s="35"/>
      <c r="V19" s="35"/>
      <c r="W19" s="35"/>
      <c r="X19" s="35"/>
      <c r="Y19" s="35"/>
      <c r="Z19" s="35"/>
      <c r="AA19" s="35"/>
      <c r="AB19" s="35"/>
      <c r="AC19" s="35"/>
      <c r="AD19" s="35"/>
      <c r="AE19" s="35"/>
    </row>
    <row r="20" spans="1:31" s="2" customFormat="1" ht="12" customHeight="1">
      <c r="A20" s="35"/>
      <c r="B20" s="40"/>
      <c r="C20" s="35"/>
      <c r="D20" s="114" t="s">
        <v>30</v>
      </c>
      <c r="E20" s="35"/>
      <c r="F20" s="35"/>
      <c r="G20" s="35"/>
      <c r="H20" s="35"/>
      <c r="I20" s="114" t="s">
        <v>25</v>
      </c>
      <c r="J20" s="115" t="s">
        <v>1</v>
      </c>
      <c r="K20" s="35"/>
      <c r="L20" s="52"/>
      <c r="S20" s="35"/>
      <c r="T20" s="35"/>
      <c r="U20" s="35"/>
      <c r="V20" s="35"/>
      <c r="W20" s="35"/>
      <c r="X20" s="35"/>
      <c r="Y20" s="35"/>
      <c r="Z20" s="35"/>
      <c r="AA20" s="35"/>
      <c r="AB20" s="35"/>
      <c r="AC20" s="35"/>
      <c r="AD20" s="35"/>
      <c r="AE20" s="35"/>
    </row>
    <row r="21" spans="1:31" s="2" customFormat="1" ht="18" customHeight="1">
      <c r="A21" s="35"/>
      <c r="B21" s="40"/>
      <c r="C21" s="35"/>
      <c r="D21" s="35"/>
      <c r="E21" s="115" t="s">
        <v>31</v>
      </c>
      <c r="F21" s="35"/>
      <c r="G21" s="35"/>
      <c r="H21" s="35"/>
      <c r="I21" s="114" t="s">
        <v>27</v>
      </c>
      <c r="J21" s="115" t="s">
        <v>1</v>
      </c>
      <c r="K21" s="35"/>
      <c r="L21" s="52"/>
      <c r="S21" s="35"/>
      <c r="T21" s="35"/>
      <c r="U21" s="35"/>
      <c r="V21" s="35"/>
      <c r="W21" s="35"/>
      <c r="X21" s="35"/>
      <c r="Y21" s="35"/>
      <c r="Z21" s="35"/>
      <c r="AA21" s="35"/>
      <c r="AB21" s="35"/>
      <c r="AC21" s="35"/>
      <c r="AD21" s="35"/>
      <c r="AE21" s="35"/>
    </row>
    <row r="22" spans="1:31" s="2" customFormat="1" ht="6.95" customHeight="1">
      <c r="A22" s="35"/>
      <c r="B22" s="40"/>
      <c r="C22" s="35"/>
      <c r="D22" s="35"/>
      <c r="E22" s="35"/>
      <c r="F22" s="35"/>
      <c r="G22" s="35"/>
      <c r="H22" s="35"/>
      <c r="I22" s="35"/>
      <c r="J22" s="35"/>
      <c r="K22" s="35"/>
      <c r="L22" s="52"/>
      <c r="S22" s="35"/>
      <c r="T22" s="35"/>
      <c r="U22" s="35"/>
      <c r="V22" s="35"/>
      <c r="W22" s="35"/>
      <c r="X22" s="35"/>
      <c r="Y22" s="35"/>
      <c r="Z22" s="35"/>
      <c r="AA22" s="35"/>
      <c r="AB22" s="35"/>
      <c r="AC22" s="35"/>
      <c r="AD22" s="35"/>
      <c r="AE22" s="35"/>
    </row>
    <row r="23" spans="1:31" s="2" customFormat="1" ht="12" customHeight="1">
      <c r="A23" s="35"/>
      <c r="B23" s="40"/>
      <c r="C23" s="35"/>
      <c r="D23" s="114" t="s">
        <v>33</v>
      </c>
      <c r="E23" s="35"/>
      <c r="F23" s="35"/>
      <c r="G23" s="35"/>
      <c r="H23" s="35"/>
      <c r="I23" s="114" t="s">
        <v>25</v>
      </c>
      <c r="J23" s="115" t="s">
        <v>1</v>
      </c>
      <c r="K23" s="35"/>
      <c r="L23" s="52"/>
      <c r="S23" s="35"/>
      <c r="T23" s="35"/>
      <c r="U23" s="35"/>
      <c r="V23" s="35"/>
      <c r="W23" s="35"/>
      <c r="X23" s="35"/>
      <c r="Y23" s="35"/>
      <c r="Z23" s="35"/>
      <c r="AA23" s="35"/>
      <c r="AB23" s="35"/>
      <c r="AC23" s="35"/>
      <c r="AD23" s="35"/>
      <c r="AE23" s="35"/>
    </row>
    <row r="24" spans="1:31" s="2" customFormat="1" ht="18" customHeight="1">
      <c r="A24" s="35"/>
      <c r="B24" s="40"/>
      <c r="C24" s="35"/>
      <c r="D24" s="35"/>
      <c r="E24" s="115" t="s">
        <v>34</v>
      </c>
      <c r="F24" s="35"/>
      <c r="G24" s="35"/>
      <c r="H24" s="35"/>
      <c r="I24" s="114" t="s">
        <v>27</v>
      </c>
      <c r="J24" s="115" t="s">
        <v>1</v>
      </c>
      <c r="K24" s="35"/>
      <c r="L24" s="52"/>
      <c r="S24" s="35"/>
      <c r="T24" s="35"/>
      <c r="U24" s="35"/>
      <c r="V24" s="35"/>
      <c r="W24" s="35"/>
      <c r="X24" s="35"/>
      <c r="Y24" s="35"/>
      <c r="Z24" s="35"/>
      <c r="AA24" s="35"/>
      <c r="AB24" s="35"/>
      <c r="AC24" s="35"/>
      <c r="AD24" s="35"/>
      <c r="AE24" s="35"/>
    </row>
    <row r="25" spans="1:31" s="2" customFormat="1" ht="6.95" customHeight="1">
      <c r="A25" s="35"/>
      <c r="B25" s="40"/>
      <c r="C25" s="35"/>
      <c r="D25" s="35"/>
      <c r="E25" s="35"/>
      <c r="F25" s="35"/>
      <c r="G25" s="35"/>
      <c r="H25" s="35"/>
      <c r="I25" s="35"/>
      <c r="J25" s="35"/>
      <c r="K25" s="35"/>
      <c r="L25" s="52"/>
      <c r="S25" s="35"/>
      <c r="T25" s="35"/>
      <c r="U25" s="35"/>
      <c r="V25" s="35"/>
      <c r="W25" s="35"/>
      <c r="X25" s="35"/>
      <c r="Y25" s="35"/>
      <c r="Z25" s="35"/>
      <c r="AA25" s="35"/>
      <c r="AB25" s="35"/>
      <c r="AC25" s="35"/>
      <c r="AD25" s="35"/>
      <c r="AE25" s="35"/>
    </row>
    <row r="26" spans="1:31" s="2" customFormat="1" ht="12" customHeight="1">
      <c r="A26" s="35"/>
      <c r="B26" s="40"/>
      <c r="C26" s="35"/>
      <c r="D26" s="114" t="s">
        <v>35</v>
      </c>
      <c r="E26" s="35"/>
      <c r="F26" s="35"/>
      <c r="G26" s="35"/>
      <c r="H26" s="35"/>
      <c r="I26" s="35"/>
      <c r="J26" s="35"/>
      <c r="K26" s="35"/>
      <c r="L26" s="52"/>
      <c r="S26" s="35"/>
      <c r="T26" s="35"/>
      <c r="U26" s="35"/>
      <c r="V26" s="35"/>
      <c r="W26" s="35"/>
      <c r="X26" s="35"/>
      <c r="Y26" s="35"/>
      <c r="Z26" s="35"/>
      <c r="AA26" s="35"/>
      <c r="AB26" s="35"/>
      <c r="AC26" s="35"/>
      <c r="AD26" s="35"/>
      <c r="AE26" s="35"/>
    </row>
    <row r="27" spans="1:31" s="8" customFormat="1" ht="71.25" customHeight="1">
      <c r="A27" s="117"/>
      <c r="B27" s="118"/>
      <c r="C27" s="117"/>
      <c r="D27" s="117"/>
      <c r="E27" s="328" t="s">
        <v>36</v>
      </c>
      <c r="F27" s="328"/>
      <c r="G27" s="328"/>
      <c r="H27" s="328"/>
      <c r="I27" s="117"/>
      <c r="J27" s="117"/>
      <c r="K27" s="117"/>
      <c r="L27" s="119"/>
      <c r="S27" s="117"/>
      <c r="T27" s="117"/>
      <c r="U27" s="117"/>
      <c r="V27" s="117"/>
      <c r="W27" s="117"/>
      <c r="X27" s="117"/>
      <c r="Y27" s="117"/>
      <c r="Z27" s="117"/>
      <c r="AA27" s="117"/>
      <c r="AB27" s="117"/>
      <c r="AC27" s="117"/>
      <c r="AD27" s="117"/>
      <c r="AE27" s="117"/>
    </row>
    <row r="28" spans="1:31" s="2" customFormat="1" ht="6.95" customHeight="1">
      <c r="A28" s="35"/>
      <c r="B28" s="40"/>
      <c r="C28" s="35"/>
      <c r="D28" s="35"/>
      <c r="E28" s="35"/>
      <c r="F28" s="35"/>
      <c r="G28" s="35"/>
      <c r="H28" s="35"/>
      <c r="I28" s="35"/>
      <c r="J28" s="35"/>
      <c r="K28" s="35"/>
      <c r="L28" s="52"/>
      <c r="S28" s="35"/>
      <c r="T28" s="35"/>
      <c r="U28" s="35"/>
      <c r="V28" s="35"/>
      <c r="W28" s="35"/>
      <c r="X28" s="35"/>
      <c r="Y28" s="35"/>
      <c r="Z28" s="35"/>
      <c r="AA28" s="35"/>
      <c r="AB28" s="35"/>
      <c r="AC28" s="35"/>
      <c r="AD28" s="35"/>
      <c r="AE28" s="35"/>
    </row>
    <row r="29" spans="1:31" s="2" customFormat="1" ht="6.95" customHeight="1">
      <c r="A29" s="35"/>
      <c r="B29" s="40"/>
      <c r="C29" s="35"/>
      <c r="D29" s="121"/>
      <c r="E29" s="121"/>
      <c r="F29" s="121"/>
      <c r="G29" s="121"/>
      <c r="H29" s="121"/>
      <c r="I29" s="121"/>
      <c r="J29" s="121"/>
      <c r="K29" s="121"/>
      <c r="L29" s="52"/>
      <c r="S29" s="35"/>
      <c r="T29" s="35"/>
      <c r="U29" s="35"/>
      <c r="V29" s="35"/>
      <c r="W29" s="35"/>
      <c r="X29" s="35"/>
      <c r="Y29" s="35"/>
      <c r="Z29" s="35"/>
      <c r="AA29" s="35"/>
      <c r="AB29" s="35"/>
      <c r="AC29" s="35"/>
      <c r="AD29" s="35"/>
      <c r="AE29" s="35"/>
    </row>
    <row r="30" spans="1:31" s="2" customFormat="1" ht="25.35" customHeight="1">
      <c r="A30" s="35"/>
      <c r="B30" s="40"/>
      <c r="C30" s="35"/>
      <c r="D30" s="122" t="s">
        <v>37</v>
      </c>
      <c r="E30" s="35"/>
      <c r="F30" s="35"/>
      <c r="G30" s="35"/>
      <c r="H30" s="35"/>
      <c r="I30" s="35"/>
      <c r="J30" s="123">
        <f>ROUND(J125, 2)</f>
        <v>0</v>
      </c>
      <c r="K30" s="35"/>
      <c r="L30" s="52"/>
      <c r="S30" s="35"/>
      <c r="T30" s="35"/>
      <c r="U30" s="35"/>
      <c r="V30" s="35"/>
      <c r="W30" s="35"/>
      <c r="X30" s="35"/>
      <c r="Y30" s="35"/>
      <c r="Z30" s="35"/>
      <c r="AA30" s="35"/>
      <c r="AB30" s="35"/>
      <c r="AC30" s="35"/>
      <c r="AD30" s="35"/>
      <c r="AE30" s="35"/>
    </row>
    <row r="31" spans="1:31" s="2" customFormat="1" ht="6.95" customHeight="1">
      <c r="A31" s="35"/>
      <c r="B31" s="40"/>
      <c r="C31" s="35"/>
      <c r="D31" s="121"/>
      <c r="E31" s="121"/>
      <c r="F31" s="121"/>
      <c r="G31" s="121"/>
      <c r="H31" s="121"/>
      <c r="I31" s="121"/>
      <c r="J31" s="121"/>
      <c r="K31" s="121"/>
      <c r="L31" s="52"/>
      <c r="S31" s="35"/>
      <c r="T31" s="35"/>
      <c r="U31" s="35"/>
      <c r="V31" s="35"/>
      <c r="W31" s="35"/>
      <c r="X31" s="35"/>
      <c r="Y31" s="35"/>
      <c r="Z31" s="35"/>
      <c r="AA31" s="35"/>
      <c r="AB31" s="35"/>
      <c r="AC31" s="35"/>
      <c r="AD31" s="35"/>
      <c r="AE31" s="35"/>
    </row>
    <row r="32" spans="1:31" s="2" customFormat="1" ht="14.45" customHeight="1">
      <c r="A32" s="35"/>
      <c r="B32" s="40"/>
      <c r="C32" s="35"/>
      <c r="D32" s="35"/>
      <c r="E32" s="35"/>
      <c r="F32" s="124" t="s">
        <v>39</v>
      </c>
      <c r="G32" s="35"/>
      <c r="H32" s="35"/>
      <c r="I32" s="124" t="s">
        <v>38</v>
      </c>
      <c r="J32" s="124" t="s">
        <v>40</v>
      </c>
      <c r="K32" s="35"/>
      <c r="L32" s="52"/>
      <c r="S32" s="35"/>
      <c r="T32" s="35"/>
      <c r="U32" s="35"/>
      <c r="V32" s="35"/>
      <c r="W32" s="35"/>
      <c r="X32" s="35"/>
      <c r="Y32" s="35"/>
      <c r="Z32" s="35"/>
      <c r="AA32" s="35"/>
      <c r="AB32" s="35"/>
      <c r="AC32" s="35"/>
      <c r="AD32" s="35"/>
      <c r="AE32" s="35"/>
    </row>
    <row r="33" spans="1:31" s="2" customFormat="1" ht="14.45" customHeight="1">
      <c r="A33" s="35"/>
      <c r="B33" s="40"/>
      <c r="C33" s="35"/>
      <c r="D33" s="125" t="s">
        <v>41</v>
      </c>
      <c r="E33" s="114" t="s">
        <v>42</v>
      </c>
      <c r="F33" s="126">
        <f>ROUND((SUM(BE125:BE171)),  2)</f>
        <v>0</v>
      </c>
      <c r="G33" s="35"/>
      <c r="H33" s="35"/>
      <c r="I33" s="127">
        <v>0.21</v>
      </c>
      <c r="J33" s="126">
        <f>ROUND(((SUM(BE125:BE171))*I33),  2)</f>
        <v>0</v>
      </c>
      <c r="K33" s="35"/>
      <c r="L33" s="52"/>
      <c r="S33" s="35"/>
      <c r="T33" s="35"/>
      <c r="U33" s="35"/>
      <c r="V33" s="35"/>
      <c r="W33" s="35"/>
      <c r="X33" s="35"/>
      <c r="Y33" s="35"/>
      <c r="Z33" s="35"/>
      <c r="AA33" s="35"/>
      <c r="AB33" s="35"/>
      <c r="AC33" s="35"/>
      <c r="AD33" s="35"/>
      <c r="AE33" s="35"/>
    </row>
    <row r="34" spans="1:31" s="2" customFormat="1" ht="14.45" customHeight="1">
      <c r="A34" s="35"/>
      <c r="B34" s="40"/>
      <c r="C34" s="35"/>
      <c r="D34" s="35"/>
      <c r="E34" s="114" t="s">
        <v>43</v>
      </c>
      <c r="F34" s="126">
        <f>ROUND((SUM(BF125:BF171)),  2)</f>
        <v>0</v>
      </c>
      <c r="G34" s="35"/>
      <c r="H34" s="35"/>
      <c r="I34" s="127">
        <v>0.15</v>
      </c>
      <c r="J34" s="126">
        <f>ROUND(((SUM(BF125:BF171))*I34),  2)</f>
        <v>0</v>
      </c>
      <c r="K34" s="35"/>
      <c r="L34" s="52"/>
      <c r="S34" s="35"/>
      <c r="T34" s="35"/>
      <c r="U34" s="35"/>
      <c r="V34" s="35"/>
      <c r="W34" s="35"/>
      <c r="X34" s="35"/>
      <c r="Y34" s="35"/>
      <c r="Z34" s="35"/>
      <c r="AA34" s="35"/>
      <c r="AB34" s="35"/>
      <c r="AC34" s="35"/>
      <c r="AD34" s="35"/>
      <c r="AE34" s="35"/>
    </row>
    <row r="35" spans="1:31" s="2" customFormat="1" ht="14.45" hidden="1" customHeight="1">
      <c r="A35" s="35"/>
      <c r="B35" s="40"/>
      <c r="C35" s="35"/>
      <c r="D35" s="35"/>
      <c r="E35" s="114" t="s">
        <v>44</v>
      </c>
      <c r="F35" s="126">
        <f>ROUND((SUM(BG125:BG171)),  2)</f>
        <v>0</v>
      </c>
      <c r="G35" s="35"/>
      <c r="H35" s="35"/>
      <c r="I35" s="127">
        <v>0.21</v>
      </c>
      <c r="J35" s="126">
        <f>0</f>
        <v>0</v>
      </c>
      <c r="K35" s="35"/>
      <c r="L35" s="52"/>
      <c r="S35" s="35"/>
      <c r="T35" s="35"/>
      <c r="U35" s="35"/>
      <c r="V35" s="35"/>
      <c r="W35" s="35"/>
      <c r="X35" s="35"/>
      <c r="Y35" s="35"/>
      <c r="Z35" s="35"/>
      <c r="AA35" s="35"/>
      <c r="AB35" s="35"/>
      <c r="AC35" s="35"/>
      <c r="AD35" s="35"/>
      <c r="AE35" s="35"/>
    </row>
    <row r="36" spans="1:31" s="2" customFormat="1" ht="14.45" hidden="1" customHeight="1">
      <c r="A36" s="35"/>
      <c r="B36" s="40"/>
      <c r="C36" s="35"/>
      <c r="D36" s="35"/>
      <c r="E36" s="114" t="s">
        <v>45</v>
      </c>
      <c r="F36" s="126">
        <f>ROUND((SUM(BH125:BH171)),  2)</f>
        <v>0</v>
      </c>
      <c r="G36" s="35"/>
      <c r="H36" s="35"/>
      <c r="I36" s="127">
        <v>0.15</v>
      </c>
      <c r="J36" s="126">
        <f>0</f>
        <v>0</v>
      </c>
      <c r="K36" s="35"/>
      <c r="L36" s="52"/>
      <c r="S36" s="35"/>
      <c r="T36" s="35"/>
      <c r="U36" s="35"/>
      <c r="V36" s="35"/>
      <c r="W36" s="35"/>
      <c r="X36" s="35"/>
      <c r="Y36" s="35"/>
      <c r="Z36" s="35"/>
      <c r="AA36" s="35"/>
      <c r="AB36" s="35"/>
      <c r="AC36" s="35"/>
      <c r="AD36" s="35"/>
      <c r="AE36" s="35"/>
    </row>
    <row r="37" spans="1:31" s="2" customFormat="1" ht="14.45" hidden="1" customHeight="1">
      <c r="A37" s="35"/>
      <c r="B37" s="40"/>
      <c r="C37" s="35"/>
      <c r="D37" s="35"/>
      <c r="E37" s="114" t="s">
        <v>46</v>
      </c>
      <c r="F37" s="126">
        <f>ROUND((SUM(BI125:BI171)),  2)</f>
        <v>0</v>
      </c>
      <c r="G37" s="35"/>
      <c r="H37" s="35"/>
      <c r="I37" s="127">
        <v>0</v>
      </c>
      <c r="J37" s="126">
        <f>0</f>
        <v>0</v>
      </c>
      <c r="K37" s="35"/>
      <c r="L37" s="52"/>
      <c r="S37" s="35"/>
      <c r="T37" s="35"/>
      <c r="U37" s="35"/>
      <c r="V37" s="35"/>
      <c r="W37" s="35"/>
      <c r="X37" s="35"/>
      <c r="Y37" s="35"/>
      <c r="Z37" s="35"/>
      <c r="AA37" s="35"/>
      <c r="AB37" s="35"/>
      <c r="AC37" s="35"/>
      <c r="AD37" s="35"/>
      <c r="AE37" s="35"/>
    </row>
    <row r="38" spans="1:31" s="2" customFormat="1" ht="6.95" customHeight="1">
      <c r="A38" s="35"/>
      <c r="B38" s="40"/>
      <c r="C38" s="35"/>
      <c r="D38" s="35"/>
      <c r="E38" s="35"/>
      <c r="F38" s="35"/>
      <c r="G38" s="35"/>
      <c r="H38" s="35"/>
      <c r="I38" s="35"/>
      <c r="J38" s="35"/>
      <c r="K38" s="35"/>
      <c r="L38" s="52"/>
      <c r="S38" s="35"/>
      <c r="T38" s="35"/>
      <c r="U38" s="35"/>
      <c r="V38" s="35"/>
      <c r="W38" s="35"/>
      <c r="X38" s="35"/>
      <c r="Y38" s="35"/>
      <c r="Z38" s="35"/>
      <c r="AA38" s="35"/>
      <c r="AB38" s="35"/>
      <c r="AC38" s="35"/>
      <c r="AD38" s="35"/>
      <c r="AE38" s="35"/>
    </row>
    <row r="39" spans="1:31" s="2" customFormat="1" ht="25.35" customHeight="1">
      <c r="A39" s="35"/>
      <c r="B39" s="40"/>
      <c r="C39" s="128"/>
      <c r="D39" s="129" t="s">
        <v>47</v>
      </c>
      <c r="E39" s="130"/>
      <c r="F39" s="130"/>
      <c r="G39" s="131" t="s">
        <v>48</v>
      </c>
      <c r="H39" s="132" t="s">
        <v>49</v>
      </c>
      <c r="I39" s="130"/>
      <c r="J39" s="133">
        <f>SUM(J30:J37)</f>
        <v>0</v>
      </c>
      <c r="K39" s="134"/>
      <c r="L39" s="52"/>
      <c r="S39" s="35"/>
      <c r="T39" s="35"/>
      <c r="U39" s="35"/>
      <c r="V39" s="35"/>
      <c r="W39" s="35"/>
      <c r="X39" s="35"/>
      <c r="Y39" s="35"/>
      <c r="Z39" s="35"/>
      <c r="AA39" s="35"/>
      <c r="AB39" s="35"/>
      <c r="AC39" s="35"/>
      <c r="AD39" s="35"/>
      <c r="AE39" s="35"/>
    </row>
    <row r="40" spans="1:31" s="2" customFormat="1" ht="14.45" customHeight="1">
      <c r="A40" s="35"/>
      <c r="B40" s="40"/>
      <c r="C40" s="35"/>
      <c r="D40" s="35"/>
      <c r="E40" s="35"/>
      <c r="F40" s="35"/>
      <c r="G40" s="35"/>
      <c r="H40" s="35"/>
      <c r="I40" s="35"/>
      <c r="J40" s="35"/>
      <c r="K40" s="35"/>
      <c r="L40" s="52"/>
      <c r="S40" s="35"/>
      <c r="T40" s="35"/>
      <c r="U40" s="35"/>
      <c r="V40" s="35"/>
      <c r="W40" s="35"/>
      <c r="X40" s="35"/>
      <c r="Y40" s="35"/>
      <c r="Z40" s="35"/>
      <c r="AA40" s="35"/>
      <c r="AB40" s="35"/>
      <c r="AC40" s="35"/>
      <c r="AD40" s="35"/>
      <c r="AE40" s="35"/>
    </row>
    <row r="41" spans="1:31" s="1" customFormat="1" ht="14.45" customHeight="1">
      <c r="B41" s="21"/>
      <c r="L41" s="21"/>
    </row>
    <row r="42" spans="1:31" s="1" customFormat="1" ht="14.45" customHeight="1">
      <c r="B42" s="21"/>
      <c r="L42" s="21"/>
    </row>
    <row r="43" spans="1:31" s="1" customFormat="1" ht="14.45" customHeight="1">
      <c r="B43" s="21"/>
      <c r="L43" s="21"/>
    </row>
    <row r="44" spans="1:31" s="1" customFormat="1" ht="14.45" customHeight="1">
      <c r="B44" s="21"/>
      <c r="L44" s="21"/>
    </row>
    <row r="45" spans="1:31" s="1" customFormat="1" ht="14.45" customHeight="1">
      <c r="B45" s="21"/>
      <c r="L45" s="21"/>
    </row>
    <row r="46" spans="1:31" s="1" customFormat="1" ht="14.45" customHeight="1">
      <c r="B46" s="21"/>
      <c r="L46" s="21"/>
    </row>
    <row r="47" spans="1:31" s="1" customFormat="1" ht="14.45" customHeight="1">
      <c r="B47" s="21"/>
      <c r="L47" s="21"/>
    </row>
    <row r="48" spans="1:31" s="1" customFormat="1" ht="14.45" customHeight="1">
      <c r="B48" s="21"/>
      <c r="L48" s="21"/>
    </row>
    <row r="49" spans="1:31" s="1" customFormat="1" ht="14.45" customHeight="1">
      <c r="B49" s="21"/>
      <c r="L49" s="21"/>
    </row>
    <row r="50" spans="1:31" s="2" customFormat="1" ht="14.45" customHeight="1">
      <c r="B50" s="52"/>
      <c r="D50" s="135" t="s">
        <v>50</v>
      </c>
      <c r="E50" s="136"/>
      <c r="F50" s="136"/>
      <c r="G50" s="135" t="s">
        <v>51</v>
      </c>
      <c r="H50" s="136"/>
      <c r="I50" s="136"/>
      <c r="J50" s="136"/>
      <c r="K50" s="136"/>
      <c r="L50" s="52"/>
    </row>
    <row r="51" spans="1:31" ht="11.25">
      <c r="B51" s="21"/>
      <c r="L51" s="21"/>
    </row>
    <row r="52" spans="1:31" ht="11.25">
      <c r="B52" s="21"/>
      <c r="L52" s="21"/>
    </row>
    <row r="53" spans="1:31" ht="11.25">
      <c r="B53" s="21"/>
      <c r="L53" s="21"/>
    </row>
    <row r="54" spans="1:31" ht="11.25">
      <c r="B54" s="21"/>
      <c r="L54" s="21"/>
    </row>
    <row r="55" spans="1:31" ht="11.25">
      <c r="B55" s="21"/>
      <c r="L55" s="21"/>
    </row>
    <row r="56" spans="1:31" ht="11.25">
      <c r="B56" s="21"/>
      <c r="L56" s="21"/>
    </row>
    <row r="57" spans="1:31" ht="11.25">
      <c r="B57" s="21"/>
      <c r="L57" s="21"/>
    </row>
    <row r="58" spans="1:31" ht="11.25">
      <c r="B58" s="21"/>
      <c r="L58" s="21"/>
    </row>
    <row r="59" spans="1:31" ht="11.25">
      <c r="B59" s="21"/>
      <c r="L59" s="21"/>
    </row>
    <row r="60" spans="1:31" ht="11.25">
      <c r="B60" s="21"/>
      <c r="L60" s="21"/>
    </row>
    <row r="61" spans="1:31" s="2" customFormat="1" ht="12.75">
      <c r="A61" s="35"/>
      <c r="B61" s="40"/>
      <c r="C61" s="35"/>
      <c r="D61" s="137" t="s">
        <v>52</v>
      </c>
      <c r="E61" s="138"/>
      <c r="F61" s="139" t="s">
        <v>53</v>
      </c>
      <c r="G61" s="137" t="s">
        <v>52</v>
      </c>
      <c r="H61" s="138"/>
      <c r="I61" s="138"/>
      <c r="J61" s="140" t="s">
        <v>53</v>
      </c>
      <c r="K61" s="138"/>
      <c r="L61" s="52"/>
      <c r="S61" s="35"/>
      <c r="T61" s="35"/>
      <c r="U61" s="35"/>
      <c r="V61" s="35"/>
      <c r="W61" s="35"/>
      <c r="X61" s="35"/>
      <c r="Y61" s="35"/>
      <c r="Z61" s="35"/>
      <c r="AA61" s="35"/>
      <c r="AB61" s="35"/>
      <c r="AC61" s="35"/>
      <c r="AD61" s="35"/>
      <c r="AE61" s="35"/>
    </row>
    <row r="62" spans="1:31" ht="11.25">
      <c r="B62" s="21"/>
      <c r="L62" s="21"/>
    </row>
    <row r="63" spans="1:31" ht="11.25">
      <c r="B63" s="21"/>
      <c r="L63" s="21"/>
    </row>
    <row r="64" spans="1:31" ht="11.25">
      <c r="B64" s="21"/>
      <c r="L64" s="21"/>
    </row>
    <row r="65" spans="1:31" s="2" customFormat="1" ht="12.75">
      <c r="A65" s="35"/>
      <c r="B65" s="40"/>
      <c r="C65" s="35"/>
      <c r="D65" s="135" t="s">
        <v>54</v>
      </c>
      <c r="E65" s="141"/>
      <c r="F65" s="141"/>
      <c r="G65" s="135" t="s">
        <v>55</v>
      </c>
      <c r="H65" s="141"/>
      <c r="I65" s="141"/>
      <c r="J65" s="141"/>
      <c r="K65" s="141"/>
      <c r="L65" s="52"/>
      <c r="S65" s="35"/>
      <c r="T65" s="35"/>
      <c r="U65" s="35"/>
      <c r="V65" s="35"/>
      <c r="W65" s="35"/>
      <c r="X65" s="35"/>
      <c r="Y65" s="35"/>
      <c r="Z65" s="35"/>
      <c r="AA65" s="35"/>
      <c r="AB65" s="35"/>
      <c r="AC65" s="35"/>
      <c r="AD65" s="35"/>
      <c r="AE65" s="35"/>
    </row>
    <row r="66" spans="1:31" ht="11.25">
      <c r="B66" s="21"/>
      <c r="L66" s="21"/>
    </row>
    <row r="67" spans="1:31" ht="11.25">
      <c r="B67" s="21"/>
      <c r="L67" s="21"/>
    </row>
    <row r="68" spans="1:31" ht="11.25">
      <c r="B68" s="21"/>
      <c r="L68" s="21"/>
    </row>
    <row r="69" spans="1:31" ht="11.25">
      <c r="B69" s="21"/>
      <c r="L69" s="21"/>
    </row>
    <row r="70" spans="1:31" ht="11.25">
      <c r="B70" s="21"/>
      <c r="L70" s="21"/>
    </row>
    <row r="71" spans="1:31" ht="11.25">
      <c r="B71" s="21"/>
      <c r="L71" s="21"/>
    </row>
    <row r="72" spans="1:31" ht="11.25">
      <c r="B72" s="21"/>
      <c r="L72" s="21"/>
    </row>
    <row r="73" spans="1:31" ht="11.25">
      <c r="B73" s="21"/>
      <c r="L73" s="21"/>
    </row>
    <row r="74" spans="1:31" ht="11.25">
      <c r="B74" s="21"/>
      <c r="L74" s="21"/>
    </row>
    <row r="75" spans="1:31" ht="11.25">
      <c r="B75" s="21"/>
      <c r="L75" s="21"/>
    </row>
    <row r="76" spans="1:31" s="2" customFormat="1" ht="12.75">
      <c r="A76" s="35"/>
      <c r="B76" s="40"/>
      <c r="C76" s="35"/>
      <c r="D76" s="137" t="s">
        <v>52</v>
      </c>
      <c r="E76" s="138"/>
      <c r="F76" s="139" t="s">
        <v>53</v>
      </c>
      <c r="G76" s="137" t="s">
        <v>52</v>
      </c>
      <c r="H76" s="138"/>
      <c r="I76" s="138"/>
      <c r="J76" s="140" t="s">
        <v>53</v>
      </c>
      <c r="K76" s="138"/>
      <c r="L76" s="52"/>
      <c r="S76" s="35"/>
      <c r="T76" s="35"/>
      <c r="U76" s="35"/>
      <c r="V76" s="35"/>
      <c r="W76" s="35"/>
      <c r="X76" s="35"/>
      <c r="Y76" s="35"/>
      <c r="Z76" s="35"/>
      <c r="AA76" s="35"/>
      <c r="AB76" s="35"/>
      <c r="AC76" s="35"/>
      <c r="AD76" s="35"/>
      <c r="AE76" s="35"/>
    </row>
    <row r="77" spans="1:31" s="2" customFormat="1" ht="14.45" customHeight="1">
      <c r="A77" s="35"/>
      <c r="B77" s="142"/>
      <c r="C77" s="143"/>
      <c r="D77" s="143"/>
      <c r="E77" s="143"/>
      <c r="F77" s="143"/>
      <c r="G77" s="143"/>
      <c r="H77" s="143"/>
      <c r="I77" s="143"/>
      <c r="J77" s="143"/>
      <c r="K77" s="143"/>
      <c r="L77" s="52"/>
      <c r="S77" s="35"/>
      <c r="T77" s="35"/>
      <c r="U77" s="35"/>
      <c r="V77" s="35"/>
      <c r="W77" s="35"/>
      <c r="X77" s="35"/>
      <c r="Y77" s="35"/>
      <c r="Z77" s="35"/>
      <c r="AA77" s="35"/>
      <c r="AB77" s="35"/>
      <c r="AC77" s="35"/>
      <c r="AD77" s="35"/>
      <c r="AE77" s="35"/>
    </row>
    <row r="81" spans="1:47" s="2" customFormat="1" ht="6.95" customHeight="1">
      <c r="A81" s="35"/>
      <c r="B81" s="144"/>
      <c r="C81" s="145"/>
      <c r="D81" s="145"/>
      <c r="E81" s="145"/>
      <c r="F81" s="145"/>
      <c r="G81" s="145"/>
      <c r="H81" s="145"/>
      <c r="I81" s="145"/>
      <c r="J81" s="145"/>
      <c r="K81" s="145"/>
      <c r="L81" s="52"/>
      <c r="S81" s="35"/>
      <c r="T81" s="35"/>
      <c r="U81" s="35"/>
      <c r="V81" s="35"/>
      <c r="W81" s="35"/>
      <c r="X81" s="35"/>
      <c r="Y81" s="35"/>
      <c r="Z81" s="35"/>
      <c r="AA81" s="35"/>
      <c r="AB81" s="35"/>
      <c r="AC81" s="35"/>
      <c r="AD81" s="35"/>
      <c r="AE81" s="35"/>
    </row>
    <row r="82" spans="1:47" s="2" customFormat="1" ht="24.95" customHeight="1">
      <c r="A82" s="35"/>
      <c r="B82" s="36"/>
      <c r="C82" s="24" t="s">
        <v>247</v>
      </c>
      <c r="D82" s="37"/>
      <c r="E82" s="37"/>
      <c r="F82" s="37"/>
      <c r="G82" s="37"/>
      <c r="H82" s="37"/>
      <c r="I82" s="37"/>
      <c r="J82" s="37"/>
      <c r="K82" s="37"/>
      <c r="L82" s="52"/>
      <c r="S82" s="35"/>
      <c r="T82" s="35"/>
      <c r="U82" s="35"/>
      <c r="V82" s="35"/>
      <c r="W82" s="35"/>
      <c r="X82" s="35"/>
      <c r="Y82" s="35"/>
      <c r="Z82" s="35"/>
      <c r="AA82" s="35"/>
      <c r="AB82" s="35"/>
      <c r="AC82" s="35"/>
      <c r="AD82" s="35"/>
      <c r="AE82" s="35"/>
    </row>
    <row r="83" spans="1:47" s="2" customFormat="1" ht="6.95" customHeight="1">
      <c r="A83" s="35"/>
      <c r="B83" s="36"/>
      <c r="C83" s="37"/>
      <c r="D83" s="37"/>
      <c r="E83" s="37"/>
      <c r="F83" s="37"/>
      <c r="G83" s="37"/>
      <c r="H83" s="37"/>
      <c r="I83" s="37"/>
      <c r="J83" s="37"/>
      <c r="K83" s="37"/>
      <c r="L83" s="52"/>
      <c r="S83" s="35"/>
      <c r="T83" s="35"/>
      <c r="U83" s="35"/>
      <c r="V83" s="35"/>
      <c r="W83" s="35"/>
      <c r="X83" s="35"/>
      <c r="Y83" s="35"/>
      <c r="Z83" s="35"/>
      <c r="AA83" s="35"/>
      <c r="AB83" s="35"/>
      <c r="AC83" s="35"/>
      <c r="AD83" s="35"/>
      <c r="AE83" s="35"/>
    </row>
    <row r="84" spans="1:47" s="2" customFormat="1" ht="12" customHeight="1">
      <c r="A84" s="35"/>
      <c r="B84" s="36"/>
      <c r="C84" s="30" t="s">
        <v>16</v>
      </c>
      <c r="D84" s="37"/>
      <c r="E84" s="37"/>
      <c r="F84" s="37"/>
      <c r="G84" s="37"/>
      <c r="H84" s="37"/>
      <c r="I84" s="37"/>
      <c r="J84" s="37"/>
      <c r="K84" s="37"/>
      <c r="L84" s="52"/>
      <c r="S84" s="35"/>
      <c r="T84" s="35"/>
      <c r="U84" s="35"/>
      <c r="V84" s="35"/>
      <c r="W84" s="35"/>
      <c r="X84" s="35"/>
      <c r="Y84" s="35"/>
      <c r="Z84" s="35"/>
      <c r="AA84" s="35"/>
      <c r="AB84" s="35"/>
      <c r="AC84" s="35"/>
      <c r="AD84" s="35"/>
      <c r="AE84" s="35"/>
    </row>
    <row r="85" spans="1:47" s="2" customFormat="1" ht="16.5" customHeight="1">
      <c r="A85" s="35"/>
      <c r="B85" s="36"/>
      <c r="C85" s="37"/>
      <c r="D85" s="37"/>
      <c r="E85" s="329" t="str">
        <f>E7</f>
        <v>Domov pro seniory, Nový Bydžov</v>
      </c>
      <c r="F85" s="330"/>
      <c r="G85" s="330"/>
      <c r="H85" s="330"/>
      <c r="I85" s="37"/>
      <c r="J85" s="37"/>
      <c r="K85" s="37"/>
      <c r="L85" s="52"/>
      <c r="S85" s="35"/>
      <c r="T85" s="35"/>
      <c r="U85" s="35"/>
      <c r="V85" s="35"/>
      <c r="W85" s="35"/>
      <c r="X85" s="35"/>
      <c r="Y85" s="35"/>
      <c r="Z85" s="35"/>
      <c r="AA85" s="35"/>
      <c r="AB85" s="35"/>
      <c r="AC85" s="35"/>
      <c r="AD85" s="35"/>
      <c r="AE85" s="35"/>
    </row>
    <row r="86" spans="1:47" s="2" customFormat="1" ht="12" customHeight="1">
      <c r="A86" s="35"/>
      <c r="B86" s="36"/>
      <c r="C86" s="30" t="s">
        <v>179</v>
      </c>
      <c r="D86" s="37"/>
      <c r="E86" s="37"/>
      <c r="F86" s="37"/>
      <c r="G86" s="37"/>
      <c r="H86" s="37"/>
      <c r="I86" s="37"/>
      <c r="J86" s="37"/>
      <c r="K86" s="37"/>
      <c r="L86" s="52"/>
      <c r="S86" s="35"/>
      <c r="T86" s="35"/>
      <c r="U86" s="35"/>
      <c r="V86" s="35"/>
      <c r="W86" s="35"/>
      <c r="X86" s="35"/>
      <c r="Y86" s="35"/>
      <c r="Z86" s="35"/>
      <c r="AA86" s="35"/>
      <c r="AB86" s="35"/>
      <c r="AC86" s="35"/>
      <c r="AD86" s="35"/>
      <c r="AE86" s="35"/>
    </row>
    <row r="87" spans="1:47" s="2" customFormat="1" ht="30" customHeight="1">
      <c r="A87" s="35"/>
      <c r="B87" s="36"/>
      <c r="C87" s="37"/>
      <c r="D87" s="37"/>
      <c r="E87" s="284" t="str">
        <f>E9</f>
        <v xml:space="preserve">IO 11 - Areálové slaboproudé rozvody  - nezpůsobilé náklady </v>
      </c>
      <c r="F87" s="331"/>
      <c r="G87" s="331"/>
      <c r="H87" s="331"/>
      <c r="I87" s="37"/>
      <c r="J87" s="37"/>
      <c r="K87" s="37"/>
      <c r="L87" s="52"/>
      <c r="S87" s="35"/>
      <c r="T87" s="35"/>
      <c r="U87" s="35"/>
      <c r="V87" s="35"/>
      <c r="W87" s="35"/>
      <c r="X87" s="35"/>
      <c r="Y87" s="35"/>
      <c r="Z87" s="35"/>
      <c r="AA87" s="35"/>
      <c r="AB87" s="35"/>
      <c r="AC87" s="35"/>
      <c r="AD87" s="35"/>
      <c r="AE87" s="35"/>
    </row>
    <row r="88" spans="1:47" s="2" customFormat="1" ht="6.95" customHeight="1">
      <c r="A88" s="35"/>
      <c r="B88" s="36"/>
      <c r="C88" s="37"/>
      <c r="D88" s="37"/>
      <c r="E88" s="37"/>
      <c r="F88" s="37"/>
      <c r="G88" s="37"/>
      <c r="H88" s="37"/>
      <c r="I88" s="37"/>
      <c r="J88" s="37"/>
      <c r="K88" s="37"/>
      <c r="L88" s="52"/>
      <c r="S88" s="35"/>
      <c r="T88" s="35"/>
      <c r="U88" s="35"/>
      <c r="V88" s="35"/>
      <c r="W88" s="35"/>
      <c r="X88" s="35"/>
      <c r="Y88" s="35"/>
      <c r="Z88" s="35"/>
      <c r="AA88" s="35"/>
      <c r="AB88" s="35"/>
      <c r="AC88" s="35"/>
      <c r="AD88" s="35"/>
      <c r="AE88" s="35"/>
    </row>
    <row r="89" spans="1:47" s="2" customFormat="1" ht="12" customHeight="1">
      <c r="A89" s="35"/>
      <c r="B89" s="36"/>
      <c r="C89" s="30" t="s">
        <v>20</v>
      </c>
      <c r="D89" s="37"/>
      <c r="E89" s="37"/>
      <c r="F89" s="28" t="str">
        <f>F12</f>
        <v>k.ú. Nový Bydžov, 70 7163</v>
      </c>
      <c r="G89" s="37"/>
      <c r="H89" s="37"/>
      <c r="I89" s="30" t="s">
        <v>22</v>
      </c>
      <c r="J89" s="67" t="str">
        <f>IF(J12="","",J12)</f>
        <v>4. 1. 2023</v>
      </c>
      <c r="K89" s="37"/>
      <c r="L89" s="52"/>
      <c r="S89" s="35"/>
      <c r="T89" s="35"/>
      <c r="U89" s="35"/>
      <c r="V89" s="35"/>
      <c r="W89" s="35"/>
      <c r="X89" s="35"/>
      <c r="Y89" s="35"/>
      <c r="Z89" s="35"/>
      <c r="AA89" s="35"/>
      <c r="AB89" s="35"/>
      <c r="AC89" s="35"/>
      <c r="AD89" s="35"/>
      <c r="AE89" s="35"/>
    </row>
    <row r="90" spans="1:47" s="2" customFormat="1" ht="6.95" customHeight="1">
      <c r="A90" s="35"/>
      <c r="B90" s="36"/>
      <c r="C90" s="37"/>
      <c r="D90" s="37"/>
      <c r="E90" s="37"/>
      <c r="F90" s="37"/>
      <c r="G90" s="37"/>
      <c r="H90" s="37"/>
      <c r="I90" s="37"/>
      <c r="J90" s="37"/>
      <c r="K90" s="37"/>
      <c r="L90" s="52"/>
      <c r="S90" s="35"/>
      <c r="T90" s="35"/>
      <c r="U90" s="35"/>
      <c r="V90" s="35"/>
      <c r="W90" s="35"/>
      <c r="X90" s="35"/>
      <c r="Y90" s="35"/>
      <c r="Z90" s="35"/>
      <c r="AA90" s="35"/>
      <c r="AB90" s="35"/>
      <c r="AC90" s="35"/>
      <c r="AD90" s="35"/>
      <c r="AE90" s="35"/>
    </row>
    <row r="91" spans="1:47" s="2" customFormat="1" ht="40.15" customHeight="1">
      <c r="A91" s="35"/>
      <c r="B91" s="36"/>
      <c r="C91" s="30" t="s">
        <v>24</v>
      </c>
      <c r="D91" s="37"/>
      <c r="E91" s="37"/>
      <c r="F91" s="28" t="str">
        <f>E15</f>
        <v>Město Nový Bydžov, Masarykovo nám. 1, 504 01</v>
      </c>
      <c r="G91" s="37"/>
      <c r="H91" s="37"/>
      <c r="I91" s="30" t="s">
        <v>30</v>
      </c>
      <c r="J91" s="33" t="str">
        <f>E21</f>
        <v>Architektura s.r.o., Vilkova 1142/15, Praha 4-Krč</v>
      </c>
      <c r="K91" s="37"/>
      <c r="L91" s="52"/>
      <c r="S91" s="35"/>
      <c r="T91" s="35"/>
      <c r="U91" s="35"/>
      <c r="V91" s="35"/>
      <c r="W91" s="35"/>
      <c r="X91" s="35"/>
      <c r="Y91" s="35"/>
      <c r="Z91" s="35"/>
      <c r="AA91" s="35"/>
      <c r="AB91" s="35"/>
      <c r="AC91" s="35"/>
      <c r="AD91" s="35"/>
      <c r="AE91" s="35"/>
    </row>
    <row r="92" spans="1:47" s="2" customFormat="1" ht="40.15" customHeight="1">
      <c r="A92" s="35"/>
      <c r="B92" s="36"/>
      <c r="C92" s="30" t="s">
        <v>28</v>
      </c>
      <c r="D92" s="37"/>
      <c r="E92" s="37"/>
      <c r="F92" s="28" t="str">
        <f>IF(E18="","",E18)</f>
        <v>Vyplň údaj</v>
      </c>
      <c r="G92" s="37"/>
      <c r="H92" s="37"/>
      <c r="I92" s="30" t="s">
        <v>33</v>
      </c>
      <c r="J92" s="33" t="str">
        <f>E24</f>
        <v>Projecticon s.r.o., A. Kopeckého 151, Nový Hrádek</v>
      </c>
      <c r="K92" s="37"/>
      <c r="L92" s="52"/>
      <c r="S92" s="35"/>
      <c r="T92" s="35"/>
      <c r="U92" s="35"/>
      <c r="V92" s="35"/>
      <c r="W92" s="35"/>
      <c r="X92" s="35"/>
      <c r="Y92" s="35"/>
      <c r="Z92" s="35"/>
      <c r="AA92" s="35"/>
      <c r="AB92" s="35"/>
      <c r="AC92" s="35"/>
      <c r="AD92" s="35"/>
      <c r="AE92" s="35"/>
    </row>
    <row r="93" spans="1:47" s="2" customFormat="1" ht="10.35" customHeight="1">
      <c r="A93" s="35"/>
      <c r="B93" s="36"/>
      <c r="C93" s="37"/>
      <c r="D93" s="37"/>
      <c r="E93" s="37"/>
      <c r="F93" s="37"/>
      <c r="G93" s="37"/>
      <c r="H93" s="37"/>
      <c r="I93" s="37"/>
      <c r="J93" s="37"/>
      <c r="K93" s="37"/>
      <c r="L93" s="52"/>
      <c r="S93" s="35"/>
      <c r="T93" s="35"/>
      <c r="U93" s="35"/>
      <c r="V93" s="35"/>
      <c r="W93" s="35"/>
      <c r="X93" s="35"/>
      <c r="Y93" s="35"/>
      <c r="Z93" s="35"/>
      <c r="AA93" s="35"/>
      <c r="AB93" s="35"/>
      <c r="AC93" s="35"/>
      <c r="AD93" s="35"/>
      <c r="AE93" s="35"/>
    </row>
    <row r="94" spans="1:47" s="2" customFormat="1" ht="29.25" customHeight="1">
      <c r="A94" s="35"/>
      <c r="B94" s="36"/>
      <c r="C94" s="146" t="s">
        <v>248</v>
      </c>
      <c r="D94" s="147"/>
      <c r="E94" s="147"/>
      <c r="F94" s="147"/>
      <c r="G94" s="147"/>
      <c r="H94" s="147"/>
      <c r="I94" s="147"/>
      <c r="J94" s="148" t="s">
        <v>249</v>
      </c>
      <c r="K94" s="147"/>
      <c r="L94" s="52"/>
      <c r="S94" s="35"/>
      <c r="T94" s="35"/>
      <c r="U94" s="35"/>
      <c r="V94" s="35"/>
      <c r="W94" s="35"/>
      <c r="X94" s="35"/>
      <c r="Y94" s="35"/>
      <c r="Z94" s="35"/>
      <c r="AA94" s="35"/>
      <c r="AB94" s="35"/>
      <c r="AC94" s="35"/>
      <c r="AD94" s="35"/>
      <c r="AE94" s="35"/>
    </row>
    <row r="95" spans="1:47" s="2" customFormat="1" ht="10.35" customHeight="1">
      <c r="A95" s="35"/>
      <c r="B95" s="36"/>
      <c r="C95" s="37"/>
      <c r="D95" s="37"/>
      <c r="E95" s="37"/>
      <c r="F95" s="37"/>
      <c r="G95" s="37"/>
      <c r="H95" s="37"/>
      <c r="I95" s="37"/>
      <c r="J95" s="37"/>
      <c r="K95" s="37"/>
      <c r="L95" s="52"/>
      <c r="S95" s="35"/>
      <c r="T95" s="35"/>
      <c r="U95" s="35"/>
      <c r="V95" s="35"/>
      <c r="W95" s="35"/>
      <c r="X95" s="35"/>
      <c r="Y95" s="35"/>
      <c r="Z95" s="35"/>
      <c r="AA95" s="35"/>
      <c r="AB95" s="35"/>
      <c r="AC95" s="35"/>
      <c r="AD95" s="35"/>
      <c r="AE95" s="35"/>
    </row>
    <row r="96" spans="1:47" s="2" customFormat="1" ht="22.9" customHeight="1">
      <c r="A96" s="35"/>
      <c r="B96" s="36"/>
      <c r="C96" s="149" t="s">
        <v>250</v>
      </c>
      <c r="D96" s="37"/>
      <c r="E96" s="37"/>
      <c r="F96" s="37"/>
      <c r="G96" s="37"/>
      <c r="H96" s="37"/>
      <c r="I96" s="37"/>
      <c r="J96" s="85">
        <f>J125</f>
        <v>0</v>
      </c>
      <c r="K96" s="37"/>
      <c r="L96" s="52"/>
      <c r="S96" s="35"/>
      <c r="T96" s="35"/>
      <c r="U96" s="35"/>
      <c r="V96" s="35"/>
      <c r="W96" s="35"/>
      <c r="X96" s="35"/>
      <c r="Y96" s="35"/>
      <c r="Z96" s="35"/>
      <c r="AA96" s="35"/>
      <c r="AB96" s="35"/>
      <c r="AC96" s="35"/>
      <c r="AD96" s="35"/>
      <c r="AE96" s="35"/>
      <c r="AU96" s="18" t="s">
        <v>251</v>
      </c>
    </row>
    <row r="97" spans="1:31" s="9" customFormat="1" ht="24.95" customHeight="1">
      <c r="B97" s="150"/>
      <c r="C97" s="151"/>
      <c r="D97" s="152" t="s">
        <v>252</v>
      </c>
      <c r="E97" s="153"/>
      <c r="F97" s="153"/>
      <c r="G97" s="153"/>
      <c r="H97" s="153"/>
      <c r="I97" s="153"/>
      <c r="J97" s="154">
        <f>J126</f>
        <v>0</v>
      </c>
      <c r="K97" s="151"/>
      <c r="L97" s="155"/>
    </row>
    <row r="98" spans="1:31" s="10" customFormat="1" ht="19.899999999999999" customHeight="1">
      <c r="B98" s="156"/>
      <c r="C98" s="157"/>
      <c r="D98" s="158" t="s">
        <v>253</v>
      </c>
      <c r="E98" s="159"/>
      <c r="F98" s="159"/>
      <c r="G98" s="159"/>
      <c r="H98" s="159"/>
      <c r="I98" s="159"/>
      <c r="J98" s="160">
        <f>J127</f>
        <v>0</v>
      </c>
      <c r="K98" s="157"/>
      <c r="L98" s="161"/>
    </row>
    <row r="99" spans="1:31" s="10" customFormat="1" ht="19.899999999999999" customHeight="1">
      <c r="B99" s="156"/>
      <c r="C99" s="157"/>
      <c r="D99" s="158" t="s">
        <v>256</v>
      </c>
      <c r="E99" s="159"/>
      <c r="F99" s="159"/>
      <c r="G99" s="159"/>
      <c r="H99" s="159"/>
      <c r="I99" s="159"/>
      <c r="J99" s="160">
        <f>J148</f>
        <v>0</v>
      </c>
      <c r="K99" s="157"/>
      <c r="L99" s="161"/>
    </row>
    <row r="100" spans="1:31" s="9" customFormat="1" ht="24.95" customHeight="1">
      <c r="B100" s="150"/>
      <c r="C100" s="151"/>
      <c r="D100" s="152" t="s">
        <v>261</v>
      </c>
      <c r="E100" s="153"/>
      <c r="F100" s="153"/>
      <c r="G100" s="153"/>
      <c r="H100" s="153"/>
      <c r="I100" s="153"/>
      <c r="J100" s="154">
        <f>J152</f>
        <v>0</v>
      </c>
      <c r="K100" s="151"/>
      <c r="L100" s="155"/>
    </row>
    <row r="101" spans="1:31" s="10" customFormat="1" ht="19.899999999999999" customHeight="1">
      <c r="B101" s="156"/>
      <c r="C101" s="157"/>
      <c r="D101" s="158" t="s">
        <v>5744</v>
      </c>
      <c r="E101" s="159"/>
      <c r="F101" s="159"/>
      <c r="G101" s="159"/>
      <c r="H101" s="159"/>
      <c r="I101" s="159"/>
      <c r="J101" s="160">
        <f>J153</f>
        <v>0</v>
      </c>
      <c r="K101" s="157"/>
      <c r="L101" s="161"/>
    </row>
    <row r="102" spans="1:31" s="10" customFormat="1" ht="19.899999999999999" customHeight="1">
      <c r="B102" s="156"/>
      <c r="C102" s="157"/>
      <c r="D102" s="158" t="s">
        <v>6592</v>
      </c>
      <c r="E102" s="159"/>
      <c r="F102" s="159"/>
      <c r="G102" s="159"/>
      <c r="H102" s="159"/>
      <c r="I102" s="159"/>
      <c r="J102" s="160">
        <f>J154</f>
        <v>0</v>
      </c>
      <c r="K102" s="157"/>
      <c r="L102" s="161"/>
    </row>
    <row r="103" spans="1:31" s="9" customFormat="1" ht="24.95" customHeight="1">
      <c r="B103" s="150"/>
      <c r="C103" s="151"/>
      <c r="D103" s="152" t="s">
        <v>5745</v>
      </c>
      <c r="E103" s="153"/>
      <c r="F103" s="153"/>
      <c r="G103" s="153"/>
      <c r="H103" s="153"/>
      <c r="I103" s="153"/>
      <c r="J103" s="154">
        <f>J163</f>
        <v>0</v>
      </c>
      <c r="K103" s="151"/>
      <c r="L103" s="155"/>
    </row>
    <row r="104" spans="1:31" s="10" customFormat="1" ht="19.899999999999999" customHeight="1">
      <c r="B104" s="156"/>
      <c r="C104" s="157"/>
      <c r="D104" s="158" t="s">
        <v>7144</v>
      </c>
      <c r="E104" s="159"/>
      <c r="F104" s="159"/>
      <c r="G104" s="159"/>
      <c r="H104" s="159"/>
      <c r="I104" s="159"/>
      <c r="J104" s="160">
        <f>J164</f>
        <v>0</v>
      </c>
      <c r="K104" s="157"/>
      <c r="L104" s="161"/>
    </row>
    <row r="105" spans="1:31" s="9" customFormat="1" ht="24.95" customHeight="1">
      <c r="B105" s="150"/>
      <c r="C105" s="151"/>
      <c r="D105" s="152" t="s">
        <v>4541</v>
      </c>
      <c r="E105" s="153"/>
      <c r="F105" s="153"/>
      <c r="G105" s="153"/>
      <c r="H105" s="153"/>
      <c r="I105" s="153"/>
      <c r="J105" s="154">
        <f>J168</f>
        <v>0</v>
      </c>
      <c r="K105" s="151"/>
      <c r="L105" s="155"/>
    </row>
    <row r="106" spans="1:31" s="2" customFormat="1" ht="21.75" customHeight="1">
      <c r="A106" s="35"/>
      <c r="B106" s="36"/>
      <c r="C106" s="37"/>
      <c r="D106" s="37"/>
      <c r="E106" s="37"/>
      <c r="F106" s="37"/>
      <c r="G106" s="37"/>
      <c r="H106" s="37"/>
      <c r="I106" s="37"/>
      <c r="J106" s="37"/>
      <c r="K106" s="37"/>
      <c r="L106" s="52"/>
      <c r="S106" s="35"/>
      <c r="T106" s="35"/>
      <c r="U106" s="35"/>
      <c r="V106" s="35"/>
      <c r="W106" s="35"/>
      <c r="X106" s="35"/>
      <c r="Y106" s="35"/>
      <c r="Z106" s="35"/>
      <c r="AA106" s="35"/>
      <c r="AB106" s="35"/>
      <c r="AC106" s="35"/>
      <c r="AD106" s="35"/>
      <c r="AE106" s="35"/>
    </row>
    <row r="107" spans="1:31" s="2" customFormat="1" ht="6.95" customHeight="1">
      <c r="A107" s="35"/>
      <c r="B107" s="55"/>
      <c r="C107" s="56"/>
      <c r="D107" s="56"/>
      <c r="E107" s="56"/>
      <c r="F107" s="56"/>
      <c r="G107" s="56"/>
      <c r="H107" s="56"/>
      <c r="I107" s="56"/>
      <c r="J107" s="56"/>
      <c r="K107" s="56"/>
      <c r="L107" s="52"/>
      <c r="S107" s="35"/>
      <c r="T107" s="35"/>
      <c r="U107" s="35"/>
      <c r="V107" s="35"/>
      <c r="W107" s="35"/>
      <c r="X107" s="35"/>
      <c r="Y107" s="35"/>
      <c r="Z107" s="35"/>
      <c r="AA107" s="35"/>
      <c r="AB107" s="35"/>
      <c r="AC107" s="35"/>
      <c r="AD107" s="35"/>
      <c r="AE107" s="35"/>
    </row>
    <row r="111" spans="1:31" s="2" customFormat="1" ht="6.95" customHeight="1">
      <c r="A111" s="35"/>
      <c r="B111" s="57"/>
      <c r="C111" s="58"/>
      <c r="D111" s="58"/>
      <c r="E111" s="58"/>
      <c r="F111" s="58"/>
      <c r="G111" s="58"/>
      <c r="H111" s="58"/>
      <c r="I111" s="58"/>
      <c r="J111" s="58"/>
      <c r="K111" s="58"/>
      <c r="L111" s="52"/>
      <c r="S111" s="35"/>
      <c r="T111" s="35"/>
      <c r="U111" s="35"/>
      <c r="V111" s="35"/>
      <c r="W111" s="35"/>
      <c r="X111" s="35"/>
      <c r="Y111" s="35"/>
      <c r="Z111" s="35"/>
      <c r="AA111" s="35"/>
      <c r="AB111" s="35"/>
      <c r="AC111" s="35"/>
      <c r="AD111" s="35"/>
      <c r="AE111" s="35"/>
    </row>
    <row r="112" spans="1:31" s="2" customFormat="1" ht="24.95" customHeight="1">
      <c r="A112" s="35"/>
      <c r="B112" s="36"/>
      <c r="C112" s="24" t="s">
        <v>277</v>
      </c>
      <c r="D112" s="37"/>
      <c r="E112" s="37"/>
      <c r="F112" s="37"/>
      <c r="G112" s="37"/>
      <c r="H112" s="37"/>
      <c r="I112" s="37"/>
      <c r="J112" s="37"/>
      <c r="K112" s="37"/>
      <c r="L112" s="52"/>
      <c r="S112" s="35"/>
      <c r="T112" s="35"/>
      <c r="U112" s="35"/>
      <c r="V112" s="35"/>
      <c r="W112" s="35"/>
      <c r="X112" s="35"/>
      <c r="Y112" s="35"/>
      <c r="Z112" s="35"/>
      <c r="AA112" s="35"/>
      <c r="AB112" s="35"/>
      <c r="AC112" s="35"/>
      <c r="AD112" s="35"/>
      <c r="AE112" s="35"/>
    </row>
    <row r="113" spans="1:65" s="2" customFormat="1" ht="6.95" customHeight="1">
      <c r="A113" s="35"/>
      <c r="B113" s="36"/>
      <c r="C113" s="37"/>
      <c r="D113" s="37"/>
      <c r="E113" s="37"/>
      <c r="F113" s="37"/>
      <c r="G113" s="37"/>
      <c r="H113" s="37"/>
      <c r="I113" s="37"/>
      <c r="J113" s="37"/>
      <c r="K113" s="37"/>
      <c r="L113" s="52"/>
      <c r="S113" s="35"/>
      <c r="T113" s="35"/>
      <c r="U113" s="35"/>
      <c r="V113" s="35"/>
      <c r="W113" s="35"/>
      <c r="X113" s="35"/>
      <c r="Y113" s="35"/>
      <c r="Z113" s="35"/>
      <c r="AA113" s="35"/>
      <c r="AB113" s="35"/>
      <c r="AC113" s="35"/>
      <c r="AD113" s="35"/>
      <c r="AE113" s="35"/>
    </row>
    <row r="114" spans="1:65" s="2" customFormat="1" ht="12" customHeight="1">
      <c r="A114" s="35"/>
      <c r="B114" s="36"/>
      <c r="C114" s="30" t="s">
        <v>16</v>
      </c>
      <c r="D114" s="37"/>
      <c r="E114" s="37"/>
      <c r="F114" s="37"/>
      <c r="G114" s="37"/>
      <c r="H114" s="37"/>
      <c r="I114" s="37"/>
      <c r="J114" s="37"/>
      <c r="K114" s="37"/>
      <c r="L114" s="52"/>
      <c r="S114" s="35"/>
      <c r="T114" s="35"/>
      <c r="U114" s="35"/>
      <c r="V114" s="35"/>
      <c r="W114" s="35"/>
      <c r="X114" s="35"/>
      <c r="Y114" s="35"/>
      <c r="Z114" s="35"/>
      <c r="AA114" s="35"/>
      <c r="AB114" s="35"/>
      <c r="AC114" s="35"/>
      <c r="AD114" s="35"/>
      <c r="AE114" s="35"/>
    </row>
    <row r="115" spans="1:65" s="2" customFormat="1" ht="16.5" customHeight="1">
      <c r="A115" s="35"/>
      <c r="B115" s="36"/>
      <c r="C115" s="37"/>
      <c r="D115" s="37"/>
      <c r="E115" s="329" t="str">
        <f>E7</f>
        <v>Domov pro seniory, Nový Bydžov</v>
      </c>
      <c r="F115" s="330"/>
      <c r="G115" s="330"/>
      <c r="H115" s="330"/>
      <c r="I115" s="37"/>
      <c r="J115" s="37"/>
      <c r="K115" s="37"/>
      <c r="L115" s="52"/>
      <c r="S115" s="35"/>
      <c r="T115" s="35"/>
      <c r="U115" s="35"/>
      <c r="V115" s="35"/>
      <c r="W115" s="35"/>
      <c r="X115" s="35"/>
      <c r="Y115" s="35"/>
      <c r="Z115" s="35"/>
      <c r="AA115" s="35"/>
      <c r="AB115" s="35"/>
      <c r="AC115" s="35"/>
      <c r="AD115" s="35"/>
      <c r="AE115" s="35"/>
    </row>
    <row r="116" spans="1:65" s="2" customFormat="1" ht="12" customHeight="1">
      <c r="A116" s="35"/>
      <c r="B116" s="36"/>
      <c r="C116" s="30" t="s">
        <v>179</v>
      </c>
      <c r="D116" s="37"/>
      <c r="E116" s="37"/>
      <c r="F116" s="37"/>
      <c r="G116" s="37"/>
      <c r="H116" s="37"/>
      <c r="I116" s="37"/>
      <c r="J116" s="37"/>
      <c r="K116" s="37"/>
      <c r="L116" s="52"/>
      <c r="S116" s="35"/>
      <c r="T116" s="35"/>
      <c r="U116" s="35"/>
      <c r="V116" s="35"/>
      <c r="W116" s="35"/>
      <c r="X116" s="35"/>
      <c r="Y116" s="35"/>
      <c r="Z116" s="35"/>
      <c r="AA116" s="35"/>
      <c r="AB116" s="35"/>
      <c r="AC116" s="35"/>
      <c r="AD116" s="35"/>
      <c r="AE116" s="35"/>
    </row>
    <row r="117" spans="1:65" s="2" customFormat="1" ht="30" customHeight="1">
      <c r="A117" s="35"/>
      <c r="B117" s="36"/>
      <c r="C117" s="37"/>
      <c r="D117" s="37"/>
      <c r="E117" s="284" t="str">
        <f>E9</f>
        <v xml:space="preserve">IO 11 - Areálové slaboproudé rozvody  - nezpůsobilé náklady </v>
      </c>
      <c r="F117" s="331"/>
      <c r="G117" s="331"/>
      <c r="H117" s="331"/>
      <c r="I117" s="37"/>
      <c r="J117" s="37"/>
      <c r="K117" s="37"/>
      <c r="L117" s="52"/>
      <c r="S117" s="35"/>
      <c r="T117" s="35"/>
      <c r="U117" s="35"/>
      <c r="V117" s="35"/>
      <c r="W117" s="35"/>
      <c r="X117" s="35"/>
      <c r="Y117" s="35"/>
      <c r="Z117" s="35"/>
      <c r="AA117" s="35"/>
      <c r="AB117" s="35"/>
      <c r="AC117" s="35"/>
      <c r="AD117" s="35"/>
      <c r="AE117" s="35"/>
    </row>
    <row r="118" spans="1:65" s="2" customFormat="1" ht="6.95" customHeight="1">
      <c r="A118" s="35"/>
      <c r="B118" s="36"/>
      <c r="C118" s="37"/>
      <c r="D118" s="37"/>
      <c r="E118" s="37"/>
      <c r="F118" s="37"/>
      <c r="G118" s="37"/>
      <c r="H118" s="37"/>
      <c r="I118" s="37"/>
      <c r="J118" s="37"/>
      <c r="K118" s="37"/>
      <c r="L118" s="52"/>
      <c r="S118" s="35"/>
      <c r="T118" s="35"/>
      <c r="U118" s="35"/>
      <c r="V118" s="35"/>
      <c r="W118" s="35"/>
      <c r="X118" s="35"/>
      <c r="Y118" s="35"/>
      <c r="Z118" s="35"/>
      <c r="AA118" s="35"/>
      <c r="AB118" s="35"/>
      <c r="AC118" s="35"/>
      <c r="AD118" s="35"/>
      <c r="AE118" s="35"/>
    </row>
    <row r="119" spans="1:65" s="2" customFormat="1" ht="12" customHeight="1">
      <c r="A119" s="35"/>
      <c r="B119" s="36"/>
      <c r="C119" s="30" t="s">
        <v>20</v>
      </c>
      <c r="D119" s="37"/>
      <c r="E119" s="37"/>
      <c r="F119" s="28" t="str">
        <f>F12</f>
        <v>k.ú. Nový Bydžov, 70 7163</v>
      </c>
      <c r="G119" s="37"/>
      <c r="H119" s="37"/>
      <c r="I119" s="30" t="s">
        <v>22</v>
      </c>
      <c r="J119" s="67" t="str">
        <f>IF(J12="","",J12)</f>
        <v>4. 1. 2023</v>
      </c>
      <c r="K119" s="37"/>
      <c r="L119" s="52"/>
      <c r="S119" s="35"/>
      <c r="T119" s="35"/>
      <c r="U119" s="35"/>
      <c r="V119" s="35"/>
      <c r="W119" s="35"/>
      <c r="X119" s="35"/>
      <c r="Y119" s="35"/>
      <c r="Z119" s="35"/>
      <c r="AA119" s="35"/>
      <c r="AB119" s="35"/>
      <c r="AC119" s="35"/>
      <c r="AD119" s="35"/>
      <c r="AE119" s="35"/>
    </row>
    <row r="120" spans="1:65" s="2" customFormat="1" ht="6.95" customHeight="1">
      <c r="A120" s="35"/>
      <c r="B120" s="36"/>
      <c r="C120" s="37"/>
      <c r="D120" s="37"/>
      <c r="E120" s="37"/>
      <c r="F120" s="37"/>
      <c r="G120" s="37"/>
      <c r="H120" s="37"/>
      <c r="I120" s="37"/>
      <c r="J120" s="37"/>
      <c r="K120" s="37"/>
      <c r="L120" s="52"/>
      <c r="S120" s="35"/>
      <c r="T120" s="35"/>
      <c r="U120" s="35"/>
      <c r="V120" s="35"/>
      <c r="W120" s="35"/>
      <c r="X120" s="35"/>
      <c r="Y120" s="35"/>
      <c r="Z120" s="35"/>
      <c r="AA120" s="35"/>
      <c r="AB120" s="35"/>
      <c r="AC120" s="35"/>
      <c r="AD120" s="35"/>
      <c r="AE120" s="35"/>
    </row>
    <row r="121" spans="1:65" s="2" customFormat="1" ht="40.15" customHeight="1">
      <c r="A121" s="35"/>
      <c r="B121" s="36"/>
      <c r="C121" s="30" t="s">
        <v>24</v>
      </c>
      <c r="D121" s="37"/>
      <c r="E121" s="37"/>
      <c r="F121" s="28" t="str">
        <f>E15</f>
        <v>Město Nový Bydžov, Masarykovo nám. 1, 504 01</v>
      </c>
      <c r="G121" s="37"/>
      <c r="H121" s="37"/>
      <c r="I121" s="30" t="s">
        <v>30</v>
      </c>
      <c r="J121" s="33" t="str">
        <f>E21</f>
        <v>Architektura s.r.o., Vilkova 1142/15, Praha 4-Krč</v>
      </c>
      <c r="K121" s="37"/>
      <c r="L121" s="52"/>
      <c r="S121" s="35"/>
      <c r="T121" s="35"/>
      <c r="U121" s="35"/>
      <c r="V121" s="35"/>
      <c r="W121" s="35"/>
      <c r="X121" s="35"/>
      <c r="Y121" s="35"/>
      <c r="Z121" s="35"/>
      <c r="AA121" s="35"/>
      <c r="AB121" s="35"/>
      <c r="AC121" s="35"/>
      <c r="AD121" s="35"/>
      <c r="AE121" s="35"/>
    </row>
    <row r="122" spans="1:65" s="2" customFormat="1" ht="40.15" customHeight="1">
      <c r="A122" s="35"/>
      <c r="B122" s="36"/>
      <c r="C122" s="30" t="s">
        <v>28</v>
      </c>
      <c r="D122" s="37"/>
      <c r="E122" s="37"/>
      <c r="F122" s="28" t="str">
        <f>IF(E18="","",E18)</f>
        <v>Vyplň údaj</v>
      </c>
      <c r="G122" s="37"/>
      <c r="H122" s="37"/>
      <c r="I122" s="30" t="s">
        <v>33</v>
      </c>
      <c r="J122" s="33" t="str">
        <f>E24</f>
        <v>Projecticon s.r.o., A. Kopeckého 151, Nový Hrádek</v>
      </c>
      <c r="K122" s="37"/>
      <c r="L122" s="52"/>
      <c r="S122" s="35"/>
      <c r="T122" s="35"/>
      <c r="U122" s="35"/>
      <c r="V122" s="35"/>
      <c r="W122" s="35"/>
      <c r="X122" s="35"/>
      <c r="Y122" s="35"/>
      <c r="Z122" s="35"/>
      <c r="AA122" s="35"/>
      <c r="AB122" s="35"/>
      <c r="AC122" s="35"/>
      <c r="AD122" s="35"/>
      <c r="AE122" s="35"/>
    </row>
    <row r="123" spans="1:65" s="2" customFormat="1" ht="10.35" customHeight="1">
      <c r="A123" s="35"/>
      <c r="B123" s="36"/>
      <c r="C123" s="37"/>
      <c r="D123" s="37"/>
      <c r="E123" s="37"/>
      <c r="F123" s="37"/>
      <c r="G123" s="37"/>
      <c r="H123" s="37"/>
      <c r="I123" s="37"/>
      <c r="J123" s="37"/>
      <c r="K123" s="37"/>
      <c r="L123" s="52"/>
      <c r="S123" s="35"/>
      <c r="T123" s="35"/>
      <c r="U123" s="35"/>
      <c r="V123" s="35"/>
      <c r="W123" s="35"/>
      <c r="X123" s="35"/>
      <c r="Y123" s="35"/>
      <c r="Z123" s="35"/>
      <c r="AA123" s="35"/>
      <c r="AB123" s="35"/>
      <c r="AC123" s="35"/>
      <c r="AD123" s="35"/>
      <c r="AE123" s="35"/>
    </row>
    <row r="124" spans="1:65" s="11" customFormat="1" ht="29.25" customHeight="1">
      <c r="A124" s="162"/>
      <c r="B124" s="163"/>
      <c r="C124" s="164" t="s">
        <v>278</v>
      </c>
      <c r="D124" s="165" t="s">
        <v>62</v>
      </c>
      <c r="E124" s="165" t="s">
        <v>58</v>
      </c>
      <c r="F124" s="165" t="s">
        <v>59</v>
      </c>
      <c r="G124" s="165" t="s">
        <v>279</v>
      </c>
      <c r="H124" s="165" t="s">
        <v>280</v>
      </c>
      <c r="I124" s="165" t="s">
        <v>281</v>
      </c>
      <c r="J124" s="165" t="s">
        <v>249</v>
      </c>
      <c r="K124" s="166" t="s">
        <v>282</v>
      </c>
      <c r="L124" s="167"/>
      <c r="M124" s="76" t="s">
        <v>1</v>
      </c>
      <c r="N124" s="77" t="s">
        <v>41</v>
      </c>
      <c r="O124" s="77" t="s">
        <v>283</v>
      </c>
      <c r="P124" s="77" t="s">
        <v>284</v>
      </c>
      <c r="Q124" s="77" t="s">
        <v>285</v>
      </c>
      <c r="R124" s="77" t="s">
        <v>286</v>
      </c>
      <c r="S124" s="77" t="s">
        <v>287</v>
      </c>
      <c r="T124" s="78" t="s">
        <v>288</v>
      </c>
      <c r="U124" s="162"/>
      <c r="V124" s="162"/>
      <c r="W124" s="162"/>
      <c r="X124" s="162"/>
      <c r="Y124" s="162"/>
      <c r="Z124" s="162"/>
      <c r="AA124" s="162"/>
      <c r="AB124" s="162"/>
      <c r="AC124" s="162"/>
      <c r="AD124" s="162"/>
      <c r="AE124" s="162"/>
    </row>
    <row r="125" spans="1:65" s="2" customFormat="1" ht="22.9" customHeight="1">
      <c r="A125" s="35"/>
      <c r="B125" s="36"/>
      <c r="C125" s="83" t="s">
        <v>289</v>
      </c>
      <c r="D125" s="37"/>
      <c r="E125" s="37"/>
      <c r="F125" s="37"/>
      <c r="G125" s="37"/>
      <c r="H125" s="37"/>
      <c r="I125" s="37"/>
      <c r="J125" s="168">
        <f>BK125</f>
        <v>0</v>
      </c>
      <c r="K125" s="37"/>
      <c r="L125" s="40"/>
      <c r="M125" s="79"/>
      <c r="N125" s="169"/>
      <c r="O125" s="80"/>
      <c r="P125" s="170">
        <f>P126+P152+P163+P168</f>
        <v>0</v>
      </c>
      <c r="Q125" s="80"/>
      <c r="R125" s="170">
        <f>R126+R152+R163+R168</f>
        <v>86.544000000000011</v>
      </c>
      <c r="S125" s="80"/>
      <c r="T125" s="171">
        <f>T126+T152+T163+T168</f>
        <v>0</v>
      </c>
      <c r="U125" s="35"/>
      <c r="V125" s="35"/>
      <c r="W125" s="35"/>
      <c r="X125" s="35"/>
      <c r="Y125" s="35"/>
      <c r="Z125" s="35"/>
      <c r="AA125" s="35"/>
      <c r="AB125" s="35"/>
      <c r="AC125" s="35"/>
      <c r="AD125" s="35"/>
      <c r="AE125" s="35"/>
      <c r="AT125" s="18" t="s">
        <v>76</v>
      </c>
      <c r="AU125" s="18" t="s">
        <v>251</v>
      </c>
      <c r="BK125" s="172">
        <f>BK126+BK152+BK163+BK168</f>
        <v>0</v>
      </c>
    </row>
    <row r="126" spans="1:65" s="12" customFormat="1" ht="25.9" customHeight="1">
      <c r="B126" s="173"/>
      <c r="C126" s="174"/>
      <c r="D126" s="175" t="s">
        <v>76</v>
      </c>
      <c r="E126" s="176" t="s">
        <v>290</v>
      </c>
      <c r="F126" s="176" t="s">
        <v>291</v>
      </c>
      <c r="G126" s="174"/>
      <c r="H126" s="174"/>
      <c r="I126" s="177"/>
      <c r="J126" s="178">
        <f>BK126</f>
        <v>0</v>
      </c>
      <c r="K126" s="174"/>
      <c r="L126" s="179"/>
      <c r="M126" s="180"/>
      <c r="N126" s="181"/>
      <c r="O126" s="181"/>
      <c r="P126" s="182">
        <f>P127+P148</f>
        <v>0</v>
      </c>
      <c r="Q126" s="181"/>
      <c r="R126" s="182">
        <f>R127+R148</f>
        <v>86.4</v>
      </c>
      <c r="S126" s="181"/>
      <c r="T126" s="183">
        <f>T127+T148</f>
        <v>0</v>
      </c>
      <c r="AR126" s="184" t="s">
        <v>85</v>
      </c>
      <c r="AT126" s="185" t="s">
        <v>76</v>
      </c>
      <c r="AU126" s="185" t="s">
        <v>77</v>
      </c>
      <c r="AY126" s="184" t="s">
        <v>292</v>
      </c>
      <c r="BK126" s="186">
        <f>BK127+BK148</f>
        <v>0</v>
      </c>
    </row>
    <row r="127" spans="1:65" s="12" customFormat="1" ht="22.9" customHeight="1">
      <c r="B127" s="173"/>
      <c r="C127" s="174"/>
      <c r="D127" s="175" t="s">
        <v>76</v>
      </c>
      <c r="E127" s="187" t="s">
        <v>85</v>
      </c>
      <c r="F127" s="187" t="s">
        <v>293</v>
      </c>
      <c r="G127" s="174"/>
      <c r="H127" s="174"/>
      <c r="I127" s="177"/>
      <c r="J127" s="188">
        <f>BK127</f>
        <v>0</v>
      </c>
      <c r="K127" s="174"/>
      <c r="L127" s="179"/>
      <c r="M127" s="180"/>
      <c r="N127" s="181"/>
      <c r="O127" s="181"/>
      <c r="P127" s="182">
        <f>SUM(P128:P147)</f>
        <v>0</v>
      </c>
      <c r="Q127" s="181"/>
      <c r="R127" s="182">
        <f>SUM(R128:R147)</f>
        <v>86.4</v>
      </c>
      <c r="S127" s="181"/>
      <c r="T127" s="183">
        <f>SUM(T128:T147)</f>
        <v>0</v>
      </c>
      <c r="AR127" s="184" t="s">
        <v>85</v>
      </c>
      <c r="AT127" s="185" t="s">
        <v>76</v>
      </c>
      <c r="AU127" s="185" t="s">
        <v>85</v>
      </c>
      <c r="AY127" s="184" t="s">
        <v>292</v>
      </c>
      <c r="BK127" s="186">
        <f>SUM(BK128:BK147)</f>
        <v>0</v>
      </c>
    </row>
    <row r="128" spans="1:65" s="2" customFormat="1" ht="33" customHeight="1">
      <c r="A128" s="35"/>
      <c r="B128" s="36"/>
      <c r="C128" s="189" t="s">
        <v>85</v>
      </c>
      <c r="D128" s="189" t="s">
        <v>294</v>
      </c>
      <c r="E128" s="190" t="s">
        <v>5748</v>
      </c>
      <c r="F128" s="191" t="s">
        <v>5749</v>
      </c>
      <c r="G128" s="192" t="s">
        <v>307</v>
      </c>
      <c r="H128" s="193">
        <v>96</v>
      </c>
      <c r="I128" s="194"/>
      <c r="J128" s="195">
        <f>ROUND(I128*H128,2)</f>
        <v>0</v>
      </c>
      <c r="K128" s="191" t="s">
        <v>298</v>
      </c>
      <c r="L128" s="40"/>
      <c r="M128" s="196" t="s">
        <v>1</v>
      </c>
      <c r="N128" s="197" t="s">
        <v>42</v>
      </c>
      <c r="O128" s="72"/>
      <c r="P128" s="198">
        <f>O128*H128</f>
        <v>0</v>
      </c>
      <c r="Q128" s="198">
        <v>0</v>
      </c>
      <c r="R128" s="198">
        <f>Q128*H128</f>
        <v>0</v>
      </c>
      <c r="S128" s="198">
        <v>0</v>
      </c>
      <c r="T128" s="199">
        <f>S128*H128</f>
        <v>0</v>
      </c>
      <c r="U128" s="35"/>
      <c r="V128" s="35"/>
      <c r="W128" s="35"/>
      <c r="X128" s="35"/>
      <c r="Y128" s="35"/>
      <c r="Z128" s="35"/>
      <c r="AA128" s="35"/>
      <c r="AB128" s="35"/>
      <c r="AC128" s="35"/>
      <c r="AD128" s="35"/>
      <c r="AE128" s="35"/>
      <c r="AR128" s="200" t="s">
        <v>299</v>
      </c>
      <c r="AT128" s="200" t="s">
        <v>294</v>
      </c>
      <c r="AU128" s="200" t="s">
        <v>120</v>
      </c>
      <c r="AY128" s="18" t="s">
        <v>292</v>
      </c>
      <c r="BE128" s="201">
        <f>IF(N128="základní",J128,0)</f>
        <v>0</v>
      </c>
      <c r="BF128" s="201">
        <f>IF(N128="snížená",J128,0)</f>
        <v>0</v>
      </c>
      <c r="BG128" s="201">
        <f>IF(N128="zákl. přenesená",J128,0)</f>
        <v>0</v>
      </c>
      <c r="BH128" s="201">
        <f>IF(N128="sníž. přenesená",J128,0)</f>
        <v>0</v>
      </c>
      <c r="BI128" s="201">
        <f>IF(N128="nulová",J128,0)</f>
        <v>0</v>
      </c>
      <c r="BJ128" s="18" t="s">
        <v>85</v>
      </c>
      <c r="BK128" s="201">
        <f>ROUND(I128*H128,2)</f>
        <v>0</v>
      </c>
      <c r="BL128" s="18" t="s">
        <v>299</v>
      </c>
      <c r="BM128" s="200" t="s">
        <v>7145</v>
      </c>
    </row>
    <row r="129" spans="1:65" s="14" customFormat="1" ht="11.25">
      <c r="B129" s="213"/>
      <c r="C129" s="214"/>
      <c r="D129" s="204" t="s">
        <v>301</v>
      </c>
      <c r="E129" s="215" t="s">
        <v>1</v>
      </c>
      <c r="F129" s="216" t="s">
        <v>7146</v>
      </c>
      <c r="G129" s="214"/>
      <c r="H129" s="217">
        <v>96</v>
      </c>
      <c r="I129" s="218"/>
      <c r="J129" s="214"/>
      <c r="K129" s="214"/>
      <c r="L129" s="219"/>
      <c r="M129" s="220"/>
      <c r="N129" s="221"/>
      <c r="O129" s="221"/>
      <c r="P129" s="221"/>
      <c r="Q129" s="221"/>
      <c r="R129" s="221"/>
      <c r="S129" s="221"/>
      <c r="T129" s="222"/>
      <c r="AT129" s="223" t="s">
        <v>301</v>
      </c>
      <c r="AU129" s="223" t="s">
        <v>120</v>
      </c>
      <c r="AV129" s="14" t="s">
        <v>120</v>
      </c>
      <c r="AW129" s="14" t="s">
        <v>32</v>
      </c>
      <c r="AX129" s="14" t="s">
        <v>77</v>
      </c>
      <c r="AY129" s="223" t="s">
        <v>292</v>
      </c>
    </row>
    <row r="130" spans="1:65" s="15" customFormat="1" ht="11.25">
      <c r="B130" s="224"/>
      <c r="C130" s="225"/>
      <c r="D130" s="204" t="s">
        <v>301</v>
      </c>
      <c r="E130" s="226" t="s">
        <v>1</v>
      </c>
      <c r="F130" s="227" t="s">
        <v>304</v>
      </c>
      <c r="G130" s="225"/>
      <c r="H130" s="228">
        <v>96</v>
      </c>
      <c r="I130" s="229"/>
      <c r="J130" s="225"/>
      <c r="K130" s="225"/>
      <c r="L130" s="230"/>
      <c r="M130" s="231"/>
      <c r="N130" s="232"/>
      <c r="O130" s="232"/>
      <c r="P130" s="232"/>
      <c r="Q130" s="232"/>
      <c r="R130" s="232"/>
      <c r="S130" s="232"/>
      <c r="T130" s="233"/>
      <c r="AT130" s="234" t="s">
        <v>301</v>
      </c>
      <c r="AU130" s="234" t="s">
        <v>120</v>
      </c>
      <c r="AV130" s="15" t="s">
        <v>299</v>
      </c>
      <c r="AW130" s="15" t="s">
        <v>32</v>
      </c>
      <c r="AX130" s="15" t="s">
        <v>85</v>
      </c>
      <c r="AY130" s="234" t="s">
        <v>292</v>
      </c>
    </row>
    <row r="131" spans="1:65" s="2" customFormat="1" ht="33" customHeight="1">
      <c r="A131" s="35"/>
      <c r="B131" s="36"/>
      <c r="C131" s="189" t="s">
        <v>120</v>
      </c>
      <c r="D131" s="189" t="s">
        <v>294</v>
      </c>
      <c r="E131" s="190" t="s">
        <v>342</v>
      </c>
      <c r="F131" s="191" t="s">
        <v>4816</v>
      </c>
      <c r="G131" s="192" t="s">
        <v>307</v>
      </c>
      <c r="H131" s="193">
        <v>108</v>
      </c>
      <c r="I131" s="194"/>
      <c r="J131" s="195">
        <f>ROUND(I131*H131,2)</f>
        <v>0</v>
      </c>
      <c r="K131" s="191" t="s">
        <v>298</v>
      </c>
      <c r="L131" s="40"/>
      <c r="M131" s="196" t="s">
        <v>1</v>
      </c>
      <c r="N131" s="197" t="s">
        <v>42</v>
      </c>
      <c r="O131" s="72"/>
      <c r="P131" s="198">
        <f>O131*H131</f>
        <v>0</v>
      </c>
      <c r="Q131" s="198">
        <v>0</v>
      </c>
      <c r="R131" s="198">
        <f>Q131*H131</f>
        <v>0</v>
      </c>
      <c r="S131" s="198">
        <v>0</v>
      </c>
      <c r="T131" s="199">
        <f>S131*H131</f>
        <v>0</v>
      </c>
      <c r="U131" s="35"/>
      <c r="V131" s="35"/>
      <c r="W131" s="35"/>
      <c r="X131" s="35"/>
      <c r="Y131" s="35"/>
      <c r="Z131" s="35"/>
      <c r="AA131" s="35"/>
      <c r="AB131" s="35"/>
      <c r="AC131" s="35"/>
      <c r="AD131" s="35"/>
      <c r="AE131" s="35"/>
      <c r="AR131" s="200" t="s">
        <v>299</v>
      </c>
      <c r="AT131" s="200" t="s">
        <v>294</v>
      </c>
      <c r="AU131" s="200" t="s">
        <v>120</v>
      </c>
      <c r="AY131" s="18" t="s">
        <v>292</v>
      </c>
      <c r="BE131" s="201">
        <f>IF(N131="základní",J131,0)</f>
        <v>0</v>
      </c>
      <c r="BF131" s="201">
        <f>IF(N131="snížená",J131,0)</f>
        <v>0</v>
      </c>
      <c r="BG131" s="201">
        <f>IF(N131="zákl. přenesená",J131,0)</f>
        <v>0</v>
      </c>
      <c r="BH131" s="201">
        <f>IF(N131="sníž. přenesená",J131,0)</f>
        <v>0</v>
      </c>
      <c r="BI131" s="201">
        <f>IF(N131="nulová",J131,0)</f>
        <v>0</v>
      </c>
      <c r="BJ131" s="18" t="s">
        <v>85</v>
      </c>
      <c r="BK131" s="201">
        <f>ROUND(I131*H131,2)</f>
        <v>0</v>
      </c>
      <c r="BL131" s="18" t="s">
        <v>299</v>
      </c>
      <c r="BM131" s="200" t="s">
        <v>7147</v>
      </c>
    </row>
    <row r="132" spans="1:65" s="14" customFormat="1" ht="22.5">
      <c r="B132" s="213"/>
      <c r="C132" s="214"/>
      <c r="D132" s="204" t="s">
        <v>301</v>
      </c>
      <c r="E132" s="215" t="s">
        <v>1</v>
      </c>
      <c r="F132" s="216" t="s">
        <v>7148</v>
      </c>
      <c r="G132" s="214"/>
      <c r="H132" s="217">
        <v>108</v>
      </c>
      <c r="I132" s="218"/>
      <c r="J132" s="214"/>
      <c r="K132" s="214"/>
      <c r="L132" s="219"/>
      <c r="M132" s="220"/>
      <c r="N132" s="221"/>
      <c r="O132" s="221"/>
      <c r="P132" s="221"/>
      <c r="Q132" s="221"/>
      <c r="R132" s="221"/>
      <c r="S132" s="221"/>
      <c r="T132" s="222"/>
      <c r="AT132" s="223" t="s">
        <v>301</v>
      </c>
      <c r="AU132" s="223" t="s">
        <v>120</v>
      </c>
      <c r="AV132" s="14" t="s">
        <v>120</v>
      </c>
      <c r="AW132" s="14" t="s">
        <v>32</v>
      </c>
      <c r="AX132" s="14" t="s">
        <v>85</v>
      </c>
      <c r="AY132" s="223" t="s">
        <v>292</v>
      </c>
    </row>
    <row r="133" spans="1:65" s="2" customFormat="1" ht="33" customHeight="1">
      <c r="A133" s="35"/>
      <c r="B133" s="36"/>
      <c r="C133" s="189" t="s">
        <v>317</v>
      </c>
      <c r="D133" s="189" t="s">
        <v>294</v>
      </c>
      <c r="E133" s="190" t="s">
        <v>347</v>
      </c>
      <c r="F133" s="191" t="s">
        <v>4819</v>
      </c>
      <c r="G133" s="192" t="s">
        <v>307</v>
      </c>
      <c r="H133" s="193">
        <v>84</v>
      </c>
      <c r="I133" s="194"/>
      <c r="J133" s="195">
        <f>ROUND(I133*H133,2)</f>
        <v>0</v>
      </c>
      <c r="K133" s="191" t="s">
        <v>298</v>
      </c>
      <c r="L133" s="40"/>
      <c r="M133" s="196" t="s">
        <v>1</v>
      </c>
      <c r="N133" s="197" t="s">
        <v>42</v>
      </c>
      <c r="O133" s="72"/>
      <c r="P133" s="198">
        <f>O133*H133</f>
        <v>0</v>
      </c>
      <c r="Q133" s="198">
        <v>0</v>
      </c>
      <c r="R133" s="198">
        <f>Q133*H133</f>
        <v>0</v>
      </c>
      <c r="S133" s="198">
        <v>0</v>
      </c>
      <c r="T133" s="199">
        <f>S133*H133</f>
        <v>0</v>
      </c>
      <c r="U133" s="35"/>
      <c r="V133" s="35"/>
      <c r="W133" s="35"/>
      <c r="X133" s="35"/>
      <c r="Y133" s="35"/>
      <c r="Z133" s="35"/>
      <c r="AA133" s="35"/>
      <c r="AB133" s="35"/>
      <c r="AC133" s="35"/>
      <c r="AD133" s="35"/>
      <c r="AE133" s="35"/>
      <c r="AR133" s="200" t="s">
        <v>299</v>
      </c>
      <c r="AT133" s="200" t="s">
        <v>294</v>
      </c>
      <c r="AU133" s="200" t="s">
        <v>120</v>
      </c>
      <c r="AY133" s="18" t="s">
        <v>292</v>
      </c>
      <c r="BE133" s="201">
        <f>IF(N133="základní",J133,0)</f>
        <v>0</v>
      </c>
      <c r="BF133" s="201">
        <f>IF(N133="snížená",J133,0)</f>
        <v>0</v>
      </c>
      <c r="BG133" s="201">
        <f>IF(N133="zákl. přenesená",J133,0)</f>
        <v>0</v>
      </c>
      <c r="BH133" s="201">
        <f>IF(N133="sníž. přenesená",J133,0)</f>
        <v>0</v>
      </c>
      <c r="BI133" s="201">
        <f>IF(N133="nulová",J133,0)</f>
        <v>0</v>
      </c>
      <c r="BJ133" s="18" t="s">
        <v>85</v>
      </c>
      <c r="BK133" s="201">
        <f>ROUND(I133*H133,2)</f>
        <v>0</v>
      </c>
      <c r="BL133" s="18" t="s">
        <v>299</v>
      </c>
      <c r="BM133" s="200" t="s">
        <v>7149</v>
      </c>
    </row>
    <row r="134" spans="1:65" s="14" customFormat="1" ht="11.25">
      <c r="B134" s="213"/>
      <c r="C134" s="214"/>
      <c r="D134" s="204" t="s">
        <v>301</v>
      </c>
      <c r="E134" s="215" t="s">
        <v>5738</v>
      </c>
      <c r="F134" s="216" t="s">
        <v>7150</v>
      </c>
      <c r="G134" s="214"/>
      <c r="H134" s="217">
        <v>84</v>
      </c>
      <c r="I134" s="218"/>
      <c r="J134" s="214"/>
      <c r="K134" s="214"/>
      <c r="L134" s="219"/>
      <c r="M134" s="220"/>
      <c r="N134" s="221"/>
      <c r="O134" s="221"/>
      <c r="P134" s="221"/>
      <c r="Q134" s="221"/>
      <c r="R134" s="221"/>
      <c r="S134" s="221"/>
      <c r="T134" s="222"/>
      <c r="AT134" s="223" t="s">
        <v>301</v>
      </c>
      <c r="AU134" s="223" t="s">
        <v>120</v>
      </c>
      <c r="AV134" s="14" t="s">
        <v>120</v>
      </c>
      <c r="AW134" s="14" t="s">
        <v>32</v>
      </c>
      <c r="AX134" s="14" t="s">
        <v>85</v>
      </c>
      <c r="AY134" s="223" t="s">
        <v>292</v>
      </c>
    </row>
    <row r="135" spans="1:65" s="2" customFormat="1" ht="37.9" customHeight="1">
      <c r="A135" s="35"/>
      <c r="B135" s="36"/>
      <c r="C135" s="189" t="s">
        <v>299</v>
      </c>
      <c r="D135" s="189" t="s">
        <v>294</v>
      </c>
      <c r="E135" s="190" t="s">
        <v>353</v>
      </c>
      <c r="F135" s="191" t="s">
        <v>4823</v>
      </c>
      <c r="G135" s="192" t="s">
        <v>307</v>
      </c>
      <c r="H135" s="193">
        <v>1260</v>
      </c>
      <c r="I135" s="194"/>
      <c r="J135" s="195">
        <f>ROUND(I135*H135,2)</f>
        <v>0</v>
      </c>
      <c r="K135" s="191" t="s">
        <v>298</v>
      </c>
      <c r="L135" s="40"/>
      <c r="M135" s="196" t="s">
        <v>1</v>
      </c>
      <c r="N135" s="197" t="s">
        <v>42</v>
      </c>
      <c r="O135" s="72"/>
      <c r="P135" s="198">
        <f>O135*H135</f>
        <v>0</v>
      </c>
      <c r="Q135" s="198">
        <v>0</v>
      </c>
      <c r="R135" s="198">
        <f>Q135*H135</f>
        <v>0</v>
      </c>
      <c r="S135" s="198">
        <v>0</v>
      </c>
      <c r="T135" s="199">
        <f>S135*H135</f>
        <v>0</v>
      </c>
      <c r="U135" s="35"/>
      <c r="V135" s="35"/>
      <c r="W135" s="35"/>
      <c r="X135" s="35"/>
      <c r="Y135" s="35"/>
      <c r="Z135" s="35"/>
      <c r="AA135" s="35"/>
      <c r="AB135" s="35"/>
      <c r="AC135" s="35"/>
      <c r="AD135" s="35"/>
      <c r="AE135" s="35"/>
      <c r="AR135" s="200" t="s">
        <v>299</v>
      </c>
      <c r="AT135" s="200" t="s">
        <v>294</v>
      </c>
      <c r="AU135" s="200" t="s">
        <v>120</v>
      </c>
      <c r="AY135" s="18" t="s">
        <v>292</v>
      </c>
      <c r="BE135" s="201">
        <f>IF(N135="základní",J135,0)</f>
        <v>0</v>
      </c>
      <c r="BF135" s="201">
        <f>IF(N135="snížená",J135,0)</f>
        <v>0</v>
      </c>
      <c r="BG135" s="201">
        <f>IF(N135="zákl. přenesená",J135,0)</f>
        <v>0</v>
      </c>
      <c r="BH135" s="201">
        <f>IF(N135="sníž. přenesená",J135,0)</f>
        <v>0</v>
      </c>
      <c r="BI135" s="201">
        <f>IF(N135="nulová",J135,0)</f>
        <v>0</v>
      </c>
      <c r="BJ135" s="18" t="s">
        <v>85</v>
      </c>
      <c r="BK135" s="201">
        <f>ROUND(I135*H135,2)</f>
        <v>0</v>
      </c>
      <c r="BL135" s="18" t="s">
        <v>299</v>
      </c>
      <c r="BM135" s="200" t="s">
        <v>7151</v>
      </c>
    </row>
    <row r="136" spans="1:65" s="14" customFormat="1" ht="11.25">
      <c r="B136" s="213"/>
      <c r="C136" s="214"/>
      <c r="D136" s="204" t="s">
        <v>301</v>
      </c>
      <c r="E136" s="215" t="s">
        <v>1</v>
      </c>
      <c r="F136" s="216" t="s">
        <v>5756</v>
      </c>
      <c r="G136" s="214"/>
      <c r="H136" s="217">
        <v>1260</v>
      </c>
      <c r="I136" s="218"/>
      <c r="J136" s="214"/>
      <c r="K136" s="214"/>
      <c r="L136" s="219"/>
      <c r="M136" s="220"/>
      <c r="N136" s="221"/>
      <c r="O136" s="221"/>
      <c r="P136" s="221"/>
      <c r="Q136" s="221"/>
      <c r="R136" s="221"/>
      <c r="S136" s="221"/>
      <c r="T136" s="222"/>
      <c r="AT136" s="223" t="s">
        <v>301</v>
      </c>
      <c r="AU136" s="223" t="s">
        <v>120</v>
      </c>
      <c r="AV136" s="14" t="s">
        <v>120</v>
      </c>
      <c r="AW136" s="14" t="s">
        <v>32</v>
      </c>
      <c r="AX136" s="14" t="s">
        <v>85</v>
      </c>
      <c r="AY136" s="223" t="s">
        <v>292</v>
      </c>
    </row>
    <row r="137" spans="1:65" s="2" customFormat="1" ht="24.2" customHeight="1">
      <c r="A137" s="35"/>
      <c r="B137" s="36"/>
      <c r="C137" s="189" t="s">
        <v>341</v>
      </c>
      <c r="D137" s="189" t="s">
        <v>294</v>
      </c>
      <c r="E137" s="190" t="s">
        <v>358</v>
      </c>
      <c r="F137" s="191" t="s">
        <v>4826</v>
      </c>
      <c r="G137" s="192" t="s">
        <v>307</v>
      </c>
      <c r="H137" s="193">
        <v>108</v>
      </c>
      <c r="I137" s="194"/>
      <c r="J137" s="195">
        <f>ROUND(I137*H137,2)</f>
        <v>0</v>
      </c>
      <c r="K137" s="191" t="s">
        <v>298</v>
      </c>
      <c r="L137" s="40"/>
      <c r="M137" s="196" t="s">
        <v>1</v>
      </c>
      <c r="N137" s="197" t="s">
        <v>42</v>
      </c>
      <c r="O137" s="72"/>
      <c r="P137" s="198">
        <f>O137*H137</f>
        <v>0</v>
      </c>
      <c r="Q137" s="198">
        <v>0</v>
      </c>
      <c r="R137" s="198">
        <f>Q137*H137</f>
        <v>0</v>
      </c>
      <c r="S137" s="198">
        <v>0</v>
      </c>
      <c r="T137" s="199">
        <f>S137*H137</f>
        <v>0</v>
      </c>
      <c r="U137" s="35"/>
      <c r="V137" s="35"/>
      <c r="W137" s="35"/>
      <c r="X137" s="35"/>
      <c r="Y137" s="35"/>
      <c r="Z137" s="35"/>
      <c r="AA137" s="35"/>
      <c r="AB137" s="35"/>
      <c r="AC137" s="35"/>
      <c r="AD137" s="35"/>
      <c r="AE137" s="35"/>
      <c r="AR137" s="200" t="s">
        <v>299</v>
      </c>
      <c r="AT137" s="200" t="s">
        <v>294</v>
      </c>
      <c r="AU137" s="200" t="s">
        <v>120</v>
      </c>
      <c r="AY137" s="18" t="s">
        <v>292</v>
      </c>
      <c r="BE137" s="201">
        <f>IF(N137="základní",J137,0)</f>
        <v>0</v>
      </c>
      <c r="BF137" s="201">
        <f>IF(N137="snížená",J137,0)</f>
        <v>0</v>
      </c>
      <c r="BG137" s="201">
        <f>IF(N137="zákl. přenesená",J137,0)</f>
        <v>0</v>
      </c>
      <c r="BH137" s="201">
        <f>IF(N137="sníž. přenesená",J137,0)</f>
        <v>0</v>
      </c>
      <c r="BI137" s="201">
        <f>IF(N137="nulová",J137,0)</f>
        <v>0</v>
      </c>
      <c r="BJ137" s="18" t="s">
        <v>85</v>
      </c>
      <c r="BK137" s="201">
        <f>ROUND(I137*H137,2)</f>
        <v>0</v>
      </c>
      <c r="BL137" s="18" t="s">
        <v>299</v>
      </c>
      <c r="BM137" s="200" t="s">
        <v>7152</v>
      </c>
    </row>
    <row r="138" spans="1:65" s="14" customFormat="1" ht="11.25">
      <c r="B138" s="213"/>
      <c r="C138" s="214"/>
      <c r="D138" s="204" t="s">
        <v>301</v>
      </c>
      <c r="E138" s="215" t="s">
        <v>1</v>
      </c>
      <c r="F138" s="216" t="s">
        <v>7153</v>
      </c>
      <c r="G138" s="214"/>
      <c r="H138" s="217">
        <v>108</v>
      </c>
      <c r="I138" s="218"/>
      <c r="J138" s="214"/>
      <c r="K138" s="214"/>
      <c r="L138" s="219"/>
      <c r="M138" s="220"/>
      <c r="N138" s="221"/>
      <c r="O138" s="221"/>
      <c r="P138" s="221"/>
      <c r="Q138" s="221"/>
      <c r="R138" s="221"/>
      <c r="S138" s="221"/>
      <c r="T138" s="222"/>
      <c r="AT138" s="223" t="s">
        <v>301</v>
      </c>
      <c r="AU138" s="223" t="s">
        <v>120</v>
      </c>
      <c r="AV138" s="14" t="s">
        <v>120</v>
      </c>
      <c r="AW138" s="14" t="s">
        <v>32</v>
      </c>
      <c r="AX138" s="14" t="s">
        <v>85</v>
      </c>
      <c r="AY138" s="223" t="s">
        <v>292</v>
      </c>
    </row>
    <row r="139" spans="1:65" s="2" customFormat="1" ht="33" customHeight="1">
      <c r="A139" s="35"/>
      <c r="B139" s="36"/>
      <c r="C139" s="189" t="s">
        <v>346</v>
      </c>
      <c r="D139" s="189" t="s">
        <v>294</v>
      </c>
      <c r="E139" s="190" t="s">
        <v>363</v>
      </c>
      <c r="F139" s="191" t="s">
        <v>364</v>
      </c>
      <c r="G139" s="192" t="s">
        <v>365</v>
      </c>
      <c r="H139" s="193">
        <v>151.19999999999999</v>
      </c>
      <c r="I139" s="194"/>
      <c r="J139" s="195">
        <f>ROUND(I139*H139,2)</f>
        <v>0</v>
      </c>
      <c r="K139" s="191" t="s">
        <v>298</v>
      </c>
      <c r="L139" s="40"/>
      <c r="M139" s="196" t="s">
        <v>1</v>
      </c>
      <c r="N139" s="197" t="s">
        <v>42</v>
      </c>
      <c r="O139" s="72"/>
      <c r="P139" s="198">
        <f>O139*H139</f>
        <v>0</v>
      </c>
      <c r="Q139" s="198">
        <v>0</v>
      </c>
      <c r="R139" s="198">
        <f>Q139*H139</f>
        <v>0</v>
      </c>
      <c r="S139" s="198">
        <v>0</v>
      </c>
      <c r="T139" s="199">
        <f>S139*H139</f>
        <v>0</v>
      </c>
      <c r="U139" s="35"/>
      <c r="V139" s="35"/>
      <c r="W139" s="35"/>
      <c r="X139" s="35"/>
      <c r="Y139" s="35"/>
      <c r="Z139" s="35"/>
      <c r="AA139" s="35"/>
      <c r="AB139" s="35"/>
      <c r="AC139" s="35"/>
      <c r="AD139" s="35"/>
      <c r="AE139" s="35"/>
      <c r="AR139" s="200" t="s">
        <v>299</v>
      </c>
      <c r="AT139" s="200" t="s">
        <v>294</v>
      </c>
      <c r="AU139" s="200" t="s">
        <v>120</v>
      </c>
      <c r="AY139" s="18" t="s">
        <v>292</v>
      </c>
      <c r="BE139" s="201">
        <f>IF(N139="základní",J139,0)</f>
        <v>0</v>
      </c>
      <c r="BF139" s="201">
        <f>IF(N139="snížená",J139,0)</f>
        <v>0</v>
      </c>
      <c r="BG139" s="201">
        <f>IF(N139="zákl. přenesená",J139,0)</f>
        <v>0</v>
      </c>
      <c r="BH139" s="201">
        <f>IF(N139="sníž. přenesená",J139,0)</f>
        <v>0</v>
      </c>
      <c r="BI139" s="201">
        <f>IF(N139="nulová",J139,0)</f>
        <v>0</v>
      </c>
      <c r="BJ139" s="18" t="s">
        <v>85</v>
      </c>
      <c r="BK139" s="201">
        <f>ROUND(I139*H139,2)</f>
        <v>0</v>
      </c>
      <c r="BL139" s="18" t="s">
        <v>299</v>
      </c>
      <c r="BM139" s="200" t="s">
        <v>7154</v>
      </c>
    </row>
    <row r="140" spans="1:65" s="14" customFormat="1" ht="11.25">
      <c r="B140" s="213"/>
      <c r="C140" s="214"/>
      <c r="D140" s="204" t="s">
        <v>301</v>
      </c>
      <c r="E140" s="215" t="s">
        <v>1</v>
      </c>
      <c r="F140" s="216" t="s">
        <v>5760</v>
      </c>
      <c r="G140" s="214"/>
      <c r="H140" s="217">
        <v>151.19999999999999</v>
      </c>
      <c r="I140" s="218"/>
      <c r="J140" s="214"/>
      <c r="K140" s="214"/>
      <c r="L140" s="219"/>
      <c r="M140" s="220"/>
      <c r="N140" s="221"/>
      <c r="O140" s="221"/>
      <c r="P140" s="221"/>
      <c r="Q140" s="221"/>
      <c r="R140" s="221"/>
      <c r="S140" s="221"/>
      <c r="T140" s="222"/>
      <c r="AT140" s="223" t="s">
        <v>301</v>
      </c>
      <c r="AU140" s="223" t="s">
        <v>120</v>
      </c>
      <c r="AV140" s="14" t="s">
        <v>120</v>
      </c>
      <c r="AW140" s="14" t="s">
        <v>32</v>
      </c>
      <c r="AX140" s="14" t="s">
        <v>85</v>
      </c>
      <c r="AY140" s="223" t="s">
        <v>292</v>
      </c>
    </row>
    <row r="141" spans="1:65" s="2" customFormat="1" ht="24.2" customHeight="1">
      <c r="A141" s="35"/>
      <c r="B141" s="36"/>
      <c r="C141" s="189" t="s">
        <v>352</v>
      </c>
      <c r="D141" s="189" t="s">
        <v>294</v>
      </c>
      <c r="E141" s="190" t="s">
        <v>373</v>
      </c>
      <c r="F141" s="191" t="s">
        <v>374</v>
      </c>
      <c r="G141" s="192" t="s">
        <v>307</v>
      </c>
      <c r="H141" s="193">
        <v>12</v>
      </c>
      <c r="I141" s="194"/>
      <c r="J141" s="195">
        <f>ROUND(I141*H141,2)</f>
        <v>0</v>
      </c>
      <c r="K141" s="191" t="s">
        <v>298</v>
      </c>
      <c r="L141" s="40"/>
      <c r="M141" s="196" t="s">
        <v>1</v>
      </c>
      <c r="N141" s="197" t="s">
        <v>42</v>
      </c>
      <c r="O141" s="72"/>
      <c r="P141" s="198">
        <f>O141*H141</f>
        <v>0</v>
      </c>
      <c r="Q141" s="198">
        <v>0</v>
      </c>
      <c r="R141" s="198">
        <f>Q141*H141</f>
        <v>0</v>
      </c>
      <c r="S141" s="198">
        <v>0</v>
      </c>
      <c r="T141" s="199">
        <f>S141*H141</f>
        <v>0</v>
      </c>
      <c r="U141" s="35"/>
      <c r="V141" s="35"/>
      <c r="W141" s="35"/>
      <c r="X141" s="35"/>
      <c r="Y141" s="35"/>
      <c r="Z141" s="35"/>
      <c r="AA141" s="35"/>
      <c r="AB141" s="35"/>
      <c r="AC141" s="35"/>
      <c r="AD141" s="35"/>
      <c r="AE141" s="35"/>
      <c r="AR141" s="200" t="s">
        <v>299</v>
      </c>
      <c r="AT141" s="200" t="s">
        <v>294</v>
      </c>
      <c r="AU141" s="200" t="s">
        <v>120</v>
      </c>
      <c r="AY141" s="18" t="s">
        <v>292</v>
      </c>
      <c r="BE141" s="201">
        <f>IF(N141="základní",J141,0)</f>
        <v>0</v>
      </c>
      <c r="BF141" s="201">
        <f>IF(N141="snížená",J141,0)</f>
        <v>0</v>
      </c>
      <c r="BG141" s="201">
        <f>IF(N141="zákl. přenesená",J141,0)</f>
        <v>0</v>
      </c>
      <c r="BH141" s="201">
        <f>IF(N141="sníž. přenesená",J141,0)</f>
        <v>0</v>
      </c>
      <c r="BI141" s="201">
        <f>IF(N141="nulová",J141,0)</f>
        <v>0</v>
      </c>
      <c r="BJ141" s="18" t="s">
        <v>85</v>
      </c>
      <c r="BK141" s="201">
        <f>ROUND(I141*H141,2)</f>
        <v>0</v>
      </c>
      <c r="BL141" s="18" t="s">
        <v>299</v>
      </c>
      <c r="BM141" s="200" t="s">
        <v>7155</v>
      </c>
    </row>
    <row r="142" spans="1:65" s="14" customFormat="1" ht="11.25">
      <c r="B142" s="213"/>
      <c r="C142" s="214"/>
      <c r="D142" s="204" t="s">
        <v>301</v>
      </c>
      <c r="E142" s="215" t="s">
        <v>1</v>
      </c>
      <c r="F142" s="216" t="s">
        <v>7156</v>
      </c>
      <c r="G142" s="214"/>
      <c r="H142" s="217">
        <v>12</v>
      </c>
      <c r="I142" s="218"/>
      <c r="J142" s="214"/>
      <c r="K142" s="214"/>
      <c r="L142" s="219"/>
      <c r="M142" s="220"/>
      <c r="N142" s="221"/>
      <c r="O142" s="221"/>
      <c r="P142" s="221"/>
      <c r="Q142" s="221"/>
      <c r="R142" s="221"/>
      <c r="S142" s="221"/>
      <c r="T142" s="222"/>
      <c r="AT142" s="223" t="s">
        <v>301</v>
      </c>
      <c r="AU142" s="223" t="s">
        <v>120</v>
      </c>
      <c r="AV142" s="14" t="s">
        <v>120</v>
      </c>
      <c r="AW142" s="14" t="s">
        <v>32</v>
      </c>
      <c r="AX142" s="14" t="s">
        <v>77</v>
      </c>
      <c r="AY142" s="223" t="s">
        <v>292</v>
      </c>
    </row>
    <row r="143" spans="1:65" s="15" customFormat="1" ht="11.25">
      <c r="B143" s="224"/>
      <c r="C143" s="225"/>
      <c r="D143" s="204" t="s">
        <v>301</v>
      </c>
      <c r="E143" s="226" t="s">
        <v>4798</v>
      </c>
      <c r="F143" s="227" t="s">
        <v>304</v>
      </c>
      <c r="G143" s="225"/>
      <c r="H143" s="228">
        <v>12</v>
      </c>
      <c r="I143" s="229"/>
      <c r="J143" s="225"/>
      <c r="K143" s="225"/>
      <c r="L143" s="230"/>
      <c r="M143" s="231"/>
      <c r="N143" s="232"/>
      <c r="O143" s="232"/>
      <c r="P143" s="232"/>
      <c r="Q143" s="232"/>
      <c r="R143" s="232"/>
      <c r="S143" s="232"/>
      <c r="T143" s="233"/>
      <c r="AT143" s="234" t="s">
        <v>301</v>
      </c>
      <c r="AU143" s="234" t="s">
        <v>120</v>
      </c>
      <c r="AV143" s="15" t="s">
        <v>299</v>
      </c>
      <c r="AW143" s="15" t="s">
        <v>32</v>
      </c>
      <c r="AX143" s="15" t="s">
        <v>85</v>
      </c>
      <c r="AY143" s="234" t="s">
        <v>292</v>
      </c>
    </row>
    <row r="144" spans="1:65" s="2" customFormat="1" ht="24.2" customHeight="1">
      <c r="A144" s="35"/>
      <c r="B144" s="36"/>
      <c r="C144" s="189" t="s">
        <v>357</v>
      </c>
      <c r="D144" s="189" t="s">
        <v>294</v>
      </c>
      <c r="E144" s="190" t="s">
        <v>5763</v>
      </c>
      <c r="F144" s="191" t="s">
        <v>5764</v>
      </c>
      <c r="G144" s="192" t="s">
        <v>307</v>
      </c>
      <c r="H144" s="193">
        <v>72</v>
      </c>
      <c r="I144" s="194"/>
      <c r="J144" s="195">
        <f>ROUND(I144*H144,2)</f>
        <v>0</v>
      </c>
      <c r="K144" s="191" t="s">
        <v>298</v>
      </c>
      <c r="L144" s="40"/>
      <c r="M144" s="196" t="s">
        <v>1</v>
      </c>
      <c r="N144" s="197" t="s">
        <v>42</v>
      </c>
      <c r="O144" s="72"/>
      <c r="P144" s="198">
        <f>O144*H144</f>
        <v>0</v>
      </c>
      <c r="Q144" s="198">
        <v>0</v>
      </c>
      <c r="R144" s="198">
        <f>Q144*H144</f>
        <v>0</v>
      </c>
      <c r="S144" s="198">
        <v>0</v>
      </c>
      <c r="T144" s="199">
        <f>S144*H144</f>
        <v>0</v>
      </c>
      <c r="U144" s="35"/>
      <c r="V144" s="35"/>
      <c r="W144" s="35"/>
      <c r="X144" s="35"/>
      <c r="Y144" s="35"/>
      <c r="Z144" s="35"/>
      <c r="AA144" s="35"/>
      <c r="AB144" s="35"/>
      <c r="AC144" s="35"/>
      <c r="AD144" s="35"/>
      <c r="AE144" s="35"/>
      <c r="AR144" s="200" t="s">
        <v>299</v>
      </c>
      <c r="AT144" s="200" t="s">
        <v>294</v>
      </c>
      <c r="AU144" s="200" t="s">
        <v>120</v>
      </c>
      <c r="AY144" s="18" t="s">
        <v>292</v>
      </c>
      <c r="BE144" s="201">
        <f>IF(N144="základní",J144,0)</f>
        <v>0</v>
      </c>
      <c r="BF144" s="201">
        <f>IF(N144="snížená",J144,0)</f>
        <v>0</v>
      </c>
      <c r="BG144" s="201">
        <f>IF(N144="zákl. přenesená",J144,0)</f>
        <v>0</v>
      </c>
      <c r="BH144" s="201">
        <f>IF(N144="sníž. přenesená",J144,0)</f>
        <v>0</v>
      </c>
      <c r="BI144" s="201">
        <f>IF(N144="nulová",J144,0)</f>
        <v>0</v>
      </c>
      <c r="BJ144" s="18" t="s">
        <v>85</v>
      </c>
      <c r="BK144" s="201">
        <f>ROUND(I144*H144,2)</f>
        <v>0</v>
      </c>
      <c r="BL144" s="18" t="s">
        <v>299</v>
      </c>
      <c r="BM144" s="200" t="s">
        <v>7157</v>
      </c>
    </row>
    <row r="145" spans="1:65" s="14" customFormat="1" ht="11.25">
      <c r="B145" s="213"/>
      <c r="C145" s="214"/>
      <c r="D145" s="204" t="s">
        <v>301</v>
      </c>
      <c r="E145" s="215" t="s">
        <v>1</v>
      </c>
      <c r="F145" s="216" t="s">
        <v>7158</v>
      </c>
      <c r="G145" s="214"/>
      <c r="H145" s="217">
        <v>72</v>
      </c>
      <c r="I145" s="218"/>
      <c r="J145" s="214"/>
      <c r="K145" s="214"/>
      <c r="L145" s="219"/>
      <c r="M145" s="220"/>
      <c r="N145" s="221"/>
      <c r="O145" s="221"/>
      <c r="P145" s="221"/>
      <c r="Q145" s="221"/>
      <c r="R145" s="221"/>
      <c r="S145" s="221"/>
      <c r="T145" s="222"/>
      <c r="AT145" s="223" t="s">
        <v>301</v>
      </c>
      <c r="AU145" s="223" t="s">
        <v>120</v>
      </c>
      <c r="AV145" s="14" t="s">
        <v>120</v>
      </c>
      <c r="AW145" s="14" t="s">
        <v>32</v>
      </c>
      <c r="AX145" s="14" t="s">
        <v>85</v>
      </c>
      <c r="AY145" s="223" t="s">
        <v>292</v>
      </c>
    </row>
    <row r="146" spans="1:65" s="2" customFormat="1" ht="16.5" customHeight="1">
      <c r="A146" s="35"/>
      <c r="B146" s="36"/>
      <c r="C146" s="246" t="s">
        <v>362</v>
      </c>
      <c r="D146" s="246" t="s">
        <v>626</v>
      </c>
      <c r="E146" s="247" t="s">
        <v>5767</v>
      </c>
      <c r="F146" s="248" t="s">
        <v>5768</v>
      </c>
      <c r="G146" s="249" t="s">
        <v>365</v>
      </c>
      <c r="H146" s="250">
        <v>86.4</v>
      </c>
      <c r="I146" s="251"/>
      <c r="J146" s="252">
        <f>ROUND(I146*H146,2)</f>
        <v>0</v>
      </c>
      <c r="K146" s="248" t="s">
        <v>298</v>
      </c>
      <c r="L146" s="253"/>
      <c r="M146" s="254" t="s">
        <v>1</v>
      </c>
      <c r="N146" s="255" t="s">
        <v>42</v>
      </c>
      <c r="O146" s="72"/>
      <c r="P146" s="198">
        <f>O146*H146</f>
        <v>0</v>
      </c>
      <c r="Q146" s="198">
        <v>1</v>
      </c>
      <c r="R146" s="198">
        <f>Q146*H146</f>
        <v>86.4</v>
      </c>
      <c r="S146" s="198">
        <v>0</v>
      </c>
      <c r="T146" s="199">
        <f>S146*H146</f>
        <v>0</v>
      </c>
      <c r="U146" s="35"/>
      <c r="V146" s="35"/>
      <c r="W146" s="35"/>
      <c r="X146" s="35"/>
      <c r="Y146" s="35"/>
      <c r="Z146" s="35"/>
      <c r="AA146" s="35"/>
      <c r="AB146" s="35"/>
      <c r="AC146" s="35"/>
      <c r="AD146" s="35"/>
      <c r="AE146" s="35"/>
      <c r="AR146" s="200" t="s">
        <v>1445</v>
      </c>
      <c r="AT146" s="200" t="s">
        <v>626</v>
      </c>
      <c r="AU146" s="200" t="s">
        <v>120</v>
      </c>
      <c r="AY146" s="18" t="s">
        <v>292</v>
      </c>
      <c r="BE146" s="201">
        <f>IF(N146="základní",J146,0)</f>
        <v>0</v>
      </c>
      <c r="BF146" s="201">
        <f>IF(N146="snížená",J146,0)</f>
        <v>0</v>
      </c>
      <c r="BG146" s="201">
        <f>IF(N146="zákl. přenesená",J146,0)</f>
        <v>0</v>
      </c>
      <c r="BH146" s="201">
        <f>IF(N146="sníž. přenesená",J146,0)</f>
        <v>0</v>
      </c>
      <c r="BI146" s="201">
        <f>IF(N146="nulová",J146,0)</f>
        <v>0</v>
      </c>
      <c r="BJ146" s="18" t="s">
        <v>85</v>
      </c>
      <c r="BK146" s="201">
        <f>ROUND(I146*H146,2)</f>
        <v>0</v>
      </c>
      <c r="BL146" s="18" t="s">
        <v>1445</v>
      </c>
      <c r="BM146" s="200" t="s">
        <v>7159</v>
      </c>
    </row>
    <row r="147" spans="1:65" s="14" customFormat="1" ht="11.25">
      <c r="B147" s="213"/>
      <c r="C147" s="214"/>
      <c r="D147" s="204" t="s">
        <v>301</v>
      </c>
      <c r="E147" s="214"/>
      <c r="F147" s="216" t="s">
        <v>7160</v>
      </c>
      <c r="G147" s="214"/>
      <c r="H147" s="217">
        <v>86.4</v>
      </c>
      <c r="I147" s="218"/>
      <c r="J147" s="214"/>
      <c r="K147" s="214"/>
      <c r="L147" s="219"/>
      <c r="M147" s="220"/>
      <c r="N147" s="221"/>
      <c r="O147" s="221"/>
      <c r="P147" s="221"/>
      <c r="Q147" s="221"/>
      <c r="R147" s="221"/>
      <c r="S147" s="221"/>
      <c r="T147" s="222"/>
      <c r="AT147" s="223" t="s">
        <v>301</v>
      </c>
      <c r="AU147" s="223" t="s">
        <v>120</v>
      </c>
      <c r="AV147" s="14" t="s">
        <v>120</v>
      </c>
      <c r="AW147" s="14" t="s">
        <v>4</v>
      </c>
      <c r="AX147" s="14" t="s">
        <v>85</v>
      </c>
      <c r="AY147" s="223" t="s">
        <v>292</v>
      </c>
    </row>
    <row r="148" spans="1:65" s="12" customFormat="1" ht="22.9" customHeight="1">
      <c r="B148" s="173"/>
      <c r="C148" s="174"/>
      <c r="D148" s="175" t="s">
        <v>76</v>
      </c>
      <c r="E148" s="187" t="s">
        <v>299</v>
      </c>
      <c r="F148" s="187" t="s">
        <v>766</v>
      </c>
      <c r="G148" s="174"/>
      <c r="H148" s="174"/>
      <c r="I148" s="177"/>
      <c r="J148" s="188">
        <f>BK148</f>
        <v>0</v>
      </c>
      <c r="K148" s="174"/>
      <c r="L148" s="179"/>
      <c r="M148" s="180"/>
      <c r="N148" s="181"/>
      <c r="O148" s="181"/>
      <c r="P148" s="182">
        <f>SUM(P149:P151)</f>
        <v>0</v>
      </c>
      <c r="Q148" s="181"/>
      <c r="R148" s="182">
        <f>SUM(R149:R151)</f>
        <v>0</v>
      </c>
      <c r="S148" s="181"/>
      <c r="T148" s="183">
        <f>SUM(T149:T151)</f>
        <v>0</v>
      </c>
      <c r="AR148" s="184" t="s">
        <v>85</v>
      </c>
      <c r="AT148" s="185" t="s">
        <v>76</v>
      </c>
      <c r="AU148" s="185" t="s">
        <v>85</v>
      </c>
      <c r="AY148" s="184" t="s">
        <v>292</v>
      </c>
      <c r="BK148" s="186">
        <f>SUM(BK149:BK151)</f>
        <v>0</v>
      </c>
    </row>
    <row r="149" spans="1:65" s="2" customFormat="1" ht="24.2" customHeight="1">
      <c r="A149" s="35"/>
      <c r="B149" s="36"/>
      <c r="C149" s="189" t="s">
        <v>368</v>
      </c>
      <c r="D149" s="189" t="s">
        <v>294</v>
      </c>
      <c r="E149" s="190" t="s">
        <v>5771</v>
      </c>
      <c r="F149" s="191" t="s">
        <v>5772</v>
      </c>
      <c r="G149" s="192" t="s">
        <v>307</v>
      </c>
      <c r="H149" s="193">
        <v>12</v>
      </c>
      <c r="I149" s="194"/>
      <c r="J149" s="195">
        <f>ROUND(I149*H149,2)</f>
        <v>0</v>
      </c>
      <c r="K149" s="191" t="s">
        <v>298</v>
      </c>
      <c r="L149" s="40"/>
      <c r="M149" s="196" t="s">
        <v>1</v>
      </c>
      <c r="N149" s="197" t="s">
        <v>42</v>
      </c>
      <c r="O149" s="72"/>
      <c r="P149" s="198">
        <f>O149*H149</f>
        <v>0</v>
      </c>
      <c r="Q149" s="198">
        <v>0</v>
      </c>
      <c r="R149" s="198">
        <f>Q149*H149</f>
        <v>0</v>
      </c>
      <c r="S149" s="198">
        <v>0</v>
      </c>
      <c r="T149" s="199">
        <f>S149*H149</f>
        <v>0</v>
      </c>
      <c r="U149" s="35"/>
      <c r="V149" s="35"/>
      <c r="W149" s="35"/>
      <c r="X149" s="35"/>
      <c r="Y149" s="35"/>
      <c r="Z149" s="35"/>
      <c r="AA149" s="35"/>
      <c r="AB149" s="35"/>
      <c r="AC149" s="35"/>
      <c r="AD149" s="35"/>
      <c r="AE149" s="35"/>
      <c r="AR149" s="200" t="s">
        <v>299</v>
      </c>
      <c r="AT149" s="200" t="s">
        <v>294</v>
      </c>
      <c r="AU149" s="200" t="s">
        <v>120</v>
      </c>
      <c r="AY149" s="18" t="s">
        <v>292</v>
      </c>
      <c r="BE149" s="201">
        <f>IF(N149="základní",J149,0)</f>
        <v>0</v>
      </c>
      <c r="BF149" s="201">
        <f>IF(N149="snížená",J149,0)</f>
        <v>0</v>
      </c>
      <c r="BG149" s="201">
        <f>IF(N149="zákl. přenesená",J149,0)</f>
        <v>0</v>
      </c>
      <c r="BH149" s="201">
        <f>IF(N149="sníž. přenesená",J149,0)</f>
        <v>0</v>
      </c>
      <c r="BI149" s="201">
        <f>IF(N149="nulová",J149,0)</f>
        <v>0</v>
      </c>
      <c r="BJ149" s="18" t="s">
        <v>85</v>
      </c>
      <c r="BK149" s="201">
        <f>ROUND(I149*H149,2)</f>
        <v>0</v>
      </c>
      <c r="BL149" s="18" t="s">
        <v>299</v>
      </c>
      <c r="BM149" s="200" t="s">
        <v>7161</v>
      </c>
    </row>
    <row r="150" spans="1:65" s="13" customFormat="1" ht="11.25">
      <c r="B150" s="202"/>
      <c r="C150" s="203"/>
      <c r="D150" s="204" t="s">
        <v>301</v>
      </c>
      <c r="E150" s="205" t="s">
        <v>1</v>
      </c>
      <c r="F150" s="206" t="s">
        <v>5774</v>
      </c>
      <c r="G150" s="203"/>
      <c r="H150" s="205" t="s">
        <v>1</v>
      </c>
      <c r="I150" s="207"/>
      <c r="J150" s="203"/>
      <c r="K150" s="203"/>
      <c r="L150" s="208"/>
      <c r="M150" s="209"/>
      <c r="N150" s="210"/>
      <c r="O150" s="210"/>
      <c r="P150" s="210"/>
      <c r="Q150" s="210"/>
      <c r="R150" s="210"/>
      <c r="S150" s="210"/>
      <c r="T150" s="211"/>
      <c r="AT150" s="212" t="s">
        <v>301</v>
      </c>
      <c r="AU150" s="212" t="s">
        <v>120</v>
      </c>
      <c r="AV150" s="13" t="s">
        <v>85</v>
      </c>
      <c r="AW150" s="13" t="s">
        <v>32</v>
      </c>
      <c r="AX150" s="13" t="s">
        <v>77</v>
      </c>
      <c r="AY150" s="212" t="s">
        <v>292</v>
      </c>
    </row>
    <row r="151" spans="1:65" s="14" customFormat="1" ht="11.25">
      <c r="B151" s="213"/>
      <c r="C151" s="214"/>
      <c r="D151" s="204" t="s">
        <v>301</v>
      </c>
      <c r="E151" s="215" t="s">
        <v>1</v>
      </c>
      <c r="F151" s="216" t="s">
        <v>7162</v>
      </c>
      <c r="G151" s="214"/>
      <c r="H151" s="217">
        <v>12</v>
      </c>
      <c r="I151" s="218"/>
      <c r="J151" s="214"/>
      <c r="K151" s="214"/>
      <c r="L151" s="219"/>
      <c r="M151" s="220"/>
      <c r="N151" s="221"/>
      <c r="O151" s="221"/>
      <c r="P151" s="221"/>
      <c r="Q151" s="221"/>
      <c r="R151" s="221"/>
      <c r="S151" s="221"/>
      <c r="T151" s="222"/>
      <c r="AT151" s="223" t="s">
        <v>301</v>
      </c>
      <c r="AU151" s="223" t="s">
        <v>120</v>
      </c>
      <c r="AV151" s="14" t="s">
        <v>120</v>
      </c>
      <c r="AW151" s="14" t="s">
        <v>32</v>
      </c>
      <c r="AX151" s="14" t="s">
        <v>85</v>
      </c>
      <c r="AY151" s="223" t="s">
        <v>292</v>
      </c>
    </row>
    <row r="152" spans="1:65" s="12" customFormat="1" ht="25.9" customHeight="1">
      <c r="B152" s="173"/>
      <c r="C152" s="174"/>
      <c r="D152" s="175" t="s">
        <v>76</v>
      </c>
      <c r="E152" s="176" t="s">
        <v>1494</v>
      </c>
      <c r="F152" s="176" t="s">
        <v>1495</v>
      </c>
      <c r="G152" s="174"/>
      <c r="H152" s="174"/>
      <c r="I152" s="177"/>
      <c r="J152" s="178">
        <f>BK152</f>
        <v>0</v>
      </c>
      <c r="K152" s="174"/>
      <c r="L152" s="179"/>
      <c r="M152" s="180"/>
      <c r="N152" s="181"/>
      <c r="O152" s="181"/>
      <c r="P152" s="182">
        <f>P153+P154</f>
        <v>0</v>
      </c>
      <c r="Q152" s="181"/>
      <c r="R152" s="182">
        <f>R153+R154</f>
        <v>0.14400000000000002</v>
      </c>
      <c r="S152" s="181"/>
      <c r="T152" s="183">
        <f>T153+T154</f>
        <v>0</v>
      </c>
      <c r="AR152" s="184" t="s">
        <v>120</v>
      </c>
      <c r="AT152" s="185" t="s">
        <v>76</v>
      </c>
      <c r="AU152" s="185" t="s">
        <v>77</v>
      </c>
      <c r="AY152" s="184" t="s">
        <v>292</v>
      </c>
      <c r="BK152" s="186">
        <f>BK153+BK154</f>
        <v>0</v>
      </c>
    </row>
    <row r="153" spans="1:65" s="12" customFormat="1" ht="22.9" customHeight="1">
      <c r="B153" s="173"/>
      <c r="C153" s="174"/>
      <c r="D153" s="175" t="s">
        <v>76</v>
      </c>
      <c r="E153" s="187" t="s">
        <v>5776</v>
      </c>
      <c r="F153" s="187" t="s">
        <v>5777</v>
      </c>
      <c r="G153" s="174"/>
      <c r="H153" s="174"/>
      <c r="I153" s="177"/>
      <c r="J153" s="188">
        <f>BK153</f>
        <v>0</v>
      </c>
      <c r="K153" s="174"/>
      <c r="L153" s="179"/>
      <c r="M153" s="180"/>
      <c r="N153" s="181"/>
      <c r="O153" s="181"/>
      <c r="P153" s="182">
        <v>0</v>
      </c>
      <c r="Q153" s="181"/>
      <c r="R153" s="182">
        <v>0</v>
      </c>
      <c r="S153" s="181"/>
      <c r="T153" s="183">
        <v>0</v>
      </c>
      <c r="AR153" s="184" t="s">
        <v>120</v>
      </c>
      <c r="AT153" s="185" t="s">
        <v>76</v>
      </c>
      <c r="AU153" s="185" t="s">
        <v>85</v>
      </c>
      <c r="AY153" s="184" t="s">
        <v>292</v>
      </c>
      <c r="BK153" s="186">
        <v>0</v>
      </c>
    </row>
    <row r="154" spans="1:65" s="12" customFormat="1" ht="22.9" customHeight="1">
      <c r="B154" s="173"/>
      <c r="C154" s="174"/>
      <c r="D154" s="175" t="s">
        <v>76</v>
      </c>
      <c r="E154" s="187" t="s">
        <v>6612</v>
      </c>
      <c r="F154" s="187" t="s">
        <v>6613</v>
      </c>
      <c r="G154" s="174"/>
      <c r="H154" s="174"/>
      <c r="I154" s="177"/>
      <c r="J154" s="188">
        <f>BK154</f>
        <v>0</v>
      </c>
      <c r="K154" s="174"/>
      <c r="L154" s="179"/>
      <c r="M154" s="180"/>
      <c r="N154" s="181"/>
      <c r="O154" s="181"/>
      <c r="P154" s="182">
        <f>SUM(P155:P162)</f>
        <v>0</v>
      </c>
      <c r="Q154" s="181"/>
      <c r="R154" s="182">
        <f>SUM(R155:R162)</f>
        <v>0.14400000000000002</v>
      </c>
      <c r="S154" s="181"/>
      <c r="T154" s="183">
        <f>SUM(T155:T162)</f>
        <v>0</v>
      </c>
      <c r="AR154" s="184" t="s">
        <v>120</v>
      </c>
      <c r="AT154" s="185" t="s">
        <v>76</v>
      </c>
      <c r="AU154" s="185" t="s">
        <v>85</v>
      </c>
      <c r="AY154" s="184" t="s">
        <v>292</v>
      </c>
      <c r="BK154" s="186">
        <f>SUM(BK155:BK162)</f>
        <v>0</v>
      </c>
    </row>
    <row r="155" spans="1:65" s="2" customFormat="1" ht="21.75" customHeight="1">
      <c r="A155" s="35"/>
      <c r="B155" s="36"/>
      <c r="C155" s="189" t="s">
        <v>372</v>
      </c>
      <c r="D155" s="189" t="s">
        <v>294</v>
      </c>
      <c r="E155" s="190" t="s">
        <v>6619</v>
      </c>
      <c r="F155" s="191" t="s">
        <v>6620</v>
      </c>
      <c r="G155" s="192" t="s">
        <v>407</v>
      </c>
      <c r="H155" s="193">
        <v>300</v>
      </c>
      <c r="I155" s="194"/>
      <c r="J155" s="195">
        <f>ROUND(I155*H155,2)</f>
        <v>0</v>
      </c>
      <c r="K155" s="191" t="s">
        <v>298</v>
      </c>
      <c r="L155" s="40"/>
      <c r="M155" s="196" t="s">
        <v>1</v>
      </c>
      <c r="N155" s="197" t="s">
        <v>42</v>
      </c>
      <c r="O155" s="72"/>
      <c r="P155" s="198">
        <f>O155*H155</f>
        <v>0</v>
      </c>
      <c r="Q155" s="198">
        <v>0</v>
      </c>
      <c r="R155" s="198">
        <f>Q155*H155</f>
        <v>0</v>
      </c>
      <c r="S155" s="198">
        <v>0</v>
      </c>
      <c r="T155" s="199">
        <f>S155*H155</f>
        <v>0</v>
      </c>
      <c r="U155" s="35"/>
      <c r="V155" s="35"/>
      <c r="W155" s="35"/>
      <c r="X155" s="35"/>
      <c r="Y155" s="35"/>
      <c r="Z155" s="35"/>
      <c r="AA155" s="35"/>
      <c r="AB155" s="35"/>
      <c r="AC155" s="35"/>
      <c r="AD155" s="35"/>
      <c r="AE155" s="35"/>
      <c r="AR155" s="200" t="s">
        <v>438</v>
      </c>
      <c r="AT155" s="200" t="s">
        <v>294</v>
      </c>
      <c r="AU155" s="200" t="s">
        <v>120</v>
      </c>
      <c r="AY155" s="18" t="s">
        <v>292</v>
      </c>
      <c r="BE155" s="201">
        <f>IF(N155="základní",J155,0)</f>
        <v>0</v>
      </c>
      <c r="BF155" s="201">
        <f>IF(N155="snížená",J155,0)</f>
        <v>0</v>
      </c>
      <c r="BG155" s="201">
        <f>IF(N155="zákl. přenesená",J155,0)</f>
        <v>0</v>
      </c>
      <c r="BH155" s="201">
        <f>IF(N155="sníž. přenesená",J155,0)</f>
        <v>0</v>
      </c>
      <c r="BI155" s="201">
        <f>IF(N155="nulová",J155,0)</f>
        <v>0</v>
      </c>
      <c r="BJ155" s="18" t="s">
        <v>85</v>
      </c>
      <c r="BK155" s="201">
        <f>ROUND(I155*H155,2)</f>
        <v>0</v>
      </c>
      <c r="BL155" s="18" t="s">
        <v>438</v>
      </c>
      <c r="BM155" s="200" t="s">
        <v>7163</v>
      </c>
    </row>
    <row r="156" spans="1:65" s="2" customFormat="1" ht="44.25" customHeight="1">
      <c r="A156" s="35"/>
      <c r="B156" s="36"/>
      <c r="C156" s="246" t="s">
        <v>399</v>
      </c>
      <c r="D156" s="246" t="s">
        <v>626</v>
      </c>
      <c r="E156" s="247" t="s">
        <v>7164</v>
      </c>
      <c r="F156" s="248" t="s">
        <v>7165</v>
      </c>
      <c r="G156" s="249" t="s">
        <v>407</v>
      </c>
      <c r="H156" s="250">
        <v>180</v>
      </c>
      <c r="I156" s="251"/>
      <c r="J156" s="252">
        <f>ROUND(I156*H156,2)</f>
        <v>0</v>
      </c>
      <c r="K156" s="248" t="s">
        <v>298</v>
      </c>
      <c r="L156" s="253"/>
      <c r="M156" s="254" t="s">
        <v>1</v>
      </c>
      <c r="N156" s="255" t="s">
        <v>42</v>
      </c>
      <c r="O156" s="72"/>
      <c r="P156" s="198">
        <f>O156*H156</f>
        <v>0</v>
      </c>
      <c r="Q156" s="198">
        <v>9.0000000000000006E-5</v>
      </c>
      <c r="R156" s="198">
        <f>Q156*H156</f>
        <v>1.6200000000000003E-2</v>
      </c>
      <c r="S156" s="198">
        <v>0</v>
      </c>
      <c r="T156" s="199">
        <f>S156*H156</f>
        <v>0</v>
      </c>
      <c r="U156" s="35"/>
      <c r="V156" s="35"/>
      <c r="W156" s="35"/>
      <c r="X156" s="35"/>
      <c r="Y156" s="35"/>
      <c r="Z156" s="35"/>
      <c r="AA156" s="35"/>
      <c r="AB156" s="35"/>
      <c r="AC156" s="35"/>
      <c r="AD156" s="35"/>
      <c r="AE156" s="35"/>
      <c r="AR156" s="200" t="s">
        <v>573</v>
      </c>
      <c r="AT156" s="200" t="s">
        <v>626</v>
      </c>
      <c r="AU156" s="200" t="s">
        <v>120</v>
      </c>
      <c r="AY156" s="18" t="s">
        <v>292</v>
      </c>
      <c r="BE156" s="201">
        <f>IF(N156="základní",J156,0)</f>
        <v>0</v>
      </c>
      <c r="BF156" s="201">
        <f>IF(N156="snížená",J156,0)</f>
        <v>0</v>
      </c>
      <c r="BG156" s="201">
        <f>IF(N156="zákl. přenesená",J156,0)</f>
        <v>0</v>
      </c>
      <c r="BH156" s="201">
        <f>IF(N156="sníž. přenesená",J156,0)</f>
        <v>0</v>
      </c>
      <c r="BI156" s="201">
        <f>IF(N156="nulová",J156,0)</f>
        <v>0</v>
      </c>
      <c r="BJ156" s="18" t="s">
        <v>85</v>
      </c>
      <c r="BK156" s="201">
        <f>ROUND(I156*H156,2)</f>
        <v>0</v>
      </c>
      <c r="BL156" s="18" t="s">
        <v>438</v>
      </c>
      <c r="BM156" s="200" t="s">
        <v>7166</v>
      </c>
    </row>
    <row r="157" spans="1:65" s="14" customFormat="1" ht="11.25">
      <c r="B157" s="213"/>
      <c r="C157" s="214"/>
      <c r="D157" s="204" t="s">
        <v>301</v>
      </c>
      <c r="E157" s="214"/>
      <c r="F157" s="216" t="s">
        <v>7167</v>
      </c>
      <c r="G157" s="214"/>
      <c r="H157" s="217">
        <v>180</v>
      </c>
      <c r="I157" s="218"/>
      <c r="J157" s="214"/>
      <c r="K157" s="214"/>
      <c r="L157" s="219"/>
      <c r="M157" s="220"/>
      <c r="N157" s="221"/>
      <c r="O157" s="221"/>
      <c r="P157" s="221"/>
      <c r="Q157" s="221"/>
      <c r="R157" s="221"/>
      <c r="S157" s="221"/>
      <c r="T157" s="222"/>
      <c r="AT157" s="223" t="s">
        <v>301</v>
      </c>
      <c r="AU157" s="223" t="s">
        <v>120</v>
      </c>
      <c r="AV157" s="14" t="s">
        <v>120</v>
      </c>
      <c r="AW157" s="14" t="s">
        <v>4</v>
      </c>
      <c r="AX157" s="14" t="s">
        <v>85</v>
      </c>
      <c r="AY157" s="223" t="s">
        <v>292</v>
      </c>
    </row>
    <row r="158" spans="1:65" s="2" customFormat="1" ht="24.2" customHeight="1">
      <c r="A158" s="35"/>
      <c r="B158" s="36"/>
      <c r="C158" s="246" t="s">
        <v>404</v>
      </c>
      <c r="D158" s="246" t="s">
        <v>626</v>
      </c>
      <c r="E158" s="247" t="s">
        <v>7168</v>
      </c>
      <c r="F158" s="248" t="s">
        <v>7169</v>
      </c>
      <c r="G158" s="249" t="s">
        <v>407</v>
      </c>
      <c r="H158" s="250">
        <v>180</v>
      </c>
      <c r="I158" s="251"/>
      <c r="J158" s="252">
        <f>ROUND(I158*H158,2)</f>
        <v>0</v>
      </c>
      <c r="K158" s="248" t="s">
        <v>298</v>
      </c>
      <c r="L158" s="253"/>
      <c r="M158" s="254" t="s">
        <v>1</v>
      </c>
      <c r="N158" s="255" t="s">
        <v>42</v>
      </c>
      <c r="O158" s="72"/>
      <c r="P158" s="198">
        <f>O158*H158</f>
        <v>0</v>
      </c>
      <c r="Q158" s="198">
        <v>1.0000000000000001E-5</v>
      </c>
      <c r="R158" s="198">
        <f>Q158*H158</f>
        <v>1.8000000000000002E-3</v>
      </c>
      <c r="S158" s="198">
        <v>0</v>
      </c>
      <c r="T158" s="199">
        <f>S158*H158</f>
        <v>0</v>
      </c>
      <c r="U158" s="35"/>
      <c r="V158" s="35"/>
      <c r="W158" s="35"/>
      <c r="X158" s="35"/>
      <c r="Y158" s="35"/>
      <c r="Z158" s="35"/>
      <c r="AA158" s="35"/>
      <c r="AB158" s="35"/>
      <c r="AC158" s="35"/>
      <c r="AD158" s="35"/>
      <c r="AE158" s="35"/>
      <c r="AR158" s="200" t="s">
        <v>573</v>
      </c>
      <c r="AT158" s="200" t="s">
        <v>626</v>
      </c>
      <c r="AU158" s="200" t="s">
        <v>120</v>
      </c>
      <c r="AY158" s="18" t="s">
        <v>292</v>
      </c>
      <c r="BE158" s="201">
        <f>IF(N158="základní",J158,0)</f>
        <v>0</v>
      </c>
      <c r="BF158" s="201">
        <f>IF(N158="snížená",J158,0)</f>
        <v>0</v>
      </c>
      <c r="BG158" s="201">
        <f>IF(N158="zákl. přenesená",J158,0)</f>
        <v>0</v>
      </c>
      <c r="BH158" s="201">
        <f>IF(N158="sníž. přenesená",J158,0)</f>
        <v>0</v>
      </c>
      <c r="BI158" s="201">
        <f>IF(N158="nulová",J158,0)</f>
        <v>0</v>
      </c>
      <c r="BJ158" s="18" t="s">
        <v>85</v>
      </c>
      <c r="BK158" s="201">
        <f>ROUND(I158*H158,2)</f>
        <v>0</v>
      </c>
      <c r="BL158" s="18" t="s">
        <v>438</v>
      </c>
      <c r="BM158" s="200" t="s">
        <v>7170</v>
      </c>
    </row>
    <row r="159" spans="1:65" s="14" customFormat="1" ht="11.25">
      <c r="B159" s="213"/>
      <c r="C159" s="214"/>
      <c r="D159" s="204" t="s">
        <v>301</v>
      </c>
      <c r="E159" s="214"/>
      <c r="F159" s="216" t="s">
        <v>7167</v>
      </c>
      <c r="G159" s="214"/>
      <c r="H159" s="217">
        <v>180</v>
      </c>
      <c r="I159" s="218"/>
      <c r="J159" s="214"/>
      <c r="K159" s="214"/>
      <c r="L159" s="219"/>
      <c r="M159" s="220"/>
      <c r="N159" s="221"/>
      <c r="O159" s="221"/>
      <c r="P159" s="221"/>
      <c r="Q159" s="221"/>
      <c r="R159" s="221"/>
      <c r="S159" s="221"/>
      <c r="T159" s="222"/>
      <c r="AT159" s="223" t="s">
        <v>301</v>
      </c>
      <c r="AU159" s="223" t="s">
        <v>120</v>
      </c>
      <c r="AV159" s="14" t="s">
        <v>120</v>
      </c>
      <c r="AW159" s="14" t="s">
        <v>4</v>
      </c>
      <c r="AX159" s="14" t="s">
        <v>85</v>
      </c>
      <c r="AY159" s="223" t="s">
        <v>292</v>
      </c>
    </row>
    <row r="160" spans="1:65" s="2" customFormat="1" ht="24.2" customHeight="1">
      <c r="A160" s="35"/>
      <c r="B160" s="36"/>
      <c r="C160" s="189" t="s">
        <v>415</v>
      </c>
      <c r="D160" s="189" t="s">
        <v>294</v>
      </c>
      <c r="E160" s="190" t="s">
        <v>6614</v>
      </c>
      <c r="F160" s="191" t="s">
        <v>6615</v>
      </c>
      <c r="G160" s="192" t="s">
        <v>407</v>
      </c>
      <c r="H160" s="193">
        <v>300</v>
      </c>
      <c r="I160" s="194"/>
      <c r="J160" s="195">
        <f>ROUND(I160*H160,2)</f>
        <v>0</v>
      </c>
      <c r="K160" s="191" t="s">
        <v>298</v>
      </c>
      <c r="L160" s="40"/>
      <c r="M160" s="196" t="s">
        <v>1</v>
      </c>
      <c r="N160" s="197" t="s">
        <v>42</v>
      </c>
      <c r="O160" s="72"/>
      <c r="P160" s="198">
        <f>O160*H160</f>
        <v>0</v>
      </c>
      <c r="Q160" s="198">
        <v>0</v>
      </c>
      <c r="R160" s="198">
        <f>Q160*H160</f>
        <v>0</v>
      </c>
      <c r="S160" s="198">
        <v>0</v>
      </c>
      <c r="T160" s="199">
        <f>S160*H160</f>
        <v>0</v>
      </c>
      <c r="U160" s="35"/>
      <c r="V160" s="35"/>
      <c r="W160" s="35"/>
      <c r="X160" s="35"/>
      <c r="Y160" s="35"/>
      <c r="Z160" s="35"/>
      <c r="AA160" s="35"/>
      <c r="AB160" s="35"/>
      <c r="AC160" s="35"/>
      <c r="AD160" s="35"/>
      <c r="AE160" s="35"/>
      <c r="AR160" s="200" t="s">
        <v>438</v>
      </c>
      <c r="AT160" s="200" t="s">
        <v>294</v>
      </c>
      <c r="AU160" s="200" t="s">
        <v>120</v>
      </c>
      <c r="AY160" s="18" t="s">
        <v>292</v>
      </c>
      <c r="BE160" s="201">
        <f>IF(N160="základní",J160,0)</f>
        <v>0</v>
      </c>
      <c r="BF160" s="201">
        <f>IF(N160="snížená",J160,0)</f>
        <v>0</v>
      </c>
      <c r="BG160" s="201">
        <f>IF(N160="zákl. přenesená",J160,0)</f>
        <v>0</v>
      </c>
      <c r="BH160" s="201">
        <f>IF(N160="sníž. přenesená",J160,0)</f>
        <v>0</v>
      </c>
      <c r="BI160" s="201">
        <f>IF(N160="nulová",J160,0)</f>
        <v>0</v>
      </c>
      <c r="BJ160" s="18" t="s">
        <v>85</v>
      </c>
      <c r="BK160" s="201">
        <f>ROUND(I160*H160,2)</f>
        <v>0</v>
      </c>
      <c r="BL160" s="18" t="s">
        <v>438</v>
      </c>
      <c r="BM160" s="200" t="s">
        <v>7171</v>
      </c>
    </row>
    <row r="161" spans="1:65" s="2" customFormat="1" ht="24.2" customHeight="1">
      <c r="A161" s="35"/>
      <c r="B161" s="36"/>
      <c r="C161" s="246" t="s">
        <v>8</v>
      </c>
      <c r="D161" s="246" t="s">
        <v>626</v>
      </c>
      <c r="E161" s="247" t="s">
        <v>5784</v>
      </c>
      <c r="F161" s="248" t="s">
        <v>5785</v>
      </c>
      <c r="G161" s="249" t="s">
        <v>407</v>
      </c>
      <c r="H161" s="250">
        <v>360</v>
      </c>
      <c r="I161" s="251"/>
      <c r="J161" s="252">
        <f>ROUND(I161*H161,2)</f>
        <v>0</v>
      </c>
      <c r="K161" s="248" t="s">
        <v>298</v>
      </c>
      <c r="L161" s="253"/>
      <c r="M161" s="254" t="s">
        <v>1</v>
      </c>
      <c r="N161" s="255" t="s">
        <v>42</v>
      </c>
      <c r="O161" s="72"/>
      <c r="P161" s="198">
        <f>O161*H161</f>
        <v>0</v>
      </c>
      <c r="Q161" s="198">
        <v>3.5E-4</v>
      </c>
      <c r="R161" s="198">
        <f>Q161*H161</f>
        <v>0.126</v>
      </c>
      <c r="S161" s="198">
        <v>0</v>
      </c>
      <c r="T161" s="199">
        <f>S161*H161</f>
        <v>0</v>
      </c>
      <c r="U161" s="35"/>
      <c r="V161" s="35"/>
      <c r="W161" s="35"/>
      <c r="X161" s="35"/>
      <c r="Y161" s="35"/>
      <c r="Z161" s="35"/>
      <c r="AA161" s="35"/>
      <c r="AB161" s="35"/>
      <c r="AC161" s="35"/>
      <c r="AD161" s="35"/>
      <c r="AE161" s="35"/>
      <c r="AR161" s="200" t="s">
        <v>1445</v>
      </c>
      <c r="AT161" s="200" t="s">
        <v>626</v>
      </c>
      <c r="AU161" s="200" t="s">
        <v>120</v>
      </c>
      <c r="AY161" s="18" t="s">
        <v>292</v>
      </c>
      <c r="BE161" s="201">
        <f>IF(N161="základní",J161,0)</f>
        <v>0</v>
      </c>
      <c r="BF161" s="201">
        <f>IF(N161="snížená",J161,0)</f>
        <v>0</v>
      </c>
      <c r="BG161" s="201">
        <f>IF(N161="zákl. přenesená",J161,0)</f>
        <v>0</v>
      </c>
      <c r="BH161" s="201">
        <f>IF(N161="sníž. přenesená",J161,0)</f>
        <v>0</v>
      </c>
      <c r="BI161" s="201">
        <f>IF(N161="nulová",J161,0)</f>
        <v>0</v>
      </c>
      <c r="BJ161" s="18" t="s">
        <v>85</v>
      </c>
      <c r="BK161" s="201">
        <f>ROUND(I161*H161,2)</f>
        <v>0</v>
      </c>
      <c r="BL161" s="18" t="s">
        <v>1445</v>
      </c>
      <c r="BM161" s="200" t="s">
        <v>7172</v>
      </c>
    </row>
    <row r="162" spans="1:65" s="14" customFormat="1" ht="11.25">
      <c r="B162" s="213"/>
      <c r="C162" s="214"/>
      <c r="D162" s="204" t="s">
        <v>301</v>
      </c>
      <c r="E162" s="214"/>
      <c r="F162" s="216" t="s">
        <v>7173</v>
      </c>
      <c r="G162" s="214"/>
      <c r="H162" s="217">
        <v>360</v>
      </c>
      <c r="I162" s="218"/>
      <c r="J162" s="214"/>
      <c r="K162" s="214"/>
      <c r="L162" s="219"/>
      <c r="M162" s="220"/>
      <c r="N162" s="221"/>
      <c r="O162" s="221"/>
      <c r="P162" s="221"/>
      <c r="Q162" s="221"/>
      <c r="R162" s="221"/>
      <c r="S162" s="221"/>
      <c r="T162" s="222"/>
      <c r="AT162" s="223" t="s">
        <v>301</v>
      </c>
      <c r="AU162" s="223" t="s">
        <v>120</v>
      </c>
      <c r="AV162" s="14" t="s">
        <v>120</v>
      </c>
      <c r="AW162" s="14" t="s">
        <v>4</v>
      </c>
      <c r="AX162" s="14" t="s">
        <v>85</v>
      </c>
      <c r="AY162" s="223" t="s">
        <v>292</v>
      </c>
    </row>
    <row r="163" spans="1:65" s="12" customFormat="1" ht="25.9" customHeight="1">
      <c r="B163" s="173"/>
      <c r="C163" s="174"/>
      <c r="D163" s="175" t="s">
        <v>76</v>
      </c>
      <c r="E163" s="176" t="s">
        <v>626</v>
      </c>
      <c r="F163" s="176" t="s">
        <v>5801</v>
      </c>
      <c r="G163" s="174"/>
      <c r="H163" s="174"/>
      <c r="I163" s="177"/>
      <c r="J163" s="178">
        <f>BK163</f>
        <v>0</v>
      </c>
      <c r="K163" s="174"/>
      <c r="L163" s="179"/>
      <c r="M163" s="180"/>
      <c r="N163" s="181"/>
      <c r="O163" s="181"/>
      <c r="P163" s="182">
        <f>P164</f>
        <v>0</v>
      </c>
      <c r="Q163" s="181"/>
      <c r="R163" s="182">
        <f>R164</f>
        <v>0</v>
      </c>
      <c r="S163" s="181"/>
      <c r="T163" s="183">
        <f>T164</f>
        <v>0</v>
      </c>
      <c r="AR163" s="184" t="s">
        <v>317</v>
      </c>
      <c r="AT163" s="185" t="s">
        <v>76</v>
      </c>
      <c r="AU163" s="185" t="s">
        <v>77</v>
      </c>
      <c r="AY163" s="184" t="s">
        <v>292</v>
      </c>
      <c r="BK163" s="186">
        <f>BK164</f>
        <v>0</v>
      </c>
    </row>
    <row r="164" spans="1:65" s="12" customFormat="1" ht="22.9" customHeight="1">
      <c r="B164" s="173"/>
      <c r="C164" s="174"/>
      <c r="D164" s="175" t="s">
        <v>76</v>
      </c>
      <c r="E164" s="187" t="s">
        <v>7174</v>
      </c>
      <c r="F164" s="187" t="s">
        <v>7175</v>
      </c>
      <c r="G164" s="174"/>
      <c r="H164" s="174"/>
      <c r="I164" s="177"/>
      <c r="J164" s="188">
        <f>BK164</f>
        <v>0</v>
      </c>
      <c r="K164" s="174"/>
      <c r="L164" s="179"/>
      <c r="M164" s="180"/>
      <c r="N164" s="181"/>
      <c r="O164" s="181"/>
      <c r="P164" s="182">
        <f>SUM(P165:P167)</f>
        <v>0</v>
      </c>
      <c r="Q164" s="181"/>
      <c r="R164" s="182">
        <f>SUM(R165:R167)</f>
        <v>0</v>
      </c>
      <c r="S164" s="181"/>
      <c r="T164" s="183">
        <f>SUM(T165:T167)</f>
        <v>0</v>
      </c>
      <c r="AR164" s="184" t="s">
        <v>317</v>
      </c>
      <c r="AT164" s="185" t="s">
        <v>76</v>
      </c>
      <c r="AU164" s="185" t="s">
        <v>85</v>
      </c>
      <c r="AY164" s="184" t="s">
        <v>292</v>
      </c>
      <c r="BK164" s="186">
        <f>SUM(BK165:BK167)</f>
        <v>0</v>
      </c>
    </row>
    <row r="165" spans="1:65" s="2" customFormat="1" ht="21.75" customHeight="1">
      <c r="A165" s="35"/>
      <c r="B165" s="36"/>
      <c r="C165" s="189" t="s">
        <v>438</v>
      </c>
      <c r="D165" s="189" t="s">
        <v>294</v>
      </c>
      <c r="E165" s="190" t="s">
        <v>7176</v>
      </c>
      <c r="F165" s="191" t="s">
        <v>7177</v>
      </c>
      <c r="G165" s="192" t="s">
        <v>581</v>
      </c>
      <c r="H165" s="193">
        <v>1</v>
      </c>
      <c r="I165" s="194"/>
      <c r="J165" s="195">
        <f>ROUND(I165*H165,2)</f>
        <v>0</v>
      </c>
      <c r="K165" s="191" t="s">
        <v>298</v>
      </c>
      <c r="L165" s="40"/>
      <c r="M165" s="196" t="s">
        <v>1</v>
      </c>
      <c r="N165" s="197" t="s">
        <v>42</v>
      </c>
      <c r="O165" s="72"/>
      <c r="P165" s="198">
        <f>O165*H165</f>
        <v>0</v>
      </c>
      <c r="Q165" s="198">
        <v>0</v>
      </c>
      <c r="R165" s="198">
        <f>Q165*H165</f>
        <v>0</v>
      </c>
      <c r="S165" s="198">
        <v>0</v>
      </c>
      <c r="T165" s="199">
        <f>S165*H165</f>
        <v>0</v>
      </c>
      <c r="U165" s="35"/>
      <c r="V165" s="35"/>
      <c r="W165" s="35"/>
      <c r="X165" s="35"/>
      <c r="Y165" s="35"/>
      <c r="Z165" s="35"/>
      <c r="AA165" s="35"/>
      <c r="AB165" s="35"/>
      <c r="AC165" s="35"/>
      <c r="AD165" s="35"/>
      <c r="AE165" s="35"/>
      <c r="AR165" s="200" t="s">
        <v>829</v>
      </c>
      <c r="AT165" s="200" t="s">
        <v>294</v>
      </c>
      <c r="AU165" s="200" t="s">
        <v>120</v>
      </c>
      <c r="AY165" s="18" t="s">
        <v>292</v>
      </c>
      <c r="BE165" s="201">
        <f>IF(N165="základní",J165,0)</f>
        <v>0</v>
      </c>
      <c r="BF165" s="201">
        <f>IF(N165="snížená",J165,0)</f>
        <v>0</v>
      </c>
      <c r="BG165" s="201">
        <f>IF(N165="zákl. přenesená",J165,0)</f>
        <v>0</v>
      </c>
      <c r="BH165" s="201">
        <f>IF(N165="sníž. přenesená",J165,0)</f>
        <v>0</v>
      </c>
      <c r="BI165" s="201">
        <f>IF(N165="nulová",J165,0)</f>
        <v>0</v>
      </c>
      <c r="BJ165" s="18" t="s">
        <v>85</v>
      </c>
      <c r="BK165" s="201">
        <f>ROUND(I165*H165,2)</f>
        <v>0</v>
      </c>
      <c r="BL165" s="18" t="s">
        <v>829</v>
      </c>
      <c r="BM165" s="200" t="s">
        <v>7178</v>
      </c>
    </row>
    <row r="166" spans="1:65" s="2" customFormat="1" ht="24.2" customHeight="1">
      <c r="A166" s="35"/>
      <c r="B166" s="36"/>
      <c r="C166" s="189" t="s">
        <v>445</v>
      </c>
      <c r="D166" s="189" t="s">
        <v>294</v>
      </c>
      <c r="E166" s="190" t="s">
        <v>7179</v>
      </c>
      <c r="F166" s="191" t="s">
        <v>7180</v>
      </c>
      <c r="G166" s="192" t="s">
        <v>581</v>
      </c>
      <c r="H166" s="193">
        <v>25</v>
      </c>
      <c r="I166" s="194"/>
      <c r="J166" s="195">
        <f>ROUND(I166*H166,2)</f>
        <v>0</v>
      </c>
      <c r="K166" s="191" t="s">
        <v>298</v>
      </c>
      <c r="L166" s="40"/>
      <c r="M166" s="196" t="s">
        <v>1</v>
      </c>
      <c r="N166" s="197" t="s">
        <v>42</v>
      </c>
      <c r="O166" s="72"/>
      <c r="P166" s="198">
        <f>O166*H166</f>
        <v>0</v>
      </c>
      <c r="Q166" s="198">
        <v>0</v>
      </c>
      <c r="R166" s="198">
        <f>Q166*H166</f>
        <v>0</v>
      </c>
      <c r="S166" s="198">
        <v>0</v>
      </c>
      <c r="T166" s="199">
        <f>S166*H166</f>
        <v>0</v>
      </c>
      <c r="U166" s="35"/>
      <c r="V166" s="35"/>
      <c r="W166" s="35"/>
      <c r="X166" s="35"/>
      <c r="Y166" s="35"/>
      <c r="Z166" s="35"/>
      <c r="AA166" s="35"/>
      <c r="AB166" s="35"/>
      <c r="AC166" s="35"/>
      <c r="AD166" s="35"/>
      <c r="AE166" s="35"/>
      <c r="AR166" s="200" t="s">
        <v>829</v>
      </c>
      <c r="AT166" s="200" t="s">
        <v>294</v>
      </c>
      <c r="AU166" s="200" t="s">
        <v>120</v>
      </c>
      <c r="AY166" s="18" t="s">
        <v>292</v>
      </c>
      <c r="BE166" s="201">
        <f>IF(N166="základní",J166,0)</f>
        <v>0</v>
      </c>
      <c r="BF166" s="201">
        <f>IF(N166="snížená",J166,0)</f>
        <v>0</v>
      </c>
      <c r="BG166" s="201">
        <f>IF(N166="zákl. přenesená",J166,0)</f>
        <v>0</v>
      </c>
      <c r="BH166" s="201">
        <f>IF(N166="sníž. přenesená",J166,0)</f>
        <v>0</v>
      </c>
      <c r="BI166" s="201">
        <f>IF(N166="nulová",J166,0)</f>
        <v>0</v>
      </c>
      <c r="BJ166" s="18" t="s">
        <v>85</v>
      </c>
      <c r="BK166" s="201">
        <f>ROUND(I166*H166,2)</f>
        <v>0</v>
      </c>
      <c r="BL166" s="18" t="s">
        <v>829</v>
      </c>
      <c r="BM166" s="200" t="s">
        <v>7181</v>
      </c>
    </row>
    <row r="167" spans="1:65" s="2" customFormat="1" ht="21.75" customHeight="1">
      <c r="A167" s="35"/>
      <c r="B167" s="36"/>
      <c r="C167" s="189" t="s">
        <v>449</v>
      </c>
      <c r="D167" s="189" t="s">
        <v>294</v>
      </c>
      <c r="E167" s="190" t="s">
        <v>7182</v>
      </c>
      <c r="F167" s="191" t="s">
        <v>7183</v>
      </c>
      <c r="G167" s="192" t="s">
        <v>407</v>
      </c>
      <c r="H167" s="193">
        <v>150</v>
      </c>
      <c r="I167" s="194"/>
      <c r="J167" s="195">
        <f>ROUND(I167*H167,2)</f>
        <v>0</v>
      </c>
      <c r="K167" s="191" t="s">
        <v>298</v>
      </c>
      <c r="L167" s="40"/>
      <c r="M167" s="196" t="s">
        <v>1</v>
      </c>
      <c r="N167" s="197" t="s">
        <v>42</v>
      </c>
      <c r="O167" s="72"/>
      <c r="P167" s="198">
        <f>O167*H167</f>
        <v>0</v>
      </c>
      <c r="Q167" s="198">
        <v>0</v>
      </c>
      <c r="R167" s="198">
        <f>Q167*H167</f>
        <v>0</v>
      </c>
      <c r="S167" s="198">
        <v>0</v>
      </c>
      <c r="T167" s="199">
        <f>S167*H167</f>
        <v>0</v>
      </c>
      <c r="U167" s="35"/>
      <c r="V167" s="35"/>
      <c r="W167" s="35"/>
      <c r="X167" s="35"/>
      <c r="Y167" s="35"/>
      <c r="Z167" s="35"/>
      <c r="AA167" s="35"/>
      <c r="AB167" s="35"/>
      <c r="AC167" s="35"/>
      <c r="AD167" s="35"/>
      <c r="AE167" s="35"/>
      <c r="AR167" s="200" t="s">
        <v>829</v>
      </c>
      <c r="AT167" s="200" t="s">
        <v>294</v>
      </c>
      <c r="AU167" s="200" t="s">
        <v>120</v>
      </c>
      <c r="AY167" s="18" t="s">
        <v>292</v>
      </c>
      <c r="BE167" s="201">
        <f>IF(N167="základní",J167,0)</f>
        <v>0</v>
      </c>
      <c r="BF167" s="201">
        <f>IF(N167="snížená",J167,0)</f>
        <v>0</v>
      </c>
      <c r="BG167" s="201">
        <f>IF(N167="zákl. přenesená",J167,0)</f>
        <v>0</v>
      </c>
      <c r="BH167" s="201">
        <f>IF(N167="sníž. přenesená",J167,0)</f>
        <v>0</v>
      </c>
      <c r="BI167" s="201">
        <f>IF(N167="nulová",J167,0)</f>
        <v>0</v>
      </c>
      <c r="BJ167" s="18" t="s">
        <v>85</v>
      </c>
      <c r="BK167" s="201">
        <f>ROUND(I167*H167,2)</f>
        <v>0</v>
      </c>
      <c r="BL167" s="18" t="s">
        <v>829</v>
      </c>
      <c r="BM167" s="200" t="s">
        <v>7184</v>
      </c>
    </row>
    <row r="168" spans="1:65" s="12" customFormat="1" ht="25.9" customHeight="1">
      <c r="B168" s="173"/>
      <c r="C168" s="174"/>
      <c r="D168" s="175" t="s">
        <v>76</v>
      </c>
      <c r="E168" s="176" t="s">
        <v>4786</v>
      </c>
      <c r="F168" s="176" t="s">
        <v>4787</v>
      </c>
      <c r="G168" s="174"/>
      <c r="H168" s="174"/>
      <c r="I168" s="177"/>
      <c r="J168" s="178">
        <f>BK168</f>
        <v>0</v>
      </c>
      <c r="K168" s="174"/>
      <c r="L168" s="179"/>
      <c r="M168" s="180"/>
      <c r="N168" s="181"/>
      <c r="O168" s="181"/>
      <c r="P168" s="182">
        <f>SUM(P169:P171)</f>
        <v>0</v>
      </c>
      <c r="Q168" s="181"/>
      <c r="R168" s="182">
        <f>SUM(R169:R171)</f>
        <v>0</v>
      </c>
      <c r="S168" s="181"/>
      <c r="T168" s="183">
        <f>SUM(T169:T171)</f>
        <v>0</v>
      </c>
      <c r="AR168" s="184" t="s">
        <v>299</v>
      </c>
      <c r="AT168" s="185" t="s">
        <v>76</v>
      </c>
      <c r="AU168" s="185" t="s">
        <v>77</v>
      </c>
      <c r="AY168" s="184" t="s">
        <v>292</v>
      </c>
      <c r="BK168" s="186">
        <f>SUM(BK169:BK171)</f>
        <v>0</v>
      </c>
    </row>
    <row r="169" spans="1:65" s="2" customFormat="1" ht="16.5" customHeight="1">
      <c r="A169" s="35"/>
      <c r="B169" s="36"/>
      <c r="C169" s="189" t="s">
        <v>454</v>
      </c>
      <c r="D169" s="189" t="s">
        <v>294</v>
      </c>
      <c r="E169" s="190" t="s">
        <v>4793</v>
      </c>
      <c r="F169" s="191" t="s">
        <v>5293</v>
      </c>
      <c r="G169" s="192" t="s">
        <v>337</v>
      </c>
      <c r="H169" s="193">
        <v>9</v>
      </c>
      <c r="I169" s="194"/>
      <c r="J169" s="195">
        <f>ROUND(I169*H169,2)</f>
        <v>0</v>
      </c>
      <c r="K169" s="191" t="s">
        <v>298</v>
      </c>
      <c r="L169" s="40"/>
      <c r="M169" s="196" t="s">
        <v>1</v>
      </c>
      <c r="N169" s="197" t="s">
        <v>42</v>
      </c>
      <c r="O169" s="72"/>
      <c r="P169" s="198">
        <f>O169*H169</f>
        <v>0</v>
      </c>
      <c r="Q169" s="198">
        <v>0</v>
      </c>
      <c r="R169" s="198">
        <f>Q169*H169</f>
        <v>0</v>
      </c>
      <c r="S169" s="198">
        <v>0</v>
      </c>
      <c r="T169" s="199">
        <f>S169*H169</f>
        <v>0</v>
      </c>
      <c r="U169" s="35"/>
      <c r="V169" s="35"/>
      <c r="W169" s="35"/>
      <c r="X169" s="35"/>
      <c r="Y169" s="35"/>
      <c r="Z169" s="35"/>
      <c r="AA169" s="35"/>
      <c r="AB169" s="35"/>
      <c r="AC169" s="35"/>
      <c r="AD169" s="35"/>
      <c r="AE169" s="35"/>
      <c r="AR169" s="200" t="s">
        <v>338</v>
      </c>
      <c r="AT169" s="200" t="s">
        <v>294</v>
      </c>
      <c r="AU169" s="200" t="s">
        <v>85</v>
      </c>
      <c r="AY169" s="18" t="s">
        <v>292</v>
      </c>
      <c r="BE169" s="201">
        <f>IF(N169="základní",J169,0)</f>
        <v>0</v>
      </c>
      <c r="BF169" s="201">
        <f>IF(N169="snížená",J169,0)</f>
        <v>0</v>
      </c>
      <c r="BG169" s="201">
        <f>IF(N169="zákl. přenesená",J169,0)</f>
        <v>0</v>
      </c>
      <c r="BH169" s="201">
        <f>IF(N169="sníž. přenesená",J169,0)</f>
        <v>0</v>
      </c>
      <c r="BI169" s="201">
        <f>IF(N169="nulová",J169,0)</f>
        <v>0</v>
      </c>
      <c r="BJ169" s="18" t="s">
        <v>85</v>
      </c>
      <c r="BK169" s="201">
        <f>ROUND(I169*H169,2)</f>
        <v>0</v>
      </c>
      <c r="BL169" s="18" t="s">
        <v>338</v>
      </c>
      <c r="BM169" s="200" t="s">
        <v>7185</v>
      </c>
    </row>
    <row r="170" spans="1:65" s="2" customFormat="1" ht="16.5" customHeight="1">
      <c r="A170" s="35"/>
      <c r="B170" s="36"/>
      <c r="C170" s="189" t="s">
        <v>459</v>
      </c>
      <c r="D170" s="189" t="s">
        <v>294</v>
      </c>
      <c r="E170" s="190" t="s">
        <v>5824</v>
      </c>
      <c r="F170" s="191" t="s">
        <v>5825</v>
      </c>
      <c r="G170" s="192" t="s">
        <v>337</v>
      </c>
      <c r="H170" s="193">
        <v>6</v>
      </c>
      <c r="I170" s="194"/>
      <c r="J170" s="195">
        <f>ROUND(I170*H170,2)</f>
        <v>0</v>
      </c>
      <c r="K170" s="191" t="s">
        <v>298</v>
      </c>
      <c r="L170" s="40"/>
      <c r="M170" s="196" t="s">
        <v>1</v>
      </c>
      <c r="N170" s="197" t="s">
        <v>42</v>
      </c>
      <c r="O170" s="72"/>
      <c r="P170" s="198">
        <f>O170*H170</f>
        <v>0</v>
      </c>
      <c r="Q170" s="198">
        <v>0</v>
      </c>
      <c r="R170" s="198">
        <f>Q170*H170</f>
        <v>0</v>
      </c>
      <c r="S170" s="198">
        <v>0</v>
      </c>
      <c r="T170" s="199">
        <f>S170*H170</f>
        <v>0</v>
      </c>
      <c r="U170" s="35"/>
      <c r="V170" s="35"/>
      <c r="W170" s="35"/>
      <c r="X170" s="35"/>
      <c r="Y170" s="35"/>
      <c r="Z170" s="35"/>
      <c r="AA170" s="35"/>
      <c r="AB170" s="35"/>
      <c r="AC170" s="35"/>
      <c r="AD170" s="35"/>
      <c r="AE170" s="35"/>
      <c r="AR170" s="200" t="s">
        <v>338</v>
      </c>
      <c r="AT170" s="200" t="s">
        <v>294</v>
      </c>
      <c r="AU170" s="200" t="s">
        <v>85</v>
      </c>
      <c r="AY170" s="18" t="s">
        <v>292</v>
      </c>
      <c r="BE170" s="201">
        <f>IF(N170="základní",J170,0)</f>
        <v>0</v>
      </c>
      <c r="BF170" s="201">
        <f>IF(N170="snížená",J170,0)</f>
        <v>0</v>
      </c>
      <c r="BG170" s="201">
        <f>IF(N170="zákl. přenesená",J170,0)</f>
        <v>0</v>
      </c>
      <c r="BH170" s="201">
        <f>IF(N170="sníž. přenesená",J170,0)</f>
        <v>0</v>
      </c>
      <c r="BI170" s="201">
        <f>IF(N170="nulová",J170,0)</f>
        <v>0</v>
      </c>
      <c r="BJ170" s="18" t="s">
        <v>85</v>
      </c>
      <c r="BK170" s="201">
        <f>ROUND(I170*H170,2)</f>
        <v>0</v>
      </c>
      <c r="BL170" s="18" t="s">
        <v>338</v>
      </c>
      <c r="BM170" s="200" t="s">
        <v>7186</v>
      </c>
    </row>
    <row r="171" spans="1:65" s="14" customFormat="1" ht="11.25">
      <c r="B171" s="213"/>
      <c r="C171" s="214"/>
      <c r="D171" s="204" t="s">
        <v>301</v>
      </c>
      <c r="E171" s="215" t="s">
        <v>1</v>
      </c>
      <c r="F171" s="216" t="s">
        <v>7187</v>
      </c>
      <c r="G171" s="214"/>
      <c r="H171" s="217">
        <v>6</v>
      </c>
      <c r="I171" s="218"/>
      <c r="J171" s="214"/>
      <c r="K171" s="214"/>
      <c r="L171" s="219"/>
      <c r="M171" s="261"/>
      <c r="N171" s="262"/>
      <c r="O171" s="262"/>
      <c r="P171" s="262"/>
      <c r="Q171" s="262"/>
      <c r="R171" s="262"/>
      <c r="S171" s="262"/>
      <c r="T171" s="263"/>
      <c r="AT171" s="223" t="s">
        <v>301</v>
      </c>
      <c r="AU171" s="223" t="s">
        <v>85</v>
      </c>
      <c r="AV171" s="14" t="s">
        <v>120</v>
      </c>
      <c r="AW171" s="14" t="s">
        <v>32</v>
      </c>
      <c r="AX171" s="14" t="s">
        <v>85</v>
      </c>
      <c r="AY171" s="223" t="s">
        <v>292</v>
      </c>
    </row>
    <row r="172" spans="1:65" s="2" customFormat="1" ht="6.95" customHeight="1">
      <c r="A172" s="35"/>
      <c r="B172" s="55"/>
      <c r="C172" s="56"/>
      <c r="D172" s="56"/>
      <c r="E172" s="56"/>
      <c r="F172" s="56"/>
      <c r="G172" s="56"/>
      <c r="H172" s="56"/>
      <c r="I172" s="56"/>
      <c r="J172" s="56"/>
      <c r="K172" s="56"/>
      <c r="L172" s="40"/>
      <c r="M172" s="35"/>
      <c r="O172" s="35"/>
      <c r="P172" s="35"/>
      <c r="Q172" s="35"/>
      <c r="R172" s="35"/>
      <c r="S172" s="35"/>
      <c r="T172" s="35"/>
      <c r="U172" s="35"/>
      <c r="V172" s="35"/>
      <c r="W172" s="35"/>
      <c r="X172" s="35"/>
      <c r="Y172" s="35"/>
      <c r="Z172" s="35"/>
      <c r="AA172" s="35"/>
      <c r="AB172" s="35"/>
      <c r="AC172" s="35"/>
      <c r="AD172" s="35"/>
      <c r="AE172" s="35"/>
    </row>
  </sheetData>
  <sheetProtection algorithmName="SHA-512" hashValue="GpjOIbcT5zeq6jDgJE1AqgNxCyL3ic1R9GY5wMJC3svrSNuiYx9bGahzU9+ddRRo1RdQZBYpyrG1jmPtnzZlGg==" saltValue="8pOrXEJIDuA8mURHdvTXK51yjE9/dBLY3TOZeTkk/qPU/a018nG36iCD6+DRKbAcB5ECoV5FMKOgHhKKyt06IQ==" spinCount="100000" sheet="1" objects="1" scenarios="1" formatColumns="0" formatRows="0" autoFilter="0"/>
  <autoFilter ref="C124:K171" xr:uid="{00000000-0009-0000-0000-000016000000}"/>
  <mergeCells count="9">
    <mergeCell ref="E87:H87"/>
    <mergeCell ref="E115:H115"/>
    <mergeCell ref="E117:H117"/>
    <mergeCell ref="L2:V2"/>
    <mergeCell ref="E7:H7"/>
    <mergeCell ref="E9:H9"/>
    <mergeCell ref="E18:H18"/>
    <mergeCell ref="E27:H27"/>
    <mergeCell ref="E85:H85"/>
  </mergeCell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  <drawing r:id="rId1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700-000000000000}">
  <sheetPr>
    <pageSetUpPr fitToPage="1"/>
  </sheetPr>
  <dimension ref="A2:BM426"/>
  <sheetViews>
    <sheetView showGridLines="0" workbookViewId="0"/>
  </sheetViews>
  <sheetFormatPr defaultRowHeight="15"/>
  <cols>
    <col min="1" max="1" width="8.33203125" style="1" customWidth="1"/>
    <col min="2" max="2" width="1.1640625" style="1" customWidth="1"/>
    <col min="3" max="3" width="4.1640625" style="1" customWidth="1"/>
    <col min="4" max="4" width="4.33203125" style="1" customWidth="1"/>
    <col min="5" max="5" width="17.1640625" style="1" customWidth="1"/>
    <col min="6" max="6" width="50.83203125" style="1" customWidth="1"/>
    <col min="7" max="7" width="7.5" style="1" customWidth="1"/>
    <col min="8" max="8" width="14" style="1" customWidth="1"/>
    <col min="9" max="9" width="15.83203125" style="1" customWidth="1"/>
    <col min="10" max="11" width="22.33203125" style="1" customWidth="1"/>
    <col min="12" max="12" width="9.33203125" style="1" customWidth="1"/>
    <col min="13" max="13" width="10.83203125" style="1" hidden="1" customWidth="1"/>
    <col min="14" max="14" width="9.33203125" style="1" hidden="1"/>
    <col min="15" max="20" width="14.1640625" style="1" hidden="1" customWidth="1"/>
    <col min="21" max="21" width="16.33203125" style="1" hidden="1" customWidth="1"/>
    <col min="22" max="22" width="12.33203125" style="1" customWidth="1"/>
    <col min="23" max="23" width="16.33203125" style="1" customWidth="1"/>
    <col min="24" max="24" width="12.33203125" style="1" customWidth="1"/>
    <col min="25" max="25" width="15" style="1" customWidth="1"/>
    <col min="26" max="26" width="11" style="1" customWidth="1"/>
    <col min="27" max="27" width="15" style="1" customWidth="1"/>
    <col min="28" max="28" width="16.33203125" style="1" customWidth="1"/>
    <col min="29" max="29" width="11" style="1" customWidth="1"/>
    <col min="30" max="30" width="15" style="1" customWidth="1"/>
    <col min="31" max="31" width="16.33203125" style="1" customWidth="1"/>
    <col min="44" max="65" width="9.33203125" style="1" hidden="1"/>
  </cols>
  <sheetData>
    <row r="2" spans="1:56" s="1" customFormat="1" ht="36.950000000000003" customHeight="1">
      <c r="L2" s="321"/>
      <c r="M2" s="321"/>
      <c r="N2" s="321"/>
      <c r="O2" s="321"/>
      <c r="P2" s="321"/>
      <c r="Q2" s="321"/>
      <c r="R2" s="321"/>
      <c r="S2" s="321"/>
      <c r="T2" s="321"/>
      <c r="U2" s="321"/>
      <c r="V2" s="321"/>
      <c r="AT2" s="18" t="s">
        <v>153</v>
      </c>
      <c r="AZ2" s="109" t="s">
        <v>4795</v>
      </c>
      <c r="BA2" s="109" t="s">
        <v>4796</v>
      </c>
      <c r="BB2" s="109" t="s">
        <v>1</v>
      </c>
      <c r="BC2" s="109" t="s">
        <v>7188</v>
      </c>
      <c r="BD2" s="109" t="s">
        <v>120</v>
      </c>
    </row>
    <row r="3" spans="1:56" s="1" customFormat="1" ht="6.95" customHeight="1">
      <c r="B3" s="110"/>
      <c r="C3" s="111"/>
      <c r="D3" s="111"/>
      <c r="E3" s="111"/>
      <c r="F3" s="111"/>
      <c r="G3" s="111"/>
      <c r="H3" s="111"/>
      <c r="I3" s="111"/>
      <c r="J3" s="111"/>
      <c r="K3" s="111"/>
      <c r="L3" s="21"/>
      <c r="AT3" s="18" t="s">
        <v>120</v>
      </c>
      <c r="AZ3" s="109" t="s">
        <v>4798</v>
      </c>
      <c r="BA3" s="109" t="s">
        <v>4799</v>
      </c>
      <c r="BB3" s="109" t="s">
        <v>1</v>
      </c>
      <c r="BC3" s="109" t="s">
        <v>7189</v>
      </c>
      <c r="BD3" s="109" t="s">
        <v>120</v>
      </c>
    </row>
    <row r="4" spans="1:56" s="1" customFormat="1" ht="24.95" customHeight="1">
      <c r="B4" s="21"/>
      <c r="D4" s="112" t="s">
        <v>166</v>
      </c>
      <c r="L4" s="21"/>
      <c r="M4" s="113" t="s">
        <v>10</v>
      </c>
      <c r="AT4" s="18" t="s">
        <v>4</v>
      </c>
    </row>
    <row r="5" spans="1:56" s="1" customFormat="1" ht="6.95" customHeight="1">
      <c r="B5" s="21"/>
      <c r="L5" s="21"/>
    </row>
    <row r="6" spans="1:56" s="1" customFormat="1" ht="12" customHeight="1">
      <c r="B6" s="21"/>
      <c r="D6" s="114" t="s">
        <v>16</v>
      </c>
      <c r="L6" s="21"/>
    </row>
    <row r="7" spans="1:56" s="1" customFormat="1" ht="16.5" customHeight="1">
      <c r="B7" s="21"/>
      <c r="E7" s="322" t="str">
        <f>'Rekapitulace stavby'!K6</f>
        <v>Domov pro seniory, Nový Bydžov</v>
      </c>
      <c r="F7" s="323"/>
      <c r="G7" s="323"/>
      <c r="H7" s="323"/>
      <c r="L7" s="21"/>
    </row>
    <row r="8" spans="1:56" s="2" customFormat="1" ht="12" customHeight="1">
      <c r="A8" s="35"/>
      <c r="B8" s="40"/>
      <c r="C8" s="35"/>
      <c r="D8" s="114" t="s">
        <v>179</v>
      </c>
      <c r="E8" s="35"/>
      <c r="F8" s="35"/>
      <c r="G8" s="35"/>
      <c r="H8" s="35"/>
      <c r="I8" s="35"/>
      <c r="J8" s="35"/>
      <c r="K8" s="35"/>
      <c r="L8" s="52"/>
      <c r="S8" s="35"/>
      <c r="T8" s="35"/>
      <c r="U8" s="35"/>
      <c r="V8" s="35"/>
      <c r="W8" s="35"/>
      <c r="X8" s="35"/>
      <c r="Y8" s="35"/>
      <c r="Z8" s="35"/>
      <c r="AA8" s="35"/>
      <c r="AB8" s="35"/>
      <c r="AC8" s="35"/>
      <c r="AD8" s="35"/>
      <c r="AE8" s="35"/>
    </row>
    <row r="9" spans="1:56" s="2" customFormat="1" ht="30" customHeight="1">
      <c r="A9" s="35"/>
      <c r="B9" s="40"/>
      <c r="C9" s="35"/>
      <c r="D9" s="35"/>
      <c r="E9" s="324" t="s">
        <v>7190</v>
      </c>
      <c r="F9" s="325"/>
      <c r="G9" s="325"/>
      <c r="H9" s="325"/>
      <c r="I9" s="35"/>
      <c r="J9" s="35"/>
      <c r="K9" s="35"/>
      <c r="L9" s="52"/>
      <c r="S9" s="35"/>
      <c r="T9" s="35"/>
      <c r="U9" s="35"/>
      <c r="V9" s="35"/>
      <c r="W9" s="35"/>
      <c r="X9" s="35"/>
      <c r="Y9" s="35"/>
      <c r="Z9" s="35"/>
      <c r="AA9" s="35"/>
      <c r="AB9" s="35"/>
      <c r="AC9" s="35"/>
      <c r="AD9" s="35"/>
      <c r="AE9" s="35"/>
    </row>
    <row r="10" spans="1:56" s="2" customFormat="1" ht="11.25">
      <c r="A10" s="35"/>
      <c r="B10" s="40"/>
      <c r="C10" s="35"/>
      <c r="D10" s="35"/>
      <c r="E10" s="35"/>
      <c r="F10" s="35"/>
      <c r="G10" s="35"/>
      <c r="H10" s="35"/>
      <c r="I10" s="35"/>
      <c r="J10" s="35"/>
      <c r="K10" s="35"/>
      <c r="L10" s="52"/>
      <c r="S10" s="35"/>
      <c r="T10" s="35"/>
      <c r="U10" s="35"/>
      <c r="V10" s="35"/>
      <c r="W10" s="35"/>
      <c r="X10" s="35"/>
      <c r="Y10" s="35"/>
      <c r="Z10" s="35"/>
      <c r="AA10" s="35"/>
      <c r="AB10" s="35"/>
      <c r="AC10" s="35"/>
      <c r="AD10" s="35"/>
      <c r="AE10" s="35"/>
    </row>
    <row r="11" spans="1:56" s="2" customFormat="1" ht="12" customHeight="1">
      <c r="A11" s="35"/>
      <c r="B11" s="40"/>
      <c r="C11" s="35"/>
      <c r="D11" s="114" t="s">
        <v>18</v>
      </c>
      <c r="E11" s="35"/>
      <c r="F11" s="115" t="s">
        <v>1</v>
      </c>
      <c r="G11" s="35"/>
      <c r="H11" s="35"/>
      <c r="I11" s="114" t="s">
        <v>19</v>
      </c>
      <c r="J11" s="115" t="s">
        <v>1</v>
      </c>
      <c r="K11" s="35"/>
      <c r="L11" s="52"/>
      <c r="S11" s="35"/>
      <c r="T11" s="35"/>
      <c r="U11" s="35"/>
      <c r="V11" s="35"/>
      <c r="W11" s="35"/>
      <c r="X11" s="35"/>
      <c r="Y11" s="35"/>
      <c r="Z11" s="35"/>
      <c r="AA11" s="35"/>
      <c r="AB11" s="35"/>
      <c r="AC11" s="35"/>
      <c r="AD11" s="35"/>
      <c r="AE11" s="35"/>
    </row>
    <row r="12" spans="1:56" s="2" customFormat="1" ht="12" customHeight="1">
      <c r="A12" s="35"/>
      <c r="B12" s="40"/>
      <c r="C12" s="35"/>
      <c r="D12" s="114" t="s">
        <v>20</v>
      </c>
      <c r="E12" s="35"/>
      <c r="F12" s="115" t="s">
        <v>21</v>
      </c>
      <c r="G12" s="35"/>
      <c r="H12" s="35"/>
      <c r="I12" s="114" t="s">
        <v>22</v>
      </c>
      <c r="J12" s="116" t="str">
        <f>'Rekapitulace stavby'!AN8</f>
        <v>4. 1. 2023</v>
      </c>
      <c r="K12" s="35"/>
      <c r="L12" s="52"/>
      <c r="S12" s="35"/>
      <c r="T12" s="35"/>
      <c r="U12" s="35"/>
      <c r="V12" s="35"/>
      <c r="W12" s="35"/>
      <c r="X12" s="35"/>
      <c r="Y12" s="35"/>
      <c r="Z12" s="35"/>
      <c r="AA12" s="35"/>
      <c r="AB12" s="35"/>
      <c r="AC12" s="35"/>
      <c r="AD12" s="35"/>
      <c r="AE12" s="35"/>
    </row>
    <row r="13" spans="1:56" s="2" customFormat="1" ht="10.9" customHeight="1">
      <c r="A13" s="35"/>
      <c r="B13" s="40"/>
      <c r="C13" s="35"/>
      <c r="D13" s="35"/>
      <c r="E13" s="35"/>
      <c r="F13" s="35"/>
      <c r="G13" s="35"/>
      <c r="H13" s="35"/>
      <c r="I13" s="35"/>
      <c r="J13" s="35"/>
      <c r="K13" s="35"/>
      <c r="L13" s="52"/>
      <c r="S13" s="35"/>
      <c r="T13" s="35"/>
      <c r="U13" s="35"/>
      <c r="V13" s="35"/>
      <c r="W13" s="35"/>
      <c r="X13" s="35"/>
      <c r="Y13" s="35"/>
      <c r="Z13" s="35"/>
      <c r="AA13" s="35"/>
      <c r="AB13" s="35"/>
      <c r="AC13" s="35"/>
      <c r="AD13" s="35"/>
      <c r="AE13" s="35"/>
    </row>
    <row r="14" spans="1:56" s="2" customFormat="1" ht="12" customHeight="1">
      <c r="A14" s="35"/>
      <c r="B14" s="40"/>
      <c r="C14" s="35"/>
      <c r="D14" s="114" t="s">
        <v>24</v>
      </c>
      <c r="E14" s="35"/>
      <c r="F14" s="35"/>
      <c r="G14" s="35"/>
      <c r="H14" s="35"/>
      <c r="I14" s="114" t="s">
        <v>25</v>
      </c>
      <c r="J14" s="115" t="s">
        <v>1</v>
      </c>
      <c r="K14" s="35"/>
      <c r="L14" s="52"/>
      <c r="S14" s="35"/>
      <c r="T14" s="35"/>
      <c r="U14" s="35"/>
      <c r="V14" s="35"/>
      <c r="W14" s="35"/>
      <c r="X14" s="35"/>
      <c r="Y14" s="35"/>
      <c r="Z14" s="35"/>
      <c r="AA14" s="35"/>
      <c r="AB14" s="35"/>
      <c r="AC14" s="35"/>
      <c r="AD14" s="35"/>
      <c r="AE14" s="35"/>
    </row>
    <row r="15" spans="1:56" s="2" customFormat="1" ht="18" customHeight="1">
      <c r="A15" s="35"/>
      <c r="B15" s="40"/>
      <c r="C15" s="35"/>
      <c r="D15" s="35"/>
      <c r="E15" s="115" t="s">
        <v>26</v>
      </c>
      <c r="F15" s="35"/>
      <c r="G15" s="35"/>
      <c r="H15" s="35"/>
      <c r="I15" s="114" t="s">
        <v>27</v>
      </c>
      <c r="J15" s="115" t="s">
        <v>1</v>
      </c>
      <c r="K15" s="35"/>
      <c r="L15" s="52"/>
      <c r="S15" s="35"/>
      <c r="T15" s="35"/>
      <c r="U15" s="35"/>
      <c r="V15" s="35"/>
      <c r="W15" s="35"/>
      <c r="X15" s="35"/>
      <c r="Y15" s="35"/>
      <c r="Z15" s="35"/>
      <c r="AA15" s="35"/>
      <c r="AB15" s="35"/>
      <c r="AC15" s="35"/>
      <c r="AD15" s="35"/>
      <c r="AE15" s="35"/>
    </row>
    <row r="16" spans="1:56" s="2" customFormat="1" ht="6.95" customHeight="1">
      <c r="A16" s="35"/>
      <c r="B16" s="40"/>
      <c r="C16" s="35"/>
      <c r="D16" s="35"/>
      <c r="E16" s="35"/>
      <c r="F16" s="35"/>
      <c r="G16" s="35"/>
      <c r="H16" s="35"/>
      <c r="I16" s="35"/>
      <c r="J16" s="35"/>
      <c r="K16" s="35"/>
      <c r="L16" s="52"/>
      <c r="S16" s="35"/>
      <c r="T16" s="35"/>
      <c r="U16" s="35"/>
      <c r="V16" s="35"/>
      <c r="W16" s="35"/>
      <c r="X16" s="35"/>
      <c r="Y16" s="35"/>
      <c r="Z16" s="35"/>
      <c r="AA16" s="35"/>
      <c r="AB16" s="35"/>
      <c r="AC16" s="35"/>
      <c r="AD16" s="35"/>
      <c r="AE16" s="35"/>
    </row>
    <row r="17" spans="1:31" s="2" customFormat="1" ht="12" customHeight="1">
      <c r="A17" s="35"/>
      <c r="B17" s="40"/>
      <c r="C17" s="35"/>
      <c r="D17" s="114" t="s">
        <v>28</v>
      </c>
      <c r="E17" s="35"/>
      <c r="F17" s="35"/>
      <c r="G17" s="35"/>
      <c r="H17" s="35"/>
      <c r="I17" s="114" t="s">
        <v>25</v>
      </c>
      <c r="J17" s="31" t="str">
        <f>'Rekapitulace stavby'!AN13</f>
        <v>Vyplň údaj</v>
      </c>
      <c r="K17" s="35"/>
      <c r="L17" s="52"/>
      <c r="S17" s="35"/>
      <c r="T17" s="35"/>
      <c r="U17" s="35"/>
      <c r="V17" s="35"/>
      <c r="W17" s="35"/>
      <c r="X17" s="35"/>
      <c r="Y17" s="35"/>
      <c r="Z17" s="35"/>
      <c r="AA17" s="35"/>
      <c r="AB17" s="35"/>
      <c r="AC17" s="35"/>
      <c r="AD17" s="35"/>
      <c r="AE17" s="35"/>
    </row>
    <row r="18" spans="1:31" s="2" customFormat="1" ht="18" customHeight="1">
      <c r="A18" s="35"/>
      <c r="B18" s="40"/>
      <c r="C18" s="35"/>
      <c r="D18" s="35"/>
      <c r="E18" s="326" t="str">
        <f>'Rekapitulace stavby'!E14</f>
        <v>Vyplň údaj</v>
      </c>
      <c r="F18" s="327"/>
      <c r="G18" s="327"/>
      <c r="H18" s="327"/>
      <c r="I18" s="114" t="s">
        <v>27</v>
      </c>
      <c r="J18" s="31" t="str">
        <f>'Rekapitulace stavby'!AN14</f>
        <v>Vyplň údaj</v>
      </c>
      <c r="K18" s="35"/>
      <c r="L18" s="52"/>
      <c r="S18" s="35"/>
      <c r="T18" s="35"/>
      <c r="U18" s="35"/>
      <c r="V18" s="35"/>
      <c r="W18" s="35"/>
      <c r="X18" s="35"/>
      <c r="Y18" s="35"/>
      <c r="Z18" s="35"/>
      <c r="AA18" s="35"/>
      <c r="AB18" s="35"/>
      <c r="AC18" s="35"/>
      <c r="AD18" s="35"/>
      <c r="AE18" s="35"/>
    </row>
    <row r="19" spans="1:31" s="2" customFormat="1" ht="6.95" customHeight="1">
      <c r="A19" s="35"/>
      <c r="B19" s="40"/>
      <c r="C19" s="35"/>
      <c r="D19" s="35"/>
      <c r="E19" s="35"/>
      <c r="F19" s="35"/>
      <c r="G19" s="35"/>
      <c r="H19" s="35"/>
      <c r="I19" s="35"/>
      <c r="J19" s="35"/>
      <c r="K19" s="35"/>
      <c r="L19" s="52"/>
      <c r="S19" s="35"/>
      <c r="T19" s="35"/>
      <c r="U19" s="35"/>
      <c r="V19" s="35"/>
      <c r="W19" s="35"/>
      <c r="X19" s="35"/>
      <c r="Y19" s="35"/>
      <c r="Z19" s="35"/>
      <c r="AA19" s="35"/>
      <c r="AB19" s="35"/>
      <c r="AC19" s="35"/>
      <c r="AD19" s="35"/>
      <c r="AE19" s="35"/>
    </row>
    <row r="20" spans="1:31" s="2" customFormat="1" ht="12" customHeight="1">
      <c r="A20" s="35"/>
      <c r="B20" s="40"/>
      <c r="C20" s="35"/>
      <c r="D20" s="114" t="s">
        <v>30</v>
      </c>
      <c r="E20" s="35"/>
      <c r="F20" s="35"/>
      <c r="G20" s="35"/>
      <c r="H20" s="35"/>
      <c r="I20" s="114" t="s">
        <v>25</v>
      </c>
      <c r="J20" s="115" t="s">
        <v>1</v>
      </c>
      <c r="K20" s="35"/>
      <c r="L20" s="52"/>
      <c r="S20" s="35"/>
      <c r="T20" s="35"/>
      <c r="U20" s="35"/>
      <c r="V20" s="35"/>
      <c r="W20" s="35"/>
      <c r="X20" s="35"/>
      <c r="Y20" s="35"/>
      <c r="Z20" s="35"/>
      <c r="AA20" s="35"/>
      <c r="AB20" s="35"/>
      <c r="AC20" s="35"/>
      <c r="AD20" s="35"/>
      <c r="AE20" s="35"/>
    </row>
    <row r="21" spans="1:31" s="2" customFormat="1" ht="18" customHeight="1">
      <c r="A21" s="35"/>
      <c r="B21" s="40"/>
      <c r="C21" s="35"/>
      <c r="D21" s="35"/>
      <c r="E21" s="115" t="s">
        <v>31</v>
      </c>
      <c r="F21" s="35"/>
      <c r="G21" s="35"/>
      <c r="H21" s="35"/>
      <c r="I21" s="114" t="s">
        <v>27</v>
      </c>
      <c r="J21" s="115" t="s">
        <v>1</v>
      </c>
      <c r="K21" s="35"/>
      <c r="L21" s="52"/>
      <c r="S21" s="35"/>
      <c r="T21" s="35"/>
      <c r="U21" s="35"/>
      <c r="V21" s="35"/>
      <c r="W21" s="35"/>
      <c r="X21" s="35"/>
      <c r="Y21" s="35"/>
      <c r="Z21" s="35"/>
      <c r="AA21" s="35"/>
      <c r="AB21" s="35"/>
      <c r="AC21" s="35"/>
      <c r="AD21" s="35"/>
      <c r="AE21" s="35"/>
    </row>
    <row r="22" spans="1:31" s="2" customFormat="1" ht="6.95" customHeight="1">
      <c r="A22" s="35"/>
      <c r="B22" s="40"/>
      <c r="C22" s="35"/>
      <c r="D22" s="35"/>
      <c r="E22" s="35"/>
      <c r="F22" s="35"/>
      <c r="G22" s="35"/>
      <c r="H22" s="35"/>
      <c r="I22" s="35"/>
      <c r="J22" s="35"/>
      <c r="K22" s="35"/>
      <c r="L22" s="52"/>
      <c r="S22" s="35"/>
      <c r="T22" s="35"/>
      <c r="U22" s="35"/>
      <c r="V22" s="35"/>
      <c r="W22" s="35"/>
      <c r="X22" s="35"/>
      <c r="Y22" s="35"/>
      <c r="Z22" s="35"/>
      <c r="AA22" s="35"/>
      <c r="AB22" s="35"/>
      <c r="AC22" s="35"/>
      <c r="AD22" s="35"/>
      <c r="AE22" s="35"/>
    </row>
    <row r="23" spans="1:31" s="2" customFormat="1" ht="12" customHeight="1">
      <c r="A23" s="35"/>
      <c r="B23" s="40"/>
      <c r="C23" s="35"/>
      <c r="D23" s="114" t="s">
        <v>33</v>
      </c>
      <c r="E23" s="35"/>
      <c r="F23" s="35"/>
      <c r="G23" s="35"/>
      <c r="H23" s="35"/>
      <c r="I23" s="114" t="s">
        <v>25</v>
      </c>
      <c r="J23" s="115" t="s">
        <v>1</v>
      </c>
      <c r="K23" s="35"/>
      <c r="L23" s="52"/>
      <c r="S23" s="35"/>
      <c r="T23" s="35"/>
      <c r="U23" s="35"/>
      <c r="V23" s="35"/>
      <c r="W23" s="35"/>
      <c r="X23" s="35"/>
      <c r="Y23" s="35"/>
      <c r="Z23" s="35"/>
      <c r="AA23" s="35"/>
      <c r="AB23" s="35"/>
      <c r="AC23" s="35"/>
      <c r="AD23" s="35"/>
      <c r="AE23" s="35"/>
    </row>
    <row r="24" spans="1:31" s="2" customFormat="1" ht="18" customHeight="1">
      <c r="A24" s="35"/>
      <c r="B24" s="40"/>
      <c r="C24" s="35"/>
      <c r="D24" s="35"/>
      <c r="E24" s="115" t="s">
        <v>34</v>
      </c>
      <c r="F24" s="35"/>
      <c r="G24" s="35"/>
      <c r="H24" s="35"/>
      <c r="I24" s="114" t="s">
        <v>27</v>
      </c>
      <c r="J24" s="115" t="s">
        <v>1</v>
      </c>
      <c r="K24" s="35"/>
      <c r="L24" s="52"/>
      <c r="S24" s="35"/>
      <c r="T24" s="35"/>
      <c r="U24" s="35"/>
      <c r="V24" s="35"/>
      <c r="W24" s="35"/>
      <c r="X24" s="35"/>
      <c r="Y24" s="35"/>
      <c r="Z24" s="35"/>
      <c r="AA24" s="35"/>
      <c r="AB24" s="35"/>
      <c r="AC24" s="35"/>
      <c r="AD24" s="35"/>
      <c r="AE24" s="35"/>
    </row>
    <row r="25" spans="1:31" s="2" customFormat="1" ht="6.95" customHeight="1">
      <c r="A25" s="35"/>
      <c r="B25" s="40"/>
      <c r="C25" s="35"/>
      <c r="D25" s="35"/>
      <c r="E25" s="35"/>
      <c r="F25" s="35"/>
      <c r="G25" s="35"/>
      <c r="H25" s="35"/>
      <c r="I25" s="35"/>
      <c r="J25" s="35"/>
      <c r="K25" s="35"/>
      <c r="L25" s="52"/>
      <c r="S25" s="35"/>
      <c r="T25" s="35"/>
      <c r="U25" s="35"/>
      <c r="V25" s="35"/>
      <c r="W25" s="35"/>
      <c r="X25" s="35"/>
      <c r="Y25" s="35"/>
      <c r="Z25" s="35"/>
      <c r="AA25" s="35"/>
      <c r="AB25" s="35"/>
      <c r="AC25" s="35"/>
      <c r="AD25" s="35"/>
      <c r="AE25" s="35"/>
    </row>
    <row r="26" spans="1:31" s="2" customFormat="1" ht="12" customHeight="1">
      <c r="A26" s="35"/>
      <c r="B26" s="40"/>
      <c r="C26" s="35"/>
      <c r="D26" s="114" t="s">
        <v>35</v>
      </c>
      <c r="E26" s="35"/>
      <c r="F26" s="35"/>
      <c r="G26" s="35"/>
      <c r="H26" s="35"/>
      <c r="I26" s="35"/>
      <c r="J26" s="35"/>
      <c r="K26" s="35"/>
      <c r="L26" s="52"/>
      <c r="S26" s="35"/>
      <c r="T26" s="35"/>
      <c r="U26" s="35"/>
      <c r="V26" s="35"/>
      <c r="W26" s="35"/>
      <c r="X26" s="35"/>
      <c r="Y26" s="35"/>
      <c r="Z26" s="35"/>
      <c r="AA26" s="35"/>
      <c r="AB26" s="35"/>
      <c r="AC26" s="35"/>
      <c r="AD26" s="35"/>
      <c r="AE26" s="35"/>
    </row>
    <row r="27" spans="1:31" s="8" customFormat="1" ht="16.5" customHeight="1">
      <c r="A27" s="117"/>
      <c r="B27" s="118"/>
      <c r="C27" s="117"/>
      <c r="D27" s="117"/>
      <c r="E27" s="328" t="s">
        <v>1</v>
      </c>
      <c r="F27" s="328"/>
      <c r="G27" s="328"/>
      <c r="H27" s="328"/>
      <c r="I27" s="117"/>
      <c r="J27" s="117"/>
      <c r="K27" s="117"/>
      <c r="L27" s="119"/>
      <c r="S27" s="117"/>
      <c r="T27" s="117"/>
      <c r="U27" s="117"/>
      <c r="V27" s="117"/>
      <c r="W27" s="117"/>
      <c r="X27" s="117"/>
      <c r="Y27" s="117"/>
      <c r="Z27" s="117"/>
      <c r="AA27" s="117"/>
      <c r="AB27" s="117"/>
      <c r="AC27" s="117"/>
      <c r="AD27" s="117"/>
      <c r="AE27" s="117"/>
    </row>
    <row r="28" spans="1:31" s="2" customFormat="1" ht="6.95" customHeight="1">
      <c r="A28" s="35"/>
      <c r="B28" s="40"/>
      <c r="C28" s="35"/>
      <c r="D28" s="35"/>
      <c r="E28" s="35"/>
      <c r="F28" s="35"/>
      <c r="G28" s="35"/>
      <c r="H28" s="35"/>
      <c r="I28" s="35"/>
      <c r="J28" s="35"/>
      <c r="K28" s="35"/>
      <c r="L28" s="52"/>
      <c r="S28" s="35"/>
      <c r="T28" s="35"/>
      <c r="U28" s="35"/>
      <c r="V28" s="35"/>
      <c r="W28" s="35"/>
      <c r="X28" s="35"/>
      <c r="Y28" s="35"/>
      <c r="Z28" s="35"/>
      <c r="AA28" s="35"/>
      <c r="AB28" s="35"/>
      <c r="AC28" s="35"/>
      <c r="AD28" s="35"/>
      <c r="AE28" s="35"/>
    </row>
    <row r="29" spans="1:31" s="2" customFormat="1" ht="6.95" customHeight="1">
      <c r="A29" s="35"/>
      <c r="B29" s="40"/>
      <c r="C29" s="35"/>
      <c r="D29" s="121"/>
      <c r="E29" s="121"/>
      <c r="F29" s="121"/>
      <c r="G29" s="121"/>
      <c r="H29" s="121"/>
      <c r="I29" s="121"/>
      <c r="J29" s="121"/>
      <c r="K29" s="121"/>
      <c r="L29" s="52"/>
      <c r="S29" s="35"/>
      <c r="T29" s="35"/>
      <c r="U29" s="35"/>
      <c r="V29" s="35"/>
      <c r="W29" s="35"/>
      <c r="X29" s="35"/>
      <c r="Y29" s="35"/>
      <c r="Z29" s="35"/>
      <c r="AA29" s="35"/>
      <c r="AB29" s="35"/>
      <c r="AC29" s="35"/>
      <c r="AD29" s="35"/>
      <c r="AE29" s="35"/>
    </row>
    <row r="30" spans="1:31" s="2" customFormat="1" ht="25.35" customHeight="1">
      <c r="A30" s="35"/>
      <c r="B30" s="40"/>
      <c r="C30" s="35"/>
      <c r="D30" s="122" t="s">
        <v>37</v>
      </c>
      <c r="E30" s="35"/>
      <c r="F30" s="35"/>
      <c r="G30" s="35"/>
      <c r="H30" s="35"/>
      <c r="I30" s="35"/>
      <c r="J30" s="123">
        <f>ROUND(J129, 2)</f>
        <v>0</v>
      </c>
      <c r="K30" s="35"/>
      <c r="L30" s="52"/>
      <c r="S30" s="35"/>
      <c r="T30" s="35"/>
      <c r="U30" s="35"/>
      <c r="V30" s="35"/>
      <c r="W30" s="35"/>
      <c r="X30" s="35"/>
      <c r="Y30" s="35"/>
      <c r="Z30" s="35"/>
      <c r="AA30" s="35"/>
      <c r="AB30" s="35"/>
      <c r="AC30" s="35"/>
      <c r="AD30" s="35"/>
      <c r="AE30" s="35"/>
    </row>
    <row r="31" spans="1:31" s="2" customFormat="1" ht="6.95" customHeight="1">
      <c r="A31" s="35"/>
      <c r="B31" s="40"/>
      <c r="C31" s="35"/>
      <c r="D31" s="121"/>
      <c r="E31" s="121"/>
      <c r="F31" s="121"/>
      <c r="G31" s="121"/>
      <c r="H31" s="121"/>
      <c r="I31" s="121"/>
      <c r="J31" s="121"/>
      <c r="K31" s="121"/>
      <c r="L31" s="52"/>
      <c r="S31" s="35"/>
      <c r="T31" s="35"/>
      <c r="U31" s="35"/>
      <c r="V31" s="35"/>
      <c r="W31" s="35"/>
      <c r="X31" s="35"/>
      <c r="Y31" s="35"/>
      <c r="Z31" s="35"/>
      <c r="AA31" s="35"/>
      <c r="AB31" s="35"/>
      <c r="AC31" s="35"/>
      <c r="AD31" s="35"/>
      <c r="AE31" s="35"/>
    </row>
    <row r="32" spans="1:31" s="2" customFormat="1" ht="14.45" customHeight="1">
      <c r="A32" s="35"/>
      <c r="B32" s="40"/>
      <c r="C32" s="35"/>
      <c r="D32" s="35"/>
      <c r="E32" s="35"/>
      <c r="F32" s="124" t="s">
        <v>39</v>
      </c>
      <c r="G32" s="35"/>
      <c r="H32" s="35"/>
      <c r="I32" s="124" t="s">
        <v>38</v>
      </c>
      <c r="J32" s="124" t="s">
        <v>40</v>
      </c>
      <c r="K32" s="35"/>
      <c r="L32" s="52"/>
      <c r="S32" s="35"/>
      <c r="T32" s="35"/>
      <c r="U32" s="35"/>
      <c r="V32" s="35"/>
      <c r="W32" s="35"/>
      <c r="X32" s="35"/>
      <c r="Y32" s="35"/>
      <c r="Z32" s="35"/>
      <c r="AA32" s="35"/>
      <c r="AB32" s="35"/>
      <c r="AC32" s="35"/>
      <c r="AD32" s="35"/>
      <c r="AE32" s="35"/>
    </row>
    <row r="33" spans="1:31" s="2" customFormat="1" ht="14.45" customHeight="1">
      <c r="A33" s="35"/>
      <c r="B33" s="40"/>
      <c r="C33" s="35"/>
      <c r="D33" s="125" t="s">
        <v>41</v>
      </c>
      <c r="E33" s="114" t="s">
        <v>42</v>
      </c>
      <c r="F33" s="126">
        <f>ROUND((SUM(BE129:BE425)),  2)</f>
        <v>0</v>
      </c>
      <c r="G33" s="35"/>
      <c r="H33" s="35"/>
      <c r="I33" s="127">
        <v>0.21</v>
      </c>
      <c r="J33" s="126">
        <f>ROUND(((SUM(BE129:BE425))*I33),  2)</f>
        <v>0</v>
      </c>
      <c r="K33" s="35"/>
      <c r="L33" s="52"/>
      <c r="S33" s="35"/>
      <c r="T33" s="35"/>
      <c r="U33" s="35"/>
      <c r="V33" s="35"/>
      <c r="W33" s="35"/>
      <c r="X33" s="35"/>
      <c r="Y33" s="35"/>
      <c r="Z33" s="35"/>
      <c r="AA33" s="35"/>
      <c r="AB33" s="35"/>
      <c r="AC33" s="35"/>
      <c r="AD33" s="35"/>
      <c r="AE33" s="35"/>
    </row>
    <row r="34" spans="1:31" s="2" customFormat="1" ht="14.45" customHeight="1">
      <c r="A34" s="35"/>
      <c r="B34" s="40"/>
      <c r="C34" s="35"/>
      <c r="D34" s="35"/>
      <c r="E34" s="114" t="s">
        <v>43</v>
      </c>
      <c r="F34" s="126">
        <f>ROUND((SUM(BF129:BF425)),  2)</f>
        <v>0</v>
      </c>
      <c r="G34" s="35"/>
      <c r="H34" s="35"/>
      <c r="I34" s="127">
        <v>0.15</v>
      </c>
      <c r="J34" s="126">
        <f>ROUND(((SUM(BF129:BF425))*I34),  2)</f>
        <v>0</v>
      </c>
      <c r="K34" s="35"/>
      <c r="L34" s="52"/>
      <c r="S34" s="35"/>
      <c r="T34" s="35"/>
      <c r="U34" s="35"/>
      <c r="V34" s="35"/>
      <c r="W34" s="35"/>
      <c r="X34" s="35"/>
      <c r="Y34" s="35"/>
      <c r="Z34" s="35"/>
      <c r="AA34" s="35"/>
      <c r="AB34" s="35"/>
      <c r="AC34" s="35"/>
      <c r="AD34" s="35"/>
      <c r="AE34" s="35"/>
    </row>
    <row r="35" spans="1:31" s="2" customFormat="1" ht="14.45" hidden="1" customHeight="1">
      <c r="A35" s="35"/>
      <c r="B35" s="40"/>
      <c r="C35" s="35"/>
      <c r="D35" s="35"/>
      <c r="E35" s="114" t="s">
        <v>44</v>
      </c>
      <c r="F35" s="126">
        <f>ROUND((SUM(BG129:BG425)),  2)</f>
        <v>0</v>
      </c>
      <c r="G35" s="35"/>
      <c r="H35" s="35"/>
      <c r="I35" s="127">
        <v>0.21</v>
      </c>
      <c r="J35" s="126">
        <f>0</f>
        <v>0</v>
      </c>
      <c r="K35" s="35"/>
      <c r="L35" s="52"/>
      <c r="S35" s="35"/>
      <c r="T35" s="35"/>
      <c r="U35" s="35"/>
      <c r="V35" s="35"/>
      <c r="W35" s="35"/>
      <c r="X35" s="35"/>
      <c r="Y35" s="35"/>
      <c r="Z35" s="35"/>
      <c r="AA35" s="35"/>
      <c r="AB35" s="35"/>
      <c r="AC35" s="35"/>
      <c r="AD35" s="35"/>
      <c r="AE35" s="35"/>
    </row>
    <row r="36" spans="1:31" s="2" customFormat="1" ht="14.45" hidden="1" customHeight="1">
      <c r="A36" s="35"/>
      <c r="B36" s="40"/>
      <c r="C36" s="35"/>
      <c r="D36" s="35"/>
      <c r="E36" s="114" t="s">
        <v>45</v>
      </c>
      <c r="F36" s="126">
        <f>ROUND((SUM(BH129:BH425)),  2)</f>
        <v>0</v>
      </c>
      <c r="G36" s="35"/>
      <c r="H36" s="35"/>
      <c r="I36" s="127">
        <v>0.15</v>
      </c>
      <c r="J36" s="126">
        <f>0</f>
        <v>0</v>
      </c>
      <c r="K36" s="35"/>
      <c r="L36" s="52"/>
      <c r="S36" s="35"/>
      <c r="T36" s="35"/>
      <c r="U36" s="35"/>
      <c r="V36" s="35"/>
      <c r="W36" s="35"/>
      <c r="X36" s="35"/>
      <c r="Y36" s="35"/>
      <c r="Z36" s="35"/>
      <c r="AA36" s="35"/>
      <c r="AB36" s="35"/>
      <c r="AC36" s="35"/>
      <c r="AD36" s="35"/>
      <c r="AE36" s="35"/>
    </row>
    <row r="37" spans="1:31" s="2" customFormat="1" ht="14.45" hidden="1" customHeight="1">
      <c r="A37" s="35"/>
      <c r="B37" s="40"/>
      <c r="C37" s="35"/>
      <c r="D37" s="35"/>
      <c r="E37" s="114" t="s">
        <v>46</v>
      </c>
      <c r="F37" s="126">
        <f>ROUND((SUM(BI129:BI425)),  2)</f>
        <v>0</v>
      </c>
      <c r="G37" s="35"/>
      <c r="H37" s="35"/>
      <c r="I37" s="127">
        <v>0</v>
      </c>
      <c r="J37" s="126">
        <f>0</f>
        <v>0</v>
      </c>
      <c r="K37" s="35"/>
      <c r="L37" s="52"/>
      <c r="S37" s="35"/>
      <c r="T37" s="35"/>
      <c r="U37" s="35"/>
      <c r="V37" s="35"/>
      <c r="W37" s="35"/>
      <c r="X37" s="35"/>
      <c r="Y37" s="35"/>
      <c r="Z37" s="35"/>
      <c r="AA37" s="35"/>
      <c r="AB37" s="35"/>
      <c r="AC37" s="35"/>
      <c r="AD37" s="35"/>
      <c r="AE37" s="35"/>
    </row>
    <row r="38" spans="1:31" s="2" customFormat="1" ht="6.95" customHeight="1">
      <c r="A38" s="35"/>
      <c r="B38" s="40"/>
      <c r="C38" s="35"/>
      <c r="D38" s="35"/>
      <c r="E38" s="35"/>
      <c r="F38" s="35"/>
      <c r="G38" s="35"/>
      <c r="H38" s="35"/>
      <c r="I38" s="35"/>
      <c r="J38" s="35"/>
      <c r="K38" s="35"/>
      <c r="L38" s="52"/>
      <c r="S38" s="35"/>
      <c r="T38" s="35"/>
      <c r="U38" s="35"/>
      <c r="V38" s="35"/>
      <c r="W38" s="35"/>
      <c r="X38" s="35"/>
      <c r="Y38" s="35"/>
      <c r="Z38" s="35"/>
      <c r="AA38" s="35"/>
      <c r="AB38" s="35"/>
      <c r="AC38" s="35"/>
      <c r="AD38" s="35"/>
      <c r="AE38" s="35"/>
    </row>
    <row r="39" spans="1:31" s="2" customFormat="1" ht="25.35" customHeight="1">
      <c r="A39" s="35"/>
      <c r="B39" s="40"/>
      <c r="C39" s="128"/>
      <c r="D39" s="129" t="s">
        <v>47</v>
      </c>
      <c r="E39" s="130"/>
      <c r="F39" s="130"/>
      <c r="G39" s="131" t="s">
        <v>48</v>
      </c>
      <c r="H39" s="132" t="s">
        <v>49</v>
      </c>
      <c r="I39" s="130"/>
      <c r="J39" s="133">
        <f>SUM(J30:J37)</f>
        <v>0</v>
      </c>
      <c r="K39" s="134"/>
      <c r="L39" s="52"/>
      <c r="S39" s="35"/>
      <c r="T39" s="35"/>
      <c r="U39" s="35"/>
      <c r="V39" s="35"/>
      <c r="W39" s="35"/>
      <c r="X39" s="35"/>
      <c r="Y39" s="35"/>
      <c r="Z39" s="35"/>
      <c r="AA39" s="35"/>
      <c r="AB39" s="35"/>
      <c r="AC39" s="35"/>
      <c r="AD39" s="35"/>
      <c r="AE39" s="35"/>
    </row>
    <row r="40" spans="1:31" s="2" customFormat="1" ht="14.45" customHeight="1">
      <c r="A40" s="35"/>
      <c r="B40" s="40"/>
      <c r="C40" s="35"/>
      <c r="D40" s="35"/>
      <c r="E40" s="35"/>
      <c r="F40" s="35"/>
      <c r="G40" s="35"/>
      <c r="H40" s="35"/>
      <c r="I40" s="35"/>
      <c r="J40" s="35"/>
      <c r="K40" s="35"/>
      <c r="L40" s="52"/>
      <c r="S40" s="35"/>
      <c r="T40" s="35"/>
      <c r="U40" s="35"/>
      <c r="V40" s="35"/>
      <c r="W40" s="35"/>
      <c r="X40" s="35"/>
      <c r="Y40" s="35"/>
      <c r="Z40" s="35"/>
      <c r="AA40" s="35"/>
      <c r="AB40" s="35"/>
      <c r="AC40" s="35"/>
      <c r="AD40" s="35"/>
      <c r="AE40" s="35"/>
    </row>
    <row r="41" spans="1:31" s="1" customFormat="1" ht="14.45" customHeight="1">
      <c r="B41" s="21"/>
      <c r="L41" s="21"/>
    </row>
    <row r="42" spans="1:31" s="1" customFormat="1" ht="14.45" customHeight="1">
      <c r="B42" s="21"/>
      <c r="L42" s="21"/>
    </row>
    <row r="43" spans="1:31" s="1" customFormat="1" ht="14.45" customHeight="1">
      <c r="B43" s="21"/>
      <c r="L43" s="21"/>
    </row>
    <row r="44" spans="1:31" s="1" customFormat="1" ht="14.45" customHeight="1">
      <c r="B44" s="21"/>
      <c r="L44" s="21"/>
    </row>
    <row r="45" spans="1:31" s="1" customFormat="1" ht="14.45" customHeight="1">
      <c r="B45" s="21"/>
      <c r="L45" s="21"/>
    </row>
    <row r="46" spans="1:31" s="1" customFormat="1" ht="14.45" customHeight="1">
      <c r="B46" s="21"/>
      <c r="L46" s="21"/>
    </row>
    <row r="47" spans="1:31" s="1" customFormat="1" ht="14.45" customHeight="1">
      <c r="B47" s="21"/>
      <c r="L47" s="21"/>
    </row>
    <row r="48" spans="1:31" s="1" customFormat="1" ht="14.45" customHeight="1">
      <c r="B48" s="21"/>
      <c r="L48" s="21"/>
    </row>
    <row r="49" spans="1:31" s="1" customFormat="1" ht="14.45" customHeight="1">
      <c r="B49" s="21"/>
      <c r="L49" s="21"/>
    </row>
    <row r="50" spans="1:31" s="2" customFormat="1" ht="14.45" customHeight="1">
      <c r="B50" s="52"/>
      <c r="D50" s="135" t="s">
        <v>50</v>
      </c>
      <c r="E50" s="136"/>
      <c r="F50" s="136"/>
      <c r="G50" s="135" t="s">
        <v>51</v>
      </c>
      <c r="H50" s="136"/>
      <c r="I50" s="136"/>
      <c r="J50" s="136"/>
      <c r="K50" s="136"/>
      <c r="L50" s="52"/>
    </row>
    <row r="51" spans="1:31" ht="11.25">
      <c r="B51" s="21"/>
      <c r="L51" s="21"/>
    </row>
    <row r="52" spans="1:31" ht="11.25">
      <c r="B52" s="21"/>
      <c r="L52" s="21"/>
    </row>
    <row r="53" spans="1:31" ht="11.25">
      <c r="B53" s="21"/>
      <c r="L53" s="21"/>
    </row>
    <row r="54" spans="1:31" ht="11.25">
      <c r="B54" s="21"/>
      <c r="L54" s="21"/>
    </row>
    <row r="55" spans="1:31" ht="11.25">
      <c r="B55" s="21"/>
      <c r="L55" s="21"/>
    </row>
    <row r="56" spans="1:31" ht="11.25">
      <c r="B56" s="21"/>
      <c r="L56" s="21"/>
    </row>
    <row r="57" spans="1:31" ht="11.25">
      <c r="B57" s="21"/>
      <c r="L57" s="21"/>
    </row>
    <row r="58" spans="1:31" ht="11.25">
      <c r="B58" s="21"/>
      <c r="L58" s="21"/>
    </row>
    <row r="59" spans="1:31" ht="11.25">
      <c r="B59" s="21"/>
      <c r="L59" s="21"/>
    </row>
    <row r="60" spans="1:31" ht="11.25">
      <c r="B60" s="21"/>
      <c r="L60" s="21"/>
    </row>
    <row r="61" spans="1:31" s="2" customFormat="1" ht="12.75">
      <c r="A61" s="35"/>
      <c r="B61" s="40"/>
      <c r="C61" s="35"/>
      <c r="D61" s="137" t="s">
        <v>52</v>
      </c>
      <c r="E61" s="138"/>
      <c r="F61" s="139" t="s">
        <v>53</v>
      </c>
      <c r="G61" s="137" t="s">
        <v>52</v>
      </c>
      <c r="H61" s="138"/>
      <c r="I61" s="138"/>
      <c r="J61" s="140" t="s">
        <v>53</v>
      </c>
      <c r="K61" s="138"/>
      <c r="L61" s="52"/>
      <c r="S61" s="35"/>
      <c r="T61" s="35"/>
      <c r="U61" s="35"/>
      <c r="V61" s="35"/>
      <c r="W61" s="35"/>
      <c r="X61" s="35"/>
      <c r="Y61" s="35"/>
      <c r="Z61" s="35"/>
      <c r="AA61" s="35"/>
      <c r="AB61" s="35"/>
      <c r="AC61" s="35"/>
      <c r="AD61" s="35"/>
      <c r="AE61" s="35"/>
    </row>
    <row r="62" spans="1:31" ht="11.25">
      <c r="B62" s="21"/>
      <c r="L62" s="21"/>
    </row>
    <row r="63" spans="1:31" ht="11.25">
      <c r="B63" s="21"/>
      <c r="L63" s="21"/>
    </row>
    <row r="64" spans="1:31" ht="11.25">
      <c r="B64" s="21"/>
      <c r="L64" s="21"/>
    </row>
    <row r="65" spans="1:31" s="2" customFormat="1" ht="12.75">
      <c r="A65" s="35"/>
      <c r="B65" s="40"/>
      <c r="C65" s="35"/>
      <c r="D65" s="135" t="s">
        <v>54</v>
      </c>
      <c r="E65" s="141"/>
      <c r="F65" s="141"/>
      <c r="G65" s="135" t="s">
        <v>55</v>
      </c>
      <c r="H65" s="141"/>
      <c r="I65" s="141"/>
      <c r="J65" s="141"/>
      <c r="K65" s="141"/>
      <c r="L65" s="52"/>
      <c r="S65" s="35"/>
      <c r="T65" s="35"/>
      <c r="U65" s="35"/>
      <c r="V65" s="35"/>
      <c r="W65" s="35"/>
      <c r="X65" s="35"/>
      <c r="Y65" s="35"/>
      <c r="Z65" s="35"/>
      <c r="AA65" s="35"/>
      <c r="AB65" s="35"/>
      <c r="AC65" s="35"/>
      <c r="AD65" s="35"/>
      <c r="AE65" s="35"/>
    </row>
    <row r="66" spans="1:31" ht="11.25">
      <c r="B66" s="21"/>
      <c r="L66" s="21"/>
    </row>
    <row r="67" spans="1:31" ht="11.25">
      <c r="B67" s="21"/>
      <c r="L67" s="21"/>
    </row>
    <row r="68" spans="1:31" ht="11.25">
      <c r="B68" s="21"/>
      <c r="L68" s="21"/>
    </row>
    <row r="69" spans="1:31" ht="11.25">
      <c r="B69" s="21"/>
      <c r="L69" s="21"/>
    </row>
    <row r="70" spans="1:31" ht="11.25">
      <c r="B70" s="21"/>
      <c r="L70" s="21"/>
    </row>
    <row r="71" spans="1:31" ht="11.25">
      <c r="B71" s="21"/>
      <c r="L71" s="21"/>
    </row>
    <row r="72" spans="1:31" ht="11.25">
      <c r="B72" s="21"/>
      <c r="L72" s="21"/>
    </row>
    <row r="73" spans="1:31" ht="11.25">
      <c r="B73" s="21"/>
      <c r="L73" s="21"/>
    </row>
    <row r="74" spans="1:31" ht="11.25">
      <c r="B74" s="21"/>
      <c r="L74" s="21"/>
    </row>
    <row r="75" spans="1:31" ht="11.25">
      <c r="B75" s="21"/>
      <c r="L75" s="21"/>
    </row>
    <row r="76" spans="1:31" s="2" customFormat="1" ht="12.75">
      <c r="A76" s="35"/>
      <c r="B76" s="40"/>
      <c r="C76" s="35"/>
      <c r="D76" s="137" t="s">
        <v>52</v>
      </c>
      <c r="E76" s="138"/>
      <c r="F76" s="139" t="s">
        <v>53</v>
      </c>
      <c r="G76" s="137" t="s">
        <v>52</v>
      </c>
      <c r="H76" s="138"/>
      <c r="I76" s="138"/>
      <c r="J76" s="140" t="s">
        <v>53</v>
      </c>
      <c r="K76" s="138"/>
      <c r="L76" s="52"/>
      <c r="S76" s="35"/>
      <c r="T76" s="35"/>
      <c r="U76" s="35"/>
      <c r="V76" s="35"/>
      <c r="W76" s="35"/>
      <c r="X76" s="35"/>
      <c r="Y76" s="35"/>
      <c r="Z76" s="35"/>
      <c r="AA76" s="35"/>
      <c r="AB76" s="35"/>
      <c r="AC76" s="35"/>
      <c r="AD76" s="35"/>
      <c r="AE76" s="35"/>
    </row>
    <row r="77" spans="1:31" s="2" customFormat="1" ht="14.45" customHeight="1">
      <c r="A77" s="35"/>
      <c r="B77" s="142"/>
      <c r="C77" s="143"/>
      <c r="D77" s="143"/>
      <c r="E77" s="143"/>
      <c r="F77" s="143"/>
      <c r="G77" s="143"/>
      <c r="H77" s="143"/>
      <c r="I77" s="143"/>
      <c r="J77" s="143"/>
      <c r="K77" s="143"/>
      <c r="L77" s="52"/>
      <c r="S77" s="35"/>
      <c r="T77" s="35"/>
      <c r="U77" s="35"/>
      <c r="V77" s="35"/>
      <c r="W77" s="35"/>
      <c r="X77" s="35"/>
      <c r="Y77" s="35"/>
      <c r="Z77" s="35"/>
      <c r="AA77" s="35"/>
      <c r="AB77" s="35"/>
      <c r="AC77" s="35"/>
      <c r="AD77" s="35"/>
      <c r="AE77" s="35"/>
    </row>
    <row r="81" spans="1:47" s="2" customFormat="1" ht="6.95" customHeight="1">
      <c r="A81" s="35"/>
      <c r="B81" s="144"/>
      <c r="C81" s="145"/>
      <c r="D81" s="145"/>
      <c r="E81" s="145"/>
      <c r="F81" s="145"/>
      <c r="G81" s="145"/>
      <c r="H81" s="145"/>
      <c r="I81" s="145"/>
      <c r="J81" s="145"/>
      <c r="K81" s="145"/>
      <c r="L81" s="52"/>
      <c r="S81" s="35"/>
      <c r="T81" s="35"/>
      <c r="U81" s="35"/>
      <c r="V81" s="35"/>
      <c r="W81" s="35"/>
      <c r="X81" s="35"/>
      <c r="Y81" s="35"/>
      <c r="Z81" s="35"/>
      <c r="AA81" s="35"/>
      <c r="AB81" s="35"/>
      <c r="AC81" s="35"/>
      <c r="AD81" s="35"/>
      <c r="AE81" s="35"/>
    </row>
    <row r="82" spans="1:47" s="2" customFormat="1" ht="24.95" customHeight="1">
      <c r="A82" s="35"/>
      <c r="B82" s="36"/>
      <c r="C82" s="24" t="s">
        <v>247</v>
      </c>
      <c r="D82" s="37"/>
      <c r="E82" s="37"/>
      <c r="F82" s="37"/>
      <c r="G82" s="37"/>
      <c r="H82" s="37"/>
      <c r="I82" s="37"/>
      <c r="J82" s="37"/>
      <c r="K82" s="37"/>
      <c r="L82" s="52"/>
      <c r="S82" s="35"/>
      <c r="T82" s="35"/>
      <c r="U82" s="35"/>
      <c r="V82" s="35"/>
      <c r="W82" s="35"/>
      <c r="X82" s="35"/>
      <c r="Y82" s="35"/>
      <c r="Z82" s="35"/>
      <c r="AA82" s="35"/>
      <c r="AB82" s="35"/>
      <c r="AC82" s="35"/>
      <c r="AD82" s="35"/>
      <c r="AE82" s="35"/>
    </row>
    <row r="83" spans="1:47" s="2" customFormat="1" ht="6.95" customHeight="1">
      <c r="A83" s="35"/>
      <c r="B83" s="36"/>
      <c r="C83" s="37"/>
      <c r="D83" s="37"/>
      <c r="E83" s="37"/>
      <c r="F83" s="37"/>
      <c r="G83" s="37"/>
      <c r="H83" s="37"/>
      <c r="I83" s="37"/>
      <c r="J83" s="37"/>
      <c r="K83" s="37"/>
      <c r="L83" s="52"/>
      <c r="S83" s="35"/>
      <c r="T83" s="35"/>
      <c r="U83" s="35"/>
      <c r="V83" s="35"/>
      <c r="W83" s="35"/>
      <c r="X83" s="35"/>
      <c r="Y83" s="35"/>
      <c r="Z83" s="35"/>
      <c r="AA83" s="35"/>
      <c r="AB83" s="35"/>
      <c r="AC83" s="35"/>
      <c r="AD83" s="35"/>
      <c r="AE83" s="35"/>
    </row>
    <row r="84" spans="1:47" s="2" customFormat="1" ht="12" customHeight="1">
      <c r="A84" s="35"/>
      <c r="B84" s="36"/>
      <c r="C84" s="30" t="s">
        <v>16</v>
      </c>
      <c r="D84" s="37"/>
      <c r="E84" s="37"/>
      <c r="F84" s="37"/>
      <c r="G84" s="37"/>
      <c r="H84" s="37"/>
      <c r="I84" s="37"/>
      <c r="J84" s="37"/>
      <c r="K84" s="37"/>
      <c r="L84" s="52"/>
      <c r="S84" s="35"/>
      <c r="T84" s="35"/>
      <c r="U84" s="35"/>
      <c r="V84" s="35"/>
      <c r="W84" s="35"/>
      <c r="X84" s="35"/>
      <c r="Y84" s="35"/>
      <c r="Z84" s="35"/>
      <c r="AA84" s="35"/>
      <c r="AB84" s="35"/>
      <c r="AC84" s="35"/>
      <c r="AD84" s="35"/>
      <c r="AE84" s="35"/>
    </row>
    <row r="85" spans="1:47" s="2" customFormat="1" ht="16.5" customHeight="1">
      <c r="A85" s="35"/>
      <c r="B85" s="36"/>
      <c r="C85" s="37"/>
      <c r="D85" s="37"/>
      <c r="E85" s="329" t="str">
        <f>E7</f>
        <v>Domov pro seniory, Nový Bydžov</v>
      </c>
      <c r="F85" s="330"/>
      <c r="G85" s="330"/>
      <c r="H85" s="330"/>
      <c r="I85" s="37"/>
      <c r="J85" s="37"/>
      <c r="K85" s="37"/>
      <c r="L85" s="52"/>
      <c r="S85" s="35"/>
      <c r="T85" s="35"/>
      <c r="U85" s="35"/>
      <c r="V85" s="35"/>
      <c r="W85" s="35"/>
      <c r="X85" s="35"/>
      <c r="Y85" s="35"/>
      <c r="Z85" s="35"/>
      <c r="AA85" s="35"/>
      <c r="AB85" s="35"/>
      <c r="AC85" s="35"/>
      <c r="AD85" s="35"/>
      <c r="AE85" s="35"/>
    </row>
    <row r="86" spans="1:47" s="2" customFormat="1" ht="12" customHeight="1">
      <c r="A86" s="35"/>
      <c r="B86" s="36"/>
      <c r="C86" s="30" t="s">
        <v>179</v>
      </c>
      <c r="D86" s="37"/>
      <c r="E86" s="37"/>
      <c r="F86" s="37"/>
      <c r="G86" s="37"/>
      <c r="H86" s="37"/>
      <c r="I86" s="37"/>
      <c r="J86" s="37"/>
      <c r="K86" s="37"/>
      <c r="L86" s="52"/>
      <c r="S86" s="35"/>
      <c r="T86" s="35"/>
      <c r="U86" s="35"/>
      <c r="V86" s="35"/>
      <c r="W86" s="35"/>
      <c r="X86" s="35"/>
      <c r="Y86" s="35"/>
      <c r="Z86" s="35"/>
      <c r="AA86" s="35"/>
      <c r="AB86" s="35"/>
      <c r="AC86" s="35"/>
      <c r="AD86" s="35"/>
      <c r="AE86" s="35"/>
    </row>
    <row r="87" spans="1:47" s="2" customFormat="1" ht="30" customHeight="1">
      <c r="A87" s="35"/>
      <c r="B87" s="36"/>
      <c r="C87" s="37"/>
      <c r="D87" s="37"/>
      <c r="E87" s="284" t="str">
        <f>E9</f>
        <v xml:space="preserve">IO 12 - Areálové rozvody splaškové a dešťová kanalizace  - nezpůsobilé náklady </v>
      </c>
      <c r="F87" s="331"/>
      <c r="G87" s="331"/>
      <c r="H87" s="331"/>
      <c r="I87" s="37"/>
      <c r="J87" s="37"/>
      <c r="K87" s="37"/>
      <c r="L87" s="52"/>
      <c r="S87" s="35"/>
      <c r="T87" s="35"/>
      <c r="U87" s="35"/>
      <c r="V87" s="35"/>
      <c r="W87" s="35"/>
      <c r="X87" s="35"/>
      <c r="Y87" s="35"/>
      <c r="Z87" s="35"/>
      <c r="AA87" s="35"/>
      <c r="AB87" s="35"/>
      <c r="AC87" s="35"/>
      <c r="AD87" s="35"/>
      <c r="AE87" s="35"/>
    </row>
    <row r="88" spans="1:47" s="2" customFormat="1" ht="6.95" customHeight="1">
      <c r="A88" s="35"/>
      <c r="B88" s="36"/>
      <c r="C88" s="37"/>
      <c r="D88" s="37"/>
      <c r="E88" s="37"/>
      <c r="F88" s="37"/>
      <c r="G88" s="37"/>
      <c r="H88" s="37"/>
      <c r="I88" s="37"/>
      <c r="J88" s="37"/>
      <c r="K88" s="37"/>
      <c r="L88" s="52"/>
      <c r="S88" s="35"/>
      <c r="T88" s="35"/>
      <c r="U88" s="35"/>
      <c r="V88" s="35"/>
      <c r="W88" s="35"/>
      <c r="X88" s="35"/>
      <c r="Y88" s="35"/>
      <c r="Z88" s="35"/>
      <c r="AA88" s="35"/>
      <c r="AB88" s="35"/>
      <c r="AC88" s="35"/>
      <c r="AD88" s="35"/>
      <c r="AE88" s="35"/>
    </row>
    <row r="89" spans="1:47" s="2" customFormat="1" ht="12" customHeight="1">
      <c r="A89" s="35"/>
      <c r="B89" s="36"/>
      <c r="C89" s="30" t="s">
        <v>20</v>
      </c>
      <c r="D89" s="37"/>
      <c r="E89" s="37"/>
      <c r="F89" s="28" t="str">
        <f>F12</f>
        <v>k.ú. Nový Bydžov, 70 7163</v>
      </c>
      <c r="G89" s="37"/>
      <c r="H89" s="37"/>
      <c r="I89" s="30" t="s">
        <v>22</v>
      </c>
      <c r="J89" s="67" t="str">
        <f>IF(J12="","",J12)</f>
        <v>4. 1. 2023</v>
      </c>
      <c r="K89" s="37"/>
      <c r="L89" s="52"/>
      <c r="S89" s="35"/>
      <c r="T89" s="35"/>
      <c r="U89" s="35"/>
      <c r="V89" s="35"/>
      <c r="W89" s="35"/>
      <c r="X89" s="35"/>
      <c r="Y89" s="35"/>
      <c r="Z89" s="35"/>
      <c r="AA89" s="35"/>
      <c r="AB89" s="35"/>
      <c r="AC89" s="35"/>
      <c r="AD89" s="35"/>
      <c r="AE89" s="35"/>
    </row>
    <row r="90" spans="1:47" s="2" customFormat="1" ht="6.95" customHeight="1">
      <c r="A90" s="35"/>
      <c r="B90" s="36"/>
      <c r="C90" s="37"/>
      <c r="D90" s="37"/>
      <c r="E90" s="37"/>
      <c r="F90" s="37"/>
      <c r="G90" s="37"/>
      <c r="H90" s="37"/>
      <c r="I90" s="37"/>
      <c r="J90" s="37"/>
      <c r="K90" s="37"/>
      <c r="L90" s="52"/>
      <c r="S90" s="35"/>
      <c r="T90" s="35"/>
      <c r="U90" s="35"/>
      <c r="V90" s="35"/>
      <c r="W90" s="35"/>
      <c r="X90" s="35"/>
      <c r="Y90" s="35"/>
      <c r="Z90" s="35"/>
      <c r="AA90" s="35"/>
      <c r="AB90" s="35"/>
      <c r="AC90" s="35"/>
      <c r="AD90" s="35"/>
      <c r="AE90" s="35"/>
    </row>
    <row r="91" spans="1:47" s="2" customFormat="1" ht="40.15" customHeight="1">
      <c r="A91" s="35"/>
      <c r="B91" s="36"/>
      <c r="C91" s="30" t="s">
        <v>24</v>
      </c>
      <c r="D91" s="37"/>
      <c r="E91" s="37"/>
      <c r="F91" s="28" t="str">
        <f>E15</f>
        <v>Město Nový Bydžov, Masarykovo nám. 1, 504 01</v>
      </c>
      <c r="G91" s="37"/>
      <c r="H91" s="37"/>
      <c r="I91" s="30" t="s">
        <v>30</v>
      </c>
      <c r="J91" s="33" t="str">
        <f>E21</f>
        <v>Architektura s.r.o., Vilkova 1142/15, Praha 4-Krč</v>
      </c>
      <c r="K91" s="37"/>
      <c r="L91" s="52"/>
      <c r="S91" s="35"/>
      <c r="T91" s="35"/>
      <c r="U91" s="35"/>
      <c r="V91" s="35"/>
      <c r="W91" s="35"/>
      <c r="X91" s="35"/>
      <c r="Y91" s="35"/>
      <c r="Z91" s="35"/>
      <c r="AA91" s="35"/>
      <c r="AB91" s="35"/>
      <c r="AC91" s="35"/>
      <c r="AD91" s="35"/>
      <c r="AE91" s="35"/>
    </row>
    <row r="92" spans="1:47" s="2" customFormat="1" ht="40.15" customHeight="1">
      <c r="A92" s="35"/>
      <c r="B92" s="36"/>
      <c r="C92" s="30" t="s">
        <v>28</v>
      </c>
      <c r="D92" s="37"/>
      <c r="E92" s="37"/>
      <c r="F92" s="28" t="str">
        <f>IF(E18="","",E18)</f>
        <v>Vyplň údaj</v>
      </c>
      <c r="G92" s="37"/>
      <c r="H92" s="37"/>
      <c r="I92" s="30" t="s">
        <v>33</v>
      </c>
      <c r="J92" s="33" t="str">
        <f>E24</f>
        <v>Projecticon s.r.o., A. Kopeckého 151, Nový Hrádek</v>
      </c>
      <c r="K92" s="37"/>
      <c r="L92" s="52"/>
      <c r="S92" s="35"/>
      <c r="T92" s="35"/>
      <c r="U92" s="35"/>
      <c r="V92" s="35"/>
      <c r="W92" s="35"/>
      <c r="X92" s="35"/>
      <c r="Y92" s="35"/>
      <c r="Z92" s="35"/>
      <c r="AA92" s="35"/>
      <c r="AB92" s="35"/>
      <c r="AC92" s="35"/>
      <c r="AD92" s="35"/>
      <c r="AE92" s="35"/>
    </row>
    <row r="93" spans="1:47" s="2" customFormat="1" ht="10.35" customHeight="1">
      <c r="A93" s="35"/>
      <c r="B93" s="36"/>
      <c r="C93" s="37"/>
      <c r="D93" s="37"/>
      <c r="E93" s="37"/>
      <c r="F93" s="37"/>
      <c r="G93" s="37"/>
      <c r="H93" s="37"/>
      <c r="I93" s="37"/>
      <c r="J93" s="37"/>
      <c r="K93" s="37"/>
      <c r="L93" s="52"/>
      <c r="S93" s="35"/>
      <c r="T93" s="35"/>
      <c r="U93" s="35"/>
      <c r="V93" s="35"/>
      <c r="W93" s="35"/>
      <c r="X93" s="35"/>
      <c r="Y93" s="35"/>
      <c r="Z93" s="35"/>
      <c r="AA93" s="35"/>
      <c r="AB93" s="35"/>
      <c r="AC93" s="35"/>
      <c r="AD93" s="35"/>
      <c r="AE93" s="35"/>
    </row>
    <row r="94" spans="1:47" s="2" customFormat="1" ht="29.25" customHeight="1">
      <c r="A94" s="35"/>
      <c r="B94" s="36"/>
      <c r="C94" s="146" t="s">
        <v>248</v>
      </c>
      <c r="D94" s="147"/>
      <c r="E94" s="147"/>
      <c r="F94" s="147"/>
      <c r="G94" s="147"/>
      <c r="H94" s="147"/>
      <c r="I94" s="147"/>
      <c r="J94" s="148" t="s">
        <v>249</v>
      </c>
      <c r="K94" s="147"/>
      <c r="L94" s="52"/>
      <c r="S94" s="35"/>
      <c r="T94" s="35"/>
      <c r="U94" s="35"/>
      <c r="V94" s="35"/>
      <c r="W94" s="35"/>
      <c r="X94" s="35"/>
      <c r="Y94" s="35"/>
      <c r="Z94" s="35"/>
      <c r="AA94" s="35"/>
      <c r="AB94" s="35"/>
      <c r="AC94" s="35"/>
      <c r="AD94" s="35"/>
      <c r="AE94" s="35"/>
    </row>
    <row r="95" spans="1:47" s="2" customFormat="1" ht="10.35" customHeight="1">
      <c r="A95" s="35"/>
      <c r="B95" s="36"/>
      <c r="C95" s="37"/>
      <c r="D95" s="37"/>
      <c r="E95" s="37"/>
      <c r="F95" s="37"/>
      <c r="G95" s="37"/>
      <c r="H95" s="37"/>
      <c r="I95" s="37"/>
      <c r="J95" s="37"/>
      <c r="K95" s="37"/>
      <c r="L95" s="52"/>
      <c r="S95" s="35"/>
      <c r="T95" s="35"/>
      <c r="U95" s="35"/>
      <c r="V95" s="35"/>
      <c r="W95" s="35"/>
      <c r="X95" s="35"/>
      <c r="Y95" s="35"/>
      <c r="Z95" s="35"/>
      <c r="AA95" s="35"/>
      <c r="AB95" s="35"/>
      <c r="AC95" s="35"/>
      <c r="AD95" s="35"/>
      <c r="AE95" s="35"/>
    </row>
    <row r="96" spans="1:47" s="2" customFormat="1" ht="22.9" customHeight="1">
      <c r="A96" s="35"/>
      <c r="B96" s="36"/>
      <c r="C96" s="149" t="s">
        <v>250</v>
      </c>
      <c r="D96" s="37"/>
      <c r="E96" s="37"/>
      <c r="F96" s="37"/>
      <c r="G96" s="37"/>
      <c r="H96" s="37"/>
      <c r="I96" s="37"/>
      <c r="J96" s="85">
        <f>J129</f>
        <v>0</v>
      </c>
      <c r="K96" s="37"/>
      <c r="L96" s="52"/>
      <c r="S96" s="35"/>
      <c r="T96" s="35"/>
      <c r="U96" s="35"/>
      <c r="V96" s="35"/>
      <c r="W96" s="35"/>
      <c r="X96" s="35"/>
      <c r="Y96" s="35"/>
      <c r="Z96" s="35"/>
      <c r="AA96" s="35"/>
      <c r="AB96" s="35"/>
      <c r="AC96" s="35"/>
      <c r="AD96" s="35"/>
      <c r="AE96" s="35"/>
      <c r="AU96" s="18" t="s">
        <v>251</v>
      </c>
    </row>
    <row r="97" spans="1:31" s="9" customFormat="1" ht="24.95" customHeight="1">
      <c r="B97" s="150"/>
      <c r="C97" s="151"/>
      <c r="D97" s="152" t="s">
        <v>252</v>
      </c>
      <c r="E97" s="153"/>
      <c r="F97" s="153"/>
      <c r="G97" s="153"/>
      <c r="H97" s="153"/>
      <c r="I97" s="153"/>
      <c r="J97" s="154">
        <f>J130</f>
        <v>0</v>
      </c>
      <c r="K97" s="151"/>
      <c r="L97" s="155"/>
    </row>
    <row r="98" spans="1:31" s="10" customFormat="1" ht="19.899999999999999" customHeight="1">
      <c r="B98" s="156"/>
      <c r="C98" s="157"/>
      <c r="D98" s="158" t="s">
        <v>253</v>
      </c>
      <c r="E98" s="159"/>
      <c r="F98" s="159"/>
      <c r="G98" s="159"/>
      <c r="H98" s="159"/>
      <c r="I98" s="159"/>
      <c r="J98" s="160">
        <f>J131</f>
        <v>0</v>
      </c>
      <c r="K98" s="157"/>
      <c r="L98" s="161"/>
    </row>
    <row r="99" spans="1:31" s="10" customFormat="1" ht="19.899999999999999" customHeight="1">
      <c r="B99" s="156"/>
      <c r="C99" s="157"/>
      <c r="D99" s="158" t="s">
        <v>254</v>
      </c>
      <c r="E99" s="159"/>
      <c r="F99" s="159"/>
      <c r="G99" s="159"/>
      <c r="H99" s="159"/>
      <c r="I99" s="159"/>
      <c r="J99" s="160">
        <f>J221</f>
        <v>0</v>
      </c>
      <c r="K99" s="157"/>
      <c r="L99" s="161"/>
    </row>
    <row r="100" spans="1:31" s="10" customFormat="1" ht="19.899999999999999" customHeight="1">
      <c r="B100" s="156"/>
      <c r="C100" s="157"/>
      <c r="D100" s="158" t="s">
        <v>255</v>
      </c>
      <c r="E100" s="159"/>
      <c r="F100" s="159"/>
      <c r="G100" s="159"/>
      <c r="H100" s="159"/>
      <c r="I100" s="159"/>
      <c r="J100" s="160">
        <f>J225</f>
        <v>0</v>
      </c>
      <c r="K100" s="157"/>
      <c r="L100" s="161"/>
    </row>
    <row r="101" spans="1:31" s="10" customFormat="1" ht="19.899999999999999" customHeight="1">
      <c r="B101" s="156"/>
      <c r="C101" s="157"/>
      <c r="D101" s="158" t="s">
        <v>256</v>
      </c>
      <c r="E101" s="159"/>
      <c r="F101" s="159"/>
      <c r="G101" s="159"/>
      <c r="H101" s="159"/>
      <c r="I101" s="159"/>
      <c r="J101" s="160">
        <f>J227</f>
        <v>0</v>
      </c>
      <c r="K101" s="157"/>
      <c r="L101" s="161"/>
    </row>
    <row r="102" spans="1:31" s="10" customFormat="1" ht="19.899999999999999" customHeight="1">
      <c r="B102" s="156"/>
      <c r="C102" s="157"/>
      <c r="D102" s="158" t="s">
        <v>5913</v>
      </c>
      <c r="E102" s="159"/>
      <c r="F102" s="159"/>
      <c r="G102" s="159"/>
      <c r="H102" s="159"/>
      <c r="I102" s="159"/>
      <c r="J102" s="160">
        <f>J256</f>
        <v>0</v>
      </c>
      <c r="K102" s="157"/>
      <c r="L102" s="161"/>
    </row>
    <row r="103" spans="1:31" s="10" customFormat="1" ht="19.899999999999999" customHeight="1">
      <c r="B103" s="156"/>
      <c r="C103" s="157"/>
      <c r="D103" s="158" t="s">
        <v>259</v>
      </c>
      <c r="E103" s="159"/>
      <c r="F103" s="159"/>
      <c r="G103" s="159"/>
      <c r="H103" s="159"/>
      <c r="I103" s="159"/>
      <c r="J103" s="160">
        <f>J395</f>
        <v>0</v>
      </c>
      <c r="K103" s="157"/>
      <c r="L103" s="161"/>
    </row>
    <row r="104" spans="1:31" s="10" customFormat="1" ht="19.899999999999999" customHeight="1">
      <c r="B104" s="156"/>
      <c r="C104" s="157"/>
      <c r="D104" s="158" t="s">
        <v>260</v>
      </c>
      <c r="E104" s="159"/>
      <c r="F104" s="159"/>
      <c r="G104" s="159"/>
      <c r="H104" s="159"/>
      <c r="I104" s="159"/>
      <c r="J104" s="160">
        <f>J401</f>
        <v>0</v>
      </c>
      <c r="K104" s="157"/>
      <c r="L104" s="161"/>
    </row>
    <row r="105" spans="1:31" s="9" customFormat="1" ht="24.95" customHeight="1">
      <c r="B105" s="150"/>
      <c r="C105" s="151"/>
      <c r="D105" s="152" t="s">
        <v>5745</v>
      </c>
      <c r="E105" s="153"/>
      <c r="F105" s="153"/>
      <c r="G105" s="153"/>
      <c r="H105" s="153"/>
      <c r="I105" s="153"/>
      <c r="J105" s="154">
        <f>J403</f>
        <v>0</v>
      </c>
      <c r="K105" s="151"/>
      <c r="L105" s="155"/>
    </row>
    <row r="106" spans="1:31" s="10" customFormat="1" ht="19.899999999999999" customHeight="1">
      <c r="B106" s="156"/>
      <c r="C106" s="157"/>
      <c r="D106" s="158" t="s">
        <v>7191</v>
      </c>
      <c r="E106" s="159"/>
      <c r="F106" s="159"/>
      <c r="G106" s="159"/>
      <c r="H106" s="159"/>
      <c r="I106" s="159"/>
      <c r="J106" s="160">
        <f>J404</f>
        <v>0</v>
      </c>
      <c r="K106" s="157"/>
      <c r="L106" s="161"/>
    </row>
    <row r="107" spans="1:31" s="9" customFormat="1" ht="24.95" customHeight="1">
      <c r="B107" s="150"/>
      <c r="C107" s="151"/>
      <c r="D107" s="152" t="s">
        <v>4541</v>
      </c>
      <c r="E107" s="153"/>
      <c r="F107" s="153"/>
      <c r="G107" s="153"/>
      <c r="H107" s="153"/>
      <c r="I107" s="153"/>
      <c r="J107" s="154">
        <f>J411</f>
        <v>0</v>
      </c>
      <c r="K107" s="151"/>
      <c r="L107" s="155"/>
    </row>
    <row r="108" spans="1:31" s="9" customFormat="1" ht="24.95" customHeight="1">
      <c r="B108" s="150"/>
      <c r="C108" s="151"/>
      <c r="D108" s="152" t="s">
        <v>4807</v>
      </c>
      <c r="E108" s="153"/>
      <c r="F108" s="153"/>
      <c r="G108" s="153"/>
      <c r="H108" s="153"/>
      <c r="I108" s="153"/>
      <c r="J108" s="154">
        <f>J420</f>
        <v>0</v>
      </c>
      <c r="K108" s="151"/>
      <c r="L108" s="155"/>
    </row>
    <row r="109" spans="1:31" s="10" customFormat="1" ht="19.899999999999999" customHeight="1">
      <c r="B109" s="156"/>
      <c r="C109" s="157"/>
      <c r="D109" s="158" t="s">
        <v>4809</v>
      </c>
      <c r="E109" s="159"/>
      <c r="F109" s="159"/>
      <c r="G109" s="159"/>
      <c r="H109" s="159"/>
      <c r="I109" s="159"/>
      <c r="J109" s="160">
        <f>J421</f>
        <v>0</v>
      </c>
      <c r="K109" s="157"/>
      <c r="L109" s="161"/>
    </row>
    <row r="110" spans="1:31" s="2" customFormat="1" ht="21.75" customHeight="1">
      <c r="A110" s="35"/>
      <c r="B110" s="36"/>
      <c r="C110" s="37"/>
      <c r="D110" s="37"/>
      <c r="E110" s="37"/>
      <c r="F110" s="37"/>
      <c r="G110" s="37"/>
      <c r="H110" s="37"/>
      <c r="I110" s="37"/>
      <c r="J110" s="37"/>
      <c r="K110" s="37"/>
      <c r="L110" s="52"/>
      <c r="S110" s="35"/>
      <c r="T110" s="35"/>
      <c r="U110" s="35"/>
      <c r="V110" s="35"/>
      <c r="W110" s="35"/>
      <c r="X110" s="35"/>
      <c r="Y110" s="35"/>
      <c r="Z110" s="35"/>
      <c r="AA110" s="35"/>
      <c r="AB110" s="35"/>
      <c r="AC110" s="35"/>
      <c r="AD110" s="35"/>
      <c r="AE110" s="35"/>
    </row>
    <row r="111" spans="1:31" s="2" customFormat="1" ht="6.95" customHeight="1">
      <c r="A111" s="35"/>
      <c r="B111" s="55"/>
      <c r="C111" s="56"/>
      <c r="D111" s="56"/>
      <c r="E111" s="56"/>
      <c r="F111" s="56"/>
      <c r="G111" s="56"/>
      <c r="H111" s="56"/>
      <c r="I111" s="56"/>
      <c r="J111" s="56"/>
      <c r="K111" s="56"/>
      <c r="L111" s="52"/>
      <c r="S111" s="35"/>
      <c r="T111" s="35"/>
      <c r="U111" s="35"/>
      <c r="V111" s="35"/>
      <c r="W111" s="35"/>
      <c r="X111" s="35"/>
      <c r="Y111" s="35"/>
      <c r="Z111" s="35"/>
      <c r="AA111" s="35"/>
      <c r="AB111" s="35"/>
      <c r="AC111" s="35"/>
      <c r="AD111" s="35"/>
      <c r="AE111" s="35"/>
    </row>
    <row r="115" spans="1:31" s="2" customFormat="1" ht="6.95" customHeight="1">
      <c r="A115" s="35"/>
      <c r="B115" s="57"/>
      <c r="C115" s="58"/>
      <c r="D115" s="58"/>
      <c r="E115" s="58"/>
      <c r="F115" s="58"/>
      <c r="G115" s="58"/>
      <c r="H115" s="58"/>
      <c r="I115" s="58"/>
      <c r="J115" s="58"/>
      <c r="K115" s="58"/>
      <c r="L115" s="52"/>
      <c r="S115" s="35"/>
      <c r="T115" s="35"/>
      <c r="U115" s="35"/>
      <c r="V115" s="35"/>
      <c r="W115" s="35"/>
      <c r="X115" s="35"/>
      <c r="Y115" s="35"/>
      <c r="Z115" s="35"/>
      <c r="AA115" s="35"/>
      <c r="AB115" s="35"/>
      <c r="AC115" s="35"/>
      <c r="AD115" s="35"/>
      <c r="AE115" s="35"/>
    </row>
    <row r="116" spans="1:31" s="2" customFormat="1" ht="24.95" customHeight="1">
      <c r="A116" s="35"/>
      <c r="B116" s="36"/>
      <c r="C116" s="24" t="s">
        <v>277</v>
      </c>
      <c r="D116" s="37"/>
      <c r="E116" s="37"/>
      <c r="F116" s="37"/>
      <c r="G116" s="37"/>
      <c r="H116" s="37"/>
      <c r="I116" s="37"/>
      <c r="J116" s="37"/>
      <c r="K116" s="37"/>
      <c r="L116" s="52"/>
      <c r="S116" s="35"/>
      <c r="T116" s="35"/>
      <c r="U116" s="35"/>
      <c r="V116" s="35"/>
      <c r="W116" s="35"/>
      <c r="X116" s="35"/>
      <c r="Y116" s="35"/>
      <c r="Z116" s="35"/>
      <c r="AA116" s="35"/>
      <c r="AB116" s="35"/>
      <c r="AC116" s="35"/>
      <c r="AD116" s="35"/>
      <c r="AE116" s="35"/>
    </row>
    <row r="117" spans="1:31" s="2" customFormat="1" ht="6.95" customHeight="1">
      <c r="A117" s="35"/>
      <c r="B117" s="36"/>
      <c r="C117" s="37"/>
      <c r="D117" s="37"/>
      <c r="E117" s="37"/>
      <c r="F117" s="37"/>
      <c r="G117" s="37"/>
      <c r="H117" s="37"/>
      <c r="I117" s="37"/>
      <c r="J117" s="37"/>
      <c r="K117" s="37"/>
      <c r="L117" s="52"/>
      <c r="S117" s="35"/>
      <c r="T117" s="35"/>
      <c r="U117" s="35"/>
      <c r="V117" s="35"/>
      <c r="W117" s="35"/>
      <c r="X117" s="35"/>
      <c r="Y117" s="35"/>
      <c r="Z117" s="35"/>
      <c r="AA117" s="35"/>
      <c r="AB117" s="35"/>
      <c r="AC117" s="35"/>
      <c r="AD117" s="35"/>
      <c r="AE117" s="35"/>
    </row>
    <row r="118" spans="1:31" s="2" customFormat="1" ht="12" customHeight="1">
      <c r="A118" s="35"/>
      <c r="B118" s="36"/>
      <c r="C118" s="30" t="s">
        <v>16</v>
      </c>
      <c r="D118" s="37"/>
      <c r="E118" s="37"/>
      <c r="F118" s="37"/>
      <c r="G118" s="37"/>
      <c r="H118" s="37"/>
      <c r="I118" s="37"/>
      <c r="J118" s="37"/>
      <c r="K118" s="37"/>
      <c r="L118" s="52"/>
      <c r="S118" s="35"/>
      <c r="T118" s="35"/>
      <c r="U118" s="35"/>
      <c r="V118" s="35"/>
      <c r="W118" s="35"/>
      <c r="X118" s="35"/>
      <c r="Y118" s="35"/>
      <c r="Z118" s="35"/>
      <c r="AA118" s="35"/>
      <c r="AB118" s="35"/>
      <c r="AC118" s="35"/>
      <c r="AD118" s="35"/>
      <c r="AE118" s="35"/>
    </row>
    <row r="119" spans="1:31" s="2" customFormat="1" ht="16.5" customHeight="1">
      <c r="A119" s="35"/>
      <c r="B119" s="36"/>
      <c r="C119" s="37"/>
      <c r="D119" s="37"/>
      <c r="E119" s="329" t="str">
        <f>E7</f>
        <v>Domov pro seniory, Nový Bydžov</v>
      </c>
      <c r="F119" s="330"/>
      <c r="G119" s="330"/>
      <c r="H119" s="330"/>
      <c r="I119" s="37"/>
      <c r="J119" s="37"/>
      <c r="K119" s="37"/>
      <c r="L119" s="52"/>
      <c r="S119" s="35"/>
      <c r="T119" s="35"/>
      <c r="U119" s="35"/>
      <c r="V119" s="35"/>
      <c r="W119" s="35"/>
      <c r="X119" s="35"/>
      <c r="Y119" s="35"/>
      <c r="Z119" s="35"/>
      <c r="AA119" s="35"/>
      <c r="AB119" s="35"/>
      <c r="AC119" s="35"/>
      <c r="AD119" s="35"/>
      <c r="AE119" s="35"/>
    </row>
    <row r="120" spans="1:31" s="2" customFormat="1" ht="12" customHeight="1">
      <c r="A120" s="35"/>
      <c r="B120" s="36"/>
      <c r="C120" s="30" t="s">
        <v>179</v>
      </c>
      <c r="D120" s="37"/>
      <c r="E120" s="37"/>
      <c r="F120" s="37"/>
      <c r="G120" s="37"/>
      <c r="H120" s="37"/>
      <c r="I120" s="37"/>
      <c r="J120" s="37"/>
      <c r="K120" s="37"/>
      <c r="L120" s="52"/>
      <c r="S120" s="35"/>
      <c r="T120" s="35"/>
      <c r="U120" s="35"/>
      <c r="V120" s="35"/>
      <c r="W120" s="35"/>
      <c r="X120" s="35"/>
      <c r="Y120" s="35"/>
      <c r="Z120" s="35"/>
      <c r="AA120" s="35"/>
      <c r="AB120" s="35"/>
      <c r="AC120" s="35"/>
      <c r="AD120" s="35"/>
      <c r="AE120" s="35"/>
    </row>
    <row r="121" spans="1:31" s="2" customFormat="1" ht="30" customHeight="1">
      <c r="A121" s="35"/>
      <c r="B121" s="36"/>
      <c r="C121" s="37"/>
      <c r="D121" s="37"/>
      <c r="E121" s="284" t="str">
        <f>E9</f>
        <v xml:space="preserve">IO 12 - Areálové rozvody splaškové a dešťová kanalizace  - nezpůsobilé náklady </v>
      </c>
      <c r="F121" s="331"/>
      <c r="G121" s="331"/>
      <c r="H121" s="331"/>
      <c r="I121" s="37"/>
      <c r="J121" s="37"/>
      <c r="K121" s="37"/>
      <c r="L121" s="52"/>
      <c r="S121" s="35"/>
      <c r="T121" s="35"/>
      <c r="U121" s="35"/>
      <c r="V121" s="35"/>
      <c r="W121" s="35"/>
      <c r="X121" s="35"/>
      <c r="Y121" s="35"/>
      <c r="Z121" s="35"/>
      <c r="AA121" s="35"/>
      <c r="AB121" s="35"/>
      <c r="AC121" s="35"/>
      <c r="AD121" s="35"/>
      <c r="AE121" s="35"/>
    </row>
    <row r="122" spans="1:31" s="2" customFormat="1" ht="6.95" customHeight="1">
      <c r="A122" s="35"/>
      <c r="B122" s="36"/>
      <c r="C122" s="37"/>
      <c r="D122" s="37"/>
      <c r="E122" s="37"/>
      <c r="F122" s="37"/>
      <c r="G122" s="37"/>
      <c r="H122" s="37"/>
      <c r="I122" s="37"/>
      <c r="J122" s="37"/>
      <c r="K122" s="37"/>
      <c r="L122" s="52"/>
      <c r="S122" s="35"/>
      <c r="T122" s="35"/>
      <c r="U122" s="35"/>
      <c r="V122" s="35"/>
      <c r="W122" s="35"/>
      <c r="X122" s="35"/>
      <c r="Y122" s="35"/>
      <c r="Z122" s="35"/>
      <c r="AA122" s="35"/>
      <c r="AB122" s="35"/>
      <c r="AC122" s="35"/>
      <c r="AD122" s="35"/>
      <c r="AE122" s="35"/>
    </row>
    <row r="123" spans="1:31" s="2" customFormat="1" ht="12" customHeight="1">
      <c r="A123" s="35"/>
      <c r="B123" s="36"/>
      <c r="C123" s="30" t="s">
        <v>20</v>
      </c>
      <c r="D123" s="37"/>
      <c r="E123" s="37"/>
      <c r="F123" s="28" t="str">
        <f>F12</f>
        <v>k.ú. Nový Bydžov, 70 7163</v>
      </c>
      <c r="G123" s="37"/>
      <c r="H123" s="37"/>
      <c r="I123" s="30" t="s">
        <v>22</v>
      </c>
      <c r="J123" s="67" t="str">
        <f>IF(J12="","",J12)</f>
        <v>4. 1. 2023</v>
      </c>
      <c r="K123" s="37"/>
      <c r="L123" s="52"/>
      <c r="S123" s="35"/>
      <c r="T123" s="35"/>
      <c r="U123" s="35"/>
      <c r="V123" s="35"/>
      <c r="W123" s="35"/>
      <c r="X123" s="35"/>
      <c r="Y123" s="35"/>
      <c r="Z123" s="35"/>
      <c r="AA123" s="35"/>
      <c r="AB123" s="35"/>
      <c r="AC123" s="35"/>
      <c r="AD123" s="35"/>
      <c r="AE123" s="35"/>
    </row>
    <row r="124" spans="1:31" s="2" customFormat="1" ht="6.95" customHeight="1">
      <c r="A124" s="35"/>
      <c r="B124" s="36"/>
      <c r="C124" s="37"/>
      <c r="D124" s="37"/>
      <c r="E124" s="37"/>
      <c r="F124" s="37"/>
      <c r="G124" s="37"/>
      <c r="H124" s="37"/>
      <c r="I124" s="37"/>
      <c r="J124" s="37"/>
      <c r="K124" s="37"/>
      <c r="L124" s="52"/>
      <c r="S124" s="35"/>
      <c r="T124" s="35"/>
      <c r="U124" s="35"/>
      <c r="V124" s="35"/>
      <c r="W124" s="35"/>
      <c r="X124" s="35"/>
      <c r="Y124" s="35"/>
      <c r="Z124" s="35"/>
      <c r="AA124" s="35"/>
      <c r="AB124" s="35"/>
      <c r="AC124" s="35"/>
      <c r="AD124" s="35"/>
      <c r="AE124" s="35"/>
    </row>
    <row r="125" spans="1:31" s="2" customFormat="1" ht="40.15" customHeight="1">
      <c r="A125" s="35"/>
      <c r="B125" s="36"/>
      <c r="C125" s="30" t="s">
        <v>24</v>
      </c>
      <c r="D125" s="37"/>
      <c r="E125" s="37"/>
      <c r="F125" s="28" t="str">
        <f>E15</f>
        <v>Město Nový Bydžov, Masarykovo nám. 1, 504 01</v>
      </c>
      <c r="G125" s="37"/>
      <c r="H125" s="37"/>
      <c r="I125" s="30" t="s">
        <v>30</v>
      </c>
      <c r="J125" s="33" t="str">
        <f>E21</f>
        <v>Architektura s.r.o., Vilkova 1142/15, Praha 4-Krč</v>
      </c>
      <c r="K125" s="37"/>
      <c r="L125" s="52"/>
      <c r="S125" s="35"/>
      <c r="T125" s="35"/>
      <c r="U125" s="35"/>
      <c r="V125" s="35"/>
      <c r="W125" s="35"/>
      <c r="X125" s="35"/>
      <c r="Y125" s="35"/>
      <c r="Z125" s="35"/>
      <c r="AA125" s="35"/>
      <c r="AB125" s="35"/>
      <c r="AC125" s="35"/>
      <c r="AD125" s="35"/>
      <c r="AE125" s="35"/>
    </row>
    <row r="126" spans="1:31" s="2" customFormat="1" ht="40.15" customHeight="1">
      <c r="A126" s="35"/>
      <c r="B126" s="36"/>
      <c r="C126" s="30" t="s">
        <v>28</v>
      </c>
      <c r="D126" s="37"/>
      <c r="E126" s="37"/>
      <c r="F126" s="28" t="str">
        <f>IF(E18="","",E18)</f>
        <v>Vyplň údaj</v>
      </c>
      <c r="G126" s="37"/>
      <c r="H126" s="37"/>
      <c r="I126" s="30" t="s">
        <v>33</v>
      </c>
      <c r="J126" s="33" t="str">
        <f>E24</f>
        <v>Projecticon s.r.o., A. Kopeckého 151, Nový Hrádek</v>
      </c>
      <c r="K126" s="37"/>
      <c r="L126" s="52"/>
      <c r="S126" s="35"/>
      <c r="T126" s="35"/>
      <c r="U126" s="35"/>
      <c r="V126" s="35"/>
      <c r="W126" s="35"/>
      <c r="X126" s="35"/>
      <c r="Y126" s="35"/>
      <c r="Z126" s="35"/>
      <c r="AA126" s="35"/>
      <c r="AB126" s="35"/>
      <c r="AC126" s="35"/>
      <c r="AD126" s="35"/>
      <c r="AE126" s="35"/>
    </row>
    <row r="127" spans="1:31" s="2" customFormat="1" ht="10.35" customHeight="1">
      <c r="A127" s="35"/>
      <c r="B127" s="36"/>
      <c r="C127" s="37"/>
      <c r="D127" s="37"/>
      <c r="E127" s="37"/>
      <c r="F127" s="37"/>
      <c r="G127" s="37"/>
      <c r="H127" s="37"/>
      <c r="I127" s="37"/>
      <c r="J127" s="37"/>
      <c r="K127" s="37"/>
      <c r="L127" s="52"/>
      <c r="S127" s="35"/>
      <c r="T127" s="35"/>
      <c r="U127" s="35"/>
      <c r="V127" s="35"/>
      <c r="W127" s="35"/>
      <c r="X127" s="35"/>
      <c r="Y127" s="35"/>
      <c r="Z127" s="35"/>
      <c r="AA127" s="35"/>
      <c r="AB127" s="35"/>
      <c r="AC127" s="35"/>
      <c r="AD127" s="35"/>
      <c r="AE127" s="35"/>
    </row>
    <row r="128" spans="1:31" s="11" customFormat="1" ht="29.25" customHeight="1">
      <c r="A128" s="162"/>
      <c r="B128" s="163"/>
      <c r="C128" s="164" t="s">
        <v>278</v>
      </c>
      <c r="D128" s="165" t="s">
        <v>62</v>
      </c>
      <c r="E128" s="165" t="s">
        <v>58</v>
      </c>
      <c r="F128" s="165" t="s">
        <v>59</v>
      </c>
      <c r="G128" s="165" t="s">
        <v>279</v>
      </c>
      <c r="H128" s="165" t="s">
        <v>280</v>
      </c>
      <c r="I128" s="165" t="s">
        <v>281</v>
      </c>
      <c r="J128" s="165" t="s">
        <v>249</v>
      </c>
      <c r="K128" s="166" t="s">
        <v>282</v>
      </c>
      <c r="L128" s="167"/>
      <c r="M128" s="76" t="s">
        <v>1</v>
      </c>
      <c r="N128" s="77" t="s">
        <v>41</v>
      </c>
      <c r="O128" s="77" t="s">
        <v>283</v>
      </c>
      <c r="P128" s="77" t="s">
        <v>284</v>
      </c>
      <c r="Q128" s="77" t="s">
        <v>285</v>
      </c>
      <c r="R128" s="77" t="s">
        <v>286</v>
      </c>
      <c r="S128" s="77" t="s">
        <v>287</v>
      </c>
      <c r="T128" s="78" t="s">
        <v>288</v>
      </c>
      <c r="U128" s="162"/>
      <c r="V128" s="162"/>
      <c r="W128" s="162"/>
      <c r="X128" s="162"/>
      <c r="Y128" s="162"/>
      <c r="Z128" s="162"/>
      <c r="AA128" s="162"/>
      <c r="AB128" s="162"/>
      <c r="AC128" s="162"/>
      <c r="AD128" s="162"/>
      <c r="AE128" s="162"/>
    </row>
    <row r="129" spans="1:65" s="2" customFormat="1" ht="22.9" customHeight="1">
      <c r="A129" s="35"/>
      <c r="B129" s="36"/>
      <c r="C129" s="83" t="s">
        <v>289</v>
      </c>
      <c r="D129" s="37"/>
      <c r="E129" s="37"/>
      <c r="F129" s="37"/>
      <c r="G129" s="37"/>
      <c r="H129" s="37"/>
      <c r="I129" s="37"/>
      <c r="J129" s="168">
        <f>BK129</f>
        <v>0</v>
      </c>
      <c r="K129" s="37"/>
      <c r="L129" s="40"/>
      <c r="M129" s="79"/>
      <c r="N129" s="169"/>
      <c r="O129" s="80"/>
      <c r="P129" s="170">
        <f>P130+P403+P411+P420</f>
        <v>0</v>
      </c>
      <c r="Q129" s="80"/>
      <c r="R129" s="170">
        <f>R130+R403+R411+R420</f>
        <v>1984.1751055900002</v>
      </c>
      <c r="S129" s="80"/>
      <c r="T129" s="171">
        <f>T130+T403+T411+T420</f>
        <v>0</v>
      </c>
      <c r="U129" s="35"/>
      <c r="V129" s="35"/>
      <c r="W129" s="35"/>
      <c r="X129" s="35"/>
      <c r="Y129" s="35"/>
      <c r="Z129" s="35"/>
      <c r="AA129" s="35"/>
      <c r="AB129" s="35"/>
      <c r="AC129" s="35"/>
      <c r="AD129" s="35"/>
      <c r="AE129" s="35"/>
      <c r="AT129" s="18" t="s">
        <v>76</v>
      </c>
      <c r="AU129" s="18" t="s">
        <v>251</v>
      </c>
      <c r="BK129" s="172">
        <f>BK130+BK403+BK411+BK420</f>
        <v>0</v>
      </c>
    </row>
    <row r="130" spans="1:65" s="12" customFormat="1" ht="25.9" customHeight="1">
      <c r="B130" s="173"/>
      <c r="C130" s="174"/>
      <c r="D130" s="175" t="s">
        <v>76</v>
      </c>
      <c r="E130" s="176" t="s">
        <v>290</v>
      </c>
      <c r="F130" s="176" t="s">
        <v>291</v>
      </c>
      <c r="G130" s="174"/>
      <c r="H130" s="174"/>
      <c r="I130" s="177"/>
      <c r="J130" s="178">
        <f>BK130</f>
        <v>0</v>
      </c>
      <c r="K130" s="174"/>
      <c r="L130" s="179"/>
      <c r="M130" s="180"/>
      <c r="N130" s="181"/>
      <c r="O130" s="181"/>
      <c r="P130" s="182">
        <f>P131+P221+P225+P227+P256+P395+P401</f>
        <v>0</v>
      </c>
      <c r="Q130" s="181"/>
      <c r="R130" s="182">
        <f>R131+R221+R225+R227+R256+R395+R401</f>
        <v>1983.9212455900001</v>
      </c>
      <c r="S130" s="181"/>
      <c r="T130" s="183">
        <f>T131+T221+T225+T227+T256+T395+T401</f>
        <v>0</v>
      </c>
      <c r="AR130" s="184" t="s">
        <v>85</v>
      </c>
      <c r="AT130" s="185" t="s">
        <v>76</v>
      </c>
      <c r="AU130" s="185" t="s">
        <v>77</v>
      </c>
      <c r="AY130" s="184" t="s">
        <v>292</v>
      </c>
      <c r="BK130" s="186">
        <f>BK131+BK221+BK225+BK227+BK256+BK395+BK401</f>
        <v>0</v>
      </c>
    </row>
    <row r="131" spans="1:65" s="12" customFormat="1" ht="22.9" customHeight="1">
      <c r="B131" s="173"/>
      <c r="C131" s="174"/>
      <c r="D131" s="175" t="s">
        <v>76</v>
      </c>
      <c r="E131" s="187" t="s">
        <v>85</v>
      </c>
      <c r="F131" s="187" t="s">
        <v>293</v>
      </c>
      <c r="G131" s="174"/>
      <c r="H131" s="174"/>
      <c r="I131" s="177"/>
      <c r="J131" s="188">
        <f>BK131</f>
        <v>0</v>
      </c>
      <c r="K131" s="174"/>
      <c r="L131" s="179"/>
      <c r="M131" s="180"/>
      <c r="N131" s="181"/>
      <c r="O131" s="181"/>
      <c r="P131" s="182">
        <f>SUM(P132:P220)</f>
        <v>0</v>
      </c>
      <c r="Q131" s="181"/>
      <c r="R131" s="182">
        <f>SUM(R132:R220)</f>
        <v>1079.5688500000001</v>
      </c>
      <c r="S131" s="181"/>
      <c r="T131" s="183">
        <f>SUM(T132:T220)</f>
        <v>0</v>
      </c>
      <c r="AR131" s="184" t="s">
        <v>85</v>
      </c>
      <c r="AT131" s="185" t="s">
        <v>76</v>
      </c>
      <c r="AU131" s="185" t="s">
        <v>85</v>
      </c>
      <c r="AY131" s="184" t="s">
        <v>292</v>
      </c>
      <c r="BK131" s="186">
        <f>SUM(BK132:BK220)</f>
        <v>0</v>
      </c>
    </row>
    <row r="132" spans="1:65" s="2" customFormat="1" ht="24.2" customHeight="1">
      <c r="A132" s="35"/>
      <c r="B132" s="36"/>
      <c r="C132" s="189" t="s">
        <v>85</v>
      </c>
      <c r="D132" s="189" t="s">
        <v>294</v>
      </c>
      <c r="E132" s="190" t="s">
        <v>6289</v>
      </c>
      <c r="F132" s="191" t="s">
        <v>6290</v>
      </c>
      <c r="G132" s="192" t="s">
        <v>337</v>
      </c>
      <c r="H132" s="193">
        <v>240</v>
      </c>
      <c r="I132" s="194"/>
      <c r="J132" s="195">
        <f>ROUND(I132*H132,2)</f>
        <v>0</v>
      </c>
      <c r="K132" s="191" t="s">
        <v>298</v>
      </c>
      <c r="L132" s="40"/>
      <c r="M132" s="196" t="s">
        <v>1</v>
      </c>
      <c r="N132" s="197" t="s">
        <v>42</v>
      </c>
      <c r="O132" s="72"/>
      <c r="P132" s="198">
        <f>O132*H132</f>
        <v>0</v>
      </c>
      <c r="Q132" s="198">
        <v>3.0000000000000001E-5</v>
      </c>
      <c r="R132" s="198">
        <f>Q132*H132</f>
        <v>7.1999999999999998E-3</v>
      </c>
      <c r="S132" s="198">
        <v>0</v>
      </c>
      <c r="T132" s="199">
        <f>S132*H132</f>
        <v>0</v>
      </c>
      <c r="U132" s="35"/>
      <c r="V132" s="35"/>
      <c r="W132" s="35"/>
      <c r="X132" s="35"/>
      <c r="Y132" s="35"/>
      <c r="Z132" s="35"/>
      <c r="AA132" s="35"/>
      <c r="AB132" s="35"/>
      <c r="AC132" s="35"/>
      <c r="AD132" s="35"/>
      <c r="AE132" s="35"/>
      <c r="AR132" s="200" t="s">
        <v>299</v>
      </c>
      <c r="AT132" s="200" t="s">
        <v>294</v>
      </c>
      <c r="AU132" s="200" t="s">
        <v>120</v>
      </c>
      <c r="AY132" s="18" t="s">
        <v>292</v>
      </c>
      <c r="BE132" s="201">
        <f>IF(N132="základní",J132,0)</f>
        <v>0</v>
      </c>
      <c r="BF132" s="201">
        <f>IF(N132="snížená",J132,0)</f>
        <v>0</v>
      </c>
      <c r="BG132" s="201">
        <f>IF(N132="zákl. přenesená",J132,0)</f>
        <v>0</v>
      </c>
      <c r="BH132" s="201">
        <f>IF(N132="sníž. přenesená",J132,0)</f>
        <v>0</v>
      </c>
      <c r="BI132" s="201">
        <f>IF(N132="nulová",J132,0)</f>
        <v>0</v>
      </c>
      <c r="BJ132" s="18" t="s">
        <v>85</v>
      </c>
      <c r="BK132" s="201">
        <f>ROUND(I132*H132,2)</f>
        <v>0</v>
      </c>
      <c r="BL132" s="18" t="s">
        <v>299</v>
      </c>
      <c r="BM132" s="200" t="s">
        <v>7192</v>
      </c>
    </row>
    <row r="133" spans="1:65" s="14" customFormat="1" ht="11.25">
      <c r="B133" s="213"/>
      <c r="C133" s="214"/>
      <c r="D133" s="204" t="s">
        <v>301</v>
      </c>
      <c r="E133" s="215" t="s">
        <v>1</v>
      </c>
      <c r="F133" s="216" t="s">
        <v>7193</v>
      </c>
      <c r="G133" s="214"/>
      <c r="H133" s="217">
        <v>240</v>
      </c>
      <c r="I133" s="218"/>
      <c r="J133" s="214"/>
      <c r="K133" s="214"/>
      <c r="L133" s="219"/>
      <c r="M133" s="220"/>
      <c r="N133" s="221"/>
      <c r="O133" s="221"/>
      <c r="P133" s="221"/>
      <c r="Q133" s="221"/>
      <c r="R133" s="221"/>
      <c r="S133" s="221"/>
      <c r="T133" s="222"/>
      <c r="AT133" s="223" t="s">
        <v>301</v>
      </c>
      <c r="AU133" s="223" t="s">
        <v>120</v>
      </c>
      <c r="AV133" s="14" t="s">
        <v>120</v>
      </c>
      <c r="AW133" s="14" t="s">
        <v>32</v>
      </c>
      <c r="AX133" s="14" t="s">
        <v>85</v>
      </c>
      <c r="AY133" s="223" t="s">
        <v>292</v>
      </c>
    </row>
    <row r="134" spans="1:65" s="2" customFormat="1" ht="24.2" customHeight="1">
      <c r="A134" s="35"/>
      <c r="B134" s="36"/>
      <c r="C134" s="189" t="s">
        <v>120</v>
      </c>
      <c r="D134" s="189" t="s">
        <v>294</v>
      </c>
      <c r="E134" s="190" t="s">
        <v>6293</v>
      </c>
      <c r="F134" s="191" t="s">
        <v>6294</v>
      </c>
      <c r="G134" s="192" t="s">
        <v>4181</v>
      </c>
      <c r="H134" s="193">
        <v>30</v>
      </c>
      <c r="I134" s="194"/>
      <c r="J134" s="195">
        <f>ROUND(I134*H134,2)</f>
        <v>0</v>
      </c>
      <c r="K134" s="191" t="s">
        <v>298</v>
      </c>
      <c r="L134" s="40"/>
      <c r="M134" s="196" t="s">
        <v>1</v>
      </c>
      <c r="N134" s="197" t="s">
        <v>42</v>
      </c>
      <c r="O134" s="72"/>
      <c r="P134" s="198">
        <f>O134*H134</f>
        <v>0</v>
      </c>
      <c r="Q134" s="198">
        <v>0</v>
      </c>
      <c r="R134" s="198">
        <f>Q134*H134</f>
        <v>0</v>
      </c>
      <c r="S134" s="198">
        <v>0</v>
      </c>
      <c r="T134" s="199">
        <f>S134*H134</f>
        <v>0</v>
      </c>
      <c r="U134" s="35"/>
      <c r="V134" s="35"/>
      <c r="W134" s="35"/>
      <c r="X134" s="35"/>
      <c r="Y134" s="35"/>
      <c r="Z134" s="35"/>
      <c r="AA134" s="35"/>
      <c r="AB134" s="35"/>
      <c r="AC134" s="35"/>
      <c r="AD134" s="35"/>
      <c r="AE134" s="35"/>
      <c r="AR134" s="200" t="s">
        <v>299</v>
      </c>
      <c r="AT134" s="200" t="s">
        <v>294</v>
      </c>
      <c r="AU134" s="200" t="s">
        <v>120</v>
      </c>
      <c r="AY134" s="18" t="s">
        <v>292</v>
      </c>
      <c r="BE134" s="201">
        <f>IF(N134="základní",J134,0)</f>
        <v>0</v>
      </c>
      <c r="BF134" s="201">
        <f>IF(N134="snížená",J134,0)</f>
        <v>0</v>
      </c>
      <c r="BG134" s="201">
        <f>IF(N134="zákl. přenesená",J134,0)</f>
        <v>0</v>
      </c>
      <c r="BH134" s="201">
        <f>IF(N134="sníž. přenesená",J134,0)</f>
        <v>0</v>
      </c>
      <c r="BI134" s="201">
        <f>IF(N134="nulová",J134,0)</f>
        <v>0</v>
      </c>
      <c r="BJ134" s="18" t="s">
        <v>85</v>
      </c>
      <c r="BK134" s="201">
        <f>ROUND(I134*H134,2)</f>
        <v>0</v>
      </c>
      <c r="BL134" s="18" t="s">
        <v>299</v>
      </c>
      <c r="BM134" s="200" t="s">
        <v>7194</v>
      </c>
    </row>
    <row r="135" spans="1:65" s="2" customFormat="1" ht="33" customHeight="1">
      <c r="A135" s="35"/>
      <c r="B135" s="36"/>
      <c r="C135" s="189" t="s">
        <v>317</v>
      </c>
      <c r="D135" s="189" t="s">
        <v>294</v>
      </c>
      <c r="E135" s="190" t="s">
        <v>7195</v>
      </c>
      <c r="F135" s="191" t="s">
        <v>7196</v>
      </c>
      <c r="G135" s="192" t="s">
        <v>307</v>
      </c>
      <c r="H135" s="193">
        <v>1782</v>
      </c>
      <c r="I135" s="194"/>
      <c r="J135" s="195">
        <f>ROUND(I135*H135,2)</f>
        <v>0</v>
      </c>
      <c r="K135" s="191" t="s">
        <v>298</v>
      </c>
      <c r="L135" s="40"/>
      <c r="M135" s="196" t="s">
        <v>1</v>
      </c>
      <c r="N135" s="197" t="s">
        <v>42</v>
      </c>
      <c r="O135" s="72"/>
      <c r="P135" s="198">
        <f>O135*H135</f>
        <v>0</v>
      </c>
      <c r="Q135" s="198">
        <v>0</v>
      </c>
      <c r="R135" s="198">
        <f>Q135*H135</f>
        <v>0</v>
      </c>
      <c r="S135" s="198">
        <v>0</v>
      </c>
      <c r="T135" s="199">
        <f>S135*H135</f>
        <v>0</v>
      </c>
      <c r="U135" s="35"/>
      <c r="V135" s="35"/>
      <c r="W135" s="35"/>
      <c r="X135" s="35"/>
      <c r="Y135" s="35"/>
      <c r="Z135" s="35"/>
      <c r="AA135" s="35"/>
      <c r="AB135" s="35"/>
      <c r="AC135" s="35"/>
      <c r="AD135" s="35"/>
      <c r="AE135" s="35"/>
      <c r="AR135" s="200" t="s">
        <v>299</v>
      </c>
      <c r="AT135" s="200" t="s">
        <v>294</v>
      </c>
      <c r="AU135" s="200" t="s">
        <v>120</v>
      </c>
      <c r="AY135" s="18" t="s">
        <v>292</v>
      </c>
      <c r="BE135" s="201">
        <f>IF(N135="základní",J135,0)</f>
        <v>0</v>
      </c>
      <c r="BF135" s="201">
        <f>IF(N135="snížená",J135,0)</f>
        <v>0</v>
      </c>
      <c r="BG135" s="201">
        <f>IF(N135="zákl. přenesená",J135,0)</f>
        <v>0</v>
      </c>
      <c r="BH135" s="201">
        <f>IF(N135="sníž. přenesená",J135,0)</f>
        <v>0</v>
      </c>
      <c r="BI135" s="201">
        <f>IF(N135="nulová",J135,0)</f>
        <v>0</v>
      </c>
      <c r="BJ135" s="18" t="s">
        <v>85</v>
      </c>
      <c r="BK135" s="201">
        <f>ROUND(I135*H135,2)</f>
        <v>0</v>
      </c>
      <c r="BL135" s="18" t="s">
        <v>299</v>
      </c>
      <c r="BM135" s="200" t="s">
        <v>7197</v>
      </c>
    </row>
    <row r="136" spans="1:65" s="13" customFormat="1" ht="11.25">
      <c r="B136" s="202"/>
      <c r="C136" s="203"/>
      <c r="D136" s="204" t="s">
        <v>301</v>
      </c>
      <c r="E136" s="205" t="s">
        <v>1</v>
      </c>
      <c r="F136" s="206" t="s">
        <v>7198</v>
      </c>
      <c r="G136" s="203"/>
      <c r="H136" s="205" t="s">
        <v>1</v>
      </c>
      <c r="I136" s="207"/>
      <c r="J136" s="203"/>
      <c r="K136" s="203"/>
      <c r="L136" s="208"/>
      <c r="M136" s="209"/>
      <c r="N136" s="210"/>
      <c r="O136" s="210"/>
      <c r="P136" s="210"/>
      <c r="Q136" s="210"/>
      <c r="R136" s="210"/>
      <c r="S136" s="210"/>
      <c r="T136" s="211"/>
      <c r="AT136" s="212" t="s">
        <v>301</v>
      </c>
      <c r="AU136" s="212" t="s">
        <v>120</v>
      </c>
      <c r="AV136" s="13" t="s">
        <v>85</v>
      </c>
      <c r="AW136" s="13" t="s">
        <v>32</v>
      </c>
      <c r="AX136" s="13" t="s">
        <v>77</v>
      </c>
      <c r="AY136" s="212" t="s">
        <v>292</v>
      </c>
    </row>
    <row r="137" spans="1:65" s="14" customFormat="1" ht="11.25">
      <c r="B137" s="213"/>
      <c r="C137" s="214"/>
      <c r="D137" s="204" t="s">
        <v>301</v>
      </c>
      <c r="E137" s="215" t="s">
        <v>1</v>
      </c>
      <c r="F137" s="216" t="s">
        <v>7199</v>
      </c>
      <c r="G137" s="214"/>
      <c r="H137" s="217">
        <v>1782</v>
      </c>
      <c r="I137" s="218"/>
      <c r="J137" s="214"/>
      <c r="K137" s="214"/>
      <c r="L137" s="219"/>
      <c r="M137" s="220"/>
      <c r="N137" s="221"/>
      <c r="O137" s="221"/>
      <c r="P137" s="221"/>
      <c r="Q137" s="221"/>
      <c r="R137" s="221"/>
      <c r="S137" s="221"/>
      <c r="T137" s="222"/>
      <c r="AT137" s="223" t="s">
        <v>301</v>
      </c>
      <c r="AU137" s="223" t="s">
        <v>120</v>
      </c>
      <c r="AV137" s="14" t="s">
        <v>120</v>
      </c>
      <c r="AW137" s="14" t="s">
        <v>32</v>
      </c>
      <c r="AX137" s="14" t="s">
        <v>77</v>
      </c>
      <c r="AY137" s="223" t="s">
        <v>292</v>
      </c>
    </row>
    <row r="138" spans="1:65" s="15" customFormat="1" ht="11.25">
      <c r="B138" s="224"/>
      <c r="C138" s="225"/>
      <c r="D138" s="204" t="s">
        <v>301</v>
      </c>
      <c r="E138" s="226" t="s">
        <v>1</v>
      </c>
      <c r="F138" s="227" t="s">
        <v>304</v>
      </c>
      <c r="G138" s="225"/>
      <c r="H138" s="228">
        <v>1782</v>
      </c>
      <c r="I138" s="229"/>
      <c r="J138" s="225"/>
      <c r="K138" s="225"/>
      <c r="L138" s="230"/>
      <c r="M138" s="231"/>
      <c r="N138" s="232"/>
      <c r="O138" s="232"/>
      <c r="P138" s="232"/>
      <c r="Q138" s="232"/>
      <c r="R138" s="232"/>
      <c r="S138" s="232"/>
      <c r="T138" s="233"/>
      <c r="AT138" s="234" t="s">
        <v>301</v>
      </c>
      <c r="AU138" s="234" t="s">
        <v>120</v>
      </c>
      <c r="AV138" s="15" t="s">
        <v>299</v>
      </c>
      <c r="AW138" s="15" t="s">
        <v>32</v>
      </c>
      <c r="AX138" s="15" t="s">
        <v>85</v>
      </c>
      <c r="AY138" s="234" t="s">
        <v>292</v>
      </c>
    </row>
    <row r="139" spans="1:65" s="2" customFormat="1" ht="33" customHeight="1">
      <c r="A139" s="35"/>
      <c r="B139" s="36"/>
      <c r="C139" s="189" t="s">
        <v>299</v>
      </c>
      <c r="D139" s="189" t="s">
        <v>294</v>
      </c>
      <c r="E139" s="190" t="s">
        <v>7200</v>
      </c>
      <c r="F139" s="191" t="s">
        <v>7201</v>
      </c>
      <c r="G139" s="192" t="s">
        <v>307</v>
      </c>
      <c r="H139" s="193">
        <v>2577.75</v>
      </c>
      <c r="I139" s="194"/>
      <c r="J139" s="195">
        <f>ROUND(I139*H139,2)</f>
        <v>0</v>
      </c>
      <c r="K139" s="191" t="s">
        <v>298</v>
      </c>
      <c r="L139" s="40"/>
      <c r="M139" s="196" t="s">
        <v>1</v>
      </c>
      <c r="N139" s="197" t="s">
        <v>42</v>
      </c>
      <c r="O139" s="72"/>
      <c r="P139" s="198">
        <f>O139*H139</f>
        <v>0</v>
      </c>
      <c r="Q139" s="198">
        <v>0</v>
      </c>
      <c r="R139" s="198">
        <f>Q139*H139</f>
        <v>0</v>
      </c>
      <c r="S139" s="198">
        <v>0</v>
      </c>
      <c r="T139" s="199">
        <f>S139*H139</f>
        <v>0</v>
      </c>
      <c r="U139" s="35"/>
      <c r="V139" s="35"/>
      <c r="W139" s="35"/>
      <c r="X139" s="35"/>
      <c r="Y139" s="35"/>
      <c r="Z139" s="35"/>
      <c r="AA139" s="35"/>
      <c r="AB139" s="35"/>
      <c r="AC139" s="35"/>
      <c r="AD139" s="35"/>
      <c r="AE139" s="35"/>
      <c r="AR139" s="200" t="s">
        <v>299</v>
      </c>
      <c r="AT139" s="200" t="s">
        <v>294</v>
      </c>
      <c r="AU139" s="200" t="s">
        <v>120</v>
      </c>
      <c r="AY139" s="18" t="s">
        <v>292</v>
      </c>
      <c r="BE139" s="201">
        <f>IF(N139="základní",J139,0)</f>
        <v>0</v>
      </c>
      <c r="BF139" s="201">
        <f>IF(N139="snížená",J139,0)</f>
        <v>0</v>
      </c>
      <c r="BG139" s="201">
        <f>IF(N139="zákl. přenesená",J139,0)</f>
        <v>0</v>
      </c>
      <c r="BH139" s="201">
        <f>IF(N139="sníž. přenesená",J139,0)</f>
        <v>0</v>
      </c>
      <c r="BI139" s="201">
        <f>IF(N139="nulová",J139,0)</f>
        <v>0</v>
      </c>
      <c r="BJ139" s="18" t="s">
        <v>85</v>
      </c>
      <c r="BK139" s="201">
        <f>ROUND(I139*H139,2)</f>
        <v>0</v>
      </c>
      <c r="BL139" s="18" t="s">
        <v>299</v>
      </c>
      <c r="BM139" s="200" t="s">
        <v>7202</v>
      </c>
    </row>
    <row r="140" spans="1:65" s="14" customFormat="1" ht="11.25">
      <c r="B140" s="213"/>
      <c r="C140" s="214"/>
      <c r="D140" s="204" t="s">
        <v>301</v>
      </c>
      <c r="E140" s="215" t="s">
        <v>1</v>
      </c>
      <c r="F140" s="216" t="s">
        <v>7203</v>
      </c>
      <c r="G140" s="214"/>
      <c r="H140" s="217">
        <v>343.2</v>
      </c>
      <c r="I140" s="218"/>
      <c r="J140" s="214"/>
      <c r="K140" s="214"/>
      <c r="L140" s="219"/>
      <c r="M140" s="220"/>
      <c r="N140" s="221"/>
      <c r="O140" s="221"/>
      <c r="P140" s="221"/>
      <c r="Q140" s="221"/>
      <c r="R140" s="221"/>
      <c r="S140" s="221"/>
      <c r="T140" s="222"/>
      <c r="AT140" s="223" t="s">
        <v>301</v>
      </c>
      <c r="AU140" s="223" t="s">
        <v>120</v>
      </c>
      <c r="AV140" s="14" t="s">
        <v>120</v>
      </c>
      <c r="AW140" s="14" t="s">
        <v>32</v>
      </c>
      <c r="AX140" s="14" t="s">
        <v>77</v>
      </c>
      <c r="AY140" s="223" t="s">
        <v>292</v>
      </c>
    </row>
    <row r="141" spans="1:65" s="16" customFormat="1" ht="11.25">
      <c r="B141" s="235"/>
      <c r="C141" s="236"/>
      <c r="D141" s="204" t="s">
        <v>301</v>
      </c>
      <c r="E141" s="237" t="s">
        <v>1</v>
      </c>
      <c r="F141" s="238" t="s">
        <v>316</v>
      </c>
      <c r="G141" s="236"/>
      <c r="H141" s="239">
        <v>343.2</v>
      </c>
      <c r="I141" s="240"/>
      <c r="J141" s="236"/>
      <c r="K141" s="236"/>
      <c r="L141" s="241"/>
      <c r="M141" s="242"/>
      <c r="N141" s="243"/>
      <c r="O141" s="243"/>
      <c r="P141" s="243"/>
      <c r="Q141" s="243"/>
      <c r="R141" s="243"/>
      <c r="S141" s="243"/>
      <c r="T141" s="244"/>
      <c r="AT141" s="245" t="s">
        <v>301</v>
      </c>
      <c r="AU141" s="245" t="s">
        <v>120</v>
      </c>
      <c r="AV141" s="16" t="s">
        <v>317</v>
      </c>
      <c r="AW141" s="16" t="s">
        <v>32</v>
      </c>
      <c r="AX141" s="16" t="s">
        <v>77</v>
      </c>
      <c r="AY141" s="245" t="s">
        <v>292</v>
      </c>
    </row>
    <row r="142" spans="1:65" s="13" customFormat="1" ht="11.25">
      <c r="B142" s="202"/>
      <c r="C142" s="203"/>
      <c r="D142" s="204" t="s">
        <v>301</v>
      </c>
      <c r="E142" s="205" t="s">
        <v>1</v>
      </c>
      <c r="F142" s="206" t="s">
        <v>7204</v>
      </c>
      <c r="G142" s="203"/>
      <c r="H142" s="205" t="s">
        <v>1</v>
      </c>
      <c r="I142" s="207"/>
      <c r="J142" s="203"/>
      <c r="K142" s="203"/>
      <c r="L142" s="208"/>
      <c r="M142" s="209"/>
      <c r="N142" s="210"/>
      <c r="O142" s="210"/>
      <c r="P142" s="210"/>
      <c r="Q142" s="210"/>
      <c r="R142" s="210"/>
      <c r="S142" s="210"/>
      <c r="T142" s="211"/>
      <c r="AT142" s="212" t="s">
        <v>301</v>
      </c>
      <c r="AU142" s="212" t="s">
        <v>120</v>
      </c>
      <c r="AV142" s="13" t="s">
        <v>85</v>
      </c>
      <c r="AW142" s="13" t="s">
        <v>32</v>
      </c>
      <c r="AX142" s="13" t="s">
        <v>77</v>
      </c>
      <c r="AY142" s="212" t="s">
        <v>292</v>
      </c>
    </row>
    <row r="143" spans="1:65" s="14" customFormat="1" ht="11.25">
      <c r="B143" s="213"/>
      <c r="C143" s="214"/>
      <c r="D143" s="204" t="s">
        <v>301</v>
      </c>
      <c r="E143" s="215" t="s">
        <v>1</v>
      </c>
      <c r="F143" s="216" t="s">
        <v>7205</v>
      </c>
      <c r="G143" s="214"/>
      <c r="H143" s="217">
        <v>876.6</v>
      </c>
      <c r="I143" s="218"/>
      <c r="J143" s="214"/>
      <c r="K143" s="214"/>
      <c r="L143" s="219"/>
      <c r="M143" s="220"/>
      <c r="N143" s="221"/>
      <c r="O143" s="221"/>
      <c r="P143" s="221"/>
      <c r="Q143" s="221"/>
      <c r="R143" s="221"/>
      <c r="S143" s="221"/>
      <c r="T143" s="222"/>
      <c r="AT143" s="223" t="s">
        <v>301</v>
      </c>
      <c r="AU143" s="223" t="s">
        <v>120</v>
      </c>
      <c r="AV143" s="14" t="s">
        <v>120</v>
      </c>
      <c r="AW143" s="14" t="s">
        <v>32</v>
      </c>
      <c r="AX143" s="14" t="s">
        <v>77</v>
      </c>
      <c r="AY143" s="223" t="s">
        <v>292</v>
      </c>
    </row>
    <row r="144" spans="1:65" s="14" customFormat="1" ht="11.25">
      <c r="B144" s="213"/>
      <c r="C144" s="214"/>
      <c r="D144" s="204" t="s">
        <v>301</v>
      </c>
      <c r="E144" s="215" t="s">
        <v>1</v>
      </c>
      <c r="F144" s="216" t="s">
        <v>7206</v>
      </c>
      <c r="G144" s="214"/>
      <c r="H144" s="217">
        <v>1197</v>
      </c>
      <c r="I144" s="218"/>
      <c r="J144" s="214"/>
      <c r="K144" s="214"/>
      <c r="L144" s="219"/>
      <c r="M144" s="220"/>
      <c r="N144" s="221"/>
      <c r="O144" s="221"/>
      <c r="P144" s="221"/>
      <c r="Q144" s="221"/>
      <c r="R144" s="221"/>
      <c r="S144" s="221"/>
      <c r="T144" s="222"/>
      <c r="AT144" s="223" t="s">
        <v>301</v>
      </c>
      <c r="AU144" s="223" t="s">
        <v>120</v>
      </c>
      <c r="AV144" s="14" t="s">
        <v>120</v>
      </c>
      <c r="AW144" s="14" t="s">
        <v>32</v>
      </c>
      <c r="AX144" s="14" t="s">
        <v>77</v>
      </c>
      <c r="AY144" s="223" t="s">
        <v>292</v>
      </c>
    </row>
    <row r="145" spans="1:65" s="16" customFormat="1" ht="11.25">
      <c r="B145" s="235"/>
      <c r="C145" s="236"/>
      <c r="D145" s="204" t="s">
        <v>301</v>
      </c>
      <c r="E145" s="237" t="s">
        <v>1</v>
      </c>
      <c r="F145" s="238" t="s">
        <v>316</v>
      </c>
      <c r="G145" s="236"/>
      <c r="H145" s="239">
        <v>2073.6</v>
      </c>
      <c r="I145" s="240"/>
      <c r="J145" s="236"/>
      <c r="K145" s="236"/>
      <c r="L145" s="241"/>
      <c r="M145" s="242"/>
      <c r="N145" s="243"/>
      <c r="O145" s="243"/>
      <c r="P145" s="243"/>
      <c r="Q145" s="243"/>
      <c r="R145" s="243"/>
      <c r="S145" s="243"/>
      <c r="T145" s="244"/>
      <c r="AT145" s="245" t="s">
        <v>301</v>
      </c>
      <c r="AU145" s="245" t="s">
        <v>120</v>
      </c>
      <c r="AV145" s="16" t="s">
        <v>317</v>
      </c>
      <c r="AW145" s="16" t="s">
        <v>32</v>
      </c>
      <c r="AX145" s="16" t="s">
        <v>77</v>
      </c>
      <c r="AY145" s="245" t="s">
        <v>292</v>
      </c>
    </row>
    <row r="146" spans="1:65" s="14" customFormat="1" ht="11.25">
      <c r="B146" s="213"/>
      <c r="C146" s="214"/>
      <c r="D146" s="204" t="s">
        <v>301</v>
      </c>
      <c r="E146" s="215" t="s">
        <v>1</v>
      </c>
      <c r="F146" s="216" t="s">
        <v>7207</v>
      </c>
      <c r="G146" s="214"/>
      <c r="H146" s="217">
        <v>39.75</v>
      </c>
      <c r="I146" s="218"/>
      <c r="J146" s="214"/>
      <c r="K146" s="214"/>
      <c r="L146" s="219"/>
      <c r="M146" s="220"/>
      <c r="N146" s="221"/>
      <c r="O146" s="221"/>
      <c r="P146" s="221"/>
      <c r="Q146" s="221"/>
      <c r="R146" s="221"/>
      <c r="S146" s="221"/>
      <c r="T146" s="222"/>
      <c r="AT146" s="223" t="s">
        <v>301</v>
      </c>
      <c r="AU146" s="223" t="s">
        <v>120</v>
      </c>
      <c r="AV146" s="14" t="s">
        <v>120</v>
      </c>
      <c r="AW146" s="14" t="s">
        <v>32</v>
      </c>
      <c r="AX146" s="14" t="s">
        <v>77</v>
      </c>
      <c r="AY146" s="223" t="s">
        <v>292</v>
      </c>
    </row>
    <row r="147" spans="1:65" s="16" customFormat="1" ht="11.25">
      <c r="B147" s="235"/>
      <c r="C147" s="236"/>
      <c r="D147" s="204" t="s">
        <v>301</v>
      </c>
      <c r="E147" s="237" t="s">
        <v>1</v>
      </c>
      <c r="F147" s="238" t="s">
        <v>316</v>
      </c>
      <c r="G147" s="236"/>
      <c r="H147" s="239">
        <v>39.75</v>
      </c>
      <c r="I147" s="240"/>
      <c r="J147" s="236"/>
      <c r="K147" s="236"/>
      <c r="L147" s="241"/>
      <c r="M147" s="242"/>
      <c r="N147" s="243"/>
      <c r="O147" s="243"/>
      <c r="P147" s="243"/>
      <c r="Q147" s="243"/>
      <c r="R147" s="243"/>
      <c r="S147" s="243"/>
      <c r="T147" s="244"/>
      <c r="AT147" s="245" t="s">
        <v>301</v>
      </c>
      <c r="AU147" s="245" t="s">
        <v>120</v>
      </c>
      <c r="AV147" s="16" t="s">
        <v>317</v>
      </c>
      <c r="AW147" s="16" t="s">
        <v>32</v>
      </c>
      <c r="AX147" s="16" t="s">
        <v>77</v>
      </c>
      <c r="AY147" s="245" t="s">
        <v>292</v>
      </c>
    </row>
    <row r="148" spans="1:65" s="14" customFormat="1" ht="11.25">
      <c r="B148" s="213"/>
      <c r="C148" s="214"/>
      <c r="D148" s="204" t="s">
        <v>301</v>
      </c>
      <c r="E148" s="215" t="s">
        <v>1</v>
      </c>
      <c r="F148" s="216" t="s">
        <v>7208</v>
      </c>
      <c r="G148" s="214"/>
      <c r="H148" s="217">
        <v>92.4</v>
      </c>
      <c r="I148" s="218"/>
      <c r="J148" s="214"/>
      <c r="K148" s="214"/>
      <c r="L148" s="219"/>
      <c r="M148" s="220"/>
      <c r="N148" s="221"/>
      <c r="O148" s="221"/>
      <c r="P148" s="221"/>
      <c r="Q148" s="221"/>
      <c r="R148" s="221"/>
      <c r="S148" s="221"/>
      <c r="T148" s="222"/>
      <c r="AT148" s="223" t="s">
        <v>301</v>
      </c>
      <c r="AU148" s="223" t="s">
        <v>120</v>
      </c>
      <c r="AV148" s="14" t="s">
        <v>120</v>
      </c>
      <c r="AW148" s="14" t="s">
        <v>32</v>
      </c>
      <c r="AX148" s="14" t="s">
        <v>77</v>
      </c>
      <c r="AY148" s="223" t="s">
        <v>292</v>
      </c>
    </row>
    <row r="149" spans="1:65" s="14" customFormat="1" ht="11.25">
      <c r="B149" s="213"/>
      <c r="C149" s="214"/>
      <c r="D149" s="204" t="s">
        <v>301</v>
      </c>
      <c r="E149" s="215" t="s">
        <v>1</v>
      </c>
      <c r="F149" s="216" t="s">
        <v>7209</v>
      </c>
      <c r="G149" s="214"/>
      <c r="H149" s="217">
        <v>28.8</v>
      </c>
      <c r="I149" s="218"/>
      <c r="J149" s="214"/>
      <c r="K149" s="214"/>
      <c r="L149" s="219"/>
      <c r="M149" s="220"/>
      <c r="N149" s="221"/>
      <c r="O149" s="221"/>
      <c r="P149" s="221"/>
      <c r="Q149" s="221"/>
      <c r="R149" s="221"/>
      <c r="S149" s="221"/>
      <c r="T149" s="222"/>
      <c r="AT149" s="223" t="s">
        <v>301</v>
      </c>
      <c r="AU149" s="223" t="s">
        <v>120</v>
      </c>
      <c r="AV149" s="14" t="s">
        <v>120</v>
      </c>
      <c r="AW149" s="14" t="s">
        <v>32</v>
      </c>
      <c r="AX149" s="14" t="s">
        <v>77</v>
      </c>
      <c r="AY149" s="223" t="s">
        <v>292</v>
      </c>
    </row>
    <row r="150" spans="1:65" s="16" customFormat="1" ht="11.25">
      <c r="B150" s="235"/>
      <c r="C150" s="236"/>
      <c r="D150" s="204" t="s">
        <v>301</v>
      </c>
      <c r="E150" s="237" t="s">
        <v>1</v>
      </c>
      <c r="F150" s="238" t="s">
        <v>316</v>
      </c>
      <c r="G150" s="236"/>
      <c r="H150" s="239">
        <v>121.2</v>
      </c>
      <c r="I150" s="240"/>
      <c r="J150" s="236"/>
      <c r="K150" s="236"/>
      <c r="L150" s="241"/>
      <c r="M150" s="242"/>
      <c r="N150" s="243"/>
      <c r="O150" s="243"/>
      <c r="P150" s="243"/>
      <c r="Q150" s="243"/>
      <c r="R150" s="243"/>
      <c r="S150" s="243"/>
      <c r="T150" s="244"/>
      <c r="AT150" s="245" t="s">
        <v>301</v>
      </c>
      <c r="AU150" s="245" t="s">
        <v>120</v>
      </c>
      <c r="AV150" s="16" t="s">
        <v>317</v>
      </c>
      <c r="AW150" s="16" t="s">
        <v>32</v>
      </c>
      <c r="AX150" s="16" t="s">
        <v>77</v>
      </c>
      <c r="AY150" s="245" t="s">
        <v>292</v>
      </c>
    </row>
    <row r="151" spans="1:65" s="15" customFormat="1" ht="11.25">
      <c r="B151" s="224"/>
      <c r="C151" s="225"/>
      <c r="D151" s="204" t="s">
        <v>301</v>
      </c>
      <c r="E151" s="226" t="s">
        <v>1</v>
      </c>
      <c r="F151" s="227" t="s">
        <v>304</v>
      </c>
      <c r="G151" s="225"/>
      <c r="H151" s="228">
        <v>2577.7500000000005</v>
      </c>
      <c r="I151" s="229"/>
      <c r="J151" s="225"/>
      <c r="K151" s="225"/>
      <c r="L151" s="230"/>
      <c r="M151" s="231"/>
      <c r="N151" s="232"/>
      <c r="O151" s="232"/>
      <c r="P151" s="232"/>
      <c r="Q151" s="232"/>
      <c r="R151" s="232"/>
      <c r="S151" s="232"/>
      <c r="T151" s="233"/>
      <c r="AT151" s="234" t="s">
        <v>301</v>
      </c>
      <c r="AU151" s="234" t="s">
        <v>120</v>
      </c>
      <c r="AV151" s="15" t="s">
        <v>299</v>
      </c>
      <c r="AW151" s="15" t="s">
        <v>32</v>
      </c>
      <c r="AX151" s="15" t="s">
        <v>85</v>
      </c>
      <c r="AY151" s="234" t="s">
        <v>292</v>
      </c>
    </row>
    <row r="152" spans="1:65" s="2" customFormat="1" ht="24.2" customHeight="1">
      <c r="A152" s="35"/>
      <c r="B152" s="36"/>
      <c r="C152" s="189" t="s">
        <v>341</v>
      </c>
      <c r="D152" s="189" t="s">
        <v>294</v>
      </c>
      <c r="E152" s="190" t="s">
        <v>7210</v>
      </c>
      <c r="F152" s="191" t="s">
        <v>7211</v>
      </c>
      <c r="G152" s="192" t="s">
        <v>307</v>
      </c>
      <c r="H152" s="193">
        <v>191.25</v>
      </c>
      <c r="I152" s="194"/>
      <c r="J152" s="195">
        <f>ROUND(I152*H152,2)</f>
        <v>0</v>
      </c>
      <c r="K152" s="191" t="s">
        <v>298</v>
      </c>
      <c r="L152" s="40"/>
      <c r="M152" s="196" t="s">
        <v>1</v>
      </c>
      <c r="N152" s="197" t="s">
        <v>42</v>
      </c>
      <c r="O152" s="72"/>
      <c r="P152" s="198">
        <f>O152*H152</f>
        <v>0</v>
      </c>
      <c r="Q152" s="198">
        <v>0</v>
      </c>
      <c r="R152" s="198">
        <f>Q152*H152</f>
        <v>0</v>
      </c>
      <c r="S152" s="198">
        <v>0</v>
      </c>
      <c r="T152" s="199">
        <f>S152*H152</f>
        <v>0</v>
      </c>
      <c r="U152" s="35"/>
      <c r="V152" s="35"/>
      <c r="W152" s="35"/>
      <c r="X152" s="35"/>
      <c r="Y152" s="35"/>
      <c r="Z152" s="35"/>
      <c r="AA152" s="35"/>
      <c r="AB152" s="35"/>
      <c r="AC152" s="35"/>
      <c r="AD152" s="35"/>
      <c r="AE152" s="35"/>
      <c r="AR152" s="200" t="s">
        <v>299</v>
      </c>
      <c r="AT152" s="200" t="s">
        <v>294</v>
      </c>
      <c r="AU152" s="200" t="s">
        <v>120</v>
      </c>
      <c r="AY152" s="18" t="s">
        <v>292</v>
      </c>
      <c r="BE152" s="201">
        <f>IF(N152="základní",J152,0)</f>
        <v>0</v>
      </c>
      <c r="BF152" s="201">
        <f>IF(N152="snížená",J152,0)</f>
        <v>0</v>
      </c>
      <c r="BG152" s="201">
        <f>IF(N152="zákl. přenesená",J152,0)</f>
        <v>0</v>
      </c>
      <c r="BH152" s="201">
        <f>IF(N152="sníž. přenesená",J152,0)</f>
        <v>0</v>
      </c>
      <c r="BI152" s="201">
        <f>IF(N152="nulová",J152,0)</f>
        <v>0</v>
      </c>
      <c r="BJ152" s="18" t="s">
        <v>85</v>
      </c>
      <c r="BK152" s="201">
        <f>ROUND(I152*H152,2)</f>
        <v>0</v>
      </c>
      <c r="BL152" s="18" t="s">
        <v>299</v>
      </c>
      <c r="BM152" s="200" t="s">
        <v>7212</v>
      </c>
    </row>
    <row r="153" spans="1:65" s="13" customFormat="1" ht="11.25">
      <c r="B153" s="202"/>
      <c r="C153" s="203"/>
      <c r="D153" s="204" t="s">
        <v>301</v>
      </c>
      <c r="E153" s="205" t="s">
        <v>1</v>
      </c>
      <c r="F153" s="206" t="s">
        <v>7213</v>
      </c>
      <c r="G153" s="203"/>
      <c r="H153" s="205" t="s">
        <v>1</v>
      </c>
      <c r="I153" s="207"/>
      <c r="J153" s="203"/>
      <c r="K153" s="203"/>
      <c r="L153" s="208"/>
      <c r="M153" s="209"/>
      <c r="N153" s="210"/>
      <c r="O153" s="210"/>
      <c r="P153" s="210"/>
      <c r="Q153" s="210"/>
      <c r="R153" s="210"/>
      <c r="S153" s="210"/>
      <c r="T153" s="211"/>
      <c r="AT153" s="212" t="s">
        <v>301</v>
      </c>
      <c r="AU153" s="212" t="s">
        <v>120</v>
      </c>
      <c r="AV153" s="13" t="s">
        <v>85</v>
      </c>
      <c r="AW153" s="13" t="s">
        <v>32</v>
      </c>
      <c r="AX153" s="13" t="s">
        <v>77</v>
      </c>
      <c r="AY153" s="212" t="s">
        <v>292</v>
      </c>
    </row>
    <row r="154" spans="1:65" s="14" customFormat="1" ht="11.25">
      <c r="B154" s="213"/>
      <c r="C154" s="214"/>
      <c r="D154" s="204" t="s">
        <v>301</v>
      </c>
      <c r="E154" s="215" t="s">
        <v>1</v>
      </c>
      <c r="F154" s="216" t="s">
        <v>7214</v>
      </c>
      <c r="G154" s="214"/>
      <c r="H154" s="217">
        <v>101.25</v>
      </c>
      <c r="I154" s="218"/>
      <c r="J154" s="214"/>
      <c r="K154" s="214"/>
      <c r="L154" s="219"/>
      <c r="M154" s="220"/>
      <c r="N154" s="221"/>
      <c r="O154" s="221"/>
      <c r="P154" s="221"/>
      <c r="Q154" s="221"/>
      <c r="R154" s="221"/>
      <c r="S154" s="221"/>
      <c r="T154" s="222"/>
      <c r="AT154" s="223" t="s">
        <v>301</v>
      </c>
      <c r="AU154" s="223" t="s">
        <v>120</v>
      </c>
      <c r="AV154" s="14" t="s">
        <v>120</v>
      </c>
      <c r="AW154" s="14" t="s">
        <v>32</v>
      </c>
      <c r="AX154" s="14" t="s">
        <v>77</v>
      </c>
      <c r="AY154" s="223" t="s">
        <v>292</v>
      </c>
    </row>
    <row r="155" spans="1:65" s="14" customFormat="1" ht="11.25">
      <c r="B155" s="213"/>
      <c r="C155" s="214"/>
      <c r="D155" s="204" t="s">
        <v>301</v>
      </c>
      <c r="E155" s="215" t="s">
        <v>1</v>
      </c>
      <c r="F155" s="216" t="s">
        <v>7215</v>
      </c>
      <c r="G155" s="214"/>
      <c r="H155" s="217">
        <v>90</v>
      </c>
      <c r="I155" s="218"/>
      <c r="J155" s="214"/>
      <c r="K155" s="214"/>
      <c r="L155" s="219"/>
      <c r="M155" s="220"/>
      <c r="N155" s="221"/>
      <c r="O155" s="221"/>
      <c r="P155" s="221"/>
      <c r="Q155" s="221"/>
      <c r="R155" s="221"/>
      <c r="S155" s="221"/>
      <c r="T155" s="222"/>
      <c r="AT155" s="223" t="s">
        <v>301</v>
      </c>
      <c r="AU155" s="223" t="s">
        <v>120</v>
      </c>
      <c r="AV155" s="14" t="s">
        <v>120</v>
      </c>
      <c r="AW155" s="14" t="s">
        <v>32</v>
      </c>
      <c r="AX155" s="14" t="s">
        <v>77</v>
      </c>
      <c r="AY155" s="223" t="s">
        <v>292</v>
      </c>
    </row>
    <row r="156" spans="1:65" s="16" customFormat="1" ht="11.25">
      <c r="B156" s="235"/>
      <c r="C156" s="236"/>
      <c r="D156" s="204" t="s">
        <v>301</v>
      </c>
      <c r="E156" s="237" t="s">
        <v>1</v>
      </c>
      <c r="F156" s="238" t="s">
        <v>316</v>
      </c>
      <c r="G156" s="236"/>
      <c r="H156" s="239">
        <v>191.25</v>
      </c>
      <c r="I156" s="240"/>
      <c r="J156" s="236"/>
      <c r="K156" s="236"/>
      <c r="L156" s="241"/>
      <c r="M156" s="242"/>
      <c r="N156" s="243"/>
      <c r="O156" s="243"/>
      <c r="P156" s="243"/>
      <c r="Q156" s="243"/>
      <c r="R156" s="243"/>
      <c r="S156" s="243"/>
      <c r="T156" s="244"/>
      <c r="AT156" s="245" t="s">
        <v>301</v>
      </c>
      <c r="AU156" s="245" t="s">
        <v>120</v>
      </c>
      <c r="AV156" s="16" t="s">
        <v>317</v>
      </c>
      <c r="AW156" s="16" t="s">
        <v>32</v>
      </c>
      <c r="AX156" s="16" t="s">
        <v>85</v>
      </c>
      <c r="AY156" s="245" t="s">
        <v>292</v>
      </c>
    </row>
    <row r="157" spans="1:65" s="2" customFormat="1" ht="21.75" customHeight="1">
      <c r="A157" s="35"/>
      <c r="B157" s="36"/>
      <c r="C157" s="189" t="s">
        <v>346</v>
      </c>
      <c r="D157" s="189" t="s">
        <v>294</v>
      </c>
      <c r="E157" s="190" t="s">
        <v>6302</v>
      </c>
      <c r="F157" s="191" t="s">
        <v>6303</v>
      </c>
      <c r="G157" s="192" t="s">
        <v>297</v>
      </c>
      <c r="H157" s="193">
        <v>3992.5</v>
      </c>
      <c r="I157" s="194"/>
      <c r="J157" s="195">
        <f>ROUND(I157*H157,2)</f>
        <v>0</v>
      </c>
      <c r="K157" s="191" t="s">
        <v>298</v>
      </c>
      <c r="L157" s="40"/>
      <c r="M157" s="196" t="s">
        <v>1</v>
      </c>
      <c r="N157" s="197" t="s">
        <v>42</v>
      </c>
      <c r="O157" s="72"/>
      <c r="P157" s="198">
        <f>O157*H157</f>
        <v>0</v>
      </c>
      <c r="Q157" s="198">
        <v>5.8E-4</v>
      </c>
      <c r="R157" s="198">
        <f>Q157*H157</f>
        <v>2.3156500000000002</v>
      </c>
      <c r="S157" s="198">
        <v>0</v>
      </c>
      <c r="T157" s="199">
        <f>S157*H157</f>
        <v>0</v>
      </c>
      <c r="U157" s="35"/>
      <c r="V157" s="35"/>
      <c r="W157" s="35"/>
      <c r="X157" s="35"/>
      <c r="Y157" s="35"/>
      <c r="Z157" s="35"/>
      <c r="AA157" s="35"/>
      <c r="AB157" s="35"/>
      <c r="AC157" s="35"/>
      <c r="AD157" s="35"/>
      <c r="AE157" s="35"/>
      <c r="AR157" s="200" t="s">
        <v>299</v>
      </c>
      <c r="AT157" s="200" t="s">
        <v>294</v>
      </c>
      <c r="AU157" s="200" t="s">
        <v>120</v>
      </c>
      <c r="AY157" s="18" t="s">
        <v>292</v>
      </c>
      <c r="BE157" s="201">
        <f>IF(N157="základní",J157,0)</f>
        <v>0</v>
      </c>
      <c r="BF157" s="201">
        <f>IF(N157="snížená",J157,0)</f>
        <v>0</v>
      </c>
      <c r="BG157" s="201">
        <f>IF(N157="zákl. přenesená",J157,0)</f>
        <v>0</v>
      </c>
      <c r="BH157" s="201">
        <f>IF(N157="sníž. přenesená",J157,0)</f>
        <v>0</v>
      </c>
      <c r="BI157" s="201">
        <f>IF(N157="nulová",J157,0)</f>
        <v>0</v>
      </c>
      <c r="BJ157" s="18" t="s">
        <v>85</v>
      </c>
      <c r="BK157" s="201">
        <f>ROUND(I157*H157,2)</f>
        <v>0</v>
      </c>
      <c r="BL157" s="18" t="s">
        <v>299</v>
      </c>
      <c r="BM157" s="200" t="s">
        <v>7216</v>
      </c>
    </row>
    <row r="158" spans="1:65" s="13" customFormat="1" ht="11.25">
      <c r="B158" s="202"/>
      <c r="C158" s="203"/>
      <c r="D158" s="204" t="s">
        <v>301</v>
      </c>
      <c r="E158" s="205" t="s">
        <v>1</v>
      </c>
      <c r="F158" s="206" t="s">
        <v>7204</v>
      </c>
      <c r="G158" s="203"/>
      <c r="H158" s="205" t="s">
        <v>1</v>
      </c>
      <c r="I158" s="207"/>
      <c r="J158" s="203"/>
      <c r="K158" s="203"/>
      <c r="L158" s="208"/>
      <c r="M158" s="209"/>
      <c r="N158" s="210"/>
      <c r="O158" s="210"/>
      <c r="P158" s="210"/>
      <c r="Q158" s="210"/>
      <c r="R158" s="210"/>
      <c r="S158" s="210"/>
      <c r="T158" s="211"/>
      <c r="AT158" s="212" t="s">
        <v>301</v>
      </c>
      <c r="AU158" s="212" t="s">
        <v>120</v>
      </c>
      <c r="AV158" s="13" t="s">
        <v>85</v>
      </c>
      <c r="AW158" s="13" t="s">
        <v>32</v>
      </c>
      <c r="AX158" s="13" t="s">
        <v>77</v>
      </c>
      <c r="AY158" s="212" t="s">
        <v>292</v>
      </c>
    </row>
    <row r="159" spans="1:65" s="14" customFormat="1" ht="11.25">
      <c r="B159" s="213"/>
      <c r="C159" s="214"/>
      <c r="D159" s="204" t="s">
        <v>301</v>
      </c>
      <c r="E159" s="215" t="s">
        <v>1</v>
      </c>
      <c r="F159" s="216" t="s">
        <v>7217</v>
      </c>
      <c r="G159" s="214"/>
      <c r="H159" s="217">
        <v>1461</v>
      </c>
      <c r="I159" s="218"/>
      <c r="J159" s="214"/>
      <c r="K159" s="214"/>
      <c r="L159" s="219"/>
      <c r="M159" s="220"/>
      <c r="N159" s="221"/>
      <c r="O159" s="221"/>
      <c r="P159" s="221"/>
      <c r="Q159" s="221"/>
      <c r="R159" s="221"/>
      <c r="S159" s="221"/>
      <c r="T159" s="222"/>
      <c r="AT159" s="223" t="s">
        <v>301</v>
      </c>
      <c r="AU159" s="223" t="s">
        <v>120</v>
      </c>
      <c r="AV159" s="14" t="s">
        <v>120</v>
      </c>
      <c r="AW159" s="14" t="s">
        <v>32</v>
      </c>
      <c r="AX159" s="14" t="s">
        <v>77</v>
      </c>
      <c r="AY159" s="223" t="s">
        <v>292</v>
      </c>
    </row>
    <row r="160" spans="1:65" s="14" customFormat="1" ht="11.25">
      <c r="B160" s="213"/>
      <c r="C160" s="214"/>
      <c r="D160" s="204" t="s">
        <v>301</v>
      </c>
      <c r="E160" s="215" t="s">
        <v>1</v>
      </c>
      <c r="F160" s="216" t="s">
        <v>7218</v>
      </c>
      <c r="G160" s="214"/>
      <c r="H160" s="217">
        <v>1995</v>
      </c>
      <c r="I160" s="218"/>
      <c r="J160" s="214"/>
      <c r="K160" s="214"/>
      <c r="L160" s="219"/>
      <c r="M160" s="220"/>
      <c r="N160" s="221"/>
      <c r="O160" s="221"/>
      <c r="P160" s="221"/>
      <c r="Q160" s="221"/>
      <c r="R160" s="221"/>
      <c r="S160" s="221"/>
      <c r="T160" s="222"/>
      <c r="AT160" s="223" t="s">
        <v>301</v>
      </c>
      <c r="AU160" s="223" t="s">
        <v>120</v>
      </c>
      <c r="AV160" s="14" t="s">
        <v>120</v>
      </c>
      <c r="AW160" s="14" t="s">
        <v>32</v>
      </c>
      <c r="AX160" s="14" t="s">
        <v>77</v>
      </c>
      <c r="AY160" s="223" t="s">
        <v>292</v>
      </c>
    </row>
    <row r="161" spans="1:65" s="14" customFormat="1" ht="11.25">
      <c r="B161" s="213"/>
      <c r="C161" s="214"/>
      <c r="D161" s="204" t="s">
        <v>301</v>
      </c>
      <c r="E161" s="215" t="s">
        <v>1</v>
      </c>
      <c r="F161" s="216" t="s">
        <v>7219</v>
      </c>
      <c r="G161" s="214"/>
      <c r="H161" s="217">
        <v>132.5</v>
      </c>
      <c r="I161" s="218"/>
      <c r="J161" s="214"/>
      <c r="K161" s="214"/>
      <c r="L161" s="219"/>
      <c r="M161" s="220"/>
      <c r="N161" s="221"/>
      <c r="O161" s="221"/>
      <c r="P161" s="221"/>
      <c r="Q161" s="221"/>
      <c r="R161" s="221"/>
      <c r="S161" s="221"/>
      <c r="T161" s="222"/>
      <c r="AT161" s="223" t="s">
        <v>301</v>
      </c>
      <c r="AU161" s="223" t="s">
        <v>120</v>
      </c>
      <c r="AV161" s="14" t="s">
        <v>120</v>
      </c>
      <c r="AW161" s="14" t="s">
        <v>32</v>
      </c>
      <c r="AX161" s="14" t="s">
        <v>77</v>
      </c>
      <c r="AY161" s="223" t="s">
        <v>292</v>
      </c>
    </row>
    <row r="162" spans="1:65" s="14" customFormat="1" ht="11.25">
      <c r="B162" s="213"/>
      <c r="C162" s="214"/>
      <c r="D162" s="204" t="s">
        <v>301</v>
      </c>
      <c r="E162" s="215" t="s">
        <v>1</v>
      </c>
      <c r="F162" s="216" t="s">
        <v>7220</v>
      </c>
      <c r="G162" s="214"/>
      <c r="H162" s="217">
        <v>308</v>
      </c>
      <c r="I162" s="218"/>
      <c r="J162" s="214"/>
      <c r="K162" s="214"/>
      <c r="L162" s="219"/>
      <c r="M162" s="220"/>
      <c r="N162" s="221"/>
      <c r="O162" s="221"/>
      <c r="P162" s="221"/>
      <c r="Q162" s="221"/>
      <c r="R162" s="221"/>
      <c r="S162" s="221"/>
      <c r="T162" s="222"/>
      <c r="AT162" s="223" t="s">
        <v>301</v>
      </c>
      <c r="AU162" s="223" t="s">
        <v>120</v>
      </c>
      <c r="AV162" s="14" t="s">
        <v>120</v>
      </c>
      <c r="AW162" s="14" t="s">
        <v>32</v>
      </c>
      <c r="AX162" s="14" t="s">
        <v>77</v>
      </c>
      <c r="AY162" s="223" t="s">
        <v>292</v>
      </c>
    </row>
    <row r="163" spans="1:65" s="14" customFormat="1" ht="11.25">
      <c r="B163" s="213"/>
      <c r="C163" s="214"/>
      <c r="D163" s="204" t="s">
        <v>301</v>
      </c>
      <c r="E163" s="215" t="s">
        <v>1</v>
      </c>
      <c r="F163" s="216" t="s">
        <v>7221</v>
      </c>
      <c r="G163" s="214"/>
      <c r="H163" s="217">
        <v>96</v>
      </c>
      <c r="I163" s="218"/>
      <c r="J163" s="214"/>
      <c r="K163" s="214"/>
      <c r="L163" s="219"/>
      <c r="M163" s="220"/>
      <c r="N163" s="221"/>
      <c r="O163" s="221"/>
      <c r="P163" s="221"/>
      <c r="Q163" s="221"/>
      <c r="R163" s="221"/>
      <c r="S163" s="221"/>
      <c r="T163" s="222"/>
      <c r="AT163" s="223" t="s">
        <v>301</v>
      </c>
      <c r="AU163" s="223" t="s">
        <v>120</v>
      </c>
      <c r="AV163" s="14" t="s">
        <v>120</v>
      </c>
      <c r="AW163" s="14" t="s">
        <v>32</v>
      </c>
      <c r="AX163" s="14" t="s">
        <v>77</v>
      </c>
      <c r="AY163" s="223" t="s">
        <v>292</v>
      </c>
    </row>
    <row r="164" spans="1:65" s="15" customFormat="1" ht="11.25">
      <c r="B164" s="224"/>
      <c r="C164" s="225"/>
      <c r="D164" s="204" t="s">
        <v>301</v>
      </c>
      <c r="E164" s="226" t="s">
        <v>1</v>
      </c>
      <c r="F164" s="227" t="s">
        <v>304</v>
      </c>
      <c r="G164" s="225"/>
      <c r="H164" s="228">
        <v>3992.5</v>
      </c>
      <c r="I164" s="229"/>
      <c r="J164" s="225"/>
      <c r="K164" s="225"/>
      <c r="L164" s="230"/>
      <c r="M164" s="231"/>
      <c r="N164" s="232"/>
      <c r="O164" s="232"/>
      <c r="P164" s="232"/>
      <c r="Q164" s="232"/>
      <c r="R164" s="232"/>
      <c r="S164" s="232"/>
      <c r="T164" s="233"/>
      <c r="AT164" s="234" t="s">
        <v>301</v>
      </c>
      <c r="AU164" s="234" t="s">
        <v>120</v>
      </c>
      <c r="AV164" s="15" t="s">
        <v>299</v>
      </c>
      <c r="AW164" s="15" t="s">
        <v>32</v>
      </c>
      <c r="AX164" s="15" t="s">
        <v>85</v>
      </c>
      <c r="AY164" s="234" t="s">
        <v>292</v>
      </c>
    </row>
    <row r="165" spans="1:65" s="2" customFormat="1" ht="21.75" customHeight="1">
      <c r="A165" s="35"/>
      <c r="B165" s="36"/>
      <c r="C165" s="189" t="s">
        <v>352</v>
      </c>
      <c r="D165" s="189" t="s">
        <v>294</v>
      </c>
      <c r="E165" s="190" t="s">
        <v>6306</v>
      </c>
      <c r="F165" s="191" t="s">
        <v>6307</v>
      </c>
      <c r="G165" s="192" t="s">
        <v>297</v>
      </c>
      <c r="H165" s="193">
        <v>3992.5</v>
      </c>
      <c r="I165" s="194"/>
      <c r="J165" s="195">
        <f>ROUND(I165*H165,2)</f>
        <v>0</v>
      </c>
      <c r="K165" s="191" t="s">
        <v>298</v>
      </c>
      <c r="L165" s="40"/>
      <c r="M165" s="196" t="s">
        <v>1</v>
      </c>
      <c r="N165" s="197" t="s">
        <v>42</v>
      </c>
      <c r="O165" s="72"/>
      <c r="P165" s="198">
        <f>O165*H165</f>
        <v>0</v>
      </c>
      <c r="Q165" s="198">
        <v>0</v>
      </c>
      <c r="R165" s="198">
        <f>Q165*H165</f>
        <v>0</v>
      </c>
      <c r="S165" s="198">
        <v>0</v>
      </c>
      <c r="T165" s="199">
        <f>S165*H165</f>
        <v>0</v>
      </c>
      <c r="U165" s="35"/>
      <c r="V165" s="35"/>
      <c r="W165" s="35"/>
      <c r="X165" s="35"/>
      <c r="Y165" s="35"/>
      <c r="Z165" s="35"/>
      <c r="AA165" s="35"/>
      <c r="AB165" s="35"/>
      <c r="AC165" s="35"/>
      <c r="AD165" s="35"/>
      <c r="AE165" s="35"/>
      <c r="AR165" s="200" t="s">
        <v>299</v>
      </c>
      <c r="AT165" s="200" t="s">
        <v>294</v>
      </c>
      <c r="AU165" s="200" t="s">
        <v>120</v>
      </c>
      <c r="AY165" s="18" t="s">
        <v>292</v>
      </c>
      <c r="BE165" s="201">
        <f>IF(N165="základní",J165,0)</f>
        <v>0</v>
      </c>
      <c r="BF165" s="201">
        <f>IF(N165="snížená",J165,0)</f>
        <v>0</v>
      </c>
      <c r="BG165" s="201">
        <f>IF(N165="zákl. přenesená",J165,0)</f>
        <v>0</v>
      </c>
      <c r="BH165" s="201">
        <f>IF(N165="sníž. přenesená",J165,0)</f>
        <v>0</v>
      </c>
      <c r="BI165" s="201">
        <f>IF(N165="nulová",J165,0)</f>
        <v>0</v>
      </c>
      <c r="BJ165" s="18" t="s">
        <v>85</v>
      </c>
      <c r="BK165" s="201">
        <f>ROUND(I165*H165,2)</f>
        <v>0</v>
      </c>
      <c r="BL165" s="18" t="s">
        <v>299</v>
      </c>
      <c r="BM165" s="200" t="s">
        <v>7222</v>
      </c>
    </row>
    <row r="166" spans="1:65" s="2" customFormat="1" ht="33" customHeight="1">
      <c r="A166" s="35"/>
      <c r="B166" s="36"/>
      <c r="C166" s="189" t="s">
        <v>357</v>
      </c>
      <c r="D166" s="189" t="s">
        <v>294</v>
      </c>
      <c r="E166" s="190" t="s">
        <v>342</v>
      </c>
      <c r="F166" s="191" t="s">
        <v>4816</v>
      </c>
      <c r="G166" s="192" t="s">
        <v>307</v>
      </c>
      <c r="H166" s="193">
        <v>8019.69</v>
      </c>
      <c r="I166" s="194"/>
      <c r="J166" s="195">
        <f>ROUND(I166*H166,2)</f>
        <v>0</v>
      </c>
      <c r="K166" s="191" t="s">
        <v>298</v>
      </c>
      <c r="L166" s="40"/>
      <c r="M166" s="196" t="s">
        <v>1</v>
      </c>
      <c r="N166" s="197" t="s">
        <v>42</v>
      </c>
      <c r="O166" s="72"/>
      <c r="P166" s="198">
        <f>O166*H166</f>
        <v>0</v>
      </c>
      <c r="Q166" s="198">
        <v>0</v>
      </c>
      <c r="R166" s="198">
        <f>Q166*H166</f>
        <v>0</v>
      </c>
      <c r="S166" s="198">
        <v>0</v>
      </c>
      <c r="T166" s="199">
        <f>S166*H166</f>
        <v>0</v>
      </c>
      <c r="U166" s="35"/>
      <c r="V166" s="35"/>
      <c r="W166" s="35"/>
      <c r="X166" s="35"/>
      <c r="Y166" s="35"/>
      <c r="Z166" s="35"/>
      <c r="AA166" s="35"/>
      <c r="AB166" s="35"/>
      <c r="AC166" s="35"/>
      <c r="AD166" s="35"/>
      <c r="AE166" s="35"/>
      <c r="AR166" s="200" t="s">
        <v>299</v>
      </c>
      <c r="AT166" s="200" t="s">
        <v>294</v>
      </c>
      <c r="AU166" s="200" t="s">
        <v>120</v>
      </c>
      <c r="AY166" s="18" t="s">
        <v>292</v>
      </c>
      <c r="BE166" s="201">
        <f>IF(N166="základní",J166,0)</f>
        <v>0</v>
      </c>
      <c r="BF166" s="201">
        <f>IF(N166="snížená",J166,0)</f>
        <v>0</v>
      </c>
      <c r="BG166" s="201">
        <f>IF(N166="zákl. přenesená",J166,0)</f>
        <v>0</v>
      </c>
      <c r="BH166" s="201">
        <f>IF(N166="sníž. přenesená",J166,0)</f>
        <v>0</v>
      </c>
      <c r="BI166" s="201">
        <f>IF(N166="nulová",J166,0)</f>
        <v>0</v>
      </c>
      <c r="BJ166" s="18" t="s">
        <v>85</v>
      </c>
      <c r="BK166" s="201">
        <f>ROUND(I166*H166,2)</f>
        <v>0</v>
      </c>
      <c r="BL166" s="18" t="s">
        <v>299</v>
      </c>
      <c r="BM166" s="200" t="s">
        <v>7223</v>
      </c>
    </row>
    <row r="167" spans="1:65" s="14" customFormat="1" ht="22.5">
      <c r="B167" s="213"/>
      <c r="C167" s="214"/>
      <c r="D167" s="204" t="s">
        <v>301</v>
      </c>
      <c r="E167" s="215" t="s">
        <v>1</v>
      </c>
      <c r="F167" s="216" t="s">
        <v>4818</v>
      </c>
      <c r="G167" s="214"/>
      <c r="H167" s="217">
        <v>8019.69</v>
      </c>
      <c r="I167" s="218"/>
      <c r="J167" s="214"/>
      <c r="K167" s="214"/>
      <c r="L167" s="219"/>
      <c r="M167" s="220"/>
      <c r="N167" s="221"/>
      <c r="O167" s="221"/>
      <c r="P167" s="221"/>
      <c r="Q167" s="221"/>
      <c r="R167" s="221"/>
      <c r="S167" s="221"/>
      <c r="T167" s="222"/>
      <c r="AT167" s="223" t="s">
        <v>301</v>
      </c>
      <c r="AU167" s="223" t="s">
        <v>120</v>
      </c>
      <c r="AV167" s="14" t="s">
        <v>120</v>
      </c>
      <c r="AW167" s="14" t="s">
        <v>32</v>
      </c>
      <c r="AX167" s="14" t="s">
        <v>85</v>
      </c>
      <c r="AY167" s="223" t="s">
        <v>292</v>
      </c>
    </row>
    <row r="168" spans="1:65" s="2" customFormat="1" ht="33" customHeight="1">
      <c r="A168" s="35"/>
      <c r="B168" s="36"/>
      <c r="C168" s="189" t="s">
        <v>362</v>
      </c>
      <c r="D168" s="189" t="s">
        <v>294</v>
      </c>
      <c r="E168" s="190" t="s">
        <v>347</v>
      </c>
      <c r="F168" s="191" t="s">
        <v>4819</v>
      </c>
      <c r="G168" s="192" t="s">
        <v>307</v>
      </c>
      <c r="H168" s="193">
        <v>1082.31</v>
      </c>
      <c r="I168" s="194"/>
      <c r="J168" s="195">
        <f>ROUND(I168*H168,2)</f>
        <v>0</v>
      </c>
      <c r="K168" s="191" t="s">
        <v>298</v>
      </c>
      <c r="L168" s="40"/>
      <c r="M168" s="196" t="s">
        <v>1</v>
      </c>
      <c r="N168" s="197" t="s">
        <v>42</v>
      </c>
      <c r="O168" s="72"/>
      <c r="P168" s="198">
        <f>O168*H168</f>
        <v>0</v>
      </c>
      <c r="Q168" s="198">
        <v>0</v>
      </c>
      <c r="R168" s="198">
        <f>Q168*H168</f>
        <v>0</v>
      </c>
      <c r="S168" s="198">
        <v>0</v>
      </c>
      <c r="T168" s="199">
        <f>S168*H168</f>
        <v>0</v>
      </c>
      <c r="U168" s="35"/>
      <c r="V168" s="35"/>
      <c r="W168" s="35"/>
      <c r="X168" s="35"/>
      <c r="Y168" s="35"/>
      <c r="Z168" s="35"/>
      <c r="AA168" s="35"/>
      <c r="AB168" s="35"/>
      <c r="AC168" s="35"/>
      <c r="AD168" s="35"/>
      <c r="AE168" s="35"/>
      <c r="AR168" s="200" t="s">
        <v>299</v>
      </c>
      <c r="AT168" s="200" t="s">
        <v>294</v>
      </c>
      <c r="AU168" s="200" t="s">
        <v>120</v>
      </c>
      <c r="AY168" s="18" t="s">
        <v>292</v>
      </c>
      <c r="BE168" s="201">
        <f>IF(N168="základní",J168,0)</f>
        <v>0</v>
      </c>
      <c r="BF168" s="201">
        <f>IF(N168="snížená",J168,0)</f>
        <v>0</v>
      </c>
      <c r="BG168" s="201">
        <f>IF(N168="zákl. přenesená",J168,0)</f>
        <v>0</v>
      </c>
      <c r="BH168" s="201">
        <f>IF(N168="sníž. přenesená",J168,0)</f>
        <v>0</v>
      </c>
      <c r="BI168" s="201">
        <f>IF(N168="nulová",J168,0)</f>
        <v>0</v>
      </c>
      <c r="BJ168" s="18" t="s">
        <v>85</v>
      </c>
      <c r="BK168" s="201">
        <f>ROUND(I168*H168,2)</f>
        <v>0</v>
      </c>
      <c r="BL168" s="18" t="s">
        <v>299</v>
      </c>
      <c r="BM168" s="200" t="s">
        <v>7224</v>
      </c>
    </row>
    <row r="169" spans="1:65" s="13" customFormat="1" ht="11.25">
      <c r="B169" s="202"/>
      <c r="C169" s="203"/>
      <c r="D169" s="204" t="s">
        <v>301</v>
      </c>
      <c r="E169" s="205" t="s">
        <v>1</v>
      </c>
      <c r="F169" s="206" t="s">
        <v>4821</v>
      </c>
      <c r="G169" s="203"/>
      <c r="H169" s="205" t="s">
        <v>1</v>
      </c>
      <c r="I169" s="207"/>
      <c r="J169" s="203"/>
      <c r="K169" s="203"/>
      <c r="L169" s="208"/>
      <c r="M169" s="209"/>
      <c r="N169" s="210"/>
      <c r="O169" s="210"/>
      <c r="P169" s="210"/>
      <c r="Q169" s="210"/>
      <c r="R169" s="210"/>
      <c r="S169" s="210"/>
      <c r="T169" s="211"/>
      <c r="AT169" s="212" t="s">
        <v>301</v>
      </c>
      <c r="AU169" s="212" t="s">
        <v>120</v>
      </c>
      <c r="AV169" s="13" t="s">
        <v>85</v>
      </c>
      <c r="AW169" s="13" t="s">
        <v>32</v>
      </c>
      <c r="AX169" s="13" t="s">
        <v>77</v>
      </c>
      <c r="AY169" s="212" t="s">
        <v>292</v>
      </c>
    </row>
    <row r="170" spans="1:65" s="14" customFormat="1" ht="11.25">
      <c r="B170" s="213"/>
      <c r="C170" s="214"/>
      <c r="D170" s="204" t="s">
        <v>301</v>
      </c>
      <c r="E170" s="215" t="s">
        <v>1</v>
      </c>
      <c r="F170" s="216" t="s">
        <v>7225</v>
      </c>
      <c r="G170" s="214"/>
      <c r="H170" s="217">
        <v>1082.31</v>
      </c>
      <c r="I170" s="218"/>
      <c r="J170" s="214"/>
      <c r="K170" s="214"/>
      <c r="L170" s="219"/>
      <c r="M170" s="220"/>
      <c r="N170" s="221"/>
      <c r="O170" s="221"/>
      <c r="P170" s="221"/>
      <c r="Q170" s="221"/>
      <c r="R170" s="221"/>
      <c r="S170" s="221"/>
      <c r="T170" s="222"/>
      <c r="AT170" s="223" t="s">
        <v>301</v>
      </c>
      <c r="AU170" s="223" t="s">
        <v>120</v>
      </c>
      <c r="AV170" s="14" t="s">
        <v>120</v>
      </c>
      <c r="AW170" s="14" t="s">
        <v>32</v>
      </c>
      <c r="AX170" s="14" t="s">
        <v>77</v>
      </c>
      <c r="AY170" s="223" t="s">
        <v>292</v>
      </c>
    </row>
    <row r="171" spans="1:65" s="15" customFormat="1" ht="11.25">
      <c r="B171" s="224"/>
      <c r="C171" s="225"/>
      <c r="D171" s="204" t="s">
        <v>301</v>
      </c>
      <c r="E171" s="226" t="s">
        <v>4795</v>
      </c>
      <c r="F171" s="227" t="s">
        <v>304</v>
      </c>
      <c r="G171" s="225"/>
      <c r="H171" s="228">
        <v>1082.31</v>
      </c>
      <c r="I171" s="229"/>
      <c r="J171" s="225"/>
      <c r="K171" s="225"/>
      <c r="L171" s="230"/>
      <c r="M171" s="231"/>
      <c r="N171" s="232"/>
      <c r="O171" s="232"/>
      <c r="P171" s="232"/>
      <c r="Q171" s="232"/>
      <c r="R171" s="232"/>
      <c r="S171" s="232"/>
      <c r="T171" s="233"/>
      <c r="AT171" s="234" t="s">
        <v>301</v>
      </c>
      <c r="AU171" s="234" t="s">
        <v>120</v>
      </c>
      <c r="AV171" s="15" t="s">
        <v>299</v>
      </c>
      <c r="AW171" s="15" t="s">
        <v>32</v>
      </c>
      <c r="AX171" s="15" t="s">
        <v>85</v>
      </c>
      <c r="AY171" s="234" t="s">
        <v>292</v>
      </c>
    </row>
    <row r="172" spans="1:65" s="2" customFormat="1" ht="37.9" customHeight="1">
      <c r="A172" s="35"/>
      <c r="B172" s="36"/>
      <c r="C172" s="189" t="s">
        <v>368</v>
      </c>
      <c r="D172" s="189" t="s">
        <v>294</v>
      </c>
      <c r="E172" s="190" t="s">
        <v>353</v>
      </c>
      <c r="F172" s="191" t="s">
        <v>4823</v>
      </c>
      <c r="G172" s="192" t="s">
        <v>307</v>
      </c>
      <c r="H172" s="193">
        <v>16234.65</v>
      </c>
      <c r="I172" s="194"/>
      <c r="J172" s="195">
        <f>ROUND(I172*H172,2)</f>
        <v>0</v>
      </c>
      <c r="K172" s="191" t="s">
        <v>298</v>
      </c>
      <c r="L172" s="40"/>
      <c r="M172" s="196" t="s">
        <v>1</v>
      </c>
      <c r="N172" s="197" t="s">
        <v>42</v>
      </c>
      <c r="O172" s="72"/>
      <c r="P172" s="198">
        <f>O172*H172</f>
        <v>0</v>
      </c>
      <c r="Q172" s="198">
        <v>0</v>
      </c>
      <c r="R172" s="198">
        <f>Q172*H172</f>
        <v>0</v>
      </c>
      <c r="S172" s="198">
        <v>0</v>
      </c>
      <c r="T172" s="199">
        <f>S172*H172</f>
        <v>0</v>
      </c>
      <c r="U172" s="35"/>
      <c r="V172" s="35"/>
      <c r="W172" s="35"/>
      <c r="X172" s="35"/>
      <c r="Y172" s="35"/>
      <c r="Z172" s="35"/>
      <c r="AA172" s="35"/>
      <c r="AB172" s="35"/>
      <c r="AC172" s="35"/>
      <c r="AD172" s="35"/>
      <c r="AE172" s="35"/>
      <c r="AR172" s="200" t="s">
        <v>299</v>
      </c>
      <c r="AT172" s="200" t="s">
        <v>294</v>
      </c>
      <c r="AU172" s="200" t="s">
        <v>120</v>
      </c>
      <c r="AY172" s="18" t="s">
        <v>292</v>
      </c>
      <c r="BE172" s="201">
        <f>IF(N172="základní",J172,0)</f>
        <v>0</v>
      </c>
      <c r="BF172" s="201">
        <f>IF(N172="snížená",J172,0)</f>
        <v>0</v>
      </c>
      <c r="BG172" s="201">
        <f>IF(N172="zákl. přenesená",J172,0)</f>
        <v>0</v>
      </c>
      <c r="BH172" s="201">
        <f>IF(N172="sníž. přenesená",J172,0)</f>
        <v>0</v>
      </c>
      <c r="BI172" s="201">
        <f>IF(N172="nulová",J172,0)</f>
        <v>0</v>
      </c>
      <c r="BJ172" s="18" t="s">
        <v>85</v>
      </c>
      <c r="BK172" s="201">
        <f>ROUND(I172*H172,2)</f>
        <v>0</v>
      </c>
      <c r="BL172" s="18" t="s">
        <v>299</v>
      </c>
      <c r="BM172" s="200" t="s">
        <v>7226</v>
      </c>
    </row>
    <row r="173" spans="1:65" s="14" customFormat="1" ht="11.25">
      <c r="B173" s="213"/>
      <c r="C173" s="214"/>
      <c r="D173" s="204" t="s">
        <v>301</v>
      </c>
      <c r="E173" s="215" t="s">
        <v>1</v>
      </c>
      <c r="F173" s="216" t="s">
        <v>4825</v>
      </c>
      <c r="G173" s="214"/>
      <c r="H173" s="217">
        <v>16234.65</v>
      </c>
      <c r="I173" s="218"/>
      <c r="J173" s="214"/>
      <c r="K173" s="214"/>
      <c r="L173" s="219"/>
      <c r="M173" s="220"/>
      <c r="N173" s="221"/>
      <c r="O173" s="221"/>
      <c r="P173" s="221"/>
      <c r="Q173" s="221"/>
      <c r="R173" s="221"/>
      <c r="S173" s="221"/>
      <c r="T173" s="222"/>
      <c r="AT173" s="223" t="s">
        <v>301</v>
      </c>
      <c r="AU173" s="223" t="s">
        <v>120</v>
      </c>
      <c r="AV173" s="14" t="s">
        <v>120</v>
      </c>
      <c r="AW173" s="14" t="s">
        <v>32</v>
      </c>
      <c r="AX173" s="14" t="s">
        <v>85</v>
      </c>
      <c r="AY173" s="223" t="s">
        <v>292</v>
      </c>
    </row>
    <row r="174" spans="1:65" s="2" customFormat="1" ht="24.2" customHeight="1">
      <c r="A174" s="35"/>
      <c r="B174" s="36"/>
      <c r="C174" s="189" t="s">
        <v>372</v>
      </c>
      <c r="D174" s="189" t="s">
        <v>294</v>
      </c>
      <c r="E174" s="190" t="s">
        <v>358</v>
      </c>
      <c r="F174" s="191" t="s">
        <v>4826</v>
      </c>
      <c r="G174" s="192" t="s">
        <v>307</v>
      </c>
      <c r="H174" s="193">
        <v>8019.69</v>
      </c>
      <c r="I174" s="194"/>
      <c r="J174" s="195">
        <f>ROUND(I174*H174,2)</f>
        <v>0</v>
      </c>
      <c r="K174" s="191" t="s">
        <v>298</v>
      </c>
      <c r="L174" s="40"/>
      <c r="M174" s="196" t="s">
        <v>1</v>
      </c>
      <c r="N174" s="197" t="s">
        <v>42</v>
      </c>
      <c r="O174" s="72"/>
      <c r="P174" s="198">
        <f>O174*H174</f>
        <v>0</v>
      </c>
      <c r="Q174" s="198">
        <v>0</v>
      </c>
      <c r="R174" s="198">
        <f>Q174*H174</f>
        <v>0</v>
      </c>
      <c r="S174" s="198">
        <v>0</v>
      </c>
      <c r="T174" s="199">
        <f>S174*H174</f>
        <v>0</v>
      </c>
      <c r="U174" s="35"/>
      <c r="V174" s="35"/>
      <c r="W174" s="35"/>
      <c r="X174" s="35"/>
      <c r="Y174" s="35"/>
      <c r="Z174" s="35"/>
      <c r="AA174" s="35"/>
      <c r="AB174" s="35"/>
      <c r="AC174" s="35"/>
      <c r="AD174" s="35"/>
      <c r="AE174" s="35"/>
      <c r="AR174" s="200" t="s">
        <v>299</v>
      </c>
      <c r="AT174" s="200" t="s">
        <v>294</v>
      </c>
      <c r="AU174" s="200" t="s">
        <v>120</v>
      </c>
      <c r="AY174" s="18" t="s">
        <v>292</v>
      </c>
      <c r="BE174" s="201">
        <f>IF(N174="základní",J174,0)</f>
        <v>0</v>
      </c>
      <c r="BF174" s="201">
        <f>IF(N174="snížená",J174,0)</f>
        <v>0</v>
      </c>
      <c r="BG174" s="201">
        <f>IF(N174="zákl. přenesená",J174,0)</f>
        <v>0</v>
      </c>
      <c r="BH174" s="201">
        <f>IF(N174="sníž. přenesená",J174,0)</f>
        <v>0</v>
      </c>
      <c r="BI174" s="201">
        <f>IF(N174="nulová",J174,0)</f>
        <v>0</v>
      </c>
      <c r="BJ174" s="18" t="s">
        <v>85</v>
      </c>
      <c r="BK174" s="201">
        <f>ROUND(I174*H174,2)</f>
        <v>0</v>
      </c>
      <c r="BL174" s="18" t="s">
        <v>299</v>
      </c>
      <c r="BM174" s="200" t="s">
        <v>7227</v>
      </c>
    </row>
    <row r="175" spans="1:65" s="14" customFormat="1" ht="11.25">
      <c r="B175" s="213"/>
      <c r="C175" s="214"/>
      <c r="D175" s="204" t="s">
        <v>301</v>
      </c>
      <c r="E175" s="215" t="s">
        <v>1</v>
      </c>
      <c r="F175" s="216" t="s">
        <v>4828</v>
      </c>
      <c r="G175" s="214"/>
      <c r="H175" s="217">
        <v>1082.31</v>
      </c>
      <c r="I175" s="218"/>
      <c r="J175" s="214"/>
      <c r="K175" s="214"/>
      <c r="L175" s="219"/>
      <c r="M175" s="220"/>
      <c r="N175" s="221"/>
      <c r="O175" s="221"/>
      <c r="P175" s="221"/>
      <c r="Q175" s="221"/>
      <c r="R175" s="221"/>
      <c r="S175" s="221"/>
      <c r="T175" s="222"/>
      <c r="AT175" s="223" t="s">
        <v>301</v>
      </c>
      <c r="AU175" s="223" t="s">
        <v>120</v>
      </c>
      <c r="AV175" s="14" t="s">
        <v>120</v>
      </c>
      <c r="AW175" s="14" t="s">
        <v>32</v>
      </c>
      <c r="AX175" s="14" t="s">
        <v>77</v>
      </c>
      <c r="AY175" s="223" t="s">
        <v>292</v>
      </c>
    </row>
    <row r="176" spans="1:65" s="14" customFormat="1" ht="11.25">
      <c r="B176" s="213"/>
      <c r="C176" s="214"/>
      <c r="D176" s="204" t="s">
        <v>301</v>
      </c>
      <c r="E176" s="215" t="s">
        <v>1</v>
      </c>
      <c r="F176" s="216" t="s">
        <v>4829</v>
      </c>
      <c r="G176" s="214"/>
      <c r="H176" s="217">
        <v>6937.38</v>
      </c>
      <c r="I176" s="218"/>
      <c r="J176" s="214"/>
      <c r="K176" s="214"/>
      <c r="L176" s="219"/>
      <c r="M176" s="220"/>
      <c r="N176" s="221"/>
      <c r="O176" s="221"/>
      <c r="P176" s="221"/>
      <c r="Q176" s="221"/>
      <c r="R176" s="221"/>
      <c r="S176" s="221"/>
      <c r="T176" s="222"/>
      <c r="AT176" s="223" t="s">
        <v>301</v>
      </c>
      <c r="AU176" s="223" t="s">
        <v>120</v>
      </c>
      <c r="AV176" s="14" t="s">
        <v>120</v>
      </c>
      <c r="AW176" s="14" t="s">
        <v>32</v>
      </c>
      <c r="AX176" s="14" t="s">
        <v>77</v>
      </c>
      <c r="AY176" s="223" t="s">
        <v>292</v>
      </c>
    </row>
    <row r="177" spans="1:65" s="15" customFormat="1" ht="11.25">
      <c r="B177" s="224"/>
      <c r="C177" s="225"/>
      <c r="D177" s="204" t="s">
        <v>301</v>
      </c>
      <c r="E177" s="226" t="s">
        <v>1</v>
      </c>
      <c r="F177" s="227" t="s">
        <v>304</v>
      </c>
      <c r="G177" s="225"/>
      <c r="H177" s="228">
        <v>8019.6900000000005</v>
      </c>
      <c r="I177" s="229"/>
      <c r="J177" s="225"/>
      <c r="K177" s="225"/>
      <c r="L177" s="230"/>
      <c r="M177" s="231"/>
      <c r="N177" s="232"/>
      <c r="O177" s="232"/>
      <c r="P177" s="232"/>
      <c r="Q177" s="232"/>
      <c r="R177" s="232"/>
      <c r="S177" s="232"/>
      <c r="T177" s="233"/>
      <c r="AT177" s="234" t="s">
        <v>301</v>
      </c>
      <c r="AU177" s="234" t="s">
        <v>120</v>
      </c>
      <c r="AV177" s="15" t="s">
        <v>299</v>
      </c>
      <c r="AW177" s="15" t="s">
        <v>32</v>
      </c>
      <c r="AX177" s="15" t="s">
        <v>85</v>
      </c>
      <c r="AY177" s="234" t="s">
        <v>292</v>
      </c>
    </row>
    <row r="178" spans="1:65" s="2" customFormat="1" ht="33" customHeight="1">
      <c r="A178" s="35"/>
      <c r="B178" s="36"/>
      <c r="C178" s="189" t="s">
        <v>399</v>
      </c>
      <c r="D178" s="189" t="s">
        <v>294</v>
      </c>
      <c r="E178" s="190" t="s">
        <v>363</v>
      </c>
      <c r="F178" s="191" t="s">
        <v>364</v>
      </c>
      <c r="G178" s="192" t="s">
        <v>365</v>
      </c>
      <c r="H178" s="193">
        <v>1948.1579999999999</v>
      </c>
      <c r="I178" s="194"/>
      <c r="J178" s="195">
        <f>ROUND(I178*H178,2)</f>
        <v>0</v>
      </c>
      <c r="K178" s="191" t="s">
        <v>298</v>
      </c>
      <c r="L178" s="40"/>
      <c r="M178" s="196" t="s">
        <v>1</v>
      </c>
      <c r="N178" s="197" t="s">
        <v>42</v>
      </c>
      <c r="O178" s="72"/>
      <c r="P178" s="198">
        <f>O178*H178</f>
        <v>0</v>
      </c>
      <c r="Q178" s="198">
        <v>0</v>
      </c>
      <c r="R178" s="198">
        <f>Q178*H178</f>
        <v>0</v>
      </c>
      <c r="S178" s="198">
        <v>0</v>
      </c>
      <c r="T178" s="199">
        <f>S178*H178</f>
        <v>0</v>
      </c>
      <c r="U178" s="35"/>
      <c r="V178" s="35"/>
      <c r="W178" s="35"/>
      <c r="X178" s="35"/>
      <c r="Y178" s="35"/>
      <c r="Z178" s="35"/>
      <c r="AA178" s="35"/>
      <c r="AB178" s="35"/>
      <c r="AC178" s="35"/>
      <c r="AD178" s="35"/>
      <c r="AE178" s="35"/>
      <c r="AR178" s="200" t="s">
        <v>299</v>
      </c>
      <c r="AT178" s="200" t="s">
        <v>294</v>
      </c>
      <c r="AU178" s="200" t="s">
        <v>120</v>
      </c>
      <c r="AY178" s="18" t="s">
        <v>292</v>
      </c>
      <c r="BE178" s="201">
        <f>IF(N178="základní",J178,0)</f>
        <v>0</v>
      </c>
      <c r="BF178" s="201">
        <f>IF(N178="snížená",J178,0)</f>
        <v>0</v>
      </c>
      <c r="BG178" s="201">
        <f>IF(N178="zákl. přenesená",J178,0)</f>
        <v>0</v>
      </c>
      <c r="BH178" s="201">
        <f>IF(N178="sníž. přenesená",J178,0)</f>
        <v>0</v>
      </c>
      <c r="BI178" s="201">
        <f>IF(N178="nulová",J178,0)</f>
        <v>0</v>
      </c>
      <c r="BJ178" s="18" t="s">
        <v>85</v>
      </c>
      <c r="BK178" s="201">
        <f>ROUND(I178*H178,2)</f>
        <v>0</v>
      </c>
      <c r="BL178" s="18" t="s">
        <v>299</v>
      </c>
      <c r="BM178" s="200" t="s">
        <v>7228</v>
      </c>
    </row>
    <row r="179" spans="1:65" s="14" customFormat="1" ht="11.25">
      <c r="B179" s="213"/>
      <c r="C179" s="214"/>
      <c r="D179" s="204" t="s">
        <v>301</v>
      </c>
      <c r="E179" s="215" t="s">
        <v>1</v>
      </c>
      <c r="F179" s="216" t="s">
        <v>4831</v>
      </c>
      <c r="G179" s="214"/>
      <c r="H179" s="217">
        <v>1948.1579999999999</v>
      </c>
      <c r="I179" s="218"/>
      <c r="J179" s="214"/>
      <c r="K179" s="214"/>
      <c r="L179" s="219"/>
      <c r="M179" s="220"/>
      <c r="N179" s="221"/>
      <c r="O179" s="221"/>
      <c r="P179" s="221"/>
      <c r="Q179" s="221"/>
      <c r="R179" s="221"/>
      <c r="S179" s="221"/>
      <c r="T179" s="222"/>
      <c r="AT179" s="223" t="s">
        <v>301</v>
      </c>
      <c r="AU179" s="223" t="s">
        <v>120</v>
      </c>
      <c r="AV179" s="14" t="s">
        <v>120</v>
      </c>
      <c r="AW179" s="14" t="s">
        <v>32</v>
      </c>
      <c r="AX179" s="14" t="s">
        <v>85</v>
      </c>
      <c r="AY179" s="223" t="s">
        <v>292</v>
      </c>
    </row>
    <row r="180" spans="1:65" s="2" customFormat="1" ht="16.5" customHeight="1">
      <c r="A180" s="35"/>
      <c r="B180" s="36"/>
      <c r="C180" s="189" t="s">
        <v>404</v>
      </c>
      <c r="D180" s="189" t="s">
        <v>294</v>
      </c>
      <c r="E180" s="190" t="s">
        <v>369</v>
      </c>
      <c r="F180" s="191" t="s">
        <v>370</v>
      </c>
      <c r="G180" s="192" t="s">
        <v>307</v>
      </c>
      <c r="H180" s="193">
        <v>4551</v>
      </c>
      <c r="I180" s="194"/>
      <c r="J180" s="195">
        <f>ROUND(I180*H180,2)</f>
        <v>0</v>
      </c>
      <c r="K180" s="191" t="s">
        <v>298</v>
      </c>
      <c r="L180" s="40"/>
      <c r="M180" s="196" t="s">
        <v>1</v>
      </c>
      <c r="N180" s="197" t="s">
        <v>42</v>
      </c>
      <c r="O180" s="72"/>
      <c r="P180" s="198">
        <f>O180*H180</f>
        <v>0</v>
      </c>
      <c r="Q180" s="198">
        <v>0</v>
      </c>
      <c r="R180" s="198">
        <f>Q180*H180</f>
        <v>0</v>
      </c>
      <c r="S180" s="198">
        <v>0</v>
      </c>
      <c r="T180" s="199">
        <f>S180*H180</f>
        <v>0</v>
      </c>
      <c r="U180" s="35"/>
      <c r="V180" s="35"/>
      <c r="W180" s="35"/>
      <c r="X180" s="35"/>
      <c r="Y180" s="35"/>
      <c r="Z180" s="35"/>
      <c r="AA180" s="35"/>
      <c r="AB180" s="35"/>
      <c r="AC180" s="35"/>
      <c r="AD180" s="35"/>
      <c r="AE180" s="35"/>
      <c r="AR180" s="200" t="s">
        <v>299</v>
      </c>
      <c r="AT180" s="200" t="s">
        <v>294</v>
      </c>
      <c r="AU180" s="200" t="s">
        <v>120</v>
      </c>
      <c r="AY180" s="18" t="s">
        <v>292</v>
      </c>
      <c r="BE180" s="201">
        <f>IF(N180="základní",J180,0)</f>
        <v>0</v>
      </c>
      <c r="BF180" s="201">
        <f>IF(N180="snížená",J180,0)</f>
        <v>0</v>
      </c>
      <c r="BG180" s="201">
        <f>IF(N180="zákl. přenesená",J180,0)</f>
        <v>0</v>
      </c>
      <c r="BH180" s="201">
        <f>IF(N180="sníž. přenesená",J180,0)</f>
        <v>0</v>
      </c>
      <c r="BI180" s="201">
        <f>IF(N180="nulová",J180,0)</f>
        <v>0</v>
      </c>
      <c r="BJ180" s="18" t="s">
        <v>85</v>
      </c>
      <c r="BK180" s="201">
        <f>ROUND(I180*H180,2)</f>
        <v>0</v>
      </c>
      <c r="BL180" s="18" t="s">
        <v>299</v>
      </c>
      <c r="BM180" s="200" t="s">
        <v>7229</v>
      </c>
    </row>
    <row r="181" spans="1:65" s="14" customFormat="1" ht="11.25">
      <c r="B181" s="213"/>
      <c r="C181" s="214"/>
      <c r="D181" s="204" t="s">
        <v>301</v>
      </c>
      <c r="E181" s="215" t="s">
        <v>1</v>
      </c>
      <c r="F181" s="216" t="s">
        <v>4833</v>
      </c>
      <c r="G181" s="214"/>
      <c r="H181" s="217">
        <v>4551</v>
      </c>
      <c r="I181" s="218"/>
      <c r="J181" s="214"/>
      <c r="K181" s="214"/>
      <c r="L181" s="219"/>
      <c r="M181" s="220"/>
      <c r="N181" s="221"/>
      <c r="O181" s="221"/>
      <c r="P181" s="221"/>
      <c r="Q181" s="221"/>
      <c r="R181" s="221"/>
      <c r="S181" s="221"/>
      <c r="T181" s="222"/>
      <c r="AT181" s="223" t="s">
        <v>301</v>
      </c>
      <c r="AU181" s="223" t="s">
        <v>120</v>
      </c>
      <c r="AV181" s="14" t="s">
        <v>120</v>
      </c>
      <c r="AW181" s="14" t="s">
        <v>32</v>
      </c>
      <c r="AX181" s="14" t="s">
        <v>85</v>
      </c>
      <c r="AY181" s="223" t="s">
        <v>292</v>
      </c>
    </row>
    <row r="182" spans="1:65" s="2" customFormat="1" ht="24.2" customHeight="1">
      <c r="A182" s="35"/>
      <c r="B182" s="36"/>
      <c r="C182" s="189" t="s">
        <v>415</v>
      </c>
      <c r="D182" s="189" t="s">
        <v>294</v>
      </c>
      <c r="E182" s="190" t="s">
        <v>4834</v>
      </c>
      <c r="F182" s="191" t="s">
        <v>4835</v>
      </c>
      <c r="G182" s="192" t="s">
        <v>307</v>
      </c>
      <c r="H182" s="193">
        <v>3468.69</v>
      </c>
      <c r="I182" s="194"/>
      <c r="J182" s="195">
        <f>ROUND(I182*H182,2)</f>
        <v>0</v>
      </c>
      <c r="K182" s="191" t="s">
        <v>298</v>
      </c>
      <c r="L182" s="40"/>
      <c r="M182" s="196" t="s">
        <v>1</v>
      </c>
      <c r="N182" s="197" t="s">
        <v>42</v>
      </c>
      <c r="O182" s="72"/>
      <c r="P182" s="198">
        <f>O182*H182</f>
        <v>0</v>
      </c>
      <c r="Q182" s="198">
        <v>0</v>
      </c>
      <c r="R182" s="198">
        <f>Q182*H182</f>
        <v>0</v>
      </c>
      <c r="S182" s="198">
        <v>0</v>
      </c>
      <c r="T182" s="199">
        <f>S182*H182</f>
        <v>0</v>
      </c>
      <c r="U182" s="35"/>
      <c r="V182" s="35"/>
      <c r="W182" s="35"/>
      <c r="X182" s="35"/>
      <c r="Y182" s="35"/>
      <c r="Z182" s="35"/>
      <c r="AA182" s="35"/>
      <c r="AB182" s="35"/>
      <c r="AC182" s="35"/>
      <c r="AD182" s="35"/>
      <c r="AE182" s="35"/>
      <c r="AR182" s="200" t="s">
        <v>299</v>
      </c>
      <c r="AT182" s="200" t="s">
        <v>294</v>
      </c>
      <c r="AU182" s="200" t="s">
        <v>120</v>
      </c>
      <c r="AY182" s="18" t="s">
        <v>292</v>
      </c>
      <c r="BE182" s="201">
        <f>IF(N182="základní",J182,0)</f>
        <v>0</v>
      </c>
      <c r="BF182" s="201">
        <f>IF(N182="snížená",J182,0)</f>
        <v>0</v>
      </c>
      <c r="BG182" s="201">
        <f>IF(N182="zákl. přenesená",J182,0)</f>
        <v>0</v>
      </c>
      <c r="BH182" s="201">
        <f>IF(N182="sníž. přenesená",J182,0)</f>
        <v>0</v>
      </c>
      <c r="BI182" s="201">
        <f>IF(N182="nulová",J182,0)</f>
        <v>0</v>
      </c>
      <c r="BJ182" s="18" t="s">
        <v>85</v>
      </c>
      <c r="BK182" s="201">
        <f>ROUND(I182*H182,2)</f>
        <v>0</v>
      </c>
      <c r="BL182" s="18" t="s">
        <v>299</v>
      </c>
      <c r="BM182" s="200" t="s">
        <v>7230</v>
      </c>
    </row>
    <row r="183" spans="1:65" s="13" customFormat="1" ht="11.25">
      <c r="B183" s="202"/>
      <c r="C183" s="203"/>
      <c r="D183" s="204" t="s">
        <v>301</v>
      </c>
      <c r="E183" s="205" t="s">
        <v>1</v>
      </c>
      <c r="F183" s="206" t="s">
        <v>7231</v>
      </c>
      <c r="G183" s="203"/>
      <c r="H183" s="205" t="s">
        <v>1</v>
      </c>
      <c r="I183" s="207"/>
      <c r="J183" s="203"/>
      <c r="K183" s="203"/>
      <c r="L183" s="208"/>
      <c r="M183" s="209"/>
      <c r="N183" s="210"/>
      <c r="O183" s="210"/>
      <c r="P183" s="210"/>
      <c r="Q183" s="210"/>
      <c r="R183" s="210"/>
      <c r="S183" s="210"/>
      <c r="T183" s="211"/>
      <c r="AT183" s="212" t="s">
        <v>301</v>
      </c>
      <c r="AU183" s="212" t="s">
        <v>120</v>
      </c>
      <c r="AV183" s="13" t="s">
        <v>85</v>
      </c>
      <c r="AW183" s="13" t="s">
        <v>32</v>
      </c>
      <c r="AX183" s="13" t="s">
        <v>77</v>
      </c>
      <c r="AY183" s="212" t="s">
        <v>292</v>
      </c>
    </row>
    <row r="184" spans="1:65" s="14" customFormat="1" ht="11.25">
      <c r="B184" s="213"/>
      <c r="C184" s="214"/>
      <c r="D184" s="204" t="s">
        <v>301</v>
      </c>
      <c r="E184" s="215" t="s">
        <v>1</v>
      </c>
      <c r="F184" s="216" t="s">
        <v>7232</v>
      </c>
      <c r="G184" s="214"/>
      <c r="H184" s="217">
        <v>1482</v>
      </c>
      <c r="I184" s="218"/>
      <c r="J184" s="214"/>
      <c r="K184" s="214"/>
      <c r="L184" s="219"/>
      <c r="M184" s="220"/>
      <c r="N184" s="221"/>
      <c r="O184" s="221"/>
      <c r="P184" s="221"/>
      <c r="Q184" s="221"/>
      <c r="R184" s="221"/>
      <c r="S184" s="221"/>
      <c r="T184" s="222"/>
      <c r="AT184" s="223" t="s">
        <v>301</v>
      </c>
      <c r="AU184" s="223" t="s">
        <v>120</v>
      </c>
      <c r="AV184" s="14" t="s">
        <v>120</v>
      </c>
      <c r="AW184" s="14" t="s">
        <v>32</v>
      </c>
      <c r="AX184" s="14" t="s">
        <v>77</v>
      </c>
      <c r="AY184" s="223" t="s">
        <v>292</v>
      </c>
    </row>
    <row r="185" spans="1:65" s="16" customFormat="1" ht="11.25">
      <c r="B185" s="235"/>
      <c r="C185" s="236"/>
      <c r="D185" s="204" t="s">
        <v>301</v>
      </c>
      <c r="E185" s="237" t="s">
        <v>1</v>
      </c>
      <c r="F185" s="238" t="s">
        <v>316</v>
      </c>
      <c r="G185" s="236"/>
      <c r="H185" s="239">
        <v>1482</v>
      </c>
      <c r="I185" s="240"/>
      <c r="J185" s="236"/>
      <c r="K185" s="236"/>
      <c r="L185" s="241"/>
      <c r="M185" s="242"/>
      <c r="N185" s="243"/>
      <c r="O185" s="243"/>
      <c r="P185" s="243"/>
      <c r="Q185" s="243"/>
      <c r="R185" s="243"/>
      <c r="S185" s="243"/>
      <c r="T185" s="244"/>
      <c r="AT185" s="245" t="s">
        <v>301</v>
      </c>
      <c r="AU185" s="245" t="s">
        <v>120</v>
      </c>
      <c r="AV185" s="16" t="s">
        <v>317</v>
      </c>
      <c r="AW185" s="16" t="s">
        <v>32</v>
      </c>
      <c r="AX185" s="16" t="s">
        <v>77</v>
      </c>
      <c r="AY185" s="245" t="s">
        <v>292</v>
      </c>
    </row>
    <row r="186" spans="1:65" s="14" customFormat="1" ht="11.25">
      <c r="B186" s="213"/>
      <c r="C186" s="214"/>
      <c r="D186" s="204" t="s">
        <v>301</v>
      </c>
      <c r="E186" s="215" t="s">
        <v>1</v>
      </c>
      <c r="F186" s="216" t="s">
        <v>7233</v>
      </c>
      <c r="G186" s="214"/>
      <c r="H186" s="217">
        <v>124.25</v>
      </c>
      <c r="I186" s="218"/>
      <c r="J186" s="214"/>
      <c r="K186" s="214"/>
      <c r="L186" s="219"/>
      <c r="M186" s="220"/>
      <c r="N186" s="221"/>
      <c r="O186" s="221"/>
      <c r="P186" s="221"/>
      <c r="Q186" s="221"/>
      <c r="R186" s="221"/>
      <c r="S186" s="221"/>
      <c r="T186" s="222"/>
      <c r="AT186" s="223" t="s">
        <v>301</v>
      </c>
      <c r="AU186" s="223" t="s">
        <v>120</v>
      </c>
      <c r="AV186" s="14" t="s">
        <v>120</v>
      </c>
      <c r="AW186" s="14" t="s">
        <v>32</v>
      </c>
      <c r="AX186" s="14" t="s">
        <v>77</v>
      </c>
      <c r="AY186" s="223" t="s">
        <v>292</v>
      </c>
    </row>
    <row r="187" spans="1:65" s="16" customFormat="1" ht="11.25">
      <c r="B187" s="235"/>
      <c r="C187" s="236"/>
      <c r="D187" s="204" t="s">
        <v>301</v>
      </c>
      <c r="E187" s="237" t="s">
        <v>1</v>
      </c>
      <c r="F187" s="238" t="s">
        <v>316</v>
      </c>
      <c r="G187" s="236"/>
      <c r="H187" s="239">
        <v>124.25</v>
      </c>
      <c r="I187" s="240"/>
      <c r="J187" s="236"/>
      <c r="K187" s="236"/>
      <c r="L187" s="241"/>
      <c r="M187" s="242"/>
      <c r="N187" s="243"/>
      <c r="O187" s="243"/>
      <c r="P187" s="243"/>
      <c r="Q187" s="243"/>
      <c r="R187" s="243"/>
      <c r="S187" s="243"/>
      <c r="T187" s="244"/>
      <c r="AT187" s="245" t="s">
        <v>301</v>
      </c>
      <c r="AU187" s="245" t="s">
        <v>120</v>
      </c>
      <c r="AV187" s="16" t="s">
        <v>317</v>
      </c>
      <c r="AW187" s="16" t="s">
        <v>32</v>
      </c>
      <c r="AX187" s="16" t="s">
        <v>77</v>
      </c>
      <c r="AY187" s="245" t="s">
        <v>292</v>
      </c>
    </row>
    <row r="188" spans="1:65" s="14" customFormat="1" ht="11.25">
      <c r="B188" s="213"/>
      <c r="C188" s="214"/>
      <c r="D188" s="204" t="s">
        <v>301</v>
      </c>
      <c r="E188" s="215" t="s">
        <v>1</v>
      </c>
      <c r="F188" s="216" t="s">
        <v>7234</v>
      </c>
      <c r="G188" s="214"/>
      <c r="H188" s="217">
        <v>18.649999999999999</v>
      </c>
      <c r="I188" s="218"/>
      <c r="J188" s="214"/>
      <c r="K188" s="214"/>
      <c r="L188" s="219"/>
      <c r="M188" s="220"/>
      <c r="N188" s="221"/>
      <c r="O188" s="221"/>
      <c r="P188" s="221"/>
      <c r="Q188" s="221"/>
      <c r="R188" s="221"/>
      <c r="S188" s="221"/>
      <c r="T188" s="222"/>
      <c r="AT188" s="223" t="s">
        <v>301</v>
      </c>
      <c r="AU188" s="223" t="s">
        <v>120</v>
      </c>
      <c r="AV188" s="14" t="s">
        <v>120</v>
      </c>
      <c r="AW188" s="14" t="s">
        <v>32</v>
      </c>
      <c r="AX188" s="14" t="s">
        <v>77</v>
      </c>
      <c r="AY188" s="223" t="s">
        <v>292</v>
      </c>
    </row>
    <row r="189" spans="1:65" s="16" customFormat="1" ht="11.25">
      <c r="B189" s="235"/>
      <c r="C189" s="236"/>
      <c r="D189" s="204" t="s">
        <v>301</v>
      </c>
      <c r="E189" s="237" t="s">
        <v>1</v>
      </c>
      <c r="F189" s="238" t="s">
        <v>316</v>
      </c>
      <c r="G189" s="236"/>
      <c r="H189" s="239">
        <v>18.649999999999999</v>
      </c>
      <c r="I189" s="240"/>
      <c r="J189" s="236"/>
      <c r="K189" s="236"/>
      <c r="L189" s="241"/>
      <c r="M189" s="242"/>
      <c r="N189" s="243"/>
      <c r="O189" s="243"/>
      <c r="P189" s="243"/>
      <c r="Q189" s="243"/>
      <c r="R189" s="243"/>
      <c r="S189" s="243"/>
      <c r="T189" s="244"/>
      <c r="AT189" s="245" t="s">
        <v>301</v>
      </c>
      <c r="AU189" s="245" t="s">
        <v>120</v>
      </c>
      <c r="AV189" s="16" t="s">
        <v>317</v>
      </c>
      <c r="AW189" s="16" t="s">
        <v>32</v>
      </c>
      <c r="AX189" s="16" t="s">
        <v>77</v>
      </c>
      <c r="AY189" s="245" t="s">
        <v>292</v>
      </c>
    </row>
    <row r="190" spans="1:65" s="13" customFormat="1" ht="11.25">
      <c r="B190" s="202"/>
      <c r="C190" s="203"/>
      <c r="D190" s="204" t="s">
        <v>301</v>
      </c>
      <c r="E190" s="205" t="s">
        <v>1</v>
      </c>
      <c r="F190" s="206" t="s">
        <v>7204</v>
      </c>
      <c r="G190" s="203"/>
      <c r="H190" s="205" t="s">
        <v>1</v>
      </c>
      <c r="I190" s="207"/>
      <c r="J190" s="203"/>
      <c r="K190" s="203"/>
      <c r="L190" s="208"/>
      <c r="M190" s="209"/>
      <c r="N190" s="210"/>
      <c r="O190" s="210"/>
      <c r="P190" s="210"/>
      <c r="Q190" s="210"/>
      <c r="R190" s="210"/>
      <c r="S190" s="210"/>
      <c r="T190" s="211"/>
      <c r="AT190" s="212" t="s">
        <v>301</v>
      </c>
      <c r="AU190" s="212" t="s">
        <v>120</v>
      </c>
      <c r="AV190" s="13" t="s">
        <v>85</v>
      </c>
      <c r="AW190" s="13" t="s">
        <v>32</v>
      </c>
      <c r="AX190" s="13" t="s">
        <v>77</v>
      </c>
      <c r="AY190" s="212" t="s">
        <v>292</v>
      </c>
    </row>
    <row r="191" spans="1:65" s="14" customFormat="1" ht="11.25">
      <c r="B191" s="213"/>
      <c r="C191" s="214"/>
      <c r="D191" s="204" t="s">
        <v>301</v>
      </c>
      <c r="E191" s="215" t="s">
        <v>1</v>
      </c>
      <c r="F191" s="216" t="s">
        <v>7235</v>
      </c>
      <c r="G191" s="214"/>
      <c r="H191" s="217">
        <v>681.8</v>
      </c>
      <c r="I191" s="218"/>
      <c r="J191" s="214"/>
      <c r="K191" s="214"/>
      <c r="L191" s="219"/>
      <c r="M191" s="220"/>
      <c r="N191" s="221"/>
      <c r="O191" s="221"/>
      <c r="P191" s="221"/>
      <c r="Q191" s="221"/>
      <c r="R191" s="221"/>
      <c r="S191" s="221"/>
      <c r="T191" s="222"/>
      <c r="AT191" s="223" t="s">
        <v>301</v>
      </c>
      <c r="AU191" s="223" t="s">
        <v>120</v>
      </c>
      <c r="AV191" s="14" t="s">
        <v>120</v>
      </c>
      <c r="AW191" s="14" t="s">
        <v>32</v>
      </c>
      <c r="AX191" s="14" t="s">
        <v>77</v>
      </c>
      <c r="AY191" s="223" t="s">
        <v>292</v>
      </c>
    </row>
    <row r="192" spans="1:65" s="14" customFormat="1" ht="11.25">
      <c r="B192" s="213"/>
      <c r="C192" s="214"/>
      <c r="D192" s="204" t="s">
        <v>301</v>
      </c>
      <c r="E192" s="215" t="s">
        <v>1</v>
      </c>
      <c r="F192" s="216" t="s">
        <v>7236</v>
      </c>
      <c r="G192" s="214"/>
      <c r="H192" s="217">
        <v>1037.4000000000001</v>
      </c>
      <c r="I192" s="218"/>
      <c r="J192" s="214"/>
      <c r="K192" s="214"/>
      <c r="L192" s="219"/>
      <c r="M192" s="220"/>
      <c r="N192" s="221"/>
      <c r="O192" s="221"/>
      <c r="P192" s="221"/>
      <c r="Q192" s="221"/>
      <c r="R192" s="221"/>
      <c r="S192" s="221"/>
      <c r="T192" s="222"/>
      <c r="AT192" s="223" t="s">
        <v>301</v>
      </c>
      <c r="AU192" s="223" t="s">
        <v>120</v>
      </c>
      <c r="AV192" s="14" t="s">
        <v>120</v>
      </c>
      <c r="AW192" s="14" t="s">
        <v>32</v>
      </c>
      <c r="AX192" s="14" t="s">
        <v>77</v>
      </c>
      <c r="AY192" s="223" t="s">
        <v>292</v>
      </c>
    </row>
    <row r="193" spans="1:65" s="16" customFormat="1" ht="11.25">
      <c r="B193" s="235"/>
      <c r="C193" s="236"/>
      <c r="D193" s="204" t="s">
        <v>301</v>
      </c>
      <c r="E193" s="237" t="s">
        <v>1</v>
      </c>
      <c r="F193" s="238" t="s">
        <v>316</v>
      </c>
      <c r="G193" s="236"/>
      <c r="H193" s="239">
        <v>1719.2</v>
      </c>
      <c r="I193" s="240"/>
      <c r="J193" s="236"/>
      <c r="K193" s="236"/>
      <c r="L193" s="241"/>
      <c r="M193" s="242"/>
      <c r="N193" s="243"/>
      <c r="O193" s="243"/>
      <c r="P193" s="243"/>
      <c r="Q193" s="243"/>
      <c r="R193" s="243"/>
      <c r="S193" s="243"/>
      <c r="T193" s="244"/>
      <c r="AT193" s="245" t="s">
        <v>301</v>
      </c>
      <c r="AU193" s="245" t="s">
        <v>120</v>
      </c>
      <c r="AV193" s="16" t="s">
        <v>317</v>
      </c>
      <c r="AW193" s="16" t="s">
        <v>32</v>
      </c>
      <c r="AX193" s="16" t="s">
        <v>77</v>
      </c>
      <c r="AY193" s="245" t="s">
        <v>292</v>
      </c>
    </row>
    <row r="194" spans="1:65" s="14" customFormat="1" ht="11.25">
      <c r="B194" s="213"/>
      <c r="C194" s="214"/>
      <c r="D194" s="204" t="s">
        <v>301</v>
      </c>
      <c r="E194" s="215" t="s">
        <v>1</v>
      </c>
      <c r="F194" s="216" t="s">
        <v>7237</v>
      </c>
      <c r="G194" s="214"/>
      <c r="H194" s="217">
        <v>33.39</v>
      </c>
      <c r="I194" s="218"/>
      <c r="J194" s="214"/>
      <c r="K194" s="214"/>
      <c r="L194" s="219"/>
      <c r="M194" s="220"/>
      <c r="N194" s="221"/>
      <c r="O194" s="221"/>
      <c r="P194" s="221"/>
      <c r="Q194" s="221"/>
      <c r="R194" s="221"/>
      <c r="S194" s="221"/>
      <c r="T194" s="222"/>
      <c r="AT194" s="223" t="s">
        <v>301</v>
      </c>
      <c r="AU194" s="223" t="s">
        <v>120</v>
      </c>
      <c r="AV194" s="14" t="s">
        <v>120</v>
      </c>
      <c r="AW194" s="14" t="s">
        <v>32</v>
      </c>
      <c r="AX194" s="14" t="s">
        <v>77</v>
      </c>
      <c r="AY194" s="223" t="s">
        <v>292</v>
      </c>
    </row>
    <row r="195" spans="1:65" s="16" customFormat="1" ht="11.25">
      <c r="B195" s="235"/>
      <c r="C195" s="236"/>
      <c r="D195" s="204" t="s">
        <v>301</v>
      </c>
      <c r="E195" s="237" t="s">
        <v>1</v>
      </c>
      <c r="F195" s="238" t="s">
        <v>316</v>
      </c>
      <c r="G195" s="236"/>
      <c r="H195" s="239">
        <v>33.39</v>
      </c>
      <c r="I195" s="240"/>
      <c r="J195" s="236"/>
      <c r="K195" s="236"/>
      <c r="L195" s="241"/>
      <c r="M195" s="242"/>
      <c r="N195" s="243"/>
      <c r="O195" s="243"/>
      <c r="P195" s="243"/>
      <c r="Q195" s="243"/>
      <c r="R195" s="243"/>
      <c r="S195" s="243"/>
      <c r="T195" s="244"/>
      <c r="AT195" s="245" t="s">
        <v>301</v>
      </c>
      <c r="AU195" s="245" t="s">
        <v>120</v>
      </c>
      <c r="AV195" s="16" t="s">
        <v>317</v>
      </c>
      <c r="AW195" s="16" t="s">
        <v>32</v>
      </c>
      <c r="AX195" s="16" t="s">
        <v>77</v>
      </c>
      <c r="AY195" s="245" t="s">
        <v>292</v>
      </c>
    </row>
    <row r="196" spans="1:65" s="14" customFormat="1" ht="11.25">
      <c r="B196" s="213"/>
      <c r="C196" s="214"/>
      <c r="D196" s="204" t="s">
        <v>301</v>
      </c>
      <c r="E196" s="215" t="s">
        <v>1</v>
      </c>
      <c r="F196" s="216" t="s">
        <v>7238</v>
      </c>
      <c r="G196" s="214"/>
      <c r="H196" s="217">
        <v>73.92</v>
      </c>
      <c r="I196" s="218"/>
      <c r="J196" s="214"/>
      <c r="K196" s="214"/>
      <c r="L196" s="219"/>
      <c r="M196" s="220"/>
      <c r="N196" s="221"/>
      <c r="O196" s="221"/>
      <c r="P196" s="221"/>
      <c r="Q196" s="221"/>
      <c r="R196" s="221"/>
      <c r="S196" s="221"/>
      <c r="T196" s="222"/>
      <c r="AT196" s="223" t="s">
        <v>301</v>
      </c>
      <c r="AU196" s="223" t="s">
        <v>120</v>
      </c>
      <c r="AV196" s="14" t="s">
        <v>120</v>
      </c>
      <c r="AW196" s="14" t="s">
        <v>32</v>
      </c>
      <c r="AX196" s="14" t="s">
        <v>77</v>
      </c>
      <c r="AY196" s="223" t="s">
        <v>292</v>
      </c>
    </row>
    <row r="197" spans="1:65" s="14" customFormat="1" ht="11.25">
      <c r="B197" s="213"/>
      <c r="C197" s="214"/>
      <c r="D197" s="204" t="s">
        <v>301</v>
      </c>
      <c r="E197" s="215" t="s">
        <v>1</v>
      </c>
      <c r="F197" s="216" t="s">
        <v>7239</v>
      </c>
      <c r="G197" s="214"/>
      <c r="H197" s="217">
        <v>17.28</v>
      </c>
      <c r="I197" s="218"/>
      <c r="J197" s="214"/>
      <c r="K197" s="214"/>
      <c r="L197" s="219"/>
      <c r="M197" s="220"/>
      <c r="N197" s="221"/>
      <c r="O197" s="221"/>
      <c r="P197" s="221"/>
      <c r="Q197" s="221"/>
      <c r="R197" s="221"/>
      <c r="S197" s="221"/>
      <c r="T197" s="222"/>
      <c r="AT197" s="223" t="s">
        <v>301</v>
      </c>
      <c r="AU197" s="223" t="s">
        <v>120</v>
      </c>
      <c r="AV197" s="14" t="s">
        <v>120</v>
      </c>
      <c r="AW197" s="14" t="s">
        <v>32</v>
      </c>
      <c r="AX197" s="14" t="s">
        <v>77</v>
      </c>
      <c r="AY197" s="223" t="s">
        <v>292</v>
      </c>
    </row>
    <row r="198" spans="1:65" s="16" customFormat="1" ht="11.25">
      <c r="B198" s="235"/>
      <c r="C198" s="236"/>
      <c r="D198" s="204" t="s">
        <v>301</v>
      </c>
      <c r="E198" s="237" t="s">
        <v>1</v>
      </c>
      <c r="F198" s="238" t="s">
        <v>316</v>
      </c>
      <c r="G198" s="236"/>
      <c r="H198" s="239">
        <v>91.2</v>
      </c>
      <c r="I198" s="240"/>
      <c r="J198" s="236"/>
      <c r="K198" s="236"/>
      <c r="L198" s="241"/>
      <c r="M198" s="242"/>
      <c r="N198" s="243"/>
      <c r="O198" s="243"/>
      <c r="P198" s="243"/>
      <c r="Q198" s="243"/>
      <c r="R198" s="243"/>
      <c r="S198" s="243"/>
      <c r="T198" s="244"/>
      <c r="AT198" s="245" t="s">
        <v>301</v>
      </c>
      <c r="AU198" s="245" t="s">
        <v>120</v>
      </c>
      <c r="AV198" s="16" t="s">
        <v>317</v>
      </c>
      <c r="AW198" s="16" t="s">
        <v>32</v>
      </c>
      <c r="AX198" s="16" t="s">
        <v>77</v>
      </c>
      <c r="AY198" s="245" t="s">
        <v>292</v>
      </c>
    </row>
    <row r="199" spans="1:65" s="15" customFormat="1" ht="11.25">
      <c r="B199" s="224"/>
      <c r="C199" s="225"/>
      <c r="D199" s="204" t="s">
        <v>301</v>
      </c>
      <c r="E199" s="226" t="s">
        <v>4798</v>
      </c>
      <c r="F199" s="227" t="s">
        <v>304</v>
      </c>
      <c r="G199" s="225"/>
      <c r="H199" s="228">
        <v>3468.69</v>
      </c>
      <c r="I199" s="229"/>
      <c r="J199" s="225"/>
      <c r="K199" s="225"/>
      <c r="L199" s="230"/>
      <c r="M199" s="231"/>
      <c r="N199" s="232"/>
      <c r="O199" s="232"/>
      <c r="P199" s="232"/>
      <c r="Q199" s="232"/>
      <c r="R199" s="232"/>
      <c r="S199" s="232"/>
      <c r="T199" s="233"/>
      <c r="AT199" s="234" t="s">
        <v>301</v>
      </c>
      <c r="AU199" s="234" t="s">
        <v>120</v>
      </c>
      <c r="AV199" s="15" t="s">
        <v>299</v>
      </c>
      <c r="AW199" s="15" t="s">
        <v>32</v>
      </c>
      <c r="AX199" s="15" t="s">
        <v>85</v>
      </c>
      <c r="AY199" s="234" t="s">
        <v>292</v>
      </c>
    </row>
    <row r="200" spans="1:65" s="2" customFormat="1" ht="24.2" customHeight="1">
      <c r="A200" s="35"/>
      <c r="B200" s="36"/>
      <c r="C200" s="189" t="s">
        <v>8</v>
      </c>
      <c r="D200" s="189" t="s">
        <v>294</v>
      </c>
      <c r="E200" s="190" t="s">
        <v>4839</v>
      </c>
      <c r="F200" s="191" t="s">
        <v>4840</v>
      </c>
      <c r="G200" s="192" t="s">
        <v>307</v>
      </c>
      <c r="H200" s="193">
        <v>598.47</v>
      </c>
      <c r="I200" s="194"/>
      <c r="J200" s="195">
        <f>ROUND(I200*H200,2)</f>
        <v>0</v>
      </c>
      <c r="K200" s="191" t="s">
        <v>298</v>
      </c>
      <c r="L200" s="40"/>
      <c r="M200" s="196" t="s">
        <v>1</v>
      </c>
      <c r="N200" s="197" t="s">
        <v>42</v>
      </c>
      <c r="O200" s="72"/>
      <c r="P200" s="198">
        <f>O200*H200</f>
        <v>0</v>
      </c>
      <c r="Q200" s="198">
        <v>0</v>
      </c>
      <c r="R200" s="198">
        <f>Q200*H200</f>
        <v>0</v>
      </c>
      <c r="S200" s="198">
        <v>0</v>
      </c>
      <c r="T200" s="199">
        <f>S200*H200</f>
        <v>0</v>
      </c>
      <c r="U200" s="35"/>
      <c r="V200" s="35"/>
      <c r="W200" s="35"/>
      <c r="X200" s="35"/>
      <c r="Y200" s="35"/>
      <c r="Z200" s="35"/>
      <c r="AA200" s="35"/>
      <c r="AB200" s="35"/>
      <c r="AC200" s="35"/>
      <c r="AD200" s="35"/>
      <c r="AE200" s="35"/>
      <c r="AR200" s="200" t="s">
        <v>299</v>
      </c>
      <c r="AT200" s="200" t="s">
        <v>294</v>
      </c>
      <c r="AU200" s="200" t="s">
        <v>120</v>
      </c>
      <c r="AY200" s="18" t="s">
        <v>292</v>
      </c>
      <c r="BE200" s="201">
        <f>IF(N200="základní",J200,0)</f>
        <v>0</v>
      </c>
      <c r="BF200" s="201">
        <f>IF(N200="snížená",J200,0)</f>
        <v>0</v>
      </c>
      <c r="BG200" s="201">
        <f>IF(N200="zákl. přenesená",J200,0)</f>
        <v>0</v>
      </c>
      <c r="BH200" s="201">
        <f>IF(N200="sníž. přenesená",J200,0)</f>
        <v>0</v>
      </c>
      <c r="BI200" s="201">
        <f>IF(N200="nulová",J200,0)</f>
        <v>0</v>
      </c>
      <c r="BJ200" s="18" t="s">
        <v>85</v>
      </c>
      <c r="BK200" s="201">
        <f>ROUND(I200*H200,2)</f>
        <v>0</v>
      </c>
      <c r="BL200" s="18" t="s">
        <v>299</v>
      </c>
      <c r="BM200" s="200" t="s">
        <v>7240</v>
      </c>
    </row>
    <row r="201" spans="1:65" s="13" customFormat="1" ht="11.25">
      <c r="B201" s="202"/>
      <c r="C201" s="203"/>
      <c r="D201" s="204" t="s">
        <v>301</v>
      </c>
      <c r="E201" s="205" t="s">
        <v>1</v>
      </c>
      <c r="F201" s="206" t="s">
        <v>7241</v>
      </c>
      <c r="G201" s="203"/>
      <c r="H201" s="205" t="s">
        <v>1</v>
      </c>
      <c r="I201" s="207"/>
      <c r="J201" s="203"/>
      <c r="K201" s="203"/>
      <c r="L201" s="208"/>
      <c r="M201" s="209"/>
      <c r="N201" s="210"/>
      <c r="O201" s="210"/>
      <c r="P201" s="210"/>
      <c r="Q201" s="210"/>
      <c r="R201" s="210"/>
      <c r="S201" s="210"/>
      <c r="T201" s="211"/>
      <c r="AT201" s="212" t="s">
        <v>301</v>
      </c>
      <c r="AU201" s="212" t="s">
        <v>120</v>
      </c>
      <c r="AV201" s="13" t="s">
        <v>85</v>
      </c>
      <c r="AW201" s="13" t="s">
        <v>32</v>
      </c>
      <c r="AX201" s="13" t="s">
        <v>77</v>
      </c>
      <c r="AY201" s="212" t="s">
        <v>292</v>
      </c>
    </row>
    <row r="202" spans="1:65" s="13" customFormat="1" ht="11.25">
      <c r="B202" s="202"/>
      <c r="C202" s="203"/>
      <c r="D202" s="204" t="s">
        <v>301</v>
      </c>
      <c r="E202" s="205" t="s">
        <v>1</v>
      </c>
      <c r="F202" s="206" t="s">
        <v>7242</v>
      </c>
      <c r="G202" s="203"/>
      <c r="H202" s="205" t="s">
        <v>1</v>
      </c>
      <c r="I202" s="207"/>
      <c r="J202" s="203"/>
      <c r="K202" s="203"/>
      <c r="L202" s="208"/>
      <c r="M202" s="209"/>
      <c r="N202" s="210"/>
      <c r="O202" s="210"/>
      <c r="P202" s="210"/>
      <c r="Q202" s="210"/>
      <c r="R202" s="210"/>
      <c r="S202" s="210"/>
      <c r="T202" s="211"/>
      <c r="AT202" s="212" t="s">
        <v>301</v>
      </c>
      <c r="AU202" s="212" t="s">
        <v>120</v>
      </c>
      <c r="AV202" s="13" t="s">
        <v>85</v>
      </c>
      <c r="AW202" s="13" t="s">
        <v>32</v>
      </c>
      <c r="AX202" s="13" t="s">
        <v>77</v>
      </c>
      <c r="AY202" s="212" t="s">
        <v>292</v>
      </c>
    </row>
    <row r="203" spans="1:65" s="14" customFormat="1" ht="11.25">
      <c r="B203" s="213"/>
      <c r="C203" s="214"/>
      <c r="D203" s="204" t="s">
        <v>301</v>
      </c>
      <c r="E203" s="215" t="s">
        <v>1</v>
      </c>
      <c r="F203" s="216" t="s">
        <v>7243</v>
      </c>
      <c r="G203" s="214"/>
      <c r="H203" s="217">
        <v>79.2</v>
      </c>
      <c r="I203" s="218"/>
      <c r="J203" s="214"/>
      <c r="K203" s="214"/>
      <c r="L203" s="219"/>
      <c r="M203" s="220"/>
      <c r="N203" s="221"/>
      <c r="O203" s="221"/>
      <c r="P203" s="221"/>
      <c r="Q203" s="221"/>
      <c r="R203" s="221"/>
      <c r="S203" s="221"/>
      <c r="T203" s="222"/>
      <c r="AT203" s="223" t="s">
        <v>301</v>
      </c>
      <c r="AU203" s="223" t="s">
        <v>120</v>
      </c>
      <c r="AV203" s="14" t="s">
        <v>120</v>
      </c>
      <c r="AW203" s="14" t="s">
        <v>32</v>
      </c>
      <c r="AX203" s="14" t="s">
        <v>77</v>
      </c>
      <c r="AY203" s="223" t="s">
        <v>292</v>
      </c>
    </row>
    <row r="204" spans="1:65" s="13" customFormat="1" ht="11.25">
      <c r="B204" s="202"/>
      <c r="C204" s="203"/>
      <c r="D204" s="204" t="s">
        <v>301</v>
      </c>
      <c r="E204" s="205" t="s">
        <v>1</v>
      </c>
      <c r="F204" s="206" t="s">
        <v>7204</v>
      </c>
      <c r="G204" s="203"/>
      <c r="H204" s="205" t="s">
        <v>1</v>
      </c>
      <c r="I204" s="207"/>
      <c r="J204" s="203"/>
      <c r="K204" s="203"/>
      <c r="L204" s="208"/>
      <c r="M204" s="209"/>
      <c r="N204" s="210"/>
      <c r="O204" s="210"/>
      <c r="P204" s="210"/>
      <c r="Q204" s="210"/>
      <c r="R204" s="210"/>
      <c r="S204" s="210"/>
      <c r="T204" s="211"/>
      <c r="AT204" s="212" t="s">
        <v>301</v>
      </c>
      <c r="AU204" s="212" t="s">
        <v>120</v>
      </c>
      <c r="AV204" s="13" t="s">
        <v>85</v>
      </c>
      <c r="AW204" s="13" t="s">
        <v>32</v>
      </c>
      <c r="AX204" s="13" t="s">
        <v>77</v>
      </c>
      <c r="AY204" s="212" t="s">
        <v>292</v>
      </c>
    </row>
    <row r="205" spans="1:65" s="14" customFormat="1" ht="11.25">
      <c r="B205" s="213"/>
      <c r="C205" s="214"/>
      <c r="D205" s="204" t="s">
        <v>301</v>
      </c>
      <c r="E205" s="215" t="s">
        <v>1</v>
      </c>
      <c r="F205" s="216" t="s">
        <v>7244</v>
      </c>
      <c r="G205" s="214"/>
      <c r="H205" s="217">
        <v>146.1</v>
      </c>
      <c r="I205" s="218"/>
      <c r="J205" s="214"/>
      <c r="K205" s="214"/>
      <c r="L205" s="219"/>
      <c r="M205" s="220"/>
      <c r="N205" s="221"/>
      <c r="O205" s="221"/>
      <c r="P205" s="221"/>
      <c r="Q205" s="221"/>
      <c r="R205" s="221"/>
      <c r="S205" s="221"/>
      <c r="T205" s="222"/>
      <c r="AT205" s="223" t="s">
        <v>301</v>
      </c>
      <c r="AU205" s="223" t="s">
        <v>120</v>
      </c>
      <c r="AV205" s="14" t="s">
        <v>120</v>
      </c>
      <c r="AW205" s="14" t="s">
        <v>32</v>
      </c>
      <c r="AX205" s="14" t="s">
        <v>77</v>
      </c>
      <c r="AY205" s="223" t="s">
        <v>292</v>
      </c>
    </row>
    <row r="206" spans="1:65" s="14" customFormat="1" ht="11.25">
      <c r="B206" s="213"/>
      <c r="C206" s="214"/>
      <c r="D206" s="204" t="s">
        <v>301</v>
      </c>
      <c r="E206" s="215" t="s">
        <v>1</v>
      </c>
      <c r="F206" s="216" t="s">
        <v>7245</v>
      </c>
      <c r="G206" s="214"/>
      <c r="H206" s="217">
        <v>119.7</v>
      </c>
      <c r="I206" s="218"/>
      <c r="J206" s="214"/>
      <c r="K206" s="214"/>
      <c r="L206" s="219"/>
      <c r="M206" s="220"/>
      <c r="N206" s="221"/>
      <c r="O206" s="221"/>
      <c r="P206" s="221"/>
      <c r="Q206" s="221"/>
      <c r="R206" s="221"/>
      <c r="S206" s="221"/>
      <c r="T206" s="222"/>
      <c r="AT206" s="223" t="s">
        <v>301</v>
      </c>
      <c r="AU206" s="223" t="s">
        <v>120</v>
      </c>
      <c r="AV206" s="14" t="s">
        <v>120</v>
      </c>
      <c r="AW206" s="14" t="s">
        <v>32</v>
      </c>
      <c r="AX206" s="14" t="s">
        <v>77</v>
      </c>
      <c r="AY206" s="223" t="s">
        <v>292</v>
      </c>
    </row>
    <row r="207" spans="1:65" s="14" customFormat="1" ht="11.25">
      <c r="B207" s="213"/>
      <c r="C207" s="214"/>
      <c r="D207" s="204" t="s">
        <v>301</v>
      </c>
      <c r="E207" s="215" t="s">
        <v>1</v>
      </c>
      <c r="F207" s="216" t="s">
        <v>7246</v>
      </c>
      <c r="G207" s="214"/>
      <c r="H207" s="217">
        <v>4.7699999999999996</v>
      </c>
      <c r="I207" s="218"/>
      <c r="J207" s="214"/>
      <c r="K207" s="214"/>
      <c r="L207" s="219"/>
      <c r="M207" s="220"/>
      <c r="N207" s="221"/>
      <c r="O207" s="221"/>
      <c r="P207" s="221"/>
      <c r="Q207" s="221"/>
      <c r="R207" s="221"/>
      <c r="S207" s="221"/>
      <c r="T207" s="222"/>
      <c r="AT207" s="223" t="s">
        <v>301</v>
      </c>
      <c r="AU207" s="223" t="s">
        <v>120</v>
      </c>
      <c r="AV207" s="14" t="s">
        <v>120</v>
      </c>
      <c r="AW207" s="14" t="s">
        <v>32</v>
      </c>
      <c r="AX207" s="14" t="s">
        <v>77</v>
      </c>
      <c r="AY207" s="223" t="s">
        <v>292</v>
      </c>
    </row>
    <row r="208" spans="1:65" s="14" customFormat="1" ht="11.25">
      <c r="B208" s="213"/>
      <c r="C208" s="214"/>
      <c r="D208" s="204" t="s">
        <v>301</v>
      </c>
      <c r="E208" s="215" t="s">
        <v>1</v>
      </c>
      <c r="F208" s="216" t="s">
        <v>7247</v>
      </c>
      <c r="G208" s="214"/>
      <c r="H208" s="217">
        <v>13.86</v>
      </c>
      <c r="I208" s="218"/>
      <c r="J208" s="214"/>
      <c r="K208" s="214"/>
      <c r="L208" s="219"/>
      <c r="M208" s="220"/>
      <c r="N208" s="221"/>
      <c r="O208" s="221"/>
      <c r="P208" s="221"/>
      <c r="Q208" s="221"/>
      <c r="R208" s="221"/>
      <c r="S208" s="221"/>
      <c r="T208" s="222"/>
      <c r="AT208" s="223" t="s">
        <v>301</v>
      </c>
      <c r="AU208" s="223" t="s">
        <v>120</v>
      </c>
      <c r="AV208" s="14" t="s">
        <v>120</v>
      </c>
      <c r="AW208" s="14" t="s">
        <v>32</v>
      </c>
      <c r="AX208" s="14" t="s">
        <v>77</v>
      </c>
      <c r="AY208" s="223" t="s">
        <v>292</v>
      </c>
    </row>
    <row r="209" spans="1:65" s="14" customFormat="1" ht="11.25">
      <c r="B209" s="213"/>
      <c r="C209" s="214"/>
      <c r="D209" s="204" t="s">
        <v>301</v>
      </c>
      <c r="E209" s="215" t="s">
        <v>1</v>
      </c>
      <c r="F209" s="216" t="s">
        <v>7248</v>
      </c>
      <c r="G209" s="214"/>
      <c r="H209" s="217">
        <v>8.64</v>
      </c>
      <c r="I209" s="218"/>
      <c r="J209" s="214"/>
      <c r="K209" s="214"/>
      <c r="L209" s="219"/>
      <c r="M209" s="220"/>
      <c r="N209" s="221"/>
      <c r="O209" s="221"/>
      <c r="P209" s="221"/>
      <c r="Q209" s="221"/>
      <c r="R209" s="221"/>
      <c r="S209" s="221"/>
      <c r="T209" s="222"/>
      <c r="AT209" s="223" t="s">
        <v>301</v>
      </c>
      <c r="AU209" s="223" t="s">
        <v>120</v>
      </c>
      <c r="AV209" s="14" t="s">
        <v>120</v>
      </c>
      <c r="AW209" s="14" t="s">
        <v>32</v>
      </c>
      <c r="AX209" s="14" t="s">
        <v>77</v>
      </c>
      <c r="AY209" s="223" t="s">
        <v>292</v>
      </c>
    </row>
    <row r="210" spans="1:65" s="16" customFormat="1" ht="11.25">
      <c r="B210" s="235"/>
      <c r="C210" s="236"/>
      <c r="D210" s="204" t="s">
        <v>301</v>
      </c>
      <c r="E210" s="237" t="s">
        <v>1</v>
      </c>
      <c r="F210" s="238" t="s">
        <v>316</v>
      </c>
      <c r="G210" s="236"/>
      <c r="H210" s="239">
        <v>372.27</v>
      </c>
      <c r="I210" s="240"/>
      <c r="J210" s="236"/>
      <c r="K210" s="236"/>
      <c r="L210" s="241"/>
      <c r="M210" s="242"/>
      <c r="N210" s="243"/>
      <c r="O210" s="243"/>
      <c r="P210" s="243"/>
      <c r="Q210" s="243"/>
      <c r="R210" s="243"/>
      <c r="S210" s="243"/>
      <c r="T210" s="244"/>
      <c r="AT210" s="245" t="s">
        <v>301</v>
      </c>
      <c r="AU210" s="245" t="s">
        <v>120</v>
      </c>
      <c r="AV210" s="16" t="s">
        <v>317</v>
      </c>
      <c r="AW210" s="16" t="s">
        <v>32</v>
      </c>
      <c r="AX210" s="16" t="s">
        <v>77</v>
      </c>
      <c r="AY210" s="245" t="s">
        <v>292</v>
      </c>
    </row>
    <row r="211" spans="1:65" s="14" customFormat="1" ht="11.25">
      <c r="B211" s="213"/>
      <c r="C211" s="214"/>
      <c r="D211" s="204" t="s">
        <v>301</v>
      </c>
      <c r="E211" s="215" t="s">
        <v>1</v>
      </c>
      <c r="F211" s="216" t="s">
        <v>7249</v>
      </c>
      <c r="G211" s="214"/>
      <c r="H211" s="217">
        <v>226.2</v>
      </c>
      <c r="I211" s="218"/>
      <c r="J211" s="214"/>
      <c r="K211" s="214"/>
      <c r="L211" s="219"/>
      <c r="M211" s="220"/>
      <c r="N211" s="221"/>
      <c r="O211" s="221"/>
      <c r="P211" s="221"/>
      <c r="Q211" s="221"/>
      <c r="R211" s="221"/>
      <c r="S211" s="221"/>
      <c r="T211" s="222"/>
      <c r="AT211" s="223" t="s">
        <v>301</v>
      </c>
      <c r="AU211" s="223" t="s">
        <v>120</v>
      </c>
      <c r="AV211" s="14" t="s">
        <v>120</v>
      </c>
      <c r="AW211" s="14" t="s">
        <v>32</v>
      </c>
      <c r="AX211" s="14" t="s">
        <v>77</v>
      </c>
      <c r="AY211" s="223" t="s">
        <v>292</v>
      </c>
    </row>
    <row r="212" spans="1:65" s="16" customFormat="1" ht="11.25">
      <c r="B212" s="235"/>
      <c r="C212" s="236"/>
      <c r="D212" s="204" t="s">
        <v>301</v>
      </c>
      <c r="E212" s="237" t="s">
        <v>1</v>
      </c>
      <c r="F212" s="238" t="s">
        <v>316</v>
      </c>
      <c r="G212" s="236"/>
      <c r="H212" s="239">
        <v>226.2</v>
      </c>
      <c r="I212" s="240"/>
      <c r="J212" s="236"/>
      <c r="K212" s="236"/>
      <c r="L212" s="241"/>
      <c r="M212" s="242"/>
      <c r="N212" s="243"/>
      <c r="O212" s="243"/>
      <c r="P212" s="243"/>
      <c r="Q212" s="243"/>
      <c r="R212" s="243"/>
      <c r="S212" s="243"/>
      <c r="T212" s="244"/>
      <c r="AT212" s="245" t="s">
        <v>301</v>
      </c>
      <c r="AU212" s="245" t="s">
        <v>120</v>
      </c>
      <c r="AV212" s="16" t="s">
        <v>317</v>
      </c>
      <c r="AW212" s="16" t="s">
        <v>32</v>
      </c>
      <c r="AX212" s="16" t="s">
        <v>77</v>
      </c>
      <c r="AY212" s="245" t="s">
        <v>292</v>
      </c>
    </row>
    <row r="213" spans="1:65" s="15" customFormat="1" ht="11.25">
      <c r="B213" s="224"/>
      <c r="C213" s="225"/>
      <c r="D213" s="204" t="s">
        <v>301</v>
      </c>
      <c r="E213" s="226" t="s">
        <v>1</v>
      </c>
      <c r="F213" s="227" t="s">
        <v>304</v>
      </c>
      <c r="G213" s="225"/>
      <c r="H213" s="228">
        <v>598.47</v>
      </c>
      <c r="I213" s="229"/>
      <c r="J213" s="225"/>
      <c r="K213" s="225"/>
      <c r="L213" s="230"/>
      <c r="M213" s="231"/>
      <c r="N213" s="232"/>
      <c r="O213" s="232"/>
      <c r="P213" s="232"/>
      <c r="Q213" s="232"/>
      <c r="R213" s="232"/>
      <c r="S213" s="232"/>
      <c r="T213" s="233"/>
      <c r="AT213" s="234" t="s">
        <v>301</v>
      </c>
      <c r="AU213" s="234" t="s">
        <v>120</v>
      </c>
      <c r="AV213" s="15" t="s">
        <v>299</v>
      </c>
      <c r="AW213" s="15" t="s">
        <v>32</v>
      </c>
      <c r="AX213" s="15" t="s">
        <v>85</v>
      </c>
      <c r="AY213" s="234" t="s">
        <v>292</v>
      </c>
    </row>
    <row r="214" spans="1:65" s="2" customFormat="1" ht="16.5" customHeight="1">
      <c r="A214" s="35"/>
      <c r="B214" s="36"/>
      <c r="C214" s="246" t="s">
        <v>438</v>
      </c>
      <c r="D214" s="246" t="s">
        <v>626</v>
      </c>
      <c r="E214" s="247" t="s">
        <v>4844</v>
      </c>
      <c r="F214" s="248" t="s">
        <v>4845</v>
      </c>
      <c r="G214" s="249" t="s">
        <v>365</v>
      </c>
      <c r="H214" s="250">
        <v>670.08600000000001</v>
      </c>
      <c r="I214" s="251"/>
      <c r="J214" s="252">
        <f>ROUND(I214*H214,2)</f>
        <v>0</v>
      </c>
      <c r="K214" s="248" t="s">
        <v>298</v>
      </c>
      <c r="L214" s="253"/>
      <c r="M214" s="254" t="s">
        <v>1</v>
      </c>
      <c r="N214" s="255" t="s">
        <v>42</v>
      </c>
      <c r="O214" s="72"/>
      <c r="P214" s="198">
        <f>O214*H214</f>
        <v>0</v>
      </c>
      <c r="Q214" s="198">
        <v>1</v>
      </c>
      <c r="R214" s="198">
        <f>Q214*H214</f>
        <v>670.08600000000001</v>
      </c>
      <c r="S214" s="198">
        <v>0</v>
      </c>
      <c r="T214" s="199">
        <f>S214*H214</f>
        <v>0</v>
      </c>
      <c r="U214" s="35"/>
      <c r="V214" s="35"/>
      <c r="W214" s="35"/>
      <c r="X214" s="35"/>
      <c r="Y214" s="35"/>
      <c r="Z214" s="35"/>
      <c r="AA214" s="35"/>
      <c r="AB214" s="35"/>
      <c r="AC214" s="35"/>
      <c r="AD214" s="35"/>
      <c r="AE214" s="35"/>
      <c r="AR214" s="200" t="s">
        <v>357</v>
      </c>
      <c r="AT214" s="200" t="s">
        <v>626</v>
      </c>
      <c r="AU214" s="200" t="s">
        <v>120</v>
      </c>
      <c r="AY214" s="18" t="s">
        <v>292</v>
      </c>
      <c r="BE214" s="201">
        <f>IF(N214="základní",J214,0)</f>
        <v>0</v>
      </c>
      <c r="BF214" s="201">
        <f>IF(N214="snížená",J214,0)</f>
        <v>0</v>
      </c>
      <c r="BG214" s="201">
        <f>IF(N214="zákl. přenesená",J214,0)</f>
        <v>0</v>
      </c>
      <c r="BH214" s="201">
        <f>IF(N214="sníž. přenesená",J214,0)</f>
        <v>0</v>
      </c>
      <c r="BI214" s="201">
        <f>IF(N214="nulová",J214,0)</f>
        <v>0</v>
      </c>
      <c r="BJ214" s="18" t="s">
        <v>85</v>
      </c>
      <c r="BK214" s="201">
        <f>ROUND(I214*H214,2)</f>
        <v>0</v>
      </c>
      <c r="BL214" s="18" t="s">
        <v>299</v>
      </c>
      <c r="BM214" s="200" t="s">
        <v>7250</v>
      </c>
    </row>
    <row r="215" spans="1:65" s="14" customFormat="1" ht="11.25">
      <c r="B215" s="213"/>
      <c r="C215" s="214"/>
      <c r="D215" s="204" t="s">
        <v>301</v>
      </c>
      <c r="E215" s="215" t="s">
        <v>1</v>
      </c>
      <c r="F215" s="216" t="s">
        <v>7251</v>
      </c>
      <c r="G215" s="214"/>
      <c r="H215" s="217">
        <v>670.08600000000001</v>
      </c>
      <c r="I215" s="218"/>
      <c r="J215" s="214"/>
      <c r="K215" s="214"/>
      <c r="L215" s="219"/>
      <c r="M215" s="220"/>
      <c r="N215" s="221"/>
      <c r="O215" s="221"/>
      <c r="P215" s="221"/>
      <c r="Q215" s="221"/>
      <c r="R215" s="221"/>
      <c r="S215" s="221"/>
      <c r="T215" s="222"/>
      <c r="AT215" s="223" t="s">
        <v>301</v>
      </c>
      <c r="AU215" s="223" t="s">
        <v>120</v>
      </c>
      <c r="AV215" s="14" t="s">
        <v>120</v>
      </c>
      <c r="AW215" s="14" t="s">
        <v>32</v>
      </c>
      <c r="AX215" s="14" t="s">
        <v>85</v>
      </c>
      <c r="AY215" s="223" t="s">
        <v>292</v>
      </c>
    </row>
    <row r="216" spans="1:65" s="2" customFormat="1" ht="16.5" customHeight="1">
      <c r="A216" s="35"/>
      <c r="B216" s="36"/>
      <c r="C216" s="246" t="s">
        <v>445</v>
      </c>
      <c r="D216" s="246" t="s">
        <v>626</v>
      </c>
      <c r="E216" s="247" t="s">
        <v>7252</v>
      </c>
      <c r="F216" s="248" t="s">
        <v>7253</v>
      </c>
      <c r="G216" s="249" t="s">
        <v>365</v>
      </c>
      <c r="H216" s="250">
        <v>407.16</v>
      </c>
      <c r="I216" s="251"/>
      <c r="J216" s="252">
        <f>ROUND(I216*H216,2)</f>
        <v>0</v>
      </c>
      <c r="K216" s="248" t="s">
        <v>298</v>
      </c>
      <c r="L216" s="253"/>
      <c r="M216" s="254" t="s">
        <v>1</v>
      </c>
      <c r="N216" s="255" t="s">
        <v>42</v>
      </c>
      <c r="O216" s="72"/>
      <c r="P216" s="198">
        <f>O216*H216</f>
        <v>0</v>
      </c>
      <c r="Q216" s="198">
        <v>1</v>
      </c>
      <c r="R216" s="198">
        <f>Q216*H216</f>
        <v>407.16</v>
      </c>
      <c r="S216" s="198">
        <v>0</v>
      </c>
      <c r="T216" s="199">
        <f>S216*H216</f>
        <v>0</v>
      </c>
      <c r="U216" s="35"/>
      <c r="V216" s="35"/>
      <c r="W216" s="35"/>
      <c r="X216" s="35"/>
      <c r="Y216" s="35"/>
      <c r="Z216" s="35"/>
      <c r="AA216" s="35"/>
      <c r="AB216" s="35"/>
      <c r="AC216" s="35"/>
      <c r="AD216" s="35"/>
      <c r="AE216" s="35"/>
      <c r="AR216" s="200" t="s">
        <v>357</v>
      </c>
      <c r="AT216" s="200" t="s">
        <v>626</v>
      </c>
      <c r="AU216" s="200" t="s">
        <v>120</v>
      </c>
      <c r="AY216" s="18" t="s">
        <v>292</v>
      </c>
      <c r="BE216" s="201">
        <f>IF(N216="základní",J216,0)</f>
        <v>0</v>
      </c>
      <c r="BF216" s="201">
        <f>IF(N216="snížená",J216,0)</f>
        <v>0</v>
      </c>
      <c r="BG216" s="201">
        <f>IF(N216="zákl. přenesená",J216,0)</f>
        <v>0</v>
      </c>
      <c r="BH216" s="201">
        <f>IF(N216="sníž. přenesená",J216,0)</f>
        <v>0</v>
      </c>
      <c r="BI216" s="201">
        <f>IF(N216="nulová",J216,0)</f>
        <v>0</v>
      </c>
      <c r="BJ216" s="18" t="s">
        <v>85</v>
      </c>
      <c r="BK216" s="201">
        <f>ROUND(I216*H216,2)</f>
        <v>0</v>
      </c>
      <c r="BL216" s="18" t="s">
        <v>299</v>
      </c>
      <c r="BM216" s="200" t="s">
        <v>7254</v>
      </c>
    </row>
    <row r="217" spans="1:65" s="14" customFormat="1" ht="11.25">
      <c r="B217" s="213"/>
      <c r="C217" s="214"/>
      <c r="D217" s="204" t="s">
        <v>301</v>
      </c>
      <c r="E217" s="215" t="s">
        <v>1</v>
      </c>
      <c r="F217" s="216" t="s">
        <v>7255</v>
      </c>
      <c r="G217" s="214"/>
      <c r="H217" s="217">
        <v>407.16</v>
      </c>
      <c r="I217" s="218"/>
      <c r="J217" s="214"/>
      <c r="K217" s="214"/>
      <c r="L217" s="219"/>
      <c r="M217" s="220"/>
      <c r="N217" s="221"/>
      <c r="O217" s="221"/>
      <c r="P217" s="221"/>
      <c r="Q217" s="221"/>
      <c r="R217" s="221"/>
      <c r="S217" s="221"/>
      <c r="T217" s="222"/>
      <c r="AT217" s="223" t="s">
        <v>301</v>
      </c>
      <c r="AU217" s="223" t="s">
        <v>120</v>
      </c>
      <c r="AV217" s="14" t="s">
        <v>120</v>
      </c>
      <c r="AW217" s="14" t="s">
        <v>32</v>
      </c>
      <c r="AX217" s="14" t="s">
        <v>85</v>
      </c>
      <c r="AY217" s="223" t="s">
        <v>292</v>
      </c>
    </row>
    <row r="218" spans="1:65" s="2" customFormat="1" ht="24.2" customHeight="1">
      <c r="A218" s="35"/>
      <c r="B218" s="36"/>
      <c r="C218" s="189" t="s">
        <v>449</v>
      </c>
      <c r="D218" s="189" t="s">
        <v>294</v>
      </c>
      <c r="E218" s="190" t="s">
        <v>7256</v>
      </c>
      <c r="F218" s="191" t="s">
        <v>7257</v>
      </c>
      <c r="G218" s="192" t="s">
        <v>297</v>
      </c>
      <c r="H218" s="193">
        <v>47</v>
      </c>
      <c r="I218" s="194"/>
      <c r="J218" s="195">
        <f>ROUND(I218*H218,2)</f>
        <v>0</v>
      </c>
      <c r="K218" s="191" t="s">
        <v>298</v>
      </c>
      <c r="L218" s="40"/>
      <c r="M218" s="196" t="s">
        <v>1</v>
      </c>
      <c r="N218" s="197" t="s">
        <v>42</v>
      </c>
      <c r="O218" s="72"/>
      <c r="P218" s="198">
        <f>O218*H218</f>
        <v>0</v>
      </c>
      <c r="Q218" s="198">
        <v>0</v>
      </c>
      <c r="R218" s="198">
        <f>Q218*H218</f>
        <v>0</v>
      </c>
      <c r="S218" s="198">
        <v>0</v>
      </c>
      <c r="T218" s="199">
        <f>S218*H218</f>
        <v>0</v>
      </c>
      <c r="U218" s="35"/>
      <c r="V218" s="35"/>
      <c r="W218" s="35"/>
      <c r="X218" s="35"/>
      <c r="Y218" s="35"/>
      <c r="Z218" s="35"/>
      <c r="AA218" s="35"/>
      <c r="AB218" s="35"/>
      <c r="AC218" s="35"/>
      <c r="AD218" s="35"/>
      <c r="AE218" s="35"/>
      <c r="AR218" s="200" t="s">
        <v>299</v>
      </c>
      <c r="AT218" s="200" t="s">
        <v>294</v>
      </c>
      <c r="AU218" s="200" t="s">
        <v>120</v>
      </c>
      <c r="AY218" s="18" t="s">
        <v>292</v>
      </c>
      <c r="BE218" s="201">
        <f>IF(N218="základní",J218,0)</f>
        <v>0</v>
      </c>
      <c r="BF218" s="201">
        <f>IF(N218="snížená",J218,0)</f>
        <v>0</v>
      </c>
      <c r="BG218" s="201">
        <f>IF(N218="zákl. přenesená",J218,0)</f>
        <v>0</v>
      </c>
      <c r="BH218" s="201">
        <f>IF(N218="sníž. přenesená",J218,0)</f>
        <v>0</v>
      </c>
      <c r="BI218" s="201">
        <f>IF(N218="nulová",J218,0)</f>
        <v>0</v>
      </c>
      <c r="BJ218" s="18" t="s">
        <v>85</v>
      </c>
      <c r="BK218" s="201">
        <f>ROUND(I218*H218,2)</f>
        <v>0</v>
      </c>
      <c r="BL218" s="18" t="s">
        <v>299</v>
      </c>
      <c r="BM218" s="200" t="s">
        <v>7258</v>
      </c>
    </row>
    <row r="219" spans="1:65" s="13" customFormat="1" ht="22.5">
      <c r="B219" s="202"/>
      <c r="C219" s="203"/>
      <c r="D219" s="204" t="s">
        <v>301</v>
      </c>
      <c r="E219" s="205" t="s">
        <v>1</v>
      </c>
      <c r="F219" s="206" t="s">
        <v>7259</v>
      </c>
      <c r="G219" s="203"/>
      <c r="H219" s="205" t="s">
        <v>1</v>
      </c>
      <c r="I219" s="207"/>
      <c r="J219" s="203"/>
      <c r="K219" s="203"/>
      <c r="L219" s="208"/>
      <c r="M219" s="209"/>
      <c r="N219" s="210"/>
      <c r="O219" s="210"/>
      <c r="P219" s="210"/>
      <c r="Q219" s="210"/>
      <c r="R219" s="210"/>
      <c r="S219" s="210"/>
      <c r="T219" s="211"/>
      <c r="AT219" s="212" t="s">
        <v>301</v>
      </c>
      <c r="AU219" s="212" t="s">
        <v>120</v>
      </c>
      <c r="AV219" s="13" t="s">
        <v>85</v>
      </c>
      <c r="AW219" s="13" t="s">
        <v>32</v>
      </c>
      <c r="AX219" s="13" t="s">
        <v>77</v>
      </c>
      <c r="AY219" s="212" t="s">
        <v>292</v>
      </c>
    </row>
    <row r="220" spans="1:65" s="14" customFormat="1" ht="11.25">
      <c r="B220" s="213"/>
      <c r="C220" s="214"/>
      <c r="D220" s="204" t="s">
        <v>301</v>
      </c>
      <c r="E220" s="215" t="s">
        <v>1</v>
      </c>
      <c r="F220" s="216" t="s">
        <v>648</v>
      </c>
      <c r="G220" s="214"/>
      <c r="H220" s="217">
        <v>47</v>
      </c>
      <c r="I220" s="218"/>
      <c r="J220" s="214"/>
      <c r="K220" s="214"/>
      <c r="L220" s="219"/>
      <c r="M220" s="220"/>
      <c r="N220" s="221"/>
      <c r="O220" s="221"/>
      <c r="P220" s="221"/>
      <c r="Q220" s="221"/>
      <c r="R220" s="221"/>
      <c r="S220" s="221"/>
      <c r="T220" s="222"/>
      <c r="AT220" s="223" t="s">
        <v>301</v>
      </c>
      <c r="AU220" s="223" t="s">
        <v>120</v>
      </c>
      <c r="AV220" s="14" t="s">
        <v>120</v>
      </c>
      <c r="AW220" s="14" t="s">
        <v>32</v>
      </c>
      <c r="AX220" s="14" t="s">
        <v>85</v>
      </c>
      <c r="AY220" s="223" t="s">
        <v>292</v>
      </c>
    </row>
    <row r="221" spans="1:65" s="12" customFormat="1" ht="22.9" customHeight="1">
      <c r="B221" s="173"/>
      <c r="C221" s="174"/>
      <c r="D221" s="175" t="s">
        <v>76</v>
      </c>
      <c r="E221" s="187" t="s">
        <v>120</v>
      </c>
      <c r="F221" s="187" t="s">
        <v>403</v>
      </c>
      <c r="G221" s="174"/>
      <c r="H221" s="174"/>
      <c r="I221" s="177"/>
      <c r="J221" s="188">
        <f>BK221</f>
        <v>0</v>
      </c>
      <c r="K221" s="174"/>
      <c r="L221" s="179"/>
      <c r="M221" s="180"/>
      <c r="N221" s="181"/>
      <c r="O221" s="181"/>
      <c r="P221" s="182">
        <f>SUM(P222:P224)</f>
        <v>0</v>
      </c>
      <c r="Q221" s="181"/>
      <c r="R221" s="182">
        <f>SUM(R222:R224)</f>
        <v>126.41200000000001</v>
      </c>
      <c r="S221" s="181"/>
      <c r="T221" s="183">
        <f>SUM(T222:T224)</f>
        <v>0</v>
      </c>
      <c r="AR221" s="184" t="s">
        <v>85</v>
      </c>
      <c r="AT221" s="185" t="s">
        <v>76</v>
      </c>
      <c r="AU221" s="185" t="s">
        <v>85</v>
      </c>
      <c r="AY221" s="184" t="s">
        <v>292</v>
      </c>
      <c r="BK221" s="186">
        <f>SUM(BK222:BK224)</f>
        <v>0</v>
      </c>
    </row>
    <row r="222" spans="1:65" s="2" customFormat="1" ht="44.25" customHeight="1">
      <c r="A222" s="35"/>
      <c r="B222" s="36"/>
      <c r="C222" s="189" t="s">
        <v>454</v>
      </c>
      <c r="D222" s="189" t="s">
        <v>294</v>
      </c>
      <c r="E222" s="190" t="s">
        <v>7260</v>
      </c>
      <c r="F222" s="191" t="s">
        <v>7261</v>
      </c>
      <c r="G222" s="192" t="s">
        <v>407</v>
      </c>
      <c r="H222" s="193">
        <v>440</v>
      </c>
      <c r="I222" s="194"/>
      <c r="J222" s="195">
        <f>ROUND(I222*H222,2)</f>
        <v>0</v>
      </c>
      <c r="K222" s="191" t="s">
        <v>298</v>
      </c>
      <c r="L222" s="40"/>
      <c r="M222" s="196" t="s">
        <v>1</v>
      </c>
      <c r="N222" s="197" t="s">
        <v>42</v>
      </c>
      <c r="O222" s="72"/>
      <c r="P222" s="198">
        <f>O222*H222</f>
        <v>0</v>
      </c>
      <c r="Q222" s="198">
        <v>0.28714000000000001</v>
      </c>
      <c r="R222" s="198">
        <f>Q222*H222</f>
        <v>126.3416</v>
      </c>
      <c r="S222" s="198">
        <v>0</v>
      </c>
      <c r="T222" s="199">
        <f>S222*H222</f>
        <v>0</v>
      </c>
      <c r="U222" s="35"/>
      <c r="V222" s="35"/>
      <c r="W222" s="35"/>
      <c r="X222" s="35"/>
      <c r="Y222" s="35"/>
      <c r="Z222" s="35"/>
      <c r="AA222" s="35"/>
      <c r="AB222" s="35"/>
      <c r="AC222" s="35"/>
      <c r="AD222" s="35"/>
      <c r="AE222" s="35"/>
      <c r="AR222" s="200" t="s">
        <v>299</v>
      </c>
      <c r="AT222" s="200" t="s">
        <v>294</v>
      </c>
      <c r="AU222" s="200" t="s">
        <v>120</v>
      </c>
      <c r="AY222" s="18" t="s">
        <v>292</v>
      </c>
      <c r="BE222" s="201">
        <f>IF(N222="základní",J222,0)</f>
        <v>0</v>
      </c>
      <c r="BF222" s="201">
        <f>IF(N222="snížená",J222,0)</f>
        <v>0</v>
      </c>
      <c r="BG222" s="201">
        <f>IF(N222="zákl. přenesená",J222,0)</f>
        <v>0</v>
      </c>
      <c r="BH222" s="201">
        <f>IF(N222="sníž. přenesená",J222,0)</f>
        <v>0</v>
      </c>
      <c r="BI222" s="201">
        <f>IF(N222="nulová",J222,0)</f>
        <v>0</v>
      </c>
      <c r="BJ222" s="18" t="s">
        <v>85</v>
      </c>
      <c r="BK222" s="201">
        <f>ROUND(I222*H222,2)</f>
        <v>0</v>
      </c>
      <c r="BL222" s="18" t="s">
        <v>299</v>
      </c>
      <c r="BM222" s="200" t="s">
        <v>7262</v>
      </c>
    </row>
    <row r="223" spans="1:65" s="14" customFormat="1" ht="11.25">
      <c r="B223" s="213"/>
      <c r="C223" s="214"/>
      <c r="D223" s="204" t="s">
        <v>301</v>
      </c>
      <c r="E223" s="215" t="s">
        <v>1</v>
      </c>
      <c r="F223" s="216" t="s">
        <v>7263</v>
      </c>
      <c r="G223" s="214"/>
      <c r="H223" s="217">
        <v>440</v>
      </c>
      <c r="I223" s="218"/>
      <c r="J223" s="214"/>
      <c r="K223" s="214"/>
      <c r="L223" s="219"/>
      <c r="M223" s="220"/>
      <c r="N223" s="221"/>
      <c r="O223" s="221"/>
      <c r="P223" s="221"/>
      <c r="Q223" s="221"/>
      <c r="R223" s="221"/>
      <c r="S223" s="221"/>
      <c r="T223" s="222"/>
      <c r="AT223" s="223" t="s">
        <v>301</v>
      </c>
      <c r="AU223" s="223" t="s">
        <v>120</v>
      </c>
      <c r="AV223" s="14" t="s">
        <v>120</v>
      </c>
      <c r="AW223" s="14" t="s">
        <v>32</v>
      </c>
      <c r="AX223" s="14" t="s">
        <v>85</v>
      </c>
      <c r="AY223" s="223" t="s">
        <v>292</v>
      </c>
    </row>
    <row r="224" spans="1:65" s="2" customFormat="1" ht="16.5" customHeight="1">
      <c r="A224" s="35"/>
      <c r="B224" s="36"/>
      <c r="C224" s="189" t="s">
        <v>459</v>
      </c>
      <c r="D224" s="189" t="s">
        <v>294</v>
      </c>
      <c r="E224" s="190" t="s">
        <v>5979</v>
      </c>
      <c r="F224" s="191" t="s">
        <v>5980</v>
      </c>
      <c r="G224" s="192" t="s">
        <v>407</v>
      </c>
      <c r="H224" s="193">
        <v>440</v>
      </c>
      <c r="I224" s="194"/>
      <c r="J224" s="195">
        <f>ROUND(I224*H224,2)</f>
        <v>0</v>
      </c>
      <c r="K224" s="191" t="s">
        <v>298</v>
      </c>
      <c r="L224" s="40"/>
      <c r="M224" s="196" t="s">
        <v>1</v>
      </c>
      <c r="N224" s="197" t="s">
        <v>42</v>
      </c>
      <c r="O224" s="72"/>
      <c r="P224" s="198">
        <f>O224*H224</f>
        <v>0</v>
      </c>
      <c r="Q224" s="198">
        <v>1.6000000000000001E-4</v>
      </c>
      <c r="R224" s="198">
        <f>Q224*H224</f>
        <v>7.0400000000000004E-2</v>
      </c>
      <c r="S224" s="198">
        <v>0</v>
      </c>
      <c r="T224" s="199">
        <f>S224*H224</f>
        <v>0</v>
      </c>
      <c r="U224" s="35"/>
      <c r="V224" s="35"/>
      <c r="W224" s="35"/>
      <c r="X224" s="35"/>
      <c r="Y224" s="35"/>
      <c r="Z224" s="35"/>
      <c r="AA224" s="35"/>
      <c r="AB224" s="35"/>
      <c r="AC224" s="35"/>
      <c r="AD224" s="35"/>
      <c r="AE224" s="35"/>
      <c r="AR224" s="200" t="s">
        <v>299</v>
      </c>
      <c r="AT224" s="200" t="s">
        <v>294</v>
      </c>
      <c r="AU224" s="200" t="s">
        <v>120</v>
      </c>
      <c r="AY224" s="18" t="s">
        <v>292</v>
      </c>
      <c r="BE224" s="201">
        <f>IF(N224="základní",J224,0)</f>
        <v>0</v>
      </c>
      <c r="BF224" s="201">
        <f>IF(N224="snížená",J224,0)</f>
        <v>0</v>
      </c>
      <c r="BG224" s="201">
        <f>IF(N224="zákl. přenesená",J224,0)</f>
        <v>0</v>
      </c>
      <c r="BH224" s="201">
        <f>IF(N224="sníž. přenesená",J224,0)</f>
        <v>0</v>
      </c>
      <c r="BI224" s="201">
        <f>IF(N224="nulová",J224,0)</f>
        <v>0</v>
      </c>
      <c r="BJ224" s="18" t="s">
        <v>85</v>
      </c>
      <c r="BK224" s="201">
        <f>ROUND(I224*H224,2)</f>
        <v>0</v>
      </c>
      <c r="BL224" s="18" t="s">
        <v>299</v>
      </c>
      <c r="BM224" s="200" t="s">
        <v>7264</v>
      </c>
    </row>
    <row r="225" spans="1:65" s="12" customFormat="1" ht="22.9" customHeight="1">
      <c r="B225" s="173"/>
      <c r="C225" s="174"/>
      <c r="D225" s="175" t="s">
        <v>76</v>
      </c>
      <c r="E225" s="187" t="s">
        <v>317</v>
      </c>
      <c r="F225" s="187" t="s">
        <v>531</v>
      </c>
      <c r="G225" s="174"/>
      <c r="H225" s="174"/>
      <c r="I225" s="177"/>
      <c r="J225" s="188">
        <f>BK225</f>
        <v>0</v>
      </c>
      <c r="K225" s="174"/>
      <c r="L225" s="179"/>
      <c r="M225" s="180"/>
      <c r="N225" s="181"/>
      <c r="O225" s="181"/>
      <c r="P225" s="182">
        <f>P226</f>
        <v>0</v>
      </c>
      <c r="Q225" s="181"/>
      <c r="R225" s="182">
        <f>R226</f>
        <v>0</v>
      </c>
      <c r="S225" s="181"/>
      <c r="T225" s="183">
        <f>T226</f>
        <v>0</v>
      </c>
      <c r="AR225" s="184" t="s">
        <v>85</v>
      </c>
      <c r="AT225" s="185" t="s">
        <v>76</v>
      </c>
      <c r="AU225" s="185" t="s">
        <v>85</v>
      </c>
      <c r="AY225" s="184" t="s">
        <v>292</v>
      </c>
      <c r="BK225" s="186">
        <f>BK226</f>
        <v>0</v>
      </c>
    </row>
    <row r="226" spans="1:65" s="2" customFormat="1" ht="21.75" customHeight="1">
      <c r="A226" s="35"/>
      <c r="B226" s="36"/>
      <c r="C226" s="189" t="s">
        <v>7</v>
      </c>
      <c r="D226" s="189" t="s">
        <v>294</v>
      </c>
      <c r="E226" s="190" t="s">
        <v>6447</v>
      </c>
      <c r="F226" s="191" t="s">
        <v>6448</v>
      </c>
      <c r="G226" s="192" t="s">
        <v>407</v>
      </c>
      <c r="H226" s="193">
        <v>851</v>
      </c>
      <c r="I226" s="194"/>
      <c r="J226" s="195">
        <f>ROUND(I226*H226,2)</f>
        <v>0</v>
      </c>
      <c r="K226" s="191" t="s">
        <v>298</v>
      </c>
      <c r="L226" s="40"/>
      <c r="M226" s="196" t="s">
        <v>1</v>
      </c>
      <c r="N226" s="197" t="s">
        <v>42</v>
      </c>
      <c r="O226" s="72"/>
      <c r="P226" s="198">
        <f>O226*H226</f>
        <v>0</v>
      </c>
      <c r="Q226" s="198">
        <v>0</v>
      </c>
      <c r="R226" s="198">
        <f>Q226*H226</f>
        <v>0</v>
      </c>
      <c r="S226" s="198">
        <v>0</v>
      </c>
      <c r="T226" s="199">
        <f>S226*H226</f>
        <v>0</v>
      </c>
      <c r="U226" s="35"/>
      <c r="V226" s="35"/>
      <c r="W226" s="35"/>
      <c r="X226" s="35"/>
      <c r="Y226" s="35"/>
      <c r="Z226" s="35"/>
      <c r="AA226" s="35"/>
      <c r="AB226" s="35"/>
      <c r="AC226" s="35"/>
      <c r="AD226" s="35"/>
      <c r="AE226" s="35"/>
      <c r="AR226" s="200" t="s">
        <v>299</v>
      </c>
      <c r="AT226" s="200" t="s">
        <v>294</v>
      </c>
      <c r="AU226" s="200" t="s">
        <v>120</v>
      </c>
      <c r="AY226" s="18" t="s">
        <v>292</v>
      </c>
      <c r="BE226" s="201">
        <f>IF(N226="základní",J226,0)</f>
        <v>0</v>
      </c>
      <c r="BF226" s="201">
        <f>IF(N226="snížená",J226,0)</f>
        <v>0</v>
      </c>
      <c r="BG226" s="201">
        <f>IF(N226="zákl. přenesená",J226,0)</f>
        <v>0</v>
      </c>
      <c r="BH226" s="201">
        <f>IF(N226="sníž. přenesená",J226,0)</f>
        <v>0</v>
      </c>
      <c r="BI226" s="201">
        <f>IF(N226="nulová",J226,0)</f>
        <v>0</v>
      </c>
      <c r="BJ226" s="18" t="s">
        <v>85</v>
      </c>
      <c r="BK226" s="201">
        <f>ROUND(I226*H226,2)</f>
        <v>0</v>
      </c>
      <c r="BL226" s="18" t="s">
        <v>299</v>
      </c>
      <c r="BM226" s="200" t="s">
        <v>7265</v>
      </c>
    </row>
    <row r="227" spans="1:65" s="12" customFormat="1" ht="22.9" customHeight="1">
      <c r="B227" s="173"/>
      <c r="C227" s="174"/>
      <c r="D227" s="175" t="s">
        <v>76</v>
      </c>
      <c r="E227" s="187" t="s">
        <v>299</v>
      </c>
      <c r="F227" s="187" t="s">
        <v>766</v>
      </c>
      <c r="G227" s="174"/>
      <c r="H227" s="174"/>
      <c r="I227" s="177"/>
      <c r="J227" s="188">
        <f>BK227</f>
        <v>0</v>
      </c>
      <c r="K227" s="174"/>
      <c r="L227" s="179"/>
      <c r="M227" s="180"/>
      <c r="N227" s="181"/>
      <c r="O227" s="181"/>
      <c r="P227" s="182">
        <f>SUM(P228:P255)</f>
        <v>0</v>
      </c>
      <c r="Q227" s="181"/>
      <c r="R227" s="182">
        <f>SUM(R228:R255)</f>
        <v>450.56638470000001</v>
      </c>
      <c r="S227" s="181"/>
      <c r="T227" s="183">
        <f>SUM(T228:T255)</f>
        <v>0</v>
      </c>
      <c r="AR227" s="184" t="s">
        <v>85</v>
      </c>
      <c r="AT227" s="185" t="s">
        <v>76</v>
      </c>
      <c r="AU227" s="185" t="s">
        <v>85</v>
      </c>
      <c r="AY227" s="184" t="s">
        <v>292</v>
      </c>
      <c r="BK227" s="186">
        <f>SUM(BK228:BK255)</f>
        <v>0</v>
      </c>
    </row>
    <row r="228" spans="1:65" s="2" customFormat="1" ht="16.5" customHeight="1">
      <c r="A228" s="35"/>
      <c r="B228" s="36"/>
      <c r="C228" s="189" t="s">
        <v>485</v>
      </c>
      <c r="D228" s="189" t="s">
        <v>294</v>
      </c>
      <c r="E228" s="190" t="s">
        <v>5994</v>
      </c>
      <c r="F228" s="191" t="s">
        <v>5995</v>
      </c>
      <c r="G228" s="192" t="s">
        <v>307</v>
      </c>
      <c r="H228" s="193">
        <v>7.65</v>
      </c>
      <c r="I228" s="194"/>
      <c r="J228" s="195">
        <f>ROUND(I228*H228,2)</f>
        <v>0</v>
      </c>
      <c r="K228" s="191" t="s">
        <v>298</v>
      </c>
      <c r="L228" s="40"/>
      <c r="M228" s="196" t="s">
        <v>1</v>
      </c>
      <c r="N228" s="197" t="s">
        <v>42</v>
      </c>
      <c r="O228" s="72"/>
      <c r="P228" s="198">
        <f>O228*H228</f>
        <v>0</v>
      </c>
      <c r="Q228" s="198">
        <v>1.7034</v>
      </c>
      <c r="R228" s="198">
        <f>Q228*H228</f>
        <v>13.03101</v>
      </c>
      <c r="S228" s="198">
        <v>0</v>
      </c>
      <c r="T228" s="199">
        <f>S228*H228</f>
        <v>0</v>
      </c>
      <c r="U228" s="35"/>
      <c r="V228" s="35"/>
      <c r="W228" s="35"/>
      <c r="X228" s="35"/>
      <c r="Y228" s="35"/>
      <c r="Z228" s="35"/>
      <c r="AA228" s="35"/>
      <c r="AB228" s="35"/>
      <c r="AC228" s="35"/>
      <c r="AD228" s="35"/>
      <c r="AE228" s="35"/>
      <c r="AR228" s="200" t="s">
        <v>299</v>
      </c>
      <c r="AT228" s="200" t="s">
        <v>294</v>
      </c>
      <c r="AU228" s="200" t="s">
        <v>120</v>
      </c>
      <c r="AY228" s="18" t="s">
        <v>292</v>
      </c>
      <c r="BE228" s="201">
        <f>IF(N228="základní",J228,0)</f>
        <v>0</v>
      </c>
      <c r="BF228" s="201">
        <f>IF(N228="snížená",J228,0)</f>
        <v>0</v>
      </c>
      <c r="BG228" s="201">
        <f>IF(N228="zákl. přenesená",J228,0)</f>
        <v>0</v>
      </c>
      <c r="BH228" s="201">
        <f>IF(N228="sníž. přenesená",J228,0)</f>
        <v>0</v>
      </c>
      <c r="BI228" s="201">
        <f>IF(N228="nulová",J228,0)</f>
        <v>0</v>
      </c>
      <c r="BJ228" s="18" t="s">
        <v>85</v>
      </c>
      <c r="BK228" s="201">
        <f>ROUND(I228*H228,2)</f>
        <v>0</v>
      </c>
      <c r="BL228" s="18" t="s">
        <v>299</v>
      </c>
      <c r="BM228" s="200" t="s">
        <v>7266</v>
      </c>
    </row>
    <row r="229" spans="1:65" s="14" customFormat="1" ht="11.25">
      <c r="B229" s="213"/>
      <c r="C229" s="214"/>
      <c r="D229" s="204" t="s">
        <v>301</v>
      </c>
      <c r="E229" s="215" t="s">
        <v>1</v>
      </c>
      <c r="F229" s="216" t="s">
        <v>7267</v>
      </c>
      <c r="G229" s="214"/>
      <c r="H229" s="217">
        <v>7.65</v>
      </c>
      <c r="I229" s="218"/>
      <c r="J229" s="214"/>
      <c r="K229" s="214"/>
      <c r="L229" s="219"/>
      <c r="M229" s="220"/>
      <c r="N229" s="221"/>
      <c r="O229" s="221"/>
      <c r="P229" s="221"/>
      <c r="Q229" s="221"/>
      <c r="R229" s="221"/>
      <c r="S229" s="221"/>
      <c r="T229" s="222"/>
      <c r="AT229" s="223" t="s">
        <v>301</v>
      </c>
      <c r="AU229" s="223" t="s">
        <v>120</v>
      </c>
      <c r="AV229" s="14" t="s">
        <v>120</v>
      </c>
      <c r="AW229" s="14" t="s">
        <v>32</v>
      </c>
      <c r="AX229" s="14" t="s">
        <v>77</v>
      </c>
      <c r="AY229" s="223" t="s">
        <v>292</v>
      </c>
    </row>
    <row r="230" spans="1:65" s="15" customFormat="1" ht="11.25">
      <c r="B230" s="224"/>
      <c r="C230" s="225"/>
      <c r="D230" s="204" t="s">
        <v>301</v>
      </c>
      <c r="E230" s="226" t="s">
        <v>1</v>
      </c>
      <c r="F230" s="227" t="s">
        <v>304</v>
      </c>
      <c r="G230" s="225"/>
      <c r="H230" s="228">
        <v>7.65</v>
      </c>
      <c r="I230" s="229"/>
      <c r="J230" s="225"/>
      <c r="K230" s="225"/>
      <c r="L230" s="230"/>
      <c r="M230" s="231"/>
      <c r="N230" s="232"/>
      <c r="O230" s="232"/>
      <c r="P230" s="232"/>
      <c r="Q230" s="232"/>
      <c r="R230" s="232"/>
      <c r="S230" s="232"/>
      <c r="T230" s="233"/>
      <c r="AT230" s="234" t="s">
        <v>301</v>
      </c>
      <c r="AU230" s="234" t="s">
        <v>120</v>
      </c>
      <c r="AV230" s="15" t="s">
        <v>299</v>
      </c>
      <c r="AW230" s="15" t="s">
        <v>32</v>
      </c>
      <c r="AX230" s="15" t="s">
        <v>85</v>
      </c>
      <c r="AY230" s="234" t="s">
        <v>292</v>
      </c>
    </row>
    <row r="231" spans="1:65" s="2" customFormat="1" ht="16.5" customHeight="1">
      <c r="A231" s="35"/>
      <c r="B231" s="36"/>
      <c r="C231" s="189" t="s">
        <v>489</v>
      </c>
      <c r="D231" s="189" t="s">
        <v>294</v>
      </c>
      <c r="E231" s="190" t="s">
        <v>4848</v>
      </c>
      <c r="F231" s="191" t="s">
        <v>4849</v>
      </c>
      <c r="G231" s="192" t="s">
        <v>307</v>
      </c>
      <c r="H231" s="193">
        <v>215.21</v>
      </c>
      <c r="I231" s="194"/>
      <c r="J231" s="195">
        <f>ROUND(I231*H231,2)</f>
        <v>0</v>
      </c>
      <c r="K231" s="191" t="s">
        <v>298</v>
      </c>
      <c r="L231" s="40"/>
      <c r="M231" s="196" t="s">
        <v>1</v>
      </c>
      <c r="N231" s="197" t="s">
        <v>42</v>
      </c>
      <c r="O231" s="72"/>
      <c r="P231" s="198">
        <f>O231*H231</f>
        <v>0</v>
      </c>
      <c r="Q231" s="198">
        <v>1.8907700000000001</v>
      </c>
      <c r="R231" s="198">
        <f>Q231*H231</f>
        <v>406.91261170000001</v>
      </c>
      <c r="S231" s="198">
        <v>0</v>
      </c>
      <c r="T231" s="199">
        <f>S231*H231</f>
        <v>0</v>
      </c>
      <c r="U231" s="35"/>
      <c r="V231" s="35"/>
      <c r="W231" s="35"/>
      <c r="X231" s="35"/>
      <c r="Y231" s="35"/>
      <c r="Z231" s="35"/>
      <c r="AA231" s="35"/>
      <c r="AB231" s="35"/>
      <c r="AC231" s="35"/>
      <c r="AD231" s="35"/>
      <c r="AE231" s="35"/>
      <c r="AR231" s="200" t="s">
        <v>299</v>
      </c>
      <c r="AT231" s="200" t="s">
        <v>294</v>
      </c>
      <c r="AU231" s="200" t="s">
        <v>120</v>
      </c>
      <c r="AY231" s="18" t="s">
        <v>292</v>
      </c>
      <c r="BE231" s="201">
        <f>IF(N231="základní",J231,0)</f>
        <v>0</v>
      </c>
      <c r="BF231" s="201">
        <f>IF(N231="snížená",J231,0)</f>
        <v>0</v>
      </c>
      <c r="BG231" s="201">
        <f>IF(N231="zákl. přenesená",J231,0)</f>
        <v>0</v>
      </c>
      <c r="BH231" s="201">
        <f>IF(N231="sníž. přenesená",J231,0)</f>
        <v>0</v>
      </c>
      <c r="BI231" s="201">
        <f>IF(N231="nulová",J231,0)</f>
        <v>0</v>
      </c>
      <c r="BJ231" s="18" t="s">
        <v>85</v>
      </c>
      <c r="BK231" s="201">
        <f>ROUND(I231*H231,2)</f>
        <v>0</v>
      </c>
      <c r="BL231" s="18" t="s">
        <v>299</v>
      </c>
      <c r="BM231" s="200" t="s">
        <v>7268</v>
      </c>
    </row>
    <row r="232" spans="1:65" s="13" customFormat="1" ht="11.25">
      <c r="B232" s="202"/>
      <c r="C232" s="203"/>
      <c r="D232" s="204" t="s">
        <v>301</v>
      </c>
      <c r="E232" s="205" t="s">
        <v>1</v>
      </c>
      <c r="F232" s="206" t="s">
        <v>7242</v>
      </c>
      <c r="G232" s="203"/>
      <c r="H232" s="205" t="s">
        <v>1</v>
      </c>
      <c r="I232" s="207"/>
      <c r="J232" s="203"/>
      <c r="K232" s="203"/>
      <c r="L232" s="208"/>
      <c r="M232" s="209"/>
      <c r="N232" s="210"/>
      <c r="O232" s="210"/>
      <c r="P232" s="210"/>
      <c r="Q232" s="210"/>
      <c r="R232" s="210"/>
      <c r="S232" s="210"/>
      <c r="T232" s="211"/>
      <c r="AT232" s="212" t="s">
        <v>301</v>
      </c>
      <c r="AU232" s="212" t="s">
        <v>120</v>
      </c>
      <c r="AV232" s="13" t="s">
        <v>85</v>
      </c>
      <c r="AW232" s="13" t="s">
        <v>32</v>
      </c>
      <c r="AX232" s="13" t="s">
        <v>77</v>
      </c>
      <c r="AY232" s="212" t="s">
        <v>292</v>
      </c>
    </row>
    <row r="233" spans="1:65" s="14" customFormat="1" ht="11.25">
      <c r="B233" s="213"/>
      <c r="C233" s="214"/>
      <c r="D233" s="204" t="s">
        <v>301</v>
      </c>
      <c r="E233" s="215" t="s">
        <v>1</v>
      </c>
      <c r="F233" s="216" t="s">
        <v>7269</v>
      </c>
      <c r="G233" s="214"/>
      <c r="H233" s="217">
        <v>26.4</v>
      </c>
      <c r="I233" s="218"/>
      <c r="J233" s="214"/>
      <c r="K233" s="214"/>
      <c r="L233" s="219"/>
      <c r="M233" s="220"/>
      <c r="N233" s="221"/>
      <c r="O233" s="221"/>
      <c r="P233" s="221"/>
      <c r="Q233" s="221"/>
      <c r="R233" s="221"/>
      <c r="S233" s="221"/>
      <c r="T233" s="222"/>
      <c r="AT233" s="223" t="s">
        <v>301</v>
      </c>
      <c r="AU233" s="223" t="s">
        <v>120</v>
      </c>
      <c r="AV233" s="14" t="s">
        <v>120</v>
      </c>
      <c r="AW233" s="14" t="s">
        <v>32</v>
      </c>
      <c r="AX233" s="14" t="s">
        <v>77</v>
      </c>
      <c r="AY233" s="223" t="s">
        <v>292</v>
      </c>
    </row>
    <row r="234" spans="1:65" s="16" customFormat="1" ht="11.25">
      <c r="B234" s="235"/>
      <c r="C234" s="236"/>
      <c r="D234" s="204" t="s">
        <v>301</v>
      </c>
      <c r="E234" s="237" t="s">
        <v>1</v>
      </c>
      <c r="F234" s="238" t="s">
        <v>316</v>
      </c>
      <c r="G234" s="236"/>
      <c r="H234" s="239">
        <v>26.4</v>
      </c>
      <c r="I234" s="240"/>
      <c r="J234" s="236"/>
      <c r="K234" s="236"/>
      <c r="L234" s="241"/>
      <c r="M234" s="242"/>
      <c r="N234" s="243"/>
      <c r="O234" s="243"/>
      <c r="P234" s="243"/>
      <c r="Q234" s="243"/>
      <c r="R234" s="243"/>
      <c r="S234" s="243"/>
      <c r="T234" s="244"/>
      <c r="AT234" s="245" t="s">
        <v>301</v>
      </c>
      <c r="AU234" s="245" t="s">
        <v>120</v>
      </c>
      <c r="AV234" s="16" t="s">
        <v>317</v>
      </c>
      <c r="AW234" s="16" t="s">
        <v>32</v>
      </c>
      <c r="AX234" s="16" t="s">
        <v>77</v>
      </c>
      <c r="AY234" s="245" t="s">
        <v>292</v>
      </c>
    </row>
    <row r="235" spans="1:65" s="14" customFormat="1" ht="11.25">
      <c r="B235" s="213"/>
      <c r="C235" s="214"/>
      <c r="D235" s="204" t="s">
        <v>301</v>
      </c>
      <c r="E235" s="215" t="s">
        <v>1</v>
      </c>
      <c r="F235" s="216" t="s">
        <v>7270</v>
      </c>
      <c r="G235" s="214"/>
      <c r="H235" s="217">
        <v>6.12</v>
      </c>
      <c r="I235" s="218"/>
      <c r="J235" s="214"/>
      <c r="K235" s="214"/>
      <c r="L235" s="219"/>
      <c r="M235" s="220"/>
      <c r="N235" s="221"/>
      <c r="O235" s="221"/>
      <c r="P235" s="221"/>
      <c r="Q235" s="221"/>
      <c r="R235" s="221"/>
      <c r="S235" s="221"/>
      <c r="T235" s="222"/>
      <c r="AT235" s="223" t="s">
        <v>301</v>
      </c>
      <c r="AU235" s="223" t="s">
        <v>120</v>
      </c>
      <c r="AV235" s="14" t="s">
        <v>120</v>
      </c>
      <c r="AW235" s="14" t="s">
        <v>32</v>
      </c>
      <c r="AX235" s="14" t="s">
        <v>77</v>
      </c>
      <c r="AY235" s="223" t="s">
        <v>292</v>
      </c>
    </row>
    <row r="236" spans="1:65" s="16" customFormat="1" ht="11.25">
      <c r="B236" s="235"/>
      <c r="C236" s="236"/>
      <c r="D236" s="204" t="s">
        <v>301</v>
      </c>
      <c r="E236" s="237" t="s">
        <v>1</v>
      </c>
      <c r="F236" s="238" t="s">
        <v>316</v>
      </c>
      <c r="G236" s="236"/>
      <c r="H236" s="239">
        <v>6.12</v>
      </c>
      <c r="I236" s="240"/>
      <c r="J236" s="236"/>
      <c r="K236" s="236"/>
      <c r="L236" s="241"/>
      <c r="M236" s="242"/>
      <c r="N236" s="243"/>
      <c r="O236" s="243"/>
      <c r="P236" s="243"/>
      <c r="Q236" s="243"/>
      <c r="R236" s="243"/>
      <c r="S236" s="243"/>
      <c r="T236" s="244"/>
      <c r="AT236" s="245" t="s">
        <v>301</v>
      </c>
      <c r="AU236" s="245" t="s">
        <v>120</v>
      </c>
      <c r="AV236" s="16" t="s">
        <v>317</v>
      </c>
      <c r="AW236" s="16" t="s">
        <v>32</v>
      </c>
      <c r="AX236" s="16" t="s">
        <v>77</v>
      </c>
      <c r="AY236" s="245" t="s">
        <v>292</v>
      </c>
    </row>
    <row r="237" spans="1:65" s="14" customFormat="1" ht="11.25">
      <c r="B237" s="213"/>
      <c r="C237" s="214"/>
      <c r="D237" s="204" t="s">
        <v>301</v>
      </c>
      <c r="E237" s="215" t="s">
        <v>1</v>
      </c>
      <c r="F237" s="216" t="s">
        <v>7271</v>
      </c>
      <c r="G237" s="214"/>
      <c r="H237" s="217">
        <v>85</v>
      </c>
      <c r="I237" s="218"/>
      <c r="J237" s="214"/>
      <c r="K237" s="214"/>
      <c r="L237" s="219"/>
      <c r="M237" s="220"/>
      <c r="N237" s="221"/>
      <c r="O237" s="221"/>
      <c r="P237" s="221"/>
      <c r="Q237" s="221"/>
      <c r="R237" s="221"/>
      <c r="S237" s="221"/>
      <c r="T237" s="222"/>
      <c r="AT237" s="223" t="s">
        <v>301</v>
      </c>
      <c r="AU237" s="223" t="s">
        <v>120</v>
      </c>
      <c r="AV237" s="14" t="s">
        <v>120</v>
      </c>
      <c r="AW237" s="14" t="s">
        <v>32</v>
      </c>
      <c r="AX237" s="14" t="s">
        <v>77</v>
      </c>
      <c r="AY237" s="223" t="s">
        <v>292</v>
      </c>
    </row>
    <row r="238" spans="1:65" s="16" customFormat="1" ht="11.25">
      <c r="B238" s="235"/>
      <c r="C238" s="236"/>
      <c r="D238" s="204" t="s">
        <v>301</v>
      </c>
      <c r="E238" s="237" t="s">
        <v>1</v>
      </c>
      <c r="F238" s="238" t="s">
        <v>316</v>
      </c>
      <c r="G238" s="236"/>
      <c r="H238" s="239">
        <v>85</v>
      </c>
      <c r="I238" s="240"/>
      <c r="J238" s="236"/>
      <c r="K238" s="236"/>
      <c r="L238" s="241"/>
      <c r="M238" s="242"/>
      <c r="N238" s="243"/>
      <c r="O238" s="243"/>
      <c r="P238" s="243"/>
      <c r="Q238" s="243"/>
      <c r="R238" s="243"/>
      <c r="S238" s="243"/>
      <c r="T238" s="244"/>
      <c r="AT238" s="245" t="s">
        <v>301</v>
      </c>
      <c r="AU238" s="245" t="s">
        <v>120</v>
      </c>
      <c r="AV238" s="16" t="s">
        <v>317</v>
      </c>
      <c r="AW238" s="16" t="s">
        <v>32</v>
      </c>
      <c r="AX238" s="16" t="s">
        <v>77</v>
      </c>
      <c r="AY238" s="245" t="s">
        <v>292</v>
      </c>
    </row>
    <row r="239" spans="1:65" s="13" customFormat="1" ht="11.25">
      <c r="B239" s="202"/>
      <c r="C239" s="203"/>
      <c r="D239" s="204" t="s">
        <v>301</v>
      </c>
      <c r="E239" s="205" t="s">
        <v>1</v>
      </c>
      <c r="F239" s="206" t="s">
        <v>7204</v>
      </c>
      <c r="G239" s="203"/>
      <c r="H239" s="205" t="s">
        <v>1</v>
      </c>
      <c r="I239" s="207"/>
      <c r="J239" s="203"/>
      <c r="K239" s="203"/>
      <c r="L239" s="208"/>
      <c r="M239" s="209"/>
      <c r="N239" s="210"/>
      <c r="O239" s="210"/>
      <c r="P239" s="210"/>
      <c r="Q239" s="210"/>
      <c r="R239" s="210"/>
      <c r="S239" s="210"/>
      <c r="T239" s="211"/>
      <c r="AT239" s="212" t="s">
        <v>301</v>
      </c>
      <c r="AU239" s="212" t="s">
        <v>120</v>
      </c>
      <c r="AV239" s="13" t="s">
        <v>85</v>
      </c>
      <c r="AW239" s="13" t="s">
        <v>32</v>
      </c>
      <c r="AX239" s="13" t="s">
        <v>77</v>
      </c>
      <c r="AY239" s="212" t="s">
        <v>292</v>
      </c>
    </row>
    <row r="240" spans="1:65" s="14" customFormat="1" ht="11.25">
      <c r="B240" s="213"/>
      <c r="C240" s="214"/>
      <c r="D240" s="204" t="s">
        <v>301</v>
      </c>
      <c r="E240" s="215" t="s">
        <v>1</v>
      </c>
      <c r="F240" s="216" t="s">
        <v>7272</v>
      </c>
      <c r="G240" s="214"/>
      <c r="H240" s="217">
        <v>48.7</v>
      </c>
      <c r="I240" s="218"/>
      <c r="J240" s="214"/>
      <c r="K240" s="214"/>
      <c r="L240" s="219"/>
      <c r="M240" s="220"/>
      <c r="N240" s="221"/>
      <c r="O240" s="221"/>
      <c r="P240" s="221"/>
      <c r="Q240" s="221"/>
      <c r="R240" s="221"/>
      <c r="S240" s="221"/>
      <c r="T240" s="222"/>
      <c r="AT240" s="223" t="s">
        <v>301</v>
      </c>
      <c r="AU240" s="223" t="s">
        <v>120</v>
      </c>
      <c r="AV240" s="14" t="s">
        <v>120</v>
      </c>
      <c r="AW240" s="14" t="s">
        <v>32</v>
      </c>
      <c r="AX240" s="14" t="s">
        <v>77</v>
      </c>
      <c r="AY240" s="223" t="s">
        <v>292</v>
      </c>
    </row>
    <row r="241" spans="1:65" s="14" customFormat="1" ht="11.25">
      <c r="B241" s="213"/>
      <c r="C241" s="214"/>
      <c r="D241" s="204" t="s">
        <v>301</v>
      </c>
      <c r="E241" s="215" t="s">
        <v>1</v>
      </c>
      <c r="F241" s="216" t="s">
        <v>7273</v>
      </c>
      <c r="G241" s="214"/>
      <c r="H241" s="217">
        <v>39.9</v>
      </c>
      <c r="I241" s="218"/>
      <c r="J241" s="214"/>
      <c r="K241" s="214"/>
      <c r="L241" s="219"/>
      <c r="M241" s="220"/>
      <c r="N241" s="221"/>
      <c r="O241" s="221"/>
      <c r="P241" s="221"/>
      <c r="Q241" s="221"/>
      <c r="R241" s="221"/>
      <c r="S241" s="221"/>
      <c r="T241" s="222"/>
      <c r="AT241" s="223" t="s">
        <v>301</v>
      </c>
      <c r="AU241" s="223" t="s">
        <v>120</v>
      </c>
      <c r="AV241" s="14" t="s">
        <v>120</v>
      </c>
      <c r="AW241" s="14" t="s">
        <v>32</v>
      </c>
      <c r="AX241" s="14" t="s">
        <v>77</v>
      </c>
      <c r="AY241" s="223" t="s">
        <v>292</v>
      </c>
    </row>
    <row r="242" spans="1:65" s="16" customFormat="1" ht="11.25">
      <c r="B242" s="235"/>
      <c r="C242" s="236"/>
      <c r="D242" s="204" t="s">
        <v>301</v>
      </c>
      <c r="E242" s="237" t="s">
        <v>1</v>
      </c>
      <c r="F242" s="238" t="s">
        <v>316</v>
      </c>
      <c r="G242" s="236"/>
      <c r="H242" s="239">
        <v>88.6</v>
      </c>
      <c r="I242" s="240"/>
      <c r="J242" s="236"/>
      <c r="K242" s="236"/>
      <c r="L242" s="241"/>
      <c r="M242" s="242"/>
      <c r="N242" s="243"/>
      <c r="O242" s="243"/>
      <c r="P242" s="243"/>
      <c r="Q242" s="243"/>
      <c r="R242" s="243"/>
      <c r="S242" s="243"/>
      <c r="T242" s="244"/>
      <c r="AT242" s="245" t="s">
        <v>301</v>
      </c>
      <c r="AU242" s="245" t="s">
        <v>120</v>
      </c>
      <c r="AV242" s="16" t="s">
        <v>317</v>
      </c>
      <c r="AW242" s="16" t="s">
        <v>32</v>
      </c>
      <c r="AX242" s="16" t="s">
        <v>77</v>
      </c>
      <c r="AY242" s="245" t="s">
        <v>292</v>
      </c>
    </row>
    <row r="243" spans="1:65" s="14" customFormat="1" ht="11.25">
      <c r="B243" s="213"/>
      <c r="C243" s="214"/>
      <c r="D243" s="204" t="s">
        <v>301</v>
      </c>
      <c r="E243" s="215" t="s">
        <v>1</v>
      </c>
      <c r="F243" s="216" t="s">
        <v>7274</v>
      </c>
      <c r="G243" s="214"/>
      <c r="H243" s="217">
        <v>1.59</v>
      </c>
      <c r="I243" s="218"/>
      <c r="J243" s="214"/>
      <c r="K243" s="214"/>
      <c r="L243" s="219"/>
      <c r="M243" s="220"/>
      <c r="N243" s="221"/>
      <c r="O243" s="221"/>
      <c r="P243" s="221"/>
      <c r="Q243" s="221"/>
      <c r="R243" s="221"/>
      <c r="S243" s="221"/>
      <c r="T243" s="222"/>
      <c r="AT243" s="223" t="s">
        <v>301</v>
      </c>
      <c r="AU243" s="223" t="s">
        <v>120</v>
      </c>
      <c r="AV243" s="14" t="s">
        <v>120</v>
      </c>
      <c r="AW243" s="14" t="s">
        <v>32</v>
      </c>
      <c r="AX243" s="14" t="s">
        <v>77</v>
      </c>
      <c r="AY243" s="223" t="s">
        <v>292</v>
      </c>
    </row>
    <row r="244" spans="1:65" s="16" customFormat="1" ht="11.25">
      <c r="B244" s="235"/>
      <c r="C244" s="236"/>
      <c r="D244" s="204" t="s">
        <v>301</v>
      </c>
      <c r="E244" s="237" t="s">
        <v>1</v>
      </c>
      <c r="F244" s="238" t="s">
        <v>316</v>
      </c>
      <c r="G244" s="236"/>
      <c r="H244" s="239">
        <v>1.59</v>
      </c>
      <c r="I244" s="240"/>
      <c r="J244" s="236"/>
      <c r="K244" s="236"/>
      <c r="L244" s="241"/>
      <c r="M244" s="242"/>
      <c r="N244" s="243"/>
      <c r="O244" s="243"/>
      <c r="P244" s="243"/>
      <c r="Q244" s="243"/>
      <c r="R244" s="243"/>
      <c r="S244" s="243"/>
      <c r="T244" s="244"/>
      <c r="AT244" s="245" t="s">
        <v>301</v>
      </c>
      <c r="AU244" s="245" t="s">
        <v>120</v>
      </c>
      <c r="AV244" s="16" t="s">
        <v>317</v>
      </c>
      <c r="AW244" s="16" t="s">
        <v>32</v>
      </c>
      <c r="AX244" s="16" t="s">
        <v>77</v>
      </c>
      <c r="AY244" s="245" t="s">
        <v>292</v>
      </c>
    </row>
    <row r="245" spans="1:65" s="14" customFormat="1" ht="11.25">
      <c r="B245" s="213"/>
      <c r="C245" s="214"/>
      <c r="D245" s="204" t="s">
        <v>301</v>
      </c>
      <c r="E245" s="215" t="s">
        <v>1</v>
      </c>
      <c r="F245" s="216" t="s">
        <v>7275</v>
      </c>
      <c r="G245" s="214"/>
      <c r="H245" s="217">
        <v>4.62</v>
      </c>
      <c r="I245" s="218"/>
      <c r="J245" s="214"/>
      <c r="K245" s="214"/>
      <c r="L245" s="219"/>
      <c r="M245" s="220"/>
      <c r="N245" s="221"/>
      <c r="O245" s="221"/>
      <c r="P245" s="221"/>
      <c r="Q245" s="221"/>
      <c r="R245" s="221"/>
      <c r="S245" s="221"/>
      <c r="T245" s="222"/>
      <c r="AT245" s="223" t="s">
        <v>301</v>
      </c>
      <c r="AU245" s="223" t="s">
        <v>120</v>
      </c>
      <c r="AV245" s="14" t="s">
        <v>120</v>
      </c>
      <c r="AW245" s="14" t="s">
        <v>32</v>
      </c>
      <c r="AX245" s="14" t="s">
        <v>77</v>
      </c>
      <c r="AY245" s="223" t="s">
        <v>292</v>
      </c>
    </row>
    <row r="246" spans="1:65" s="14" customFormat="1" ht="11.25">
      <c r="B246" s="213"/>
      <c r="C246" s="214"/>
      <c r="D246" s="204" t="s">
        <v>301</v>
      </c>
      <c r="E246" s="215" t="s">
        <v>1</v>
      </c>
      <c r="F246" s="216" t="s">
        <v>7276</v>
      </c>
      <c r="G246" s="214"/>
      <c r="H246" s="217">
        <v>2.88</v>
      </c>
      <c r="I246" s="218"/>
      <c r="J246" s="214"/>
      <c r="K246" s="214"/>
      <c r="L246" s="219"/>
      <c r="M246" s="220"/>
      <c r="N246" s="221"/>
      <c r="O246" s="221"/>
      <c r="P246" s="221"/>
      <c r="Q246" s="221"/>
      <c r="R246" s="221"/>
      <c r="S246" s="221"/>
      <c r="T246" s="222"/>
      <c r="AT246" s="223" t="s">
        <v>301</v>
      </c>
      <c r="AU246" s="223" t="s">
        <v>120</v>
      </c>
      <c r="AV246" s="14" t="s">
        <v>120</v>
      </c>
      <c r="AW246" s="14" t="s">
        <v>32</v>
      </c>
      <c r="AX246" s="14" t="s">
        <v>77</v>
      </c>
      <c r="AY246" s="223" t="s">
        <v>292</v>
      </c>
    </row>
    <row r="247" spans="1:65" s="16" customFormat="1" ht="11.25">
      <c r="B247" s="235"/>
      <c r="C247" s="236"/>
      <c r="D247" s="204" t="s">
        <v>301</v>
      </c>
      <c r="E247" s="237" t="s">
        <v>1</v>
      </c>
      <c r="F247" s="238" t="s">
        <v>316</v>
      </c>
      <c r="G247" s="236"/>
      <c r="H247" s="239">
        <v>7.5</v>
      </c>
      <c r="I247" s="240"/>
      <c r="J247" s="236"/>
      <c r="K247" s="236"/>
      <c r="L247" s="241"/>
      <c r="M247" s="242"/>
      <c r="N247" s="243"/>
      <c r="O247" s="243"/>
      <c r="P247" s="243"/>
      <c r="Q247" s="243"/>
      <c r="R247" s="243"/>
      <c r="S247" s="243"/>
      <c r="T247" s="244"/>
      <c r="AT247" s="245" t="s">
        <v>301</v>
      </c>
      <c r="AU247" s="245" t="s">
        <v>120</v>
      </c>
      <c r="AV247" s="16" t="s">
        <v>317</v>
      </c>
      <c r="AW247" s="16" t="s">
        <v>32</v>
      </c>
      <c r="AX247" s="16" t="s">
        <v>77</v>
      </c>
      <c r="AY247" s="245" t="s">
        <v>292</v>
      </c>
    </row>
    <row r="248" spans="1:65" s="15" customFormat="1" ht="11.25">
      <c r="B248" s="224"/>
      <c r="C248" s="225"/>
      <c r="D248" s="204" t="s">
        <v>301</v>
      </c>
      <c r="E248" s="226" t="s">
        <v>1</v>
      </c>
      <c r="F248" s="227" t="s">
        <v>304</v>
      </c>
      <c r="G248" s="225"/>
      <c r="H248" s="228">
        <v>215.21</v>
      </c>
      <c r="I248" s="229"/>
      <c r="J248" s="225"/>
      <c r="K248" s="225"/>
      <c r="L248" s="230"/>
      <c r="M248" s="231"/>
      <c r="N248" s="232"/>
      <c r="O248" s="232"/>
      <c r="P248" s="232"/>
      <c r="Q248" s="232"/>
      <c r="R248" s="232"/>
      <c r="S248" s="232"/>
      <c r="T248" s="233"/>
      <c r="AT248" s="234" t="s">
        <v>301</v>
      </c>
      <c r="AU248" s="234" t="s">
        <v>120</v>
      </c>
      <c r="AV248" s="15" t="s">
        <v>299</v>
      </c>
      <c r="AW248" s="15" t="s">
        <v>32</v>
      </c>
      <c r="AX248" s="15" t="s">
        <v>85</v>
      </c>
      <c r="AY248" s="234" t="s">
        <v>292</v>
      </c>
    </row>
    <row r="249" spans="1:65" s="2" customFormat="1" ht="21.75" customHeight="1">
      <c r="A249" s="35"/>
      <c r="B249" s="36"/>
      <c r="C249" s="189" t="s">
        <v>494</v>
      </c>
      <c r="D249" s="189" t="s">
        <v>294</v>
      </c>
      <c r="E249" s="190" t="s">
        <v>7277</v>
      </c>
      <c r="F249" s="191" t="s">
        <v>7278</v>
      </c>
      <c r="G249" s="192" t="s">
        <v>581</v>
      </c>
      <c r="H249" s="193">
        <v>34</v>
      </c>
      <c r="I249" s="194"/>
      <c r="J249" s="195">
        <f>ROUND(I249*H249,2)</f>
        <v>0</v>
      </c>
      <c r="K249" s="191" t="s">
        <v>298</v>
      </c>
      <c r="L249" s="40"/>
      <c r="M249" s="196" t="s">
        <v>1</v>
      </c>
      <c r="N249" s="197" t="s">
        <v>42</v>
      </c>
      <c r="O249" s="72"/>
      <c r="P249" s="198">
        <f>O249*H249</f>
        <v>0</v>
      </c>
      <c r="Q249" s="198">
        <v>0.22394</v>
      </c>
      <c r="R249" s="198">
        <f>Q249*H249</f>
        <v>7.6139599999999996</v>
      </c>
      <c r="S249" s="198">
        <v>0</v>
      </c>
      <c r="T249" s="199">
        <f>S249*H249</f>
        <v>0</v>
      </c>
      <c r="U249" s="35"/>
      <c r="V249" s="35"/>
      <c r="W249" s="35"/>
      <c r="X249" s="35"/>
      <c r="Y249" s="35"/>
      <c r="Z249" s="35"/>
      <c r="AA249" s="35"/>
      <c r="AB249" s="35"/>
      <c r="AC249" s="35"/>
      <c r="AD249" s="35"/>
      <c r="AE249" s="35"/>
      <c r="AR249" s="200" t="s">
        <v>299</v>
      </c>
      <c r="AT249" s="200" t="s">
        <v>294</v>
      </c>
      <c r="AU249" s="200" t="s">
        <v>120</v>
      </c>
      <c r="AY249" s="18" t="s">
        <v>292</v>
      </c>
      <c r="BE249" s="201">
        <f>IF(N249="základní",J249,0)</f>
        <v>0</v>
      </c>
      <c r="BF249" s="201">
        <f>IF(N249="snížená",J249,0)</f>
        <v>0</v>
      </c>
      <c r="BG249" s="201">
        <f>IF(N249="zákl. přenesená",J249,0)</f>
        <v>0</v>
      </c>
      <c r="BH249" s="201">
        <f>IF(N249="sníž. přenesená",J249,0)</f>
        <v>0</v>
      </c>
      <c r="BI249" s="201">
        <f>IF(N249="nulová",J249,0)</f>
        <v>0</v>
      </c>
      <c r="BJ249" s="18" t="s">
        <v>85</v>
      </c>
      <c r="BK249" s="201">
        <f>ROUND(I249*H249,2)</f>
        <v>0</v>
      </c>
      <c r="BL249" s="18" t="s">
        <v>299</v>
      </c>
      <c r="BM249" s="200" t="s">
        <v>7279</v>
      </c>
    </row>
    <row r="250" spans="1:65" s="2" customFormat="1" ht="24.2" customHeight="1">
      <c r="A250" s="35"/>
      <c r="B250" s="36"/>
      <c r="C250" s="246" t="s">
        <v>498</v>
      </c>
      <c r="D250" s="246" t="s">
        <v>626</v>
      </c>
      <c r="E250" s="247" t="s">
        <v>7280</v>
      </c>
      <c r="F250" s="248" t="s">
        <v>7281</v>
      </c>
      <c r="G250" s="249" t="s">
        <v>581</v>
      </c>
      <c r="H250" s="250">
        <v>34</v>
      </c>
      <c r="I250" s="251"/>
      <c r="J250" s="252">
        <f>ROUND(I250*H250,2)</f>
        <v>0</v>
      </c>
      <c r="K250" s="248" t="s">
        <v>298</v>
      </c>
      <c r="L250" s="253"/>
      <c r="M250" s="254" t="s">
        <v>1</v>
      </c>
      <c r="N250" s="255" t="s">
        <v>42</v>
      </c>
      <c r="O250" s="72"/>
      <c r="P250" s="198">
        <f>O250*H250</f>
        <v>0</v>
      </c>
      <c r="Q250" s="198">
        <v>6.8000000000000005E-2</v>
      </c>
      <c r="R250" s="198">
        <f>Q250*H250</f>
        <v>2.3120000000000003</v>
      </c>
      <c r="S250" s="198">
        <v>0</v>
      </c>
      <c r="T250" s="199">
        <f>S250*H250</f>
        <v>0</v>
      </c>
      <c r="U250" s="35"/>
      <c r="V250" s="35"/>
      <c r="W250" s="35"/>
      <c r="X250" s="35"/>
      <c r="Y250" s="35"/>
      <c r="Z250" s="35"/>
      <c r="AA250" s="35"/>
      <c r="AB250" s="35"/>
      <c r="AC250" s="35"/>
      <c r="AD250" s="35"/>
      <c r="AE250" s="35"/>
      <c r="AR250" s="200" t="s">
        <v>357</v>
      </c>
      <c r="AT250" s="200" t="s">
        <v>626</v>
      </c>
      <c r="AU250" s="200" t="s">
        <v>120</v>
      </c>
      <c r="AY250" s="18" t="s">
        <v>292</v>
      </c>
      <c r="BE250" s="201">
        <f>IF(N250="základní",J250,0)</f>
        <v>0</v>
      </c>
      <c r="BF250" s="201">
        <f>IF(N250="snížená",J250,0)</f>
        <v>0</v>
      </c>
      <c r="BG250" s="201">
        <f>IF(N250="zákl. přenesená",J250,0)</f>
        <v>0</v>
      </c>
      <c r="BH250" s="201">
        <f>IF(N250="sníž. přenesená",J250,0)</f>
        <v>0</v>
      </c>
      <c r="BI250" s="201">
        <f>IF(N250="nulová",J250,0)</f>
        <v>0</v>
      </c>
      <c r="BJ250" s="18" t="s">
        <v>85</v>
      </c>
      <c r="BK250" s="201">
        <f>ROUND(I250*H250,2)</f>
        <v>0</v>
      </c>
      <c r="BL250" s="18" t="s">
        <v>299</v>
      </c>
      <c r="BM250" s="200" t="s">
        <v>7282</v>
      </c>
    </row>
    <row r="251" spans="1:65" s="2" customFormat="1" ht="24.2" customHeight="1">
      <c r="A251" s="35"/>
      <c r="B251" s="36"/>
      <c r="C251" s="246" t="s">
        <v>503</v>
      </c>
      <c r="D251" s="246" t="s">
        <v>626</v>
      </c>
      <c r="E251" s="247" t="s">
        <v>7283</v>
      </c>
      <c r="F251" s="248" t="s">
        <v>7284</v>
      </c>
      <c r="G251" s="249" t="s">
        <v>581</v>
      </c>
      <c r="H251" s="250">
        <v>34</v>
      </c>
      <c r="I251" s="251"/>
      <c r="J251" s="252">
        <f>ROUND(I251*H251,2)</f>
        <v>0</v>
      </c>
      <c r="K251" s="248" t="s">
        <v>298</v>
      </c>
      <c r="L251" s="253"/>
      <c r="M251" s="254" t="s">
        <v>1</v>
      </c>
      <c r="N251" s="255" t="s">
        <v>42</v>
      </c>
      <c r="O251" s="72"/>
      <c r="P251" s="198">
        <f>O251*H251</f>
        <v>0</v>
      </c>
      <c r="Q251" s="198">
        <v>0.04</v>
      </c>
      <c r="R251" s="198">
        <f>Q251*H251</f>
        <v>1.36</v>
      </c>
      <c r="S251" s="198">
        <v>0</v>
      </c>
      <c r="T251" s="199">
        <f>S251*H251</f>
        <v>0</v>
      </c>
      <c r="U251" s="35"/>
      <c r="V251" s="35"/>
      <c r="W251" s="35"/>
      <c r="X251" s="35"/>
      <c r="Y251" s="35"/>
      <c r="Z251" s="35"/>
      <c r="AA251" s="35"/>
      <c r="AB251" s="35"/>
      <c r="AC251" s="35"/>
      <c r="AD251" s="35"/>
      <c r="AE251" s="35"/>
      <c r="AR251" s="200" t="s">
        <v>357</v>
      </c>
      <c r="AT251" s="200" t="s">
        <v>626</v>
      </c>
      <c r="AU251" s="200" t="s">
        <v>120</v>
      </c>
      <c r="AY251" s="18" t="s">
        <v>292</v>
      </c>
      <c r="BE251" s="201">
        <f>IF(N251="základní",J251,0)</f>
        <v>0</v>
      </c>
      <c r="BF251" s="201">
        <f>IF(N251="snížená",J251,0)</f>
        <v>0</v>
      </c>
      <c r="BG251" s="201">
        <f>IF(N251="zákl. přenesená",J251,0)</f>
        <v>0</v>
      </c>
      <c r="BH251" s="201">
        <f>IF(N251="sníž. přenesená",J251,0)</f>
        <v>0</v>
      </c>
      <c r="BI251" s="201">
        <f>IF(N251="nulová",J251,0)</f>
        <v>0</v>
      </c>
      <c r="BJ251" s="18" t="s">
        <v>85</v>
      </c>
      <c r="BK251" s="201">
        <f>ROUND(I251*H251,2)</f>
        <v>0</v>
      </c>
      <c r="BL251" s="18" t="s">
        <v>299</v>
      </c>
      <c r="BM251" s="200" t="s">
        <v>7285</v>
      </c>
    </row>
    <row r="252" spans="1:65" s="2" customFormat="1" ht="24.2" customHeight="1">
      <c r="A252" s="35"/>
      <c r="B252" s="36"/>
      <c r="C252" s="246" t="s">
        <v>517</v>
      </c>
      <c r="D252" s="246" t="s">
        <v>626</v>
      </c>
      <c r="E252" s="247" t="s">
        <v>7286</v>
      </c>
      <c r="F252" s="248" t="s">
        <v>7287</v>
      </c>
      <c r="G252" s="249" t="s">
        <v>581</v>
      </c>
      <c r="H252" s="250">
        <v>34</v>
      </c>
      <c r="I252" s="251"/>
      <c r="J252" s="252">
        <f>ROUND(I252*H252,2)</f>
        <v>0</v>
      </c>
      <c r="K252" s="248" t="s">
        <v>298</v>
      </c>
      <c r="L252" s="253"/>
      <c r="M252" s="254" t="s">
        <v>1</v>
      </c>
      <c r="N252" s="255" t="s">
        <v>42</v>
      </c>
      <c r="O252" s="72"/>
      <c r="P252" s="198">
        <f>O252*H252</f>
        <v>0</v>
      </c>
      <c r="Q252" s="198">
        <v>5.0999999999999997E-2</v>
      </c>
      <c r="R252" s="198">
        <f>Q252*H252</f>
        <v>1.734</v>
      </c>
      <c r="S252" s="198">
        <v>0</v>
      </c>
      <c r="T252" s="199">
        <f>S252*H252</f>
        <v>0</v>
      </c>
      <c r="U252" s="35"/>
      <c r="V252" s="35"/>
      <c r="W252" s="35"/>
      <c r="X252" s="35"/>
      <c r="Y252" s="35"/>
      <c r="Z252" s="35"/>
      <c r="AA252" s="35"/>
      <c r="AB252" s="35"/>
      <c r="AC252" s="35"/>
      <c r="AD252" s="35"/>
      <c r="AE252" s="35"/>
      <c r="AR252" s="200" t="s">
        <v>357</v>
      </c>
      <c r="AT252" s="200" t="s">
        <v>626</v>
      </c>
      <c r="AU252" s="200" t="s">
        <v>120</v>
      </c>
      <c r="AY252" s="18" t="s">
        <v>292</v>
      </c>
      <c r="BE252" s="201">
        <f>IF(N252="základní",J252,0)</f>
        <v>0</v>
      </c>
      <c r="BF252" s="201">
        <f>IF(N252="snížená",J252,0)</f>
        <v>0</v>
      </c>
      <c r="BG252" s="201">
        <f>IF(N252="zákl. přenesená",J252,0)</f>
        <v>0</v>
      </c>
      <c r="BH252" s="201">
        <f>IF(N252="sníž. přenesená",J252,0)</f>
        <v>0</v>
      </c>
      <c r="BI252" s="201">
        <f>IF(N252="nulová",J252,0)</f>
        <v>0</v>
      </c>
      <c r="BJ252" s="18" t="s">
        <v>85</v>
      </c>
      <c r="BK252" s="201">
        <f>ROUND(I252*H252,2)</f>
        <v>0</v>
      </c>
      <c r="BL252" s="18" t="s">
        <v>299</v>
      </c>
      <c r="BM252" s="200" t="s">
        <v>7288</v>
      </c>
    </row>
    <row r="253" spans="1:65" s="2" customFormat="1" ht="24.2" customHeight="1">
      <c r="A253" s="35"/>
      <c r="B253" s="36"/>
      <c r="C253" s="189" t="s">
        <v>523</v>
      </c>
      <c r="D253" s="189" t="s">
        <v>294</v>
      </c>
      <c r="E253" s="190" t="s">
        <v>6329</v>
      </c>
      <c r="F253" s="191" t="s">
        <v>6330</v>
      </c>
      <c r="G253" s="192" t="s">
        <v>307</v>
      </c>
      <c r="H253" s="193">
        <v>7.65</v>
      </c>
      <c r="I253" s="194"/>
      <c r="J253" s="195">
        <f>ROUND(I253*H253,2)</f>
        <v>0</v>
      </c>
      <c r="K253" s="191" t="s">
        <v>298</v>
      </c>
      <c r="L253" s="40"/>
      <c r="M253" s="196" t="s">
        <v>1</v>
      </c>
      <c r="N253" s="197" t="s">
        <v>42</v>
      </c>
      <c r="O253" s="72"/>
      <c r="P253" s="198">
        <f>O253*H253</f>
        <v>0</v>
      </c>
      <c r="Q253" s="198">
        <v>2.3010199999999998</v>
      </c>
      <c r="R253" s="198">
        <f>Q253*H253</f>
        <v>17.602802999999998</v>
      </c>
      <c r="S253" s="198">
        <v>0</v>
      </c>
      <c r="T253" s="199">
        <f>S253*H253</f>
        <v>0</v>
      </c>
      <c r="U253" s="35"/>
      <c r="V253" s="35"/>
      <c r="W253" s="35"/>
      <c r="X253" s="35"/>
      <c r="Y253" s="35"/>
      <c r="Z253" s="35"/>
      <c r="AA253" s="35"/>
      <c r="AB253" s="35"/>
      <c r="AC253" s="35"/>
      <c r="AD253" s="35"/>
      <c r="AE253" s="35"/>
      <c r="AR253" s="200" t="s">
        <v>299</v>
      </c>
      <c r="AT253" s="200" t="s">
        <v>294</v>
      </c>
      <c r="AU253" s="200" t="s">
        <v>120</v>
      </c>
      <c r="AY253" s="18" t="s">
        <v>292</v>
      </c>
      <c r="BE253" s="201">
        <f>IF(N253="základní",J253,0)</f>
        <v>0</v>
      </c>
      <c r="BF253" s="201">
        <f>IF(N253="snížená",J253,0)</f>
        <v>0</v>
      </c>
      <c r="BG253" s="201">
        <f>IF(N253="zákl. přenesená",J253,0)</f>
        <v>0</v>
      </c>
      <c r="BH253" s="201">
        <f>IF(N253="sníž. přenesená",J253,0)</f>
        <v>0</v>
      </c>
      <c r="BI253" s="201">
        <f>IF(N253="nulová",J253,0)</f>
        <v>0</v>
      </c>
      <c r="BJ253" s="18" t="s">
        <v>85</v>
      </c>
      <c r="BK253" s="201">
        <f>ROUND(I253*H253,2)</f>
        <v>0</v>
      </c>
      <c r="BL253" s="18" t="s">
        <v>299</v>
      </c>
      <c r="BM253" s="200" t="s">
        <v>7289</v>
      </c>
    </row>
    <row r="254" spans="1:65" s="14" customFormat="1" ht="11.25">
      <c r="B254" s="213"/>
      <c r="C254" s="214"/>
      <c r="D254" s="204" t="s">
        <v>301</v>
      </c>
      <c r="E254" s="215" t="s">
        <v>1</v>
      </c>
      <c r="F254" s="216" t="s">
        <v>7290</v>
      </c>
      <c r="G254" s="214"/>
      <c r="H254" s="217">
        <v>7.65</v>
      </c>
      <c r="I254" s="218"/>
      <c r="J254" s="214"/>
      <c r="K254" s="214"/>
      <c r="L254" s="219"/>
      <c r="M254" s="220"/>
      <c r="N254" s="221"/>
      <c r="O254" s="221"/>
      <c r="P254" s="221"/>
      <c r="Q254" s="221"/>
      <c r="R254" s="221"/>
      <c r="S254" s="221"/>
      <c r="T254" s="222"/>
      <c r="AT254" s="223" t="s">
        <v>301</v>
      </c>
      <c r="AU254" s="223" t="s">
        <v>120</v>
      </c>
      <c r="AV254" s="14" t="s">
        <v>120</v>
      </c>
      <c r="AW254" s="14" t="s">
        <v>32</v>
      </c>
      <c r="AX254" s="14" t="s">
        <v>77</v>
      </c>
      <c r="AY254" s="223" t="s">
        <v>292</v>
      </c>
    </row>
    <row r="255" spans="1:65" s="15" customFormat="1" ht="11.25">
      <c r="B255" s="224"/>
      <c r="C255" s="225"/>
      <c r="D255" s="204" t="s">
        <v>301</v>
      </c>
      <c r="E255" s="226" t="s">
        <v>1</v>
      </c>
      <c r="F255" s="227" t="s">
        <v>304</v>
      </c>
      <c r="G255" s="225"/>
      <c r="H255" s="228">
        <v>7.65</v>
      </c>
      <c r="I255" s="229"/>
      <c r="J255" s="225"/>
      <c r="K255" s="225"/>
      <c r="L255" s="230"/>
      <c r="M255" s="231"/>
      <c r="N255" s="232"/>
      <c r="O255" s="232"/>
      <c r="P255" s="232"/>
      <c r="Q255" s="232"/>
      <c r="R255" s="232"/>
      <c r="S255" s="232"/>
      <c r="T255" s="233"/>
      <c r="AT255" s="234" t="s">
        <v>301</v>
      </c>
      <c r="AU255" s="234" t="s">
        <v>120</v>
      </c>
      <c r="AV255" s="15" t="s">
        <v>299</v>
      </c>
      <c r="AW255" s="15" t="s">
        <v>32</v>
      </c>
      <c r="AX255" s="15" t="s">
        <v>85</v>
      </c>
      <c r="AY255" s="234" t="s">
        <v>292</v>
      </c>
    </row>
    <row r="256" spans="1:65" s="12" customFormat="1" ht="22.9" customHeight="1">
      <c r="B256" s="173"/>
      <c r="C256" s="174"/>
      <c r="D256" s="175" t="s">
        <v>76</v>
      </c>
      <c r="E256" s="187" t="s">
        <v>357</v>
      </c>
      <c r="F256" s="187" t="s">
        <v>6106</v>
      </c>
      <c r="G256" s="174"/>
      <c r="H256" s="174"/>
      <c r="I256" s="177"/>
      <c r="J256" s="188">
        <f>BK256</f>
        <v>0</v>
      </c>
      <c r="K256" s="174"/>
      <c r="L256" s="179"/>
      <c r="M256" s="180"/>
      <c r="N256" s="181"/>
      <c r="O256" s="181"/>
      <c r="P256" s="182">
        <f>SUM(P257:P394)</f>
        <v>0</v>
      </c>
      <c r="Q256" s="181"/>
      <c r="R256" s="182">
        <f>SUM(R257:R394)</f>
        <v>326.98396673000002</v>
      </c>
      <c r="S256" s="181"/>
      <c r="T256" s="183">
        <f>SUM(T257:T394)</f>
        <v>0</v>
      </c>
      <c r="AR256" s="184" t="s">
        <v>85</v>
      </c>
      <c r="AT256" s="185" t="s">
        <v>76</v>
      </c>
      <c r="AU256" s="185" t="s">
        <v>85</v>
      </c>
      <c r="AY256" s="184" t="s">
        <v>292</v>
      </c>
      <c r="BK256" s="186">
        <f>SUM(BK257:BK394)</f>
        <v>0</v>
      </c>
    </row>
    <row r="257" spans="1:65" s="2" customFormat="1" ht="24.2" customHeight="1">
      <c r="A257" s="35"/>
      <c r="B257" s="36"/>
      <c r="C257" s="189" t="s">
        <v>532</v>
      </c>
      <c r="D257" s="189" t="s">
        <v>294</v>
      </c>
      <c r="E257" s="190" t="s">
        <v>7291</v>
      </c>
      <c r="F257" s="191" t="s">
        <v>7292</v>
      </c>
      <c r="G257" s="192" t="s">
        <v>407</v>
      </c>
      <c r="H257" s="193">
        <v>125</v>
      </c>
      <c r="I257" s="194"/>
      <c r="J257" s="195">
        <f>ROUND(I257*H257,2)</f>
        <v>0</v>
      </c>
      <c r="K257" s="191" t="s">
        <v>298</v>
      </c>
      <c r="L257" s="40"/>
      <c r="M257" s="196" t="s">
        <v>1</v>
      </c>
      <c r="N257" s="197" t="s">
        <v>42</v>
      </c>
      <c r="O257" s="72"/>
      <c r="P257" s="198">
        <f>O257*H257</f>
        <v>0</v>
      </c>
      <c r="Q257" s="198">
        <v>0</v>
      </c>
      <c r="R257" s="198">
        <f>Q257*H257</f>
        <v>0</v>
      </c>
      <c r="S257" s="198">
        <v>0</v>
      </c>
      <c r="T257" s="199">
        <f>S257*H257</f>
        <v>0</v>
      </c>
      <c r="U257" s="35"/>
      <c r="V257" s="35"/>
      <c r="W257" s="35"/>
      <c r="X257" s="35"/>
      <c r="Y257" s="35"/>
      <c r="Z257" s="35"/>
      <c r="AA257" s="35"/>
      <c r="AB257" s="35"/>
      <c r="AC257" s="35"/>
      <c r="AD257" s="35"/>
      <c r="AE257" s="35"/>
      <c r="AR257" s="200" t="s">
        <v>299</v>
      </c>
      <c r="AT257" s="200" t="s">
        <v>294</v>
      </c>
      <c r="AU257" s="200" t="s">
        <v>120</v>
      </c>
      <c r="AY257" s="18" t="s">
        <v>292</v>
      </c>
      <c r="BE257" s="201">
        <f>IF(N257="základní",J257,0)</f>
        <v>0</v>
      </c>
      <c r="BF257" s="201">
        <f>IF(N257="snížená",J257,0)</f>
        <v>0</v>
      </c>
      <c r="BG257" s="201">
        <f>IF(N257="zákl. přenesená",J257,0)</f>
        <v>0</v>
      </c>
      <c r="BH257" s="201">
        <f>IF(N257="sníž. přenesená",J257,0)</f>
        <v>0</v>
      </c>
      <c r="BI257" s="201">
        <f>IF(N257="nulová",J257,0)</f>
        <v>0</v>
      </c>
      <c r="BJ257" s="18" t="s">
        <v>85</v>
      </c>
      <c r="BK257" s="201">
        <f>ROUND(I257*H257,2)</f>
        <v>0</v>
      </c>
      <c r="BL257" s="18" t="s">
        <v>299</v>
      </c>
      <c r="BM257" s="200" t="s">
        <v>7293</v>
      </c>
    </row>
    <row r="258" spans="1:65" s="14" customFormat="1" ht="11.25">
      <c r="B258" s="213"/>
      <c r="C258" s="214"/>
      <c r="D258" s="204" t="s">
        <v>301</v>
      </c>
      <c r="E258" s="215" t="s">
        <v>1</v>
      </c>
      <c r="F258" s="216" t="s">
        <v>7294</v>
      </c>
      <c r="G258" s="214"/>
      <c r="H258" s="217">
        <v>77</v>
      </c>
      <c r="I258" s="218"/>
      <c r="J258" s="214"/>
      <c r="K258" s="214"/>
      <c r="L258" s="219"/>
      <c r="M258" s="220"/>
      <c r="N258" s="221"/>
      <c r="O258" s="221"/>
      <c r="P258" s="221"/>
      <c r="Q258" s="221"/>
      <c r="R258" s="221"/>
      <c r="S258" s="221"/>
      <c r="T258" s="222"/>
      <c r="AT258" s="223" t="s">
        <v>301</v>
      </c>
      <c r="AU258" s="223" t="s">
        <v>120</v>
      </c>
      <c r="AV258" s="14" t="s">
        <v>120</v>
      </c>
      <c r="AW258" s="14" t="s">
        <v>32</v>
      </c>
      <c r="AX258" s="14" t="s">
        <v>77</v>
      </c>
      <c r="AY258" s="223" t="s">
        <v>292</v>
      </c>
    </row>
    <row r="259" spans="1:65" s="14" customFormat="1" ht="11.25">
      <c r="B259" s="213"/>
      <c r="C259" s="214"/>
      <c r="D259" s="204" t="s">
        <v>301</v>
      </c>
      <c r="E259" s="215" t="s">
        <v>1</v>
      </c>
      <c r="F259" s="216" t="s">
        <v>7295</v>
      </c>
      <c r="G259" s="214"/>
      <c r="H259" s="217">
        <v>48</v>
      </c>
      <c r="I259" s="218"/>
      <c r="J259" s="214"/>
      <c r="K259" s="214"/>
      <c r="L259" s="219"/>
      <c r="M259" s="220"/>
      <c r="N259" s="221"/>
      <c r="O259" s="221"/>
      <c r="P259" s="221"/>
      <c r="Q259" s="221"/>
      <c r="R259" s="221"/>
      <c r="S259" s="221"/>
      <c r="T259" s="222"/>
      <c r="AT259" s="223" t="s">
        <v>301</v>
      </c>
      <c r="AU259" s="223" t="s">
        <v>120</v>
      </c>
      <c r="AV259" s="14" t="s">
        <v>120</v>
      </c>
      <c r="AW259" s="14" t="s">
        <v>32</v>
      </c>
      <c r="AX259" s="14" t="s">
        <v>77</v>
      </c>
      <c r="AY259" s="223" t="s">
        <v>292</v>
      </c>
    </row>
    <row r="260" spans="1:65" s="15" customFormat="1" ht="11.25">
      <c r="B260" s="224"/>
      <c r="C260" s="225"/>
      <c r="D260" s="204" t="s">
        <v>301</v>
      </c>
      <c r="E260" s="226" t="s">
        <v>1</v>
      </c>
      <c r="F260" s="227" t="s">
        <v>304</v>
      </c>
      <c r="G260" s="225"/>
      <c r="H260" s="228">
        <v>125</v>
      </c>
      <c r="I260" s="229"/>
      <c r="J260" s="225"/>
      <c r="K260" s="225"/>
      <c r="L260" s="230"/>
      <c r="M260" s="231"/>
      <c r="N260" s="232"/>
      <c r="O260" s="232"/>
      <c r="P260" s="232"/>
      <c r="Q260" s="232"/>
      <c r="R260" s="232"/>
      <c r="S260" s="232"/>
      <c r="T260" s="233"/>
      <c r="AT260" s="234" t="s">
        <v>301</v>
      </c>
      <c r="AU260" s="234" t="s">
        <v>120</v>
      </c>
      <c r="AV260" s="15" t="s">
        <v>299</v>
      </c>
      <c r="AW260" s="15" t="s">
        <v>32</v>
      </c>
      <c r="AX260" s="15" t="s">
        <v>85</v>
      </c>
      <c r="AY260" s="234" t="s">
        <v>292</v>
      </c>
    </row>
    <row r="261" spans="1:65" s="2" customFormat="1" ht="21.75" customHeight="1">
      <c r="A261" s="35"/>
      <c r="B261" s="36"/>
      <c r="C261" s="246" t="s">
        <v>554</v>
      </c>
      <c r="D261" s="246" t="s">
        <v>626</v>
      </c>
      <c r="E261" s="247" t="s">
        <v>7296</v>
      </c>
      <c r="F261" s="248" t="s">
        <v>7297</v>
      </c>
      <c r="G261" s="249" t="s">
        <v>407</v>
      </c>
      <c r="H261" s="250">
        <v>131.25</v>
      </c>
      <c r="I261" s="251"/>
      <c r="J261" s="252">
        <f>ROUND(I261*H261,2)</f>
        <v>0</v>
      </c>
      <c r="K261" s="248" t="s">
        <v>298</v>
      </c>
      <c r="L261" s="253"/>
      <c r="M261" s="254" t="s">
        <v>1</v>
      </c>
      <c r="N261" s="255" t="s">
        <v>42</v>
      </c>
      <c r="O261" s="72"/>
      <c r="P261" s="198">
        <f>O261*H261</f>
        <v>0</v>
      </c>
      <c r="Q261" s="198">
        <v>2.7E-4</v>
      </c>
      <c r="R261" s="198">
        <f>Q261*H261</f>
        <v>3.5437500000000004E-2</v>
      </c>
      <c r="S261" s="198">
        <v>0</v>
      </c>
      <c r="T261" s="199">
        <f>S261*H261</f>
        <v>0</v>
      </c>
      <c r="U261" s="35"/>
      <c r="V261" s="35"/>
      <c r="W261" s="35"/>
      <c r="X261" s="35"/>
      <c r="Y261" s="35"/>
      <c r="Z261" s="35"/>
      <c r="AA261" s="35"/>
      <c r="AB261" s="35"/>
      <c r="AC261" s="35"/>
      <c r="AD261" s="35"/>
      <c r="AE261" s="35"/>
      <c r="AR261" s="200" t="s">
        <v>573</v>
      </c>
      <c r="AT261" s="200" t="s">
        <v>626</v>
      </c>
      <c r="AU261" s="200" t="s">
        <v>120</v>
      </c>
      <c r="AY261" s="18" t="s">
        <v>292</v>
      </c>
      <c r="BE261" s="201">
        <f>IF(N261="základní",J261,0)</f>
        <v>0</v>
      </c>
      <c r="BF261" s="201">
        <f>IF(N261="snížená",J261,0)</f>
        <v>0</v>
      </c>
      <c r="BG261" s="201">
        <f>IF(N261="zákl. přenesená",J261,0)</f>
        <v>0</v>
      </c>
      <c r="BH261" s="201">
        <f>IF(N261="sníž. přenesená",J261,0)</f>
        <v>0</v>
      </c>
      <c r="BI261" s="201">
        <f>IF(N261="nulová",J261,0)</f>
        <v>0</v>
      </c>
      <c r="BJ261" s="18" t="s">
        <v>85</v>
      </c>
      <c r="BK261" s="201">
        <f>ROUND(I261*H261,2)</f>
        <v>0</v>
      </c>
      <c r="BL261" s="18" t="s">
        <v>438</v>
      </c>
      <c r="BM261" s="200" t="s">
        <v>7298</v>
      </c>
    </row>
    <row r="262" spans="1:65" s="14" customFormat="1" ht="11.25">
      <c r="B262" s="213"/>
      <c r="C262" s="214"/>
      <c r="D262" s="204" t="s">
        <v>301</v>
      </c>
      <c r="E262" s="214"/>
      <c r="F262" s="216" t="s">
        <v>7299</v>
      </c>
      <c r="G262" s="214"/>
      <c r="H262" s="217">
        <v>131.25</v>
      </c>
      <c r="I262" s="218"/>
      <c r="J262" s="214"/>
      <c r="K262" s="214"/>
      <c r="L262" s="219"/>
      <c r="M262" s="220"/>
      <c r="N262" s="221"/>
      <c r="O262" s="221"/>
      <c r="P262" s="221"/>
      <c r="Q262" s="221"/>
      <c r="R262" s="221"/>
      <c r="S262" s="221"/>
      <c r="T262" s="222"/>
      <c r="AT262" s="223" t="s">
        <v>301</v>
      </c>
      <c r="AU262" s="223" t="s">
        <v>120</v>
      </c>
      <c r="AV262" s="14" t="s">
        <v>120</v>
      </c>
      <c r="AW262" s="14" t="s">
        <v>4</v>
      </c>
      <c r="AX262" s="14" t="s">
        <v>85</v>
      </c>
      <c r="AY262" s="223" t="s">
        <v>292</v>
      </c>
    </row>
    <row r="263" spans="1:65" s="2" customFormat="1" ht="24.2" customHeight="1">
      <c r="A263" s="35"/>
      <c r="B263" s="36"/>
      <c r="C263" s="189" t="s">
        <v>562</v>
      </c>
      <c r="D263" s="189" t="s">
        <v>294</v>
      </c>
      <c r="E263" s="190" t="s">
        <v>6335</v>
      </c>
      <c r="F263" s="191" t="s">
        <v>6336</v>
      </c>
      <c r="G263" s="192" t="s">
        <v>407</v>
      </c>
      <c r="H263" s="193">
        <v>26.5</v>
      </c>
      <c r="I263" s="194"/>
      <c r="J263" s="195">
        <f>ROUND(I263*H263,2)</f>
        <v>0</v>
      </c>
      <c r="K263" s="191" t="s">
        <v>298</v>
      </c>
      <c r="L263" s="40"/>
      <c r="M263" s="196" t="s">
        <v>1</v>
      </c>
      <c r="N263" s="197" t="s">
        <v>42</v>
      </c>
      <c r="O263" s="72"/>
      <c r="P263" s="198">
        <f>O263*H263</f>
        <v>0</v>
      </c>
      <c r="Q263" s="198">
        <v>0</v>
      </c>
      <c r="R263" s="198">
        <f>Q263*H263</f>
        <v>0</v>
      </c>
      <c r="S263" s="198">
        <v>0</v>
      </c>
      <c r="T263" s="199">
        <f>S263*H263</f>
        <v>0</v>
      </c>
      <c r="U263" s="35"/>
      <c r="V263" s="35"/>
      <c r="W263" s="35"/>
      <c r="X263" s="35"/>
      <c r="Y263" s="35"/>
      <c r="Z263" s="35"/>
      <c r="AA263" s="35"/>
      <c r="AB263" s="35"/>
      <c r="AC263" s="35"/>
      <c r="AD263" s="35"/>
      <c r="AE263" s="35"/>
      <c r="AR263" s="200" t="s">
        <v>299</v>
      </c>
      <c r="AT263" s="200" t="s">
        <v>294</v>
      </c>
      <c r="AU263" s="200" t="s">
        <v>120</v>
      </c>
      <c r="AY263" s="18" t="s">
        <v>292</v>
      </c>
      <c r="BE263" s="201">
        <f>IF(N263="základní",J263,0)</f>
        <v>0</v>
      </c>
      <c r="BF263" s="201">
        <f>IF(N263="snížená",J263,0)</f>
        <v>0</v>
      </c>
      <c r="BG263" s="201">
        <f>IF(N263="zákl. přenesená",J263,0)</f>
        <v>0</v>
      </c>
      <c r="BH263" s="201">
        <f>IF(N263="sníž. přenesená",J263,0)</f>
        <v>0</v>
      </c>
      <c r="BI263" s="201">
        <f>IF(N263="nulová",J263,0)</f>
        <v>0</v>
      </c>
      <c r="BJ263" s="18" t="s">
        <v>85</v>
      </c>
      <c r="BK263" s="201">
        <f>ROUND(I263*H263,2)</f>
        <v>0</v>
      </c>
      <c r="BL263" s="18" t="s">
        <v>299</v>
      </c>
      <c r="BM263" s="200" t="s">
        <v>7300</v>
      </c>
    </row>
    <row r="264" spans="1:65" s="14" customFormat="1" ht="11.25">
      <c r="B264" s="213"/>
      <c r="C264" s="214"/>
      <c r="D264" s="204" t="s">
        <v>301</v>
      </c>
      <c r="E264" s="215" t="s">
        <v>1</v>
      </c>
      <c r="F264" s="216" t="s">
        <v>7301</v>
      </c>
      <c r="G264" s="214"/>
      <c r="H264" s="217">
        <v>26.5</v>
      </c>
      <c r="I264" s="218"/>
      <c r="J264" s="214"/>
      <c r="K264" s="214"/>
      <c r="L264" s="219"/>
      <c r="M264" s="220"/>
      <c r="N264" s="221"/>
      <c r="O264" s="221"/>
      <c r="P264" s="221"/>
      <c r="Q264" s="221"/>
      <c r="R264" s="221"/>
      <c r="S264" s="221"/>
      <c r="T264" s="222"/>
      <c r="AT264" s="223" t="s">
        <v>301</v>
      </c>
      <c r="AU264" s="223" t="s">
        <v>120</v>
      </c>
      <c r="AV264" s="14" t="s">
        <v>120</v>
      </c>
      <c r="AW264" s="14" t="s">
        <v>32</v>
      </c>
      <c r="AX264" s="14" t="s">
        <v>77</v>
      </c>
      <c r="AY264" s="223" t="s">
        <v>292</v>
      </c>
    </row>
    <row r="265" spans="1:65" s="15" customFormat="1" ht="11.25">
      <c r="B265" s="224"/>
      <c r="C265" s="225"/>
      <c r="D265" s="204" t="s">
        <v>301</v>
      </c>
      <c r="E265" s="226" t="s">
        <v>1</v>
      </c>
      <c r="F265" s="227" t="s">
        <v>304</v>
      </c>
      <c r="G265" s="225"/>
      <c r="H265" s="228">
        <v>26.5</v>
      </c>
      <c r="I265" s="229"/>
      <c r="J265" s="225"/>
      <c r="K265" s="225"/>
      <c r="L265" s="230"/>
      <c r="M265" s="231"/>
      <c r="N265" s="232"/>
      <c r="O265" s="232"/>
      <c r="P265" s="232"/>
      <c r="Q265" s="232"/>
      <c r="R265" s="232"/>
      <c r="S265" s="232"/>
      <c r="T265" s="233"/>
      <c r="AT265" s="234" t="s">
        <v>301</v>
      </c>
      <c r="AU265" s="234" t="s">
        <v>120</v>
      </c>
      <c r="AV265" s="15" t="s">
        <v>299</v>
      </c>
      <c r="AW265" s="15" t="s">
        <v>32</v>
      </c>
      <c r="AX265" s="15" t="s">
        <v>85</v>
      </c>
      <c r="AY265" s="234" t="s">
        <v>292</v>
      </c>
    </row>
    <row r="266" spans="1:65" s="2" customFormat="1" ht="16.5" customHeight="1">
      <c r="A266" s="35"/>
      <c r="B266" s="36"/>
      <c r="C266" s="246" t="s">
        <v>573</v>
      </c>
      <c r="D266" s="246" t="s">
        <v>626</v>
      </c>
      <c r="E266" s="247" t="s">
        <v>6339</v>
      </c>
      <c r="F266" s="248" t="s">
        <v>6340</v>
      </c>
      <c r="G266" s="249" t="s">
        <v>407</v>
      </c>
      <c r="H266" s="250">
        <v>27.295000000000002</v>
      </c>
      <c r="I266" s="251"/>
      <c r="J266" s="252">
        <f>ROUND(I266*H266,2)</f>
        <v>0</v>
      </c>
      <c r="K266" s="248" t="s">
        <v>298</v>
      </c>
      <c r="L266" s="253"/>
      <c r="M266" s="254" t="s">
        <v>1</v>
      </c>
      <c r="N266" s="255" t="s">
        <v>42</v>
      </c>
      <c r="O266" s="72"/>
      <c r="P266" s="198">
        <f>O266*H266</f>
        <v>0</v>
      </c>
      <c r="Q266" s="198">
        <v>1.4400000000000001E-3</v>
      </c>
      <c r="R266" s="198">
        <f>Q266*H266</f>
        <v>3.9304800000000008E-2</v>
      </c>
      <c r="S266" s="198">
        <v>0</v>
      </c>
      <c r="T266" s="199">
        <f>S266*H266</f>
        <v>0</v>
      </c>
      <c r="U266" s="35"/>
      <c r="V266" s="35"/>
      <c r="W266" s="35"/>
      <c r="X266" s="35"/>
      <c r="Y266" s="35"/>
      <c r="Z266" s="35"/>
      <c r="AA266" s="35"/>
      <c r="AB266" s="35"/>
      <c r="AC266" s="35"/>
      <c r="AD266" s="35"/>
      <c r="AE266" s="35"/>
      <c r="AR266" s="200" t="s">
        <v>357</v>
      </c>
      <c r="AT266" s="200" t="s">
        <v>626</v>
      </c>
      <c r="AU266" s="200" t="s">
        <v>120</v>
      </c>
      <c r="AY266" s="18" t="s">
        <v>292</v>
      </c>
      <c r="BE266" s="201">
        <f>IF(N266="základní",J266,0)</f>
        <v>0</v>
      </c>
      <c r="BF266" s="201">
        <f>IF(N266="snížená",J266,0)</f>
        <v>0</v>
      </c>
      <c r="BG266" s="201">
        <f>IF(N266="zákl. přenesená",J266,0)</f>
        <v>0</v>
      </c>
      <c r="BH266" s="201">
        <f>IF(N266="sníž. přenesená",J266,0)</f>
        <v>0</v>
      </c>
      <c r="BI266" s="201">
        <f>IF(N266="nulová",J266,0)</f>
        <v>0</v>
      </c>
      <c r="BJ266" s="18" t="s">
        <v>85</v>
      </c>
      <c r="BK266" s="201">
        <f>ROUND(I266*H266,2)</f>
        <v>0</v>
      </c>
      <c r="BL266" s="18" t="s">
        <v>299</v>
      </c>
      <c r="BM266" s="200" t="s">
        <v>7302</v>
      </c>
    </row>
    <row r="267" spans="1:65" s="14" customFormat="1" ht="11.25">
      <c r="B267" s="213"/>
      <c r="C267" s="214"/>
      <c r="D267" s="204" t="s">
        <v>301</v>
      </c>
      <c r="E267" s="214"/>
      <c r="F267" s="216" t="s">
        <v>7303</v>
      </c>
      <c r="G267" s="214"/>
      <c r="H267" s="217">
        <v>27.295000000000002</v>
      </c>
      <c r="I267" s="218"/>
      <c r="J267" s="214"/>
      <c r="K267" s="214"/>
      <c r="L267" s="219"/>
      <c r="M267" s="220"/>
      <c r="N267" s="221"/>
      <c r="O267" s="221"/>
      <c r="P267" s="221"/>
      <c r="Q267" s="221"/>
      <c r="R267" s="221"/>
      <c r="S267" s="221"/>
      <c r="T267" s="222"/>
      <c r="AT267" s="223" t="s">
        <v>301</v>
      </c>
      <c r="AU267" s="223" t="s">
        <v>120</v>
      </c>
      <c r="AV267" s="14" t="s">
        <v>120</v>
      </c>
      <c r="AW267" s="14" t="s">
        <v>4</v>
      </c>
      <c r="AX267" s="14" t="s">
        <v>85</v>
      </c>
      <c r="AY267" s="223" t="s">
        <v>292</v>
      </c>
    </row>
    <row r="268" spans="1:65" s="2" customFormat="1" ht="33" customHeight="1">
      <c r="A268" s="35"/>
      <c r="B268" s="36"/>
      <c r="C268" s="189" t="s">
        <v>578</v>
      </c>
      <c r="D268" s="189" t="s">
        <v>294</v>
      </c>
      <c r="E268" s="190" t="s">
        <v>7304</v>
      </c>
      <c r="F268" s="191" t="s">
        <v>7305</v>
      </c>
      <c r="G268" s="192" t="s">
        <v>407</v>
      </c>
      <c r="H268" s="193">
        <v>6.5</v>
      </c>
      <c r="I268" s="194"/>
      <c r="J268" s="195">
        <f>ROUND(I268*H268,2)</f>
        <v>0</v>
      </c>
      <c r="K268" s="191" t="s">
        <v>298</v>
      </c>
      <c r="L268" s="40"/>
      <c r="M268" s="196" t="s">
        <v>1</v>
      </c>
      <c r="N268" s="197" t="s">
        <v>42</v>
      </c>
      <c r="O268" s="72"/>
      <c r="P268" s="198">
        <f>O268*H268</f>
        <v>0</v>
      </c>
      <c r="Q268" s="198">
        <v>1.0000000000000001E-5</v>
      </c>
      <c r="R268" s="198">
        <f>Q268*H268</f>
        <v>6.5000000000000008E-5</v>
      </c>
      <c r="S268" s="198">
        <v>0</v>
      </c>
      <c r="T268" s="199">
        <f>S268*H268</f>
        <v>0</v>
      </c>
      <c r="U268" s="35"/>
      <c r="V268" s="35"/>
      <c r="W268" s="35"/>
      <c r="X268" s="35"/>
      <c r="Y268" s="35"/>
      <c r="Z268" s="35"/>
      <c r="AA268" s="35"/>
      <c r="AB268" s="35"/>
      <c r="AC268" s="35"/>
      <c r="AD268" s="35"/>
      <c r="AE268" s="35"/>
      <c r="AR268" s="200" t="s">
        <v>299</v>
      </c>
      <c r="AT268" s="200" t="s">
        <v>294</v>
      </c>
      <c r="AU268" s="200" t="s">
        <v>120</v>
      </c>
      <c r="AY268" s="18" t="s">
        <v>292</v>
      </c>
      <c r="BE268" s="201">
        <f>IF(N268="základní",J268,0)</f>
        <v>0</v>
      </c>
      <c r="BF268" s="201">
        <f>IF(N268="snížená",J268,0)</f>
        <v>0</v>
      </c>
      <c r="BG268" s="201">
        <f>IF(N268="zákl. přenesená",J268,0)</f>
        <v>0</v>
      </c>
      <c r="BH268" s="201">
        <f>IF(N268="sníž. přenesená",J268,0)</f>
        <v>0</v>
      </c>
      <c r="BI268" s="201">
        <f>IF(N268="nulová",J268,0)</f>
        <v>0</v>
      </c>
      <c r="BJ268" s="18" t="s">
        <v>85</v>
      </c>
      <c r="BK268" s="201">
        <f>ROUND(I268*H268,2)</f>
        <v>0</v>
      </c>
      <c r="BL268" s="18" t="s">
        <v>299</v>
      </c>
      <c r="BM268" s="200" t="s">
        <v>7306</v>
      </c>
    </row>
    <row r="269" spans="1:65" s="14" customFormat="1" ht="11.25">
      <c r="B269" s="213"/>
      <c r="C269" s="214"/>
      <c r="D269" s="204" t="s">
        <v>301</v>
      </c>
      <c r="E269" s="215" t="s">
        <v>1</v>
      </c>
      <c r="F269" s="216" t="s">
        <v>7307</v>
      </c>
      <c r="G269" s="214"/>
      <c r="H269" s="217">
        <v>6.5</v>
      </c>
      <c r="I269" s="218"/>
      <c r="J269" s="214"/>
      <c r="K269" s="214"/>
      <c r="L269" s="219"/>
      <c r="M269" s="220"/>
      <c r="N269" s="221"/>
      <c r="O269" s="221"/>
      <c r="P269" s="221"/>
      <c r="Q269" s="221"/>
      <c r="R269" s="221"/>
      <c r="S269" s="221"/>
      <c r="T269" s="222"/>
      <c r="AT269" s="223" t="s">
        <v>301</v>
      </c>
      <c r="AU269" s="223" t="s">
        <v>120</v>
      </c>
      <c r="AV269" s="14" t="s">
        <v>120</v>
      </c>
      <c r="AW269" s="14" t="s">
        <v>32</v>
      </c>
      <c r="AX269" s="14" t="s">
        <v>85</v>
      </c>
      <c r="AY269" s="223" t="s">
        <v>292</v>
      </c>
    </row>
    <row r="270" spans="1:65" s="2" customFormat="1" ht="16.5" customHeight="1">
      <c r="A270" s="35"/>
      <c r="B270" s="36"/>
      <c r="C270" s="246" t="s">
        <v>583</v>
      </c>
      <c r="D270" s="246" t="s">
        <v>626</v>
      </c>
      <c r="E270" s="247" t="s">
        <v>7308</v>
      </c>
      <c r="F270" s="248" t="s">
        <v>7309</v>
      </c>
      <c r="G270" s="249" t="s">
        <v>407</v>
      </c>
      <c r="H270" s="250">
        <v>6.6950000000000003</v>
      </c>
      <c r="I270" s="251"/>
      <c r="J270" s="252">
        <f>ROUND(I270*H270,2)</f>
        <v>0</v>
      </c>
      <c r="K270" s="248" t="s">
        <v>298</v>
      </c>
      <c r="L270" s="253"/>
      <c r="M270" s="254" t="s">
        <v>1</v>
      </c>
      <c r="N270" s="255" t="s">
        <v>42</v>
      </c>
      <c r="O270" s="72"/>
      <c r="P270" s="198">
        <f>O270*H270</f>
        <v>0</v>
      </c>
      <c r="Q270" s="198">
        <v>1.6000000000000001E-3</v>
      </c>
      <c r="R270" s="198">
        <f>Q270*H270</f>
        <v>1.0712000000000001E-2</v>
      </c>
      <c r="S270" s="198">
        <v>0</v>
      </c>
      <c r="T270" s="199">
        <f>S270*H270</f>
        <v>0</v>
      </c>
      <c r="U270" s="35"/>
      <c r="V270" s="35"/>
      <c r="W270" s="35"/>
      <c r="X270" s="35"/>
      <c r="Y270" s="35"/>
      <c r="Z270" s="35"/>
      <c r="AA270" s="35"/>
      <c r="AB270" s="35"/>
      <c r="AC270" s="35"/>
      <c r="AD270" s="35"/>
      <c r="AE270" s="35"/>
      <c r="AR270" s="200" t="s">
        <v>357</v>
      </c>
      <c r="AT270" s="200" t="s">
        <v>626</v>
      </c>
      <c r="AU270" s="200" t="s">
        <v>120</v>
      </c>
      <c r="AY270" s="18" t="s">
        <v>292</v>
      </c>
      <c r="BE270" s="201">
        <f>IF(N270="základní",J270,0)</f>
        <v>0</v>
      </c>
      <c r="BF270" s="201">
        <f>IF(N270="snížená",J270,0)</f>
        <v>0</v>
      </c>
      <c r="BG270" s="201">
        <f>IF(N270="zákl. přenesená",J270,0)</f>
        <v>0</v>
      </c>
      <c r="BH270" s="201">
        <f>IF(N270="sníž. přenesená",J270,0)</f>
        <v>0</v>
      </c>
      <c r="BI270" s="201">
        <f>IF(N270="nulová",J270,0)</f>
        <v>0</v>
      </c>
      <c r="BJ270" s="18" t="s">
        <v>85</v>
      </c>
      <c r="BK270" s="201">
        <f>ROUND(I270*H270,2)</f>
        <v>0</v>
      </c>
      <c r="BL270" s="18" t="s">
        <v>299</v>
      </c>
      <c r="BM270" s="200" t="s">
        <v>7310</v>
      </c>
    </row>
    <row r="271" spans="1:65" s="14" customFormat="1" ht="11.25">
      <c r="B271" s="213"/>
      <c r="C271" s="214"/>
      <c r="D271" s="204" t="s">
        <v>301</v>
      </c>
      <c r="E271" s="214"/>
      <c r="F271" s="216" t="s">
        <v>7311</v>
      </c>
      <c r="G271" s="214"/>
      <c r="H271" s="217">
        <v>6.6950000000000003</v>
      </c>
      <c r="I271" s="218"/>
      <c r="J271" s="214"/>
      <c r="K271" s="214"/>
      <c r="L271" s="219"/>
      <c r="M271" s="220"/>
      <c r="N271" s="221"/>
      <c r="O271" s="221"/>
      <c r="P271" s="221"/>
      <c r="Q271" s="221"/>
      <c r="R271" s="221"/>
      <c r="S271" s="221"/>
      <c r="T271" s="222"/>
      <c r="AT271" s="223" t="s">
        <v>301</v>
      </c>
      <c r="AU271" s="223" t="s">
        <v>120</v>
      </c>
      <c r="AV271" s="14" t="s">
        <v>120</v>
      </c>
      <c r="AW271" s="14" t="s">
        <v>4</v>
      </c>
      <c r="AX271" s="14" t="s">
        <v>85</v>
      </c>
      <c r="AY271" s="223" t="s">
        <v>292</v>
      </c>
    </row>
    <row r="272" spans="1:65" s="2" customFormat="1" ht="33" customHeight="1">
      <c r="A272" s="35"/>
      <c r="B272" s="36"/>
      <c r="C272" s="189" t="s">
        <v>587</v>
      </c>
      <c r="D272" s="189" t="s">
        <v>294</v>
      </c>
      <c r="E272" s="190" t="s">
        <v>7312</v>
      </c>
      <c r="F272" s="191" t="s">
        <v>7313</v>
      </c>
      <c r="G272" s="192" t="s">
        <v>407</v>
      </c>
      <c r="H272" s="193">
        <v>255</v>
      </c>
      <c r="I272" s="194"/>
      <c r="J272" s="195">
        <f>ROUND(I272*H272,2)</f>
        <v>0</v>
      </c>
      <c r="K272" s="191" t="s">
        <v>298</v>
      </c>
      <c r="L272" s="40"/>
      <c r="M272" s="196" t="s">
        <v>1</v>
      </c>
      <c r="N272" s="197" t="s">
        <v>42</v>
      </c>
      <c r="O272" s="72"/>
      <c r="P272" s="198">
        <f>O272*H272</f>
        <v>0</v>
      </c>
      <c r="Q272" s="198">
        <v>1.0000000000000001E-5</v>
      </c>
      <c r="R272" s="198">
        <f>Q272*H272</f>
        <v>2.5500000000000002E-3</v>
      </c>
      <c r="S272" s="198">
        <v>0</v>
      </c>
      <c r="T272" s="199">
        <f>S272*H272</f>
        <v>0</v>
      </c>
      <c r="U272" s="35"/>
      <c r="V272" s="35"/>
      <c r="W272" s="35"/>
      <c r="X272" s="35"/>
      <c r="Y272" s="35"/>
      <c r="Z272" s="35"/>
      <c r="AA272" s="35"/>
      <c r="AB272" s="35"/>
      <c r="AC272" s="35"/>
      <c r="AD272" s="35"/>
      <c r="AE272" s="35"/>
      <c r="AR272" s="200" t="s">
        <v>299</v>
      </c>
      <c r="AT272" s="200" t="s">
        <v>294</v>
      </c>
      <c r="AU272" s="200" t="s">
        <v>120</v>
      </c>
      <c r="AY272" s="18" t="s">
        <v>292</v>
      </c>
      <c r="BE272" s="201">
        <f>IF(N272="základní",J272,0)</f>
        <v>0</v>
      </c>
      <c r="BF272" s="201">
        <f>IF(N272="snížená",J272,0)</f>
        <v>0</v>
      </c>
      <c r="BG272" s="201">
        <f>IF(N272="zákl. přenesená",J272,0)</f>
        <v>0</v>
      </c>
      <c r="BH272" s="201">
        <f>IF(N272="sníž. přenesená",J272,0)</f>
        <v>0</v>
      </c>
      <c r="BI272" s="201">
        <f>IF(N272="nulová",J272,0)</f>
        <v>0</v>
      </c>
      <c r="BJ272" s="18" t="s">
        <v>85</v>
      </c>
      <c r="BK272" s="201">
        <f>ROUND(I272*H272,2)</f>
        <v>0</v>
      </c>
      <c r="BL272" s="18" t="s">
        <v>299</v>
      </c>
      <c r="BM272" s="200" t="s">
        <v>7314</v>
      </c>
    </row>
    <row r="273" spans="1:65" s="13" customFormat="1" ht="11.25">
      <c r="B273" s="202"/>
      <c r="C273" s="203"/>
      <c r="D273" s="204" t="s">
        <v>301</v>
      </c>
      <c r="E273" s="205" t="s">
        <v>1</v>
      </c>
      <c r="F273" s="206" t="s">
        <v>7315</v>
      </c>
      <c r="G273" s="203"/>
      <c r="H273" s="205" t="s">
        <v>1</v>
      </c>
      <c r="I273" s="207"/>
      <c r="J273" s="203"/>
      <c r="K273" s="203"/>
      <c r="L273" s="208"/>
      <c r="M273" s="209"/>
      <c r="N273" s="210"/>
      <c r="O273" s="210"/>
      <c r="P273" s="210"/>
      <c r="Q273" s="210"/>
      <c r="R273" s="210"/>
      <c r="S273" s="210"/>
      <c r="T273" s="211"/>
      <c r="AT273" s="212" t="s">
        <v>301</v>
      </c>
      <c r="AU273" s="212" t="s">
        <v>120</v>
      </c>
      <c r="AV273" s="13" t="s">
        <v>85</v>
      </c>
      <c r="AW273" s="13" t="s">
        <v>32</v>
      </c>
      <c r="AX273" s="13" t="s">
        <v>77</v>
      </c>
      <c r="AY273" s="212" t="s">
        <v>292</v>
      </c>
    </row>
    <row r="274" spans="1:65" s="14" customFormat="1" ht="11.25">
      <c r="B274" s="213"/>
      <c r="C274" s="214"/>
      <c r="D274" s="204" t="s">
        <v>301</v>
      </c>
      <c r="E274" s="215" t="s">
        <v>1</v>
      </c>
      <c r="F274" s="216" t="s">
        <v>1454</v>
      </c>
      <c r="G274" s="214"/>
      <c r="H274" s="217">
        <v>130</v>
      </c>
      <c r="I274" s="218"/>
      <c r="J274" s="214"/>
      <c r="K274" s="214"/>
      <c r="L274" s="219"/>
      <c r="M274" s="220"/>
      <c r="N274" s="221"/>
      <c r="O274" s="221"/>
      <c r="P274" s="221"/>
      <c r="Q274" s="221"/>
      <c r="R274" s="221"/>
      <c r="S274" s="221"/>
      <c r="T274" s="222"/>
      <c r="AT274" s="223" t="s">
        <v>301</v>
      </c>
      <c r="AU274" s="223" t="s">
        <v>120</v>
      </c>
      <c r="AV274" s="14" t="s">
        <v>120</v>
      </c>
      <c r="AW274" s="14" t="s">
        <v>32</v>
      </c>
      <c r="AX274" s="14" t="s">
        <v>77</v>
      </c>
      <c r="AY274" s="223" t="s">
        <v>292</v>
      </c>
    </row>
    <row r="275" spans="1:65" s="16" customFormat="1" ht="11.25">
      <c r="B275" s="235"/>
      <c r="C275" s="236"/>
      <c r="D275" s="204" t="s">
        <v>301</v>
      </c>
      <c r="E275" s="237" t="s">
        <v>1</v>
      </c>
      <c r="F275" s="238" t="s">
        <v>316</v>
      </c>
      <c r="G275" s="236"/>
      <c r="H275" s="239">
        <v>130</v>
      </c>
      <c r="I275" s="240"/>
      <c r="J275" s="236"/>
      <c r="K275" s="236"/>
      <c r="L275" s="241"/>
      <c r="M275" s="242"/>
      <c r="N275" s="243"/>
      <c r="O275" s="243"/>
      <c r="P275" s="243"/>
      <c r="Q275" s="243"/>
      <c r="R275" s="243"/>
      <c r="S275" s="243"/>
      <c r="T275" s="244"/>
      <c r="AT275" s="245" t="s">
        <v>301</v>
      </c>
      <c r="AU275" s="245" t="s">
        <v>120</v>
      </c>
      <c r="AV275" s="16" t="s">
        <v>317</v>
      </c>
      <c r="AW275" s="16" t="s">
        <v>32</v>
      </c>
      <c r="AX275" s="16" t="s">
        <v>77</v>
      </c>
      <c r="AY275" s="245" t="s">
        <v>292</v>
      </c>
    </row>
    <row r="276" spans="1:65" s="14" customFormat="1" ht="11.25">
      <c r="B276" s="213"/>
      <c r="C276" s="214"/>
      <c r="D276" s="204" t="s">
        <v>301</v>
      </c>
      <c r="E276" s="215" t="s">
        <v>1</v>
      </c>
      <c r="F276" s="216" t="s">
        <v>7316</v>
      </c>
      <c r="G276" s="214"/>
      <c r="H276" s="217">
        <v>65</v>
      </c>
      <c r="I276" s="218"/>
      <c r="J276" s="214"/>
      <c r="K276" s="214"/>
      <c r="L276" s="219"/>
      <c r="M276" s="220"/>
      <c r="N276" s="221"/>
      <c r="O276" s="221"/>
      <c r="P276" s="221"/>
      <c r="Q276" s="221"/>
      <c r="R276" s="221"/>
      <c r="S276" s="221"/>
      <c r="T276" s="222"/>
      <c r="AT276" s="223" t="s">
        <v>301</v>
      </c>
      <c r="AU276" s="223" t="s">
        <v>120</v>
      </c>
      <c r="AV276" s="14" t="s">
        <v>120</v>
      </c>
      <c r="AW276" s="14" t="s">
        <v>32</v>
      </c>
      <c r="AX276" s="14" t="s">
        <v>77</v>
      </c>
      <c r="AY276" s="223" t="s">
        <v>292</v>
      </c>
    </row>
    <row r="277" spans="1:65" s="16" customFormat="1" ht="11.25">
      <c r="B277" s="235"/>
      <c r="C277" s="236"/>
      <c r="D277" s="204" t="s">
        <v>301</v>
      </c>
      <c r="E277" s="237" t="s">
        <v>1</v>
      </c>
      <c r="F277" s="238" t="s">
        <v>316</v>
      </c>
      <c r="G277" s="236"/>
      <c r="H277" s="239">
        <v>65</v>
      </c>
      <c r="I277" s="240"/>
      <c r="J277" s="236"/>
      <c r="K277" s="236"/>
      <c r="L277" s="241"/>
      <c r="M277" s="242"/>
      <c r="N277" s="243"/>
      <c r="O277" s="243"/>
      <c r="P277" s="243"/>
      <c r="Q277" s="243"/>
      <c r="R277" s="243"/>
      <c r="S277" s="243"/>
      <c r="T277" s="244"/>
      <c r="AT277" s="245" t="s">
        <v>301</v>
      </c>
      <c r="AU277" s="245" t="s">
        <v>120</v>
      </c>
      <c r="AV277" s="16" t="s">
        <v>317</v>
      </c>
      <c r="AW277" s="16" t="s">
        <v>32</v>
      </c>
      <c r="AX277" s="16" t="s">
        <v>77</v>
      </c>
      <c r="AY277" s="245" t="s">
        <v>292</v>
      </c>
    </row>
    <row r="278" spans="1:65" s="14" customFormat="1" ht="11.25">
      <c r="B278" s="213"/>
      <c r="C278" s="214"/>
      <c r="D278" s="204" t="s">
        <v>301</v>
      </c>
      <c r="E278" s="215" t="s">
        <v>1</v>
      </c>
      <c r="F278" s="216" t="s">
        <v>7317</v>
      </c>
      <c r="G278" s="214"/>
      <c r="H278" s="217">
        <v>60</v>
      </c>
      <c r="I278" s="218"/>
      <c r="J278" s="214"/>
      <c r="K278" s="214"/>
      <c r="L278" s="219"/>
      <c r="M278" s="220"/>
      <c r="N278" s="221"/>
      <c r="O278" s="221"/>
      <c r="P278" s="221"/>
      <c r="Q278" s="221"/>
      <c r="R278" s="221"/>
      <c r="S278" s="221"/>
      <c r="T278" s="222"/>
      <c r="AT278" s="223" t="s">
        <v>301</v>
      </c>
      <c r="AU278" s="223" t="s">
        <v>120</v>
      </c>
      <c r="AV278" s="14" t="s">
        <v>120</v>
      </c>
      <c r="AW278" s="14" t="s">
        <v>32</v>
      </c>
      <c r="AX278" s="14" t="s">
        <v>77</v>
      </c>
      <c r="AY278" s="223" t="s">
        <v>292</v>
      </c>
    </row>
    <row r="279" spans="1:65" s="16" customFormat="1" ht="11.25">
      <c r="B279" s="235"/>
      <c r="C279" s="236"/>
      <c r="D279" s="204" t="s">
        <v>301</v>
      </c>
      <c r="E279" s="237" t="s">
        <v>1</v>
      </c>
      <c r="F279" s="238" t="s">
        <v>316</v>
      </c>
      <c r="G279" s="236"/>
      <c r="H279" s="239">
        <v>60</v>
      </c>
      <c r="I279" s="240"/>
      <c r="J279" s="236"/>
      <c r="K279" s="236"/>
      <c r="L279" s="241"/>
      <c r="M279" s="242"/>
      <c r="N279" s="243"/>
      <c r="O279" s="243"/>
      <c r="P279" s="243"/>
      <c r="Q279" s="243"/>
      <c r="R279" s="243"/>
      <c r="S279" s="243"/>
      <c r="T279" s="244"/>
      <c r="AT279" s="245" t="s">
        <v>301</v>
      </c>
      <c r="AU279" s="245" t="s">
        <v>120</v>
      </c>
      <c r="AV279" s="16" t="s">
        <v>317</v>
      </c>
      <c r="AW279" s="16" t="s">
        <v>32</v>
      </c>
      <c r="AX279" s="16" t="s">
        <v>77</v>
      </c>
      <c r="AY279" s="245" t="s">
        <v>292</v>
      </c>
    </row>
    <row r="280" spans="1:65" s="15" customFormat="1" ht="11.25">
      <c r="B280" s="224"/>
      <c r="C280" s="225"/>
      <c r="D280" s="204" t="s">
        <v>301</v>
      </c>
      <c r="E280" s="226" t="s">
        <v>1</v>
      </c>
      <c r="F280" s="227" t="s">
        <v>304</v>
      </c>
      <c r="G280" s="225"/>
      <c r="H280" s="228">
        <v>255</v>
      </c>
      <c r="I280" s="229"/>
      <c r="J280" s="225"/>
      <c r="K280" s="225"/>
      <c r="L280" s="230"/>
      <c r="M280" s="231"/>
      <c r="N280" s="232"/>
      <c r="O280" s="232"/>
      <c r="P280" s="232"/>
      <c r="Q280" s="232"/>
      <c r="R280" s="232"/>
      <c r="S280" s="232"/>
      <c r="T280" s="233"/>
      <c r="AT280" s="234" t="s">
        <v>301</v>
      </c>
      <c r="AU280" s="234" t="s">
        <v>120</v>
      </c>
      <c r="AV280" s="15" t="s">
        <v>299</v>
      </c>
      <c r="AW280" s="15" t="s">
        <v>32</v>
      </c>
      <c r="AX280" s="15" t="s">
        <v>85</v>
      </c>
      <c r="AY280" s="234" t="s">
        <v>292</v>
      </c>
    </row>
    <row r="281" spans="1:65" s="2" customFormat="1" ht="21.75" customHeight="1">
      <c r="A281" s="35"/>
      <c r="B281" s="36"/>
      <c r="C281" s="246" t="s">
        <v>591</v>
      </c>
      <c r="D281" s="246" t="s">
        <v>626</v>
      </c>
      <c r="E281" s="247" t="s">
        <v>7318</v>
      </c>
      <c r="F281" s="248" t="s">
        <v>7319</v>
      </c>
      <c r="G281" s="249" t="s">
        <v>407</v>
      </c>
      <c r="H281" s="250">
        <v>489.25</v>
      </c>
      <c r="I281" s="251"/>
      <c r="J281" s="252">
        <f>ROUND(I281*H281,2)</f>
        <v>0</v>
      </c>
      <c r="K281" s="248" t="s">
        <v>298</v>
      </c>
      <c r="L281" s="253"/>
      <c r="M281" s="254" t="s">
        <v>1</v>
      </c>
      <c r="N281" s="255" t="s">
        <v>42</v>
      </c>
      <c r="O281" s="72"/>
      <c r="P281" s="198">
        <f>O281*H281</f>
        <v>0</v>
      </c>
      <c r="Q281" s="198">
        <v>4.3099999999999996E-3</v>
      </c>
      <c r="R281" s="198">
        <f>Q281*H281</f>
        <v>2.1086674999999997</v>
      </c>
      <c r="S281" s="198">
        <v>0</v>
      </c>
      <c r="T281" s="199">
        <f>S281*H281</f>
        <v>0</v>
      </c>
      <c r="U281" s="35"/>
      <c r="V281" s="35"/>
      <c r="W281" s="35"/>
      <c r="X281" s="35"/>
      <c r="Y281" s="35"/>
      <c r="Z281" s="35"/>
      <c r="AA281" s="35"/>
      <c r="AB281" s="35"/>
      <c r="AC281" s="35"/>
      <c r="AD281" s="35"/>
      <c r="AE281" s="35"/>
      <c r="AR281" s="200" t="s">
        <v>357</v>
      </c>
      <c r="AT281" s="200" t="s">
        <v>626</v>
      </c>
      <c r="AU281" s="200" t="s">
        <v>120</v>
      </c>
      <c r="AY281" s="18" t="s">
        <v>292</v>
      </c>
      <c r="BE281" s="201">
        <f>IF(N281="základní",J281,0)</f>
        <v>0</v>
      </c>
      <c r="BF281" s="201">
        <f>IF(N281="snížená",J281,0)</f>
        <v>0</v>
      </c>
      <c r="BG281" s="201">
        <f>IF(N281="zákl. přenesená",J281,0)</f>
        <v>0</v>
      </c>
      <c r="BH281" s="201">
        <f>IF(N281="sníž. přenesená",J281,0)</f>
        <v>0</v>
      </c>
      <c r="BI281" s="201">
        <f>IF(N281="nulová",J281,0)</f>
        <v>0</v>
      </c>
      <c r="BJ281" s="18" t="s">
        <v>85</v>
      </c>
      <c r="BK281" s="201">
        <f>ROUND(I281*H281,2)</f>
        <v>0</v>
      </c>
      <c r="BL281" s="18" t="s">
        <v>299</v>
      </c>
      <c r="BM281" s="200" t="s">
        <v>7320</v>
      </c>
    </row>
    <row r="282" spans="1:65" s="14" customFormat="1" ht="11.25">
      <c r="B282" s="213"/>
      <c r="C282" s="214"/>
      <c r="D282" s="204" t="s">
        <v>301</v>
      </c>
      <c r="E282" s="214"/>
      <c r="F282" s="216" t="s">
        <v>7321</v>
      </c>
      <c r="G282" s="214"/>
      <c r="H282" s="217">
        <v>489.25</v>
      </c>
      <c r="I282" s="218"/>
      <c r="J282" s="214"/>
      <c r="K282" s="214"/>
      <c r="L282" s="219"/>
      <c r="M282" s="220"/>
      <c r="N282" s="221"/>
      <c r="O282" s="221"/>
      <c r="P282" s="221"/>
      <c r="Q282" s="221"/>
      <c r="R282" s="221"/>
      <c r="S282" s="221"/>
      <c r="T282" s="222"/>
      <c r="AT282" s="223" t="s">
        <v>301</v>
      </c>
      <c r="AU282" s="223" t="s">
        <v>120</v>
      </c>
      <c r="AV282" s="14" t="s">
        <v>120</v>
      </c>
      <c r="AW282" s="14" t="s">
        <v>4</v>
      </c>
      <c r="AX282" s="14" t="s">
        <v>85</v>
      </c>
      <c r="AY282" s="223" t="s">
        <v>292</v>
      </c>
    </row>
    <row r="283" spans="1:65" s="2" customFormat="1" ht="33" customHeight="1">
      <c r="A283" s="35"/>
      <c r="B283" s="36"/>
      <c r="C283" s="189" t="s">
        <v>595</v>
      </c>
      <c r="D283" s="189" t="s">
        <v>294</v>
      </c>
      <c r="E283" s="190" t="s">
        <v>6469</v>
      </c>
      <c r="F283" s="191" t="s">
        <v>6470</v>
      </c>
      <c r="G283" s="192" t="s">
        <v>407</v>
      </c>
      <c r="H283" s="193">
        <v>307.7</v>
      </c>
      <c r="I283" s="194"/>
      <c r="J283" s="195">
        <f>ROUND(I283*H283,2)</f>
        <v>0</v>
      </c>
      <c r="K283" s="191" t="s">
        <v>298</v>
      </c>
      <c r="L283" s="40"/>
      <c r="M283" s="196" t="s">
        <v>1</v>
      </c>
      <c r="N283" s="197" t="s">
        <v>42</v>
      </c>
      <c r="O283" s="72"/>
      <c r="P283" s="198">
        <f>O283*H283</f>
        <v>0</v>
      </c>
      <c r="Q283" s="198">
        <v>1.0000000000000001E-5</v>
      </c>
      <c r="R283" s="198">
        <f>Q283*H283</f>
        <v>3.0770000000000003E-3</v>
      </c>
      <c r="S283" s="198">
        <v>0</v>
      </c>
      <c r="T283" s="199">
        <f>S283*H283</f>
        <v>0</v>
      </c>
      <c r="U283" s="35"/>
      <c r="V283" s="35"/>
      <c r="W283" s="35"/>
      <c r="X283" s="35"/>
      <c r="Y283" s="35"/>
      <c r="Z283" s="35"/>
      <c r="AA283" s="35"/>
      <c r="AB283" s="35"/>
      <c r="AC283" s="35"/>
      <c r="AD283" s="35"/>
      <c r="AE283" s="35"/>
      <c r="AR283" s="200" t="s">
        <v>299</v>
      </c>
      <c r="AT283" s="200" t="s">
        <v>294</v>
      </c>
      <c r="AU283" s="200" t="s">
        <v>120</v>
      </c>
      <c r="AY283" s="18" t="s">
        <v>292</v>
      </c>
      <c r="BE283" s="201">
        <f>IF(N283="základní",J283,0)</f>
        <v>0</v>
      </c>
      <c r="BF283" s="201">
        <f>IF(N283="snížená",J283,0)</f>
        <v>0</v>
      </c>
      <c r="BG283" s="201">
        <f>IF(N283="zákl. přenesená",J283,0)</f>
        <v>0</v>
      </c>
      <c r="BH283" s="201">
        <f>IF(N283="sníž. přenesená",J283,0)</f>
        <v>0</v>
      </c>
      <c r="BI283" s="201">
        <f>IF(N283="nulová",J283,0)</f>
        <v>0</v>
      </c>
      <c r="BJ283" s="18" t="s">
        <v>85</v>
      </c>
      <c r="BK283" s="201">
        <f>ROUND(I283*H283,2)</f>
        <v>0</v>
      </c>
      <c r="BL283" s="18" t="s">
        <v>299</v>
      </c>
      <c r="BM283" s="200" t="s">
        <v>7322</v>
      </c>
    </row>
    <row r="284" spans="1:65" s="13" customFormat="1" ht="11.25">
      <c r="B284" s="202"/>
      <c r="C284" s="203"/>
      <c r="D284" s="204" t="s">
        <v>301</v>
      </c>
      <c r="E284" s="205" t="s">
        <v>1</v>
      </c>
      <c r="F284" s="206" t="s">
        <v>7323</v>
      </c>
      <c r="G284" s="203"/>
      <c r="H284" s="205" t="s">
        <v>1</v>
      </c>
      <c r="I284" s="207"/>
      <c r="J284" s="203"/>
      <c r="K284" s="203"/>
      <c r="L284" s="208"/>
      <c r="M284" s="209"/>
      <c r="N284" s="210"/>
      <c r="O284" s="210"/>
      <c r="P284" s="210"/>
      <c r="Q284" s="210"/>
      <c r="R284" s="210"/>
      <c r="S284" s="210"/>
      <c r="T284" s="211"/>
      <c r="AT284" s="212" t="s">
        <v>301</v>
      </c>
      <c r="AU284" s="212" t="s">
        <v>120</v>
      </c>
      <c r="AV284" s="13" t="s">
        <v>85</v>
      </c>
      <c r="AW284" s="13" t="s">
        <v>32</v>
      </c>
      <c r="AX284" s="13" t="s">
        <v>77</v>
      </c>
      <c r="AY284" s="212" t="s">
        <v>292</v>
      </c>
    </row>
    <row r="285" spans="1:65" s="14" customFormat="1" ht="11.25">
      <c r="B285" s="213"/>
      <c r="C285" s="214"/>
      <c r="D285" s="204" t="s">
        <v>301</v>
      </c>
      <c r="E285" s="215" t="s">
        <v>1</v>
      </c>
      <c r="F285" s="216" t="s">
        <v>7324</v>
      </c>
      <c r="G285" s="214"/>
      <c r="H285" s="217">
        <v>25</v>
      </c>
      <c r="I285" s="218"/>
      <c r="J285" s="214"/>
      <c r="K285" s="214"/>
      <c r="L285" s="219"/>
      <c r="M285" s="220"/>
      <c r="N285" s="221"/>
      <c r="O285" s="221"/>
      <c r="P285" s="221"/>
      <c r="Q285" s="221"/>
      <c r="R285" s="221"/>
      <c r="S285" s="221"/>
      <c r="T285" s="222"/>
      <c r="AT285" s="223" t="s">
        <v>301</v>
      </c>
      <c r="AU285" s="223" t="s">
        <v>120</v>
      </c>
      <c r="AV285" s="14" t="s">
        <v>120</v>
      </c>
      <c r="AW285" s="14" t="s">
        <v>32</v>
      </c>
      <c r="AX285" s="14" t="s">
        <v>77</v>
      </c>
      <c r="AY285" s="223" t="s">
        <v>292</v>
      </c>
    </row>
    <row r="286" spans="1:65" s="14" customFormat="1" ht="11.25">
      <c r="B286" s="213"/>
      <c r="C286" s="214"/>
      <c r="D286" s="204" t="s">
        <v>301</v>
      </c>
      <c r="E286" s="215" t="s">
        <v>1</v>
      </c>
      <c r="F286" s="216" t="s">
        <v>7325</v>
      </c>
      <c r="G286" s="214"/>
      <c r="H286" s="217">
        <v>10</v>
      </c>
      <c r="I286" s="218"/>
      <c r="J286" s="214"/>
      <c r="K286" s="214"/>
      <c r="L286" s="219"/>
      <c r="M286" s="220"/>
      <c r="N286" s="221"/>
      <c r="O286" s="221"/>
      <c r="P286" s="221"/>
      <c r="Q286" s="221"/>
      <c r="R286" s="221"/>
      <c r="S286" s="221"/>
      <c r="T286" s="222"/>
      <c r="AT286" s="223" t="s">
        <v>301</v>
      </c>
      <c r="AU286" s="223" t="s">
        <v>120</v>
      </c>
      <c r="AV286" s="14" t="s">
        <v>120</v>
      </c>
      <c r="AW286" s="14" t="s">
        <v>32</v>
      </c>
      <c r="AX286" s="14" t="s">
        <v>77</v>
      </c>
      <c r="AY286" s="223" t="s">
        <v>292</v>
      </c>
    </row>
    <row r="287" spans="1:65" s="16" customFormat="1" ht="11.25">
      <c r="B287" s="235"/>
      <c r="C287" s="236"/>
      <c r="D287" s="204" t="s">
        <v>301</v>
      </c>
      <c r="E287" s="237" t="s">
        <v>1</v>
      </c>
      <c r="F287" s="238" t="s">
        <v>316</v>
      </c>
      <c r="G287" s="236"/>
      <c r="H287" s="239">
        <v>35</v>
      </c>
      <c r="I287" s="240"/>
      <c r="J287" s="236"/>
      <c r="K287" s="236"/>
      <c r="L287" s="241"/>
      <c r="M287" s="242"/>
      <c r="N287" s="243"/>
      <c r="O287" s="243"/>
      <c r="P287" s="243"/>
      <c r="Q287" s="243"/>
      <c r="R287" s="243"/>
      <c r="S287" s="243"/>
      <c r="T287" s="244"/>
      <c r="AT287" s="245" t="s">
        <v>301</v>
      </c>
      <c r="AU287" s="245" t="s">
        <v>120</v>
      </c>
      <c r="AV287" s="16" t="s">
        <v>317</v>
      </c>
      <c r="AW287" s="16" t="s">
        <v>32</v>
      </c>
      <c r="AX287" s="16" t="s">
        <v>77</v>
      </c>
      <c r="AY287" s="245" t="s">
        <v>292</v>
      </c>
    </row>
    <row r="288" spans="1:65" s="13" customFormat="1" ht="11.25">
      <c r="B288" s="202"/>
      <c r="C288" s="203"/>
      <c r="D288" s="204" t="s">
        <v>301</v>
      </c>
      <c r="E288" s="205" t="s">
        <v>1</v>
      </c>
      <c r="F288" s="206" t="s">
        <v>7326</v>
      </c>
      <c r="G288" s="203"/>
      <c r="H288" s="205" t="s">
        <v>1</v>
      </c>
      <c r="I288" s="207"/>
      <c r="J288" s="203"/>
      <c r="K288" s="203"/>
      <c r="L288" s="208"/>
      <c r="M288" s="209"/>
      <c r="N288" s="210"/>
      <c r="O288" s="210"/>
      <c r="P288" s="210"/>
      <c r="Q288" s="210"/>
      <c r="R288" s="210"/>
      <c r="S288" s="210"/>
      <c r="T288" s="211"/>
      <c r="AT288" s="212" t="s">
        <v>301</v>
      </c>
      <c r="AU288" s="212" t="s">
        <v>120</v>
      </c>
      <c r="AV288" s="13" t="s">
        <v>85</v>
      </c>
      <c r="AW288" s="13" t="s">
        <v>32</v>
      </c>
      <c r="AX288" s="13" t="s">
        <v>77</v>
      </c>
      <c r="AY288" s="212" t="s">
        <v>292</v>
      </c>
    </row>
    <row r="289" spans="1:65" s="14" customFormat="1" ht="11.25">
      <c r="B289" s="213"/>
      <c r="C289" s="214"/>
      <c r="D289" s="204" t="s">
        <v>301</v>
      </c>
      <c r="E289" s="215" t="s">
        <v>1</v>
      </c>
      <c r="F289" s="216" t="s">
        <v>7327</v>
      </c>
      <c r="G289" s="214"/>
      <c r="H289" s="217">
        <v>129.80000000000001</v>
      </c>
      <c r="I289" s="218"/>
      <c r="J289" s="214"/>
      <c r="K289" s="214"/>
      <c r="L289" s="219"/>
      <c r="M289" s="220"/>
      <c r="N289" s="221"/>
      <c r="O289" s="221"/>
      <c r="P289" s="221"/>
      <c r="Q289" s="221"/>
      <c r="R289" s="221"/>
      <c r="S289" s="221"/>
      <c r="T289" s="222"/>
      <c r="AT289" s="223" t="s">
        <v>301</v>
      </c>
      <c r="AU289" s="223" t="s">
        <v>120</v>
      </c>
      <c r="AV289" s="14" t="s">
        <v>120</v>
      </c>
      <c r="AW289" s="14" t="s">
        <v>32</v>
      </c>
      <c r="AX289" s="14" t="s">
        <v>77</v>
      </c>
      <c r="AY289" s="223" t="s">
        <v>292</v>
      </c>
    </row>
    <row r="290" spans="1:65" s="14" customFormat="1" ht="11.25">
      <c r="B290" s="213"/>
      <c r="C290" s="214"/>
      <c r="D290" s="204" t="s">
        <v>301</v>
      </c>
      <c r="E290" s="215" t="s">
        <v>1</v>
      </c>
      <c r="F290" s="216" t="s">
        <v>7328</v>
      </c>
      <c r="G290" s="214"/>
      <c r="H290" s="217">
        <v>138.9</v>
      </c>
      <c r="I290" s="218"/>
      <c r="J290" s="214"/>
      <c r="K290" s="214"/>
      <c r="L290" s="219"/>
      <c r="M290" s="220"/>
      <c r="N290" s="221"/>
      <c r="O290" s="221"/>
      <c r="P290" s="221"/>
      <c r="Q290" s="221"/>
      <c r="R290" s="221"/>
      <c r="S290" s="221"/>
      <c r="T290" s="222"/>
      <c r="AT290" s="223" t="s">
        <v>301</v>
      </c>
      <c r="AU290" s="223" t="s">
        <v>120</v>
      </c>
      <c r="AV290" s="14" t="s">
        <v>120</v>
      </c>
      <c r="AW290" s="14" t="s">
        <v>32</v>
      </c>
      <c r="AX290" s="14" t="s">
        <v>77</v>
      </c>
      <c r="AY290" s="223" t="s">
        <v>292</v>
      </c>
    </row>
    <row r="291" spans="1:65" s="16" customFormat="1" ht="11.25">
      <c r="B291" s="235"/>
      <c r="C291" s="236"/>
      <c r="D291" s="204" t="s">
        <v>301</v>
      </c>
      <c r="E291" s="237" t="s">
        <v>1</v>
      </c>
      <c r="F291" s="238" t="s">
        <v>316</v>
      </c>
      <c r="G291" s="236"/>
      <c r="H291" s="239">
        <v>268.7</v>
      </c>
      <c r="I291" s="240"/>
      <c r="J291" s="236"/>
      <c r="K291" s="236"/>
      <c r="L291" s="241"/>
      <c r="M291" s="242"/>
      <c r="N291" s="243"/>
      <c r="O291" s="243"/>
      <c r="P291" s="243"/>
      <c r="Q291" s="243"/>
      <c r="R291" s="243"/>
      <c r="S291" s="243"/>
      <c r="T291" s="244"/>
      <c r="AT291" s="245" t="s">
        <v>301</v>
      </c>
      <c r="AU291" s="245" t="s">
        <v>120</v>
      </c>
      <c r="AV291" s="16" t="s">
        <v>317</v>
      </c>
      <c r="AW291" s="16" t="s">
        <v>32</v>
      </c>
      <c r="AX291" s="16" t="s">
        <v>77</v>
      </c>
      <c r="AY291" s="245" t="s">
        <v>292</v>
      </c>
    </row>
    <row r="292" spans="1:65" s="14" customFormat="1" ht="11.25">
      <c r="B292" s="213"/>
      <c r="C292" s="214"/>
      <c r="D292" s="204" t="s">
        <v>301</v>
      </c>
      <c r="E292" s="215" t="s">
        <v>1</v>
      </c>
      <c r="F292" s="216" t="s">
        <v>7329</v>
      </c>
      <c r="G292" s="214"/>
      <c r="H292" s="217">
        <v>4</v>
      </c>
      <c r="I292" s="218"/>
      <c r="J292" s="214"/>
      <c r="K292" s="214"/>
      <c r="L292" s="219"/>
      <c r="M292" s="220"/>
      <c r="N292" s="221"/>
      <c r="O292" s="221"/>
      <c r="P292" s="221"/>
      <c r="Q292" s="221"/>
      <c r="R292" s="221"/>
      <c r="S292" s="221"/>
      <c r="T292" s="222"/>
      <c r="AT292" s="223" t="s">
        <v>301</v>
      </c>
      <c r="AU292" s="223" t="s">
        <v>120</v>
      </c>
      <c r="AV292" s="14" t="s">
        <v>120</v>
      </c>
      <c r="AW292" s="14" t="s">
        <v>32</v>
      </c>
      <c r="AX292" s="14" t="s">
        <v>77</v>
      </c>
      <c r="AY292" s="223" t="s">
        <v>292</v>
      </c>
    </row>
    <row r="293" spans="1:65" s="16" customFormat="1" ht="11.25">
      <c r="B293" s="235"/>
      <c r="C293" s="236"/>
      <c r="D293" s="204" t="s">
        <v>301</v>
      </c>
      <c r="E293" s="237" t="s">
        <v>1</v>
      </c>
      <c r="F293" s="238" t="s">
        <v>316</v>
      </c>
      <c r="G293" s="236"/>
      <c r="H293" s="239">
        <v>4</v>
      </c>
      <c r="I293" s="240"/>
      <c r="J293" s="236"/>
      <c r="K293" s="236"/>
      <c r="L293" s="241"/>
      <c r="M293" s="242"/>
      <c r="N293" s="243"/>
      <c r="O293" s="243"/>
      <c r="P293" s="243"/>
      <c r="Q293" s="243"/>
      <c r="R293" s="243"/>
      <c r="S293" s="243"/>
      <c r="T293" s="244"/>
      <c r="AT293" s="245" t="s">
        <v>301</v>
      </c>
      <c r="AU293" s="245" t="s">
        <v>120</v>
      </c>
      <c r="AV293" s="16" t="s">
        <v>317</v>
      </c>
      <c r="AW293" s="16" t="s">
        <v>32</v>
      </c>
      <c r="AX293" s="16" t="s">
        <v>77</v>
      </c>
      <c r="AY293" s="245" t="s">
        <v>292</v>
      </c>
    </row>
    <row r="294" spans="1:65" s="15" customFormat="1" ht="11.25">
      <c r="B294" s="224"/>
      <c r="C294" s="225"/>
      <c r="D294" s="204" t="s">
        <v>301</v>
      </c>
      <c r="E294" s="226" t="s">
        <v>1</v>
      </c>
      <c r="F294" s="227" t="s">
        <v>304</v>
      </c>
      <c r="G294" s="225"/>
      <c r="H294" s="228">
        <v>307.7</v>
      </c>
      <c r="I294" s="229"/>
      <c r="J294" s="225"/>
      <c r="K294" s="225"/>
      <c r="L294" s="230"/>
      <c r="M294" s="231"/>
      <c r="N294" s="232"/>
      <c r="O294" s="232"/>
      <c r="P294" s="232"/>
      <c r="Q294" s="232"/>
      <c r="R294" s="232"/>
      <c r="S294" s="232"/>
      <c r="T294" s="233"/>
      <c r="AT294" s="234" t="s">
        <v>301</v>
      </c>
      <c r="AU294" s="234" t="s">
        <v>120</v>
      </c>
      <c r="AV294" s="15" t="s">
        <v>299</v>
      </c>
      <c r="AW294" s="15" t="s">
        <v>32</v>
      </c>
      <c r="AX294" s="15" t="s">
        <v>85</v>
      </c>
      <c r="AY294" s="234" t="s">
        <v>292</v>
      </c>
    </row>
    <row r="295" spans="1:65" s="2" customFormat="1" ht="21.75" customHeight="1">
      <c r="A295" s="35"/>
      <c r="B295" s="36"/>
      <c r="C295" s="246" t="s">
        <v>599</v>
      </c>
      <c r="D295" s="246" t="s">
        <v>626</v>
      </c>
      <c r="E295" s="247" t="s">
        <v>6472</v>
      </c>
      <c r="F295" s="248" t="s">
        <v>6473</v>
      </c>
      <c r="G295" s="249" t="s">
        <v>407</v>
      </c>
      <c r="H295" s="250">
        <v>312.81099999999998</v>
      </c>
      <c r="I295" s="251"/>
      <c r="J295" s="252">
        <f>ROUND(I295*H295,2)</f>
        <v>0</v>
      </c>
      <c r="K295" s="248" t="s">
        <v>298</v>
      </c>
      <c r="L295" s="253"/>
      <c r="M295" s="254" t="s">
        <v>1</v>
      </c>
      <c r="N295" s="255" t="s">
        <v>42</v>
      </c>
      <c r="O295" s="72"/>
      <c r="P295" s="198">
        <f>O295*H295</f>
        <v>0</v>
      </c>
      <c r="Q295" s="198">
        <v>6.7299999999999999E-3</v>
      </c>
      <c r="R295" s="198">
        <f>Q295*H295</f>
        <v>2.1052180299999996</v>
      </c>
      <c r="S295" s="198">
        <v>0</v>
      </c>
      <c r="T295" s="199">
        <f>S295*H295</f>
        <v>0</v>
      </c>
      <c r="U295" s="35"/>
      <c r="V295" s="35"/>
      <c r="W295" s="35"/>
      <c r="X295" s="35"/>
      <c r="Y295" s="35"/>
      <c r="Z295" s="35"/>
      <c r="AA295" s="35"/>
      <c r="AB295" s="35"/>
      <c r="AC295" s="35"/>
      <c r="AD295" s="35"/>
      <c r="AE295" s="35"/>
      <c r="AR295" s="200" t="s">
        <v>357</v>
      </c>
      <c r="AT295" s="200" t="s">
        <v>626</v>
      </c>
      <c r="AU295" s="200" t="s">
        <v>120</v>
      </c>
      <c r="AY295" s="18" t="s">
        <v>292</v>
      </c>
      <c r="BE295" s="201">
        <f>IF(N295="základní",J295,0)</f>
        <v>0</v>
      </c>
      <c r="BF295" s="201">
        <f>IF(N295="snížená",J295,0)</f>
        <v>0</v>
      </c>
      <c r="BG295" s="201">
        <f>IF(N295="zákl. přenesená",J295,0)</f>
        <v>0</v>
      </c>
      <c r="BH295" s="201">
        <f>IF(N295="sníž. přenesená",J295,0)</f>
        <v>0</v>
      </c>
      <c r="BI295" s="201">
        <f>IF(N295="nulová",J295,0)</f>
        <v>0</v>
      </c>
      <c r="BJ295" s="18" t="s">
        <v>85</v>
      </c>
      <c r="BK295" s="201">
        <f>ROUND(I295*H295,2)</f>
        <v>0</v>
      </c>
      <c r="BL295" s="18" t="s">
        <v>299</v>
      </c>
      <c r="BM295" s="200" t="s">
        <v>7330</v>
      </c>
    </row>
    <row r="296" spans="1:65" s="14" customFormat="1" ht="11.25">
      <c r="B296" s="213"/>
      <c r="C296" s="214"/>
      <c r="D296" s="204" t="s">
        <v>301</v>
      </c>
      <c r="E296" s="214"/>
      <c r="F296" s="216" t="s">
        <v>7331</v>
      </c>
      <c r="G296" s="214"/>
      <c r="H296" s="217">
        <v>312.81099999999998</v>
      </c>
      <c r="I296" s="218"/>
      <c r="J296" s="214"/>
      <c r="K296" s="214"/>
      <c r="L296" s="219"/>
      <c r="M296" s="220"/>
      <c r="N296" s="221"/>
      <c r="O296" s="221"/>
      <c r="P296" s="221"/>
      <c r="Q296" s="221"/>
      <c r="R296" s="221"/>
      <c r="S296" s="221"/>
      <c r="T296" s="222"/>
      <c r="AT296" s="223" t="s">
        <v>301</v>
      </c>
      <c r="AU296" s="223" t="s">
        <v>120</v>
      </c>
      <c r="AV296" s="14" t="s">
        <v>120</v>
      </c>
      <c r="AW296" s="14" t="s">
        <v>4</v>
      </c>
      <c r="AX296" s="14" t="s">
        <v>85</v>
      </c>
      <c r="AY296" s="223" t="s">
        <v>292</v>
      </c>
    </row>
    <row r="297" spans="1:65" s="2" customFormat="1" ht="16.5" customHeight="1">
      <c r="A297" s="35"/>
      <c r="B297" s="36"/>
      <c r="C297" s="246" t="s">
        <v>603</v>
      </c>
      <c r="D297" s="246" t="s">
        <v>626</v>
      </c>
      <c r="E297" s="247" t="s">
        <v>7332</v>
      </c>
      <c r="F297" s="248" t="s">
        <v>7333</v>
      </c>
      <c r="G297" s="249" t="s">
        <v>407</v>
      </c>
      <c r="H297" s="250">
        <v>4</v>
      </c>
      <c r="I297" s="251"/>
      <c r="J297" s="252">
        <f>ROUND(I297*H297,2)</f>
        <v>0</v>
      </c>
      <c r="K297" s="248" t="s">
        <v>298</v>
      </c>
      <c r="L297" s="253"/>
      <c r="M297" s="254" t="s">
        <v>1</v>
      </c>
      <c r="N297" s="255" t="s">
        <v>42</v>
      </c>
      <c r="O297" s="72"/>
      <c r="P297" s="198">
        <f>O297*H297</f>
        <v>0</v>
      </c>
      <c r="Q297" s="198">
        <v>4.6899999999999997E-3</v>
      </c>
      <c r="R297" s="198">
        <f>Q297*H297</f>
        <v>1.8759999999999999E-2</v>
      </c>
      <c r="S297" s="198">
        <v>0</v>
      </c>
      <c r="T297" s="199">
        <f>S297*H297</f>
        <v>0</v>
      </c>
      <c r="U297" s="35"/>
      <c r="V297" s="35"/>
      <c r="W297" s="35"/>
      <c r="X297" s="35"/>
      <c r="Y297" s="35"/>
      <c r="Z297" s="35"/>
      <c r="AA297" s="35"/>
      <c r="AB297" s="35"/>
      <c r="AC297" s="35"/>
      <c r="AD297" s="35"/>
      <c r="AE297" s="35"/>
      <c r="AR297" s="200" t="s">
        <v>357</v>
      </c>
      <c r="AT297" s="200" t="s">
        <v>626</v>
      </c>
      <c r="AU297" s="200" t="s">
        <v>120</v>
      </c>
      <c r="AY297" s="18" t="s">
        <v>292</v>
      </c>
      <c r="BE297" s="201">
        <f>IF(N297="základní",J297,0)</f>
        <v>0</v>
      </c>
      <c r="BF297" s="201">
        <f>IF(N297="snížená",J297,0)</f>
        <v>0</v>
      </c>
      <c r="BG297" s="201">
        <f>IF(N297="zákl. přenesená",J297,0)</f>
        <v>0</v>
      </c>
      <c r="BH297" s="201">
        <f>IF(N297="sníž. přenesená",J297,0)</f>
        <v>0</v>
      </c>
      <c r="BI297" s="201">
        <f>IF(N297="nulová",J297,0)</f>
        <v>0</v>
      </c>
      <c r="BJ297" s="18" t="s">
        <v>85</v>
      </c>
      <c r="BK297" s="201">
        <f>ROUND(I297*H297,2)</f>
        <v>0</v>
      </c>
      <c r="BL297" s="18" t="s">
        <v>299</v>
      </c>
      <c r="BM297" s="200" t="s">
        <v>7334</v>
      </c>
    </row>
    <row r="298" spans="1:65" s="2" customFormat="1" ht="33" customHeight="1">
      <c r="A298" s="35"/>
      <c r="B298" s="36"/>
      <c r="C298" s="189" t="s">
        <v>607</v>
      </c>
      <c r="D298" s="189" t="s">
        <v>294</v>
      </c>
      <c r="E298" s="190" t="s">
        <v>7335</v>
      </c>
      <c r="F298" s="191" t="s">
        <v>7336</v>
      </c>
      <c r="G298" s="192" t="s">
        <v>407</v>
      </c>
      <c r="H298" s="193">
        <v>327.31299999999999</v>
      </c>
      <c r="I298" s="194"/>
      <c r="J298" s="195">
        <f>ROUND(I298*H298,2)</f>
        <v>0</v>
      </c>
      <c r="K298" s="191" t="s">
        <v>298</v>
      </c>
      <c r="L298" s="40"/>
      <c r="M298" s="196" t="s">
        <v>1</v>
      </c>
      <c r="N298" s="197" t="s">
        <v>42</v>
      </c>
      <c r="O298" s="72"/>
      <c r="P298" s="198">
        <f>O298*H298</f>
        <v>0</v>
      </c>
      <c r="Q298" s="198">
        <v>2.0000000000000002E-5</v>
      </c>
      <c r="R298" s="198">
        <f>Q298*H298</f>
        <v>6.5462599999999999E-3</v>
      </c>
      <c r="S298" s="198">
        <v>0</v>
      </c>
      <c r="T298" s="199">
        <f>S298*H298</f>
        <v>0</v>
      </c>
      <c r="U298" s="35"/>
      <c r="V298" s="35"/>
      <c r="W298" s="35"/>
      <c r="X298" s="35"/>
      <c r="Y298" s="35"/>
      <c r="Z298" s="35"/>
      <c r="AA298" s="35"/>
      <c r="AB298" s="35"/>
      <c r="AC298" s="35"/>
      <c r="AD298" s="35"/>
      <c r="AE298" s="35"/>
      <c r="AR298" s="200" t="s">
        <v>299</v>
      </c>
      <c r="AT298" s="200" t="s">
        <v>294</v>
      </c>
      <c r="AU298" s="200" t="s">
        <v>120</v>
      </c>
      <c r="AY298" s="18" t="s">
        <v>292</v>
      </c>
      <c r="BE298" s="201">
        <f>IF(N298="základní",J298,0)</f>
        <v>0</v>
      </c>
      <c r="BF298" s="201">
        <f>IF(N298="snížená",J298,0)</f>
        <v>0</v>
      </c>
      <c r="BG298" s="201">
        <f>IF(N298="zákl. přenesená",J298,0)</f>
        <v>0</v>
      </c>
      <c r="BH298" s="201">
        <f>IF(N298="sníž. přenesená",J298,0)</f>
        <v>0</v>
      </c>
      <c r="BI298" s="201">
        <f>IF(N298="nulová",J298,0)</f>
        <v>0</v>
      </c>
      <c r="BJ298" s="18" t="s">
        <v>85</v>
      </c>
      <c r="BK298" s="201">
        <f>ROUND(I298*H298,2)</f>
        <v>0</v>
      </c>
      <c r="BL298" s="18" t="s">
        <v>299</v>
      </c>
      <c r="BM298" s="200" t="s">
        <v>7337</v>
      </c>
    </row>
    <row r="299" spans="1:65" s="13" customFormat="1" ht="11.25">
      <c r="B299" s="202"/>
      <c r="C299" s="203"/>
      <c r="D299" s="204" t="s">
        <v>301</v>
      </c>
      <c r="E299" s="205" t="s">
        <v>1</v>
      </c>
      <c r="F299" s="206" t="s">
        <v>7323</v>
      </c>
      <c r="G299" s="203"/>
      <c r="H299" s="205" t="s">
        <v>1</v>
      </c>
      <c r="I299" s="207"/>
      <c r="J299" s="203"/>
      <c r="K299" s="203"/>
      <c r="L299" s="208"/>
      <c r="M299" s="209"/>
      <c r="N299" s="210"/>
      <c r="O299" s="210"/>
      <c r="P299" s="210"/>
      <c r="Q299" s="210"/>
      <c r="R299" s="210"/>
      <c r="S299" s="210"/>
      <c r="T299" s="211"/>
      <c r="AT299" s="212" t="s">
        <v>301</v>
      </c>
      <c r="AU299" s="212" t="s">
        <v>120</v>
      </c>
      <c r="AV299" s="13" t="s">
        <v>85</v>
      </c>
      <c r="AW299" s="13" t="s">
        <v>32</v>
      </c>
      <c r="AX299" s="13" t="s">
        <v>77</v>
      </c>
      <c r="AY299" s="212" t="s">
        <v>292</v>
      </c>
    </row>
    <row r="300" spans="1:65" s="14" customFormat="1" ht="11.25">
      <c r="B300" s="213"/>
      <c r="C300" s="214"/>
      <c r="D300" s="204" t="s">
        <v>301</v>
      </c>
      <c r="E300" s="215" t="s">
        <v>1</v>
      </c>
      <c r="F300" s="216" t="s">
        <v>7338</v>
      </c>
      <c r="G300" s="214"/>
      <c r="H300" s="217">
        <v>169.51300000000001</v>
      </c>
      <c r="I300" s="218"/>
      <c r="J300" s="214"/>
      <c r="K300" s="214"/>
      <c r="L300" s="219"/>
      <c r="M300" s="220"/>
      <c r="N300" s="221"/>
      <c r="O300" s="221"/>
      <c r="P300" s="221"/>
      <c r="Q300" s="221"/>
      <c r="R300" s="221"/>
      <c r="S300" s="221"/>
      <c r="T300" s="222"/>
      <c r="AT300" s="223" t="s">
        <v>301</v>
      </c>
      <c r="AU300" s="223" t="s">
        <v>120</v>
      </c>
      <c r="AV300" s="14" t="s">
        <v>120</v>
      </c>
      <c r="AW300" s="14" t="s">
        <v>32</v>
      </c>
      <c r="AX300" s="14" t="s">
        <v>77</v>
      </c>
      <c r="AY300" s="223" t="s">
        <v>292</v>
      </c>
    </row>
    <row r="301" spans="1:65" s="14" customFormat="1" ht="33.75">
      <c r="B301" s="213"/>
      <c r="C301" s="214"/>
      <c r="D301" s="204" t="s">
        <v>301</v>
      </c>
      <c r="E301" s="215" t="s">
        <v>1</v>
      </c>
      <c r="F301" s="216" t="s">
        <v>7339</v>
      </c>
      <c r="G301" s="214"/>
      <c r="H301" s="217">
        <v>157.80000000000001</v>
      </c>
      <c r="I301" s="218"/>
      <c r="J301" s="214"/>
      <c r="K301" s="214"/>
      <c r="L301" s="219"/>
      <c r="M301" s="220"/>
      <c r="N301" s="221"/>
      <c r="O301" s="221"/>
      <c r="P301" s="221"/>
      <c r="Q301" s="221"/>
      <c r="R301" s="221"/>
      <c r="S301" s="221"/>
      <c r="T301" s="222"/>
      <c r="AT301" s="223" t="s">
        <v>301</v>
      </c>
      <c r="AU301" s="223" t="s">
        <v>120</v>
      </c>
      <c r="AV301" s="14" t="s">
        <v>120</v>
      </c>
      <c r="AW301" s="14" t="s">
        <v>32</v>
      </c>
      <c r="AX301" s="14" t="s">
        <v>77</v>
      </c>
      <c r="AY301" s="223" t="s">
        <v>292</v>
      </c>
    </row>
    <row r="302" spans="1:65" s="16" customFormat="1" ht="11.25">
      <c r="B302" s="235"/>
      <c r="C302" s="236"/>
      <c r="D302" s="204" t="s">
        <v>301</v>
      </c>
      <c r="E302" s="237" t="s">
        <v>1</v>
      </c>
      <c r="F302" s="238" t="s">
        <v>316</v>
      </c>
      <c r="G302" s="236"/>
      <c r="H302" s="239">
        <v>327.31299999999999</v>
      </c>
      <c r="I302" s="240"/>
      <c r="J302" s="236"/>
      <c r="K302" s="236"/>
      <c r="L302" s="241"/>
      <c r="M302" s="242"/>
      <c r="N302" s="243"/>
      <c r="O302" s="243"/>
      <c r="P302" s="243"/>
      <c r="Q302" s="243"/>
      <c r="R302" s="243"/>
      <c r="S302" s="243"/>
      <c r="T302" s="244"/>
      <c r="AT302" s="245" t="s">
        <v>301</v>
      </c>
      <c r="AU302" s="245" t="s">
        <v>120</v>
      </c>
      <c r="AV302" s="16" t="s">
        <v>317</v>
      </c>
      <c r="AW302" s="16" t="s">
        <v>32</v>
      </c>
      <c r="AX302" s="16" t="s">
        <v>85</v>
      </c>
      <c r="AY302" s="245" t="s">
        <v>292</v>
      </c>
    </row>
    <row r="303" spans="1:65" s="2" customFormat="1" ht="21.75" customHeight="1">
      <c r="A303" s="35"/>
      <c r="B303" s="36"/>
      <c r="C303" s="246" t="s">
        <v>611</v>
      </c>
      <c r="D303" s="246" t="s">
        <v>626</v>
      </c>
      <c r="E303" s="247" t="s">
        <v>7340</v>
      </c>
      <c r="F303" s="248" t="s">
        <v>7341</v>
      </c>
      <c r="G303" s="249" t="s">
        <v>407</v>
      </c>
      <c r="H303" s="250">
        <v>337.13200000000001</v>
      </c>
      <c r="I303" s="251"/>
      <c r="J303" s="252">
        <f>ROUND(I303*H303,2)</f>
        <v>0</v>
      </c>
      <c r="K303" s="248" t="s">
        <v>298</v>
      </c>
      <c r="L303" s="253"/>
      <c r="M303" s="254" t="s">
        <v>1</v>
      </c>
      <c r="N303" s="255" t="s">
        <v>42</v>
      </c>
      <c r="O303" s="72"/>
      <c r="P303" s="198">
        <f>O303*H303</f>
        <v>0</v>
      </c>
      <c r="Q303" s="198">
        <v>1.052E-2</v>
      </c>
      <c r="R303" s="198">
        <f>Q303*H303</f>
        <v>3.5466286399999998</v>
      </c>
      <c r="S303" s="198">
        <v>0</v>
      </c>
      <c r="T303" s="199">
        <f>S303*H303</f>
        <v>0</v>
      </c>
      <c r="U303" s="35"/>
      <c r="V303" s="35"/>
      <c r="W303" s="35"/>
      <c r="X303" s="35"/>
      <c r="Y303" s="35"/>
      <c r="Z303" s="35"/>
      <c r="AA303" s="35"/>
      <c r="AB303" s="35"/>
      <c r="AC303" s="35"/>
      <c r="AD303" s="35"/>
      <c r="AE303" s="35"/>
      <c r="AR303" s="200" t="s">
        <v>357</v>
      </c>
      <c r="AT303" s="200" t="s">
        <v>626</v>
      </c>
      <c r="AU303" s="200" t="s">
        <v>120</v>
      </c>
      <c r="AY303" s="18" t="s">
        <v>292</v>
      </c>
      <c r="BE303" s="201">
        <f>IF(N303="základní",J303,0)</f>
        <v>0</v>
      </c>
      <c r="BF303" s="201">
        <f>IF(N303="snížená",J303,0)</f>
        <v>0</v>
      </c>
      <c r="BG303" s="201">
        <f>IF(N303="zákl. přenesená",J303,0)</f>
        <v>0</v>
      </c>
      <c r="BH303" s="201">
        <f>IF(N303="sníž. přenesená",J303,0)</f>
        <v>0</v>
      </c>
      <c r="BI303" s="201">
        <f>IF(N303="nulová",J303,0)</f>
        <v>0</v>
      </c>
      <c r="BJ303" s="18" t="s">
        <v>85</v>
      </c>
      <c r="BK303" s="201">
        <f>ROUND(I303*H303,2)</f>
        <v>0</v>
      </c>
      <c r="BL303" s="18" t="s">
        <v>299</v>
      </c>
      <c r="BM303" s="200" t="s">
        <v>7342</v>
      </c>
    </row>
    <row r="304" spans="1:65" s="14" customFormat="1" ht="11.25">
      <c r="B304" s="213"/>
      <c r="C304" s="214"/>
      <c r="D304" s="204" t="s">
        <v>301</v>
      </c>
      <c r="E304" s="214"/>
      <c r="F304" s="216" t="s">
        <v>7343</v>
      </c>
      <c r="G304" s="214"/>
      <c r="H304" s="217">
        <v>337.13200000000001</v>
      </c>
      <c r="I304" s="218"/>
      <c r="J304" s="214"/>
      <c r="K304" s="214"/>
      <c r="L304" s="219"/>
      <c r="M304" s="220"/>
      <c r="N304" s="221"/>
      <c r="O304" s="221"/>
      <c r="P304" s="221"/>
      <c r="Q304" s="221"/>
      <c r="R304" s="221"/>
      <c r="S304" s="221"/>
      <c r="T304" s="222"/>
      <c r="AT304" s="223" t="s">
        <v>301</v>
      </c>
      <c r="AU304" s="223" t="s">
        <v>120</v>
      </c>
      <c r="AV304" s="14" t="s">
        <v>120</v>
      </c>
      <c r="AW304" s="14" t="s">
        <v>4</v>
      </c>
      <c r="AX304" s="14" t="s">
        <v>85</v>
      </c>
      <c r="AY304" s="223" t="s">
        <v>292</v>
      </c>
    </row>
    <row r="305" spans="1:65" s="2" customFormat="1" ht="24.2" customHeight="1">
      <c r="A305" s="35"/>
      <c r="B305" s="36"/>
      <c r="C305" s="189" t="s">
        <v>615</v>
      </c>
      <c r="D305" s="189" t="s">
        <v>294</v>
      </c>
      <c r="E305" s="190" t="s">
        <v>7344</v>
      </c>
      <c r="F305" s="191" t="s">
        <v>7345</v>
      </c>
      <c r="G305" s="192" t="s">
        <v>581</v>
      </c>
      <c r="H305" s="193">
        <v>47</v>
      </c>
      <c r="I305" s="194"/>
      <c r="J305" s="195">
        <f>ROUND(I305*H305,2)</f>
        <v>0</v>
      </c>
      <c r="K305" s="191" t="s">
        <v>298</v>
      </c>
      <c r="L305" s="40"/>
      <c r="M305" s="196" t="s">
        <v>1</v>
      </c>
      <c r="N305" s="197" t="s">
        <v>42</v>
      </c>
      <c r="O305" s="72"/>
      <c r="P305" s="198">
        <f>O305*H305</f>
        <v>0</v>
      </c>
      <c r="Q305" s="198">
        <v>0</v>
      </c>
      <c r="R305" s="198">
        <f>Q305*H305</f>
        <v>0</v>
      </c>
      <c r="S305" s="198">
        <v>0</v>
      </c>
      <c r="T305" s="199">
        <f>S305*H305</f>
        <v>0</v>
      </c>
      <c r="U305" s="35"/>
      <c r="V305" s="35"/>
      <c r="W305" s="35"/>
      <c r="X305" s="35"/>
      <c r="Y305" s="35"/>
      <c r="Z305" s="35"/>
      <c r="AA305" s="35"/>
      <c r="AB305" s="35"/>
      <c r="AC305" s="35"/>
      <c r="AD305" s="35"/>
      <c r="AE305" s="35"/>
      <c r="AR305" s="200" t="s">
        <v>299</v>
      </c>
      <c r="AT305" s="200" t="s">
        <v>294</v>
      </c>
      <c r="AU305" s="200" t="s">
        <v>120</v>
      </c>
      <c r="AY305" s="18" t="s">
        <v>292</v>
      </c>
      <c r="BE305" s="201">
        <f>IF(N305="základní",J305,0)</f>
        <v>0</v>
      </c>
      <c r="BF305" s="201">
        <f>IF(N305="snížená",J305,0)</f>
        <v>0</v>
      </c>
      <c r="BG305" s="201">
        <f>IF(N305="zákl. přenesená",J305,0)</f>
        <v>0</v>
      </c>
      <c r="BH305" s="201">
        <f>IF(N305="sníž. přenesená",J305,0)</f>
        <v>0</v>
      </c>
      <c r="BI305" s="201">
        <f>IF(N305="nulová",J305,0)</f>
        <v>0</v>
      </c>
      <c r="BJ305" s="18" t="s">
        <v>85</v>
      </c>
      <c r="BK305" s="201">
        <f>ROUND(I305*H305,2)</f>
        <v>0</v>
      </c>
      <c r="BL305" s="18" t="s">
        <v>299</v>
      </c>
      <c r="BM305" s="200" t="s">
        <v>7346</v>
      </c>
    </row>
    <row r="306" spans="1:65" s="14" customFormat="1" ht="11.25">
      <c r="B306" s="213"/>
      <c r="C306" s="214"/>
      <c r="D306" s="204" t="s">
        <v>301</v>
      </c>
      <c r="E306" s="215" t="s">
        <v>1</v>
      </c>
      <c r="F306" s="216" t="s">
        <v>7347</v>
      </c>
      <c r="G306" s="214"/>
      <c r="H306" s="217">
        <v>47</v>
      </c>
      <c r="I306" s="218"/>
      <c r="J306" s="214"/>
      <c r="K306" s="214"/>
      <c r="L306" s="219"/>
      <c r="M306" s="220"/>
      <c r="N306" s="221"/>
      <c r="O306" s="221"/>
      <c r="P306" s="221"/>
      <c r="Q306" s="221"/>
      <c r="R306" s="221"/>
      <c r="S306" s="221"/>
      <c r="T306" s="222"/>
      <c r="AT306" s="223" t="s">
        <v>301</v>
      </c>
      <c r="AU306" s="223" t="s">
        <v>120</v>
      </c>
      <c r="AV306" s="14" t="s">
        <v>120</v>
      </c>
      <c r="AW306" s="14" t="s">
        <v>32</v>
      </c>
      <c r="AX306" s="14" t="s">
        <v>85</v>
      </c>
      <c r="AY306" s="223" t="s">
        <v>292</v>
      </c>
    </row>
    <row r="307" spans="1:65" s="2" customFormat="1" ht="16.5" customHeight="1">
      <c r="A307" s="35"/>
      <c r="B307" s="36"/>
      <c r="C307" s="246" t="s">
        <v>619</v>
      </c>
      <c r="D307" s="246" t="s">
        <v>626</v>
      </c>
      <c r="E307" s="247" t="s">
        <v>7348</v>
      </c>
      <c r="F307" s="248" t="s">
        <v>7349</v>
      </c>
      <c r="G307" s="249" t="s">
        <v>581</v>
      </c>
      <c r="H307" s="250">
        <v>39</v>
      </c>
      <c r="I307" s="251"/>
      <c r="J307" s="252">
        <f t="shared" ref="J307:J325" si="0">ROUND(I307*H307,2)</f>
        <v>0</v>
      </c>
      <c r="K307" s="248" t="s">
        <v>298</v>
      </c>
      <c r="L307" s="253"/>
      <c r="M307" s="254" t="s">
        <v>1</v>
      </c>
      <c r="N307" s="255" t="s">
        <v>42</v>
      </c>
      <c r="O307" s="72"/>
      <c r="P307" s="198">
        <f t="shared" ref="P307:P325" si="1">O307*H307</f>
        <v>0</v>
      </c>
      <c r="Q307" s="198">
        <v>2.7999999999999998E-4</v>
      </c>
      <c r="R307" s="198">
        <f t="shared" ref="R307:R325" si="2">Q307*H307</f>
        <v>1.0919999999999999E-2</v>
      </c>
      <c r="S307" s="198">
        <v>0</v>
      </c>
      <c r="T307" s="199">
        <f t="shared" ref="T307:T325" si="3">S307*H307</f>
        <v>0</v>
      </c>
      <c r="U307" s="35"/>
      <c r="V307" s="35"/>
      <c r="W307" s="35"/>
      <c r="X307" s="35"/>
      <c r="Y307" s="35"/>
      <c r="Z307" s="35"/>
      <c r="AA307" s="35"/>
      <c r="AB307" s="35"/>
      <c r="AC307" s="35"/>
      <c r="AD307" s="35"/>
      <c r="AE307" s="35"/>
      <c r="AR307" s="200" t="s">
        <v>357</v>
      </c>
      <c r="AT307" s="200" t="s">
        <v>626</v>
      </c>
      <c r="AU307" s="200" t="s">
        <v>120</v>
      </c>
      <c r="AY307" s="18" t="s">
        <v>292</v>
      </c>
      <c r="BE307" s="201">
        <f t="shared" ref="BE307:BE325" si="4">IF(N307="základní",J307,0)</f>
        <v>0</v>
      </c>
      <c r="BF307" s="201">
        <f t="shared" ref="BF307:BF325" si="5">IF(N307="snížená",J307,0)</f>
        <v>0</v>
      </c>
      <c r="BG307" s="201">
        <f t="shared" ref="BG307:BG325" si="6">IF(N307="zákl. přenesená",J307,0)</f>
        <v>0</v>
      </c>
      <c r="BH307" s="201">
        <f t="shared" ref="BH307:BH325" si="7">IF(N307="sníž. přenesená",J307,0)</f>
        <v>0</v>
      </c>
      <c r="BI307" s="201">
        <f t="shared" ref="BI307:BI325" si="8">IF(N307="nulová",J307,0)</f>
        <v>0</v>
      </c>
      <c r="BJ307" s="18" t="s">
        <v>85</v>
      </c>
      <c r="BK307" s="201">
        <f t="shared" ref="BK307:BK325" si="9">ROUND(I307*H307,2)</f>
        <v>0</v>
      </c>
      <c r="BL307" s="18" t="s">
        <v>299</v>
      </c>
      <c r="BM307" s="200" t="s">
        <v>7350</v>
      </c>
    </row>
    <row r="308" spans="1:65" s="2" customFormat="1" ht="16.5" customHeight="1">
      <c r="A308" s="35"/>
      <c r="B308" s="36"/>
      <c r="C308" s="246" t="s">
        <v>625</v>
      </c>
      <c r="D308" s="246" t="s">
        <v>626</v>
      </c>
      <c r="E308" s="247" t="s">
        <v>7351</v>
      </c>
      <c r="F308" s="248" t="s">
        <v>7352</v>
      </c>
      <c r="G308" s="249" t="s">
        <v>581</v>
      </c>
      <c r="H308" s="250">
        <v>8</v>
      </c>
      <c r="I308" s="251"/>
      <c r="J308" s="252">
        <f t="shared" si="0"/>
        <v>0</v>
      </c>
      <c r="K308" s="248" t="s">
        <v>298</v>
      </c>
      <c r="L308" s="253"/>
      <c r="M308" s="254" t="s">
        <v>1</v>
      </c>
      <c r="N308" s="255" t="s">
        <v>42</v>
      </c>
      <c r="O308" s="72"/>
      <c r="P308" s="198">
        <f t="shared" si="1"/>
        <v>0</v>
      </c>
      <c r="Q308" s="198">
        <v>2.0000000000000001E-4</v>
      </c>
      <c r="R308" s="198">
        <f t="shared" si="2"/>
        <v>1.6000000000000001E-3</v>
      </c>
      <c r="S308" s="198">
        <v>0</v>
      </c>
      <c r="T308" s="199">
        <f t="shared" si="3"/>
        <v>0</v>
      </c>
      <c r="U308" s="35"/>
      <c r="V308" s="35"/>
      <c r="W308" s="35"/>
      <c r="X308" s="35"/>
      <c r="Y308" s="35"/>
      <c r="Z308" s="35"/>
      <c r="AA308" s="35"/>
      <c r="AB308" s="35"/>
      <c r="AC308" s="35"/>
      <c r="AD308" s="35"/>
      <c r="AE308" s="35"/>
      <c r="AR308" s="200" t="s">
        <v>357</v>
      </c>
      <c r="AT308" s="200" t="s">
        <v>626</v>
      </c>
      <c r="AU308" s="200" t="s">
        <v>120</v>
      </c>
      <c r="AY308" s="18" t="s">
        <v>292</v>
      </c>
      <c r="BE308" s="201">
        <f t="shared" si="4"/>
        <v>0</v>
      </c>
      <c r="BF308" s="201">
        <f t="shared" si="5"/>
        <v>0</v>
      </c>
      <c r="BG308" s="201">
        <f t="shared" si="6"/>
        <v>0</v>
      </c>
      <c r="BH308" s="201">
        <f t="shared" si="7"/>
        <v>0</v>
      </c>
      <c r="BI308" s="201">
        <f t="shared" si="8"/>
        <v>0</v>
      </c>
      <c r="BJ308" s="18" t="s">
        <v>85</v>
      </c>
      <c r="BK308" s="201">
        <f t="shared" si="9"/>
        <v>0</v>
      </c>
      <c r="BL308" s="18" t="s">
        <v>299</v>
      </c>
      <c r="BM308" s="200" t="s">
        <v>7353</v>
      </c>
    </row>
    <row r="309" spans="1:65" s="2" customFormat="1" ht="33" customHeight="1">
      <c r="A309" s="35"/>
      <c r="B309" s="36"/>
      <c r="C309" s="189" t="s">
        <v>631</v>
      </c>
      <c r="D309" s="189" t="s">
        <v>294</v>
      </c>
      <c r="E309" s="190" t="s">
        <v>7354</v>
      </c>
      <c r="F309" s="191" t="s">
        <v>7355</v>
      </c>
      <c r="G309" s="192" t="s">
        <v>581</v>
      </c>
      <c r="H309" s="193">
        <v>18</v>
      </c>
      <c r="I309" s="194"/>
      <c r="J309" s="195">
        <f t="shared" si="0"/>
        <v>0</v>
      </c>
      <c r="K309" s="191" t="s">
        <v>298</v>
      </c>
      <c r="L309" s="40"/>
      <c r="M309" s="196" t="s">
        <v>1</v>
      </c>
      <c r="N309" s="197" t="s">
        <v>42</v>
      </c>
      <c r="O309" s="72"/>
      <c r="P309" s="198">
        <f t="shared" si="1"/>
        <v>0</v>
      </c>
      <c r="Q309" s="198">
        <v>0</v>
      </c>
      <c r="R309" s="198">
        <f t="shared" si="2"/>
        <v>0</v>
      </c>
      <c r="S309" s="198">
        <v>0</v>
      </c>
      <c r="T309" s="199">
        <f t="shared" si="3"/>
        <v>0</v>
      </c>
      <c r="U309" s="35"/>
      <c r="V309" s="35"/>
      <c r="W309" s="35"/>
      <c r="X309" s="35"/>
      <c r="Y309" s="35"/>
      <c r="Z309" s="35"/>
      <c r="AA309" s="35"/>
      <c r="AB309" s="35"/>
      <c r="AC309" s="35"/>
      <c r="AD309" s="35"/>
      <c r="AE309" s="35"/>
      <c r="AR309" s="200" t="s">
        <v>299</v>
      </c>
      <c r="AT309" s="200" t="s">
        <v>294</v>
      </c>
      <c r="AU309" s="200" t="s">
        <v>120</v>
      </c>
      <c r="AY309" s="18" t="s">
        <v>292</v>
      </c>
      <c r="BE309" s="201">
        <f t="shared" si="4"/>
        <v>0</v>
      </c>
      <c r="BF309" s="201">
        <f t="shared" si="5"/>
        <v>0</v>
      </c>
      <c r="BG309" s="201">
        <f t="shared" si="6"/>
        <v>0</v>
      </c>
      <c r="BH309" s="201">
        <f t="shared" si="7"/>
        <v>0</v>
      </c>
      <c r="BI309" s="201">
        <f t="shared" si="8"/>
        <v>0</v>
      </c>
      <c r="BJ309" s="18" t="s">
        <v>85</v>
      </c>
      <c r="BK309" s="201">
        <f t="shared" si="9"/>
        <v>0</v>
      </c>
      <c r="BL309" s="18" t="s">
        <v>299</v>
      </c>
      <c r="BM309" s="200" t="s">
        <v>7356</v>
      </c>
    </row>
    <row r="310" spans="1:65" s="2" customFormat="1" ht="16.5" customHeight="1">
      <c r="A310" s="35"/>
      <c r="B310" s="36"/>
      <c r="C310" s="246" t="s">
        <v>639</v>
      </c>
      <c r="D310" s="246" t="s">
        <v>626</v>
      </c>
      <c r="E310" s="247" t="s">
        <v>7357</v>
      </c>
      <c r="F310" s="248" t="s">
        <v>7358</v>
      </c>
      <c r="G310" s="249" t="s">
        <v>581</v>
      </c>
      <c r="H310" s="250">
        <v>2</v>
      </c>
      <c r="I310" s="251"/>
      <c r="J310" s="252">
        <f t="shared" si="0"/>
        <v>0</v>
      </c>
      <c r="K310" s="248" t="s">
        <v>298</v>
      </c>
      <c r="L310" s="253"/>
      <c r="M310" s="254" t="s">
        <v>1</v>
      </c>
      <c r="N310" s="255" t="s">
        <v>42</v>
      </c>
      <c r="O310" s="72"/>
      <c r="P310" s="198">
        <f t="shared" si="1"/>
        <v>0</v>
      </c>
      <c r="Q310" s="198">
        <v>8.0000000000000004E-4</v>
      </c>
      <c r="R310" s="198">
        <f t="shared" si="2"/>
        <v>1.6000000000000001E-3</v>
      </c>
      <c r="S310" s="198">
        <v>0</v>
      </c>
      <c r="T310" s="199">
        <f t="shared" si="3"/>
        <v>0</v>
      </c>
      <c r="U310" s="35"/>
      <c r="V310" s="35"/>
      <c r="W310" s="35"/>
      <c r="X310" s="35"/>
      <c r="Y310" s="35"/>
      <c r="Z310" s="35"/>
      <c r="AA310" s="35"/>
      <c r="AB310" s="35"/>
      <c r="AC310" s="35"/>
      <c r="AD310" s="35"/>
      <c r="AE310" s="35"/>
      <c r="AR310" s="200" t="s">
        <v>357</v>
      </c>
      <c r="AT310" s="200" t="s">
        <v>626</v>
      </c>
      <c r="AU310" s="200" t="s">
        <v>120</v>
      </c>
      <c r="AY310" s="18" t="s">
        <v>292</v>
      </c>
      <c r="BE310" s="201">
        <f t="shared" si="4"/>
        <v>0</v>
      </c>
      <c r="BF310" s="201">
        <f t="shared" si="5"/>
        <v>0</v>
      </c>
      <c r="BG310" s="201">
        <f t="shared" si="6"/>
        <v>0</v>
      </c>
      <c r="BH310" s="201">
        <f t="shared" si="7"/>
        <v>0</v>
      </c>
      <c r="BI310" s="201">
        <f t="shared" si="8"/>
        <v>0</v>
      </c>
      <c r="BJ310" s="18" t="s">
        <v>85</v>
      </c>
      <c r="BK310" s="201">
        <f t="shared" si="9"/>
        <v>0</v>
      </c>
      <c r="BL310" s="18" t="s">
        <v>299</v>
      </c>
      <c r="BM310" s="200" t="s">
        <v>7359</v>
      </c>
    </row>
    <row r="311" spans="1:65" s="2" customFormat="1" ht="16.5" customHeight="1">
      <c r="A311" s="35"/>
      <c r="B311" s="36"/>
      <c r="C311" s="246" t="s">
        <v>648</v>
      </c>
      <c r="D311" s="246" t="s">
        <v>626</v>
      </c>
      <c r="E311" s="247" t="s">
        <v>7360</v>
      </c>
      <c r="F311" s="248" t="s">
        <v>7361</v>
      </c>
      <c r="G311" s="249" t="s">
        <v>581</v>
      </c>
      <c r="H311" s="250">
        <v>16</v>
      </c>
      <c r="I311" s="251"/>
      <c r="J311" s="252">
        <f t="shared" si="0"/>
        <v>0</v>
      </c>
      <c r="K311" s="248" t="s">
        <v>298</v>
      </c>
      <c r="L311" s="253"/>
      <c r="M311" s="254" t="s">
        <v>1</v>
      </c>
      <c r="N311" s="255" t="s">
        <v>42</v>
      </c>
      <c r="O311" s="72"/>
      <c r="P311" s="198">
        <f t="shared" si="1"/>
        <v>0</v>
      </c>
      <c r="Q311" s="198">
        <v>4.0999999999999999E-4</v>
      </c>
      <c r="R311" s="198">
        <f t="shared" si="2"/>
        <v>6.5599999999999999E-3</v>
      </c>
      <c r="S311" s="198">
        <v>0</v>
      </c>
      <c r="T311" s="199">
        <f t="shared" si="3"/>
        <v>0</v>
      </c>
      <c r="U311" s="35"/>
      <c r="V311" s="35"/>
      <c r="W311" s="35"/>
      <c r="X311" s="35"/>
      <c r="Y311" s="35"/>
      <c r="Z311" s="35"/>
      <c r="AA311" s="35"/>
      <c r="AB311" s="35"/>
      <c r="AC311" s="35"/>
      <c r="AD311" s="35"/>
      <c r="AE311" s="35"/>
      <c r="AR311" s="200" t="s">
        <v>357</v>
      </c>
      <c r="AT311" s="200" t="s">
        <v>626</v>
      </c>
      <c r="AU311" s="200" t="s">
        <v>120</v>
      </c>
      <c r="AY311" s="18" t="s">
        <v>292</v>
      </c>
      <c r="BE311" s="201">
        <f t="shared" si="4"/>
        <v>0</v>
      </c>
      <c r="BF311" s="201">
        <f t="shared" si="5"/>
        <v>0</v>
      </c>
      <c r="BG311" s="201">
        <f t="shared" si="6"/>
        <v>0</v>
      </c>
      <c r="BH311" s="201">
        <f t="shared" si="7"/>
        <v>0</v>
      </c>
      <c r="BI311" s="201">
        <f t="shared" si="8"/>
        <v>0</v>
      </c>
      <c r="BJ311" s="18" t="s">
        <v>85</v>
      </c>
      <c r="BK311" s="201">
        <f t="shared" si="9"/>
        <v>0</v>
      </c>
      <c r="BL311" s="18" t="s">
        <v>299</v>
      </c>
      <c r="BM311" s="200" t="s">
        <v>7362</v>
      </c>
    </row>
    <row r="312" spans="1:65" s="2" customFormat="1" ht="33" customHeight="1">
      <c r="A312" s="35"/>
      <c r="B312" s="36"/>
      <c r="C312" s="189" t="s">
        <v>670</v>
      </c>
      <c r="D312" s="189" t="s">
        <v>294</v>
      </c>
      <c r="E312" s="190" t="s">
        <v>7363</v>
      </c>
      <c r="F312" s="191" t="s">
        <v>7364</v>
      </c>
      <c r="G312" s="192" t="s">
        <v>581</v>
      </c>
      <c r="H312" s="193">
        <v>30</v>
      </c>
      <c r="I312" s="194"/>
      <c r="J312" s="195">
        <f t="shared" si="0"/>
        <v>0</v>
      </c>
      <c r="K312" s="191" t="s">
        <v>298</v>
      </c>
      <c r="L312" s="40"/>
      <c r="M312" s="196" t="s">
        <v>1</v>
      </c>
      <c r="N312" s="197" t="s">
        <v>42</v>
      </c>
      <c r="O312" s="72"/>
      <c r="P312" s="198">
        <f t="shared" si="1"/>
        <v>0</v>
      </c>
      <c r="Q312" s="198">
        <v>1.0000000000000001E-5</v>
      </c>
      <c r="R312" s="198">
        <f t="shared" si="2"/>
        <v>3.0000000000000003E-4</v>
      </c>
      <c r="S312" s="198">
        <v>0</v>
      </c>
      <c r="T312" s="199">
        <f t="shared" si="3"/>
        <v>0</v>
      </c>
      <c r="U312" s="35"/>
      <c r="V312" s="35"/>
      <c r="W312" s="35"/>
      <c r="X312" s="35"/>
      <c r="Y312" s="35"/>
      <c r="Z312" s="35"/>
      <c r="AA312" s="35"/>
      <c r="AB312" s="35"/>
      <c r="AC312" s="35"/>
      <c r="AD312" s="35"/>
      <c r="AE312" s="35"/>
      <c r="AR312" s="200" t="s">
        <v>299</v>
      </c>
      <c r="AT312" s="200" t="s">
        <v>294</v>
      </c>
      <c r="AU312" s="200" t="s">
        <v>120</v>
      </c>
      <c r="AY312" s="18" t="s">
        <v>292</v>
      </c>
      <c r="BE312" s="201">
        <f t="shared" si="4"/>
        <v>0</v>
      </c>
      <c r="BF312" s="201">
        <f t="shared" si="5"/>
        <v>0</v>
      </c>
      <c r="BG312" s="201">
        <f t="shared" si="6"/>
        <v>0</v>
      </c>
      <c r="BH312" s="201">
        <f t="shared" si="7"/>
        <v>0</v>
      </c>
      <c r="BI312" s="201">
        <f t="shared" si="8"/>
        <v>0</v>
      </c>
      <c r="BJ312" s="18" t="s">
        <v>85</v>
      </c>
      <c r="BK312" s="201">
        <f t="shared" si="9"/>
        <v>0</v>
      </c>
      <c r="BL312" s="18" t="s">
        <v>299</v>
      </c>
      <c r="BM312" s="200" t="s">
        <v>7365</v>
      </c>
    </row>
    <row r="313" spans="1:65" s="2" customFormat="1" ht="24.2" customHeight="1">
      <c r="A313" s="35"/>
      <c r="B313" s="36"/>
      <c r="C313" s="246" t="s">
        <v>676</v>
      </c>
      <c r="D313" s="246" t="s">
        <v>626</v>
      </c>
      <c r="E313" s="247" t="s">
        <v>7366</v>
      </c>
      <c r="F313" s="248" t="s">
        <v>7367</v>
      </c>
      <c r="G313" s="249" t="s">
        <v>581</v>
      </c>
      <c r="H313" s="250">
        <v>30</v>
      </c>
      <c r="I313" s="251"/>
      <c r="J313" s="252">
        <f t="shared" si="0"/>
        <v>0</v>
      </c>
      <c r="K313" s="248" t="s">
        <v>298</v>
      </c>
      <c r="L313" s="253"/>
      <c r="M313" s="254" t="s">
        <v>1</v>
      </c>
      <c r="N313" s="255" t="s">
        <v>42</v>
      </c>
      <c r="O313" s="72"/>
      <c r="P313" s="198">
        <f t="shared" si="1"/>
        <v>0</v>
      </c>
      <c r="Q313" s="198">
        <v>1.2099999999999999E-3</v>
      </c>
      <c r="R313" s="198">
        <f t="shared" si="2"/>
        <v>3.6299999999999999E-2</v>
      </c>
      <c r="S313" s="198">
        <v>0</v>
      </c>
      <c r="T313" s="199">
        <f t="shared" si="3"/>
        <v>0</v>
      </c>
      <c r="U313" s="35"/>
      <c r="V313" s="35"/>
      <c r="W313" s="35"/>
      <c r="X313" s="35"/>
      <c r="Y313" s="35"/>
      <c r="Z313" s="35"/>
      <c r="AA313" s="35"/>
      <c r="AB313" s="35"/>
      <c r="AC313" s="35"/>
      <c r="AD313" s="35"/>
      <c r="AE313" s="35"/>
      <c r="AR313" s="200" t="s">
        <v>357</v>
      </c>
      <c r="AT313" s="200" t="s">
        <v>626</v>
      </c>
      <c r="AU313" s="200" t="s">
        <v>120</v>
      </c>
      <c r="AY313" s="18" t="s">
        <v>292</v>
      </c>
      <c r="BE313" s="201">
        <f t="shared" si="4"/>
        <v>0</v>
      </c>
      <c r="BF313" s="201">
        <f t="shared" si="5"/>
        <v>0</v>
      </c>
      <c r="BG313" s="201">
        <f t="shared" si="6"/>
        <v>0</v>
      </c>
      <c r="BH313" s="201">
        <f t="shared" si="7"/>
        <v>0</v>
      </c>
      <c r="BI313" s="201">
        <f t="shared" si="8"/>
        <v>0</v>
      </c>
      <c r="BJ313" s="18" t="s">
        <v>85</v>
      </c>
      <c r="BK313" s="201">
        <f t="shared" si="9"/>
        <v>0</v>
      </c>
      <c r="BL313" s="18" t="s">
        <v>299</v>
      </c>
      <c r="BM313" s="200" t="s">
        <v>7368</v>
      </c>
    </row>
    <row r="314" spans="1:65" s="2" customFormat="1" ht="33" customHeight="1">
      <c r="A314" s="35"/>
      <c r="B314" s="36"/>
      <c r="C314" s="189" t="s">
        <v>693</v>
      </c>
      <c r="D314" s="189" t="s">
        <v>294</v>
      </c>
      <c r="E314" s="190" t="s">
        <v>7369</v>
      </c>
      <c r="F314" s="191" t="s">
        <v>7370</v>
      </c>
      <c r="G314" s="192" t="s">
        <v>581</v>
      </c>
      <c r="H314" s="193">
        <v>13</v>
      </c>
      <c r="I314" s="194"/>
      <c r="J314" s="195">
        <f t="shared" si="0"/>
        <v>0</v>
      </c>
      <c r="K314" s="191" t="s">
        <v>298</v>
      </c>
      <c r="L314" s="40"/>
      <c r="M314" s="196" t="s">
        <v>1</v>
      </c>
      <c r="N314" s="197" t="s">
        <v>42</v>
      </c>
      <c r="O314" s="72"/>
      <c r="P314" s="198">
        <f t="shared" si="1"/>
        <v>0</v>
      </c>
      <c r="Q314" s="198">
        <v>1.0000000000000001E-5</v>
      </c>
      <c r="R314" s="198">
        <f t="shared" si="2"/>
        <v>1.3000000000000002E-4</v>
      </c>
      <c r="S314" s="198">
        <v>0</v>
      </c>
      <c r="T314" s="199">
        <f t="shared" si="3"/>
        <v>0</v>
      </c>
      <c r="U314" s="35"/>
      <c r="V314" s="35"/>
      <c r="W314" s="35"/>
      <c r="X314" s="35"/>
      <c r="Y314" s="35"/>
      <c r="Z314" s="35"/>
      <c r="AA314" s="35"/>
      <c r="AB314" s="35"/>
      <c r="AC314" s="35"/>
      <c r="AD314" s="35"/>
      <c r="AE314" s="35"/>
      <c r="AR314" s="200" t="s">
        <v>299</v>
      </c>
      <c r="AT314" s="200" t="s">
        <v>294</v>
      </c>
      <c r="AU314" s="200" t="s">
        <v>120</v>
      </c>
      <c r="AY314" s="18" t="s">
        <v>292</v>
      </c>
      <c r="BE314" s="201">
        <f t="shared" si="4"/>
        <v>0</v>
      </c>
      <c r="BF314" s="201">
        <f t="shared" si="5"/>
        <v>0</v>
      </c>
      <c r="BG314" s="201">
        <f t="shared" si="6"/>
        <v>0</v>
      </c>
      <c r="BH314" s="201">
        <f t="shared" si="7"/>
        <v>0</v>
      </c>
      <c r="BI314" s="201">
        <f t="shared" si="8"/>
        <v>0</v>
      </c>
      <c r="BJ314" s="18" t="s">
        <v>85</v>
      </c>
      <c r="BK314" s="201">
        <f t="shared" si="9"/>
        <v>0</v>
      </c>
      <c r="BL314" s="18" t="s">
        <v>299</v>
      </c>
      <c r="BM314" s="200" t="s">
        <v>7371</v>
      </c>
    </row>
    <row r="315" spans="1:65" s="2" customFormat="1" ht="16.5" customHeight="1">
      <c r="A315" s="35"/>
      <c r="B315" s="36"/>
      <c r="C315" s="246" t="s">
        <v>697</v>
      </c>
      <c r="D315" s="246" t="s">
        <v>626</v>
      </c>
      <c r="E315" s="247" t="s">
        <v>7372</v>
      </c>
      <c r="F315" s="248" t="s">
        <v>7373</v>
      </c>
      <c r="G315" s="249" t="s">
        <v>581</v>
      </c>
      <c r="H315" s="250">
        <v>9</v>
      </c>
      <c r="I315" s="251"/>
      <c r="J315" s="252">
        <f t="shared" si="0"/>
        <v>0</v>
      </c>
      <c r="K315" s="248" t="s">
        <v>298</v>
      </c>
      <c r="L315" s="253"/>
      <c r="M315" s="254" t="s">
        <v>1</v>
      </c>
      <c r="N315" s="255" t="s">
        <v>42</v>
      </c>
      <c r="O315" s="72"/>
      <c r="P315" s="198">
        <f t="shared" si="1"/>
        <v>0</v>
      </c>
      <c r="Q315" s="198">
        <v>2.8999999999999998E-3</v>
      </c>
      <c r="R315" s="198">
        <f t="shared" si="2"/>
        <v>2.6099999999999998E-2</v>
      </c>
      <c r="S315" s="198">
        <v>0</v>
      </c>
      <c r="T315" s="199">
        <f t="shared" si="3"/>
        <v>0</v>
      </c>
      <c r="U315" s="35"/>
      <c r="V315" s="35"/>
      <c r="W315" s="35"/>
      <c r="X315" s="35"/>
      <c r="Y315" s="35"/>
      <c r="Z315" s="35"/>
      <c r="AA315" s="35"/>
      <c r="AB315" s="35"/>
      <c r="AC315" s="35"/>
      <c r="AD315" s="35"/>
      <c r="AE315" s="35"/>
      <c r="AR315" s="200" t="s">
        <v>357</v>
      </c>
      <c r="AT315" s="200" t="s">
        <v>626</v>
      </c>
      <c r="AU315" s="200" t="s">
        <v>120</v>
      </c>
      <c r="AY315" s="18" t="s">
        <v>292</v>
      </c>
      <c r="BE315" s="201">
        <f t="shared" si="4"/>
        <v>0</v>
      </c>
      <c r="BF315" s="201">
        <f t="shared" si="5"/>
        <v>0</v>
      </c>
      <c r="BG315" s="201">
        <f t="shared" si="6"/>
        <v>0</v>
      </c>
      <c r="BH315" s="201">
        <f t="shared" si="7"/>
        <v>0</v>
      </c>
      <c r="BI315" s="201">
        <f t="shared" si="8"/>
        <v>0</v>
      </c>
      <c r="BJ315" s="18" t="s">
        <v>85</v>
      </c>
      <c r="BK315" s="201">
        <f t="shared" si="9"/>
        <v>0</v>
      </c>
      <c r="BL315" s="18" t="s">
        <v>299</v>
      </c>
      <c r="BM315" s="200" t="s">
        <v>7374</v>
      </c>
    </row>
    <row r="316" spans="1:65" s="2" customFormat="1" ht="16.5" customHeight="1">
      <c r="A316" s="35"/>
      <c r="B316" s="36"/>
      <c r="C316" s="246" t="s">
        <v>708</v>
      </c>
      <c r="D316" s="246" t="s">
        <v>626</v>
      </c>
      <c r="E316" s="247" t="s">
        <v>7375</v>
      </c>
      <c r="F316" s="248" t="s">
        <v>7376</v>
      </c>
      <c r="G316" s="249" t="s">
        <v>581</v>
      </c>
      <c r="H316" s="250">
        <v>4</v>
      </c>
      <c r="I316" s="251"/>
      <c r="J316" s="252">
        <f t="shared" si="0"/>
        <v>0</v>
      </c>
      <c r="K316" s="248" t="s">
        <v>298</v>
      </c>
      <c r="L316" s="253"/>
      <c r="M316" s="254" t="s">
        <v>1</v>
      </c>
      <c r="N316" s="255" t="s">
        <v>42</v>
      </c>
      <c r="O316" s="72"/>
      <c r="P316" s="198">
        <f t="shared" si="1"/>
        <v>0</v>
      </c>
      <c r="Q316" s="198">
        <v>2.5999999999999999E-3</v>
      </c>
      <c r="R316" s="198">
        <f t="shared" si="2"/>
        <v>1.04E-2</v>
      </c>
      <c r="S316" s="198">
        <v>0</v>
      </c>
      <c r="T316" s="199">
        <f t="shared" si="3"/>
        <v>0</v>
      </c>
      <c r="U316" s="35"/>
      <c r="V316" s="35"/>
      <c r="W316" s="35"/>
      <c r="X316" s="35"/>
      <c r="Y316" s="35"/>
      <c r="Z316" s="35"/>
      <c r="AA316" s="35"/>
      <c r="AB316" s="35"/>
      <c r="AC316" s="35"/>
      <c r="AD316" s="35"/>
      <c r="AE316" s="35"/>
      <c r="AR316" s="200" t="s">
        <v>357</v>
      </c>
      <c r="AT316" s="200" t="s">
        <v>626</v>
      </c>
      <c r="AU316" s="200" t="s">
        <v>120</v>
      </c>
      <c r="AY316" s="18" t="s">
        <v>292</v>
      </c>
      <c r="BE316" s="201">
        <f t="shared" si="4"/>
        <v>0</v>
      </c>
      <c r="BF316" s="201">
        <f t="shared" si="5"/>
        <v>0</v>
      </c>
      <c r="BG316" s="201">
        <f t="shared" si="6"/>
        <v>0</v>
      </c>
      <c r="BH316" s="201">
        <f t="shared" si="7"/>
        <v>0</v>
      </c>
      <c r="BI316" s="201">
        <f t="shared" si="8"/>
        <v>0</v>
      </c>
      <c r="BJ316" s="18" t="s">
        <v>85</v>
      </c>
      <c r="BK316" s="201">
        <f t="shared" si="9"/>
        <v>0</v>
      </c>
      <c r="BL316" s="18" t="s">
        <v>299</v>
      </c>
      <c r="BM316" s="200" t="s">
        <v>7377</v>
      </c>
    </row>
    <row r="317" spans="1:65" s="2" customFormat="1" ht="33" customHeight="1">
      <c r="A317" s="35"/>
      <c r="B317" s="36"/>
      <c r="C317" s="189" t="s">
        <v>719</v>
      </c>
      <c r="D317" s="189" t="s">
        <v>294</v>
      </c>
      <c r="E317" s="190" t="s">
        <v>7378</v>
      </c>
      <c r="F317" s="191" t="s">
        <v>7379</v>
      </c>
      <c r="G317" s="192" t="s">
        <v>581</v>
      </c>
      <c r="H317" s="193">
        <v>3</v>
      </c>
      <c r="I317" s="194"/>
      <c r="J317" s="195">
        <f t="shared" si="0"/>
        <v>0</v>
      </c>
      <c r="K317" s="191" t="s">
        <v>298</v>
      </c>
      <c r="L317" s="40"/>
      <c r="M317" s="196" t="s">
        <v>1</v>
      </c>
      <c r="N317" s="197" t="s">
        <v>42</v>
      </c>
      <c r="O317" s="72"/>
      <c r="P317" s="198">
        <f t="shared" si="1"/>
        <v>0</v>
      </c>
      <c r="Q317" s="198">
        <v>2.0000000000000002E-5</v>
      </c>
      <c r="R317" s="198">
        <f t="shared" si="2"/>
        <v>6.0000000000000008E-5</v>
      </c>
      <c r="S317" s="198">
        <v>0</v>
      </c>
      <c r="T317" s="199">
        <f t="shared" si="3"/>
        <v>0</v>
      </c>
      <c r="U317" s="35"/>
      <c r="V317" s="35"/>
      <c r="W317" s="35"/>
      <c r="X317" s="35"/>
      <c r="Y317" s="35"/>
      <c r="Z317" s="35"/>
      <c r="AA317" s="35"/>
      <c r="AB317" s="35"/>
      <c r="AC317" s="35"/>
      <c r="AD317" s="35"/>
      <c r="AE317" s="35"/>
      <c r="AR317" s="200" t="s">
        <v>299</v>
      </c>
      <c r="AT317" s="200" t="s">
        <v>294</v>
      </c>
      <c r="AU317" s="200" t="s">
        <v>120</v>
      </c>
      <c r="AY317" s="18" t="s">
        <v>292</v>
      </c>
      <c r="BE317" s="201">
        <f t="shared" si="4"/>
        <v>0</v>
      </c>
      <c r="BF317" s="201">
        <f t="shared" si="5"/>
        <v>0</v>
      </c>
      <c r="BG317" s="201">
        <f t="shared" si="6"/>
        <v>0</v>
      </c>
      <c r="BH317" s="201">
        <f t="shared" si="7"/>
        <v>0</v>
      </c>
      <c r="BI317" s="201">
        <f t="shared" si="8"/>
        <v>0</v>
      </c>
      <c r="BJ317" s="18" t="s">
        <v>85</v>
      </c>
      <c r="BK317" s="201">
        <f t="shared" si="9"/>
        <v>0</v>
      </c>
      <c r="BL317" s="18" t="s">
        <v>299</v>
      </c>
      <c r="BM317" s="200" t="s">
        <v>7380</v>
      </c>
    </row>
    <row r="318" spans="1:65" s="2" customFormat="1" ht="24.2" customHeight="1">
      <c r="A318" s="35"/>
      <c r="B318" s="36"/>
      <c r="C318" s="246" t="s">
        <v>731</v>
      </c>
      <c r="D318" s="246" t="s">
        <v>626</v>
      </c>
      <c r="E318" s="247" t="s">
        <v>7381</v>
      </c>
      <c r="F318" s="248" t="s">
        <v>7382</v>
      </c>
      <c r="G318" s="249" t="s">
        <v>581</v>
      </c>
      <c r="H318" s="250">
        <v>3</v>
      </c>
      <c r="I318" s="251"/>
      <c r="J318" s="252">
        <f t="shared" si="0"/>
        <v>0</v>
      </c>
      <c r="K318" s="248" t="s">
        <v>298</v>
      </c>
      <c r="L318" s="253"/>
      <c r="M318" s="254" t="s">
        <v>1</v>
      </c>
      <c r="N318" s="255" t="s">
        <v>42</v>
      </c>
      <c r="O318" s="72"/>
      <c r="P318" s="198">
        <f t="shared" si="1"/>
        <v>0</v>
      </c>
      <c r="Q318" s="198">
        <v>4.2599999999999999E-3</v>
      </c>
      <c r="R318" s="198">
        <f t="shared" si="2"/>
        <v>1.278E-2</v>
      </c>
      <c r="S318" s="198">
        <v>0</v>
      </c>
      <c r="T318" s="199">
        <f t="shared" si="3"/>
        <v>0</v>
      </c>
      <c r="U318" s="35"/>
      <c r="V318" s="35"/>
      <c r="W318" s="35"/>
      <c r="X318" s="35"/>
      <c r="Y318" s="35"/>
      <c r="Z318" s="35"/>
      <c r="AA318" s="35"/>
      <c r="AB318" s="35"/>
      <c r="AC318" s="35"/>
      <c r="AD318" s="35"/>
      <c r="AE318" s="35"/>
      <c r="AR318" s="200" t="s">
        <v>357</v>
      </c>
      <c r="AT318" s="200" t="s">
        <v>626</v>
      </c>
      <c r="AU318" s="200" t="s">
        <v>120</v>
      </c>
      <c r="AY318" s="18" t="s">
        <v>292</v>
      </c>
      <c r="BE318" s="201">
        <f t="shared" si="4"/>
        <v>0</v>
      </c>
      <c r="BF318" s="201">
        <f t="shared" si="5"/>
        <v>0</v>
      </c>
      <c r="BG318" s="201">
        <f t="shared" si="6"/>
        <v>0</v>
      </c>
      <c r="BH318" s="201">
        <f t="shared" si="7"/>
        <v>0</v>
      </c>
      <c r="BI318" s="201">
        <f t="shared" si="8"/>
        <v>0</v>
      </c>
      <c r="BJ318" s="18" t="s">
        <v>85</v>
      </c>
      <c r="BK318" s="201">
        <f t="shared" si="9"/>
        <v>0</v>
      </c>
      <c r="BL318" s="18" t="s">
        <v>299</v>
      </c>
      <c r="BM318" s="200" t="s">
        <v>7383</v>
      </c>
    </row>
    <row r="319" spans="1:65" s="2" customFormat="1" ht="21.75" customHeight="1">
      <c r="A319" s="35"/>
      <c r="B319" s="36"/>
      <c r="C319" s="189" t="s">
        <v>741</v>
      </c>
      <c r="D319" s="189" t="s">
        <v>294</v>
      </c>
      <c r="E319" s="190" t="s">
        <v>6367</v>
      </c>
      <c r="F319" s="191" t="s">
        <v>6368</v>
      </c>
      <c r="G319" s="192" t="s">
        <v>407</v>
      </c>
      <c r="H319" s="193">
        <v>158</v>
      </c>
      <c r="I319" s="194"/>
      <c r="J319" s="195">
        <f t="shared" si="0"/>
        <v>0</v>
      </c>
      <c r="K319" s="191" t="s">
        <v>298</v>
      </c>
      <c r="L319" s="40"/>
      <c r="M319" s="196" t="s">
        <v>1</v>
      </c>
      <c r="N319" s="197" t="s">
        <v>42</v>
      </c>
      <c r="O319" s="72"/>
      <c r="P319" s="198">
        <f t="shared" si="1"/>
        <v>0</v>
      </c>
      <c r="Q319" s="198">
        <v>0</v>
      </c>
      <c r="R319" s="198">
        <f t="shared" si="2"/>
        <v>0</v>
      </c>
      <c r="S319" s="198">
        <v>0</v>
      </c>
      <c r="T319" s="199">
        <f t="shared" si="3"/>
        <v>0</v>
      </c>
      <c r="U319" s="35"/>
      <c r="V319" s="35"/>
      <c r="W319" s="35"/>
      <c r="X319" s="35"/>
      <c r="Y319" s="35"/>
      <c r="Z319" s="35"/>
      <c r="AA319" s="35"/>
      <c r="AB319" s="35"/>
      <c r="AC319" s="35"/>
      <c r="AD319" s="35"/>
      <c r="AE319" s="35"/>
      <c r="AR319" s="200" t="s">
        <v>299</v>
      </c>
      <c r="AT319" s="200" t="s">
        <v>294</v>
      </c>
      <c r="AU319" s="200" t="s">
        <v>120</v>
      </c>
      <c r="AY319" s="18" t="s">
        <v>292</v>
      </c>
      <c r="BE319" s="201">
        <f t="shared" si="4"/>
        <v>0</v>
      </c>
      <c r="BF319" s="201">
        <f t="shared" si="5"/>
        <v>0</v>
      </c>
      <c r="BG319" s="201">
        <f t="shared" si="6"/>
        <v>0</v>
      </c>
      <c r="BH319" s="201">
        <f t="shared" si="7"/>
        <v>0</v>
      </c>
      <c r="BI319" s="201">
        <f t="shared" si="8"/>
        <v>0</v>
      </c>
      <c r="BJ319" s="18" t="s">
        <v>85</v>
      </c>
      <c r="BK319" s="201">
        <f t="shared" si="9"/>
        <v>0</v>
      </c>
      <c r="BL319" s="18" t="s">
        <v>299</v>
      </c>
      <c r="BM319" s="200" t="s">
        <v>7384</v>
      </c>
    </row>
    <row r="320" spans="1:65" s="2" customFormat="1" ht="24.2" customHeight="1">
      <c r="A320" s="35"/>
      <c r="B320" s="36"/>
      <c r="C320" s="189" t="s">
        <v>751</v>
      </c>
      <c r="D320" s="189" t="s">
        <v>294</v>
      </c>
      <c r="E320" s="190" t="s">
        <v>7385</v>
      </c>
      <c r="F320" s="191" t="s">
        <v>7386</v>
      </c>
      <c r="G320" s="192" t="s">
        <v>6481</v>
      </c>
      <c r="H320" s="193">
        <v>13</v>
      </c>
      <c r="I320" s="194"/>
      <c r="J320" s="195">
        <f t="shared" si="0"/>
        <v>0</v>
      </c>
      <c r="K320" s="191" t="s">
        <v>298</v>
      </c>
      <c r="L320" s="40"/>
      <c r="M320" s="196" t="s">
        <v>1</v>
      </c>
      <c r="N320" s="197" t="s">
        <v>42</v>
      </c>
      <c r="O320" s="72"/>
      <c r="P320" s="198">
        <f t="shared" si="1"/>
        <v>0</v>
      </c>
      <c r="Q320" s="198">
        <v>1E-4</v>
      </c>
      <c r="R320" s="198">
        <f t="shared" si="2"/>
        <v>1.3000000000000002E-3</v>
      </c>
      <c r="S320" s="198">
        <v>0</v>
      </c>
      <c r="T320" s="199">
        <f t="shared" si="3"/>
        <v>0</v>
      </c>
      <c r="U320" s="35"/>
      <c r="V320" s="35"/>
      <c r="W320" s="35"/>
      <c r="X320" s="35"/>
      <c r="Y320" s="35"/>
      <c r="Z320" s="35"/>
      <c r="AA320" s="35"/>
      <c r="AB320" s="35"/>
      <c r="AC320" s="35"/>
      <c r="AD320" s="35"/>
      <c r="AE320" s="35"/>
      <c r="AR320" s="200" t="s">
        <v>299</v>
      </c>
      <c r="AT320" s="200" t="s">
        <v>294</v>
      </c>
      <c r="AU320" s="200" t="s">
        <v>120</v>
      </c>
      <c r="AY320" s="18" t="s">
        <v>292</v>
      </c>
      <c r="BE320" s="201">
        <f t="shared" si="4"/>
        <v>0</v>
      </c>
      <c r="BF320" s="201">
        <f t="shared" si="5"/>
        <v>0</v>
      </c>
      <c r="BG320" s="201">
        <f t="shared" si="6"/>
        <v>0</v>
      </c>
      <c r="BH320" s="201">
        <f t="shared" si="7"/>
        <v>0</v>
      </c>
      <c r="BI320" s="201">
        <f t="shared" si="8"/>
        <v>0</v>
      </c>
      <c r="BJ320" s="18" t="s">
        <v>85</v>
      </c>
      <c r="BK320" s="201">
        <f t="shared" si="9"/>
        <v>0</v>
      </c>
      <c r="BL320" s="18" t="s">
        <v>299</v>
      </c>
      <c r="BM320" s="200" t="s">
        <v>7387</v>
      </c>
    </row>
    <row r="321" spans="1:65" s="2" customFormat="1" ht="21.75" customHeight="1">
      <c r="A321" s="35"/>
      <c r="B321" s="36"/>
      <c r="C321" s="189" t="s">
        <v>767</v>
      </c>
      <c r="D321" s="189" t="s">
        <v>294</v>
      </c>
      <c r="E321" s="190" t="s">
        <v>6476</v>
      </c>
      <c r="F321" s="191" t="s">
        <v>6477</v>
      </c>
      <c r="G321" s="192" t="s">
        <v>407</v>
      </c>
      <c r="H321" s="193">
        <v>562.70000000000005</v>
      </c>
      <c r="I321" s="194"/>
      <c r="J321" s="195">
        <f t="shared" si="0"/>
        <v>0</v>
      </c>
      <c r="K321" s="191" t="s">
        <v>298</v>
      </c>
      <c r="L321" s="40"/>
      <c r="M321" s="196" t="s">
        <v>1</v>
      </c>
      <c r="N321" s="197" t="s">
        <v>42</v>
      </c>
      <c r="O321" s="72"/>
      <c r="P321" s="198">
        <f t="shared" si="1"/>
        <v>0</v>
      </c>
      <c r="Q321" s="198">
        <v>0</v>
      </c>
      <c r="R321" s="198">
        <f t="shared" si="2"/>
        <v>0</v>
      </c>
      <c r="S321" s="198">
        <v>0</v>
      </c>
      <c r="T321" s="199">
        <f t="shared" si="3"/>
        <v>0</v>
      </c>
      <c r="U321" s="35"/>
      <c r="V321" s="35"/>
      <c r="W321" s="35"/>
      <c r="X321" s="35"/>
      <c r="Y321" s="35"/>
      <c r="Z321" s="35"/>
      <c r="AA321" s="35"/>
      <c r="AB321" s="35"/>
      <c r="AC321" s="35"/>
      <c r="AD321" s="35"/>
      <c r="AE321" s="35"/>
      <c r="AR321" s="200" t="s">
        <v>299</v>
      </c>
      <c r="AT321" s="200" t="s">
        <v>294</v>
      </c>
      <c r="AU321" s="200" t="s">
        <v>120</v>
      </c>
      <c r="AY321" s="18" t="s">
        <v>292</v>
      </c>
      <c r="BE321" s="201">
        <f t="shared" si="4"/>
        <v>0</v>
      </c>
      <c r="BF321" s="201">
        <f t="shared" si="5"/>
        <v>0</v>
      </c>
      <c r="BG321" s="201">
        <f t="shared" si="6"/>
        <v>0</v>
      </c>
      <c r="BH321" s="201">
        <f t="shared" si="7"/>
        <v>0</v>
      </c>
      <c r="BI321" s="201">
        <f t="shared" si="8"/>
        <v>0</v>
      </c>
      <c r="BJ321" s="18" t="s">
        <v>85</v>
      </c>
      <c r="BK321" s="201">
        <f t="shared" si="9"/>
        <v>0</v>
      </c>
      <c r="BL321" s="18" t="s">
        <v>299</v>
      </c>
      <c r="BM321" s="200" t="s">
        <v>7388</v>
      </c>
    </row>
    <row r="322" spans="1:65" s="2" customFormat="1" ht="24.2" customHeight="1">
      <c r="A322" s="35"/>
      <c r="B322" s="36"/>
      <c r="C322" s="189" t="s">
        <v>783</v>
      </c>
      <c r="D322" s="189" t="s">
        <v>294</v>
      </c>
      <c r="E322" s="190" t="s">
        <v>6479</v>
      </c>
      <c r="F322" s="191" t="s">
        <v>6480</v>
      </c>
      <c r="G322" s="192" t="s">
        <v>6481</v>
      </c>
      <c r="H322" s="193">
        <v>15</v>
      </c>
      <c r="I322" s="194"/>
      <c r="J322" s="195">
        <f t="shared" si="0"/>
        <v>0</v>
      </c>
      <c r="K322" s="191" t="s">
        <v>298</v>
      </c>
      <c r="L322" s="40"/>
      <c r="M322" s="196" t="s">
        <v>1</v>
      </c>
      <c r="N322" s="197" t="s">
        <v>42</v>
      </c>
      <c r="O322" s="72"/>
      <c r="P322" s="198">
        <f t="shared" si="1"/>
        <v>0</v>
      </c>
      <c r="Q322" s="198">
        <v>1.8000000000000001E-4</v>
      </c>
      <c r="R322" s="198">
        <f t="shared" si="2"/>
        <v>2.7000000000000001E-3</v>
      </c>
      <c r="S322" s="198">
        <v>0</v>
      </c>
      <c r="T322" s="199">
        <f t="shared" si="3"/>
        <v>0</v>
      </c>
      <c r="U322" s="35"/>
      <c r="V322" s="35"/>
      <c r="W322" s="35"/>
      <c r="X322" s="35"/>
      <c r="Y322" s="35"/>
      <c r="Z322" s="35"/>
      <c r="AA322" s="35"/>
      <c r="AB322" s="35"/>
      <c r="AC322" s="35"/>
      <c r="AD322" s="35"/>
      <c r="AE322" s="35"/>
      <c r="AR322" s="200" t="s">
        <v>299</v>
      </c>
      <c r="AT322" s="200" t="s">
        <v>294</v>
      </c>
      <c r="AU322" s="200" t="s">
        <v>120</v>
      </c>
      <c r="AY322" s="18" t="s">
        <v>292</v>
      </c>
      <c r="BE322" s="201">
        <f t="shared" si="4"/>
        <v>0</v>
      </c>
      <c r="BF322" s="201">
        <f t="shared" si="5"/>
        <v>0</v>
      </c>
      <c r="BG322" s="201">
        <f t="shared" si="6"/>
        <v>0</v>
      </c>
      <c r="BH322" s="201">
        <f t="shared" si="7"/>
        <v>0</v>
      </c>
      <c r="BI322" s="201">
        <f t="shared" si="8"/>
        <v>0</v>
      </c>
      <c r="BJ322" s="18" t="s">
        <v>85</v>
      </c>
      <c r="BK322" s="201">
        <f t="shared" si="9"/>
        <v>0</v>
      </c>
      <c r="BL322" s="18" t="s">
        <v>299</v>
      </c>
      <c r="BM322" s="200" t="s">
        <v>7389</v>
      </c>
    </row>
    <row r="323" spans="1:65" s="2" customFormat="1" ht="24.2" customHeight="1">
      <c r="A323" s="35"/>
      <c r="B323" s="36"/>
      <c r="C323" s="189" t="s">
        <v>792</v>
      </c>
      <c r="D323" s="189" t="s">
        <v>294</v>
      </c>
      <c r="E323" s="190" t="s">
        <v>7390</v>
      </c>
      <c r="F323" s="191" t="s">
        <v>7391</v>
      </c>
      <c r="G323" s="192" t="s">
        <v>6481</v>
      </c>
      <c r="H323" s="193">
        <v>13</v>
      </c>
      <c r="I323" s="194"/>
      <c r="J323" s="195">
        <f t="shared" si="0"/>
        <v>0</v>
      </c>
      <c r="K323" s="191" t="s">
        <v>298</v>
      </c>
      <c r="L323" s="40"/>
      <c r="M323" s="196" t="s">
        <v>1</v>
      </c>
      <c r="N323" s="197" t="s">
        <v>42</v>
      </c>
      <c r="O323" s="72"/>
      <c r="P323" s="198">
        <f t="shared" si="1"/>
        <v>0</v>
      </c>
      <c r="Q323" s="198">
        <v>3.1E-4</v>
      </c>
      <c r="R323" s="198">
        <f t="shared" si="2"/>
        <v>4.0299999999999997E-3</v>
      </c>
      <c r="S323" s="198">
        <v>0</v>
      </c>
      <c r="T323" s="199">
        <f t="shared" si="3"/>
        <v>0</v>
      </c>
      <c r="U323" s="35"/>
      <c r="V323" s="35"/>
      <c r="W323" s="35"/>
      <c r="X323" s="35"/>
      <c r="Y323" s="35"/>
      <c r="Z323" s="35"/>
      <c r="AA323" s="35"/>
      <c r="AB323" s="35"/>
      <c r="AC323" s="35"/>
      <c r="AD323" s="35"/>
      <c r="AE323" s="35"/>
      <c r="AR323" s="200" t="s">
        <v>299</v>
      </c>
      <c r="AT323" s="200" t="s">
        <v>294</v>
      </c>
      <c r="AU323" s="200" t="s">
        <v>120</v>
      </c>
      <c r="AY323" s="18" t="s">
        <v>292</v>
      </c>
      <c r="BE323" s="201">
        <f t="shared" si="4"/>
        <v>0</v>
      </c>
      <c r="BF323" s="201">
        <f t="shared" si="5"/>
        <v>0</v>
      </c>
      <c r="BG323" s="201">
        <f t="shared" si="6"/>
        <v>0</v>
      </c>
      <c r="BH323" s="201">
        <f t="shared" si="7"/>
        <v>0</v>
      </c>
      <c r="BI323" s="201">
        <f t="shared" si="8"/>
        <v>0</v>
      </c>
      <c r="BJ323" s="18" t="s">
        <v>85</v>
      </c>
      <c r="BK323" s="201">
        <f t="shared" si="9"/>
        <v>0</v>
      </c>
      <c r="BL323" s="18" t="s">
        <v>299</v>
      </c>
      <c r="BM323" s="200" t="s">
        <v>7392</v>
      </c>
    </row>
    <row r="324" spans="1:65" s="2" customFormat="1" ht="24.2" customHeight="1">
      <c r="A324" s="35"/>
      <c r="B324" s="36"/>
      <c r="C324" s="189" t="s">
        <v>804</v>
      </c>
      <c r="D324" s="189" t="s">
        <v>294</v>
      </c>
      <c r="E324" s="190" t="s">
        <v>7393</v>
      </c>
      <c r="F324" s="191" t="s">
        <v>7394</v>
      </c>
      <c r="G324" s="192" t="s">
        <v>407</v>
      </c>
      <c r="H324" s="193">
        <v>327.31299999999999</v>
      </c>
      <c r="I324" s="194"/>
      <c r="J324" s="195">
        <f t="shared" si="0"/>
        <v>0</v>
      </c>
      <c r="K324" s="191" t="s">
        <v>298</v>
      </c>
      <c r="L324" s="40"/>
      <c r="M324" s="196" t="s">
        <v>1</v>
      </c>
      <c r="N324" s="197" t="s">
        <v>42</v>
      </c>
      <c r="O324" s="72"/>
      <c r="P324" s="198">
        <f t="shared" si="1"/>
        <v>0</v>
      </c>
      <c r="Q324" s="198">
        <v>0</v>
      </c>
      <c r="R324" s="198">
        <f t="shared" si="2"/>
        <v>0</v>
      </c>
      <c r="S324" s="198">
        <v>0</v>
      </c>
      <c r="T324" s="199">
        <f t="shared" si="3"/>
        <v>0</v>
      </c>
      <c r="U324" s="35"/>
      <c r="V324" s="35"/>
      <c r="W324" s="35"/>
      <c r="X324" s="35"/>
      <c r="Y324" s="35"/>
      <c r="Z324" s="35"/>
      <c r="AA324" s="35"/>
      <c r="AB324" s="35"/>
      <c r="AC324" s="35"/>
      <c r="AD324" s="35"/>
      <c r="AE324" s="35"/>
      <c r="AR324" s="200" t="s">
        <v>299</v>
      </c>
      <c r="AT324" s="200" t="s">
        <v>294</v>
      </c>
      <c r="AU324" s="200" t="s">
        <v>120</v>
      </c>
      <c r="AY324" s="18" t="s">
        <v>292</v>
      </c>
      <c r="BE324" s="201">
        <f t="shared" si="4"/>
        <v>0</v>
      </c>
      <c r="BF324" s="201">
        <f t="shared" si="5"/>
        <v>0</v>
      </c>
      <c r="BG324" s="201">
        <f t="shared" si="6"/>
        <v>0</v>
      </c>
      <c r="BH324" s="201">
        <f t="shared" si="7"/>
        <v>0</v>
      </c>
      <c r="BI324" s="201">
        <f t="shared" si="8"/>
        <v>0</v>
      </c>
      <c r="BJ324" s="18" t="s">
        <v>85</v>
      </c>
      <c r="BK324" s="201">
        <f t="shared" si="9"/>
        <v>0</v>
      </c>
      <c r="BL324" s="18" t="s">
        <v>299</v>
      </c>
      <c r="BM324" s="200" t="s">
        <v>7395</v>
      </c>
    </row>
    <row r="325" spans="1:65" s="2" customFormat="1" ht="33" customHeight="1">
      <c r="A325" s="35"/>
      <c r="B325" s="36"/>
      <c r="C325" s="189" t="s">
        <v>812</v>
      </c>
      <c r="D325" s="189" t="s">
        <v>294</v>
      </c>
      <c r="E325" s="190" t="s">
        <v>6486</v>
      </c>
      <c r="F325" s="191" t="s">
        <v>6487</v>
      </c>
      <c r="G325" s="192" t="s">
        <v>581</v>
      </c>
      <c r="H325" s="193">
        <v>34</v>
      </c>
      <c r="I325" s="194"/>
      <c r="J325" s="195">
        <f t="shared" si="0"/>
        <v>0</v>
      </c>
      <c r="K325" s="191" t="s">
        <v>298</v>
      </c>
      <c r="L325" s="40"/>
      <c r="M325" s="196" t="s">
        <v>1</v>
      </c>
      <c r="N325" s="197" t="s">
        <v>42</v>
      </c>
      <c r="O325" s="72"/>
      <c r="P325" s="198">
        <f t="shared" si="1"/>
        <v>0</v>
      </c>
      <c r="Q325" s="198">
        <v>2.1167600000000002</v>
      </c>
      <c r="R325" s="198">
        <f t="shared" si="2"/>
        <v>71.969840000000005</v>
      </c>
      <c r="S325" s="198">
        <v>0</v>
      </c>
      <c r="T325" s="199">
        <f t="shared" si="3"/>
        <v>0</v>
      </c>
      <c r="U325" s="35"/>
      <c r="V325" s="35"/>
      <c r="W325" s="35"/>
      <c r="X325" s="35"/>
      <c r="Y325" s="35"/>
      <c r="Z325" s="35"/>
      <c r="AA325" s="35"/>
      <c r="AB325" s="35"/>
      <c r="AC325" s="35"/>
      <c r="AD325" s="35"/>
      <c r="AE325" s="35"/>
      <c r="AR325" s="200" t="s">
        <v>299</v>
      </c>
      <c r="AT325" s="200" t="s">
        <v>294</v>
      </c>
      <c r="AU325" s="200" t="s">
        <v>120</v>
      </c>
      <c r="AY325" s="18" t="s">
        <v>292</v>
      </c>
      <c r="BE325" s="201">
        <f t="shared" si="4"/>
        <v>0</v>
      </c>
      <c r="BF325" s="201">
        <f t="shared" si="5"/>
        <v>0</v>
      </c>
      <c r="BG325" s="201">
        <f t="shared" si="6"/>
        <v>0</v>
      </c>
      <c r="BH325" s="201">
        <f t="shared" si="7"/>
        <v>0</v>
      </c>
      <c r="BI325" s="201">
        <f t="shared" si="8"/>
        <v>0</v>
      </c>
      <c r="BJ325" s="18" t="s">
        <v>85</v>
      </c>
      <c r="BK325" s="201">
        <f t="shared" si="9"/>
        <v>0</v>
      </c>
      <c r="BL325" s="18" t="s">
        <v>299</v>
      </c>
      <c r="BM325" s="200" t="s">
        <v>7396</v>
      </c>
    </row>
    <row r="326" spans="1:65" s="13" customFormat="1" ht="11.25">
      <c r="B326" s="202"/>
      <c r="C326" s="203"/>
      <c r="D326" s="204" t="s">
        <v>301</v>
      </c>
      <c r="E326" s="205" t="s">
        <v>1</v>
      </c>
      <c r="F326" s="206" t="s">
        <v>7397</v>
      </c>
      <c r="G326" s="203"/>
      <c r="H326" s="205" t="s">
        <v>1</v>
      </c>
      <c r="I326" s="207"/>
      <c r="J326" s="203"/>
      <c r="K326" s="203"/>
      <c r="L326" s="208"/>
      <c r="M326" s="209"/>
      <c r="N326" s="210"/>
      <c r="O326" s="210"/>
      <c r="P326" s="210"/>
      <c r="Q326" s="210"/>
      <c r="R326" s="210"/>
      <c r="S326" s="210"/>
      <c r="T326" s="211"/>
      <c r="AT326" s="212" t="s">
        <v>301</v>
      </c>
      <c r="AU326" s="212" t="s">
        <v>120</v>
      </c>
      <c r="AV326" s="13" t="s">
        <v>85</v>
      </c>
      <c r="AW326" s="13" t="s">
        <v>32</v>
      </c>
      <c r="AX326" s="13" t="s">
        <v>77</v>
      </c>
      <c r="AY326" s="212" t="s">
        <v>292</v>
      </c>
    </row>
    <row r="327" spans="1:65" s="14" customFormat="1" ht="11.25">
      <c r="B327" s="213"/>
      <c r="C327" s="214"/>
      <c r="D327" s="204" t="s">
        <v>301</v>
      </c>
      <c r="E327" s="215" t="s">
        <v>1</v>
      </c>
      <c r="F327" s="216" t="s">
        <v>7398</v>
      </c>
      <c r="G327" s="214"/>
      <c r="H327" s="217">
        <v>9</v>
      </c>
      <c r="I327" s="218"/>
      <c r="J327" s="214"/>
      <c r="K327" s="214"/>
      <c r="L327" s="219"/>
      <c r="M327" s="220"/>
      <c r="N327" s="221"/>
      <c r="O327" s="221"/>
      <c r="P327" s="221"/>
      <c r="Q327" s="221"/>
      <c r="R327" s="221"/>
      <c r="S327" s="221"/>
      <c r="T327" s="222"/>
      <c r="AT327" s="223" t="s">
        <v>301</v>
      </c>
      <c r="AU327" s="223" t="s">
        <v>120</v>
      </c>
      <c r="AV327" s="14" t="s">
        <v>120</v>
      </c>
      <c r="AW327" s="14" t="s">
        <v>32</v>
      </c>
      <c r="AX327" s="14" t="s">
        <v>77</v>
      </c>
      <c r="AY327" s="223" t="s">
        <v>292</v>
      </c>
    </row>
    <row r="328" spans="1:65" s="14" customFormat="1" ht="11.25">
      <c r="B328" s="213"/>
      <c r="C328" s="214"/>
      <c r="D328" s="204" t="s">
        <v>301</v>
      </c>
      <c r="E328" s="215" t="s">
        <v>1</v>
      </c>
      <c r="F328" s="216" t="s">
        <v>7399</v>
      </c>
      <c r="G328" s="214"/>
      <c r="H328" s="217">
        <v>9</v>
      </c>
      <c r="I328" s="218"/>
      <c r="J328" s="214"/>
      <c r="K328" s="214"/>
      <c r="L328" s="219"/>
      <c r="M328" s="220"/>
      <c r="N328" s="221"/>
      <c r="O328" s="221"/>
      <c r="P328" s="221"/>
      <c r="Q328" s="221"/>
      <c r="R328" s="221"/>
      <c r="S328" s="221"/>
      <c r="T328" s="222"/>
      <c r="AT328" s="223" t="s">
        <v>301</v>
      </c>
      <c r="AU328" s="223" t="s">
        <v>120</v>
      </c>
      <c r="AV328" s="14" t="s">
        <v>120</v>
      </c>
      <c r="AW328" s="14" t="s">
        <v>32</v>
      </c>
      <c r="AX328" s="14" t="s">
        <v>77</v>
      </c>
      <c r="AY328" s="223" t="s">
        <v>292</v>
      </c>
    </row>
    <row r="329" spans="1:65" s="16" customFormat="1" ht="11.25">
      <c r="B329" s="235"/>
      <c r="C329" s="236"/>
      <c r="D329" s="204" t="s">
        <v>301</v>
      </c>
      <c r="E329" s="237" t="s">
        <v>1</v>
      </c>
      <c r="F329" s="238" t="s">
        <v>316</v>
      </c>
      <c r="G329" s="236"/>
      <c r="H329" s="239">
        <v>18</v>
      </c>
      <c r="I329" s="240"/>
      <c r="J329" s="236"/>
      <c r="K329" s="236"/>
      <c r="L329" s="241"/>
      <c r="M329" s="242"/>
      <c r="N329" s="243"/>
      <c r="O329" s="243"/>
      <c r="P329" s="243"/>
      <c r="Q329" s="243"/>
      <c r="R329" s="243"/>
      <c r="S329" s="243"/>
      <c r="T329" s="244"/>
      <c r="AT329" s="245" t="s">
        <v>301</v>
      </c>
      <c r="AU329" s="245" t="s">
        <v>120</v>
      </c>
      <c r="AV329" s="16" t="s">
        <v>317</v>
      </c>
      <c r="AW329" s="16" t="s">
        <v>32</v>
      </c>
      <c r="AX329" s="16" t="s">
        <v>77</v>
      </c>
      <c r="AY329" s="245" t="s">
        <v>292</v>
      </c>
    </row>
    <row r="330" spans="1:65" s="13" customFormat="1" ht="11.25">
      <c r="B330" s="202"/>
      <c r="C330" s="203"/>
      <c r="D330" s="204" t="s">
        <v>301</v>
      </c>
      <c r="E330" s="205" t="s">
        <v>1</v>
      </c>
      <c r="F330" s="206" t="s">
        <v>7315</v>
      </c>
      <c r="G330" s="203"/>
      <c r="H330" s="205" t="s">
        <v>1</v>
      </c>
      <c r="I330" s="207"/>
      <c r="J330" s="203"/>
      <c r="K330" s="203"/>
      <c r="L330" s="208"/>
      <c r="M330" s="209"/>
      <c r="N330" s="210"/>
      <c r="O330" s="210"/>
      <c r="P330" s="210"/>
      <c r="Q330" s="210"/>
      <c r="R330" s="210"/>
      <c r="S330" s="210"/>
      <c r="T330" s="211"/>
      <c r="AT330" s="212" t="s">
        <v>301</v>
      </c>
      <c r="AU330" s="212" t="s">
        <v>120</v>
      </c>
      <c r="AV330" s="13" t="s">
        <v>85</v>
      </c>
      <c r="AW330" s="13" t="s">
        <v>32</v>
      </c>
      <c r="AX330" s="13" t="s">
        <v>77</v>
      </c>
      <c r="AY330" s="212" t="s">
        <v>292</v>
      </c>
    </row>
    <row r="331" spans="1:65" s="14" customFormat="1" ht="11.25">
      <c r="B331" s="213"/>
      <c r="C331" s="214"/>
      <c r="D331" s="204" t="s">
        <v>301</v>
      </c>
      <c r="E331" s="215" t="s">
        <v>1</v>
      </c>
      <c r="F331" s="216" t="s">
        <v>7400</v>
      </c>
      <c r="G331" s="214"/>
      <c r="H331" s="217">
        <v>7</v>
      </c>
      <c r="I331" s="218"/>
      <c r="J331" s="214"/>
      <c r="K331" s="214"/>
      <c r="L331" s="219"/>
      <c r="M331" s="220"/>
      <c r="N331" s="221"/>
      <c r="O331" s="221"/>
      <c r="P331" s="221"/>
      <c r="Q331" s="221"/>
      <c r="R331" s="221"/>
      <c r="S331" s="221"/>
      <c r="T331" s="222"/>
      <c r="AT331" s="223" t="s">
        <v>301</v>
      </c>
      <c r="AU331" s="223" t="s">
        <v>120</v>
      </c>
      <c r="AV331" s="14" t="s">
        <v>120</v>
      </c>
      <c r="AW331" s="14" t="s">
        <v>32</v>
      </c>
      <c r="AX331" s="14" t="s">
        <v>77</v>
      </c>
      <c r="AY331" s="223" t="s">
        <v>292</v>
      </c>
    </row>
    <row r="332" spans="1:65" s="14" customFormat="1" ht="11.25">
      <c r="B332" s="213"/>
      <c r="C332" s="214"/>
      <c r="D332" s="204" t="s">
        <v>301</v>
      </c>
      <c r="E332" s="215" t="s">
        <v>1</v>
      </c>
      <c r="F332" s="216" t="s">
        <v>7401</v>
      </c>
      <c r="G332" s="214"/>
      <c r="H332" s="217">
        <v>9</v>
      </c>
      <c r="I332" s="218"/>
      <c r="J332" s="214"/>
      <c r="K332" s="214"/>
      <c r="L332" s="219"/>
      <c r="M332" s="220"/>
      <c r="N332" s="221"/>
      <c r="O332" s="221"/>
      <c r="P332" s="221"/>
      <c r="Q332" s="221"/>
      <c r="R332" s="221"/>
      <c r="S332" s="221"/>
      <c r="T332" s="222"/>
      <c r="AT332" s="223" t="s">
        <v>301</v>
      </c>
      <c r="AU332" s="223" t="s">
        <v>120</v>
      </c>
      <c r="AV332" s="14" t="s">
        <v>120</v>
      </c>
      <c r="AW332" s="14" t="s">
        <v>32</v>
      </c>
      <c r="AX332" s="14" t="s">
        <v>77</v>
      </c>
      <c r="AY332" s="223" t="s">
        <v>292</v>
      </c>
    </row>
    <row r="333" spans="1:65" s="16" customFormat="1" ht="11.25">
      <c r="B333" s="235"/>
      <c r="C333" s="236"/>
      <c r="D333" s="204" t="s">
        <v>301</v>
      </c>
      <c r="E333" s="237" t="s">
        <v>1</v>
      </c>
      <c r="F333" s="238" t="s">
        <v>316</v>
      </c>
      <c r="G333" s="236"/>
      <c r="H333" s="239">
        <v>16</v>
      </c>
      <c r="I333" s="240"/>
      <c r="J333" s="236"/>
      <c r="K333" s="236"/>
      <c r="L333" s="241"/>
      <c r="M333" s="242"/>
      <c r="N333" s="243"/>
      <c r="O333" s="243"/>
      <c r="P333" s="243"/>
      <c r="Q333" s="243"/>
      <c r="R333" s="243"/>
      <c r="S333" s="243"/>
      <c r="T333" s="244"/>
      <c r="AT333" s="245" t="s">
        <v>301</v>
      </c>
      <c r="AU333" s="245" t="s">
        <v>120</v>
      </c>
      <c r="AV333" s="16" t="s">
        <v>317</v>
      </c>
      <c r="AW333" s="16" t="s">
        <v>32</v>
      </c>
      <c r="AX333" s="16" t="s">
        <v>77</v>
      </c>
      <c r="AY333" s="245" t="s">
        <v>292</v>
      </c>
    </row>
    <row r="334" spans="1:65" s="15" customFormat="1" ht="11.25">
      <c r="B334" s="224"/>
      <c r="C334" s="225"/>
      <c r="D334" s="204" t="s">
        <v>301</v>
      </c>
      <c r="E334" s="226" t="s">
        <v>1</v>
      </c>
      <c r="F334" s="227" t="s">
        <v>304</v>
      </c>
      <c r="G334" s="225"/>
      <c r="H334" s="228">
        <v>34</v>
      </c>
      <c r="I334" s="229"/>
      <c r="J334" s="225"/>
      <c r="K334" s="225"/>
      <c r="L334" s="230"/>
      <c r="M334" s="231"/>
      <c r="N334" s="232"/>
      <c r="O334" s="232"/>
      <c r="P334" s="232"/>
      <c r="Q334" s="232"/>
      <c r="R334" s="232"/>
      <c r="S334" s="232"/>
      <c r="T334" s="233"/>
      <c r="AT334" s="234" t="s">
        <v>301</v>
      </c>
      <c r="AU334" s="234" t="s">
        <v>120</v>
      </c>
      <c r="AV334" s="15" t="s">
        <v>299</v>
      </c>
      <c r="AW334" s="15" t="s">
        <v>32</v>
      </c>
      <c r="AX334" s="15" t="s">
        <v>85</v>
      </c>
      <c r="AY334" s="234" t="s">
        <v>292</v>
      </c>
    </row>
    <row r="335" spans="1:65" s="2" customFormat="1" ht="24.2" customHeight="1">
      <c r="A335" s="35"/>
      <c r="B335" s="36"/>
      <c r="C335" s="246" t="s">
        <v>821</v>
      </c>
      <c r="D335" s="246" t="s">
        <v>626</v>
      </c>
      <c r="E335" s="247" t="s">
        <v>7402</v>
      </c>
      <c r="F335" s="248" t="s">
        <v>7403</v>
      </c>
      <c r="G335" s="249" t="s">
        <v>581</v>
      </c>
      <c r="H335" s="250">
        <v>34</v>
      </c>
      <c r="I335" s="251"/>
      <c r="J335" s="252">
        <f t="shared" ref="J335:J346" si="10">ROUND(I335*H335,2)</f>
        <v>0</v>
      </c>
      <c r="K335" s="248" t="s">
        <v>298</v>
      </c>
      <c r="L335" s="253"/>
      <c r="M335" s="254" t="s">
        <v>1</v>
      </c>
      <c r="N335" s="255" t="s">
        <v>42</v>
      </c>
      <c r="O335" s="72"/>
      <c r="P335" s="198">
        <f t="shared" ref="P335:P346" si="11">O335*H335</f>
        <v>0</v>
      </c>
      <c r="Q335" s="198">
        <v>0.52100000000000002</v>
      </c>
      <c r="R335" s="198">
        <f t="shared" ref="R335:R346" si="12">Q335*H335</f>
        <v>17.714000000000002</v>
      </c>
      <c r="S335" s="198">
        <v>0</v>
      </c>
      <c r="T335" s="199">
        <f t="shared" ref="T335:T346" si="13">S335*H335</f>
        <v>0</v>
      </c>
      <c r="U335" s="35"/>
      <c r="V335" s="35"/>
      <c r="W335" s="35"/>
      <c r="X335" s="35"/>
      <c r="Y335" s="35"/>
      <c r="Z335" s="35"/>
      <c r="AA335" s="35"/>
      <c r="AB335" s="35"/>
      <c r="AC335" s="35"/>
      <c r="AD335" s="35"/>
      <c r="AE335" s="35"/>
      <c r="AR335" s="200" t="s">
        <v>357</v>
      </c>
      <c r="AT335" s="200" t="s">
        <v>626</v>
      </c>
      <c r="AU335" s="200" t="s">
        <v>120</v>
      </c>
      <c r="AY335" s="18" t="s">
        <v>292</v>
      </c>
      <c r="BE335" s="201">
        <f t="shared" ref="BE335:BE346" si="14">IF(N335="základní",J335,0)</f>
        <v>0</v>
      </c>
      <c r="BF335" s="201">
        <f t="shared" ref="BF335:BF346" si="15">IF(N335="snížená",J335,0)</f>
        <v>0</v>
      </c>
      <c r="BG335" s="201">
        <f t="shared" ref="BG335:BG346" si="16">IF(N335="zákl. přenesená",J335,0)</f>
        <v>0</v>
      </c>
      <c r="BH335" s="201">
        <f t="shared" ref="BH335:BH346" si="17">IF(N335="sníž. přenesená",J335,0)</f>
        <v>0</v>
      </c>
      <c r="BI335" s="201">
        <f t="shared" ref="BI335:BI346" si="18">IF(N335="nulová",J335,0)</f>
        <v>0</v>
      </c>
      <c r="BJ335" s="18" t="s">
        <v>85</v>
      </c>
      <c r="BK335" s="201">
        <f t="shared" ref="BK335:BK346" si="19">ROUND(I335*H335,2)</f>
        <v>0</v>
      </c>
      <c r="BL335" s="18" t="s">
        <v>299</v>
      </c>
      <c r="BM335" s="200" t="s">
        <v>7404</v>
      </c>
    </row>
    <row r="336" spans="1:65" s="2" customFormat="1" ht="24.2" customHeight="1">
      <c r="A336" s="35"/>
      <c r="B336" s="36"/>
      <c r="C336" s="246" t="s">
        <v>825</v>
      </c>
      <c r="D336" s="246" t="s">
        <v>626</v>
      </c>
      <c r="E336" s="247" t="s">
        <v>7405</v>
      </c>
      <c r="F336" s="248" t="s">
        <v>7406</v>
      </c>
      <c r="G336" s="249" t="s">
        <v>581</v>
      </c>
      <c r="H336" s="250">
        <v>34</v>
      </c>
      <c r="I336" s="251"/>
      <c r="J336" s="252">
        <f t="shared" si="10"/>
        <v>0</v>
      </c>
      <c r="K336" s="248" t="s">
        <v>298</v>
      </c>
      <c r="L336" s="253"/>
      <c r="M336" s="254" t="s">
        <v>1</v>
      </c>
      <c r="N336" s="255" t="s">
        <v>42</v>
      </c>
      <c r="O336" s="72"/>
      <c r="P336" s="198">
        <f t="shared" si="11"/>
        <v>0</v>
      </c>
      <c r="Q336" s="198">
        <v>1.6140000000000001</v>
      </c>
      <c r="R336" s="198">
        <f t="shared" si="12"/>
        <v>54.876000000000005</v>
      </c>
      <c r="S336" s="198">
        <v>0</v>
      </c>
      <c r="T336" s="199">
        <f t="shared" si="13"/>
        <v>0</v>
      </c>
      <c r="U336" s="35"/>
      <c r="V336" s="35"/>
      <c r="W336" s="35"/>
      <c r="X336" s="35"/>
      <c r="Y336" s="35"/>
      <c r="Z336" s="35"/>
      <c r="AA336" s="35"/>
      <c r="AB336" s="35"/>
      <c r="AC336" s="35"/>
      <c r="AD336" s="35"/>
      <c r="AE336" s="35"/>
      <c r="AR336" s="200" t="s">
        <v>357</v>
      </c>
      <c r="AT336" s="200" t="s">
        <v>626</v>
      </c>
      <c r="AU336" s="200" t="s">
        <v>120</v>
      </c>
      <c r="AY336" s="18" t="s">
        <v>292</v>
      </c>
      <c r="BE336" s="201">
        <f t="shared" si="14"/>
        <v>0</v>
      </c>
      <c r="BF336" s="201">
        <f t="shared" si="15"/>
        <v>0</v>
      </c>
      <c r="BG336" s="201">
        <f t="shared" si="16"/>
        <v>0</v>
      </c>
      <c r="BH336" s="201">
        <f t="shared" si="17"/>
        <v>0</v>
      </c>
      <c r="BI336" s="201">
        <f t="shared" si="18"/>
        <v>0</v>
      </c>
      <c r="BJ336" s="18" t="s">
        <v>85</v>
      </c>
      <c r="BK336" s="201">
        <f t="shared" si="19"/>
        <v>0</v>
      </c>
      <c r="BL336" s="18" t="s">
        <v>299</v>
      </c>
      <c r="BM336" s="200" t="s">
        <v>7407</v>
      </c>
    </row>
    <row r="337" spans="1:65" s="2" customFormat="1" ht="24.2" customHeight="1">
      <c r="A337" s="35"/>
      <c r="B337" s="36"/>
      <c r="C337" s="246" t="s">
        <v>829</v>
      </c>
      <c r="D337" s="246" t="s">
        <v>626</v>
      </c>
      <c r="E337" s="247" t="s">
        <v>6509</v>
      </c>
      <c r="F337" s="248" t="s">
        <v>6510</v>
      </c>
      <c r="G337" s="249" t="s">
        <v>581</v>
      </c>
      <c r="H337" s="250">
        <v>34</v>
      </c>
      <c r="I337" s="251"/>
      <c r="J337" s="252">
        <f t="shared" si="10"/>
        <v>0</v>
      </c>
      <c r="K337" s="248" t="s">
        <v>298</v>
      </c>
      <c r="L337" s="253"/>
      <c r="M337" s="254" t="s">
        <v>1</v>
      </c>
      <c r="N337" s="255" t="s">
        <v>42</v>
      </c>
      <c r="O337" s="72"/>
      <c r="P337" s="198">
        <f t="shared" si="11"/>
        <v>0</v>
      </c>
      <c r="Q337" s="198">
        <v>0.58499999999999996</v>
      </c>
      <c r="R337" s="198">
        <f t="shared" si="12"/>
        <v>19.89</v>
      </c>
      <c r="S337" s="198">
        <v>0</v>
      </c>
      <c r="T337" s="199">
        <f t="shared" si="13"/>
        <v>0</v>
      </c>
      <c r="U337" s="35"/>
      <c r="V337" s="35"/>
      <c r="W337" s="35"/>
      <c r="X337" s="35"/>
      <c r="Y337" s="35"/>
      <c r="Z337" s="35"/>
      <c r="AA337" s="35"/>
      <c r="AB337" s="35"/>
      <c r="AC337" s="35"/>
      <c r="AD337" s="35"/>
      <c r="AE337" s="35"/>
      <c r="AR337" s="200" t="s">
        <v>357</v>
      </c>
      <c r="AT337" s="200" t="s">
        <v>626</v>
      </c>
      <c r="AU337" s="200" t="s">
        <v>120</v>
      </c>
      <c r="AY337" s="18" t="s">
        <v>292</v>
      </c>
      <c r="BE337" s="201">
        <f t="shared" si="14"/>
        <v>0</v>
      </c>
      <c r="BF337" s="201">
        <f t="shared" si="15"/>
        <v>0</v>
      </c>
      <c r="BG337" s="201">
        <f t="shared" si="16"/>
        <v>0</v>
      </c>
      <c r="BH337" s="201">
        <f t="shared" si="17"/>
        <v>0</v>
      </c>
      <c r="BI337" s="201">
        <f t="shared" si="18"/>
        <v>0</v>
      </c>
      <c r="BJ337" s="18" t="s">
        <v>85</v>
      </c>
      <c r="BK337" s="201">
        <f t="shared" si="19"/>
        <v>0</v>
      </c>
      <c r="BL337" s="18" t="s">
        <v>299</v>
      </c>
      <c r="BM337" s="200" t="s">
        <v>7408</v>
      </c>
    </row>
    <row r="338" spans="1:65" s="2" customFormat="1" ht="24.2" customHeight="1">
      <c r="A338" s="35"/>
      <c r="B338" s="36"/>
      <c r="C338" s="246" t="s">
        <v>833</v>
      </c>
      <c r="D338" s="246" t="s">
        <v>626</v>
      </c>
      <c r="E338" s="247" t="s">
        <v>7409</v>
      </c>
      <c r="F338" s="248" t="s">
        <v>7410</v>
      </c>
      <c r="G338" s="249" t="s">
        <v>581</v>
      </c>
      <c r="H338" s="250">
        <v>34</v>
      </c>
      <c r="I338" s="251"/>
      <c r="J338" s="252">
        <f t="shared" si="10"/>
        <v>0</v>
      </c>
      <c r="K338" s="248" t="s">
        <v>298</v>
      </c>
      <c r="L338" s="253"/>
      <c r="M338" s="254" t="s">
        <v>1</v>
      </c>
      <c r="N338" s="255" t="s">
        <v>42</v>
      </c>
      <c r="O338" s="72"/>
      <c r="P338" s="198">
        <f t="shared" si="11"/>
        <v>0</v>
      </c>
      <c r="Q338" s="198">
        <v>0.215</v>
      </c>
      <c r="R338" s="198">
        <f t="shared" si="12"/>
        <v>7.31</v>
      </c>
      <c r="S338" s="198">
        <v>0</v>
      </c>
      <c r="T338" s="199">
        <f t="shared" si="13"/>
        <v>0</v>
      </c>
      <c r="U338" s="35"/>
      <c r="V338" s="35"/>
      <c r="W338" s="35"/>
      <c r="X338" s="35"/>
      <c r="Y338" s="35"/>
      <c r="Z338" s="35"/>
      <c r="AA338" s="35"/>
      <c r="AB338" s="35"/>
      <c r="AC338" s="35"/>
      <c r="AD338" s="35"/>
      <c r="AE338" s="35"/>
      <c r="AR338" s="200" t="s">
        <v>357</v>
      </c>
      <c r="AT338" s="200" t="s">
        <v>626</v>
      </c>
      <c r="AU338" s="200" t="s">
        <v>120</v>
      </c>
      <c r="AY338" s="18" t="s">
        <v>292</v>
      </c>
      <c r="BE338" s="201">
        <f t="shared" si="14"/>
        <v>0</v>
      </c>
      <c r="BF338" s="201">
        <f t="shared" si="15"/>
        <v>0</v>
      </c>
      <c r="BG338" s="201">
        <f t="shared" si="16"/>
        <v>0</v>
      </c>
      <c r="BH338" s="201">
        <f t="shared" si="17"/>
        <v>0</v>
      </c>
      <c r="BI338" s="201">
        <f t="shared" si="18"/>
        <v>0</v>
      </c>
      <c r="BJ338" s="18" t="s">
        <v>85</v>
      </c>
      <c r="BK338" s="201">
        <f t="shared" si="19"/>
        <v>0</v>
      </c>
      <c r="BL338" s="18" t="s">
        <v>299</v>
      </c>
      <c r="BM338" s="200" t="s">
        <v>7411</v>
      </c>
    </row>
    <row r="339" spans="1:65" s="2" customFormat="1" ht="24.2" customHeight="1">
      <c r="A339" s="35"/>
      <c r="B339" s="36"/>
      <c r="C339" s="246" t="s">
        <v>839</v>
      </c>
      <c r="D339" s="246" t="s">
        <v>626</v>
      </c>
      <c r="E339" s="247" t="s">
        <v>7412</v>
      </c>
      <c r="F339" s="248" t="s">
        <v>7413</v>
      </c>
      <c r="G339" s="249" t="s">
        <v>581</v>
      </c>
      <c r="H339" s="250">
        <v>34</v>
      </c>
      <c r="I339" s="251"/>
      <c r="J339" s="252">
        <f t="shared" si="10"/>
        <v>0</v>
      </c>
      <c r="K339" s="248" t="s">
        <v>298</v>
      </c>
      <c r="L339" s="253"/>
      <c r="M339" s="254" t="s">
        <v>1</v>
      </c>
      <c r="N339" s="255" t="s">
        <v>42</v>
      </c>
      <c r="O339" s="72"/>
      <c r="P339" s="198">
        <f t="shared" si="11"/>
        <v>0</v>
      </c>
      <c r="Q339" s="198">
        <v>0.43</v>
      </c>
      <c r="R339" s="198">
        <f t="shared" si="12"/>
        <v>14.62</v>
      </c>
      <c r="S339" s="198">
        <v>0</v>
      </c>
      <c r="T339" s="199">
        <f t="shared" si="13"/>
        <v>0</v>
      </c>
      <c r="U339" s="35"/>
      <c r="V339" s="35"/>
      <c r="W339" s="35"/>
      <c r="X339" s="35"/>
      <c r="Y339" s="35"/>
      <c r="Z339" s="35"/>
      <c r="AA339" s="35"/>
      <c r="AB339" s="35"/>
      <c r="AC339" s="35"/>
      <c r="AD339" s="35"/>
      <c r="AE339" s="35"/>
      <c r="AR339" s="200" t="s">
        <v>357</v>
      </c>
      <c r="AT339" s="200" t="s">
        <v>626</v>
      </c>
      <c r="AU339" s="200" t="s">
        <v>120</v>
      </c>
      <c r="AY339" s="18" t="s">
        <v>292</v>
      </c>
      <c r="BE339" s="201">
        <f t="shared" si="14"/>
        <v>0</v>
      </c>
      <c r="BF339" s="201">
        <f t="shared" si="15"/>
        <v>0</v>
      </c>
      <c r="BG339" s="201">
        <f t="shared" si="16"/>
        <v>0</v>
      </c>
      <c r="BH339" s="201">
        <f t="shared" si="17"/>
        <v>0</v>
      </c>
      <c r="BI339" s="201">
        <f t="shared" si="18"/>
        <v>0</v>
      </c>
      <c r="BJ339" s="18" t="s">
        <v>85</v>
      </c>
      <c r="BK339" s="201">
        <f t="shared" si="19"/>
        <v>0</v>
      </c>
      <c r="BL339" s="18" t="s">
        <v>299</v>
      </c>
      <c r="BM339" s="200" t="s">
        <v>7414</v>
      </c>
    </row>
    <row r="340" spans="1:65" s="2" customFormat="1" ht="24.2" customHeight="1">
      <c r="A340" s="35"/>
      <c r="B340" s="36"/>
      <c r="C340" s="246" t="s">
        <v>845</v>
      </c>
      <c r="D340" s="246" t="s">
        <v>626</v>
      </c>
      <c r="E340" s="247" t="s">
        <v>7415</v>
      </c>
      <c r="F340" s="248" t="s">
        <v>7416</v>
      </c>
      <c r="G340" s="249" t="s">
        <v>581</v>
      </c>
      <c r="H340" s="250">
        <v>34</v>
      </c>
      <c r="I340" s="251"/>
      <c r="J340" s="252">
        <f t="shared" si="10"/>
        <v>0</v>
      </c>
      <c r="K340" s="248" t="s">
        <v>298</v>
      </c>
      <c r="L340" s="253"/>
      <c r="M340" s="254" t="s">
        <v>1</v>
      </c>
      <c r="N340" s="255" t="s">
        <v>42</v>
      </c>
      <c r="O340" s="72"/>
      <c r="P340" s="198">
        <f t="shared" si="11"/>
        <v>0</v>
      </c>
      <c r="Q340" s="198">
        <v>0.86</v>
      </c>
      <c r="R340" s="198">
        <f t="shared" si="12"/>
        <v>29.24</v>
      </c>
      <c r="S340" s="198">
        <v>0</v>
      </c>
      <c r="T340" s="199">
        <f t="shared" si="13"/>
        <v>0</v>
      </c>
      <c r="U340" s="35"/>
      <c r="V340" s="35"/>
      <c r="W340" s="35"/>
      <c r="X340" s="35"/>
      <c r="Y340" s="35"/>
      <c r="Z340" s="35"/>
      <c r="AA340" s="35"/>
      <c r="AB340" s="35"/>
      <c r="AC340" s="35"/>
      <c r="AD340" s="35"/>
      <c r="AE340" s="35"/>
      <c r="AR340" s="200" t="s">
        <v>357</v>
      </c>
      <c r="AT340" s="200" t="s">
        <v>626</v>
      </c>
      <c r="AU340" s="200" t="s">
        <v>120</v>
      </c>
      <c r="AY340" s="18" t="s">
        <v>292</v>
      </c>
      <c r="BE340" s="201">
        <f t="shared" si="14"/>
        <v>0</v>
      </c>
      <c r="BF340" s="201">
        <f t="shared" si="15"/>
        <v>0</v>
      </c>
      <c r="BG340" s="201">
        <f t="shared" si="16"/>
        <v>0</v>
      </c>
      <c r="BH340" s="201">
        <f t="shared" si="17"/>
        <v>0</v>
      </c>
      <c r="BI340" s="201">
        <f t="shared" si="18"/>
        <v>0</v>
      </c>
      <c r="BJ340" s="18" t="s">
        <v>85</v>
      </c>
      <c r="BK340" s="201">
        <f t="shared" si="19"/>
        <v>0</v>
      </c>
      <c r="BL340" s="18" t="s">
        <v>299</v>
      </c>
      <c r="BM340" s="200" t="s">
        <v>7417</v>
      </c>
    </row>
    <row r="341" spans="1:65" s="2" customFormat="1" ht="24.2" customHeight="1">
      <c r="A341" s="35"/>
      <c r="B341" s="36"/>
      <c r="C341" s="246" t="s">
        <v>852</v>
      </c>
      <c r="D341" s="246" t="s">
        <v>626</v>
      </c>
      <c r="E341" s="247" t="s">
        <v>6494</v>
      </c>
      <c r="F341" s="248" t="s">
        <v>6495</v>
      </c>
      <c r="G341" s="249" t="s">
        <v>581</v>
      </c>
      <c r="H341" s="250">
        <v>34</v>
      </c>
      <c r="I341" s="251"/>
      <c r="J341" s="252">
        <f t="shared" si="10"/>
        <v>0</v>
      </c>
      <c r="K341" s="248" t="s">
        <v>298</v>
      </c>
      <c r="L341" s="253"/>
      <c r="M341" s="254" t="s">
        <v>1</v>
      </c>
      <c r="N341" s="255" t="s">
        <v>42</v>
      </c>
      <c r="O341" s="72"/>
      <c r="P341" s="198">
        <f t="shared" si="11"/>
        <v>0</v>
      </c>
      <c r="Q341" s="198">
        <v>1.29</v>
      </c>
      <c r="R341" s="198">
        <f t="shared" si="12"/>
        <v>43.86</v>
      </c>
      <c r="S341" s="198">
        <v>0</v>
      </c>
      <c r="T341" s="199">
        <f t="shared" si="13"/>
        <v>0</v>
      </c>
      <c r="U341" s="35"/>
      <c r="V341" s="35"/>
      <c r="W341" s="35"/>
      <c r="X341" s="35"/>
      <c r="Y341" s="35"/>
      <c r="Z341" s="35"/>
      <c r="AA341" s="35"/>
      <c r="AB341" s="35"/>
      <c r="AC341" s="35"/>
      <c r="AD341" s="35"/>
      <c r="AE341" s="35"/>
      <c r="AR341" s="200" t="s">
        <v>357</v>
      </c>
      <c r="AT341" s="200" t="s">
        <v>626</v>
      </c>
      <c r="AU341" s="200" t="s">
        <v>120</v>
      </c>
      <c r="AY341" s="18" t="s">
        <v>292</v>
      </c>
      <c r="BE341" s="201">
        <f t="shared" si="14"/>
        <v>0</v>
      </c>
      <c r="BF341" s="201">
        <f t="shared" si="15"/>
        <v>0</v>
      </c>
      <c r="BG341" s="201">
        <f t="shared" si="16"/>
        <v>0</v>
      </c>
      <c r="BH341" s="201">
        <f t="shared" si="17"/>
        <v>0</v>
      </c>
      <c r="BI341" s="201">
        <f t="shared" si="18"/>
        <v>0</v>
      </c>
      <c r="BJ341" s="18" t="s">
        <v>85</v>
      </c>
      <c r="BK341" s="201">
        <f t="shared" si="19"/>
        <v>0</v>
      </c>
      <c r="BL341" s="18" t="s">
        <v>299</v>
      </c>
      <c r="BM341" s="200" t="s">
        <v>7418</v>
      </c>
    </row>
    <row r="342" spans="1:65" s="2" customFormat="1" ht="24.2" customHeight="1">
      <c r="A342" s="35"/>
      <c r="B342" s="36"/>
      <c r="C342" s="246" t="s">
        <v>862</v>
      </c>
      <c r="D342" s="246" t="s">
        <v>626</v>
      </c>
      <c r="E342" s="247" t="s">
        <v>6491</v>
      </c>
      <c r="F342" s="248" t="s">
        <v>6492</v>
      </c>
      <c r="G342" s="249" t="s">
        <v>581</v>
      </c>
      <c r="H342" s="250">
        <v>34</v>
      </c>
      <c r="I342" s="251"/>
      <c r="J342" s="252">
        <f t="shared" si="10"/>
        <v>0</v>
      </c>
      <c r="K342" s="248" t="s">
        <v>298</v>
      </c>
      <c r="L342" s="253"/>
      <c r="M342" s="254" t="s">
        <v>1</v>
      </c>
      <c r="N342" s="255" t="s">
        <v>42</v>
      </c>
      <c r="O342" s="72"/>
      <c r="P342" s="198">
        <f t="shared" si="11"/>
        <v>0</v>
      </c>
      <c r="Q342" s="198">
        <v>1.2290000000000001</v>
      </c>
      <c r="R342" s="198">
        <f t="shared" si="12"/>
        <v>41.786000000000001</v>
      </c>
      <c r="S342" s="198">
        <v>0</v>
      </c>
      <c r="T342" s="199">
        <f t="shared" si="13"/>
        <v>0</v>
      </c>
      <c r="U342" s="35"/>
      <c r="V342" s="35"/>
      <c r="W342" s="35"/>
      <c r="X342" s="35"/>
      <c r="Y342" s="35"/>
      <c r="Z342" s="35"/>
      <c r="AA342" s="35"/>
      <c r="AB342" s="35"/>
      <c r="AC342" s="35"/>
      <c r="AD342" s="35"/>
      <c r="AE342" s="35"/>
      <c r="AR342" s="200" t="s">
        <v>357</v>
      </c>
      <c r="AT342" s="200" t="s">
        <v>626</v>
      </c>
      <c r="AU342" s="200" t="s">
        <v>120</v>
      </c>
      <c r="AY342" s="18" t="s">
        <v>292</v>
      </c>
      <c r="BE342" s="201">
        <f t="shared" si="14"/>
        <v>0</v>
      </c>
      <c r="BF342" s="201">
        <f t="shared" si="15"/>
        <v>0</v>
      </c>
      <c r="BG342" s="201">
        <f t="shared" si="16"/>
        <v>0</v>
      </c>
      <c r="BH342" s="201">
        <f t="shared" si="17"/>
        <v>0</v>
      </c>
      <c r="BI342" s="201">
        <f t="shared" si="18"/>
        <v>0</v>
      </c>
      <c r="BJ342" s="18" t="s">
        <v>85</v>
      </c>
      <c r="BK342" s="201">
        <f t="shared" si="19"/>
        <v>0</v>
      </c>
      <c r="BL342" s="18" t="s">
        <v>299</v>
      </c>
      <c r="BM342" s="200" t="s">
        <v>7419</v>
      </c>
    </row>
    <row r="343" spans="1:65" s="2" customFormat="1" ht="24.2" customHeight="1">
      <c r="A343" s="35"/>
      <c r="B343" s="36"/>
      <c r="C343" s="246" t="s">
        <v>866</v>
      </c>
      <c r="D343" s="246" t="s">
        <v>626</v>
      </c>
      <c r="E343" s="247" t="s">
        <v>7420</v>
      </c>
      <c r="F343" s="248" t="s">
        <v>6498</v>
      </c>
      <c r="G343" s="249" t="s">
        <v>581</v>
      </c>
      <c r="H343" s="250">
        <v>170</v>
      </c>
      <c r="I343" s="251"/>
      <c r="J343" s="252">
        <f t="shared" si="10"/>
        <v>0</v>
      </c>
      <c r="K343" s="248" t="s">
        <v>298</v>
      </c>
      <c r="L343" s="253"/>
      <c r="M343" s="254" t="s">
        <v>1</v>
      </c>
      <c r="N343" s="255" t="s">
        <v>42</v>
      </c>
      <c r="O343" s="72"/>
      <c r="P343" s="198">
        <f t="shared" si="11"/>
        <v>0</v>
      </c>
      <c r="Q343" s="198">
        <v>2E-3</v>
      </c>
      <c r="R343" s="198">
        <f t="shared" si="12"/>
        <v>0.34</v>
      </c>
      <c r="S343" s="198">
        <v>0</v>
      </c>
      <c r="T343" s="199">
        <f t="shared" si="13"/>
        <v>0</v>
      </c>
      <c r="U343" s="35"/>
      <c r="V343" s="35"/>
      <c r="W343" s="35"/>
      <c r="X343" s="35"/>
      <c r="Y343" s="35"/>
      <c r="Z343" s="35"/>
      <c r="AA343" s="35"/>
      <c r="AB343" s="35"/>
      <c r="AC343" s="35"/>
      <c r="AD343" s="35"/>
      <c r="AE343" s="35"/>
      <c r="AR343" s="200" t="s">
        <v>357</v>
      </c>
      <c r="AT343" s="200" t="s">
        <v>626</v>
      </c>
      <c r="AU343" s="200" t="s">
        <v>120</v>
      </c>
      <c r="AY343" s="18" t="s">
        <v>292</v>
      </c>
      <c r="BE343" s="201">
        <f t="shared" si="14"/>
        <v>0</v>
      </c>
      <c r="BF343" s="201">
        <f t="shared" si="15"/>
        <v>0</v>
      </c>
      <c r="BG343" s="201">
        <f t="shared" si="16"/>
        <v>0</v>
      </c>
      <c r="BH343" s="201">
        <f t="shared" si="17"/>
        <v>0</v>
      </c>
      <c r="BI343" s="201">
        <f t="shared" si="18"/>
        <v>0</v>
      </c>
      <c r="BJ343" s="18" t="s">
        <v>85</v>
      </c>
      <c r="BK343" s="201">
        <f t="shared" si="19"/>
        <v>0</v>
      </c>
      <c r="BL343" s="18" t="s">
        <v>299</v>
      </c>
      <c r="BM343" s="200" t="s">
        <v>7421</v>
      </c>
    </row>
    <row r="344" spans="1:65" s="2" customFormat="1" ht="24.2" customHeight="1">
      <c r="A344" s="35"/>
      <c r="B344" s="36"/>
      <c r="C344" s="189" t="s">
        <v>872</v>
      </c>
      <c r="D344" s="189" t="s">
        <v>294</v>
      </c>
      <c r="E344" s="190" t="s">
        <v>7422</v>
      </c>
      <c r="F344" s="191" t="s">
        <v>7423</v>
      </c>
      <c r="G344" s="192" t="s">
        <v>581</v>
      </c>
      <c r="H344" s="193">
        <v>1</v>
      </c>
      <c r="I344" s="194"/>
      <c r="J344" s="195">
        <f t="shared" si="10"/>
        <v>0</v>
      </c>
      <c r="K344" s="191" t="s">
        <v>298</v>
      </c>
      <c r="L344" s="40"/>
      <c r="M344" s="196" t="s">
        <v>1</v>
      </c>
      <c r="N344" s="197" t="s">
        <v>42</v>
      </c>
      <c r="O344" s="72"/>
      <c r="P344" s="198">
        <f t="shared" si="11"/>
        <v>0</v>
      </c>
      <c r="Q344" s="198">
        <v>2.85764</v>
      </c>
      <c r="R344" s="198">
        <f t="shared" si="12"/>
        <v>2.85764</v>
      </c>
      <c r="S344" s="198">
        <v>0</v>
      </c>
      <c r="T344" s="199">
        <f t="shared" si="13"/>
        <v>0</v>
      </c>
      <c r="U344" s="35"/>
      <c r="V344" s="35"/>
      <c r="W344" s="35"/>
      <c r="X344" s="35"/>
      <c r="Y344" s="35"/>
      <c r="Z344" s="35"/>
      <c r="AA344" s="35"/>
      <c r="AB344" s="35"/>
      <c r="AC344" s="35"/>
      <c r="AD344" s="35"/>
      <c r="AE344" s="35"/>
      <c r="AR344" s="200" t="s">
        <v>299</v>
      </c>
      <c r="AT344" s="200" t="s">
        <v>294</v>
      </c>
      <c r="AU344" s="200" t="s">
        <v>120</v>
      </c>
      <c r="AY344" s="18" t="s">
        <v>292</v>
      </c>
      <c r="BE344" s="201">
        <f t="shared" si="14"/>
        <v>0</v>
      </c>
      <c r="BF344" s="201">
        <f t="shared" si="15"/>
        <v>0</v>
      </c>
      <c r="BG344" s="201">
        <f t="shared" si="16"/>
        <v>0</v>
      </c>
      <c r="BH344" s="201">
        <f t="shared" si="17"/>
        <v>0</v>
      </c>
      <c r="BI344" s="201">
        <f t="shared" si="18"/>
        <v>0</v>
      </c>
      <c r="BJ344" s="18" t="s">
        <v>85</v>
      </c>
      <c r="BK344" s="201">
        <f t="shared" si="19"/>
        <v>0</v>
      </c>
      <c r="BL344" s="18" t="s">
        <v>299</v>
      </c>
      <c r="BM344" s="200" t="s">
        <v>7424</v>
      </c>
    </row>
    <row r="345" spans="1:65" s="2" customFormat="1" ht="55.5" customHeight="1">
      <c r="A345" s="35"/>
      <c r="B345" s="36"/>
      <c r="C345" s="189" t="s">
        <v>876</v>
      </c>
      <c r="D345" s="189" t="s">
        <v>294</v>
      </c>
      <c r="E345" s="190" t="s">
        <v>7425</v>
      </c>
      <c r="F345" s="191" t="s">
        <v>7426</v>
      </c>
      <c r="G345" s="192" t="s">
        <v>7427</v>
      </c>
      <c r="H345" s="193">
        <v>2</v>
      </c>
      <c r="I345" s="194"/>
      <c r="J345" s="195">
        <f t="shared" si="10"/>
        <v>0</v>
      </c>
      <c r="K345" s="191" t="s">
        <v>1</v>
      </c>
      <c r="L345" s="40"/>
      <c r="M345" s="196" t="s">
        <v>1</v>
      </c>
      <c r="N345" s="197" t="s">
        <v>42</v>
      </c>
      <c r="O345" s="72"/>
      <c r="P345" s="198">
        <f t="shared" si="11"/>
        <v>0</v>
      </c>
      <c r="Q345" s="198">
        <v>0</v>
      </c>
      <c r="R345" s="198">
        <f t="shared" si="12"/>
        <v>0</v>
      </c>
      <c r="S345" s="198">
        <v>0</v>
      </c>
      <c r="T345" s="199">
        <f t="shared" si="13"/>
        <v>0</v>
      </c>
      <c r="U345" s="35"/>
      <c r="V345" s="35"/>
      <c r="W345" s="35"/>
      <c r="X345" s="35"/>
      <c r="Y345" s="35"/>
      <c r="Z345" s="35"/>
      <c r="AA345" s="35"/>
      <c r="AB345" s="35"/>
      <c r="AC345" s="35"/>
      <c r="AD345" s="35"/>
      <c r="AE345" s="35"/>
      <c r="AR345" s="200" t="s">
        <v>299</v>
      </c>
      <c r="AT345" s="200" t="s">
        <v>294</v>
      </c>
      <c r="AU345" s="200" t="s">
        <v>120</v>
      </c>
      <c r="AY345" s="18" t="s">
        <v>292</v>
      </c>
      <c r="BE345" s="201">
        <f t="shared" si="14"/>
        <v>0</v>
      </c>
      <c r="BF345" s="201">
        <f t="shared" si="15"/>
        <v>0</v>
      </c>
      <c r="BG345" s="201">
        <f t="shared" si="16"/>
        <v>0</v>
      </c>
      <c r="BH345" s="201">
        <f t="shared" si="17"/>
        <v>0</v>
      </c>
      <c r="BI345" s="201">
        <f t="shared" si="18"/>
        <v>0</v>
      </c>
      <c r="BJ345" s="18" t="s">
        <v>85</v>
      </c>
      <c r="BK345" s="201">
        <f t="shared" si="19"/>
        <v>0</v>
      </c>
      <c r="BL345" s="18" t="s">
        <v>299</v>
      </c>
      <c r="BM345" s="200" t="s">
        <v>7428</v>
      </c>
    </row>
    <row r="346" spans="1:65" s="2" customFormat="1" ht="49.15" customHeight="1">
      <c r="A346" s="35"/>
      <c r="B346" s="36"/>
      <c r="C346" s="189" t="s">
        <v>895</v>
      </c>
      <c r="D346" s="189" t="s">
        <v>294</v>
      </c>
      <c r="E346" s="190" t="s">
        <v>7429</v>
      </c>
      <c r="F346" s="191" t="s">
        <v>7430</v>
      </c>
      <c r="G346" s="192" t="s">
        <v>2985</v>
      </c>
      <c r="H346" s="193">
        <v>1</v>
      </c>
      <c r="I346" s="194"/>
      <c r="J346" s="195">
        <f t="shared" si="10"/>
        <v>0</v>
      </c>
      <c r="K346" s="191" t="s">
        <v>1</v>
      </c>
      <c r="L346" s="40"/>
      <c r="M346" s="196" t="s">
        <v>1</v>
      </c>
      <c r="N346" s="197" t="s">
        <v>42</v>
      </c>
      <c r="O346" s="72"/>
      <c r="P346" s="198">
        <f t="shared" si="11"/>
        <v>0</v>
      </c>
      <c r="Q346" s="198">
        <v>0</v>
      </c>
      <c r="R346" s="198">
        <f t="shared" si="12"/>
        <v>0</v>
      </c>
      <c r="S346" s="198">
        <v>0</v>
      </c>
      <c r="T346" s="199">
        <f t="shared" si="13"/>
        <v>0</v>
      </c>
      <c r="U346" s="35"/>
      <c r="V346" s="35"/>
      <c r="W346" s="35"/>
      <c r="X346" s="35"/>
      <c r="Y346" s="35"/>
      <c r="Z346" s="35"/>
      <c r="AA346" s="35"/>
      <c r="AB346" s="35"/>
      <c r="AC346" s="35"/>
      <c r="AD346" s="35"/>
      <c r="AE346" s="35"/>
      <c r="AR346" s="200" t="s">
        <v>299</v>
      </c>
      <c r="AT346" s="200" t="s">
        <v>294</v>
      </c>
      <c r="AU346" s="200" t="s">
        <v>120</v>
      </c>
      <c r="AY346" s="18" t="s">
        <v>292</v>
      </c>
      <c r="BE346" s="201">
        <f t="shared" si="14"/>
        <v>0</v>
      </c>
      <c r="BF346" s="201">
        <f t="shared" si="15"/>
        <v>0</v>
      </c>
      <c r="BG346" s="201">
        <f t="shared" si="16"/>
        <v>0</v>
      </c>
      <c r="BH346" s="201">
        <f t="shared" si="17"/>
        <v>0</v>
      </c>
      <c r="BI346" s="201">
        <f t="shared" si="18"/>
        <v>0</v>
      </c>
      <c r="BJ346" s="18" t="s">
        <v>85</v>
      </c>
      <c r="BK346" s="201">
        <f t="shared" si="19"/>
        <v>0</v>
      </c>
      <c r="BL346" s="18" t="s">
        <v>299</v>
      </c>
      <c r="BM346" s="200" t="s">
        <v>7431</v>
      </c>
    </row>
    <row r="347" spans="1:65" s="13" customFormat="1" ht="33.75">
      <c r="B347" s="202"/>
      <c r="C347" s="203"/>
      <c r="D347" s="204" t="s">
        <v>301</v>
      </c>
      <c r="E347" s="205" t="s">
        <v>1</v>
      </c>
      <c r="F347" s="206" t="s">
        <v>7432</v>
      </c>
      <c r="G347" s="203"/>
      <c r="H347" s="205" t="s">
        <v>1</v>
      </c>
      <c r="I347" s="207"/>
      <c r="J347" s="203"/>
      <c r="K347" s="203"/>
      <c r="L347" s="208"/>
      <c r="M347" s="209"/>
      <c r="N347" s="210"/>
      <c r="O347" s="210"/>
      <c r="P347" s="210"/>
      <c r="Q347" s="210"/>
      <c r="R347" s="210"/>
      <c r="S347" s="210"/>
      <c r="T347" s="211"/>
      <c r="AT347" s="212" t="s">
        <v>301</v>
      </c>
      <c r="AU347" s="212" t="s">
        <v>120</v>
      </c>
      <c r="AV347" s="13" t="s">
        <v>85</v>
      </c>
      <c r="AW347" s="13" t="s">
        <v>32</v>
      </c>
      <c r="AX347" s="13" t="s">
        <v>77</v>
      </c>
      <c r="AY347" s="212" t="s">
        <v>292</v>
      </c>
    </row>
    <row r="348" spans="1:65" s="13" customFormat="1" ht="22.5">
      <c r="B348" s="202"/>
      <c r="C348" s="203"/>
      <c r="D348" s="204" t="s">
        <v>301</v>
      </c>
      <c r="E348" s="205" t="s">
        <v>1</v>
      </c>
      <c r="F348" s="206" t="s">
        <v>7433</v>
      </c>
      <c r="G348" s="203"/>
      <c r="H348" s="205" t="s">
        <v>1</v>
      </c>
      <c r="I348" s="207"/>
      <c r="J348" s="203"/>
      <c r="K348" s="203"/>
      <c r="L348" s="208"/>
      <c r="M348" s="209"/>
      <c r="N348" s="210"/>
      <c r="O348" s="210"/>
      <c r="P348" s="210"/>
      <c r="Q348" s="210"/>
      <c r="R348" s="210"/>
      <c r="S348" s="210"/>
      <c r="T348" s="211"/>
      <c r="AT348" s="212" t="s">
        <v>301</v>
      </c>
      <c r="AU348" s="212" t="s">
        <v>120</v>
      </c>
      <c r="AV348" s="13" t="s">
        <v>85</v>
      </c>
      <c r="AW348" s="13" t="s">
        <v>32</v>
      </c>
      <c r="AX348" s="13" t="s">
        <v>77</v>
      </c>
      <c r="AY348" s="212" t="s">
        <v>292</v>
      </c>
    </row>
    <row r="349" spans="1:65" s="13" customFormat="1" ht="11.25">
      <c r="B349" s="202"/>
      <c r="C349" s="203"/>
      <c r="D349" s="204" t="s">
        <v>301</v>
      </c>
      <c r="E349" s="205" t="s">
        <v>1</v>
      </c>
      <c r="F349" s="206" t="s">
        <v>7434</v>
      </c>
      <c r="G349" s="203"/>
      <c r="H349" s="205" t="s">
        <v>1</v>
      </c>
      <c r="I349" s="207"/>
      <c r="J349" s="203"/>
      <c r="K349" s="203"/>
      <c r="L349" s="208"/>
      <c r="M349" s="209"/>
      <c r="N349" s="210"/>
      <c r="O349" s="210"/>
      <c r="P349" s="210"/>
      <c r="Q349" s="210"/>
      <c r="R349" s="210"/>
      <c r="S349" s="210"/>
      <c r="T349" s="211"/>
      <c r="AT349" s="212" t="s">
        <v>301</v>
      </c>
      <c r="AU349" s="212" t="s">
        <v>120</v>
      </c>
      <c r="AV349" s="13" t="s">
        <v>85</v>
      </c>
      <c r="AW349" s="13" t="s">
        <v>32</v>
      </c>
      <c r="AX349" s="13" t="s">
        <v>77</v>
      </c>
      <c r="AY349" s="212" t="s">
        <v>292</v>
      </c>
    </row>
    <row r="350" spans="1:65" s="13" customFormat="1" ht="11.25">
      <c r="B350" s="202"/>
      <c r="C350" s="203"/>
      <c r="D350" s="204" t="s">
        <v>301</v>
      </c>
      <c r="E350" s="205" t="s">
        <v>1</v>
      </c>
      <c r="F350" s="206" t="s">
        <v>7435</v>
      </c>
      <c r="G350" s="203"/>
      <c r="H350" s="205" t="s">
        <v>1</v>
      </c>
      <c r="I350" s="207"/>
      <c r="J350" s="203"/>
      <c r="K350" s="203"/>
      <c r="L350" s="208"/>
      <c r="M350" s="209"/>
      <c r="N350" s="210"/>
      <c r="O350" s="210"/>
      <c r="P350" s="210"/>
      <c r="Q350" s="210"/>
      <c r="R350" s="210"/>
      <c r="S350" s="210"/>
      <c r="T350" s="211"/>
      <c r="AT350" s="212" t="s">
        <v>301</v>
      </c>
      <c r="AU350" s="212" t="s">
        <v>120</v>
      </c>
      <c r="AV350" s="13" t="s">
        <v>85</v>
      </c>
      <c r="AW350" s="13" t="s">
        <v>32</v>
      </c>
      <c r="AX350" s="13" t="s">
        <v>77</v>
      </c>
      <c r="AY350" s="212" t="s">
        <v>292</v>
      </c>
    </row>
    <row r="351" spans="1:65" s="13" customFormat="1" ht="11.25">
      <c r="B351" s="202"/>
      <c r="C351" s="203"/>
      <c r="D351" s="204" t="s">
        <v>301</v>
      </c>
      <c r="E351" s="205" t="s">
        <v>1</v>
      </c>
      <c r="F351" s="206" t="s">
        <v>7436</v>
      </c>
      <c r="G351" s="203"/>
      <c r="H351" s="205" t="s">
        <v>1</v>
      </c>
      <c r="I351" s="207"/>
      <c r="J351" s="203"/>
      <c r="K351" s="203"/>
      <c r="L351" s="208"/>
      <c r="M351" s="209"/>
      <c r="N351" s="210"/>
      <c r="O351" s="210"/>
      <c r="P351" s="210"/>
      <c r="Q351" s="210"/>
      <c r="R351" s="210"/>
      <c r="S351" s="210"/>
      <c r="T351" s="211"/>
      <c r="AT351" s="212" t="s">
        <v>301</v>
      </c>
      <c r="AU351" s="212" t="s">
        <v>120</v>
      </c>
      <c r="AV351" s="13" t="s">
        <v>85</v>
      </c>
      <c r="AW351" s="13" t="s">
        <v>32</v>
      </c>
      <c r="AX351" s="13" t="s">
        <v>77</v>
      </c>
      <c r="AY351" s="212" t="s">
        <v>292</v>
      </c>
    </row>
    <row r="352" spans="1:65" s="14" customFormat="1" ht="11.25">
      <c r="B352" s="213"/>
      <c r="C352" s="214"/>
      <c r="D352" s="204" t="s">
        <v>301</v>
      </c>
      <c r="E352" s="215" t="s">
        <v>1</v>
      </c>
      <c r="F352" s="216" t="s">
        <v>85</v>
      </c>
      <c r="G352" s="214"/>
      <c r="H352" s="217">
        <v>1</v>
      </c>
      <c r="I352" s="218"/>
      <c r="J352" s="214"/>
      <c r="K352" s="214"/>
      <c r="L352" s="219"/>
      <c r="M352" s="220"/>
      <c r="N352" s="221"/>
      <c r="O352" s="221"/>
      <c r="P352" s="221"/>
      <c r="Q352" s="221"/>
      <c r="R352" s="221"/>
      <c r="S352" s="221"/>
      <c r="T352" s="222"/>
      <c r="AT352" s="223" t="s">
        <v>301</v>
      </c>
      <c r="AU352" s="223" t="s">
        <v>120</v>
      </c>
      <c r="AV352" s="14" t="s">
        <v>120</v>
      </c>
      <c r="AW352" s="14" t="s">
        <v>32</v>
      </c>
      <c r="AX352" s="14" t="s">
        <v>85</v>
      </c>
      <c r="AY352" s="223" t="s">
        <v>292</v>
      </c>
    </row>
    <row r="353" spans="1:65" s="2" customFormat="1" ht="49.15" customHeight="1">
      <c r="A353" s="35"/>
      <c r="B353" s="36"/>
      <c r="C353" s="189" t="s">
        <v>907</v>
      </c>
      <c r="D353" s="189" t="s">
        <v>294</v>
      </c>
      <c r="E353" s="190" t="s">
        <v>7437</v>
      </c>
      <c r="F353" s="191" t="s">
        <v>7438</v>
      </c>
      <c r="G353" s="192" t="s">
        <v>2985</v>
      </c>
      <c r="H353" s="193">
        <v>1</v>
      </c>
      <c r="I353" s="194"/>
      <c r="J353" s="195">
        <f>ROUND(I353*H353,2)</f>
        <v>0</v>
      </c>
      <c r="K353" s="191" t="s">
        <v>1</v>
      </c>
      <c r="L353" s="40"/>
      <c r="M353" s="196" t="s">
        <v>1</v>
      </c>
      <c r="N353" s="197" t="s">
        <v>42</v>
      </c>
      <c r="O353" s="72"/>
      <c r="P353" s="198">
        <f>O353*H353</f>
        <v>0</v>
      </c>
      <c r="Q353" s="198">
        <v>0</v>
      </c>
      <c r="R353" s="198">
        <f>Q353*H353</f>
        <v>0</v>
      </c>
      <c r="S353" s="198">
        <v>0</v>
      </c>
      <c r="T353" s="199">
        <f>S353*H353</f>
        <v>0</v>
      </c>
      <c r="U353" s="35"/>
      <c r="V353" s="35"/>
      <c r="W353" s="35"/>
      <c r="X353" s="35"/>
      <c r="Y353" s="35"/>
      <c r="Z353" s="35"/>
      <c r="AA353" s="35"/>
      <c r="AB353" s="35"/>
      <c r="AC353" s="35"/>
      <c r="AD353" s="35"/>
      <c r="AE353" s="35"/>
      <c r="AR353" s="200" t="s">
        <v>299</v>
      </c>
      <c r="AT353" s="200" t="s">
        <v>294</v>
      </c>
      <c r="AU353" s="200" t="s">
        <v>120</v>
      </c>
      <c r="AY353" s="18" t="s">
        <v>292</v>
      </c>
      <c r="BE353" s="201">
        <f>IF(N353="základní",J353,0)</f>
        <v>0</v>
      </c>
      <c r="BF353" s="201">
        <f>IF(N353="snížená",J353,0)</f>
        <v>0</v>
      </c>
      <c r="BG353" s="201">
        <f>IF(N353="zákl. přenesená",J353,0)</f>
        <v>0</v>
      </c>
      <c r="BH353" s="201">
        <f>IF(N353="sníž. přenesená",J353,0)</f>
        <v>0</v>
      </c>
      <c r="BI353" s="201">
        <f>IF(N353="nulová",J353,0)</f>
        <v>0</v>
      </c>
      <c r="BJ353" s="18" t="s">
        <v>85</v>
      </c>
      <c r="BK353" s="201">
        <f>ROUND(I353*H353,2)</f>
        <v>0</v>
      </c>
      <c r="BL353" s="18" t="s">
        <v>299</v>
      </c>
      <c r="BM353" s="200" t="s">
        <v>7439</v>
      </c>
    </row>
    <row r="354" spans="1:65" s="13" customFormat="1" ht="33.75">
      <c r="B354" s="202"/>
      <c r="C354" s="203"/>
      <c r="D354" s="204" t="s">
        <v>301</v>
      </c>
      <c r="E354" s="205" t="s">
        <v>1</v>
      </c>
      <c r="F354" s="206" t="s">
        <v>7440</v>
      </c>
      <c r="G354" s="203"/>
      <c r="H354" s="205" t="s">
        <v>1</v>
      </c>
      <c r="I354" s="207"/>
      <c r="J354" s="203"/>
      <c r="K354" s="203"/>
      <c r="L354" s="208"/>
      <c r="M354" s="209"/>
      <c r="N354" s="210"/>
      <c r="O354" s="210"/>
      <c r="P354" s="210"/>
      <c r="Q354" s="210"/>
      <c r="R354" s="210"/>
      <c r="S354" s="210"/>
      <c r="T354" s="211"/>
      <c r="AT354" s="212" t="s">
        <v>301</v>
      </c>
      <c r="AU354" s="212" t="s">
        <v>120</v>
      </c>
      <c r="AV354" s="13" t="s">
        <v>85</v>
      </c>
      <c r="AW354" s="13" t="s">
        <v>32</v>
      </c>
      <c r="AX354" s="13" t="s">
        <v>77</v>
      </c>
      <c r="AY354" s="212" t="s">
        <v>292</v>
      </c>
    </row>
    <row r="355" spans="1:65" s="13" customFormat="1" ht="22.5">
      <c r="B355" s="202"/>
      <c r="C355" s="203"/>
      <c r="D355" s="204" t="s">
        <v>301</v>
      </c>
      <c r="E355" s="205" t="s">
        <v>1</v>
      </c>
      <c r="F355" s="206" t="s">
        <v>7433</v>
      </c>
      <c r="G355" s="203"/>
      <c r="H355" s="205" t="s">
        <v>1</v>
      </c>
      <c r="I355" s="207"/>
      <c r="J355" s="203"/>
      <c r="K355" s="203"/>
      <c r="L355" s="208"/>
      <c r="M355" s="209"/>
      <c r="N355" s="210"/>
      <c r="O355" s="210"/>
      <c r="P355" s="210"/>
      <c r="Q355" s="210"/>
      <c r="R355" s="210"/>
      <c r="S355" s="210"/>
      <c r="T355" s="211"/>
      <c r="AT355" s="212" t="s">
        <v>301</v>
      </c>
      <c r="AU355" s="212" t="s">
        <v>120</v>
      </c>
      <c r="AV355" s="13" t="s">
        <v>85</v>
      </c>
      <c r="AW355" s="13" t="s">
        <v>32</v>
      </c>
      <c r="AX355" s="13" t="s">
        <v>77</v>
      </c>
      <c r="AY355" s="212" t="s">
        <v>292</v>
      </c>
    </row>
    <row r="356" spans="1:65" s="13" customFormat="1" ht="11.25">
      <c r="B356" s="202"/>
      <c r="C356" s="203"/>
      <c r="D356" s="204" t="s">
        <v>301</v>
      </c>
      <c r="E356" s="205" t="s">
        <v>1</v>
      </c>
      <c r="F356" s="206" t="s">
        <v>7434</v>
      </c>
      <c r="G356" s="203"/>
      <c r="H356" s="205" t="s">
        <v>1</v>
      </c>
      <c r="I356" s="207"/>
      <c r="J356" s="203"/>
      <c r="K356" s="203"/>
      <c r="L356" s="208"/>
      <c r="M356" s="209"/>
      <c r="N356" s="210"/>
      <c r="O356" s="210"/>
      <c r="P356" s="210"/>
      <c r="Q356" s="210"/>
      <c r="R356" s="210"/>
      <c r="S356" s="210"/>
      <c r="T356" s="211"/>
      <c r="AT356" s="212" t="s">
        <v>301</v>
      </c>
      <c r="AU356" s="212" t="s">
        <v>120</v>
      </c>
      <c r="AV356" s="13" t="s">
        <v>85</v>
      </c>
      <c r="AW356" s="13" t="s">
        <v>32</v>
      </c>
      <c r="AX356" s="13" t="s">
        <v>77</v>
      </c>
      <c r="AY356" s="212" t="s">
        <v>292</v>
      </c>
    </row>
    <row r="357" spans="1:65" s="13" customFormat="1" ht="22.5">
      <c r="B357" s="202"/>
      <c r="C357" s="203"/>
      <c r="D357" s="204" t="s">
        <v>301</v>
      </c>
      <c r="E357" s="205" t="s">
        <v>1</v>
      </c>
      <c r="F357" s="206" t="s">
        <v>7441</v>
      </c>
      <c r="G357" s="203"/>
      <c r="H357" s="205" t="s">
        <v>1</v>
      </c>
      <c r="I357" s="207"/>
      <c r="J357" s="203"/>
      <c r="K357" s="203"/>
      <c r="L357" s="208"/>
      <c r="M357" s="209"/>
      <c r="N357" s="210"/>
      <c r="O357" s="210"/>
      <c r="P357" s="210"/>
      <c r="Q357" s="210"/>
      <c r="R357" s="210"/>
      <c r="S357" s="210"/>
      <c r="T357" s="211"/>
      <c r="AT357" s="212" t="s">
        <v>301</v>
      </c>
      <c r="AU357" s="212" t="s">
        <v>120</v>
      </c>
      <c r="AV357" s="13" t="s">
        <v>85</v>
      </c>
      <c r="AW357" s="13" t="s">
        <v>32</v>
      </c>
      <c r="AX357" s="13" t="s">
        <v>77</v>
      </c>
      <c r="AY357" s="212" t="s">
        <v>292</v>
      </c>
    </row>
    <row r="358" spans="1:65" s="13" customFormat="1" ht="11.25">
      <c r="B358" s="202"/>
      <c r="C358" s="203"/>
      <c r="D358" s="204" t="s">
        <v>301</v>
      </c>
      <c r="E358" s="205" t="s">
        <v>1</v>
      </c>
      <c r="F358" s="206" t="s">
        <v>7436</v>
      </c>
      <c r="G358" s="203"/>
      <c r="H358" s="205" t="s">
        <v>1</v>
      </c>
      <c r="I358" s="207"/>
      <c r="J358" s="203"/>
      <c r="K358" s="203"/>
      <c r="L358" s="208"/>
      <c r="M358" s="209"/>
      <c r="N358" s="210"/>
      <c r="O358" s="210"/>
      <c r="P358" s="210"/>
      <c r="Q358" s="210"/>
      <c r="R358" s="210"/>
      <c r="S358" s="210"/>
      <c r="T358" s="211"/>
      <c r="AT358" s="212" t="s">
        <v>301</v>
      </c>
      <c r="AU358" s="212" t="s">
        <v>120</v>
      </c>
      <c r="AV358" s="13" t="s">
        <v>85</v>
      </c>
      <c r="AW358" s="13" t="s">
        <v>32</v>
      </c>
      <c r="AX358" s="13" t="s">
        <v>77</v>
      </c>
      <c r="AY358" s="212" t="s">
        <v>292</v>
      </c>
    </row>
    <row r="359" spans="1:65" s="14" customFormat="1" ht="11.25">
      <c r="B359" s="213"/>
      <c r="C359" s="214"/>
      <c r="D359" s="204" t="s">
        <v>301</v>
      </c>
      <c r="E359" s="215" t="s">
        <v>1</v>
      </c>
      <c r="F359" s="216" t="s">
        <v>85</v>
      </c>
      <c r="G359" s="214"/>
      <c r="H359" s="217">
        <v>1</v>
      </c>
      <c r="I359" s="218"/>
      <c r="J359" s="214"/>
      <c r="K359" s="214"/>
      <c r="L359" s="219"/>
      <c r="M359" s="220"/>
      <c r="N359" s="221"/>
      <c r="O359" s="221"/>
      <c r="P359" s="221"/>
      <c r="Q359" s="221"/>
      <c r="R359" s="221"/>
      <c r="S359" s="221"/>
      <c r="T359" s="222"/>
      <c r="AT359" s="223" t="s">
        <v>301</v>
      </c>
      <c r="AU359" s="223" t="s">
        <v>120</v>
      </c>
      <c r="AV359" s="14" t="s">
        <v>120</v>
      </c>
      <c r="AW359" s="14" t="s">
        <v>32</v>
      </c>
      <c r="AX359" s="14" t="s">
        <v>85</v>
      </c>
      <c r="AY359" s="223" t="s">
        <v>292</v>
      </c>
    </row>
    <row r="360" spans="1:65" s="2" customFormat="1" ht="49.15" customHeight="1">
      <c r="A360" s="35"/>
      <c r="B360" s="36"/>
      <c r="C360" s="189" t="s">
        <v>911</v>
      </c>
      <c r="D360" s="189" t="s">
        <v>294</v>
      </c>
      <c r="E360" s="190" t="s">
        <v>7442</v>
      </c>
      <c r="F360" s="191" t="s">
        <v>7443</v>
      </c>
      <c r="G360" s="192" t="s">
        <v>2985</v>
      </c>
      <c r="H360" s="193">
        <v>1</v>
      </c>
      <c r="I360" s="194"/>
      <c r="J360" s="195">
        <f>ROUND(I360*H360,2)</f>
        <v>0</v>
      </c>
      <c r="K360" s="191" t="s">
        <v>1</v>
      </c>
      <c r="L360" s="40"/>
      <c r="M360" s="196" t="s">
        <v>1</v>
      </c>
      <c r="N360" s="197" t="s">
        <v>42</v>
      </c>
      <c r="O360" s="72"/>
      <c r="P360" s="198">
        <f>O360*H360</f>
        <v>0</v>
      </c>
      <c r="Q360" s="198">
        <v>0</v>
      </c>
      <c r="R360" s="198">
        <f>Q360*H360</f>
        <v>0</v>
      </c>
      <c r="S360" s="198">
        <v>0</v>
      </c>
      <c r="T360" s="199">
        <f>S360*H360</f>
        <v>0</v>
      </c>
      <c r="U360" s="35"/>
      <c r="V360" s="35"/>
      <c r="W360" s="35"/>
      <c r="X360" s="35"/>
      <c r="Y360" s="35"/>
      <c r="Z360" s="35"/>
      <c r="AA360" s="35"/>
      <c r="AB360" s="35"/>
      <c r="AC360" s="35"/>
      <c r="AD360" s="35"/>
      <c r="AE360" s="35"/>
      <c r="AR360" s="200" t="s">
        <v>299</v>
      </c>
      <c r="AT360" s="200" t="s">
        <v>294</v>
      </c>
      <c r="AU360" s="200" t="s">
        <v>120</v>
      </c>
      <c r="AY360" s="18" t="s">
        <v>292</v>
      </c>
      <c r="BE360" s="201">
        <f>IF(N360="základní",J360,0)</f>
        <v>0</v>
      </c>
      <c r="BF360" s="201">
        <f>IF(N360="snížená",J360,0)</f>
        <v>0</v>
      </c>
      <c r="BG360" s="201">
        <f>IF(N360="zákl. přenesená",J360,0)</f>
        <v>0</v>
      </c>
      <c r="BH360" s="201">
        <f>IF(N360="sníž. přenesená",J360,0)</f>
        <v>0</v>
      </c>
      <c r="BI360" s="201">
        <f>IF(N360="nulová",J360,0)</f>
        <v>0</v>
      </c>
      <c r="BJ360" s="18" t="s">
        <v>85</v>
      </c>
      <c r="BK360" s="201">
        <f>ROUND(I360*H360,2)</f>
        <v>0</v>
      </c>
      <c r="BL360" s="18" t="s">
        <v>299</v>
      </c>
      <c r="BM360" s="200" t="s">
        <v>7444</v>
      </c>
    </row>
    <row r="361" spans="1:65" s="13" customFormat="1" ht="33.75">
      <c r="B361" s="202"/>
      <c r="C361" s="203"/>
      <c r="D361" s="204" t="s">
        <v>301</v>
      </c>
      <c r="E361" s="205" t="s">
        <v>1</v>
      </c>
      <c r="F361" s="206" t="s">
        <v>7445</v>
      </c>
      <c r="G361" s="203"/>
      <c r="H361" s="205" t="s">
        <v>1</v>
      </c>
      <c r="I361" s="207"/>
      <c r="J361" s="203"/>
      <c r="K361" s="203"/>
      <c r="L361" s="208"/>
      <c r="M361" s="209"/>
      <c r="N361" s="210"/>
      <c r="O361" s="210"/>
      <c r="P361" s="210"/>
      <c r="Q361" s="210"/>
      <c r="R361" s="210"/>
      <c r="S361" s="210"/>
      <c r="T361" s="211"/>
      <c r="AT361" s="212" t="s">
        <v>301</v>
      </c>
      <c r="AU361" s="212" t="s">
        <v>120</v>
      </c>
      <c r="AV361" s="13" t="s">
        <v>85</v>
      </c>
      <c r="AW361" s="13" t="s">
        <v>32</v>
      </c>
      <c r="AX361" s="13" t="s">
        <v>77</v>
      </c>
      <c r="AY361" s="212" t="s">
        <v>292</v>
      </c>
    </row>
    <row r="362" spans="1:65" s="13" customFormat="1" ht="22.5">
      <c r="B362" s="202"/>
      <c r="C362" s="203"/>
      <c r="D362" s="204" t="s">
        <v>301</v>
      </c>
      <c r="E362" s="205" t="s">
        <v>1</v>
      </c>
      <c r="F362" s="206" t="s">
        <v>7446</v>
      </c>
      <c r="G362" s="203"/>
      <c r="H362" s="205" t="s">
        <v>1</v>
      </c>
      <c r="I362" s="207"/>
      <c r="J362" s="203"/>
      <c r="K362" s="203"/>
      <c r="L362" s="208"/>
      <c r="M362" s="209"/>
      <c r="N362" s="210"/>
      <c r="O362" s="210"/>
      <c r="P362" s="210"/>
      <c r="Q362" s="210"/>
      <c r="R362" s="210"/>
      <c r="S362" s="210"/>
      <c r="T362" s="211"/>
      <c r="AT362" s="212" t="s">
        <v>301</v>
      </c>
      <c r="AU362" s="212" t="s">
        <v>120</v>
      </c>
      <c r="AV362" s="13" t="s">
        <v>85</v>
      </c>
      <c r="AW362" s="13" t="s">
        <v>32</v>
      </c>
      <c r="AX362" s="13" t="s">
        <v>77</v>
      </c>
      <c r="AY362" s="212" t="s">
        <v>292</v>
      </c>
    </row>
    <row r="363" spans="1:65" s="13" customFormat="1" ht="22.5">
      <c r="B363" s="202"/>
      <c r="C363" s="203"/>
      <c r="D363" s="204" t="s">
        <v>301</v>
      </c>
      <c r="E363" s="205" t="s">
        <v>1</v>
      </c>
      <c r="F363" s="206" t="s">
        <v>7433</v>
      </c>
      <c r="G363" s="203"/>
      <c r="H363" s="205" t="s">
        <v>1</v>
      </c>
      <c r="I363" s="207"/>
      <c r="J363" s="203"/>
      <c r="K363" s="203"/>
      <c r="L363" s="208"/>
      <c r="M363" s="209"/>
      <c r="N363" s="210"/>
      <c r="O363" s="210"/>
      <c r="P363" s="210"/>
      <c r="Q363" s="210"/>
      <c r="R363" s="210"/>
      <c r="S363" s="210"/>
      <c r="T363" s="211"/>
      <c r="AT363" s="212" t="s">
        <v>301</v>
      </c>
      <c r="AU363" s="212" t="s">
        <v>120</v>
      </c>
      <c r="AV363" s="13" t="s">
        <v>85</v>
      </c>
      <c r="AW363" s="13" t="s">
        <v>32</v>
      </c>
      <c r="AX363" s="13" t="s">
        <v>77</v>
      </c>
      <c r="AY363" s="212" t="s">
        <v>292</v>
      </c>
    </row>
    <row r="364" spans="1:65" s="13" customFormat="1" ht="11.25">
      <c r="B364" s="202"/>
      <c r="C364" s="203"/>
      <c r="D364" s="204" t="s">
        <v>301</v>
      </c>
      <c r="E364" s="205" t="s">
        <v>1</v>
      </c>
      <c r="F364" s="206" t="s">
        <v>7434</v>
      </c>
      <c r="G364" s="203"/>
      <c r="H364" s="205" t="s">
        <v>1</v>
      </c>
      <c r="I364" s="207"/>
      <c r="J364" s="203"/>
      <c r="K364" s="203"/>
      <c r="L364" s="208"/>
      <c r="M364" s="209"/>
      <c r="N364" s="210"/>
      <c r="O364" s="210"/>
      <c r="P364" s="210"/>
      <c r="Q364" s="210"/>
      <c r="R364" s="210"/>
      <c r="S364" s="210"/>
      <c r="T364" s="211"/>
      <c r="AT364" s="212" t="s">
        <v>301</v>
      </c>
      <c r="AU364" s="212" t="s">
        <v>120</v>
      </c>
      <c r="AV364" s="13" t="s">
        <v>85</v>
      </c>
      <c r="AW364" s="13" t="s">
        <v>32</v>
      </c>
      <c r="AX364" s="13" t="s">
        <v>77</v>
      </c>
      <c r="AY364" s="212" t="s">
        <v>292</v>
      </c>
    </row>
    <row r="365" spans="1:65" s="13" customFormat="1" ht="22.5">
      <c r="B365" s="202"/>
      <c r="C365" s="203"/>
      <c r="D365" s="204" t="s">
        <v>301</v>
      </c>
      <c r="E365" s="205" t="s">
        <v>1</v>
      </c>
      <c r="F365" s="206" t="s">
        <v>7447</v>
      </c>
      <c r="G365" s="203"/>
      <c r="H365" s="205" t="s">
        <v>1</v>
      </c>
      <c r="I365" s="207"/>
      <c r="J365" s="203"/>
      <c r="K365" s="203"/>
      <c r="L365" s="208"/>
      <c r="M365" s="209"/>
      <c r="N365" s="210"/>
      <c r="O365" s="210"/>
      <c r="P365" s="210"/>
      <c r="Q365" s="210"/>
      <c r="R365" s="210"/>
      <c r="S365" s="210"/>
      <c r="T365" s="211"/>
      <c r="AT365" s="212" t="s">
        <v>301</v>
      </c>
      <c r="AU365" s="212" t="s">
        <v>120</v>
      </c>
      <c r="AV365" s="13" t="s">
        <v>85</v>
      </c>
      <c r="AW365" s="13" t="s">
        <v>32</v>
      </c>
      <c r="AX365" s="13" t="s">
        <v>77</v>
      </c>
      <c r="AY365" s="212" t="s">
        <v>292</v>
      </c>
    </row>
    <row r="366" spans="1:65" s="13" customFormat="1" ht="11.25">
      <c r="B366" s="202"/>
      <c r="C366" s="203"/>
      <c r="D366" s="204" t="s">
        <v>301</v>
      </c>
      <c r="E366" s="205" t="s">
        <v>1</v>
      </c>
      <c r="F366" s="206" t="s">
        <v>7436</v>
      </c>
      <c r="G366" s="203"/>
      <c r="H366" s="205" t="s">
        <v>1</v>
      </c>
      <c r="I366" s="207"/>
      <c r="J366" s="203"/>
      <c r="K366" s="203"/>
      <c r="L366" s="208"/>
      <c r="M366" s="209"/>
      <c r="N366" s="210"/>
      <c r="O366" s="210"/>
      <c r="P366" s="210"/>
      <c r="Q366" s="210"/>
      <c r="R366" s="210"/>
      <c r="S366" s="210"/>
      <c r="T366" s="211"/>
      <c r="AT366" s="212" t="s">
        <v>301</v>
      </c>
      <c r="AU366" s="212" t="s">
        <v>120</v>
      </c>
      <c r="AV366" s="13" t="s">
        <v>85</v>
      </c>
      <c r="AW366" s="13" t="s">
        <v>32</v>
      </c>
      <c r="AX366" s="13" t="s">
        <v>77</v>
      </c>
      <c r="AY366" s="212" t="s">
        <v>292</v>
      </c>
    </row>
    <row r="367" spans="1:65" s="14" customFormat="1" ht="11.25">
      <c r="B367" s="213"/>
      <c r="C367" s="214"/>
      <c r="D367" s="204" t="s">
        <v>301</v>
      </c>
      <c r="E367" s="215" t="s">
        <v>1</v>
      </c>
      <c r="F367" s="216" t="s">
        <v>85</v>
      </c>
      <c r="G367" s="214"/>
      <c r="H367" s="217">
        <v>1</v>
      </c>
      <c r="I367" s="218"/>
      <c r="J367" s="214"/>
      <c r="K367" s="214"/>
      <c r="L367" s="219"/>
      <c r="M367" s="220"/>
      <c r="N367" s="221"/>
      <c r="O367" s="221"/>
      <c r="P367" s="221"/>
      <c r="Q367" s="221"/>
      <c r="R367" s="221"/>
      <c r="S367" s="221"/>
      <c r="T367" s="222"/>
      <c r="AT367" s="223" t="s">
        <v>301</v>
      </c>
      <c r="AU367" s="223" t="s">
        <v>120</v>
      </c>
      <c r="AV367" s="14" t="s">
        <v>120</v>
      </c>
      <c r="AW367" s="14" t="s">
        <v>32</v>
      </c>
      <c r="AX367" s="14" t="s">
        <v>85</v>
      </c>
      <c r="AY367" s="223" t="s">
        <v>292</v>
      </c>
    </row>
    <row r="368" spans="1:65" s="2" customFormat="1" ht="49.15" customHeight="1">
      <c r="A368" s="35"/>
      <c r="B368" s="36"/>
      <c r="C368" s="189" t="s">
        <v>914</v>
      </c>
      <c r="D368" s="189" t="s">
        <v>294</v>
      </c>
      <c r="E368" s="190" t="s">
        <v>7448</v>
      </c>
      <c r="F368" s="191" t="s">
        <v>7449</v>
      </c>
      <c r="G368" s="192" t="s">
        <v>2985</v>
      </c>
      <c r="H368" s="193">
        <v>1</v>
      </c>
      <c r="I368" s="194"/>
      <c r="J368" s="195">
        <f>ROUND(I368*H368,2)</f>
        <v>0</v>
      </c>
      <c r="K368" s="191" t="s">
        <v>1</v>
      </c>
      <c r="L368" s="40"/>
      <c r="M368" s="196" t="s">
        <v>1</v>
      </c>
      <c r="N368" s="197" t="s">
        <v>42</v>
      </c>
      <c r="O368" s="72"/>
      <c r="P368" s="198">
        <f>O368*H368</f>
        <v>0</v>
      </c>
      <c r="Q368" s="198">
        <v>0</v>
      </c>
      <c r="R368" s="198">
        <f>Q368*H368</f>
        <v>0</v>
      </c>
      <c r="S368" s="198">
        <v>0</v>
      </c>
      <c r="T368" s="199">
        <f>S368*H368</f>
        <v>0</v>
      </c>
      <c r="U368" s="35"/>
      <c r="V368" s="35"/>
      <c r="W368" s="35"/>
      <c r="X368" s="35"/>
      <c r="Y368" s="35"/>
      <c r="Z368" s="35"/>
      <c r="AA368" s="35"/>
      <c r="AB368" s="35"/>
      <c r="AC368" s="35"/>
      <c r="AD368" s="35"/>
      <c r="AE368" s="35"/>
      <c r="AR368" s="200" t="s">
        <v>299</v>
      </c>
      <c r="AT368" s="200" t="s">
        <v>294</v>
      </c>
      <c r="AU368" s="200" t="s">
        <v>120</v>
      </c>
      <c r="AY368" s="18" t="s">
        <v>292</v>
      </c>
      <c r="BE368" s="201">
        <f>IF(N368="základní",J368,0)</f>
        <v>0</v>
      </c>
      <c r="BF368" s="201">
        <f>IF(N368="snížená",J368,0)</f>
        <v>0</v>
      </c>
      <c r="BG368" s="201">
        <f>IF(N368="zákl. přenesená",J368,0)</f>
        <v>0</v>
      </c>
      <c r="BH368" s="201">
        <f>IF(N368="sníž. přenesená",J368,0)</f>
        <v>0</v>
      </c>
      <c r="BI368" s="201">
        <f>IF(N368="nulová",J368,0)</f>
        <v>0</v>
      </c>
      <c r="BJ368" s="18" t="s">
        <v>85</v>
      </c>
      <c r="BK368" s="201">
        <f>ROUND(I368*H368,2)</f>
        <v>0</v>
      </c>
      <c r="BL368" s="18" t="s">
        <v>299</v>
      </c>
      <c r="BM368" s="200" t="s">
        <v>7450</v>
      </c>
    </row>
    <row r="369" spans="1:65" s="13" customFormat="1" ht="33.75">
      <c r="B369" s="202"/>
      <c r="C369" s="203"/>
      <c r="D369" s="204" t="s">
        <v>301</v>
      </c>
      <c r="E369" s="205" t="s">
        <v>1</v>
      </c>
      <c r="F369" s="206" t="s">
        <v>7451</v>
      </c>
      <c r="G369" s="203"/>
      <c r="H369" s="205" t="s">
        <v>1</v>
      </c>
      <c r="I369" s="207"/>
      <c r="J369" s="203"/>
      <c r="K369" s="203"/>
      <c r="L369" s="208"/>
      <c r="M369" s="209"/>
      <c r="N369" s="210"/>
      <c r="O369" s="210"/>
      <c r="P369" s="210"/>
      <c r="Q369" s="210"/>
      <c r="R369" s="210"/>
      <c r="S369" s="210"/>
      <c r="T369" s="211"/>
      <c r="AT369" s="212" t="s">
        <v>301</v>
      </c>
      <c r="AU369" s="212" t="s">
        <v>120</v>
      </c>
      <c r="AV369" s="13" t="s">
        <v>85</v>
      </c>
      <c r="AW369" s="13" t="s">
        <v>32</v>
      </c>
      <c r="AX369" s="13" t="s">
        <v>77</v>
      </c>
      <c r="AY369" s="212" t="s">
        <v>292</v>
      </c>
    </row>
    <row r="370" spans="1:65" s="13" customFormat="1" ht="22.5">
      <c r="B370" s="202"/>
      <c r="C370" s="203"/>
      <c r="D370" s="204" t="s">
        <v>301</v>
      </c>
      <c r="E370" s="205" t="s">
        <v>1</v>
      </c>
      <c r="F370" s="206" t="s">
        <v>7433</v>
      </c>
      <c r="G370" s="203"/>
      <c r="H370" s="205" t="s">
        <v>1</v>
      </c>
      <c r="I370" s="207"/>
      <c r="J370" s="203"/>
      <c r="K370" s="203"/>
      <c r="L370" s="208"/>
      <c r="M370" s="209"/>
      <c r="N370" s="210"/>
      <c r="O370" s="210"/>
      <c r="P370" s="210"/>
      <c r="Q370" s="210"/>
      <c r="R370" s="210"/>
      <c r="S370" s="210"/>
      <c r="T370" s="211"/>
      <c r="AT370" s="212" t="s">
        <v>301</v>
      </c>
      <c r="AU370" s="212" t="s">
        <v>120</v>
      </c>
      <c r="AV370" s="13" t="s">
        <v>85</v>
      </c>
      <c r="AW370" s="13" t="s">
        <v>32</v>
      </c>
      <c r="AX370" s="13" t="s">
        <v>77</v>
      </c>
      <c r="AY370" s="212" t="s">
        <v>292</v>
      </c>
    </row>
    <row r="371" spans="1:65" s="13" customFormat="1" ht="11.25">
      <c r="B371" s="202"/>
      <c r="C371" s="203"/>
      <c r="D371" s="204" t="s">
        <v>301</v>
      </c>
      <c r="E371" s="205" t="s">
        <v>1</v>
      </c>
      <c r="F371" s="206" t="s">
        <v>7434</v>
      </c>
      <c r="G371" s="203"/>
      <c r="H371" s="205" t="s">
        <v>1</v>
      </c>
      <c r="I371" s="207"/>
      <c r="J371" s="203"/>
      <c r="K371" s="203"/>
      <c r="L371" s="208"/>
      <c r="M371" s="209"/>
      <c r="N371" s="210"/>
      <c r="O371" s="210"/>
      <c r="P371" s="210"/>
      <c r="Q371" s="210"/>
      <c r="R371" s="210"/>
      <c r="S371" s="210"/>
      <c r="T371" s="211"/>
      <c r="AT371" s="212" t="s">
        <v>301</v>
      </c>
      <c r="AU371" s="212" t="s">
        <v>120</v>
      </c>
      <c r="AV371" s="13" t="s">
        <v>85</v>
      </c>
      <c r="AW371" s="13" t="s">
        <v>32</v>
      </c>
      <c r="AX371" s="13" t="s">
        <v>77</v>
      </c>
      <c r="AY371" s="212" t="s">
        <v>292</v>
      </c>
    </row>
    <row r="372" spans="1:65" s="13" customFormat="1" ht="11.25">
      <c r="B372" s="202"/>
      <c r="C372" s="203"/>
      <c r="D372" s="204" t="s">
        <v>301</v>
      </c>
      <c r="E372" s="205" t="s">
        <v>1</v>
      </c>
      <c r="F372" s="206" t="s">
        <v>7452</v>
      </c>
      <c r="G372" s="203"/>
      <c r="H372" s="205" t="s">
        <v>1</v>
      </c>
      <c r="I372" s="207"/>
      <c r="J372" s="203"/>
      <c r="K372" s="203"/>
      <c r="L372" s="208"/>
      <c r="M372" s="209"/>
      <c r="N372" s="210"/>
      <c r="O372" s="210"/>
      <c r="P372" s="210"/>
      <c r="Q372" s="210"/>
      <c r="R372" s="210"/>
      <c r="S372" s="210"/>
      <c r="T372" s="211"/>
      <c r="AT372" s="212" t="s">
        <v>301</v>
      </c>
      <c r="AU372" s="212" t="s">
        <v>120</v>
      </c>
      <c r="AV372" s="13" t="s">
        <v>85</v>
      </c>
      <c r="AW372" s="13" t="s">
        <v>32</v>
      </c>
      <c r="AX372" s="13" t="s">
        <v>77</v>
      </c>
      <c r="AY372" s="212" t="s">
        <v>292</v>
      </c>
    </row>
    <row r="373" spans="1:65" s="13" customFormat="1" ht="11.25">
      <c r="B373" s="202"/>
      <c r="C373" s="203"/>
      <c r="D373" s="204" t="s">
        <v>301</v>
      </c>
      <c r="E373" s="205" t="s">
        <v>1</v>
      </c>
      <c r="F373" s="206" t="s">
        <v>7436</v>
      </c>
      <c r="G373" s="203"/>
      <c r="H373" s="205" t="s">
        <v>1</v>
      </c>
      <c r="I373" s="207"/>
      <c r="J373" s="203"/>
      <c r="K373" s="203"/>
      <c r="L373" s="208"/>
      <c r="M373" s="209"/>
      <c r="N373" s="210"/>
      <c r="O373" s="210"/>
      <c r="P373" s="210"/>
      <c r="Q373" s="210"/>
      <c r="R373" s="210"/>
      <c r="S373" s="210"/>
      <c r="T373" s="211"/>
      <c r="AT373" s="212" t="s">
        <v>301</v>
      </c>
      <c r="AU373" s="212" t="s">
        <v>120</v>
      </c>
      <c r="AV373" s="13" t="s">
        <v>85</v>
      </c>
      <c r="AW373" s="13" t="s">
        <v>32</v>
      </c>
      <c r="AX373" s="13" t="s">
        <v>77</v>
      </c>
      <c r="AY373" s="212" t="s">
        <v>292</v>
      </c>
    </row>
    <row r="374" spans="1:65" s="14" customFormat="1" ht="11.25">
      <c r="B374" s="213"/>
      <c r="C374" s="214"/>
      <c r="D374" s="204" t="s">
        <v>301</v>
      </c>
      <c r="E374" s="215" t="s">
        <v>1</v>
      </c>
      <c r="F374" s="216" t="s">
        <v>85</v>
      </c>
      <c r="G374" s="214"/>
      <c r="H374" s="217">
        <v>1</v>
      </c>
      <c r="I374" s="218"/>
      <c r="J374" s="214"/>
      <c r="K374" s="214"/>
      <c r="L374" s="219"/>
      <c r="M374" s="220"/>
      <c r="N374" s="221"/>
      <c r="O374" s="221"/>
      <c r="P374" s="221"/>
      <c r="Q374" s="221"/>
      <c r="R374" s="221"/>
      <c r="S374" s="221"/>
      <c r="T374" s="222"/>
      <c r="AT374" s="223" t="s">
        <v>301</v>
      </c>
      <c r="AU374" s="223" t="s">
        <v>120</v>
      </c>
      <c r="AV374" s="14" t="s">
        <v>120</v>
      </c>
      <c r="AW374" s="14" t="s">
        <v>32</v>
      </c>
      <c r="AX374" s="14" t="s">
        <v>85</v>
      </c>
      <c r="AY374" s="223" t="s">
        <v>292</v>
      </c>
    </row>
    <row r="375" spans="1:65" s="2" customFormat="1" ht="49.15" customHeight="1">
      <c r="A375" s="35"/>
      <c r="B375" s="36"/>
      <c r="C375" s="189" t="s">
        <v>918</v>
      </c>
      <c r="D375" s="189" t="s">
        <v>294</v>
      </c>
      <c r="E375" s="190" t="s">
        <v>7453</v>
      </c>
      <c r="F375" s="191" t="s">
        <v>7454</v>
      </c>
      <c r="G375" s="192" t="s">
        <v>2985</v>
      </c>
      <c r="H375" s="193">
        <v>1</v>
      </c>
      <c r="I375" s="194"/>
      <c r="J375" s="195">
        <f>ROUND(I375*H375,2)</f>
        <v>0</v>
      </c>
      <c r="K375" s="191" t="s">
        <v>1</v>
      </c>
      <c r="L375" s="40"/>
      <c r="M375" s="196" t="s">
        <v>1</v>
      </c>
      <c r="N375" s="197" t="s">
        <v>42</v>
      </c>
      <c r="O375" s="72"/>
      <c r="P375" s="198">
        <f>O375*H375</f>
        <v>0</v>
      </c>
      <c r="Q375" s="198">
        <v>0</v>
      </c>
      <c r="R375" s="198">
        <f>Q375*H375</f>
        <v>0</v>
      </c>
      <c r="S375" s="198">
        <v>0</v>
      </c>
      <c r="T375" s="199">
        <f>S375*H375</f>
        <v>0</v>
      </c>
      <c r="U375" s="35"/>
      <c r="V375" s="35"/>
      <c r="W375" s="35"/>
      <c r="X375" s="35"/>
      <c r="Y375" s="35"/>
      <c r="Z375" s="35"/>
      <c r="AA375" s="35"/>
      <c r="AB375" s="35"/>
      <c r="AC375" s="35"/>
      <c r="AD375" s="35"/>
      <c r="AE375" s="35"/>
      <c r="AR375" s="200" t="s">
        <v>299</v>
      </c>
      <c r="AT375" s="200" t="s">
        <v>294</v>
      </c>
      <c r="AU375" s="200" t="s">
        <v>120</v>
      </c>
      <c r="AY375" s="18" t="s">
        <v>292</v>
      </c>
      <c r="BE375" s="201">
        <f>IF(N375="základní",J375,0)</f>
        <v>0</v>
      </c>
      <c r="BF375" s="201">
        <f>IF(N375="snížená",J375,0)</f>
        <v>0</v>
      </c>
      <c r="BG375" s="201">
        <f>IF(N375="zákl. přenesená",J375,0)</f>
        <v>0</v>
      </c>
      <c r="BH375" s="201">
        <f>IF(N375="sníž. přenesená",J375,0)</f>
        <v>0</v>
      </c>
      <c r="BI375" s="201">
        <f>IF(N375="nulová",J375,0)</f>
        <v>0</v>
      </c>
      <c r="BJ375" s="18" t="s">
        <v>85</v>
      </c>
      <c r="BK375" s="201">
        <f>ROUND(I375*H375,2)</f>
        <v>0</v>
      </c>
      <c r="BL375" s="18" t="s">
        <v>299</v>
      </c>
      <c r="BM375" s="200" t="s">
        <v>7455</v>
      </c>
    </row>
    <row r="376" spans="1:65" s="13" customFormat="1" ht="33.75">
      <c r="B376" s="202"/>
      <c r="C376" s="203"/>
      <c r="D376" s="204" t="s">
        <v>301</v>
      </c>
      <c r="E376" s="205" t="s">
        <v>1</v>
      </c>
      <c r="F376" s="206" t="s">
        <v>7451</v>
      </c>
      <c r="G376" s="203"/>
      <c r="H376" s="205" t="s">
        <v>1</v>
      </c>
      <c r="I376" s="207"/>
      <c r="J376" s="203"/>
      <c r="K376" s="203"/>
      <c r="L376" s="208"/>
      <c r="M376" s="209"/>
      <c r="N376" s="210"/>
      <c r="O376" s="210"/>
      <c r="P376" s="210"/>
      <c r="Q376" s="210"/>
      <c r="R376" s="210"/>
      <c r="S376" s="210"/>
      <c r="T376" s="211"/>
      <c r="AT376" s="212" t="s">
        <v>301</v>
      </c>
      <c r="AU376" s="212" t="s">
        <v>120</v>
      </c>
      <c r="AV376" s="13" t="s">
        <v>85</v>
      </c>
      <c r="AW376" s="13" t="s">
        <v>32</v>
      </c>
      <c r="AX376" s="13" t="s">
        <v>77</v>
      </c>
      <c r="AY376" s="212" t="s">
        <v>292</v>
      </c>
    </row>
    <row r="377" spans="1:65" s="13" customFormat="1" ht="22.5">
      <c r="B377" s="202"/>
      <c r="C377" s="203"/>
      <c r="D377" s="204" t="s">
        <v>301</v>
      </c>
      <c r="E377" s="205" t="s">
        <v>1</v>
      </c>
      <c r="F377" s="206" t="s">
        <v>7433</v>
      </c>
      <c r="G377" s="203"/>
      <c r="H377" s="205" t="s">
        <v>1</v>
      </c>
      <c r="I377" s="207"/>
      <c r="J377" s="203"/>
      <c r="K377" s="203"/>
      <c r="L377" s="208"/>
      <c r="M377" s="209"/>
      <c r="N377" s="210"/>
      <c r="O377" s="210"/>
      <c r="P377" s="210"/>
      <c r="Q377" s="210"/>
      <c r="R377" s="210"/>
      <c r="S377" s="210"/>
      <c r="T377" s="211"/>
      <c r="AT377" s="212" t="s">
        <v>301</v>
      </c>
      <c r="AU377" s="212" t="s">
        <v>120</v>
      </c>
      <c r="AV377" s="13" t="s">
        <v>85</v>
      </c>
      <c r="AW377" s="13" t="s">
        <v>32</v>
      </c>
      <c r="AX377" s="13" t="s">
        <v>77</v>
      </c>
      <c r="AY377" s="212" t="s">
        <v>292</v>
      </c>
    </row>
    <row r="378" spans="1:65" s="13" customFormat="1" ht="11.25">
      <c r="B378" s="202"/>
      <c r="C378" s="203"/>
      <c r="D378" s="204" t="s">
        <v>301</v>
      </c>
      <c r="E378" s="205" t="s">
        <v>1</v>
      </c>
      <c r="F378" s="206" t="s">
        <v>7434</v>
      </c>
      <c r="G378" s="203"/>
      <c r="H378" s="205" t="s">
        <v>1</v>
      </c>
      <c r="I378" s="207"/>
      <c r="J378" s="203"/>
      <c r="K378" s="203"/>
      <c r="L378" s="208"/>
      <c r="M378" s="209"/>
      <c r="N378" s="210"/>
      <c r="O378" s="210"/>
      <c r="P378" s="210"/>
      <c r="Q378" s="210"/>
      <c r="R378" s="210"/>
      <c r="S378" s="210"/>
      <c r="T378" s="211"/>
      <c r="AT378" s="212" t="s">
        <v>301</v>
      </c>
      <c r="AU378" s="212" t="s">
        <v>120</v>
      </c>
      <c r="AV378" s="13" t="s">
        <v>85</v>
      </c>
      <c r="AW378" s="13" t="s">
        <v>32</v>
      </c>
      <c r="AX378" s="13" t="s">
        <v>77</v>
      </c>
      <c r="AY378" s="212" t="s">
        <v>292</v>
      </c>
    </row>
    <row r="379" spans="1:65" s="13" customFormat="1" ht="11.25">
      <c r="B379" s="202"/>
      <c r="C379" s="203"/>
      <c r="D379" s="204" t="s">
        <v>301</v>
      </c>
      <c r="E379" s="205" t="s">
        <v>1</v>
      </c>
      <c r="F379" s="206" t="s">
        <v>7452</v>
      </c>
      <c r="G379" s="203"/>
      <c r="H379" s="205" t="s">
        <v>1</v>
      </c>
      <c r="I379" s="207"/>
      <c r="J379" s="203"/>
      <c r="K379" s="203"/>
      <c r="L379" s="208"/>
      <c r="M379" s="209"/>
      <c r="N379" s="210"/>
      <c r="O379" s="210"/>
      <c r="P379" s="210"/>
      <c r="Q379" s="210"/>
      <c r="R379" s="210"/>
      <c r="S379" s="210"/>
      <c r="T379" s="211"/>
      <c r="AT379" s="212" t="s">
        <v>301</v>
      </c>
      <c r="AU379" s="212" t="s">
        <v>120</v>
      </c>
      <c r="AV379" s="13" t="s">
        <v>85</v>
      </c>
      <c r="AW379" s="13" t="s">
        <v>32</v>
      </c>
      <c r="AX379" s="13" t="s">
        <v>77</v>
      </c>
      <c r="AY379" s="212" t="s">
        <v>292</v>
      </c>
    </row>
    <row r="380" spans="1:65" s="13" customFormat="1" ht="11.25">
      <c r="B380" s="202"/>
      <c r="C380" s="203"/>
      <c r="D380" s="204" t="s">
        <v>301</v>
      </c>
      <c r="E380" s="205" t="s">
        <v>1</v>
      </c>
      <c r="F380" s="206" t="s">
        <v>7436</v>
      </c>
      <c r="G380" s="203"/>
      <c r="H380" s="205" t="s">
        <v>1</v>
      </c>
      <c r="I380" s="207"/>
      <c r="J380" s="203"/>
      <c r="K380" s="203"/>
      <c r="L380" s="208"/>
      <c r="M380" s="209"/>
      <c r="N380" s="210"/>
      <c r="O380" s="210"/>
      <c r="P380" s="210"/>
      <c r="Q380" s="210"/>
      <c r="R380" s="210"/>
      <c r="S380" s="210"/>
      <c r="T380" s="211"/>
      <c r="AT380" s="212" t="s">
        <v>301</v>
      </c>
      <c r="AU380" s="212" t="s">
        <v>120</v>
      </c>
      <c r="AV380" s="13" t="s">
        <v>85</v>
      </c>
      <c r="AW380" s="13" t="s">
        <v>32</v>
      </c>
      <c r="AX380" s="13" t="s">
        <v>77</v>
      </c>
      <c r="AY380" s="212" t="s">
        <v>292</v>
      </c>
    </row>
    <row r="381" spans="1:65" s="14" customFormat="1" ht="11.25">
      <c r="B381" s="213"/>
      <c r="C381" s="214"/>
      <c r="D381" s="204" t="s">
        <v>301</v>
      </c>
      <c r="E381" s="215" t="s">
        <v>1</v>
      </c>
      <c r="F381" s="216" t="s">
        <v>85</v>
      </c>
      <c r="G381" s="214"/>
      <c r="H381" s="217">
        <v>1</v>
      </c>
      <c r="I381" s="218"/>
      <c r="J381" s="214"/>
      <c r="K381" s="214"/>
      <c r="L381" s="219"/>
      <c r="M381" s="220"/>
      <c r="N381" s="221"/>
      <c r="O381" s="221"/>
      <c r="P381" s="221"/>
      <c r="Q381" s="221"/>
      <c r="R381" s="221"/>
      <c r="S381" s="221"/>
      <c r="T381" s="222"/>
      <c r="AT381" s="223" t="s">
        <v>301</v>
      </c>
      <c r="AU381" s="223" t="s">
        <v>120</v>
      </c>
      <c r="AV381" s="14" t="s">
        <v>120</v>
      </c>
      <c r="AW381" s="14" t="s">
        <v>32</v>
      </c>
      <c r="AX381" s="14" t="s">
        <v>85</v>
      </c>
      <c r="AY381" s="223" t="s">
        <v>292</v>
      </c>
    </row>
    <row r="382" spans="1:65" s="2" customFormat="1" ht="49.15" customHeight="1">
      <c r="A382" s="35"/>
      <c r="B382" s="36"/>
      <c r="C382" s="189" t="s">
        <v>923</v>
      </c>
      <c r="D382" s="189" t="s">
        <v>294</v>
      </c>
      <c r="E382" s="190" t="s">
        <v>7456</v>
      </c>
      <c r="F382" s="191" t="s">
        <v>7457</v>
      </c>
      <c r="G382" s="192" t="s">
        <v>297</v>
      </c>
      <c r="H382" s="193">
        <v>4</v>
      </c>
      <c r="I382" s="194"/>
      <c r="J382" s="195">
        <f t="shared" ref="J382:J388" si="20">ROUND(I382*H382,2)</f>
        <v>0</v>
      </c>
      <c r="K382" s="191" t="s">
        <v>1</v>
      </c>
      <c r="L382" s="40"/>
      <c r="M382" s="196" t="s">
        <v>1</v>
      </c>
      <c r="N382" s="197" t="s">
        <v>42</v>
      </c>
      <c r="O382" s="72"/>
      <c r="P382" s="198">
        <f t="shared" ref="P382:P388" si="21">O382*H382</f>
        <v>0</v>
      </c>
      <c r="Q382" s="198">
        <v>0</v>
      </c>
      <c r="R382" s="198">
        <f t="shared" ref="R382:R388" si="22">Q382*H382</f>
        <v>0</v>
      </c>
      <c r="S382" s="198">
        <v>0</v>
      </c>
      <c r="T382" s="199">
        <f t="shared" ref="T382:T388" si="23">S382*H382</f>
        <v>0</v>
      </c>
      <c r="U382" s="35"/>
      <c r="V382" s="35"/>
      <c r="W382" s="35"/>
      <c r="X382" s="35"/>
      <c r="Y382" s="35"/>
      <c r="Z382" s="35"/>
      <c r="AA382" s="35"/>
      <c r="AB382" s="35"/>
      <c r="AC382" s="35"/>
      <c r="AD382" s="35"/>
      <c r="AE382" s="35"/>
      <c r="AR382" s="200" t="s">
        <v>299</v>
      </c>
      <c r="AT382" s="200" t="s">
        <v>294</v>
      </c>
      <c r="AU382" s="200" t="s">
        <v>120</v>
      </c>
      <c r="AY382" s="18" t="s">
        <v>292</v>
      </c>
      <c r="BE382" s="201">
        <f t="shared" ref="BE382:BE388" si="24">IF(N382="základní",J382,0)</f>
        <v>0</v>
      </c>
      <c r="BF382" s="201">
        <f t="shared" ref="BF382:BF388" si="25">IF(N382="snížená",J382,0)</f>
        <v>0</v>
      </c>
      <c r="BG382" s="201">
        <f t="shared" ref="BG382:BG388" si="26">IF(N382="zákl. přenesená",J382,0)</f>
        <v>0</v>
      </c>
      <c r="BH382" s="201">
        <f t="shared" ref="BH382:BH388" si="27">IF(N382="sníž. přenesená",J382,0)</f>
        <v>0</v>
      </c>
      <c r="BI382" s="201">
        <f t="shared" ref="BI382:BI388" si="28">IF(N382="nulová",J382,0)</f>
        <v>0</v>
      </c>
      <c r="BJ382" s="18" t="s">
        <v>85</v>
      </c>
      <c r="BK382" s="201">
        <f t="shared" ref="BK382:BK388" si="29">ROUND(I382*H382,2)</f>
        <v>0</v>
      </c>
      <c r="BL382" s="18" t="s">
        <v>299</v>
      </c>
      <c r="BM382" s="200" t="s">
        <v>7458</v>
      </c>
    </row>
    <row r="383" spans="1:65" s="2" customFormat="1" ht="44.25" customHeight="1">
      <c r="A383" s="35"/>
      <c r="B383" s="36"/>
      <c r="C383" s="189" t="s">
        <v>940</v>
      </c>
      <c r="D383" s="189" t="s">
        <v>294</v>
      </c>
      <c r="E383" s="190" t="s">
        <v>7459</v>
      </c>
      <c r="F383" s="191" t="s">
        <v>7460</v>
      </c>
      <c r="G383" s="192" t="s">
        <v>2985</v>
      </c>
      <c r="H383" s="193">
        <v>1</v>
      </c>
      <c r="I383" s="194"/>
      <c r="J383" s="195">
        <f t="shared" si="20"/>
        <v>0</v>
      </c>
      <c r="K383" s="191" t="s">
        <v>1</v>
      </c>
      <c r="L383" s="40"/>
      <c r="M383" s="196" t="s">
        <v>1</v>
      </c>
      <c r="N383" s="197" t="s">
        <v>42</v>
      </c>
      <c r="O383" s="72"/>
      <c r="P383" s="198">
        <f t="shared" si="21"/>
        <v>0</v>
      </c>
      <c r="Q383" s="198">
        <v>0</v>
      </c>
      <c r="R383" s="198">
        <f t="shared" si="22"/>
        <v>0</v>
      </c>
      <c r="S383" s="198">
        <v>0</v>
      </c>
      <c r="T383" s="199">
        <f t="shared" si="23"/>
        <v>0</v>
      </c>
      <c r="U383" s="35"/>
      <c r="V383" s="35"/>
      <c r="W383" s="35"/>
      <c r="X383" s="35"/>
      <c r="Y383" s="35"/>
      <c r="Z383" s="35"/>
      <c r="AA383" s="35"/>
      <c r="AB383" s="35"/>
      <c r="AC383" s="35"/>
      <c r="AD383" s="35"/>
      <c r="AE383" s="35"/>
      <c r="AR383" s="200" t="s">
        <v>299</v>
      </c>
      <c r="AT383" s="200" t="s">
        <v>294</v>
      </c>
      <c r="AU383" s="200" t="s">
        <v>120</v>
      </c>
      <c r="AY383" s="18" t="s">
        <v>292</v>
      </c>
      <c r="BE383" s="201">
        <f t="shared" si="24"/>
        <v>0</v>
      </c>
      <c r="BF383" s="201">
        <f t="shared" si="25"/>
        <v>0</v>
      </c>
      <c r="BG383" s="201">
        <f t="shared" si="26"/>
        <v>0</v>
      </c>
      <c r="BH383" s="201">
        <f t="shared" si="27"/>
        <v>0</v>
      </c>
      <c r="BI383" s="201">
        <f t="shared" si="28"/>
        <v>0</v>
      </c>
      <c r="BJ383" s="18" t="s">
        <v>85</v>
      </c>
      <c r="BK383" s="201">
        <f t="shared" si="29"/>
        <v>0</v>
      </c>
      <c r="BL383" s="18" t="s">
        <v>299</v>
      </c>
      <c r="BM383" s="200" t="s">
        <v>7461</v>
      </c>
    </row>
    <row r="384" spans="1:65" s="2" customFormat="1" ht="24.2" customHeight="1">
      <c r="A384" s="35"/>
      <c r="B384" s="36"/>
      <c r="C384" s="189" t="s">
        <v>947</v>
      </c>
      <c r="D384" s="189" t="s">
        <v>294</v>
      </c>
      <c r="E384" s="190" t="s">
        <v>7462</v>
      </c>
      <c r="F384" s="191" t="s">
        <v>7463</v>
      </c>
      <c r="G384" s="192" t="s">
        <v>581</v>
      </c>
      <c r="H384" s="193">
        <v>4</v>
      </c>
      <c r="I384" s="194"/>
      <c r="J384" s="195">
        <f t="shared" si="20"/>
        <v>0</v>
      </c>
      <c r="K384" s="191" t="s">
        <v>298</v>
      </c>
      <c r="L384" s="40"/>
      <c r="M384" s="196" t="s">
        <v>1</v>
      </c>
      <c r="N384" s="197" t="s">
        <v>42</v>
      </c>
      <c r="O384" s="72"/>
      <c r="P384" s="198">
        <f t="shared" si="21"/>
        <v>0</v>
      </c>
      <c r="Q384" s="198">
        <v>1.7000000000000001E-4</v>
      </c>
      <c r="R384" s="198">
        <f t="shared" si="22"/>
        <v>6.8000000000000005E-4</v>
      </c>
      <c r="S384" s="198">
        <v>0</v>
      </c>
      <c r="T384" s="199">
        <f t="shared" si="23"/>
        <v>0</v>
      </c>
      <c r="U384" s="35"/>
      <c r="V384" s="35"/>
      <c r="W384" s="35"/>
      <c r="X384" s="35"/>
      <c r="Y384" s="35"/>
      <c r="Z384" s="35"/>
      <c r="AA384" s="35"/>
      <c r="AB384" s="35"/>
      <c r="AC384" s="35"/>
      <c r="AD384" s="35"/>
      <c r="AE384" s="35"/>
      <c r="AR384" s="200" t="s">
        <v>299</v>
      </c>
      <c r="AT384" s="200" t="s">
        <v>294</v>
      </c>
      <c r="AU384" s="200" t="s">
        <v>120</v>
      </c>
      <c r="AY384" s="18" t="s">
        <v>292</v>
      </c>
      <c r="BE384" s="201">
        <f t="shared" si="24"/>
        <v>0</v>
      </c>
      <c r="BF384" s="201">
        <f t="shared" si="25"/>
        <v>0</v>
      </c>
      <c r="BG384" s="201">
        <f t="shared" si="26"/>
        <v>0</v>
      </c>
      <c r="BH384" s="201">
        <f t="shared" si="27"/>
        <v>0</v>
      </c>
      <c r="BI384" s="201">
        <f t="shared" si="28"/>
        <v>0</v>
      </c>
      <c r="BJ384" s="18" t="s">
        <v>85</v>
      </c>
      <c r="BK384" s="201">
        <f t="shared" si="29"/>
        <v>0</v>
      </c>
      <c r="BL384" s="18" t="s">
        <v>299</v>
      </c>
      <c r="BM384" s="200" t="s">
        <v>7464</v>
      </c>
    </row>
    <row r="385" spans="1:65" s="2" customFormat="1" ht="24.2" customHeight="1">
      <c r="A385" s="35"/>
      <c r="B385" s="36"/>
      <c r="C385" s="246" t="s">
        <v>957</v>
      </c>
      <c r="D385" s="246" t="s">
        <v>626</v>
      </c>
      <c r="E385" s="247" t="s">
        <v>7465</v>
      </c>
      <c r="F385" s="248" t="s">
        <v>7466</v>
      </c>
      <c r="G385" s="249" t="s">
        <v>581</v>
      </c>
      <c r="H385" s="250">
        <v>4</v>
      </c>
      <c r="I385" s="251"/>
      <c r="J385" s="252">
        <f t="shared" si="20"/>
        <v>0</v>
      </c>
      <c r="K385" s="248" t="s">
        <v>298</v>
      </c>
      <c r="L385" s="253"/>
      <c r="M385" s="254" t="s">
        <v>1</v>
      </c>
      <c r="N385" s="255" t="s">
        <v>42</v>
      </c>
      <c r="O385" s="72"/>
      <c r="P385" s="198">
        <f t="shared" si="21"/>
        <v>0</v>
      </c>
      <c r="Q385" s="198">
        <v>1E-4</v>
      </c>
      <c r="R385" s="198">
        <f t="shared" si="22"/>
        <v>4.0000000000000002E-4</v>
      </c>
      <c r="S385" s="198">
        <v>0</v>
      </c>
      <c r="T385" s="199">
        <f t="shared" si="23"/>
        <v>0</v>
      </c>
      <c r="U385" s="35"/>
      <c r="V385" s="35"/>
      <c r="W385" s="35"/>
      <c r="X385" s="35"/>
      <c r="Y385" s="35"/>
      <c r="Z385" s="35"/>
      <c r="AA385" s="35"/>
      <c r="AB385" s="35"/>
      <c r="AC385" s="35"/>
      <c r="AD385" s="35"/>
      <c r="AE385" s="35"/>
      <c r="AR385" s="200" t="s">
        <v>357</v>
      </c>
      <c r="AT385" s="200" t="s">
        <v>626</v>
      </c>
      <c r="AU385" s="200" t="s">
        <v>120</v>
      </c>
      <c r="AY385" s="18" t="s">
        <v>292</v>
      </c>
      <c r="BE385" s="201">
        <f t="shared" si="24"/>
        <v>0</v>
      </c>
      <c r="BF385" s="201">
        <f t="shared" si="25"/>
        <v>0</v>
      </c>
      <c r="BG385" s="201">
        <f t="shared" si="26"/>
        <v>0</v>
      </c>
      <c r="BH385" s="201">
        <f t="shared" si="27"/>
        <v>0</v>
      </c>
      <c r="BI385" s="201">
        <f t="shared" si="28"/>
        <v>0</v>
      </c>
      <c r="BJ385" s="18" t="s">
        <v>85</v>
      </c>
      <c r="BK385" s="201">
        <f t="shared" si="29"/>
        <v>0</v>
      </c>
      <c r="BL385" s="18" t="s">
        <v>299</v>
      </c>
      <c r="BM385" s="200" t="s">
        <v>7467</v>
      </c>
    </row>
    <row r="386" spans="1:65" s="2" customFormat="1" ht="24.2" customHeight="1">
      <c r="A386" s="35"/>
      <c r="B386" s="36"/>
      <c r="C386" s="189" t="s">
        <v>962</v>
      </c>
      <c r="D386" s="189" t="s">
        <v>294</v>
      </c>
      <c r="E386" s="190" t="s">
        <v>6512</v>
      </c>
      <c r="F386" s="191" t="s">
        <v>6513</v>
      </c>
      <c r="G386" s="192" t="s">
        <v>581</v>
      </c>
      <c r="H386" s="193">
        <v>34</v>
      </c>
      <c r="I386" s="194"/>
      <c r="J386" s="195">
        <f t="shared" si="20"/>
        <v>0</v>
      </c>
      <c r="K386" s="191" t="s">
        <v>298</v>
      </c>
      <c r="L386" s="40"/>
      <c r="M386" s="196" t="s">
        <v>1</v>
      </c>
      <c r="N386" s="197" t="s">
        <v>42</v>
      </c>
      <c r="O386" s="72"/>
      <c r="P386" s="198">
        <f t="shared" si="21"/>
        <v>0</v>
      </c>
      <c r="Q386" s="198">
        <v>0.21734000000000001</v>
      </c>
      <c r="R386" s="198">
        <f t="shared" si="22"/>
        <v>7.3895600000000004</v>
      </c>
      <c r="S386" s="198">
        <v>0</v>
      </c>
      <c r="T386" s="199">
        <f t="shared" si="23"/>
        <v>0</v>
      </c>
      <c r="U386" s="35"/>
      <c r="V386" s="35"/>
      <c r="W386" s="35"/>
      <c r="X386" s="35"/>
      <c r="Y386" s="35"/>
      <c r="Z386" s="35"/>
      <c r="AA386" s="35"/>
      <c r="AB386" s="35"/>
      <c r="AC386" s="35"/>
      <c r="AD386" s="35"/>
      <c r="AE386" s="35"/>
      <c r="AR386" s="200" t="s">
        <v>299</v>
      </c>
      <c r="AT386" s="200" t="s">
        <v>294</v>
      </c>
      <c r="AU386" s="200" t="s">
        <v>120</v>
      </c>
      <c r="AY386" s="18" t="s">
        <v>292</v>
      </c>
      <c r="BE386" s="201">
        <f t="shared" si="24"/>
        <v>0</v>
      </c>
      <c r="BF386" s="201">
        <f t="shared" si="25"/>
        <v>0</v>
      </c>
      <c r="BG386" s="201">
        <f t="shared" si="26"/>
        <v>0</v>
      </c>
      <c r="BH386" s="201">
        <f t="shared" si="27"/>
        <v>0</v>
      </c>
      <c r="BI386" s="201">
        <f t="shared" si="28"/>
        <v>0</v>
      </c>
      <c r="BJ386" s="18" t="s">
        <v>85</v>
      </c>
      <c r="BK386" s="201">
        <f t="shared" si="29"/>
        <v>0</v>
      </c>
      <c r="BL386" s="18" t="s">
        <v>299</v>
      </c>
      <c r="BM386" s="200" t="s">
        <v>7468</v>
      </c>
    </row>
    <row r="387" spans="1:65" s="2" customFormat="1" ht="21.75" customHeight="1">
      <c r="A387" s="35"/>
      <c r="B387" s="36"/>
      <c r="C387" s="246" t="s">
        <v>966</v>
      </c>
      <c r="D387" s="246" t="s">
        <v>626</v>
      </c>
      <c r="E387" s="247" t="s">
        <v>6515</v>
      </c>
      <c r="F387" s="248" t="s">
        <v>7469</v>
      </c>
      <c r="G387" s="249" t="s">
        <v>581</v>
      </c>
      <c r="H387" s="250">
        <v>34</v>
      </c>
      <c r="I387" s="251"/>
      <c r="J387" s="252">
        <f t="shared" si="20"/>
        <v>0</v>
      </c>
      <c r="K387" s="248" t="s">
        <v>298</v>
      </c>
      <c r="L387" s="253"/>
      <c r="M387" s="254" t="s">
        <v>1</v>
      </c>
      <c r="N387" s="255" t="s">
        <v>42</v>
      </c>
      <c r="O387" s="72"/>
      <c r="P387" s="198">
        <f t="shared" si="21"/>
        <v>0</v>
      </c>
      <c r="Q387" s="198">
        <v>0.19600000000000001</v>
      </c>
      <c r="R387" s="198">
        <f t="shared" si="22"/>
        <v>6.6640000000000006</v>
      </c>
      <c r="S387" s="198">
        <v>0</v>
      </c>
      <c r="T387" s="199">
        <f t="shared" si="23"/>
        <v>0</v>
      </c>
      <c r="U387" s="35"/>
      <c r="V387" s="35"/>
      <c r="W387" s="35"/>
      <c r="X387" s="35"/>
      <c r="Y387" s="35"/>
      <c r="Z387" s="35"/>
      <c r="AA387" s="35"/>
      <c r="AB387" s="35"/>
      <c r="AC387" s="35"/>
      <c r="AD387" s="35"/>
      <c r="AE387" s="35"/>
      <c r="AR387" s="200" t="s">
        <v>357</v>
      </c>
      <c r="AT387" s="200" t="s">
        <v>626</v>
      </c>
      <c r="AU387" s="200" t="s">
        <v>120</v>
      </c>
      <c r="AY387" s="18" t="s">
        <v>292</v>
      </c>
      <c r="BE387" s="201">
        <f t="shared" si="24"/>
        <v>0</v>
      </c>
      <c r="BF387" s="201">
        <f t="shared" si="25"/>
        <v>0</v>
      </c>
      <c r="BG387" s="201">
        <f t="shared" si="26"/>
        <v>0</v>
      </c>
      <c r="BH387" s="201">
        <f t="shared" si="27"/>
        <v>0</v>
      </c>
      <c r="BI387" s="201">
        <f t="shared" si="28"/>
        <v>0</v>
      </c>
      <c r="BJ387" s="18" t="s">
        <v>85</v>
      </c>
      <c r="BK387" s="201">
        <f t="shared" si="29"/>
        <v>0</v>
      </c>
      <c r="BL387" s="18" t="s">
        <v>299</v>
      </c>
      <c r="BM387" s="200" t="s">
        <v>7470</v>
      </c>
    </row>
    <row r="388" spans="1:65" s="2" customFormat="1" ht="24.2" customHeight="1">
      <c r="A388" s="35"/>
      <c r="B388" s="36"/>
      <c r="C388" s="189" t="s">
        <v>970</v>
      </c>
      <c r="D388" s="189" t="s">
        <v>294</v>
      </c>
      <c r="E388" s="190" t="s">
        <v>7471</v>
      </c>
      <c r="F388" s="191" t="s">
        <v>7472</v>
      </c>
      <c r="G388" s="192" t="s">
        <v>307</v>
      </c>
      <c r="H388" s="193">
        <v>88.83</v>
      </c>
      <c r="I388" s="194"/>
      <c r="J388" s="195">
        <f t="shared" si="20"/>
        <v>0</v>
      </c>
      <c r="K388" s="191" t="s">
        <v>298</v>
      </c>
      <c r="L388" s="40"/>
      <c r="M388" s="196" t="s">
        <v>1</v>
      </c>
      <c r="N388" s="197" t="s">
        <v>42</v>
      </c>
      <c r="O388" s="72"/>
      <c r="P388" s="198">
        <f t="shared" si="21"/>
        <v>0</v>
      </c>
      <c r="Q388" s="198">
        <v>0</v>
      </c>
      <c r="R388" s="198">
        <f t="shared" si="22"/>
        <v>0</v>
      </c>
      <c r="S388" s="198">
        <v>0</v>
      </c>
      <c r="T388" s="199">
        <f t="shared" si="23"/>
        <v>0</v>
      </c>
      <c r="U388" s="35"/>
      <c r="V388" s="35"/>
      <c r="W388" s="35"/>
      <c r="X388" s="35"/>
      <c r="Y388" s="35"/>
      <c r="Z388" s="35"/>
      <c r="AA388" s="35"/>
      <c r="AB388" s="35"/>
      <c r="AC388" s="35"/>
      <c r="AD388" s="35"/>
      <c r="AE388" s="35"/>
      <c r="AR388" s="200" t="s">
        <v>299</v>
      </c>
      <c r="AT388" s="200" t="s">
        <v>294</v>
      </c>
      <c r="AU388" s="200" t="s">
        <v>120</v>
      </c>
      <c r="AY388" s="18" t="s">
        <v>292</v>
      </c>
      <c r="BE388" s="201">
        <f t="shared" si="24"/>
        <v>0</v>
      </c>
      <c r="BF388" s="201">
        <f t="shared" si="25"/>
        <v>0</v>
      </c>
      <c r="BG388" s="201">
        <f t="shared" si="26"/>
        <v>0</v>
      </c>
      <c r="BH388" s="201">
        <f t="shared" si="27"/>
        <v>0</v>
      </c>
      <c r="BI388" s="201">
        <f t="shared" si="28"/>
        <v>0</v>
      </c>
      <c r="BJ388" s="18" t="s">
        <v>85</v>
      </c>
      <c r="BK388" s="201">
        <f t="shared" si="29"/>
        <v>0</v>
      </c>
      <c r="BL388" s="18" t="s">
        <v>299</v>
      </c>
      <c r="BM388" s="200" t="s">
        <v>7473</v>
      </c>
    </row>
    <row r="389" spans="1:65" s="14" customFormat="1" ht="22.5">
      <c r="B389" s="213"/>
      <c r="C389" s="214"/>
      <c r="D389" s="204" t="s">
        <v>301</v>
      </c>
      <c r="E389" s="215" t="s">
        <v>1</v>
      </c>
      <c r="F389" s="216" t="s">
        <v>7474</v>
      </c>
      <c r="G389" s="214"/>
      <c r="H389" s="217">
        <v>68.459999999999994</v>
      </c>
      <c r="I389" s="218"/>
      <c r="J389" s="214"/>
      <c r="K389" s="214"/>
      <c r="L389" s="219"/>
      <c r="M389" s="220"/>
      <c r="N389" s="221"/>
      <c r="O389" s="221"/>
      <c r="P389" s="221"/>
      <c r="Q389" s="221"/>
      <c r="R389" s="221"/>
      <c r="S389" s="221"/>
      <c r="T389" s="222"/>
      <c r="AT389" s="223" t="s">
        <v>301</v>
      </c>
      <c r="AU389" s="223" t="s">
        <v>120</v>
      </c>
      <c r="AV389" s="14" t="s">
        <v>120</v>
      </c>
      <c r="AW389" s="14" t="s">
        <v>32</v>
      </c>
      <c r="AX389" s="14" t="s">
        <v>77</v>
      </c>
      <c r="AY389" s="223" t="s">
        <v>292</v>
      </c>
    </row>
    <row r="390" spans="1:65" s="14" customFormat="1" ht="11.25">
      <c r="B390" s="213"/>
      <c r="C390" s="214"/>
      <c r="D390" s="204" t="s">
        <v>301</v>
      </c>
      <c r="E390" s="215" t="s">
        <v>1</v>
      </c>
      <c r="F390" s="216" t="s">
        <v>7475</v>
      </c>
      <c r="G390" s="214"/>
      <c r="H390" s="217">
        <v>20.37</v>
      </c>
      <c r="I390" s="218"/>
      <c r="J390" s="214"/>
      <c r="K390" s="214"/>
      <c r="L390" s="219"/>
      <c r="M390" s="220"/>
      <c r="N390" s="221"/>
      <c r="O390" s="221"/>
      <c r="P390" s="221"/>
      <c r="Q390" s="221"/>
      <c r="R390" s="221"/>
      <c r="S390" s="221"/>
      <c r="T390" s="222"/>
      <c r="AT390" s="223" t="s">
        <v>301</v>
      </c>
      <c r="AU390" s="223" t="s">
        <v>120</v>
      </c>
      <c r="AV390" s="14" t="s">
        <v>120</v>
      </c>
      <c r="AW390" s="14" t="s">
        <v>32</v>
      </c>
      <c r="AX390" s="14" t="s">
        <v>77</v>
      </c>
      <c r="AY390" s="223" t="s">
        <v>292</v>
      </c>
    </row>
    <row r="391" spans="1:65" s="15" customFormat="1" ht="11.25">
      <c r="B391" s="224"/>
      <c r="C391" s="225"/>
      <c r="D391" s="204" t="s">
        <v>301</v>
      </c>
      <c r="E391" s="226" t="s">
        <v>1</v>
      </c>
      <c r="F391" s="227" t="s">
        <v>304</v>
      </c>
      <c r="G391" s="225"/>
      <c r="H391" s="228">
        <v>88.83</v>
      </c>
      <c r="I391" s="229"/>
      <c r="J391" s="225"/>
      <c r="K391" s="225"/>
      <c r="L391" s="230"/>
      <c r="M391" s="231"/>
      <c r="N391" s="232"/>
      <c r="O391" s="232"/>
      <c r="P391" s="232"/>
      <c r="Q391" s="232"/>
      <c r="R391" s="232"/>
      <c r="S391" s="232"/>
      <c r="T391" s="233"/>
      <c r="AT391" s="234" t="s">
        <v>301</v>
      </c>
      <c r="AU391" s="234" t="s">
        <v>120</v>
      </c>
      <c r="AV391" s="15" t="s">
        <v>299</v>
      </c>
      <c r="AW391" s="15" t="s">
        <v>32</v>
      </c>
      <c r="AX391" s="15" t="s">
        <v>85</v>
      </c>
      <c r="AY391" s="234" t="s">
        <v>292</v>
      </c>
    </row>
    <row r="392" spans="1:65" s="2" customFormat="1" ht="16.5" customHeight="1">
      <c r="A392" s="35"/>
      <c r="B392" s="36"/>
      <c r="C392" s="189" t="s">
        <v>975</v>
      </c>
      <c r="D392" s="189" t="s">
        <v>294</v>
      </c>
      <c r="E392" s="190" t="s">
        <v>5795</v>
      </c>
      <c r="F392" s="191" t="s">
        <v>5796</v>
      </c>
      <c r="G392" s="192" t="s">
        <v>407</v>
      </c>
      <c r="H392" s="193">
        <v>1236</v>
      </c>
      <c r="I392" s="194"/>
      <c r="J392" s="195">
        <f>ROUND(I392*H392,2)</f>
        <v>0</v>
      </c>
      <c r="K392" s="191" t="s">
        <v>298</v>
      </c>
      <c r="L392" s="40"/>
      <c r="M392" s="196" t="s">
        <v>1</v>
      </c>
      <c r="N392" s="197" t="s">
        <v>42</v>
      </c>
      <c r="O392" s="72"/>
      <c r="P392" s="198">
        <f>O392*H392</f>
        <v>0</v>
      </c>
      <c r="Q392" s="198">
        <v>1.9000000000000001E-4</v>
      </c>
      <c r="R392" s="198">
        <f>Q392*H392</f>
        <v>0.23484000000000002</v>
      </c>
      <c r="S392" s="198">
        <v>0</v>
      </c>
      <c r="T392" s="199">
        <f>S392*H392</f>
        <v>0</v>
      </c>
      <c r="U392" s="35"/>
      <c r="V392" s="35"/>
      <c r="W392" s="35"/>
      <c r="X392" s="35"/>
      <c r="Y392" s="35"/>
      <c r="Z392" s="35"/>
      <c r="AA392" s="35"/>
      <c r="AB392" s="35"/>
      <c r="AC392" s="35"/>
      <c r="AD392" s="35"/>
      <c r="AE392" s="35"/>
      <c r="AR392" s="200" t="s">
        <v>299</v>
      </c>
      <c r="AT392" s="200" t="s">
        <v>294</v>
      </c>
      <c r="AU392" s="200" t="s">
        <v>120</v>
      </c>
      <c r="AY392" s="18" t="s">
        <v>292</v>
      </c>
      <c r="BE392" s="201">
        <f>IF(N392="základní",J392,0)</f>
        <v>0</v>
      </c>
      <c r="BF392" s="201">
        <f>IF(N392="snížená",J392,0)</f>
        <v>0</v>
      </c>
      <c r="BG392" s="201">
        <f>IF(N392="zákl. přenesená",J392,0)</f>
        <v>0</v>
      </c>
      <c r="BH392" s="201">
        <f>IF(N392="sníž. přenesená",J392,0)</f>
        <v>0</v>
      </c>
      <c r="BI392" s="201">
        <f>IF(N392="nulová",J392,0)</f>
        <v>0</v>
      </c>
      <c r="BJ392" s="18" t="s">
        <v>85</v>
      </c>
      <c r="BK392" s="201">
        <f>ROUND(I392*H392,2)</f>
        <v>0</v>
      </c>
      <c r="BL392" s="18" t="s">
        <v>299</v>
      </c>
      <c r="BM392" s="200" t="s">
        <v>7476</v>
      </c>
    </row>
    <row r="393" spans="1:65" s="2" customFormat="1" ht="16.5" customHeight="1">
      <c r="A393" s="35"/>
      <c r="B393" s="36"/>
      <c r="C393" s="189" t="s">
        <v>979</v>
      </c>
      <c r="D393" s="189" t="s">
        <v>294</v>
      </c>
      <c r="E393" s="190" t="s">
        <v>6518</v>
      </c>
      <c r="F393" s="191" t="s">
        <v>6519</v>
      </c>
      <c r="G393" s="192" t="s">
        <v>407</v>
      </c>
      <c r="H393" s="193">
        <v>635</v>
      </c>
      <c r="I393" s="194"/>
      <c r="J393" s="195">
        <f>ROUND(I393*H393,2)</f>
        <v>0</v>
      </c>
      <c r="K393" s="191" t="s">
        <v>298</v>
      </c>
      <c r="L393" s="40"/>
      <c r="M393" s="196" t="s">
        <v>1</v>
      </c>
      <c r="N393" s="197" t="s">
        <v>42</v>
      </c>
      <c r="O393" s="72"/>
      <c r="P393" s="198">
        <f>O393*H393</f>
        <v>0</v>
      </c>
      <c r="Q393" s="198">
        <v>2.0000000000000001E-4</v>
      </c>
      <c r="R393" s="198">
        <f>Q393*H393</f>
        <v>0.127</v>
      </c>
      <c r="S393" s="198">
        <v>0</v>
      </c>
      <c r="T393" s="199">
        <f>S393*H393</f>
        <v>0</v>
      </c>
      <c r="U393" s="35"/>
      <c r="V393" s="35"/>
      <c r="W393" s="35"/>
      <c r="X393" s="35"/>
      <c r="Y393" s="35"/>
      <c r="Z393" s="35"/>
      <c r="AA393" s="35"/>
      <c r="AB393" s="35"/>
      <c r="AC393" s="35"/>
      <c r="AD393" s="35"/>
      <c r="AE393" s="35"/>
      <c r="AR393" s="200" t="s">
        <v>299</v>
      </c>
      <c r="AT393" s="200" t="s">
        <v>294</v>
      </c>
      <c r="AU393" s="200" t="s">
        <v>120</v>
      </c>
      <c r="AY393" s="18" t="s">
        <v>292</v>
      </c>
      <c r="BE393" s="201">
        <f>IF(N393="základní",J393,0)</f>
        <v>0</v>
      </c>
      <c r="BF393" s="201">
        <f>IF(N393="snížená",J393,0)</f>
        <v>0</v>
      </c>
      <c r="BG393" s="201">
        <f>IF(N393="zákl. přenesená",J393,0)</f>
        <v>0</v>
      </c>
      <c r="BH393" s="201">
        <f>IF(N393="sníž. přenesená",J393,0)</f>
        <v>0</v>
      </c>
      <c r="BI393" s="201">
        <f>IF(N393="nulová",J393,0)</f>
        <v>0</v>
      </c>
      <c r="BJ393" s="18" t="s">
        <v>85</v>
      </c>
      <c r="BK393" s="201">
        <f>ROUND(I393*H393,2)</f>
        <v>0</v>
      </c>
      <c r="BL393" s="18" t="s">
        <v>299</v>
      </c>
      <c r="BM393" s="200" t="s">
        <v>7477</v>
      </c>
    </row>
    <row r="394" spans="1:65" s="2" customFormat="1" ht="21.75" customHeight="1">
      <c r="A394" s="35"/>
      <c r="B394" s="36"/>
      <c r="C394" s="189" t="s">
        <v>984</v>
      </c>
      <c r="D394" s="189" t="s">
        <v>294</v>
      </c>
      <c r="E394" s="190" t="s">
        <v>7478</v>
      </c>
      <c r="F394" s="191" t="s">
        <v>7479</v>
      </c>
      <c r="G394" s="192" t="s">
        <v>407</v>
      </c>
      <c r="H394" s="193">
        <v>1871</v>
      </c>
      <c r="I394" s="194"/>
      <c r="J394" s="195">
        <f>ROUND(I394*H394,2)</f>
        <v>0</v>
      </c>
      <c r="K394" s="191" t="s">
        <v>298</v>
      </c>
      <c r="L394" s="40"/>
      <c r="M394" s="196" t="s">
        <v>1</v>
      </c>
      <c r="N394" s="197" t="s">
        <v>42</v>
      </c>
      <c r="O394" s="72"/>
      <c r="P394" s="198">
        <f>O394*H394</f>
        <v>0</v>
      </c>
      <c r="Q394" s="198">
        <v>6.0000000000000002E-5</v>
      </c>
      <c r="R394" s="198">
        <f>Q394*H394</f>
        <v>0.11226</v>
      </c>
      <c r="S394" s="198">
        <v>0</v>
      </c>
      <c r="T394" s="199">
        <f>S394*H394</f>
        <v>0</v>
      </c>
      <c r="U394" s="35"/>
      <c r="V394" s="35"/>
      <c r="W394" s="35"/>
      <c r="X394" s="35"/>
      <c r="Y394" s="35"/>
      <c r="Z394" s="35"/>
      <c r="AA394" s="35"/>
      <c r="AB394" s="35"/>
      <c r="AC394" s="35"/>
      <c r="AD394" s="35"/>
      <c r="AE394" s="35"/>
      <c r="AR394" s="200" t="s">
        <v>299</v>
      </c>
      <c r="AT394" s="200" t="s">
        <v>294</v>
      </c>
      <c r="AU394" s="200" t="s">
        <v>120</v>
      </c>
      <c r="AY394" s="18" t="s">
        <v>292</v>
      </c>
      <c r="BE394" s="201">
        <f>IF(N394="základní",J394,0)</f>
        <v>0</v>
      </c>
      <c r="BF394" s="201">
        <f>IF(N394="snížená",J394,0)</f>
        <v>0</v>
      </c>
      <c r="BG394" s="201">
        <f>IF(N394="zákl. přenesená",J394,0)</f>
        <v>0</v>
      </c>
      <c r="BH394" s="201">
        <f>IF(N394="sníž. přenesená",J394,0)</f>
        <v>0</v>
      </c>
      <c r="BI394" s="201">
        <f>IF(N394="nulová",J394,0)</f>
        <v>0</v>
      </c>
      <c r="BJ394" s="18" t="s">
        <v>85</v>
      </c>
      <c r="BK394" s="201">
        <f>ROUND(I394*H394,2)</f>
        <v>0</v>
      </c>
      <c r="BL394" s="18" t="s">
        <v>299</v>
      </c>
      <c r="BM394" s="200" t="s">
        <v>7480</v>
      </c>
    </row>
    <row r="395" spans="1:65" s="12" customFormat="1" ht="22.9" customHeight="1">
      <c r="B395" s="173"/>
      <c r="C395" s="174"/>
      <c r="D395" s="175" t="s">
        <v>76</v>
      </c>
      <c r="E395" s="187" t="s">
        <v>362</v>
      </c>
      <c r="F395" s="187" t="s">
        <v>1435</v>
      </c>
      <c r="G395" s="174"/>
      <c r="H395" s="174"/>
      <c r="I395" s="177"/>
      <c r="J395" s="188">
        <f>BK395</f>
        <v>0</v>
      </c>
      <c r="K395" s="174"/>
      <c r="L395" s="179"/>
      <c r="M395" s="180"/>
      <c r="N395" s="181"/>
      <c r="O395" s="181"/>
      <c r="P395" s="182">
        <f>SUM(P396:P400)</f>
        <v>0</v>
      </c>
      <c r="Q395" s="181"/>
      <c r="R395" s="182">
        <f>SUM(R396:R400)</f>
        <v>0.39004415999999997</v>
      </c>
      <c r="S395" s="181"/>
      <c r="T395" s="183">
        <f>SUM(T396:T400)</f>
        <v>0</v>
      </c>
      <c r="AR395" s="184" t="s">
        <v>85</v>
      </c>
      <c r="AT395" s="185" t="s">
        <v>76</v>
      </c>
      <c r="AU395" s="185" t="s">
        <v>85</v>
      </c>
      <c r="AY395" s="184" t="s">
        <v>292</v>
      </c>
      <c r="BK395" s="186">
        <f>SUM(BK396:BK400)</f>
        <v>0</v>
      </c>
    </row>
    <row r="396" spans="1:65" s="2" customFormat="1" ht="24.2" customHeight="1">
      <c r="A396" s="35"/>
      <c r="B396" s="36"/>
      <c r="C396" s="189" t="s">
        <v>989</v>
      </c>
      <c r="D396" s="189" t="s">
        <v>294</v>
      </c>
      <c r="E396" s="190" t="s">
        <v>6902</v>
      </c>
      <c r="F396" s="191" t="s">
        <v>7481</v>
      </c>
      <c r="G396" s="192" t="s">
        <v>297</v>
      </c>
      <c r="H396" s="193">
        <v>1083.4559999999999</v>
      </c>
      <c r="I396" s="194"/>
      <c r="J396" s="195">
        <f>ROUND(I396*H396,2)</f>
        <v>0</v>
      </c>
      <c r="K396" s="191" t="s">
        <v>298</v>
      </c>
      <c r="L396" s="40"/>
      <c r="M396" s="196" t="s">
        <v>1</v>
      </c>
      <c r="N396" s="197" t="s">
        <v>42</v>
      </c>
      <c r="O396" s="72"/>
      <c r="P396" s="198">
        <f>O396*H396</f>
        <v>0</v>
      </c>
      <c r="Q396" s="198">
        <v>3.6000000000000002E-4</v>
      </c>
      <c r="R396" s="198">
        <f>Q396*H396</f>
        <v>0.39004415999999997</v>
      </c>
      <c r="S396" s="198">
        <v>0</v>
      </c>
      <c r="T396" s="199">
        <f>S396*H396</f>
        <v>0</v>
      </c>
      <c r="U396" s="35"/>
      <c r="V396" s="35"/>
      <c r="W396" s="35"/>
      <c r="X396" s="35"/>
      <c r="Y396" s="35"/>
      <c r="Z396" s="35"/>
      <c r="AA396" s="35"/>
      <c r="AB396" s="35"/>
      <c r="AC396" s="35"/>
      <c r="AD396" s="35"/>
      <c r="AE396" s="35"/>
      <c r="AR396" s="200" t="s">
        <v>299</v>
      </c>
      <c r="AT396" s="200" t="s">
        <v>294</v>
      </c>
      <c r="AU396" s="200" t="s">
        <v>120</v>
      </c>
      <c r="AY396" s="18" t="s">
        <v>292</v>
      </c>
      <c r="BE396" s="201">
        <f>IF(N396="základní",J396,0)</f>
        <v>0</v>
      </c>
      <c r="BF396" s="201">
        <f>IF(N396="snížená",J396,0)</f>
        <v>0</v>
      </c>
      <c r="BG396" s="201">
        <f>IF(N396="zákl. přenesená",J396,0)</f>
        <v>0</v>
      </c>
      <c r="BH396" s="201">
        <f>IF(N396="sníž. přenesená",J396,0)</f>
        <v>0</v>
      </c>
      <c r="BI396" s="201">
        <f>IF(N396="nulová",J396,0)</f>
        <v>0</v>
      </c>
      <c r="BJ396" s="18" t="s">
        <v>85</v>
      </c>
      <c r="BK396" s="201">
        <f>ROUND(I396*H396,2)</f>
        <v>0</v>
      </c>
      <c r="BL396" s="18" t="s">
        <v>299</v>
      </c>
      <c r="BM396" s="200" t="s">
        <v>7482</v>
      </c>
    </row>
    <row r="397" spans="1:65" s="13" customFormat="1" ht="11.25">
      <c r="B397" s="202"/>
      <c r="C397" s="203"/>
      <c r="D397" s="204" t="s">
        <v>301</v>
      </c>
      <c r="E397" s="205" t="s">
        <v>1</v>
      </c>
      <c r="F397" s="206" t="s">
        <v>7483</v>
      </c>
      <c r="G397" s="203"/>
      <c r="H397" s="205" t="s">
        <v>1</v>
      </c>
      <c r="I397" s="207"/>
      <c r="J397" s="203"/>
      <c r="K397" s="203"/>
      <c r="L397" s="208"/>
      <c r="M397" s="209"/>
      <c r="N397" s="210"/>
      <c r="O397" s="210"/>
      <c r="P397" s="210"/>
      <c r="Q397" s="210"/>
      <c r="R397" s="210"/>
      <c r="S397" s="210"/>
      <c r="T397" s="211"/>
      <c r="AT397" s="212" t="s">
        <v>301</v>
      </c>
      <c r="AU397" s="212" t="s">
        <v>120</v>
      </c>
      <c r="AV397" s="13" t="s">
        <v>85</v>
      </c>
      <c r="AW397" s="13" t="s">
        <v>32</v>
      </c>
      <c r="AX397" s="13" t="s">
        <v>77</v>
      </c>
      <c r="AY397" s="212" t="s">
        <v>292</v>
      </c>
    </row>
    <row r="398" spans="1:65" s="14" customFormat="1" ht="11.25">
      <c r="B398" s="213"/>
      <c r="C398" s="214"/>
      <c r="D398" s="204" t="s">
        <v>301</v>
      </c>
      <c r="E398" s="215" t="s">
        <v>1</v>
      </c>
      <c r="F398" s="216" t="s">
        <v>7484</v>
      </c>
      <c r="G398" s="214"/>
      <c r="H398" s="217">
        <v>984.96</v>
      </c>
      <c r="I398" s="218"/>
      <c r="J398" s="214"/>
      <c r="K398" s="214"/>
      <c r="L398" s="219"/>
      <c r="M398" s="220"/>
      <c r="N398" s="221"/>
      <c r="O398" s="221"/>
      <c r="P398" s="221"/>
      <c r="Q398" s="221"/>
      <c r="R398" s="221"/>
      <c r="S398" s="221"/>
      <c r="T398" s="222"/>
      <c r="AT398" s="223" t="s">
        <v>301</v>
      </c>
      <c r="AU398" s="223" t="s">
        <v>120</v>
      </c>
      <c r="AV398" s="14" t="s">
        <v>120</v>
      </c>
      <c r="AW398" s="14" t="s">
        <v>32</v>
      </c>
      <c r="AX398" s="14" t="s">
        <v>77</v>
      </c>
      <c r="AY398" s="223" t="s">
        <v>292</v>
      </c>
    </row>
    <row r="399" spans="1:65" s="15" customFormat="1" ht="11.25">
      <c r="B399" s="224"/>
      <c r="C399" s="225"/>
      <c r="D399" s="204" t="s">
        <v>301</v>
      </c>
      <c r="E399" s="226" t="s">
        <v>1</v>
      </c>
      <c r="F399" s="227" t="s">
        <v>304</v>
      </c>
      <c r="G399" s="225"/>
      <c r="H399" s="228">
        <v>984.96</v>
      </c>
      <c r="I399" s="229"/>
      <c r="J399" s="225"/>
      <c r="K399" s="225"/>
      <c r="L399" s="230"/>
      <c r="M399" s="231"/>
      <c r="N399" s="232"/>
      <c r="O399" s="232"/>
      <c r="P399" s="232"/>
      <c r="Q399" s="232"/>
      <c r="R399" s="232"/>
      <c r="S399" s="232"/>
      <c r="T399" s="233"/>
      <c r="AT399" s="234" t="s">
        <v>301</v>
      </c>
      <c r="AU399" s="234" t="s">
        <v>120</v>
      </c>
      <c r="AV399" s="15" t="s">
        <v>299</v>
      </c>
      <c r="AW399" s="15" t="s">
        <v>32</v>
      </c>
      <c r="AX399" s="15" t="s">
        <v>77</v>
      </c>
      <c r="AY399" s="234" t="s">
        <v>292</v>
      </c>
    </row>
    <row r="400" spans="1:65" s="14" customFormat="1" ht="11.25">
      <c r="B400" s="213"/>
      <c r="C400" s="214"/>
      <c r="D400" s="204" t="s">
        <v>301</v>
      </c>
      <c r="E400" s="215" t="s">
        <v>1</v>
      </c>
      <c r="F400" s="216" t="s">
        <v>7485</v>
      </c>
      <c r="G400" s="214"/>
      <c r="H400" s="217">
        <v>1083.4559999999999</v>
      </c>
      <c r="I400" s="218"/>
      <c r="J400" s="214"/>
      <c r="K400" s="214"/>
      <c r="L400" s="219"/>
      <c r="M400" s="220"/>
      <c r="N400" s="221"/>
      <c r="O400" s="221"/>
      <c r="P400" s="221"/>
      <c r="Q400" s="221"/>
      <c r="R400" s="221"/>
      <c r="S400" s="221"/>
      <c r="T400" s="222"/>
      <c r="AT400" s="223" t="s">
        <v>301</v>
      </c>
      <c r="AU400" s="223" t="s">
        <v>120</v>
      </c>
      <c r="AV400" s="14" t="s">
        <v>120</v>
      </c>
      <c r="AW400" s="14" t="s">
        <v>32</v>
      </c>
      <c r="AX400" s="14" t="s">
        <v>85</v>
      </c>
      <c r="AY400" s="223" t="s">
        <v>292</v>
      </c>
    </row>
    <row r="401" spans="1:65" s="12" customFormat="1" ht="22.9" customHeight="1">
      <c r="B401" s="173"/>
      <c r="C401" s="174"/>
      <c r="D401" s="175" t="s">
        <v>76</v>
      </c>
      <c r="E401" s="187" t="s">
        <v>1488</v>
      </c>
      <c r="F401" s="187" t="s">
        <v>1489</v>
      </c>
      <c r="G401" s="174"/>
      <c r="H401" s="174"/>
      <c r="I401" s="177"/>
      <c r="J401" s="188">
        <f>BK401</f>
        <v>0</v>
      </c>
      <c r="K401" s="174"/>
      <c r="L401" s="179"/>
      <c r="M401" s="180"/>
      <c r="N401" s="181"/>
      <c r="O401" s="181"/>
      <c r="P401" s="182">
        <f>P402</f>
        <v>0</v>
      </c>
      <c r="Q401" s="181"/>
      <c r="R401" s="182">
        <f>R402</f>
        <v>0</v>
      </c>
      <c r="S401" s="181"/>
      <c r="T401" s="183">
        <f>T402</f>
        <v>0</v>
      </c>
      <c r="AR401" s="184" t="s">
        <v>85</v>
      </c>
      <c r="AT401" s="185" t="s">
        <v>76</v>
      </c>
      <c r="AU401" s="185" t="s">
        <v>85</v>
      </c>
      <c r="AY401" s="184" t="s">
        <v>292</v>
      </c>
      <c r="BK401" s="186">
        <f>BK402</f>
        <v>0</v>
      </c>
    </row>
    <row r="402" spans="1:65" s="2" customFormat="1" ht="24.2" customHeight="1">
      <c r="A402" s="35"/>
      <c r="B402" s="36"/>
      <c r="C402" s="189" t="s">
        <v>1157</v>
      </c>
      <c r="D402" s="189" t="s">
        <v>294</v>
      </c>
      <c r="E402" s="190" t="s">
        <v>4853</v>
      </c>
      <c r="F402" s="191" t="s">
        <v>4854</v>
      </c>
      <c r="G402" s="192" t="s">
        <v>365</v>
      </c>
      <c r="H402" s="193">
        <v>749</v>
      </c>
      <c r="I402" s="194"/>
      <c r="J402" s="195">
        <f>ROUND(I402*H402,2)</f>
        <v>0</v>
      </c>
      <c r="K402" s="191" t="s">
        <v>298</v>
      </c>
      <c r="L402" s="40"/>
      <c r="M402" s="196" t="s">
        <v>1</v>
      </c>
      <c r="N402" s="197" t="s">
        <v>42</v>
      </c>
      <c r="O402" s="72"/>
      <c r="P402" s="198">
        <f>O402*H402</f>
        <v>0</v>
      </c>
      <c r="Q402" s="198">
        <v>0</v>
      </c>
      <c r="R402" s="198">
        <f>Q402*H402</f>
        <v>0</v>
      </c>
      <c r="S402" s="198">
        <v>0</v>
      </c>
      <c r="T402" s="199">
        <f>S402*H402</f>
        <v>0</v>
      </c>
      <c r="U402" s="35"/>
      <c r="V402" s="35"/>
      <c r="W402" s="35"/>
      <c r="X402" s="35"/>
      <c r="Y402" s="35"/>
      <c r="Z402" s="35"/>
      <c r="AA402" s="35"/>
      <c r="AB402" s="35"/>
      <c r="AC402" s="35"/>
      <c r="AD402" s="35"/>
      <c r="AE402" s="35"/>
      <c r="AR402" s="200" t="s">
        <v>299</v>
      </c>
      <c r="AT402" s="200" t="s">
        <v>294</v>
      </c>
      <c r="AU402" s="200" t="s">
        <v>120</v>
      </c>
      <c r="AY402" s="18" t="s">
        <v>292</v>
      </c>
      <c r="BE402" s="201">
        <f>IF(N402="základní",J402,0)</f>
        <v>0</v>
      </c>
      <c r="BF402" s="201">
        <f>IF(N402="snížená",J402,0)</f>
        <v>0</v>
      </c>
      <c r="BG402" s="201">
        <f>IF(N402="zákl. přenesená",J402,0)</f>
        <v>0</v>
      </c>
      <c r="BH402" s="201">
        <f>IF(N402="sníž. přenesená",J402,0)</f>
        <v>0</v>
      </c>
      <c r="BI402" s="201">
        <f>IF(N402="nulová",J402,0)</f>
        <v>0</v>
      </c>
      <c r="BJ402" s="18" t="s">
        <v>85</v>
      </c>
      <c r="BK402" s="201">
        <f>ROUND(I402*H402,2)</f>
        <v>0</v>
      </c>
      <c r="BL402" s="18" t="s">
        <v>299</v>
      </c>
      <c r="BM402" s="200" t="s">
        <v>7486</v>
      </c>
    </row>
    <row r="403" spans="1:65" s="12" customFormat="1" ht="25.9" customHeight="1">
      <c r="B403" s="173"/>
      <c r="C403" s="174"/>
      <c r="D403" s="175" t="s">
        <v>76</v>
      </c>
      <c r="E403" s="176" t="s">
        <v>626</v>
      </c>
      <c r="F403" s="176" t="s">
        <v>5801</v>
      </c>
      <c r="G403" s="174"/>
      <c r="H403" s="174"/>
      <c r="I403" s="177"/>
      <c r="J403" s="178">
        <f>BK403</f>
        <v>0</v>
      </c>
      <c r="K403" s="174"/>
      <c r="L403" s="179"/>
      <c r="M403" s="180"/>
      <c r="N403" s="181"/>
      <c r="O403" s="181"/>
      <c r="P403" s="182">
        <f>P404</f>
        <v>0</v>
      </c>
      <c r="Q403" s="181"/>
      <c r="R403" s="182">
        <f>R404</f>
        <v>0.25385999999999997</v>
      </c>
      <c r="S403" s="181"/>
      <c r="T403" s="183">
        <f>T404</f>
        <v>0</v>
      </c>
      <c r="AR403" s="184" t="s">
        <v>317</v>
      </c>
      <c r="AT403" s="185" t="s">
        <v>76</v>
      </c>
      <c r="AU403" s="185" t="s">
        <v>77</v>
      </c>
      <c r="AY403" s="184" t="s">
        <v>292</v>
      </c>
      <c r="BK403" s="186">
        <f>BK404</f>
        <v>0</v>
      </c>
    </row>
    <row r="404" spans="1:65" s="12" customFormat="1" ht="22.9" customHeight="1">
      <c r="B404" s="173"/>
      <c r="C404" s="174"/>
      <c r="D404" s="175" t="s">
        <v>76</v>
      </c>
      <c r="E404" s="187" t="s">
        <v>7487</v>
      </c>
      <c r="F404" s="187" t="s">
        <v>7488</v>
      </c>
      <c r="G404" s="174"/>
      <c r="H404" s="174"/>
      <c r="I404" s="177"/>
      <c r="J404" s="188">
        <f>BK404</f>
        <v>0</v>
      </c>
      <c r="K404" s="174"/>
      <c r="L404" s="179"/>
      <c r="M404" s="180"/>
      <c r="N404" s="181"/>
      <c r="O404" s="181"/>
      <c r="P404" s="182">
        <f>SUM(P405:P410)</f>
        <v>0</v>
      </c>
      <c r="Q404" s="181"/>
      <c r="R404" s="182">
        <f>SUM(R405:R410)</f>
        <v>0.25385999999999997</v>
      </c>
      <c r="S404" s="181"/>
      <c r="T404" s="183">
        <f>SUM(T405:T410)</f>
        <v>0</v>
      </c>
      <c r="AR404" s="184" t="s">
        <v>317</v>
      </c>
      <c r="AT404" s="185" t="s">
        <v>76</v>
      </c>
      <c r="AU404" s="185" t="s">
        <v>85</v>
      </c>
      <c r="AY404" s="184" t="s">
        <v>292</v>
      </c>
      <c r="BK404" s="186">
        <f>SUM(BK405:BK410)</f>
        <v>0</v>
      </c>
    </row>
    <row r="405" spans="1:65" s="2" customFormat="1" ht="21.75" customHeight="1">
      <c r="A405" s="35"/>
      <c r="B405" s="36"/>
      <c r="C405" s="189" t="s">
        <v>530</v>
      </c>
      <c r="D405" s="189" t="s">
        <v>294</v>
      </c>
      <c r="E405" s="190" t="s">
        <v>7489</v>
      </c>
      <c r="F405" s="191" t="s">
        <v>7490</v>
      </c>
      <c r="G405" s="192" t="s">
        <v>407</v>
      </c>
      <c r="H405" s="193">
        <v>26</v>
      </c>
      <c r="I405" s="194"/>
      <c r="J405" s="195">
        <f>ROUND(I405*H405,2)</f>
        <v>0</v>
      </c>
      <c r="K405" s="191" t="s">
        <v>298</v>
      </c>
      <c r="L405" s="40"/>
      <c r="M405" s="196" t="s">
        <v>1</v>
      </c>
      <c r="N405" s="197" t="s">
        <v>42</v>
      </c>
      <c r="O405" s="72"/>
      <c r="P405" s="198">
        <f>O405*H405</f>
        <v>0</v>
      </c>
      <c r="Q405" s="198">
        <v>4.8500000000000001E-3</v>
      </c>
      <c r="R405" s="198">
        <f>Q405*H405</f>
        <v>0.12609999999999999</v>
      </c>
      <c r="S405" s="198">
        <v>0</v>
      </c>
      <c r="T405" s="199">
        <f>S405*H405</f>
        <v>0</v>
      </c>
      <c r="U405" s="35"/>
      <c r="V405" s="35"/>
      <c r="W405" s="35"/>
      <c r="X405" s="35"/>
      <c r="Y405" s="35"/>
      <c r="Z405" s="35"/>
      <c r="AA405" s="35"/>
      <c r="AB405" s="35"/>
      <c r="AC405" s="35"/>
      <c r="AD405" s="35"/>
      <c r="AE405" s="35"/>
      <c r="AR405" s="200" t="s">
        <v>829</v>
      </c>
      <c r="AT405" s="200" t="s">
        <v>294</v>
      </c>
      <c r="AU405" s="200" t="s">
        <v>120</v>
      </c>
      <c r="AY405" s="18" t="s">
        <v>292</v>
      </c>
      <c r="BE405" s="201">
        <f>IF(N405="základní",J405,0)</f>
        <v>0</v>
      </c>
      <c r="BF405" s="201">
        <f>IF(N405="snížená",J405,0)</f>
        <v>0</v>
      </c>
      <c r="BG405" s="201">
        <f>IF(N405="zákl. přenesená",J405,0)</f>
        <v>0</v>
      </c>
      <c r="BH405" s="201">
        <f>IF(N405="sníž. přenesená",J405,0)</f>
        <v>0</v>
      </c>
      <c r="BI405" s="201">
        <f>IF(N405="nulová",J405,0)</f>
        <v>0</v>
      </c>
      <c r="BJ405" s="18" t="s">
        <v>85</v>
      </c>
      <c r="BK405" s="201">
        <f>ROUND(I405*H405,2)</f>
        <v>0</v>
      </c>
      <c r="BL405" s="18" t="s">
        <v>829</v>
      </c>
      <c r="BM405" s="200" t="s">
        <v>7491</v>
      </c>
    </row>
    <row r="406" spans="1:65" s="14" customFormat="1" ht="11.25">
      <c r="B406" s="213"/>
      <c r="C406" s="214"/>
      <c r="D406" s="204" t="s">
        <v>301</v>
      </c>
      <c r="E406" s="215" t="s">
        <v>1</v>
      </c>
      <c r="F406" s="216" t="s">
        <v>7492</v>
      </c>
      <c r="G406" s="214"/>
      <c r="H406" s="217">
        <v>26</v>
      </c>
      <c r="I406" s="218"/>
      <c r="J406" s="214"/>
      <c r="K406" s="214"/>
      <c r="L406" s="219"/>
      <c r="M406" s="220"/>
      <c r="N406" s="221"/>
      <c r="O406" s="221"/>
      <c r="P406" s="221"/>
      <c r="Q406" s="221"/>
      <c r="R406" s="221"/>
      <c r="S406" s="221"/>
      <c r="T406" s="222"/>
      <c r="AT406" s="223" t="s">
        <v>301</v>
      </c>
      <c r="AU406" s="223" t="s">
        <v>120</v>
      </c>
      <c r="AV406" s="14" t="s">
        <v>120</v>
      </c>
      <c r="AW406" s="14" t="s">
        <v>32</v>
      </c>
      <c r="AX406" s="14" t="s">
        <v>85</v>
      </c>
      <c r="AY406" s="223" t="s">
        <v>292</v>
      </c>
    </row>
    <row r="407" spans="1:65" s="2" customFormat="1" ht="24.2" customHeight="1">
      <c r="A407" s="35"/>
      <c r="B407" s="36"/>
      <c r="C407" s="246" t="s">
        <v>1178</v>
      </c>
      <c r="D407" s="246" t="s">
        <v>626</v>
      </c>
      <c r="E407" s="247" t="s">
        <v>7493</v>
      </c>
      <c r="F407" s="248" t="s">
        <v>7494</v>
      </c>
      <c r="G407" s="249" t="s">
        <v>407</v>
      </c>
      <c r="H407" s="250">
        <v>26</v>
      </c>
      <c r="I407" s="251"/>
      <c r="J407" s="252">
        <f>ROUND(I407*H407,2)</f>
        <v>0</v>
      </c>
      <c r="K407" s="248" t="s">
        <v>298</v>
      </c>
      <c r="L407" s="253"/>
      <c r="M407" s="254" t="s">
        <v>1</v>
      </c>
      <c r="N407" s="255" t="s">
        <v>42</v>
      </c>
      <c r="O407" s="72"/>
      <c r="P407" s="198">
        <f>O407*H407</f>
        <v>0</v>
      </c>
      <c r="Q407" s="198">
        <v>3.0799999999999998E-3</v>
      </c>
      <c r="R407" s="198">
        <f>Q407*H407</f>
        <v>8.0079999999999998E-2</v>
      </c>
      <c r="S407" s="198">
        <v>0</v>
      </c>
      <c r="T407" s="199">
        <f>S407*H407</f>
        <v>0</v>
      </c>
      <c r="U407" s="35"/>
      <c r="V407" s="35"/>
      <c r="W407" s="35"/>
      <c r="X407" s="35"/>
      <c r="Y407" s="35"/>
      <c r="Z407" s="35"/>
      <c r="AA407" s="35"/>
      <c r="AB407" s="35"/>
      <c r="AC407" s="35"/>
      <c r="AD407" s="35"/>
      <c r="AE407" s="35"/>
      <c r="AR407" s="200" t="s">
        <v>357</v>
      </c>
      <c r="AT407" s="200" t="s">
        <v>626</v>
      </c>
      <c r="AU407" s="200" t="s">
        <v>120</v>
      </c>
      <c r="AY407" s="18" t="s">
        <v>292</v>
      </c>
      <c r="BE407" s="201">
        <f>IF(N407="základní",J407,0)</f>
        <v>0</v>
      </c>
      <c r="BF407" s="201">
        <f>IF(N407="snížená",J407,0)</f>
        <v>0</v>
      </c>
      <c r="BG407" s="201">
        <f>IF(N407="zákl. přenesená",J407,0)</f>
        <v>0</v>
      </c>
      <c r="BH407" s="201">
        <f>IF(N407="sníž. přenesená",J407,0)</f>
        <v>0</v>
      </c>
      <c r="BI407" s="201">
        <f>IF(N407="nulová",J407,0)</f>
        <v>0</v>
      </c>
      <c r="BJ407" s="18" t="s">
        <v>85</v>
      </c>
      <c r="BK407" s="201">
        <f>ROUND(I407*H407,2)</f>
        <v>0</v>
      </c>
      <c r="BL407" s="18" t="s">
        <v>299</v>
      </c>
      <c r="BM407" s="200" t="s">
        <v>7495</v>
      </c>
    </row>
    <row r="408" spans="1:65" s="2" customFormat="1" ht="21.75" customHeight="1">
      <c r="A408" s="35"/>
      <c r="B408" s="36"/>
      <c r="C408" s="189" t="s">
        <v>1184</v>
      </c>
      <c r="D408" s="189" t="s">
        <v>294</v>
      </c>
      <c r="E408" s="190" t="s">
        <v>7496</v>
      </c>
      <c r="F408" s="191" t="s">
        <v>7497</v>
      </c>
      <c r="G408" s="192" t="s">
        <v>407</v>
      </c>
      <c r="H408" s="193">
        <v>4</v>
      </c>
      <c r="I408" s="194"/>
      <c r="J408" s="195">
        <f>ROUND(I408*H408,2)</f>
        <v>0</v>
      </c>
      <c r="K408" s="191" t="s">
        <v>298</v>
      </c>
      <c r="L408" s="40"/>
      <c r="M408" s="196" t="s">
        <v>1</v>
      </c>
      <c r="N408" s="197" t="s">
        <v>42</v>
      </c>
      <c r="O408" s="72"/>
      <c r="P408" s="198">
        <f>O408*H408</f>
        <v>0</v>
      </c>
      <c r="Q408" s="198">
        <v>4.9100000000000003E-3</v>
      </c>
      <c r="R408" s="198">
        <f>Q408*H408</f>
        <v>1.9640000000000001E-2</v>
      </c>
      <c r="S408" s="198">
        <v>0</v>
      </c>
      <c r="T408" s="199">
        <f>S408*H408</f>
        <v>0</v>
      </c>
      <c r="U408" s="35"/>
      <c r="V408" s="35"/>
      <c r="W408" s="35"/>
      <c r="X408" s="35"/>
      <c r="Y408" s="35"/>
      <c r="Z408" s="35"/>
      <c r="AA408" s="35"/>
      <c r="AB408" s="35"/>
      <c r="AC408" s="35"/>
      <c r="AD408" s="35"/>
      <c r="AE408" s="35"/>
      <c r="AR408" s="200" t="s">
        <v>829</v>
      </c>
      <c r="AT408" s="200" t="s">
        <v>294</v>
      </c>
      <c r="AU408" s="200" t="s">
        <v>120</v>
      </c>
      <c r="AY408" s="18" t="s">
        <v>292</v>
      </c>
      <c r="BE408" s="201">
        <f>IF(N408="základní",J408,0)</f>
        <v>0</v>
      </c>
      <c r="BF408" s="201">
        <f>IF(N408="snížená",J408,0)</f>
        <v>0</v>
      </c>
      <c r="BG408" s="201">
        <f>IF(N408="zákl. přenesená",J408,0)</f>
        <v>0</v>
      </c>
      <c r="BH408" s="201">
        <f>IF(N408="sníž. přenesená",J408,0)</f>
        <v>0</v>
      </c>
      <c r="BI408" s="201">
        <f>IF(N408="nulová",J408,0)</f>
        <v>0</v>
      </c>
      <c r="BJ408" s="18" t="s">
        <v>85</v>
      </c>
      <c r="BK408" s="201">
        <f>ROUND(I408*H408,2)</f>
        <v>0</v>
      </c>
      <c r="BL408" s="18" t="s">
        <v>829</v>
      </c>
      <c r="BM408" s="200" t="s">
        <v>7498</v>
      </c>
    </row>
    <row r="409" spans="1:65" s="14" customFormat="1" ht="11.25">
      <c r="B409" s="213"/>
      <c r="C409" s="214"/>
      <c r="D409" s="204" t="s">
        <v>301</v>
      </c>
      <c r="E409" s="215" t="s">
        <v>1</v>
      </c>
      <c r="F409" s="216" t="s">
        <v>7499</v>
      </c>
      <c r="G409" s="214"/>
      <c r="H409" s="217">
        <v>4</v>
      </c>
      <c r="I409" s="218"/>
      <c r="J409" s="214"/>
      <c r="K409" s="214"/>
      <c r="L409" s="219"/>
      <c r="M409" s="220"/>
      <c r="N409" s="221"/>
      <c r="O409" s="221"/>
      <c r="P409" s="221"/>
      <c r="Q409" s="221"/>
      <c r="R409" s="221"/>
      <c r="S409" s="221"/>
      <c r="T409" s="222"/>
      <c r="AT409" s="223" t="s">
        <v>301</v>
      </c>
      <c r="AU409" s="223" t="s">
        <v>120</v>
      </c>
      <c r="AV409" s="14" t="s">
        <v>120</v>
      </c>
      <c r="AW409" s="14" t="s">
        <v>32</v>
      </c>
      <c r="AX409" s="14" t="s">
        <v>85</v>
      </c>
      <c r="AY409" s="223" t="s">
        <v>292</v>
      </c>
    </row>
    <row r="410" spans="1:65" s="2" customFormat="1" ht="24.2" customHeight="1">
      <c r="A410" s="35"/>
      <c r="B410" s="36"/>
      <c r="C410" s="246" t="s">
        <v>1189</v>
      </c>
      <c r="D410" s="246" t="s">
        <v>626</v>
      </c>
      <c r="E410" s="247" t="s">
        <v>7500</v>
      </c>
      <c r="F410" s="248" t="s">
        <v>7501</v>
      </c>
      <c r="G410" s="249" t="s">
        <v>407</v>
      </c>
      <c r="H410" s="250">
        <v>4</v>
      </c>
      <c r="I410" s="251"/>
      <c r="J410" s="252">
        <f>ROUND(I410*H410,2)</f>
        <v>0</v>
      </c>
      <c r="K410" s="248" t="s">
        <v>298</v>
      </c>
      <c r="L410" s="253"/>
      <c r="M410" s="254" t="s">
        <v>1</v>
      </c>
      <c r="N410" s="255" t="s">
        <v>42</v>
      </c>
      <c r="O410" s="72"/>
      <c r="P410" s="198">
        <f>O410*H410</f>
        <v>0</v>
      </c>
      <c r="Q410" s="198">
        <v>7.0099999999999997E-3</v>
      </c>
      <c r="R410" s="198">
        <f>Q410*H410</f>
        <v>2.8039999999999999E-2</v>
      </c>
      <c r="S410" s="198">
        <v>0</v>
      </c>
      <c r="T410" s="199">
        <f>S410*H410</f>
        <v>0</v>
      </c>
      <c r="U410" s="35"/>
      <c r="V410" s="35"/>
      <c r="W410" s="35"/>
      <c r="X410" s="35"/>
      <c r="Y410" s="35"/>
      <c r="Z410" s="35"/>
      <c r="AA410" s="35"/>
      <c r="AB410" s="35"/>
      <c r="AC410" s="35"/>
      <c r="AD410" s="35"/>
      <c r="AE410" s="35"/>
      <c r="AR410" s="200" t="s">
        <v>357</v>
      </c>
      <c r="AT410" s="200" t="s">
        <v>626</v>
      </c>
      <c r="AU410" s="200" t="s">
        <v>120</v>
      </c>
      <c r="AY410" s="18" t="s">
        <v>292</v>
      </c>
      <c r="BE410" s="201">
        <f>IF(N410="základní",J410,0)</f>
        <v>0</v>
      </c>
      <c r="BF410" s="201">
        <f>IF(N410="snížená",J410,0)</f>
        <v>0</v>
      </c>
      <c r="BG410" s="201">
        <f>IF(N410="zákl. přenesená",J410,0)</f>
        <v>0</v>
      </c>
      <c r="BH410" s="201">
        <f>IF(N410="sníž. přenesená",J410,0)</f>
        <v>0</v>
      </c>
      <c r="BI410" s="201">
        <f>IF(N410="nulová",J410,0)</f>
        <v>0</v>
      </c>
      <c r="BJ410" s="18" t="s">
        <v>85</v>
      </c>
      <c r="BK410" s="201">
        <f>ROUND(I410*H410,2)</f>
        <v>0</v>
      </c>
      <c r="BL410" s="18" t="s">
        <v>299</v>
      </c>
      <c r="BM410" s="200" t="s">
        <v>7502</v>
      </c>
    </row>
    <row r="411" spans="1:65" s="12" customFormat="1" ht="25.9" customHeight="1">
      <c r="B411" s="173"/>
      <c r="C411" s="174"/>
      <c r="D411" s="175" t="s">
        <v>76</v>
      </c>
      <c r="E411" s="176" t="s">
        <v>4786</v>
      </c>
      <c r="F411" s="176" t="s">
        <v>4787</v>
      </c>
      <c r="G411" s="174"/>
      <c r="H411" s="174"/>
      <c r="I411" s="177"/>
      <c r="J411" s="178">
        <f>BK411</f>
        <v>0</v>
      </c>
      <c r="K411" s="174"/>
      <c r="L411" s="179"/>
      <c r="M411" s="180"/>
      <c r="N411" s="181"/>
      <c r="O411" s="181"/>
      <c r="P411" s="182">
        <f>SUM(P412:P419)</f>
        <v>0</v>
      </c>
      <c r="Q411" s="181"/>
      <c r="R411" s="182">
        <f>SUM(R412:R419)</f>
        <v>0</v>
      </c>
      <c r="S411" s="181"/>
      <c r="T411" s="183">
        <f>SUM(T412:T419)</f>
        <v>0</v>
      </c>
      <c r="AR411" s="184" t="s">
        <v>299</v>
      </c>
      <c r="AT411" s="185" t="s">
        <v>76</v>
      </c>
      <c r="AU411" s="185" t="s">
        <v>77</v>
      </c>
      <c r="AY411" s="184" t="s">
        <v>292</v>
      </c>
      <c r="BK411" s="186">
        <f>SUM(BK412:BK419)</f>
        <v>0</v>
      </c>
    </row>
    <row r="412" spans="1:65" s="2" customFormat="1" ht="16.5" customHeight="1">
      <c r="A412" s="35"/>
      <c r="B412" s="36"/>
      <c r="C412" s="189" t="s">
        <v>1194</v>
      </c>
      <c r="D412" s="189" t="s">
        <v>294</v>
      </c>
      <c r="E412" s="190" t="s">
        <v>6276</v>
      </c>
      <c r="F412" s="191" t="s">
        <v>6277</v>
      </c>
      <c r="G412" s="192" t="s">
        <v>337</v>
      </c>
      <c r="H412" s="193">
        <v>52</v>
      </c>
      <c r="I412" s="194"/>
      <c r="J412" s="195">
        <f>ROUND(I412*H412,2)</f>
        <v>0</v>
      </c>
      <c r="K412" s="191" t="s">
        <v>298</v>
      </c>
      <c r="L412" s="40"/>
      <c r="M412" s="196" t="s">
        <v>1</v>
      </c>
      <c r="N412" s="197" t="s">
        <v>42</v>
      </c>
      <c r="O412" s="72"/>
      <c r="P412" s="198">
        <f>O412*H412</f>
        <v>0</v>
      </c>
      <c r="Q412" s="198">
        <v>0</v>
      </c>
      <c r="R412" s="198">
        <f>Q412*H412</f>
        <v>0</v>
      </c>
      <c r="S412" s="198">
        <v>0</v>
      </c>
      <c r="T412" s="199">
        <f>S412*H412</f>
        <v>0</v>
      </c>
      <c r="U412" s="35"/>
      <c r="V412" s="35"/>
      <c r="W412" s="35"/>
      <c r="X412" s="35"/>
      <c r="Y412" s="35"/>
      <c r="Z412" s="35"/>
      <c r="AA412" s="35"/>
      <c r="AB412" s="35"/>
      <c r="AC412" s="35"/>
      <c r="AD412" s="35"/>
      <c r="AE412" s="35"/>
      <c r="AR412" s="200" t="s">
        <v>338</v>
      </c>
      <c r="AT412" s="200" t="s">
        <v>294</v>
      </c>
      <c r="AU412" s="200" t="s">
        <v>85</v>
      </c>
      <c r="AY412" s="18" t="s">
        <v>292</v>
      </c>
      <c r="BE412" s="201">
        <f>IF(N412="základní",J412,0)</f>
        <v>0</v>
      </c>
      <c r="BF412" s="201">
        <f>IF(N412="snížená",J412,0)</f>
        <v>0</v>
      </c>
      <c r="BG412" s="201">
        <f>IF(N412="zákl. přenesená",J412,0)</f>
        <v>0</v>
      </c>
      <c r="BH412" s="201">
        <f>IF(N412="sníž. přenesená",J412,0)</f>
        <v>0</v>
      </c>
      <c r="BI412" s="201">
        <f>IF(N412="nulová",J412,0)</f>
        <v>0</v>
      </c>
      <c r="BJ412" s="18" t="s">
        <v>85</v>
      </c>
      <c r="BK412" s="201">
        <f>ROUND(I412*H412,2)</f>
        <v>0</v>
      </c>
      <c r="BL412" s="18" t="s">
        <v>338</v>
      </c>
      <c r="BM412" s="200" t="s">
        <v>7503</v>
      </c>
    </row>
    <row r="413" spans="1:65" s="14" customFormat="1" ht="11.25">
      <c r="B413" s="213"/>
      <c r="C413" s="214"/>
      <c r="D413" s="204" t="s">
        <v>301</v>
      </c>
      <c r="E413" s="215" t="s">
        <v>1</v>
      </c>
      <c r="F413" s="216" t="s">
        <v>7504</v>
      </c>
      <c r="G413" s="214"/>
      <c r="H413" s="217">
        <v>8</v>
      </c>
      <c r="I413" s="218"/>
      <c r="J413" s="214"/>
      <c r="K413" s="214"/>
      <c r="L413" s="219"/>
      <c r="M413" s="220"/>
      <c r="N413" s="221"/>
      <c r="O413" s="221"/>
      <c r="P413" s="221"/>
      <c r="Q413" s="221"/>
      <c r="R413" s="221"/>
      <c r="S413" s="221"/>
      <c r="T413" s="222"/>
      <c r="AT413" s="223" t="s">
        <v>301</v>
      </c>
      <c r="AU413" s="223" t="s">
        <v>85</v>
      </c>
      <c r="AV413" s="14" t="s">
        <v>120</v>
      </c>
      <c r="AW413" s="14" t="s">
        <v>32</v>
      </c>
      <c r="AX413" s="14" t="s">
        <v>77</v>
      </c>
      <c r="AY413" s="223" t="s">
        <v>292</v>
      </c>
    </row>
    <row r="414" spans="1:65" s="14" customFormat="1" ht="22.5">
      <c r="B414" s="213"/>
      <c r="C414" s="214"/>
      <c r="D414" s="204" t="s">
        <v>301</v>
      </c>
      <c r="E414" s="215" t="s">
        <v>1</v>
      </c>
      <c r="F414" s="216" t="s">
        <v>7505</v>
      </c>
      <c r="G414" s="214"/>
      <c r="H414" s="217">
        <v>26</v>
      </c>
      <c r="I414" s="218"/>
      <c r="J414" s="214"/>
      <c r="K414" s="214"/>
      <c r="L414" s="219"/>
      <c r="M414" s="220"/>
      <c r="N414" s="221"/>
      <c r="O414" s="221"/>
      <c r="P414" s="221"/>
      <c r="Q414" s="221"/>
      <c r="R414" s="221"/>
      <c r="S414" s="221"/>
      <c r="T414" s="222"/>
      <c r="AT414" s="223" t="s">
        <v>301</v>
      </c>
      <c r="AU414" s="223" t="s">
        <v>85</v>
      </c>
      <c r="AV414" s="14" t="s">
        <v>120</v>
      </c>
      <c r="AW414" s="14" t="s">
        <v>32</v>
      </c>
      <c r="AX414" s="14" t="s">
        <v>77</v>
      </c>
      <c r="AY414" s="223" t="s">
        <v>292</v>
      </c>
    </row>
    <row r="415" spans="1:65" s="14" customFormat="1" ht="11.25">
      <c r="B415" s="213"/>
      <c r="C415" s="214"/>
      <c r="D415" s="204" t="s">
        <v>301</v>
      </c>
      <c r="E415" s="215" t="s">
        <v>1</v>
      </c>
      <c r="F415" s="216" t="s">
        <v>7506</v>
      </c>
      <c r="G415" s="214"/>
      <c r="H415" s="217">
        <v>18</v>
      </c>
      <c r="I415" s="218"/>
      <c r="J415" s="214"/>
      <c r="K415" s="214"/>
      <c r="L415" s="219"/>
      <c r="M415" s="220"/>
      <c r="N415" s="221"/>
      <c r="O415" s="221"/>
      <c r="P415" s="221"/>
      <c r="Q415" s="221"/>
      <c r="R415" s="221"/>
      <c r="S415" s="221"/>
      <c r="T415" s="222"/>
      <c r="AT415" s="223" t="s">
        <v>301</v>
      </c>
      <c r="AU415" s="223" t="s">
        <v>85</v>
      </c>
      <c r="AV415" s="14" t="s">
        <v>120</v>
      </c>
      <c r="AW415" s="14" t="s">
        <v>32</v>
      </c>
      <c r="AX415" s="14" t="s">
        <v>77</v>
      </c>
      <c r="AY415" s="223" t="s">
        <v>292</v>
      </c>
    </row>
    <row r="416" spans="1:65" s="15" customFormat="1" ht="11.25">
      <c r="B416" s="224"/>
      <c r="C416" s="225"/>
      <c r="D416" s="204" t="s">
        <v>301</v>
      </c>
      <c r="E416" s="226" t="s">
        <v>1</v>
      </c>
      <c r="F416" s="227" t="s">
        <v>304</v>
      </c>
      <c r="G416" s="225"/>
      <c r="H416" s="228">
        <v>52</v>
      </c>
      <c r="I416" s="229"/>
      <c r="J416" s="225"/>
      <c r="K416" s="225"/>
      <c r="L416" s="230"/>
      <c r="M416" s="231"/>
      <c r="N416" s="232"/>
      <c r="O416" s="232"/>
      <c r="P416" s="232"/>
      <c r="Q416" s="232"/>
      <c r="R416" s="232"/>
      <c r="S416" s="232"/>
      <c r="T416" s="233"/>
      <c r="AT416" s="234" t="s">
        <v>301</v>
      </c>
      <c r="AU416" s="234" t="s">
        <v>85</v>
      </c>
      <c r="AV416" s="15" t="s">
        <v>299</v>
      </c>
      <c r="AW416" s="15" t="s">
        <v>32</v>
      </c>
      <c r="AX416" s="15" t="s">
        <v>85</v>
      </c>
      <c r="AY416" s="234" t="s">
        <v>292</v>
      </c>
    </row>
    <row r="417" spans="1:65" s="2" customFormat="1" ht="16.5" customHeight="1">
      <c r="A417" s="35"/>
      <c r="B417" s="36"/>
      <c r="C417" s="189" t="s">
        <v>1198</v>
      </c>
      <c r="D417" s="189" t="s">
        <v>294</v>
      </c>
      <c r="E417" s="190" t="s">
        <v>5289</v>
      </c>
      <c r="F417" s="191" t="s">
        <v>5290</v>
      </c>
      <c r="G417" s="192" t="s">
        <v>337</v>
      </c>
      <c r="H417" s="193">
        <v>16</v>
      </c>
      <c r="I417" s="194"/>
      <c r="J417" s="195">
        <f>ROUND(I417*H417,2)</f>
        <v>0</v>
      </c>
      <c r="K417" s="191" t="s">
        <v>298</v>
      </c>
      <c r="L417" s="40"/>
      <c r="M417" s="196" t="s">
        <v>1</v>
      </c>
      <c r="N417" s="197" t="s">
        <v>42</v>
      </c>
      <c r="O417" s="72"/>
      <c r="P417" s="198">
        <f>O417*H417</f>
        <v>0</v>
      </c>
      <c r="Q417" s="198">
        <v>0</v>
      </c>
      <c r="R417" s="198">
        <f>Q417*H417</f>
        <v>0</v>
      </c>
      <c r="S417" s="198">
        <v>0</v>
      </c>
      <c r="T417" s="199">
        <f>S417*H417</f>
        <v>0</v>
      </c>
      <c r="U417" s="35"/>
      <c r="V417" s="35"/>
      <c r="W417" s="35"/>
      <c r="X417" s="35"/>
      <c r="Y417" s="35"/>
      <c r="Z417" s="35"/>
      <c r="AA417" s="35"/>
      <c r="AB417" s="35"/>
      <c r="AC417" s="35"/>
      <c r="AD417" s="35"/>
      <c r="AE417" s="35"/>
      <c r="AR417" s="200" t="s">
        <v>338</v>
      </c>
      <c r="AT417" s="200" t="s">
        <v>294</v>
      </c>
      <c r="AU417" s="200" t="s">
        <v>85</v>
      </c>
      <c r="AY417" s="18" t="s">
        <v>292</v>
      </c>
      <c r="BE417" s="201">
        <f>IF(N417="základní",J417,0)</f>
        <v>0</v>
      </c>
      <c r="BF417" s="201">
        <f>IF(N417="snížená",J417,0)</f>
        <v>0</v>
      </c>
      <c r="BG417" s="201">
        <f>IF(N417="zákl. přenesená",J417,0)</f>
        <v>0</v>
      </c>
      <c r="BH417" s="201">
        <f>IF(N417="sníž. přenesená",J417,0)</f>
        <v>0</v>
      </c>
      <c r="BI417" s="201">
        <f>IF(N417="nulová",J417,0)</f>
        <v>0</v>
      </c>
      <c r="BJ417" s="18" t="s">
        <v>85</v>
      </c>
      <c r="BK417" s="201">
        <f>ROUND(I417*H417,2)</f>
        <v>0</v>
      </c>
      <c r="BL417" s="18" t="s">
        <v>338</v>
      </c>
      <c r="BM417" s="200" t="s">
        <v>7507</v>
      </c>
    </row>
    <row r="418" spans="1:65" s="14" customFormat="1" ht="11.25">
      <c r="B418" s="213"/>
      <c r="C418" s="214"/>
      <c r="D418" s="204" t="s">
        <v>301</v>
      </c>
      <c r="E418" s="215" t="s">
        <v>1</v>
      </c>
      <c r="F418" s="216" t="s">
        <v>7508</v>
      </c>
      <c r="G418" s="214"/>
      <c r="H418" s="217">
        <v>16</v>
      </c>
      <c r="I418" s="218"/>
      <c r="J418" s="214"/>
      <c r="K418" s="214"/>
      <c r="L418" s="219"/>
      <c r="M418" s="220"/>
      <c r="N418" s="221"/>
      <c r="O418" s="221"/>
      <c r="P418" s="221"/>
      <c r="Q418" s="221"/>
      <c r="R418" s="221"/>
      <c r="S418" s="221"/>
      <c r="T418" s="222"/>
      <c r="AT418" s="223" t="s">
        <v>301</v>
      </c>
      <c r="AU418" s="223" t="s">
        <v>85</v>
      </c>
      <c r="AV418" s="14" t="s">
        <v>120</v>
      </c>
      <c r="AW418" s="14" t="s">
        <v>32</v>
      </c>
      <c r="AX418" s="14" t="s">
        <v>85</v>
      </c>
      <c r="AY418" s="223" t="s">
        <v>292</v>
      </c>
    </row>
    <row r="419" spans="1:65" s="2" customFormat="1" ht="16.5" customHeight="1">
      <c r="A419" s="35"/>
      <c r="B419" s="36"/>
      <c r="C419" s="189" t="s">
        <v>1204</v>
      </c>
      <c r="D419" s="189" t="s">
        <v>294</v>
      </c>
      <c r="E419" s="190" t="s">
        <v>4793</v>
      </c>
      <c r="F419" s="191" t="s">
        <v>5293</v>
      </c>
      <c r="G419" s="192" t="s">
        <v>337</v>
      </c>
      <c r="H419" s="193">
        <v>8</v>
      </c>
      <c r="I419" s="194"/>
      <c r="J419" s="195">
        <f>ROUND(I419*H419,2)</f>
        <v>0</v>
      </c>
      <c r="K419" s="191" t="s">
        <v>298</v>
      </c>
      <c r="L419" s="40"/>
      <c r="M419" s="196" t="s">
        <v>1</v>
      </c>
      <c r="N419" s="197" t="s">
        <v>42</v>
      </c>
      <c r="O419" s="72"/>
      <c r="P419" s="198">
        <f>O419*H419</f>
        <v>0</v>
      </c>
      <c r="Q419" s="198">
        <v>0</v>
      </c>
      <c r="R419" s="198">
        <f>Q419*H419</f>
        <v>0</v>
      </c>
      <c r="S419" s="198">
        <v>0</v>
      </c>
      <c r="T419" s="199">
        <f>S419*H419</f>
        <v>0</v>
      </c>
      <c r="U419" s="35"/>
      <c r="V419" s="35"/>
      <c r="W419" s="35"/>
      <c r="X419" s="35"/>
      <c r="Y419" s="35"/>
      <c r="Z419" s="35"/>
      <c r="AA419" s="35"/>
      <c r="AB419" s="35"/>
      <c r="AC419" s="35"/>
      <c r="AD419" s="35"/>
      <c r="AE419" s="35"/>
      <c r="AR419" s="200" t="s">
        <v>338</v>
      </c>
      <c r="AT419" s="200" t="s">
        <v>294</v>
      </c>
      <c r="AU419" s="200" t="s">
        <v>85</v>
      </c>
      <c r="AY419" s="18" t="s">
        <v>292</v>
      </c>
      <c r="BE419" s="201">
        <f>IF(N419="základní",J419,0)</f>
        <v>0</v>
      </c>
      <c r="BF419" s="201">
        <f>IF(N419="snížená",J419,0)</f>
        <v>0</v>
      </c>
      <c r="BG419" s="201">
        <f>IF(N419="zákl. přenesená",J419,0)</f>
        <v>0</v>
      </c>
      <c r="BH419" s="201">
        <f>IF(N419="sníž. přenesená",J419,0)</f>
        <v>0</v>
      </c>
      <c r="BI419" s="201">
        <f>IF(N419="nulová",J419,0)</f>
        <v>0</v>
      </c>
      <c r="BJ419" s="18" t="s">
        <v>85</v>
      </c>
      <c r="BK419" s="201">
        <f>ROUND(I419*H419,2)</f>
        <v>0</v>
      </c>
      <c r="BL419" s="18" t="s">
        <v>338</v>
      </c>
      <c r="BM419" s="200" t="s">
        <v>7509</v>
      </c>
    </row>
    <row r="420" spans="1:65" s="12" customFormat="1" ht="25.9" customHeight="1">
      <c r="B420" s="173"/>
      <c r="C420" s="174"/>
      <c r="D420" s="175" t="s">
        <v>76</v>
      </c>
      <c r="E420" s="176" t="s">
        <v>157</v>
      </c>
      <c r="F420" s="176" t="s">
        <v>5295</v>
      </c>
      <c r="G420" s="174"/>
      <c r="H420" s="174"/>
      <c r="I420" s="177"/>
      <c r="J420" s="178">
        <f>BK420</f>
        <v>0</v>
      </c>
      <c r="K420" s="174"/>
      <c r="L420" s="179"/>
      <c r="M420" s="180"/>
      <c r="N420" s="181"/>
      <c r="O420" s="181"/>
      <c r="P420" s="182">
        <f>P421</f>
        <v>0</v>
      </c>
      <c r="Q420" s="181"/>
      <c r="R420" s="182">
        <f>R421</f>
        <v>0</v>
      </c>
      <c r="S420" s="181"/>
      <c r="T420" s="183">
        <f>T421</f>
        <v>0</v>
      </c>
      <c r="AR420" s="184" t="s">
        <v>341</v>
      </c>
      <c r="AT420" s="185" t="s">
        <v>76</v>
      </c>
      <c r="AU420" s="185" t="s">
        <v>77</v>
      </c>
      <c r="AY420" s="184" t="s">
        <v>292</v>
      </c>
      <c r="BK420" s="186">
        <f>BK421</f>
        <v>0</v>
      </c>
    </row>
    <row r="421" spans="1:65" s="12" customFormat="1" ht="22.9" customHeight="1">
      <c r="B421" s="173"/>
      <c r="C421" s="174"/>
      <c r="D421" s="175" t="s">
        <v>76</v>
      </c>
      <c r="E421" s="187" t="s">
        <v>5303</v>
      </c>
      <c r="F421" s="187" t="s">
        <v>5304</v>
      </c>
      <c r="G421" s="174"/>
      <c r="H421" s="174"/>
      <c r="I421" s="177"/>
      <c r="J421" s="188">
        <f>BK421</f>
        <v>0</v>
      </c>
      <c r="K421" s="174"/>
      <c r="L421" s="179"/>
      <c r="M421" s="180"/>
      <c r="N421" s="181"/>
      <c r="O421" s="181"/>
      <c r="P421" s="182">
        <f>SUM(P422:P425)</f>
        <v>0</v>
      </c>
      <c r="Q421" s="181"/>
      <c r="R421" s="182">
        <f>SUM(R422:R425)</f>
        <v>0</v>
      </c>
      <c r="S421" s="181"/>
      <c r="T421" s="183">
        <f>SUM(T422:T425)</f>
        <v>0</v>
      </c>
      <c r="AR421" s="184" t="s">
        <v>341</v>
      </c>
      <c r="AT421" s="185" t="s">
        <v>76</v>
      </c>
      <c r="AU421" s="185" t="s">
        <v>85</v>
      </c>
      <c r="AY421" s="184" t="s">
        <v>292</v>
      </c>
      <c r="BK421" s="186">
        <f>SUM(BK422:BK425)</f>
        <v>0</v>
      </c>
    </row>
    <row r="422" spans="1:65" s="2" customFormat="1" ht="16.5" customHeight="1">
      <c r="A422" s="35"/>
      <c r="B422" s="36"/>
      <c r="C422" s="189" t="s">
        <v>1235</v>
      </c>
      <c r="D422" s="189" t="s">
        <v>294</v>
      </c>
      <c r="E422" s="190" t="s">
        <v>5309</v>
      </c>
      <c r="F422" s="191" t="s">
        <v>5310</v>
      </c>
      <c r="G422" s="192" t="s">
        <v>5300</v>
      </c>
      <c r="H422" s="193">
        <v>1</v>
      </c>
      <c r="I422" s="194"/>
      <c r="J422" s="195">
        <f>ROUND(I422*H422,2)</f>
        <v>0</v>
      </c>
      <c r="K422" s="191" t="s">
        <v>298</v>
      </c>
      <c r="L422" s="40"/>
      <c r="M422" s="196" t="s">
        <v>1</v>
      </c>
      <c r="N422" s="197" t="s">
        <v>42</v>
      </c>
      <c r="O422" s="72"/>
      <c r="P422" s="198">
        <f>O422*H422</f>
        <v>0</v>
      </c>
      <c r="Q422" s="198">
        <v>0</v>
      </c>
      <c r="R422" s="198">
        <f>Q422*H422</f>
        <v>0</v>
      </c>
      <c r="S422" s="198">
        <v>0</v>
      </c>
      <c r="T422" s="199">
        <f>S422*H422</f>
        <v>0</v>
      </c>
      <c r="U422" s="35"/>
      <c r="V422" s="35"/>
      <c r="W422" s="35"/>
      <c r="X422" s="35"/>
      <c r="Y422" s="35"/>
      <c r="Z422" s="35"/>
      <c r="AA422" s="35"/>
      <c r="AB422" s="35"/>
      <c r="AC422" s="35"/>
      <c r="AD422" s="35"/>
      <c r="AE422" s="35"/>
      <c r="AR422" s="200" t="s">
        <v>5301</v>
      </c>
      <c r="AT422" s="200" t="s">
        <v>294</v>
      </c>
      <c r="AU422" s="200" t="s">
        <v>120</v>
      </c>
      <c r="AY422" s="18" t="s">
        <v>292</v>
      </c>
      <c r="BE422" s="201">
        <f>IF(N422="základní",J422,0)</f>
        <v>0</v>
      </c>
      <c r="BF422" s="201">
        <f>IF(N422="snížená",J422,0)</f>
        <v>0</v>
      </c>
      <c r="BG422" s="201">
        <f>IF(N422="zákl. přenesená",J422,0)</f>
        <v>0</v>
      </c>
      <c r="BH422" s="201">
        <f>IF(N422="sníž. přenesená",J422,0)</f>
        <v>0</v>
      </c>
      <c r="BI422" s="201">
        <f>IF(N422="nulová",J422,0)</f>
        <v>0</v>
      </c>
      <c r="BJ422" s="18" t="s">
        <v>85</v>
      </c>
      <c r="BK422" s="201">
        <f>ROUND(I422*H422,2)</f>
        <v>0</v>
      </c>
      <c r="BL422" s="18" t="s">
        <v>5301</v>
      </c>
      <c r="BM422" s="200" t="s">
        <v>7510</v>
      </c>
    </row>
    <row r="423" spans="1:65" s="13" customFormat="1" ht="22.5">
      <c r="B423" s="202"/>
      <c r="C423" s="203"/>
      <c r="D423" s="204" t="s">
        <v>301</v>
      </c>
      <c r="E423" s="205" t="s">
        <v>1</v>
      </c>
      <c r="F423" s="206" t="s">
        <v>7511</v>
      </c>
      <c r="G423" s="203"/>
      <c r="H423" s="205" t="s">
        <v>1</v>
      </c>
      <c r="I423" s="207"/>
      <c r="J423" s="203"/>
      <c r="K423" s="203"/>
      <c r="L423" s="208"/>
      <c r="M423" s="209"/>
      <c r="N423" s="210"/>
      <c r="O423" s="210"/>
      <c r="P423" s="210"/>
      <c r="Q423" s="210"/>
      <c r="R423" s="210"/>
      <c r="S423" s="210"/>
      <c r="T423" s="211"/>
      <c r="AT423" s="212" t="s">
        <v>301</v>
      </c>
      <c r="AU423" s="212" t="s">
        <v>120</v>
      </c>
      <c r="AV423" s="13" t="s">
        <v>85</v>
      </c>
      <c r="AW423" s="13" t="s">
        <v>32</v>
      </c>
      <c r="AX423" s="13" t="s">
        <v>77</v>
      </c>
      <c r="AY423" s="212" t="s">
        <v>292</v>
      </c>
    </row>
    <row r="424" spans="1:65" s="13" customFormat="1" ht="33.75">
      <c r="B424" s="202"/>
      <c r="C424" s="203"/>
      <c r="D424" s="204" t="s">
        <v>301</v>
      </c>
      <c r="E424" s="205" t="s">
        <v>1</v>
      </c>
      <c r="F424" s="206" t="s">
        <v>5313</v>
      </c>
      <c r="G424" s="203"/>
      <c r="H424" s="205" t="s">
        <v>1</v>
      </c>
      <c r="I424" s="207"/>
      <c r="J424" s="203"/>
      <c r="K424" s="203"/>
      <c r="L424" s="208"/>
      <c r="M424" s="209"/>
      <c r="N424" s="210"/>
      <c r="O424" s="210"/>
      <c r="P424" s="210"/>
      <c r="Q424" s="210"/>
      <c r="R424" s="210"/>
      <c r="S424" s="210"/>
      <c r="T424" s="211"/>
      <c r="AT424" s="212" t="s">
        <v>301</v>
      </c>
      <c r="AU424" s="212" t="s">
        <v>120</v>
      </c>
      <c r="AV424" s="13" t="s">
        <v>85</v>
      </c>
      <c r="AW424" s="13" t="s">
        <v>32</v>
      </c>
      <c r="AX424" s="13" t="s">
        <v>77</v>
      </c>
      <c r="AY424" s="212" t="s">
        <v>292</v>
      </c>
    </row>
    <row r="425" spans="1:65" s="14" customFormat="1" ht="11.25">
      <c r="B425" s="213"/>
      <c r="C425" s="214"/>
      <c r="D425" s="204" t="s">
        <v>301</v>
      </c>
      <c r="E425" s="215" t="s">
        <v>1</v>
      </c>
      <c r="F425" s="216" t="s">
        <v>85</v>
      </c>
      <c r="G425" s="214"/>
      <c r="H425" s="217">
        <v>1</v>
      </c>
      <c r="I425" s="218"/>
      <c r="J425" s="214"/>
      <c r="K425" s="214"/>
      <c r="L425" s="219"/>
      <c r="M425" s="261"/>
      <c r="N425" s="262"/>
      <c r="O425" s="262"/>
      <c r="P425" s="262"/>
      <c r="Q425" s="262"/>
      <c r="R425" s="262"/>
      <c r="S425" s="262"/>
      <c r="T425" s="263"/>
      <c r="AT425" s="223" t="s">
        <v>301</v>
      </c>
      <c r="AU425" s="223" t="s">
        <v>120</v>
      </c>
      <c r="AV425" s="14" t="s">
        <v>120</v>
      </c>
      <c r="AW425" s="14" t="s">
        <v>32</v>
      </c>
      <c r="AX425" s="14" t="s">
        <v>85</v>
      </c>
      <c r="AY425" s="223" t="s">
        <v>292</v>
      </c>
    </row>
    <row r="426" spans="1:65" s="2" customFormat="1" ht="6.95" customHeight="1">
      <c r="A426" s="35"/>
      <c r="B426" s="55"/>
      <c r="C426" s="56"/>
      <c r="D426" s="56"/>
      <c r="E426" s="56"/>
      <c r="F426" s="56"/>
      <c r="G426" s="56"/>
      <c r="H426" s="56"/>
      <c r="I426" s="56"/>
      <c r="J426" s="56"/>
      <c r="K426" s="56"/>
      <c r="L426" s="40"/>
      <c r="M426" s="35"/>
      <c r="O426" s="35"/>
      <c r="P426" s="35"/>
      <c r="Q426" s="35"/>
      <c r="R426" s="35"/>
      <c r="S426" s="35"/>
      <c r="T426" s="35"/>
      <c r="U426" s="35"/>
      <c r="V426" s="35"/>
      <c r="W426" s="35"/>
      <c r="X426" s="35"/>
      <c r="Y426" s="35"/>
      <c r="Z426" s="35"/>
      <c r="AA426" s="35"/>
      <c r="AB426" s="35"/>
      <c r="AC426" s="35"/>
      <c r="AD426" s="35"/>
      <c r="AE426" s="35"/>
    </row>
  </sheetData>
  <sheetProtection algorithmName="SHA-512" hashValue="iFGXqsruBTcRuImjgjGtpV1Lqpx+W//EpxBQ28udtikHZp+vl3OO/vqzN8uPX+wiH0hUACWD6cFrhYImzywnUg==" saltValue="BZemh0FYTllx036RM5ERlVQ4Y9cW5p5iuoNtG94XuiifChhdRwlF/AyQx0ZaeR4Okj0s3MWU5Bxcly2jkdLuhw==" spinCount="100000" sheet="1" objects="1" scenarios="1" formatColumns="0" formatRows="0" autoFilter="0"/>
  <autoFilter ref="C128:K425" xr:uid="{00000000-0009-0000-0000-000017000000}"/>
  <mergeCells count="9">
    <mergeCell ref="E87:H87"/>
    <mergeCell ref="E119:H119"/>
    <mergeCell ref="E121:H121"/>
    <mergeCell ref="L2:V2"/>
    <mergeCell ref="E7:H7"/>
    <mergeCell ref="E9:H9"/>
    <mergeCell ref="E18:H18"/>
    <mergeCell ref="E27:H27"/>
    <mergeCell ref="E85:H85"/>
  </mergeCell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  <drawing r:id="rId1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800-000000000000}">
  <sheetPr>
    <pageSetUpPr fitToPage="1"/>
  </sheetPr>
  <dimension ref="A2:BM175"/>
  <sheetViews>
    <sheetView showGridLines="0" workbookViewId="0"/>
  </sheetViews>
  <sheetFormatPr defaultRowHeight="15"/>
  <cols>
    <col min="1" max="1" width="8.33203125" style="1" customWidth="1"/>
    <col min="2" max="2" width="1.1640625" style="1" customWidth="1"/>
    <col min="3" max="3" width="4.1640625" style="1" customWidth="1"/>
    <col min="4" max="4" width="4.33203125" style="1" customWidth="1"/>
    <col min="5" max="5" width="17.1640625" style="1" customWidth="1"/>
    <col min="6" max="6" width="50.83203125" style="1" customWidth="1"/>
    <col min="7" max="7" width="7.5" style="1" customWidth="1"/>
    <col min="8" max="8" width="14" style="1" customWidth="1"/>
    <col min="9" max="9" width="15.83203125" style="1" customWidth="1"/>
    <col min="10" max="11" width="22.33203125" style="1" customWidth="1"/>
    <col min="12" max="12" width="9.33203125" style="1" customWidth="1"/>
    <col min="13" max="13" width="10.83203125" style="1" hidden="1" customWidth="1"/>
    <col min="14" max="14" width="9.33203125" style="1" hidden="1"/>
    <col min="15" max="20" width="14.1640625" style="1" hidden="1" customWidth="1"/>
    <col min="21" max="21" width="16.33203125" style="1" hidden="1" customWidth="1"/>
    <col min="22" max="22" width="12.33203125" style="1" customWidth="1"/>
    <col min="23" max="23" width="16.33203125" style="1" customWidth="1"/>
    <col min="24" max="24" width="12.33203125" style="1" customWidth="1"/>
    <col min="25" max="25" width="15" style="1" customWidth="1"/>
    <col min="26" max="26" width="11" style="1" customWidth="1"/>
    <col min="27" max="27" width="15" style="1" customWidth="1"/>
    <col min="28" max="28" width="16.33203125" style="1" customWidth="1"/>
    <col min="29" max="29" width="11" style="1" customWidth="1"/>
    <col min="30" max="30" width="15" style="1" customWidth="1"/>
    <col min="31" max="31" width="16.33203125" style="1" customWidth="1"/>
    <col min="44" max="65" width="9.33203125" style="1" hidden="1"/>
  </cols>
  <sheetData>
    <row r="2" spans="1:56" s="1" customFormat="1" ht="36.950000000000003" customHeight="1">
      <c r="L2" s="321"/>
      <c r="M2" s="321"/>
      <c r="N2" s="321"/>
      <c r="O2" s="321"/>
      <c r="P2" s="321"/>
      <c r="Q2" s="321"/>
      <c r="R2" s="321"/>
      <c r="S2" s="321"/>
      <c r="T2" s="321"/>
      <c r="U2" s="321"/>
      <c r="V2" s="321"/>
      <c r="AT2" s="18" t="s">
        <v>156</v>
      </c>
      <c r="AZ2" s="109" t="s">
        <v>4795</v>
      </c>
      <c r="BA2" s="109" t="s">
        <v>4796</v>
      </c>
      <c r="BB2" s="109" t="s">
        <v>1</v>
      </c>
      <c r="BC2" s="109" t="s">
        <v>7512</v>
      </c>
      <c r="BD2" s="109" t="s">
        <v>120</v>
      </c>
    </row>
    <row r="3" spans="1:56" s="1" customFormat="1" ht="6.95" customHeight="1">
      <c r="B3" s="110"/>
      <c r="C3" s="111"/>
      <c r="D3" s="111"/>
      <c r="E3" s="111"/>
      <c r="F3" s="111"/>
      <c r="G3" s="111"/>
      <c r="H3" s="111"/>
      <c r="I3" s="111"/>
      <c r="J3" s="111"/>
      <c r="K3" s="111"/>
      <c r="L3" s="21"/>
      <c r="AT3" s="18" t="s">
        <v>120</v>
      </c>
      <c r="AZ3" s="109" t="s">
        <v>4798</v>
      </c>
      <c r="BA3" s="109" t="s">
        <v>4799</v>
      </c>
      <c r="BB3" s="109" t="s">
        <v>1</v>
      </c>
      <c r="BC3" s="109" t="s">
        <v>7513</v>
      </c>
      <c r="BD3" s="109" t="s">
        <v>120</v>
      </c>
    </row>
    <row r="4" spans="1:56" s="1" customFormat="1" ht="24.95" customHeight="1">
      <c r="B4" s="21"/>
      <c r="D4" s="112" t="s">
        <v>166</v>
      </c>
      <c r="L4" s="21"/>
      <c r="M4" s="113" t="s">
        <v>10</v>
      </c>
      <c r="AT4" s="18" t="s">
        <v>4</v>
      </c>
    </row>
    <row r="5" spans="1:56" s="1" customFormat="1" ht="6.95" customHeight="1">
      <c r="B5" s="21"/>
      <c r="L5" s="21"/>
    </row>
    <row r="6" spans="1:56" s="1" customFormat="1" ht="12" customHeight="1">
      <c r="B6" s="21"/>
      <c r="D6" s="114" t="s">
        <v>16</v>
      </c>
      <c r="L6" s="21"/>
    </row>
    <row r="7" spans="1:56" s="1" customFormat="1" ht="16.5" customHeight="1">
      <c r="B7" s="21"/>
      <c r="E7" s="322" t="str">
        <f>'Rekapitulace stavby'!K6</f>
        <v>Domov pro seniory, Nový Bydžov</v>
      </c>
      <c r="F7" s="323"/>
      <c r="G7" s="323"/>
      <c r="H7" s="323"/>
      <c r="L7" s="21"/>
    </row>
    <row r="8" spans="1:56" s="2" customFormat="1" ht="12" customHeight="1">
      <c r="A8" s="35"/>
      <c r="B8" s="40"/>
      <c r="C8" s="35"/>
      <c r="D8" s="114" t="s">
        <v>179</v>
      </c>
      <c r="E8" s="35"/>
      <c r="F8" s="35"/>
      <c r="G8" s="35"/>
      <c r="H8" s="35"/>
      <c r="I8" s="35"/>
      <c r="J8" s="35"/>
      <c r="K8" s="35"/>
      <c r="L8" s="52"/>
      <c r="S8" s="35"/>
      <c r="T8" s="35"/>
      <c r="U8" s="35"/>
      <c r="V8" s="35"/>
      <c r="W8" s="35"/>
      <c r="X8" s="35"/>
      <c r="Y8" s="35"/>
      <c r="Z8" s="35"/>
      <c r="AA8" s="35"/>
      <c r="AB8" s="35"/>
      <c r="AC8" s="35"/>
      <c r="AD8" s="35"/>
      <c r="AE8" s="35"/>
    </row>
    <row r="9" spans="1:56" s="2" customFormat="1" ht="16.5" customHeight="1">
      <c r="A9" s="35"/>
      <c r="B9" s="40"/>
      <c r="C9" s="35"/>
      <c r="D9" s="35"/>
      <c r="E9" s="324" t="s">
        <v>7514</v>
      </c>
      <c r="F9" s="325"/>
      <c r="G9" s="325"/>
      <c r="H9" s="325"/>
      <c r="I9" s="35"/>
      <c r="J9" s="35"/>
      <c r="K9" s="35"/>
      <c r="L9" s="52"/>
      <c r="S9" s="35"/>
      <c r="T9" s="35"/>
      <c r="U9" s="35"/>
      <c r="V9" s="35"/>
      <c r="W9" s="35"/>
      <c r="X9" s="35"/>
      <c r="Y9" s="35"/>
      <c r="Z9" s="35"/>
      <c r="AA9" s="35"/>
      <c r="AB9" s="35"/>
      <c r="AC9" s="35"/>
      <c r="AD9" s="35"/>
      <c r="AE9" s="35"/>
    </row>
    <row r="10" spans="1:56" s="2" customFormat="1" ht="11.25">
      <c r="A10" s="35"/>
      <c r="B10" s="40"/>
      <c r="C10" s="35"/>
      <c r="D10" s="35"/>
      <c r="E10" s="35"/>
      <c r="F10" s="35"/>
      <c r="G10" s="35"/>
      <c r="H10" s="35"/>
      <c r="I10" s="35"/>
      <c r="J10" s="35"/>
      <c r="K10" s="35"/>
      <c r="L10" s="52"/>
      <c r="S10" s="35"/>
      <c r="T10" s="35"/>
      <c r="U10" s="35"/>
      <c r="V10" s="35"/>
      <c r="W10" s="35"/>
      <c r="X10" s="35"/>
      <c r="Y10" s="35"/>
      <c r="Z10" s="35"/>
      <c r="AA10" s="35"/>
      <c r="AB10" s="35"/>
      <c r="AC10" s="35"/>
      <c r="AD10" s="35"/>
      <c r="AE10" s="35"/>
    </row>
    <row r="11" spans="1:56" s="2" customFormat="1" ht="12" customHeight="1">
      <c r="A11" s="35"/>
      <c r="B11" s="40"/>
      <c r="C11" s="35"/>
      <c r="D11" s="114" t="s">
        <v>18</v>
      </c>
      <c r="E11" s="35"/>
      <c r="F11" s="115" t="s">
        <v>1</v>
      </c>
      <c r="G11" s="35"/>
      <c r="H11" s="35"/>
      <c r="I11" s="114" t="s">
        <v>19</v>
      </c>
      <c r="J11" s="115" t="s">
        <v>1</v>
      </c>
      <c r="K11" s="35"/>
      <c r="L11" s="52"/>
      <c r="S11" s="35"/>
      <c r="T11" s="35"/>
      <c r="U11" s="35"/>
      <c r="V11" s="35"/>
      <c r="W11" s="35"/>
      <c r="X11" s="35"/>
      <c r="Y11" s="35"/>
      <c r="Z11" s="35"/>
      <c r="AA11" s="35"/>
      <c r="AB11" s="35"/>
      <c r="AC11" s="35"/>
      <c r="AD11" s="35"/>
      <c r="AE11" s="35"/>
    </row>
    <row r="12" spans="1:56" s="2" customFormat="1" ht="12" customHeight="1">
      <c r="A12" s="35"/>
      <c r="B12" s="40"/>
      <c r="C12" s="35"/>
      <c r="D12" s="114" t="s">
        <v>20</v>
      </c>
      <c r="E12" s="35"/>
      <c r="F12" s="115" t="s">
        <v>21</v>
      </c>
      <c r="G12" s="35"/>
      <c r="H12" s="35"/>
      <c r="I12" s="114" t="s">
        <v>22</v>
      </c>
      <c r="J12" s="116" t="str">
        <f>'Rekapitulace stavby'!AN8</f>
        <v>4. 1. 2023</v>
      </c>
      <c r="K12" s="35"/>
      <c r="L12" s="52"/>
      <c r="S12" s="35"/>
      <c r="T12" s="35"/>
      <c r="U12" s="35"/>
      <c r="V12" s="35"/>
      <c r="W12" s="35"/>
      <c r="X12" s="35"/>
      <c r="Y12" s="35"/>
      <c r="Z12" s="35"/>
      <c r="AA12" s="35"/>
      <c r="AB12" s="35"/>
      <c r="AC12" s="35"/>
      <c r="AD12" s="35"/>
      <c r="AE12" s="35"/>
    </row>
    <row r="13" spans="1:56" s="2" customFormat="1" ht="10.9" customHeight="1">
      <c r="A13" s="35"/>
      <c r="B13" s="40"/>
      <c r="C13" s="35"/>
      <c r="D13" s="35"/>
      <c r="E13" s="35"/>
      <c r="F13" s="35"/>
      <c r="G13" s="35"/>
      <c r="H13" s="35"/>
      <c r="I13" s="35"/>
      <c r="J13" s="35"/>
      <c r="K13" s="35"/>
      <c r="L13" s="52"/>
      <c r="S13" s="35"/>
      <c r="T13" s="35"/>
      <c r="U13" s="35"/>
      <c r="V13" s="35"/>
      <c r="W13" s="35"/>
      <c r="X13" s="35"/>
      <c r="Y13" s="35"/>
      <c r="Z13" s="35"/>
      <c r="AA13" s="35"/>
      <c r="AB13" s="35"/>
      <c r="AC13" s="35"/>
      <c r="AD13" s="35"/>
      <c r="AE13" s="35"/>
    </row>
    <row r="14" spans="1:56" s="2" customFormat="1" ht="12" customHeight="1">
      <c r="A14" s="35"/>
      <c r="B14" s="40"/>
      <c r="C14" s="35"/>
      <c r="D14" s="114" t="s">
        <v>24</v>
      </c>
      <c r="E14" s="35"/>
      <c r="F14" s="35"/>
      <c r="G14" s="35"/>
      <c r="H14" s="35"/>
      <c r="I14" s="114" t="s">
        <v>25</v>
      </c>
      <c r="J14" s="115" t="s">
        <v>1</v>
      </c>
      <c r="K14" s="35"/>
      <c r="L14" s="52"/>
      <c r="S14" s="35"/>
      <c r="T14" s="35"/>
      <c r="U14" s="35"/>
      <c r="V14" s="35"/>
      <c r="W14" s="35"/>
      <c r="X14" s="35"/>
      <c r="Y14" s="35"/>
      <c r="Z14" s="35"/>
      <c r="AA14" s="35"/>
      <c r="AB14" s="35"/>
      <c r="AC14" s="35"/>
      <c r="AD14" s="35"/>
      <c r="AE14" s="35"/>
    </row>
    <row r="15" spans="1:56" s="2" customFormat="1" ht="18" customHeight="1">
      <c r="A15" s="35"/>
      <c r="B15" s="40"/>
      <c r="C15" s="35"/>
      <c r="D15" s="35"/>
      <c r="E15" s="115" t="s">
        <v>26</v>
      </c>
      <c r="F15" s="35"/>
      <c r="G15" s="35"/>
      <c r="H15" s="35"/>
      <c r="I15" s="114" t="s">
        <v>27</v>
      </c>
      <c r="J15" s="115" t="s">
        <v>1</v>
      </c>
      <c r="K15" s="35"/>
      <c r="L15" s="52"/>
      <c r="S15" s="35"/>
      <c r="T15" s="35"/>
      <c r="U15" s="35"/>
      <c r="V15" s="35"/>
      <c r="W15" s="35"/>
      <c r="X15" s="35"/>
      <c r="Y15" s="35"/>
      <c r="Z15" s="35"/>
      <c r="AA15" s="35"/>
      <c r="AB15" s="35"/>
      <c r="AC15" s="35"/>
      <c r="AD15" s="35"/>
      <c r="AE15" s="35"/>
    </row>
    <row r="16" spans="1:56" s="2" customFormat="1" ht="6.95" customHeight="1">
      <c r="A16" s="35"/>
      <c r="B16" s="40"/>
      <c r="C16" s="35"/>
      <c r="D16" s="35"/>
      <c r="E16" s="35"/>
      <c r="F16" s="35"/>
      <c r="G16" s="35"/>
      <c r="H16" s="35"/>
      <c r="I16" s="35"/>
      <c r="J16" s="35"/>
      <c r="K16" s="35"/>
      <c r="L16" s="52"/>
      <c r="S16" s="35"/>
      <c r="T16" s="35"/>
      <c r="U16" s="35"/>
      <c r="V16" s="35"/>
      <c r="W16" s="35"/>
      <c r="X16" s="35"/>
      <c r="Y16" s="35"/>
      <c r="Z16" s="35"/>
      <c r="AA16" s="35"/>
      <c r="AB16" s="35"/>
      <c r="AC16" s="35"/>
      <c r="AD16" s="35"/>
      <c r="AE16" s="35"/>
    </row>
    <row r="17" spans="1:31" s="2" customFormat="1" ht="12" customHeight="1">
      <c r="A17" s="35"/>
      <c r="B17" s="40"/>
      <c r="C17" s="35"/>
      <c r="D17" s="114" t="s">
        <v>28</v>
      </c>
      <c r="E17" s="35"/>
      <c r="F17" s="35"/>
      <c r="G17" s="35"/>
      <c r="H17" s="35"/>
      <c r="I17" s="114" t="s">
        <v>25</v>
      </c>
      <c r="J17" s="31" t="str">
        <f>'Rekapitulace stavby'!AN13</f>
        <v>Vyplň údaj</v>
      </c>
      <c r="K17" s="35"/>
      <c r="L17" s="52"/>
      <c r="S17" s="35"/>
      <c r="T17" s="35"/>
      <c r="U17" s="35"/>
      <c r="V17" s="35"/>
      <c r="W17" s="35"/>
      <c r="X17" s="35"/>
      <c r="Y17" s="35"/>
      <c r="Z17" s="35"/>
      <c r="AA17" s="35"/>
      <c r="AB17" s="35"/>
      <c r="AC17" s="35"/>
      <c r="AD17" s="35"/>
      <c r="AE17" s="35"/>
    </row>
    <row r="18" spans="1:31" s="2" customFormat="1" ht="18" customHeight="1">
      <c r="A18" s="35"/>
      <c r="B18" s="40"/>
      <c r="C18" s="35"/>
      <c r="D18" s="35"/>
      <c r="E18" s="326" t="str">
        <f>'Rekapitulace stavby'!E14</f>
        <v>Vyplň údaj</v>
      </c>
      <c r="F18" s="327"/>
      <c r="G18" s="327"/>
      <c r="H18" s="327"/>
      <c r="I18" s="114" t="s">
        <v>27</v>
      </c>
      <c r="J18" s="31" t="str">
        <f>'Rekapitulace stavby'!AN14</f>
        <v>Vyplň údaj</v>
      </c>
      <c r="K18" s="35"/>
      <c r="L18" s="52"/>
      <c r="S18" s="35"/>
      <c r="T18" s="35"/>
      <c r="U18" s="35"/>
      <c r="V18" s="35"/>
      <c r="W18" s="35"/>
      <c r="X18" s="35"/>
      <c r="Y18" s="35"/>
      <c r="Z18" s="35"/>
      <c r="AA18" s="35"/>
      <c r="AB18" s="35"/>
      <c r="AC18" s="35"/>
      <c r="AD18" s="35"/>
      <c r="AE18" s="35"/>
    </row>
    <row r="19" spans="1:31" s="2" customFormat="1" ht="6.95" customHeight="1">
      <c r="A19" s="35"/>
      <c r="B19" s="40"/>
      <c r="C19" s="35"/>
      <c r="D19" s="35"/>
      <c r="E19" s="35"/>
      <c r="F19" s="35"/>
      <c r="G19" s="35"/>
      <c r="H19" s="35"/>
      <c r="I19" s="35"/>
      <c r="J19" s="35"/>
      <c r="K19" s="35"/>
      <c r="L19" s="52"/>
      <c r="S19" s="35"/>
      <c r="T19" s="35"/>
      <c r="U19" s="35"/>
      <c r="V19" s="35"/>
      <c r="W19" s="35"/>
      <c r="X19" s="35"/>
      <c r="Y19" s="35"/>
      <c r="Z19" s="35"/>
      <c r="AA19" s="35"/>
      <c r="AB19" s="35"/>
      <c r="AC19" s="35"/>
      <c r="AD19" s="35"/>
      <c r="AE19" s="35"/>
    </row>
    <row r="20" spans="1:31" s="2" customFormat="1" ht="12" customHeight="1">
      <c r="A20" s="35"/>
      <c r="B20" s="40"/>
      <c r="C20" s="35"/>
      <c r="D20" s="114" t="s">
        <v>30</v>
      </c>
      <c r="E20" s="35"/>
      <c r="F20" s="35"/>
      <c r="G20" s="35"/>
      <c r="H20" s="35"/>
      <c r="I20" s="114" t="s">
        <v>25</v>
      </c>
      <c r="J20" s="115" t="s">
        <v>1</v>
      </c>
      <c r="K20" s="35"/>
      <c r="L20" s="52"/>
      <c r="S20" s="35"/>
      <c r="T20" s="35"/>
      <c r="U20" s="35"/>
      <c r="V20" s="35"/>
      <c r="W20" s="35"/>
      <c r="X20" s="35"/>
      <c r="Y20" s="35"/>
      <c r="Z20" s="35"/>
      <c r="AA20" s="35"/>
      <c r="AB20" s="35"/>
      <c r="AC20" s="35"/>
      <c r="AD20" s="35"/>
      <c r="AE20" s="35"/>
    </row>
    <row r="21" spans="1:31" s="2" customFormat="1" ht="18" customHeight="1">
      <c r="A21" s="35"/>
      <c r="B21" s="40"/>
      <c r="C21" s="35"/>
      <c r="D21" s="35"/>
      <c r="E21" s="115" t="s">
        <v>31</v>
      </c>
      <c r="F21" s="35"/>
      <c r="G21" s="35"/>
      <c r="H21" s="35"/>
      <c r="I21" s="114" t="s">
        <v>27</v>
      </c>
      <c r="J21" s="115" t="s">
        <v>1</v>
      </c>
      <c r="K21" s="35"/>
      <c r="L21" s="52"/>
      <c r="S21" s="35"/>
      <c r="T21" s="35"/>
      <c r="U21" s="35"/>
      <c r="V21" s="35"/>
      <c r="W21" s="35"/>
      <c r="X21" s="35"/>
      <c r="Y21" s="35"/>
      <c r="Z21" s="35"/>
      <c r="AA21" s="35"/>
      <c r="AB21" s="35"/>
      <c r="AC21" s="35"/>
      <c r="AD21" s="35"/>
      <c r="AE21" s="35"/>
    </row>
    <row r="22" spans="1:31" s="2" customFormat="1" ht="6.95" customHeight="1">
      <c r="A22" s="35"/>
      <c r="B22" s="40"/>
      <c r="C22" s="35"/>
      <c r="D22" s="35"/>
      <c r="E22" s="35"/>
      <c r="F22" s="35"/>
      <c r="G22" s="35"/>
      <c r="H22" s="35"/>
      <c r="I22" s="35"/>
      <c r="J22" s="35"/>
      <c r="K22" s="35"/>
      <c r="L22" s="52"/>
      <c r="S22" s="35"/>
      <c r="T22" s="35"/>
      <c r="U22" s="35"/>
      <c r="V22" s="35"/>
      <c r="W22" s="35"/>
      <c r="X22" s="35"/>
      <c r="Y22" s="35"/>
      <c r="Z22" s="35"/>
      <c r="AA22" s="35"/>
      <c r="AB22" s="35"/>
      <c r="AC22" s="35"/>
      <c r="AD22" s="35"/>
      <c r="AE22" s="35"/>
    </row>
    <row r="23" spans="1:31" s="2" customFormat="1" ht="12" customHeight="1">
      <c r="A23" s="35"/>
      <c r="B23" s="40"/>
      <c r="C23" s="35"/>
      <c r="D23" s="114" t="s">
        <v>33</v>
      </c>
      <c r="E23" s="35"/>
      <c r="F23" s="35"/>
      <c r="G23" s="35"/>
      <c r="H23" s="35"/>
      <c r="I23" s="114" t="s">
        <v>25</v>
      </c>
      <c r="J23" s="115" t="s">
        <v>1</v>
      </c>
      <c r="K23" s="35"/>
      <c r="L23" s="52"/>
      <c r="S23" s="35"/>
      <c r="T23" s="35"/>
      <c r="U23" s="35"/>
      <c r="V23" s="35"/>
      <c r="W23" s="35"/>
      <c r="X23" s="35"/>
      <c r="Y23" s="35"/>
      <c r="Z23" s="35"/>
      <c r="AA23" s="35"/>
      <c r="AB23" s="35"/>
      <c r="AC23" s="35"/>
      <c r="AD23" s="35"/>
      <c r="AE23" s="35"/>
    </row>
    <row r="24" spans="1:31" s="2" customFormat="1" ht="18" customHeight="1">
      <c r="A24" s="35"/>
      <c r="B24" s="40"/>
      <c r="C24" s="35"/>
      <c r="D24" s="35"/>
      <c r="E24" s="115" t="s">
        <v>34</v>
      </c>
      <c r="F24" s="35"/>
      <c r="G24" s="35"/>
      <c r="H24" s="35"/>
      <c r="I24" s="114" t="s">
        <v>27</v>
      </c>
      <c r="J24" s="115" t="s">
        <v>1</v>
      </c>
      <c r="K24" s="35"/>
      <c r="L24" s="52"/>
      <c r="S24" s="35"/>
      <c r="T24" s="35"/>
      <c r="U24" s="35"/>
      <c r="V24" s="35"/>
      <c r="W24" s="35"/>
      <c r="X24" s="35"/>
      <c r="Y24" s="35"/>
      <c r="Z24" s="35"/>
      <c r="AA24" s="35"/>
      <c r="AB24" s="35"/>
      <c r="AC24" s="35"/>
      <c r="AD24" s="35"/>
      <c r="AE24" s="35"/>
    </row>
    <row r="25" spans="1:31" s="2" customFormat="1" ht="6.95" customHeight="1">
      <c r="A25" s="35"/>
      <c r="B25" s="40"/>
      <c r="C25" s="35"/>
      <c r="D25" s="35"/>
      <c r="E25" s="35"/>
      <c r="F25" s="35"/>
      <c r="G25" s="35"/>
      <c r="H25" s="35"/>
      <c r="I25" s="35"/>
      <c r="J25" s="35"/>
      <c r="K25" s="35"/>
      <c r="L25" s="52"/>
      <c r="S25" s="35"/>
      <c r="T25" s="35"/>
      <c r="U25" s="35"/>
      <c r="V25" s="35"/>
      <c r="W25" s="35"/>
      <c r="X25" s="35"/>
      <c r="Y25" s="35"/>
      <c r="Z25" s="35"/>
      <c r="AA25" s="35"/>
      <c r="AB25" s="35"/>
      <c r="AC25" s="35"/>
      <c r="AD25" s="35"/>
      <c r="AE25" s="35"/>
    </row>
    <row r="26" spans="1:31" s="2" customFormat="1" ht="12" customHeight="1">
      <c r="A26" s="35"/>
      <c r="B26" s="40"/>
      <c r="C26" s="35"/>
      <c r="D26" s="114" t="s">
        <v>35</v>
      </c>
      <c r="E26" s="35"/>
      <c r="F26" s="35"/>
      <c r="G26" s="35"/>
      <c r="H26" s="35"/>
      <c r="I26" s="35"/>
      <c r="J26" s="35"/>
      <c r="K26" s="35"/>
      <c r="L26" s="52"/>
      <c r="S26" s="35"/>
      <c r="T26" s="35"/>
      <c r="U26" s="35"/>
      <c r="V26" s="35"/>
      <c r="W26" s="35"/>
      <c r="X26" s="35"/>
      <c r="Y26" s="35"/>
      <c r="Z26" s="35"/>
      <c r="AA26" s="35"/>
      <c r="AB26" s="35"/>
      <c r="AC26" s="35"/>
      <c r="AD26" s="35"/>
      <c r="AE26" s="35"/>
    </row>
    <row r="27" spans="1:31" s="8" customFormat="1" ht="71.25" customHeight="1">
      <c r="A27" s="117"/>
      <c r="B27" s="118"/>
      <c r="C27" s="117"/>
      <c r="D27" s="117"/>
      <c r="E27" s="328" t="s">
        <v>36</v>
      </c>
      <c r="F27" s="328"/>
      <c r="G27" s="328"/>
      <c r="H27" s="328"/>
      <c r="I27" s="117"/>
      <c r="J27" s="117"/>
      <c r="K27" s="117"/>
      <c r="L27" s="119"/>
      <c r="S27" s="117"/>
      <c r="T27" s="117"/>
      <c r="U27" s="117"/>
      <c r="V27" s="117"/>
      <c r="W27" s="117"/>
      <c r="X27" s="117"/>
      <c r="Y27" s="117"/>
      <c r="Z27" s="117"/>
      <c r="AA27" s="117"/>
      <c r="AB27" s="117"/>
      <c r="AC27" s="117"/>
      <c r="AD27" s="117"/>
      <c r="AE27" s="117"/>
    </row>
    <row r="28" spans="1:31" s="2" customFormat="1" ht="6.95" customHeight="1">
      <c r="A28" s="35"/>
      <c r="B28" s="40"/>
      <c r="C28" s="35"/>
      <c r="D28" s="35"/>
      <c r="E28" s="35"/>
      <c r="F28" s="35"/>
      <c r="G28" s="35"/>
      <c r="H28" s="35"/>
      <c r="I28" s="35"/>
      <c r="J28" s="35"/>
      <c r="K28" s="35"/>
      <c r="L28" s="52"/>
      <c r="S28" s="35"/>
      <c r="T28" s="35"/>
      <c r="U28" s="35"/>
      <c r="V28" s="35"/>
      <c r="W28" s="35"/>
      <c r="X28" s="35"/>
      <c r="Y28" s="35"/>
      <c r="Z28" s="35"/>
      <c r="AA28" s="35"/>
      <c r="AB28" s="35"/>
      <c r="AC28" s="35"/>
      <c r="AD28" s="35"/>
      <c r="AE28" s="35"/>
    </row>
    <row r="29" spans="1:31" s="2" customFormat="1" ht="6.95" customHeight="1">
      <c r="A29" s="35"/>
      <c r="B29" s="40"/>
      <c r="C29" s="35"/>
      <c r="D29" s="121"/>
      <c r="E29" s="121"/>
      <c r="F29" s="121"/>
      <c r="G29" s="121"/>
      <c r="H29" s="121"/>
      <c r="I29" s="121"/>
      <c r="J29" s="121"/>
      <c r="K29" s="121"/>
      <c r="L29" s="52"/>
      <c r="S29" s="35"/>
      <c r="T29" s="35"/>
      <c r="U29" s="35"/>
      <c r="V29" s="35"/>
      <c r="W29" s="35"/>
      <c r="X29" s="35"/>
      <c r="Y29" s="35"/>
      <c r="Z29" s="35"/>
      <c r="AA29" s="35"/>
      <c r="AB29" s="35"/>
      <c r="AC29" s="35"/>
      <c r="AD29" s="35"/>
      <c r="AE29" s="35"/>
    </row>
    <row r="30" spans="1:31" s="2" customFormat="1" ht="25.35" customHeight="1">
      <c r="A30" s="35"/>
      <c r="B30" s="40"/>
      <c r="C30" s="35"/>
      <c r="D30" s="122" t="s">
        <v>37</v>
      </c>
      <c r="E30" s="35"/>
      <c r="F30" s="35"/>
      <c r="G30" s="35"/>
      <c r="H30" s="35"/>
      <c r="I30" s="35"/>
      <c r="J30" s="123">
        <f>ROUND(J123, 2)</f>
        <v>0</v>
      </c>
      <c r="K30" s="35"/>
      <c r="L30" s="52"/>
      <c r="S30" s="35"/>
      <c r="T30" s="35"/>
      <c r="U30" s="35"/>
      <c r="V30" s="35"/>
      <c r="W30" s="35"/>
      <c r="X30" s="35"/>
      <c r="Y30" s="35"/>
      <c r="Z30" s="35"/>
      <c r="AA30" s="35"/>
      <c r="AB30" s="35"/>
      <c r="AC30" s="35"/>
      <c r="AD30" s="35"/>
      <c r="AE30" s="35"/>
    </row>
    <row r="31" spans="1:31" s="2" customFormat="1" ht="6.95" customHeight="1">
      <c r="A31" s="35"/>
      <c r="B31" s="40"/>
      <c r="C31" s="35"/>
      <c r="D31" s="121"/>
      <c r="E31" s="121"/>
      <c r="F31" s="121"/>
      <c r="G31" s="121"/>
      <c r="H31" s="121"/>
      <c r="I31" s="121"/>
      <c r="J31" s="121"/>
      <c r="K31" s="121"/>
      <c r="L31" s="52"/>
      <c r="S31" s="35"/>
      <c r="T31" s="35"/>
      <c r="U31" s="35"/>
      <c r="V31" s="35"/>
      <c r="W31" s="35"/>
      <c r="X31" s="35"/>
      <c r="Y31" s="35"/>
      <c r="Z31" s="35"/>
      <c r="AA31" s="35"/>
      <c r="AB31" s="35"/>
      <c r="AC31" s="35"/>
      <c r="AD31" s="35"/>
      <c r="AE31" s="35"/>
    </row>
    <row r="32" spans="1:31" s="2" customFormat="1" ht="14.45" customHeight="1">
      <c r="A32" s="35"/>
      <c r="B32" s="40"/>
      <c r="C32" s="35"/>
      <c r="D32" s="35"/>
      <c r="E32" s="35"/>
      <c r="F32" s="124" t="s">
        <v>39</v>
      </c>
      <c r="G32" s="35"/>
      <c r="H32" s="35"/>
      <c r="I32" s="124" t="s">
        <v>38</v>
      </c>
      <c r="J32" s="124" t="s">
        <v>40</v>
      </c>
      <c r="K32" s="35"/>
      <c r="L32" s="52"/>
      <c r="S32" s="35"/>
      <c r="T32" s="35"/>
      <c r="U32" s="35"/>
      <c r="V32" s="35"/>
      <c r="W32" s="35"/>
      <c r="X32" s="35"/>
      <c r="Y32" s="35"/>
      <c r="Z32" s="35"/>
      <c r="AA32" s="35"/>
      <c r="AB32" s="35"/>
      <c r="AC32" s="35"/>
      <c r="AD32" s="35"/>
      <c r="AE32" s="35"/>
    </row>
    <row r="33" spans="1:31" s="2" customFormat="1" ht="14.45" customHeight="1">
      <c r="A33" s="35"/>
      <c r="B33" s="40"/>
      <c r="C33" s="35"/>
      <c r="D33" s="125" t="s">
        <v>41</v>
      </c>
      <c r="E33" s="114" t="s">
        <v>42</v>
      </c>
      <c r="F33" s="126">
        <f>ROUND((SUM(BE123:BE174)),  2)</f>
        <v>0</v>
      </c>
      <c r="G33" s="35"/>
      <c r="H33" s="35"/>
      <c r="I33" s="127">
        <v>0.21</v>
      </c>
      <c r="J33" s="126">
        <f>ROUND(((SUM(BE123:BE174))*I33),  2)</f>
        <v>0</v>
      </c>
      <c r="K33" s="35"/>
      <c r="L33" s="52"/>
      <c r="S33" s="35"/>
      <c r="T33" s="35"/>
      <c r="U33" s="35"/>
      <c r="V33" s="35"/>
      <c r="W33" s="35"/>
      <c r="X33" s="35"/>
      <c r="Y33" s="35"/>
      <c r="Z33" s="35"/>
      <c r="AA33" s="35"/>
      <c r="AB33" s="35"/>
      <c r="AC33" s="35"/>
      <c r="AD33" s="35"/>
      <c r="AE33" s="35"/>
    </row>
    <row r="34" spans="1:31" s="2" customFormat="1" ht="14.45" customHeight="1">
      <c r="A34" s="35"/>
      <c r="B34" s="40"/>
      <c r="C34" s="35"/>
      <c r="D34" s="35"/>
      <c r="E34" s="114" t="s">
        <v>43</v>
      </c>
      <c r="F34" s="126">
        <f>ROUND((SUM(BF123:BF174)),  2)</f>
        <v>0</v>
      </c>
      <c r="G34" s="35"/>
      <c r="H34" s="35"/>
      <c r="I34" s="127">
        <v>0.15</v>
      </c>
      <c r="J34" s="126">
        <f>ROUND(((SUM(BF123:BF174))*I34),  2)</f>
        <v>0</v>
      </c>
      <c r="K34" s="35"/>
      <c r="L34" s="52"/>
      <c r="S34" s="35"/>
      <c r="T34" s="35"/>
      <c r="U34" s="35"/>
      <c r="V34" s="35"/>
      <c r="W34" s="35"/>
      <c r="X34" s="35"/>
      <c r="Y34" s="35"/>
      <c r="Z34" s="35"/>
      <c r="AA34" s="35"/>
      <c r="AB34" s="35"/>
      <c r="AC34" s="35"/>
      <c r="AD34" s="35"/>
      <c r="AE34" s="35"/>
    </row>
    <row r="35" spans="1:31" s="2" customFormat="1" ht="14.45" hidden="1" customHeight="1">
      <c r="A35" s="35"/>
      <c r="B35" s="40"/>
      <c r="C35" s="35"/>
      <c r="D35" s="35"/>
      <c r="E35" s="114" t="s">
        <v>44</v>
      </c>
      <c r="F35" s="126">
        <f>ROUND((SUM(BG123:BG174)),  2)</f>
        <v>0</v>
      </c>
      <c r="G35" s="35"/>
      <c r="H35" s="35"/>
      <c r="I35" s="127">
        <v>0.21</v>
      </c>
      <c r="J35" s="126">
        <f>0</f>
        <v>0</v>
      </c>
      <c r="K35" s="35"/>
      <c r="L35" s="52"/>
      <c r="S35" s="35"/>
      <c r="T35" s="35"/>
      <c r="U35" s="35"/>
      <c r="V35" s="35"/>
      <c r="W35" s="35"/>
      <c r="X35" s="35"/>
      <c r="Y35" s="35"/>
      <c r="Z35" s="35"/>
      <c r="AA35" s="35"/>
      <c r="AB35" s="35"/>
      <c r="AC35" s="35"/>
      <c r="AD35" s="35"/>
      <c r="AE35" s="35"/>
    </row>
    <row r="36" spans="1:31" s="2" customFormat="1" ht="14.45" hidden="1" customHeight="1">
      <c r="A36" s="35"/>
      <c r="B36" s="40"/>
      <c r="C36" s="35"/>
      <c r="D36" s="35"/>
      <c r="E36" s="114" t="s">
        <v>45</v>
      </c>
      <c r="F36" s="126">
        <f>ROUND((SUM(BH123:BH174)),  2)</f>
        <v>0</v>
      </c>
      <c r="G36" s="35"/>
      <c r="H36" s="35"/>
      <c r="I36" s="127">
        <v>0.15</v>
      </c>
      <c r="J36" s="126">
        <f>0</f>
        <v>0</v>
      </c>
      <c r="K36" s="35"/>
      <c r="L36" s="52"/>
      <c r="S36" s="35"/>
      <c r="T36" s="35"/>
      <c r="U36" s="35"/>
      <c r="V36" s="35"/>
      <c r="W36" s="35"/>
      <c r="X36" s="35"/>
      <c r="Y36" s="35"/>
      <c r="Z36" s="35"/>
      <c r="AA36" s="35"/>
      <c r="AB36" s="35"/>
      <c r="AC36" s="35"/>
      <c r="AD36" s="35"/>
      <c r="AE36" s="35"/>
    </row>
    <row r="37" spans="1:31" s="2" customFormat="1" ht="14.45" hidden="1" customHeight="1">
      <c r="A37" s="35"/>
      <c r="B37" s="40"/>
      <c r="C37" s="35"/>
      <c r="D37" s="35"/>
      <c r="E37" s="114" t="s">
        <v>46</v>
      </c>
      <c r="F37" s="126">
        <f>ROUND((SUM(BI123:BI174)),  2)</f>
        <v>0</v>
      </c>
      <c r="G37" s="35"/>
      <c r="H37" s="35"/>
      <c r="I37" s="127">
        <v>0</v>
      </c>
      <c r="J37" s="126">
        <f>0</f>
        <v>0</v>
      </c>
      <c r="K37" s="35"/>
      <c r="L37" s="52"/>
      <c r="S37" s="35"/>
      <c r="T37" s="35"/>
      <c r="U37" s="35"/>
      <c r="V37" s="35"/>
      <c r="W37" s="35"/>
      <c r="X37" s="35"/>
      <c r="Y37" s="35"/>
      <c r="Z37" s="35"/>
      <c r="AA37" s="35"/>
      <c r="AB37" s="35"/>
      <c r="AC37" s="35"/>
      <c r="AD37" s="35"/>
      <c r="AE37" s="35"/>
    </row>
    <row r="38" spans="1:31" s="2" customFormat="1" ht="6.95" customHeight="1">
      <c r="A38" s="35"/>
      <c r="B38" s="40"/>
      <c r="C38" s="35"/>
      <c r="D38" s="35"/>
      <c r="E38" s="35"/>
      <c r="F38" s="35"/>
      <c r="G38" s="35"/>
      <c r="H38" s="35"/>
      <c r="I38" s="35"/>
      <c r="J38" s="35"/>
      <c r="K38" s="35"/>
      <c r="L38" s="52"/>
      <c r="S38" s="35"/>
      <c r="T38" s="35"/>
      <c r="U38" s="35"/>
      <c r="V38" s="35"/>
      <c r="W38" s="35"/>
      <c r="X38" s="35"/>
      <c r="Y38" s="35"/>
      <c r="Z38" s="35"/>
      <c r="AA38" s="35"/>
      <c r="AB38" s="35"/>
      <c r="AC38" s="35"/>
      <c r="AD38" s="35"/>
      <c r="AE38" s="35"/>
    </row>
    <row r="39" spans="1:31" s="2" customFormat="1" ht="25.35" customHeight="1">
      <c r="A39" s="35"/>
      <c r="B39" s="40"/>
      <c r="C39" s="128"/>
      <c r="D39" s="129" t="s">
        <v>47</v>
      </c>
      <c r="E39" s="130"/>
      <c r="F39" s="130"/>
      <c r="G39" s="131" t="s">
        <v>48</v>
      </c>
      <c r="H39" s="132" t="s">
        <v>49</v>
      </c>
      <c r="I39" s="130"/>
      <c r="J39" s="133">
        <f>SUM(J30:J37)</f>
        <v>0</v>
      </c>
      <c r="K39" s="134"/>
      <c r="L39" s="52"/>
      <c r="S39" s="35"/>
      <c r="T39" s="35"/>
      <c r="U39" s="35"/>
      <c r="V39" s="35"/>
      <c r="W39" s="35"/>
      <c r="X39" s="35"/>
      <c r="Y39" s="35"/>
      <c r="Z39" s="35"/>
      <c r="AA39" s="35"/>
      <c r="AB39" s="35"/>
      <c r="AC39" s="35"/>
      <c r="AD39" s="35"/>
      <c r="AE39" s="35"/>
    </row>
    <row r="40" spans="1:31" s="2" customFormat="1" ht="14.45" customHeight="1">
      <c r="A40" s="35"/>
      <c r="B40" s="40"/>
      <c r="C40" s="35"/>
      <c r="D40" s="35"/>
      <c r="E40" s="35"/>
      <c r="F40" s="35"/>
      <c r="G40" s="35"/>
      <c r="H40" s="35"/>
      <c r="I40" s="35"/>
      <c r="J40" s="35"/>
      <c r="K40" s="35"/>
      <c r="L40" s="52"/>
      <c r="S40" s="35"/>
      <c r="T40" s="35"/>
      <c r="U40" s="35"/>
      <c r="V40" s="35"/>
      <c r="W40" s="35"/>
      <c r="X40" s="35"/>
      <c r="Y40" s="35"/>
      <c r="Z40" s="35"/>
      <c r="AA40" s="35"/>
      <c r="AB40" s="35"/>
      <c r="AC40" s="35"/>
      <c r="AD40" s="35"/>
      <c r="AE40" s="35"/>
    </row>
    <row r="41" spans="1:31" s="1" customFormat="1" ht="14.45" customHeight="1">
      <c r="B41" s="21"/>
      <c r="L41" s="21"/>
    </row>
    <row r="42" spans="1:31" s="1" customFormat="1" ht="14.45" customHeight="1">
      <c r="B42" s="21"/>
      <c r="L42" s="21"/>
    </row>
    <row r="43" spans="1:31" s="1" customFormat="1" ht="14.45" customHeight="1">
      <c r="B43" s="21"/>
      <c r="L43" s="21"/>
    </row>
    <row r="44" spans="1:31" s="1" customFormat="1" ht="14.45" customHeight="1">
      <c r="B44" s="21"/>
      <c r="L44" s="21"/>
    </row>
    <row r="45" spans="1:31" s="1" customFormat="1" ht="14.45" customHeight="1">
      <c r="B45" s="21"/>
      <c r="L45" s="21"/>
    </row>
    <row r="46" spans="1:31" s="1" customFormat="1" ht="14.45" customHeight="1">
      <c r="B46" s="21"/>
      <c r="L46" s="21"/>
    </row>
    <row r="47" spans="1:31" s="1" customFormat="1" ht="14.45" customHeight="1">
      <c r="B47" s="21"/>
      <c r="L47" s="21"/>
    </row>
    <row r="48" spans="1:31" s="1" customFormat="1" ht="14.45" customHeight="1">
      <c r="B48" s="21"/>
      <c r="L48" s="21"/>
    </row>
    <row r="49" spans="1:31" s="1" customFormat="1" ht="14.45" customHeight="1">
      <c r="B49" s="21"/>
      <c r="L49" s="21"/>
    </row>
    <row r="50" spans="1:31" s="2" customFormat="1" ht="14.45" customHeight="1">
      <c r="B50" s="52"/>
      <c r="D50" s="135" t="s">
        <v>50</v>
      </c>
      <c r="E50" s="136"/>
      <c r="F50" s="136"/>
      <c r="G50" s="135" t="s">
        <v>51</v>
      </c>
      <c r="H50" s="136"/>
      <c r="I50" s="136"/>
      <c r="J50" s="136"/>
      <c r="K50" s="136"/>
      <c r="L50" s="52"/>
    </row>
    <row r="51" spans="1:31" ht="11.25">
      <c r="B51" s="21"/>
      <c r="L51" s="21"/>
    </row>
    <row r="52" spans="1:31" ht="11.25">
      <c r="B52" s="21"/>
      <c r="L52" s="21"/>
    </row>
    <row r="53" spans="1:31" ht="11.25">
      <c r="B53" s="21"/>
      <c r="L53" s="21"/>
    </row>
    <row r="54" spans="1:31" ht="11.25">
      <c r="B54" s="21"/>
      <c r="L54" s="21"/>
    </row>
    <row r="55" spans="1:31" ht="11.25">
      <c r="B55" s="21"/>
      <c r="L55" s="21"/>
    </row>
    <row r="56" spans="1:31" ht="11.25">
      <c r="B56" s="21"/>
      <c r="L56" s="21"/>
    </row>
    <row r="57" spans="1:31" ht="11.25">
      <c r="B57" s="21"/>
      <c r="L57" s="21"/>
    </row>
    <row r="58" spans="1:31" ht="11.25">
      <c r="B58" s="21"/>
      <c r="L58" s="21"/>
    </row>
    <row r="59" spans="1:31" ht="11.25">
      <c r="B59" s="21"/>
      <c r="L59" s="21"/>
    </row>
    <row r="60" spans="1:31" ht="11.25">
      <c r="B60" s="21"/>
      <c r="L60" s="21"/>
    </row>
    <row r="61" spans="1:31" s="2" customFormat="1" ht="12.75">
      <c r="A61" s="35"/>
      <c r="B61" s="40"/>
      <c r="C61" s="35"/>
      <c r="D61" s="137" t="s">
        <v>52</v>
      </c>
      <c r="E61" s="138"/>
      <c r="F61" s="139" t="s">
        <v>53</v>
      </c>
      <c r="G61" s="137" t="s">
        <v>52</v>
      </c>
      <c r="H61" s="138"/>
      <c r="I61" s="138"/>
      <c r="J61" s="140" t="s">
        <v>53</v>
      </c>
      <c r="K61" s="138"/>
      <c r="L61" s="52"/>
      <c r="S61" s="35"/>
      <c r="T61" s="35"/>
      <c r="U61" s="35"/>
      <c r="V61" s="35"/>
      <c r="W61" s="35"/>
      <c r="X61" s="35"/>
      <c r="Y61" s="35"/>
      <c r="Z61" s="35"/>
      <c r="AA61" s="35"/>
      <c r="AB61" s="35"/>
      <c r="AC61" s="35"/>
      <c r="AD61" s="35"/>
      <c r="AE61" s="35"/>
    </row>
    <row r="62" spans="1:31" ht="11.25">
      <c r="B62" s="21"/>
      <c r="L62" s="21"/>
    </row>
    <row r="63" spans="1:31" ht="11.25">
      <c r="B63" s="21"/>
      <c r="L63" s="21"/>
    </row>
    <row r="64" spans="1:31" ht="11.25">
      <c r="B64" s="21"/>
      <c r="L64" s="21"/>
    </row>
    <row r="65" spans="1:31" s="2" customFormat="1" ht="12.75">
      <c r="A65" s="35"/>
      <c r="B65" s="40"/>
      <c r="C65" s="35"/>
      <c r="D65" s="135" t="s">
        <v>54</v>
      </c>
      <c r="E65" s="141"/>
      <c r="F65" s="141"/>
      <c r="G65" s="135" t="s">
        <v>55</v>
      </c>
      <c r="H65" s="141"/>
      <c r="I65" s="141"/>
      <c r="J65" s="141"/>
      <c r="K65" s="141"/>
      <c r="L65" s="52"/>
      <c r="S65" s="35"/>
      <c r="T65" s="35"/>
      <c r="U65" s="35"/>
      <c r="V65" s="35"/>
      <c r="W65" s="35"/>
      <c r="X65" s="35"/>
      <c r="Y65" s="35"/>
      <c r="Z65" s="35"/>
      <c r="AA65" s="35"/>
      <c r="AB65" s="35"/>
      <c r="AC65" s="35"/>
      <c r="AD65" s="35"/>
      <c r="AE65" s="35"/>
    </row>
    <row r="66" spans="1:31" ht="11.25">
      <c r="B66" s="21"/>
      <c r="L66" s="21"/>
    </row>
    <row r="67" spans="1:31" ht="11.25">
      <c r="B67" s="21"/>
      <c r="L67" s="21"/>
    </row>
    <row r="68" spans="1:31" ht="11.25">
      <c r="B68" s="21"/>
      <c r="L68" s="21"/>
    </row>
    <row r="69" spans="1:31" ht="11.25">
      <c r="B69" s="21"/>
      <c r="L69" s="21"/>
    </row>
    <row r="70" spans="1:31" ht="11.25">
      <c r="B70" s="21"/>
      <c r="L70" s="21"/>
    </row>
    <row r="71" spans="1:31" ht="11.25">
      <c r="B71" s="21"/>
      <c r="L71" s="21"/>
    </row>
    <row r="72" spans="1:31" ht="11.25">
      <c r="B72" s="21"/>
      <c r="L72" s="21"/>
    </row>
    <row r="73" spans="1:31" ht="11.25">
      <c r="B73" s="21"/>
      <c r="L73" s="21"/>
    </row>
    <row r="74" spans="1:31" ht="11.25">
      <c r="B74" s="21"/>
      <c r="L74" s="21"/>
    </row>
    <row r="75" spans="1:31" ht="11.25">
      <c r="B75" s="21"/>
      <c r="L75" s="21"/>
    </row>
    <row r="76" spans="1:31" s="2" customFormat="1" ht="12.75">
      <c r="A76" s="35"/>
      <c r="B76" s="40"/>
      <c r="C76" s="35"/>
      <c r="D76" s="137" t="s">
        <v>52</v>
      </c>
      <c r="E76" s="138"/>
      <c r="F76" s="139" t="s">
        <v>53</v>
      </c>
      <c r="G76" s="137" t="s">
        <v>52</v>
      </c>
      <c r="H76" s="138"/>
      <c r="I76" s="138"/>
      <c r="J76" s="140" t="s">
        <v>53</v>
      </c>
      <c r="K76" s="138"/>
      <c r="L76" s="52"/>
      <c r="S76" s="35"/>
      <c r="T76" s="35"/>
      <c r="U76" s="35"/>
      <c r="V76" s="35"/>
      <c r="W76" s="35"/>
      <c r="X76" s="35"/>
      <c r="Y76" s="35"/>
      <c r="Z76" s="35"/>
      <c r="AA76" s="35"/>
      <c r="AB76" s="35"/>
      <c r="AC76" s="35"/>
      <c r="AD76" s="35"/>
      <c r="AE76" s="35"/>
    </row>
    <row r="77" spans="1:31" s="2" customFormat="1" ht="14.45" customHeight="1">
      <c r="A77" s="35"/>
      <c r="B77" s="142"/>
      <c r="C77" s="143"/>
      <c r="D77" s="143"/>
      <c r="E77" s="143"/>
      <c r="F77" s="143"/>
      <c r="G77" s="143"/>
      <c r="H77" s="143"/>
      <c r="I77" s="143"/>
      <c r="J77" s="143"/>
      <c r="K77" s="143"/>
      <c r="L77" s="52"/>
      <c r="S77" s="35"/>
      <c r="T77" s="35"/>
      <c r="U77" s="35"/>
      <c r="V77" s="35"/>
      <c r="W77" s="35"/>
      <c r="X77" s="35"/>
      <c r="Y77" s="35"/>
      <c r="Z77" s="35"/>
      <c r="AA77" s="35"/>
      <c r="AB77" s="35"/>
      <c r="AC77" s="35"/>
      <c r="AD77" s="35"/>
      <c r="AE77" s="35"/>
    </row>
    <row r="81" spans="1:47" s="2" customFormat="1" ht="6.95" customHeight="1">
      <c r="A81" s="35"/>
      <c r="B81" s="144"/>
      <c r="C81" s="145"/>
      <c r="D81" s="145"/>
      <c r="E81" s="145"/>
      <c r="F81" s="145"/>
      <c r="G81" s="145"/>
      <c r="H81" s="145"/>
      <c r="I81" s="145"/>
      <c r="J81" s="145"/>
      <c r="K81" s="145"/>
      <c r="L81" s="52"/>
      <c r="S81" s="35"/>
      <c r="T81" s="35"/>
      <c r="U81" s="35"/>
      <c r="V81" s="35"/>
      <c r="W81" s="35"/>
      <c r="X81" s="35"/>
      <c r="Y81" s="35"/>
      <c r="Z81" s="35"/>
      <c r="AA81" s="35"/>
      <c r="AB81" s="35"/>
      <c r="AC81" s="35"/>
      <c r="AD81" s="35"/>
      <c r="AE81" s="35"/>
    </row>
    <row r="82" spans="1:47" s="2" customFormat="1" ht="24.95" customHeight="1">
      <c r="A82" s="35"/>
      <c r="B82" s="36"/>
      <c r="C82" s="24" t="s">
        <v>247</v>
      </c>
      <c r="D82" s="37"/>
      <c r="E82" s="37"/>
      <c r="F82" s="37"/>
      <c r="G82" s="37"/>
      <c r="H82" s="37"/>
      <c r="I82" s="37"/>
      <c r="J82" s="37"/>
      <c r="K82" s="37"/>
      <c r="L82" s="52"/>
      <c r="S82" s="35"/>
      <c r="T82" s="35"/>
      <c r="U82" s="35"/>
      <c r="V82" s="35"/>
      <c r="W82" s="35"/>
      <c r="X82" s="35"/>
      <c r="Y82" s="35"/>
      <c r="Z82" s="35"/>
      <c r="AA82" s="35"/>
      <c r="AB82" s="35"/>
      <c r="AC82" s="35"/>
      <c r="AD82" s="35"/>
      <c r="AE82" s="35"/>
    </row>
    <row r="83" spans="1:47" s="2" customFormat="1" ht="6.95" customHeight="1">
      <c r="A83" s="35"/>
      <c r="B83" s="36"/>
      <c r="C83" s="37"/>
      <c r="D83" s="37"/>
      <c r="E83" s="37"/>
      <c r="F83" s="37"/>
      <c r="G83" s="37"/>
      <c r="H83" s="37"/>
      <c r="I83" s="37"/>
      <c r="J83" s="37"/>
      <c r="K83" s="37"/>
      <c r="L83" s="52"/>
      <c r="S83" s="35"/>
      <c r="T83" s="35"/>
      <c r="U83" s="35"/>
      <c r="V83" s="35"/>
      <c r="W83" s="35"/>
      <c r="X83" s="35"/>
      <c r="Y83" s="35"/>
      <c r="Z83" s="35"/>
      <c r="AA83" s="35"/>
      <c r="AB83" s="35"/>
      <c r="AC83" s="35"/>
      <c r="AD83" s="35"/>
      <c r="AE83" s="35"/>
    </row>
    <row r="84" spans="1:47" s="2" customFormat="1" ht="12" customHeight="1">
      <c r="A84" s="35"/>
      <c r="B84" s="36"/>
      <c r="C84" s="30" t="s">
        <v>16</v>
      </c>
      <c r="D84" s="37"/>
      <c r="E84" s="37"/>
      <c r="F84" s="37"/>
      <c r="G84" s="37"/>
      <c r="H84" s="37"/>
      <c r="I84" s="37"/>
      <c r="J84" s="37"/>
      <c r="K84" s="37"/>
      <c r="L84" s="52"/>
      <c r="S84" s="35"/>
      <c r="T84" s="35"/>
      <c r="U84" s="35"/>
      <c r="V84" s="35"/>
      <c r="W84" s="35"/>
      <c r="X84" s="35"/>
      <c r="Y84" s="35"/>
      <c r="Z84" s="35"/>
      <c r="AA84" s="35"/>
      <c r="AB84" s="35"/>
      <c r="AC84" s="35"/>
      <c r="AD84" s="35"/>
      <c r="AE84" s="35"/>
    </row>
    <row r="85" spans="1:47" s="2" customFormat="1" ht="16.5" customHeight="1">
      <c r="A85" s="35"/>
      <c r="B85" s="36"/>
      <c r="C85" s="37"/>
      <c r="D85" s="37"/>
      <c r="E85" s="329" t="str">
        <f>E7</f>
        <v>Domov pro seniory, Nový Bydžov</v>
      </c>
      <c r="F85" s="330"/>
      <c r="G85" s="330"/>
      <c r="H85" s="330"/>
      <c r="I85" s="37"/>
      <c r="J85" s="37"/>
      <c r="K85" s="37"/>
      <c r="L85" s="52"/>
      <c r="S85" s="35"/>
      <c r="T85" s="35"/>
      <c r="U85" s="35"/>
      <c r="V85" s="35"/>
      <c r="W85" s="35"/>
      <c r="X85" s="35"/>
      <c r="Y85" s="35"/>
      <c r="Z85" s="35"/>
      <c r="AA85" s="35"/>
      <c r="AB85" s="35"/>
      <c r="AC85" s="35"/>
      <c r="AD85" s="35"/>
      <c r="AE85" s="35"/>
    </row>
    <row r="86" spans="1:47" s="2" customFormat="1" ht="12" customHeight="1">
      <c r="A86" s="35"/>
      <c r="B86" s="36"/>
      <c r="C86" s="30" t="s">
        <v>179</v>
      </c>
      <c r="D86" s="37"/>
      <c r="E86" s="37"/>
      <c r="F86" s="37"/>
      <c r="G86" s="37"/>
      <c r="H86" s="37"/>
      <c r="I86" s="37"/>
      <c r="J86" s="37"/>
      <c r="K86" s="37"/>
      <c r="L86" s="52"/>
      <c r="S86" s="35"/>
      <c r="T86" s="35"/>
      <c r="U86" s="35"/>
      <c r="V86" s="35"/>
      <c r="W86" s="35"/>
      <c r="X86" s="35"/>
      <c r="Y86" s="35"/>
      <c r="Z86" s="35"/>
      <c r="AA86" s="35"/>
      <c r="AB86" s="35"/>
      <c r="AC86" s="35"/>
      <c r="AD86" s="35"/>
      <c r="AE86" s="35"/>
    </row>
    <row r="87" spans="1:47" s="2" customFormat="1" ht="16.5" customHeight="1">
      <c r="A87" s="35"/>
      <c r="B87" s="36"/>
      <c r="C87" s="37"/>
      <c r="D87" s="37"/>
      <c r="E87" s="284" t="str">
        <f>E9</f>
        <v xml:space="preserve">SO 02 - Oplocení - nezpůsobilé náklady </v>
      </c>
      <c r="F87" s="331"/>
      <c r="G87" s="331"/>
      <c r="H87" s="331"/>
      <c r="I87" s="37"/>
      <c r="J87" s="37"/>
      <c r="K87" s="37"/>
      <c r="L87" s="52"/>
      <c r="S87" s="35"/>
      <c r="T87" s="35"/>
      <c r="U87" s="35"/>
      <c r="V87" s="35"/>
      <c r="W87" s="35"/>
      <c r="X87" s="35"/>
      <c r="Y87" s="35"/>
      <c r="Z87" s="35"/>
      <c r="AA87" s="35"/>
      <c r="AB87" s="35"/>
      <c r="AC87" s="35"/>
      <c r="AD87" s="35"/>
      <c r="AE87" s="35"/>
    </row>
    <row r="88" spans="1:47" s="2" customFormat="1" ht="6.95" customHeight="1">
      <c r="A88" s="35"/>
      <c r="B88" s="36"/>
      <c r="C88" s="37"/>
      <c r="D88" s="37"/>
      <c r="E88" s="37"/>
      <c r="F88" s="37"/>
      <c r="G88" s="37"/>
      <c r="H88" s="37"/>
      <c r="I88" s="37"/>
      <c r="J88" s="37"/>
      <c r="K88" s="37"/>
      <c r="L88" s="52"/>
      <c r="S88" s="35"/>
      <c r="T88" s="35"/>
      <c r="U88" s="35"/>
      <c r="V88" s="35"/>
      <c r="W88" s="35"/>
      <c r="X88" s="35"/>
      <c r="Y88" s="35"/>
      <c r="Z88" s="35"/>
      <c r="AA88" s="35"/>
      <c r="AB88" s="35"/>
      <c r="AC88" s="35"/>
      <c r="AD88" s="35"/>
      <c r="AE88" s="35"/>
    </row>
    <row r="89" spans="1:47" s="2" customFormat="1" ht="12" customHeight="1">
      <c r="A89" s="35"/>
      <c r="B89" s="36"/>
      <c r="C89" s="30" t="s">
        <v>20</v>
      </c>
      <c r="D89" s="37"/>
      <c r="E89" s="37"/>
      <c r="F89" s="28" t="str">
        <f>F12</f>
        <v>k.ú. Nový Bydžov, 70 7163</v>
      </c>
      <c r="G89" s="37"/>
      <c r="H89" s="37"/>
      <c r="I89" s="30" t="s">
        <v>22</v>
      </c>
      <c r="J89" s="67" t="str">
        <f>IF(J12="","",J12)</f>
        <v>4. 1. 2023</v>
      </c>
      <c r="K89" s="37"/>
      <c r="L89" s="52"/>
      <c r="S89" s="35"/>
      <c r="T89" s="35"/>
      <c r="U89" s="35"/>
      <c r="V89" s="35"/>
      <c r="W89" s="35"/>
      <c r="X89" s="35"/>
      <c r="Y89" s="35"/>
      <c r="Z89" s="35"/>
      <c r="AA89" s="35"/>
      <c r="AB89" s="35"/>
      <c r="AC89" s="35"/>
      <c r="AD89" s="35"/>
      <c r="AE89" s="35"/>
    </row>
    <row r="90" spans="1:47" s="2" customFormat="1" ht="6.95" customHeight="1">
      <c r="A90" s="35"/>
      <c r="B90" s="36"/>
      <c r="C90" s="37"/>
      <c r="D90" s="37"/>
      <c r="E90" s="37"/>
      <c r="F90" s="37"/>
      <c r="G90" s="37"/>
      <c r="H90" s="37"/>
      <c r="I90" s="37"/>
      <c r="J90" s="37"/>
      <c r="K90" s="37"/>
      <c r="L90" s="52"/>
      <c r="S90" s="35"/>
      <c r="T90" s="35"/>
      <c r="U90" s="35"/>
      <c r="V90" s="35"/>
      <c r="W90" s="35"/>
      <c r="X90" s="35"/>
      <c r="Y90" s="35"/>
      <c r="Z90" s="35"/>
      <c r="AA90" s="35"/>
      <c r="AB90" s="35"/>
      <c r="AC90" s="35"/>
      <c r="AD90" s="35"/>
      <c r="AE90" s="35"/>
    </row>
    <row r="91" spans="1:47" s="2" customFormat="1" ht="40.15" customHeight="1">
      <c r="A91" s="35"/>
      <c r="B91" s="36"/>
      <c r="C91" s="30" t="s">
        <v>24</v>
      </c>
      <c r="D91" s="37"/>
      <c r="E91" s="37"/>
      <c r="F91" s="28" t="str">
        <f>E15</f>
        <v>Město Nový Bydžov, Masarykovo nám. 1, 504 01</v>
      </c>
      <c r="G91" s="37"/>
      <c r="H91" s="37"/>
      <c r="I91" s="30" t="s">
        <v>30</v>
      </c>
      <c r="J91" s="33" t="str">
        <f>E21</f>
        <v>Architektura s.r.o., Vilkova 1142/15, Praha 4-Krč</v>
      </c>
      <c r="K91" s="37"/>
      <c r="L91" s="52"/>
      <c r="S91" s="35"/>
      <c r="T91" s="35"/>
      <c r="U91" s="35"/>
      <c r="V91" s="35"/>
      <c r="W91" s="35"/>
      <c r="X91" s="35"/>
      <c r="Y91" s="35"/>
      <c r="Z91" s="35"/>
      <c r="AA91" s="35"/>
      <c r="AB91" s="35"/>
      <c r="AC91" s="35"/>
      <c r="AD91" s="35"/>
      <c r="AE91" s="35"/>
    </row>
    <row r="92" spans="1:47" s="2" customFormat="1" ht="40.15" customHeight="1">
      <c r="A92" s="35"/>
      <c r="B92" s="36"/>
      <c r="C92" s="30" t="s">
        <v>28</v>
      </c>
      <c r="D92" s="37"/>
      <c r="E92" s="37"/>
      <c r="F92" s="28" t="str">
        <f>IF(E18="","",E18)</f>
        <v>Vyplň údaj</v>
      </c>
      <c r="G92" s="37"/>
      <c r="H92" s="37"/>
      <c r="I92" s="30" t="s">
        <v>33</v>
      </c>
      <c r="J92" s="33" t="str">
        <f>E24</f>
        <v>Projecticon s.r.o., A. Kopeckého 151, Nový Hrádek</v>
      </c>
      <c r="K92" s="37"/>
      <c r="L92" s="52"/>
      <c r="S92" s="35"/>
      <c r="T92" s="35"/>
      <c r="U92" s="35"/>
      <c r="V92" s="35"/>
      <c r="W92" s="35"/>
      <c r="X92" s="35"/>
      <c r="Y92" s="35"/>
      <c r="Z92" s="35"/>
      <c r="AA92" s="35"/>
      <c r="AB92" s="35"/>
      <c r="AC92" s="35"/>
      <c r="AD92" s="35"/>
      <c r="AE92" s="35"/>
    </row>
    <row r="93" spans="1:47" s="2" customFormat="1" ht="10.35" customHeight="1">
      <c r="A93" s="35"/>
      <c r="B93" s="36"/>
      <c r="C93" s="37"/>
      <c r="D93" s="37"/>
      <c r="E93" s="37"/>
      <c r="F93" s="37"/>
      <c r="G93" s="37"/>
      <c r="H93" s="37"/>
      <c r="I93" s="37"/>
      <c r="J93" s="37"/>
      <c r="K93" s="37"/>
      <c r="L93" s="52"/>
      <c r="S93" s="35"/>
      <c r="T93" s="35"/>
      <c r="U93" s="35"/>
      <c r="V93" s="35"/>
      <c r="W93" s="35"/>
      <c r="X93" s="35"/>
      <c r="Y93" s="35"/>
      <c r="Z93" s="35"/>
      <c r="AA93" s="35"/>
      <c r="AB93" s="35"/>
      <c r="AC93" s="35"/>
      <c r="AD93" s="35"/>
      <c r="AE93" s="35"/>
    </row>
    <row r="94" spans="1:47" s="2" customFormat="1" ht="29.25" customHeight="1">
      <c r="A94" s="35"/>
      <c r="B94" s="36"/>
      <c r="C94" s="146" t="s">
        <v>248</v>
      </c>
      <c r="D94" s="147"/>
      <c r="E94" s="147"/>
      <c r="F94" s="147"/>
      <c r="G94" s="147"/>
      <c r="H94" s="147"/>
      <c r="I94" s="147"/>
      <c r="J94" s="148" t="s">
        <v>249</v>
      </c>
      <c r="K94" s="147"/>
      <c r="L94" s="52"/>
      <c r="S94" s="35"/>
      <c r="T94" s="35"/>
      <c r="U94" s="35"/>
      <c r="V94" s="35"/>
      <c r="W94" s="35"/>
      <c r="X94" s="35"/>
      <c r="Y94" s="35"/>
      <c r="Z94" s="35"/>
      <c r="AA94" s="35"/>
      <c r="AB94" s="35"/>
      <c r="AC94" s="35"/>
      <c r="AD94" s="35"/>
      <c r="AE94" s="35"/>
    </row>
    <row r="95" spans="1:47" s="2" customFormat="1" ht="10.35" customHeight="1">
      <c r="A95" s="35"/>
      <c r="B95" s="36"/>
      <c r="C95" s="37"/>
      <c r="D95" s="37"/>
      <c r="E95" s="37"/>
      <c r="F95" s="37"/>
      <c r="G95" s="37"/>
      <c r="H95" s="37"/>
      <c r="I95" s="37"/>
      <c r="J95" s="37"/>
      <c r="K95" s="37"/>
      <c r="L95" s="52"/>
      <c r="S95" s="35"/>
      <c r="T95" s="35"/>
      <c r="U95" s="35"/>
      <c r="V95" s="35"/>
      <c r="W95" s="35"/>
      <c r="X95" s="35"/>
      <c r="Y95" s="35"/>
      <c r="Z95" s="35"/>
      <c r="AA95" s="35"/>
      <c r="AB95" s="35"/>
      <c r="AC95" s="35"/>
      <c r="AD95" s="35"/>
      <c r="AE95" s="35"/>
    </row>
    <row r="96" spans="1:47" s="2" customFormat="1" ht="22.9" customHeight="1">
      <c r="A96" s="35"/>
      <c r="B96" s="36"/>
      <c r="C96" s="149" t="s">
        <v>250</v>
      </c>
      <c r="D96" s="37"/>
      <c r="E96" s="37"/>
      <c r="F96" s="37"/>
      <c r="G96" s="37"/>
      <c r="H96" s="37"/>
      <c r="I96" s="37"/>
      <c r="J96" s="85">
        <f>J123</f>
        <v>0</v>
      </c>
      <c r="K96" s="37"/>
      <c r="L96" s="52"/>
      <c r="S96" s="35"/>
      <c r="T96" s="35"/>
      <c r="U96" s="35"/>
      <c r="V96" s="35"/>
      <c r="W96" s="35"/>
      <c r="X96" s="35"/>
      <c r="Y96" s="35"/>
      <c r="Z96" s="35"/>
      <c r="AA96" s="35"/>
      <c r="AB96" s="35"/>
      <c r="AC96" s="35"/>
      <c r="AD96" s="35"/>
      <c r="AE96" s="35"/>
      <c r="AU96" s="18" t="s">
        <v>251</v>
      </c>
    </row>
    <row r="97" spans="1:31" s="9" customFormat="1" ht="24.95" customHeight="1">
      <c r="B97" s="150"/>
      <c r="C97" s="151"/>
      <c r="D97" s="152" t="s">
        <v>252</v>
      </c>
      <c r="E97" s="153"/>
      <c r="F97" s="153"/>
      <c r="G97" s="153"/>
      <c r="H97" s="153"/>
      <c r="I97" s="153"/>
      <c r="J97" s="154">
        <f>J124</f>
        <v>0</v>
      </c>
      <c r="K97" s="151"/>
      <c r="L97" s="155"/>
    </row>
    <row r="98" spans="1:31" s="10" customFormat="1" ht="19.899999999999999" customHeight="1">
      <c r="B98" s="156"/>
      <c r="C98" s="157"/>
      <c r="D98" s="158" t="s">
        <v>253</v>
      </c>
      <c r="E98" s="159"/>
      <c r="F98" s="159"/>
      <c r="G98" s="159"/>
      <c r="H98" s="159"/>
      <c r="I98" s="159"/>
      <c r="J98" s="160">
        <f>J125</f>
        <v>0</v>
      </c>
      <c r="K98" s="157"/>
      <c r="L98" s="161"/>
    </row>
    <row r="99" spans="1:31" s="10" customFormat="1" ht="19.899999999999999" customHeight="1">
      <c r="B99" s="156"/>
      <c r="C99" s="157"/>
      <c r="D99" s="158" t="s">
        <v>254</v>
      </c>
      <c r="E99" s="159"/>
      <c r="F99" s="159"/>
      <c r="G99" s="159"/>
      <c r="H99" s="159"/>
      <c r="I99" s="159"/>
      <c r="J99" s="160">
        <f>J148</f>
        <v>0</v>
      </c>
      <c r="K99" s="157"/>
      <c r="L99" s="161"/>
    </row>
    <row r="100" spans="1:31" s="10" customFormat="1" ht="19.899999999999999" customHeight="1">
      <c r="B100" s="156"/>
      <c r="C100" s="157"/>
      <c r="D100" s="158" t="s">
        <v>255</v>
      </c>
      <c r="E100" s="159"/>
      <c r="F100" s="159"/>
      <c r="G100" s="159"/>
      <c r="H100" s="159"/>
      <c r="I100" s="159"/>
      <c r="J100" s="160">
        <f>J156</f>
        <v>0</v>
      </c>
      <c r="K100" s="157"/>
      <c r="L100" s="161"/>
    </row>
    <row r="101" spans="1:31" s="10" customFormat="1" ht="19.899999999999999" customHeight="1">
      <c r="B101" s="156"/>
      <c r="C101" s="157"/>
      <c r="D101" s="158" t="s">
        <v>6707</v>
      </c>
      <c r="E101" s="159"/>
      <c r="F101" s="159"/>
      <c r="G101" s="159"/>
      <c r="H101" s="159"/>
      <c r="I101" s="159"/>
      <c r="J101" s="160">
        <f>J163</f>
        <v>0</v>
      </c>
      <c r="K101" s="157"/>
      <c r="L101" s="161"/>
    </row>
    <row r="102" spans="1:31" s="9" customFormat="1" ht="24.95" customHeight="1">
      <c r="B102" s="150"/>
      <c r="C102" s="151"/>
      <c r="D102" s="152" t="s">
        <v>261</v>
      </c>
      <c r="E102" s="153"/>
      <c r="F102" s="153"/>
      <c r="G102" s="153"/>
      <c r="H102" s="153"/>
      <c r="I102" s="153"/>
      <c r="J102" s="154">
        <f>J168</f>
        <v>0</v>
      </c>
      <c r="K102" s="151"/>
      <c r="L102" s="155"/>
    </row>
    <row r="103" spans="1:31" s="10" customFormat="1" ht="19.899999999999999" customHeight="1">
      <c r="B103" s="156"/>
      <c r="C103" s="157"/>
      <c r="D103" s="158" t="s">
        <v>271</v>
      </c>
      <c r="E103" s="159"/>
      <c r="F103" s="159"/>
      <c r="G103" s="159"/>
      <c r="H103" s="159"/>
      <c r="I103" s="159"/>
      <c r="J103" s="160">
        <f>J169</f>
        <v>0</v>
      </c>
      <c r="K103" s="157"/>
      <c r="L103" s="161"/>
    </row>
    <row r="104" spans="1:31" s="2" customFormat="1" ht="21.75" customHeight="1">
      <c r="A104" s="35"/>
      <c r="B104" s="36"/>
      <c r="C104" s="37"/>
      <c r="D104" s="37"/>
      <c r="E104" s="37"/>
      <c r="F104" s="37"/>
      <c r="G104" s="37"/>
      <c r="H104" s="37"/>
      <c r="I104" s="37"/>
      <c r="J104" s="37"/>
      <c r="K104" s="37"/>
      <c r="L104" s="52"/>
      <c r="S104" s="35"/>
      <c r="T104" s="35"/>
      <c r="U104" s="35"/>
      <c r="V104" s="35"/>
      <c r="W104" s="35"/>
      <c r="X104" s="35"/>
      <c r="Y104" s="35"/>
      <c r="Z104" s="35"/>
      <c r="AA104" s="35"/>
      <c r="AB104" s="35"/>
      <c r="AC104" s="35"/>
      <c r="AD104" s="35"/>
      <c r="AE104" s="35"/>
    </row>
    <row r="105" spans="1:31" s="2" customFormat="1" ht="6.95" customHeight="1">
      <c r="A105" s="35"/>
      <c r="B105" s="55"/>
      <c r="C105" s="56"/>
      <c r="D105" s="56"/>
      <c r="E105" s="56"/>
      <c r="F105" s="56"/>
      <c r="G105" s="56"/>
      <c r="H105" s="56"/>
      <c r="I105" s="56"/>
      <c r="J105" s="56"/>
      <c r="K105" s="56"/>
      <c r="L105" s="52"/>
      <c r="S105" s="35"/>
      <c r="T105" s="35"/>
      <c r="U105" s="35"/>
      <c r="V105" s="35"/>
      <c r="W105" s="35"/>
      <c r="X105" s="35"/>
      <c r="Y105" s="35"/>
      <c r="Z105" s="35"/>
      <c r="AA105" s="35"/>
      <c r="AB105" s="35"/>
      <c r="AC105" s="35"/>
      <c r="AD105" s="35"/>
      <c r="AE105" s="35"/>
    </row>
    <row r="109" spans="1:31" s="2" customFormat="1" ht="6.95" customHeight="1">
      <c r="A109" s="35"/>
      <c r="B109" s="57"/>
      <c r="C109" s="58"/>
      <c r="D109" s="58"/>
      <c r="E109" s="58"/>
      <c r="F109" s="58"/>
      <c r="G109" s="58"/>
      <c r="H109" s="58"/>
      <c r="I109" s="58"/>
      <c r="J109" s="58"/>
      <c r="K109" s="58"/>
      <c r="L109" s="52"/>
      <c r="S109" s="35"/>
      <c r="T109" s="35"/>
      <c r="U109" s="35"/>
      <c r="V109" s="35"/>
      <c r="W109" s="35"/>
      <c r="X109" s="35"/>
      <c r="Y109" s="35"/>
      <c r="Z109" s="35"/>
      <c r="AA109" s="35"/>
      <c r="AB109" s="35"/>
      <c r="AC109" s="35"/>
      <c r="AD109" s="35"/>
      <c r="AE109" s="35"/>
    </row>
    <row r="110" spans="1:31" s="2" customFormat="1" ht="24.95" customHeight="1">
      <c r="A110" s="35"/>
      <c r="B110" s="36"/>
      <c r="C110" s="24" t="s">
        <v>277</v>
      </c>
      <c r="D110" s="37"/>
      <c r="E110" s="37"/>
      <c r="F110" s="37"/>
      <c r="G110" s="37"/>
      <c r="H110" s="37"/>
      <c r="I110" s="37"/>
      <c r="J110" s="37"/>
      <c r="K110" s="37"/>
      <c r="L110" s="52"/>
      <c r="S110" s="35"/>
      <c r="T110" s="35"/>
      <c r="U110" s="35"/>
      <c r="V110" s="35"/>
      <c r="W110" s="35"/>
      <c r="X110" s="35"/>
      <c r="Y110" s="35"/>
      <c r="Z110" s="35"/>
      <c r="AA110" s="35"/>
      <c r="AB110" s="35"/>
      <c r="AC110" s="35"/>
      <c r="AD110" s="35"/>
      <c r="AE110" s="35"/>
    </row>
    <row r="111" spans="1:31" s="2" customFormat="1" ht="6.95" customHeight="1">
      <c r="A111" s="35"/>
      <c r="B111" s="36"/>
      <c r="C111" s="37"/>
      <c r="D111" s="37"/>
      <c r="E111" s="37"/>
      <c r="F111" s="37"/>
      <c r="G111" s="37"/>
      <c r="H111" s="37"/>
      <c r="I111" s="37"/>
      <c r="J111" s="37"/>
      <c r="K111" s="37"/>
      <c r="L111" s="52"/>
      <c r="S111" s="35"/>
      <c r="T111" s="35"/>
      <c r="U111" s="35"/>
      <c r="V111" s="35"/>
      <c r="W111" s="35"/>
      <c r="X111" s="35"/>
      <c r="Y111" s="35"/>
      <c r="Z111" s="35"/>
      <c r="AA111" s="35"/>
      <c r="AB111" s="35"/>
      <c r="AC111" s="35"/>
      <c r="AD111" s="35"/>
      <c r="AE111" s="35"/>
    </row>
    <row r="112" spans="1:31" s="2" customFormat="1" ht="12" customHeight="1">
      <c r="A112" s="35"/>
      <c r="B112" s="36"/>
      <c r="C112" s="30" t="s">
        <v>16</v>
      </c>
      <c r="D112" s="37"/>
      <c r="E112" s="37"/>
      <c r="F112" s="37"/>
      <c r="G112" s="37"/>
      <c r="H112" s="37"/>
      <c r="I112" s="37"/>
      <c r="J112" s="37"/>
      <c r="K112" s="37"/>
      <c r="L112" s="52"/>
      <c r="S112" s="35"/>
      <c r="T112" s="35"/>
      <c r="U112" s="35"/>
      <c r="V112" s="35"/>
      <c r="W112" s="35"/>
      <c r="X112" s="35"/>
      <c r="Y112" s="35"/>
      <c r="Z112" s="35"/>
      <c r="AA112" s="35"/>
      <c r="AB112" s="35"/>
      <c r="AC112" s="35"/>
      <c r="AD112" s="35"/>
      <c r="AE112" s="35"/>
    </row>
    <row r="113" spans="1:65" s="2" customFormat="1" ht="16.5" customHeight="1">
      <c r="A113" s="35"/>
      <c r="B113" s="36"/>
      <c r="C113" s="37"/>
      <c r="D113" s="37"/>
      <c r="E113" s="329" t="str">
        <f>E7</f>
        <v>Domov pro seniory, Nový Bydžov</v>
      </c>
      <c r="F113" s="330"/>
      <c r="G113" s="330"/>
      <c r="H113" s="330"/>
      <c r="I113" s="37"/>
      <c r="J113" s="37"/>
      <c r="K113" s="37"/>
      <c r="L113" s="52"/>
      <c r="S113" s="35"/>
      <c r="T113" s="35"/>
      <c r="U113" s="35"/>
      <c r="V113" s="35"/>
      <c r="W113" s="35"/>
      <c r="X113" s="35"/>
      <c r="Y113" s="35"/>
      <c r="Z113" s="35"/>
      <c r="AA113" s="35"/>
      <c r="AB113" s="35"/>
      <c r="AC113" s="35"/>
      <c r="AD113" s="35"/>
      <c r="AE113" s="35"/>
    </row>
    <row r="114" spans="1:65" s="2" customFormat="1" ht="12" customHeight="1">
      <c r="A114" s="35"/>
      <c r="B114" s="36"/>
      <c r="C114" s="30" t="s">
        <v>179</v>
      </c>
      <c r="D114" s="37"/>
      <c r="E114" s="37"/>
      <c r="F114" s="37"/>
      <c r="G114" s="37"/>
      <c r="H114" s="37"/>
      <c r="I114" s="37"/>
      <c r="J114" s="37"/>
      <c r="K114" s="37"/>
      <c r="L114" s="52"/>
      <c r="S114" s="35"/>
      <c r="T114" s="35"/>
      <c r="U114" s="35"/>
      <c r="V114" s="35"/>
      <c r="W114" s="35"/>
      <c r="X114" s="35"/>
      <c r="Y114" s="35"/>
      <c r="Z114" s="35"/>
      <c r="AA114" s="35"/>
      <c r="AB114" s="35"/>
      <c r="AC114" s="35"/>
      <c r="AD114" s="35"/>
      <c r="AE114" s="35"/>
    </row>
    <row r="115" spans="1:65" s="2" customFormat="1" ht="16.5" customHeight="1">
      <c r="A115" s="35"/>
      <c r="B115" s="36"/>
      <c r="C115" s="37"/>
      <c r="D115" s="37"/>
      <c r="E115" s="284" t="str">
        <f>E9</f>
        <v xml:space="preserve">SO 02 - Oplocení - nezpůsobilé náklady </v>
      </c>
      <c r="F115" s="331"/>
      <c r="G115" s="331"/>
      <c r="H115" s="331"/>
      <c r="I115" s="37"/>
      <c r="J115" s="37"/>
      <c r="K115" s="37"/>
      <c r="L115" s="52"/>
      <c r="S115" s="35"/>
      <c r="T115" s="35"/>
      <c r="U115" s="35"/>
      <c r="V115" s="35"/>
      <c r="W115" s="35"/>
      <c r="X115" s="35"/>
      <c r="Y115" s="35"/>
      <c r="Z115" s="35"/>
      <c r="AA115" s="35"/>
      <c r="AB115" s="35"/>
      <c r="AC115" s="35"/>
      <c r="AD115" s="35"/>
      <c r="AE115" s="35"/>
    </row>
    <row r="116" spans="1:65" s="2" customFormat="1" ht="6.95" customHeight="1">
      <c r="A116" s="35"/>
      <c r="B116" s="36"/>
      <c r="C116" s="37"/>
      <c r="D116" s="37"/>
      <c r="E116" s="37"/>
      <c r="F116" s="37"/>
      <c r="G116" s="37"/>
      <c r="H116" s="37"/>
      <c r="I116" s="37"/>
      <c r="J116" s="37"/>
      <c r="K116" s="37"/>
      <c r="L116" s="52"/>
      <c r="S116" s="35"/>
      <c r="T116" s="35"/>
      <c r="U116" s="35"/>
      <c r="V116" s="35"/>
      <c r="W116" s="35"/>
      <c r="X116" s="35"/>
      <c r="Y116" s="35"/>
      <c r="Z116" s="35"/>
      <c r="AA116" s="35"/>
      <c r="AB116" s="35"/>
      <c r="AC116" s="35"/>
      <c r="AD116" s="35"/>
      <c r="AE116" s="35"/>
    </row>
    <row r="117" spans="1:65" s="2" customFormat="1" ht="12" customHeight="1">
      <c r="A117" s="35"/>
      <c r="B117" s="36"/>
      <c r="C117" s="30" t="s">
        <v>20</v>
      </c>
      <c r="D117" s="37"/>
      <c r="E117" s="37"/>
      <c r="F117" s="28" t="str">
        <f>F12</f>
        <v>k.ú. Nový Bydžov, 70 7163</v>
      </c>
      <c r="G117" s="37"/>
      <c r="H117" s="37"/>
      <c r="I117" s="30" t="s">
        <v>22</v>
      </c>
      <c r="J117" s="67" t="str">
        <f>IF(J12="","",J12)</f>
        <v>4. 1. 2023</v>
      </c>
      <c r="K117" s="37"/>
      <c r="L117" s="52"/>
      <c r="S117" s="35"/>
      <c r="T117" s="35"/>
      <c r="U117" s="35"/>
      <c r="V117" s="35"/>
      <c r="W117" s="35"/>
      <c r="X117" s="35"/>
      <c r="Y117" s="35"/>
      <c r="Z117" s="35"/>
      <c r="AA117" s="35"/>
      <c r="AB117" s="35"/>
      <c r="AC117" s="35"/>
      <c r="AD117" s="35"/>
      <c r="AE117" s="35"/>
    </row>
    <row r="118" spans="1:65" s="2" customFormat="1" ht="6.95" customHeight="1">
      <c r="A118" s="35"/>
      <c r="B118" s="36"/>
      <c r="C118" s="37"/>
      <c r="D118" s="37"/>
      <c r="E118" s="37"/>
      <c r="F118" s="37"/>
      <c r="G118" s="37"/>
      <c r="H118" s="37"/>
      <c r="I118" s="37"/>
      <c r="J118" s="37"/>
      <c r="K118" s="37"/>
      <c r="L118" s="52"/>
      <c r="S118" s="35"/>
      <c r="T118" s="35"/>
      <c r="U118" s="35"/>
      <c r="V118" s="35"/>
      <c r="W118" s="35"/>
      <c r="X118" s="35"/>
      <c r="Y118" s="35"/>
      <c r="Z118" s="35"/>
      <c r="AA118" s="35"/>
      <c r="AB118" s="35"/>
      <c r="AC118" s="35"/>
      <c r="AD118" s="35"/>
      <c r="AE118" s="35"/>
    </row>
    <row r="119" spans="1:65" s="2" customFormat="1" ht="40.15" customHeight="1">
      <c r="A119" s="35"/>
      <c r="B119" s="36"/>
      <c r="C119" s="30" t="s">
        <v>24</v>
      </c>
      <c r="D119" s="37"/>
      <c r="E119" s="37"/>
      <c r="F119" s="28" t="str">
        <f>E15</f>
        <v>Město Nový Bydžov, Masarykovo nám. 1, 504 01</v>
      </c>
      <c r="G119" s="37"/>
      <c r="H119" s="37"/>
      <c r="I119" s="30" t="s">
        <v>30</v>
      </c>
      <c r="J119" s="33" t="str">
        <f>E21</f>
        <v>Architektura s.r.o., Vilkova 1142/15, Praha 4-Krč</v>
      </c>
      <c r="K119" s="37"/>
      <c r="L119" s="52"/>
      <c r="S119" s="35"/>
      <c r="T119" s="35"/>
      <c r="U119" s="35"/>
      <c r="V119" s="35"/>
      <c r="W119" s="35"/>
      <c r="X119" s="35"/>
      <c r="Y119" s="35"/>
      <c r="Z119" s="35"/>
      <c r="AA119" s="35"/>
      <c r="AB119" s="35"/>
      <c r="AC119" s="35"/>
      <c r="AD119" s="35"/>
      <c r="AE119" s="35"/>
    </row>
    <row r="120" spans="1:65" s="2" customFormat="1" ht="40.15" customHeight="1">
      <c r="A120" s="35"/>
      <c r="B120" s="36"/>
      <c r="C120" s="30" t="s">
        <v>28</v>
      </c>
      <c r="D120" s="37"/>
      <c r="E120" s="37"/>
      <c r="F120" s="28" t="str">
        <f>IF(E18="","",E18)</f>
        <v>Vyplň údaj</v>
      </c>
      <c r="G120" s="37"/>
      <c r="H120" s="37"/>
      <c r="I120" s="30" t="s">
        <v>33</v>
      </c>
      <c r="J120" s="33" t="str">
        <f>E24</f>
        <v>Projecticon s.r.o., A. Kopeckého 151, Nový Hrádek</v>
      </c>
      <c r="K120" s="37"/>
      <c r="L120" s="52"/>
      <c r="S120" s="35"/>
      <c r="T120" s="35"/>
      <c r="U120" s="35"/>
      <c r="V120" s="35"/>
      <c r="W120" s="35"/>
      <c r="X120" s="35"/>
      <c r="Y120" s="35"/>
      <c r="Z120" s="35"/>
      <c r="AA120" s="35"/>
      <c r="AB120" s="35"/>
      <c r="AC120" s="35"/>
      <c r="AD120" s="35"/>
      <c r="AE120" s="35"/>
    </row>
    <row r="121" spans="1:65" s="2" customFormat="1" ht="10.35" customHeight="1">
      <c r="A121" s="35"/>
      <c r="B121" s="36"/>
      <c r="C121" s="37"/>
      <c r="D121" s="37"/>
      <c r="E121" s="37"/>
      <c r="F121" s="37"/>
      <c r="G121" s="37"/>
      <c r="H121" s="37"/>
      <c r="I121" s="37"/>
      <c r="J121" s="37"/>
      <c r="K121" s="37"/>
      <c r="L121" s="52"/>
      <c r="S121" s="35"/>
      <c r="T121" s="35"/>
      <c r="U121" s="35"/>
      <c r="V121" s="35"/>
      <c r="W121" s="35"/>
      <c r="X121" s="35"/>
      <c r="Y121" s="35"/>
      <c r="Z121" s="35"/>
      <c r="AA121" s="35"/>
      <c r="AB121" s="35"/>
      <c r="AC121" s="35"/>
      <c r="AD121" s="35"/>
      <c r="AE121" s="35"/>
    </row>
    <row r="122" spans="1:65" s="11" customFormat="1" ht="29.25" customHeight="1">
      <c r="A122" s="162"/>
      <c r="B122" s="163"/>
      <c r="C122" s="164" t="s">
        <v>278</v>
      </c>
      <c r="D122" s="165" t="s">
        <v>62</v>
      </c>
      <c r="E122" s="165" t="s">
        <v>58</v>
      </c>
      <c r="F122" s="165" t="s">
        <v>59</v>
      </c>
      <c r="G122" s="165" t="s">
        <v>279</v>
      </c>
      <c r="H122" s="165" t="s">
        <v>280</v>
      </c>
      <c r="I122" s="165" t="s">
        <v>281</v>
      </c>
      <c r="J122" s="165" t="s">
        <v>249</v>
      </c>
      <c r="K122" s="166" t="s">
        <v>282</v>
      </c>
      <c r="L122" s="167"/>
      <c r="M122" s="76" t="s">
        <v>1</v>
      </c>
      <c r="N122" s="77" t="s">
        <v>41</v>
      </c>
      <c r="O122" s="77" t="s">
        <v>283</v>
      </c>
      <c r="P122" s="77" t="s">
        <v>284</v>
      </c>
      <c r="Q122" s="77" t="s">
        <v>285</v>
      </c>
      <c r="R122" s="77" t="s">
        <v>286</v>
      </c>
      <c r="S122" s="77" t="s">
        <v>287</v>
      </c>
      <c r="T122" s="78" t="s">
        <v>288</v>
      </c>
      <c r="U122" s="162"/>
      <c r="V122" s="162"/>
      <c r="W122" s="162"/>
      <c r="X122" s="162"/>
      <c r="Y122" s="162"/>
      <c r="Z122" s="162"/>
      <c r="AA122" s="162"/>
      <c r="AB122" s="162"/>
      <c r="AC122" s="162"/>
      <c r="AD122" s="162"/>
      <c r="AE122" s="162"/>
    </row>
    <row r="123" spans="1:65" s="2" customFormat="1" ht="22.9" customHeight="1">
      <c r="A123" s="35"/>
      <c r="B123" s="36"/>
      <c r="C123" s="83" t="s">
        <v>289</v>
      </c>
      <c r="D123" s="37"/>
      <c r="E123" s="37"/>
      <c r="F123" s="37"/>
      <c r="G123" s="37"/>
      <c r="H123" s="37"/>
      <c r="I123" s="37"/>
      <c r="J123" s="168">
        <f>BK123</f>
        <v>0</v>
      </c>
      <c r="K123" s="37"/>
      <c r="L123" s="40"/>
      <c r="M123" s="79"/>
      <c r="N123" s="169"/>
      <c r="O123" s="80"/>
      <c r="P123" s="170">
        <f>P124+P168</f>
        <v>0</v>
      </c>
      <c r="Q123" s="80"/>
      <c r="R123" s="170">
        <f>R124+R168</f>
        <v>37.488238719999998</v>
      </c>
      <c r="S123" s="80"/>
      <c r="T123" s="171">
        <f>T124+T168</f>
        <v>11.820099000000001</v>
      </c>
      <c r="U123" s="35"/>
      <c r="V123" s="35"/>
      <c r="W123" s="35"/>
      <c r="X123" s="35"/>
      <c r="Y123" s="35"/>
      <c r="Z123" s="35"/>
      <c r="AA123" s="35"/>
      <c r="AB123" s="35"/>
      <c r="AC123" s="35"/>
      <c r="AD123" s="35"/>
      <c r="AE123" s="35"/>
      <c r="AT123" s="18" t="s">
        <v>76</v>
      </c>
      <c r="AU123" s="18" t="s">
        <v>251</v>
      </c>
      <c r="BK123" s="172">
        <f>BK124+BK168</f>
        <v>0</v>
      </c>
    </row>
    <row r="124" spans="1:65" s="12" customFormat="1" ht="25.9" customHeight="1">
      <c r="B124" s="173"/>
      <c r="C124" s="174"/>
      <c r="D124" s="175" t="s">
        <v>76</v>
      </c>
      <c r="E124" s="176" t="s">
        <v>290</v>
      </c>
      <c r="F124" s="176" t="s">
        <v>291</v>
      </c>
      <c r="G124" s="174"/>
      <c r="H124" s="174"/>
      <c r="I124" s="177"/>
      <c r="J124" s="178">
        <f>BK124</f>
        <v>0</v>
      </c>
      <c r="K124" s="174"/>
      <c r="L124" s="179"/>
      <c r="M124" s="180"/>
      <c r="N124" s="181"/>
      <c r="O124" s="181"/>
      <c r="P124" s="182">
        <f>P125+P148+P156+P163</f>
        <v>0</v>
      </c>
      <c r="Q124" s="181"/>
      <c r="R124" s="182">
        <f>R125+R148+R156+R163</f>
        <v>37.488238719999998</v>
      </c>
      <c r="S124" s="181"/>
      <c r="T124" s="183">
        <f>T125+T148+T156+T163</f>
        <v>11.820099000000001</v>
      </c>
      <c r="AR124" s="184" t="s">
        <v>85</v>
      </c>
      <c r="AT124" s="185" t="s">
        <v>76</v>
      </c>
      <c r="AU124" s="185" t="s">
        <v>77</v>
      </c>
      <c r="AY124" s="184" t="s">
        <v>292</v>
      </c>
      <c r="BK124" s="186">
        <f>BK125+BK148+BK156+BK163</f>
        <v>0</v>
      </c>
    </row>
    <row r="125" spans="1:65" s="12" customFormat="1" ht="22.9" customHeight="1">
      <c r="B125" s="173"/>
      <c r="C125" s="174"/>
      <c r="D125" s="175" t="s">
        <v>76</v>
      </c>
      <c r="E125" s="187" t="s">
        <v>85</v>
      </c>
      <c r="F125" s="187" t="s">
        <v>293</v>
      </c>
      <c r="G125" s="174"/>
      <c r="H125" s="174"/>
      <c r="I125" s="177"/>
      <c r="J125" s="188">
        <f>BK125</f>
        <v>0</v>
      </c>
      <c r="K125" s="174"/>
      <c r="L125" s="179"/>
      <c r="M125" s="180"/>
      <c r="N125" s="181"/>
      <c r="O125" s="181"/>
      <c r="P125" s="182">
        <f>SUM(P126:P147)</f>
        <v>0</v>
      </c>
      <c r="Q125" s="181"/>
      <c r="R125" s="182">
        <f>SUM(R126:R147)</f>
        <v>0</v>
      </c>
      <c r="S125" s="181"/>
      <c r="T125" s="183">
        <f>SUM(T126:T147)</f>
        <v>0</v>
      </c>
      <c r="AR125" s="184" t="s">
        <v>85</v>
      </c>
      <c r="AT125" s="185" t="s">
        <v>76</v>
      </c>
      <c r="AU125" s="185" t="s">
        <v>85</v>
      </c>
      <c r="AY125" s="184" t="s">
        <v>292</v>
      </c>
      <c r="BK125" s="186">
        <f>SUM(BK126:BK147)</f>
        <v>0</v>
      </c>
    </row>
    <row r="126" spans="1:65" s="2" customFormat="1" ht="33" customHeight="1">
      <c r="A126" s="35"/>
      <c r="B126" s="36"/>
      <c r="C126" s="189" t="s">
        <v>85</v>
      </c>
      <c r="D126" s="189" t="s">
        <v>294</v>
      </c>
      <c r="E126" s="190" t="s">
        <v>7515</v>
      </c>
      <c r="F126" s="191" t="s">
        <v>7516</v>
      </c>
      <c r="G126" s="192" t="s">
        <v>307</v>
      </c>
      <c r="H126" s="193">
        <v>56.88</v>
      </c>
      <c r="I126" s="194"/>
      <c r="J126" s="195">
        <f>ROUND(I126*H126,2)</f>
        <v>0</v>
      </c>
      <c r="K126" s="191" t="s">
        <v>298</v>
      </c>
      <c r="L126" s="40"/>
      <c r="M126" s="196" t="s">
        <v>1</v>
      </c>
      <c r="N126" s="197" t="s">
        <v>42</v>
      </c>
      <c r="O126" s="72"/>
      <c r="P126" s="198">
        <f>O126*H126</f>
        <v>0</v>
      </c>
      <c r="Q126" s="198">
        <v>0</v>
      </c>
      <c r="R126" s="198">
        <f>Q126*H126</f>
        <v>0</v>
      </c>
      <c r="S126" s="198">
        <v>0</v>
      </c>
      <c r="T126" s="199">
        <f>S126*H126</f>
        <v>0</v>
      </c>
      <c r="U126" s="35"/>
      <c r="V126" s="35"/>
      <c r="W126" s="35"/>
      <c r="X126" s="35"/>
      <c r="Y126" s="35"/>
      <c r="Z126" s="35"/>
      <c r="AA126" s="35"/>
      <c r="AB126" s="35"/>
      <c r="AC126" s="35"/>
      <c r="AD126" s="35"/>
      <c r="AE126" s="35"/>
      <c r="AR126" s="200" t="s">
        <v>299</v>
      </c>
      <c r="AT126" s="200" t="s">
        <v>294</v>
      </c>
      <c r="AU126" s="200" t="s">
        <v>120</v>
      </c>
      <c r="AY126" s="18" t="s">
        <v>292</v>
      </c>
      <c r="BE126" s="201">
        <f>IF(N126="základní",J126,0)</f>
        <v>0</v>
      </c>
      <c r="BF126" s="201">
        <f>IF(N126="snížená",J126,0)</f>
        <v>0</v>
      </c>
      <c r="BG126" s="201">
        <f>IF(N126="zákl. přenesená",J126,0)</f>
        <v>0</v>
      </c>
      <c r="BH126" s="201">
        <f>IF(N126="sníž. přenesená",J126,0)</f>
        <v>0</v>
      </c>
      <c r="BI126" s="201">
        <f>IF(N126="nulová",J126,0)</f>
        <v>0</v>
      </c>
      <c r="BJ126" s="18" t="s">
        <v>85</v>
      </c>
      <c r="BK126" s="201">
        <f>ROUND(I126*H126,2)</f>
        <v>0</v>
      </c>
      <c r="BL126" s="18" t="s">
        <v>299</v>
      </c>
      <c r="BM126" s="200" t="s">
        <v>7517</v>
      </c>
    </row>
    <row r="127" spans="1:65" s="14" customFormat="1" ht="11.25">
      <c r="B127" s="213"/>
      <c r="C127" s="214"/>
      <c r="D127" s="204" t="s">
        <v>301</v>
      </c>
      <c r="E127" s="215" t="s">
        <v>1</v>
      </c>
      <c r="F127" s="216" t="s">
        <v>7518</v>
      </c>
      <c r="G127" s="214"/>
      <c r="H127" s="217">
        <v>56.88</v>
      </c>
      <c r="I127" s="218"/>
      <c r="J127" s="214"/>
      <c r="K127" s="214"/>
      <c r="L127" s="219"/>
      <c r="M127" s="220"/>
      <c r="N127" s="221"/>
      <c r="O127" s="221"/>
      <c r="P127" s="221"/>
      <c r="Q127" s="221"/>
      <c r="R127" s="221"/>
      <c r="S127" s="221"/>
      <c r="T127" s="222"/>
      <c r="AT127" s="223" t="s">
        <v>301</v>
      </c>
      <c r="AU127" s="223" t="s">
        <v>120</v>
      </c>
      <c r="AV127" s="14" t="s">
        <v>120</v>
      </c>
      <c r="AW127" s="14" t="s">
        <v>32</v>
      </c>
      <c r="AX127" s="14" t="s">
        <v>77</v>
      </c>
      <c r="AY127" s="223" t="s">
        <v>292</v>
      </c>
    </row>
    <row r="128" spans="1:65" s="15" customFormat="1" ht="11.25">
      <c r="B128" s="224"/>
      <c r="C128" s="225"/>
      <c r="D128" s="204" t="s">
        <v>301</v>
      </c>
      <c r="E128" s="226" t="s">
        <v>1</v>
      </c>
      <c r="F128" s="227" t="s">
        <v>304</v>
      </c>
      <c r="G128" s="225"/>
      <c r="H128" s="228">
        <v>56.88</v>
      </c>
      <c r="I128" s="229"/>
      <c r="J128" s="225"/>
      <c r="K128" s="225"/>
      <c r="L128" s="230"/>
      <c r="M128" s="231"/>
      <c r="N128" s="232"/>
      <c r="O128" s="232"/>
      <c r="P128" s="232"/>
      <c r="Q128" s="232"/>
      <c r="R128" s="232"/>
      <c r="S128" s="232"/>
      <c r="T128" s="233"/>
      <c r="AT128" s="234" t="s">
        <v>301</v>
      </c>
      <c r="AU128" s="234" t="s">
        <v>120</v>
      </c>
      <c r="AV128" s="15" t="s">
        <v>299</v>
      </c>
      <c r="AW128" s="15" t="s">
        <v>32</v>
      </c>
      <c r="AX128" s="15" t="s">
        <v>85</v>
      </c>
      <c r="AY128" s="234" t="s">
        <v>292</v>
      </c>
    </row>
    <row r="129" spans="1:65" s="2" customFormat="1" ht="33" customHeight="1">
      <c r="A129" s="35"/>
      <c r="B129" s="36"/>
      <c r="C129" s="189" t="s">
        <v>120</v>
      </c>
      <c r="D129" s="189" t="s">
        <v>294</v>
      </c>
      <c r="E129" s="190" t="s">
        <v>342</v>
      </c>
      <c r="F129" s="191" t="s">
        <v>4816</v>
      </c>
      <c r="G129" s="192" t="s">
        <v>307</v>
      </c>
      <c r="H129" s="193">
        <v>102.384</v>
      </c>
      <c r="I129" s="194"/>
      <c r="J129" s="195">
        <f>ROUND(I129*H129,2)</f>
        <v>0</v>
      </c>
      <c r="K129" s="191" t="s">
        <v>298</v>
      </c>
      <c r="L129" s="40"/>
      <c r="M129" s="196" t="s">
        <v>1</v>
      </c>
      <c r="N129" s="197" t="s">
        <v>42</v>
      </c>
      <c r="O129" s="72"/>
      <c r="P129" s="198">
        <f>O129*H129</f>
        <v>0</v>
      </c>
      <c r="Q129" s="198">
        <v>0</v>
      </c>
      <c r="R129" s="198">
        <f>Q129*H129</f>
        <v>0</v>
      </c>
      <c r="S129" s="198">
        <v>0</v>
      </c>
      <c r="T129" s="199">
        <f>S129*H129</f>
        <v>0</v>
      </c>
      <c r="U129" s="35"/>
      <c r="V129" s="35"/>
      <c r="W129" s="35"/>
      <c r="X129" s="35"/>
      <c r="Y129" s="35"/>
      <c r="Z129" s="35"/>
      <c r="AA129" s="35"/>
      <c r="AB129" s="35"/>
      <c r="AC129" s="35"/>
      <c r="AD129" s="35"/>
      <c r="AE129" s="35"/>
      <c r="AR129" s="200" t="s">
        <v>299</v>
      </c>
      <c r="AT129" s="200" t="s">
        <v>294</v>
      </c>
      <c r="AU129" s="200" t="s">
        <v>120</v>
      </c>
      <c r="AY129" s="18" t="s">
        <v>292</v>
      </c>
      <c r="BE129" s="201">
        <f>IF(N129="základní",J129,0)</f>
        <v>0</v>
      </c>
      <c r="BF129" s="201">
        <f>IF(N129="snížená",J129,0)</f>
        <v>0</v>
      </c>
      <c r="BG129" s="201">
        <f>IF(N129="zákl. přenesená",J129,0)</f>
        <v>0</v>
      </c>
      <c r="BH129" s="201">
        <f>IF(N129="sníž. přenesená",J129,0)</f>
        <v>0</v>
      </c>
      <c r="BI129" s="201">
        <f>IF(N129="nulová",J129,0)</f>
        <v>0</v>
      </c>
      <c r="BJ129" s="18" t="s">
        <v>85</v>
      </c>
      <c r="BK129" s="201">
        <f>ROUND(I129*H129,2)</f>
        <v>0</v>
      </c>
      <c r="BL129" s="18" t="s">
        <v>299</v>
      </c>
      <c r="BM129" s="200" t="s">
        <v>7519</v>
      </c>
    </row>
    <row r="130" spans="1:65" s="14" customFormat="1" ht="22.5">
      <c r="B130" s="213"/>
      <c r="C130" s="214"/>
      <c r="D130" s="204" t="s">
        <v>301</v>
      </c>
      <c r="E130" s="215" t="s">
        <v>1</v>
      </c>
      <c r="F130" s="216" t="s">
        <v>4818</v>
      </c>
      <c r="G130" s="214"/>
      <c r="H130" s="217">
        <v>102.384</v>
      </c>
      <c r="I130" s="218"/>
      <c r="J130" s="214"/>
      <c r="K130" s="214"/>
      <c r="L130" s="219"/>
      <c r="M130" s="220"/>
      <c r="N130" s="221"/>
      <c r="O130" s="221"/>
      <c r="P130" s="221"/>
      <c r="Q130" s="221"/>
      <c r="R130" s="221"/>
      <c r="S130" s="221"/>
      <c r="T130" s="222"/>
      <c r="AT130" s="223" t="s">
        <v>301</v>
      </c>
      <c r="AU130" s="223" t="s">
        <v>120</v>
      </c>
      <c r="AV130" s="14" t="s">
        <v>120</v>
      </c>
      <c r="AW130" s="14" t="s">
        <v>32</v>
      </c>
      <c r="AX130" s="14" t="s">
        <v>85</v>
      </c>
      <c r="AY130" s="223" t="s">
        <v>292</v>
      </c>
    </row>
    <row r="131" spans="1:65" s="2" customFormat="1" ht="33" customHeight="1">
      <c r="A131" s="35"/>
      <c r="B131" s="36"/>
      <c r="C131" s="189" t="s">
        <v>317</v>
      </c>
      <c r="D131" s="189" t="s">
        <v>294</v>
      </c>
      <c r="E131" s="190" t="s">
        <v>347</v>
      </c>
      <c r="F131" s="191" t="s">
        <v>4819</v>
      </c>
      <c r="G131" s="192" t="s">
        <v>307</v>
      </c>
      <c r="H131" s="193">
        <v>11.375999999999999</v>
      </c>
      <c r="I131" s="194"/>
      <c r="J131" s="195">
        <f>ROUND(I131*H131,2)</f>
        <v>0</v>
      </c>
      <c r="K131" s="191" t="s">
        <v>298</v>
      </c>
      <c r="L131" s="40"/>
      <c r="M131" s="196" t="s">
        <v>1</v>
      </c>
      <c r="N131" s="197" t="s">
        <v>42</v>
      </c>
      <c r="O131" s="72"/>
      <c r="P131" s="198">
        <f>O131*H131</f>
        <v>0</v>
      </c>
      <c r="Q131" s="198">
        <v>0</v>
      </c>
      <c r="R131" s="198">
        <f>Q131*H131</f>
        <v>0</v>
      </c>
      <c r="S131" s="198">
        <v>0</v>
      </c>
      <c r="T131" s="199">
        <f>S131*H131</f>
        <v>0</v>
      </c>
      <c r="U131" s="35"/>
      <c r="V131" s="35"/>
      <c r="W131" s="35"/>
      <c r="X131" s="35"/>
      <c r="Y131" s="35"/>
      <c r="Z131" s="35"/>
      <c r="AA131" s="35"/>
      <c r="AB131" s="35"/>
      <c r="AC131" s="35"/>
      <c r="AD131" s="35"/>
      <c r="AE131" s="35"/>
      <c r="AR131" s="200" t="s">
        <v>299</v>
      </c>
      <c r="AT131" s="200" t="s">
        <v>294</v>
      </c>
      <c r="AU131" s="200" t="s">
        <v>120</v>
      </c>
      <c r="AY131" s="18" t="s">
        <v>292</v>
      </c>
      <c r="BE131" s="201">
        <f>IF(N131="základní",J131,0)</f>
        <v>0</v>
      </c>
      <c r="BF131" s="201">
        <f>IF(N131="snížená",J131,0)</f>
        <v>0</v>
      </c>
      <c r="BG131" s="201">
        <f>IF(N131="zákl. přenesená",J131,0)</f>
        <v>0</v>
      </c>
      <c r="BH131" s="201">
        <f>IF(N131="sníž. přenesená",J131,0)</f>
        <v>0</v>
      </c>
      <c r="BI131" s="201">
        <f>IF(N131="nulová",J131,0)</f>
        <v>0</v>
      </c>
      <c r="BJ131" s="18" t="s">
        <v>85</v>
      </c>
      <c r="BK131" s="201">
        <f>ROUND(I131*H131,2)</f>
        <v>0</v>
      </c>
      <c r="BL131" s="18" t="s">
        <v>299</v>
      </c>
      <c r="BM131" s="200" t="s">
        <v>7520</v>
      </c>
    </row>
    <row r="132" spans="1:65" s="13" customFormat="1" ht="11.25">
      <c r="B132" s="202"/>
      <c r="C132" s="203"/>
      <c r="D132" s="204" t="s">
        <v>301</v>
      </c>
      <c r="E132" s="205" t="s">
        <v>1</v>
      </c>
      <c r="F132" s="206" t="s">
        <v>4821</v>
      </c>
      <c r="G132" s="203"/>
      <c r="H132" s="205" t="s">
        <v>1</v>
      </c>
      <c r="I132" s="207"/>
      <c r="J132" s="203"/>
      <c r="K132" s="203"/>
      <c r="L132" s="208"/>
      <c r="M132" s="209"/>
      <c r="N132" s="210"/>
      <c r="O132" s="210"/>
      <c r="P132" s="210"/>
      <c r="Q132" s="210"/>
      <c r="R132" s="210"/>
      <c r="S132" s="210"/>
      <c r="T132" s="211"/>
      <c r="AT132" s="212" t="s">
        <v>301</v>
      </c>
      <c r="AU132" s="212" t="s">
        <v>120</v>
      </c>
      <c r="AV132" s="13" t="s">
        <v>85</v>
      </c>
      <c r="AW132" s="13" t="s">
        <v>32</v>
      </c>
      <c r="AX132" s="13" t="s">
        <v>77</v>
      </c>
      <c r="AY132" s="212" t="s">
        <v>292</v>
      </c>
    </row>
    <row r="133" spans="1:65" s="14" customFormat="1" ht="11.25">
      <c r="B133" s="213"/>
      <c r="C133" s="214"/>
      <c r="D133" s="204" t="s">
        <v>301</v>
      </c>
      <c r="E133" s="215" t="s">
        <v>1</v>
      </c>
      <c r="F133" s="216" t="s">
        <v>7521</v>
      </c>
      <c r="G133" s="214"/>
      <c r="H133" s="217">
        <v>11.375999999999999</v>
      </c>
      <c r="I133" s="218"/>
      <c r="J133" s="214"/>
      <c r="K133" s="214"/>
      <c r="L133" s="219"/>
      <c r="M133" s="220"/>
      <c r="N133" s="221"/>
      <c r="O133" s="221"/>
      <c r="P133" s="221"/>
      <c r="Q133" s="221"/>
      <c r="R133" s="221"/>
      <c r="S133" s="221"/>
      <c r="T133" s="222"/>
      <c r="AT133" s="223" t="s">
        <v>301</v>
      </c>
      <c r="AU133" s="223" t="s">
        <v>120</v>
      </c>
      <c r="AV133" s="14" t="s">
        <v>120</v>
      </c>
      <c r="AW133" s="14" t="s">
        <v>32</v>
      </c>
      <c r="AX133" s="14" t="s">
        <v>77</v>
      </c>
      <c r="AY133" s="223" t="s">
        <v>292</v>
      </c>
    </row>
    <row r="134" spans="1:65" s="15" customFormat="1" ht="11.25">
      <c r="B134" s="224"/>
      <c r="C134" s="225"/>
      <c r="D134" s="204" t="s">
        <v>301</v>
      </c>
      <c r="E134" s="226" t="s">
        <v>4795</v>
      </c>
      <c r="F134" s="227" t="s">
        <v>304</v>
      </c>
      <c r="G134" s="225"/>
      <c r="H134" s="228">
        <v>11.375999999999999</v>
      </c>
      <c r="I134" s="229"/>
      <c r="J134" s="225"/>
      <c r="K134" s="225"/>
      <c r="L134" s="230"/>
      <c r="M134" s="231"/>
      <c r="N134" s="232"/>
      <c r="O134" s="232"/>
      <c r="P134" s="232"/>
      <c r="Q134" s="232"/>
      <c r="R134" s="232"/>
      <c r="S134" s="232"/>
      <c r="T134" s="233"/>
      <c r="AT134" s="234" t="s">
        <v>301</v>
      </c>
      <c r="AU134" s="234" t="s">
        <v>120</v>
      </c>
      <c r="AV134" s="15" t="s">
        <v>299</v>
      </c>
      <c r="AW134" s="15" t="s">
        <v>32</v>
      </c>
      <c r="AX134" s="15" t="s">
        <v>85</v>
      </c>
      <c r="AY134" s="234" t="s">
        <v>292</v>
      </c>
    </row>
    <row r="135" spans="1:65" s="2" customFormat="1" ht="37.9" customHeight="1">
      <c r="A135" s="35"/>
      <c r="B135" s="36"/>
      <c r="C135" s="189" t="s">
        <v>299</v>
      </c>
      <c r="D135" s="189" t="s">
        <v>294</v>
      </c>
      <c r="E135" s="190" t="s">
        <v>353</v>
      </c>
      <c r="F135" s="191" t="s">
        <v>4823</v>
      </c>
      <c r="G135" s="192" t="s">
        <v>307</v>
      </c>
      <c r="H135" s="193">
        <v>170.64</v>
      </c>
      <c r="I135" s="194"/>
      <c r="J135" s="195">
        <f>ROUND(I135*H135,2)</f>
        <v>0</v>
      </c>
      <c r="K135" s="191" t="s">
        <v>298</v>
      </c>
      <c r="L135" s="40"/>
      <c r="M135" s="196" t="s">
        <v>1</v>
      </c>
      <c r="N135" s="197" t="s">
        <v>42</v>
      </c>
      <c r="O135" s="72"/>
      <c r="P135" s="198">
        <f>O135*H135</f>
        <v>0</v>
      </c>
      <c r="Q135" s="198">
        <v>0</v>
      </c>
      <c r="R135" s="198">
        <f>Q135*H135</f>
        <v>0</v>
      </c>
      <c r="S135" s="198">
        <v>0</v>
      </c>
      <c r="T135" s="199">
        <f>S135*H135</f>
        <v>0</v>
      </c>
      <c r="U135" s="35"/>
      <c r="V135" s="35"/>
      <c r="W135" s="35"/>
      <c r="X135" s="35"/>
      <c r="Y135" s="35"/>
      <c r="Z135" s="35"/>
      <c r="AA135" s="35"/>
      <c r="AB135" s="35"/>
      <c r="AC135" s="35"/>
      <c r="AD135" s="35"/>
      <c r="AE135" s="35"/>
      <c r="AR135" s="200" t="s">
        <v>299</v>
      </c>
      <c r="AT135" s="200" t="s">
        <v>294</v>
      </c>
      <c r="AU135" s="200" t="s">
        <v>120</v>
      </c>
      <c r="AY135" s="18" t="s">
        <v>292</v>
      </c>
      <c r="BE135" s="201">
        <f>IF(N135="základní",J135,0)</f>
        <v>0</v>
      </c>
      <c r="BF135" s="201">
        <f>IF(N135="snížená",J135,0)</f>
        <v>0</v>
      </c>
      <c r="BG135" s="201">
        <f>IF(N135="zákl. přenesená",J135,0)</f>
        <v>0</v>
      </c>
      <c r="BH135" s="201">
        <f>IF(N135="sníž. přenesená",J135,0)</f>
        <v>0</v>
      </c>
      <c r="BI135" s="201">
        <f>IF(N135="nulová",J135,0)</f>
        <v>0</v>
      </c>
      <c r="BJ135" s="18" t="s">
        <v>85</v>
      </c>
      <c r="BK135" s="201">
        <f>ROUND(I135*H135,2)</f>
        <v>0</v>
      </c>
      <c r="BL135" s="18" t="s">
        <v>299</v>
      </c>
      <c r="BM135" s="200" t="s">
        <v>7522</v>
      </c>
    </row>
    <row r="136" spans="1:65" s="14" customFormat="1" ht="11.25">
      <c r="B136" s="213"/>
      <c r="C136" s="214"/>
      <c r="D136" s="204" t="s">
        <v>301</v>
      </c>
      <c r="E136" s="215" t="s">
        <v>1</v>
      </c>
      <c r="F136" s="216" t="s">
        <v>4825</v>
      </c>
      <c r="G136" s="214"/>
      <c r="H136" s="217">
        <v>170.64</v>
      </c>
      <c r="I136" s="218"/>
      <c r="J136" s="214"/>
      <c r="K136" s="214"/>
      <c r="L136" s="219"/>
      <c r="M136" s="220"/>
      <c r="N136" s="221"/>
      <c r="O136" s="221"/>
      <c r="P136" s="221"/>
      <c r="Q136" s="221"/>
      <c r="R136" s="221"/>
      <c r="S136" s="221"/>
      <c r="T136" s="222"/>
      <c r="AT136" s="223" t="s">
        <v>301</v>
      </c>
      <c r="AU136" s="223" t="s">
        <v>120</v>
      </c>
      <c r="AV136" s="14" t="s">
        <v>120</v>
      </c>
      <c r="AW136" s="14" t="s">
        <v>32</v>
      </c>
      <c r="AX136" s="14" t="s">
        <v>85</v>
      </c>
      <c r="AY136" s="223" t="s">
        <v>292</v>
      </c>
    </row>
    <row r="137" spans="1:65" s="2" customFormat="1" ht="24.2" customHeight="1">
      <c r="A137" s="35"/>
      <c r="B137" s="36"/>
      <c r="C137" s="189" t="s">
        <v>341</v>
      </c>
      <c r="D137" s="189" t="s">
        <v>294</v>
      </c>
      <c r="E137" s="190" t="s">
        <v>358</v>
      </c>
      <c r="F137" s="191" t="s">
        <v>4826</v>
      </c>
      <c r="G137" s="192" t="s">
        <v>307</v>
      </c>
      <c r="H137" s="193">
        <v>102.384</v>
      </c>
      <c r="I137" s="194"/>
      <c r="J137" s="195">
        <f>ROUND(I137*H137,2)</f>
        <v>0</v>
      </c>
      <c r="K137" s="191" t="s">
        <v>298</v>
      </c>
      <c r="L137" s="40"/>
      <c r="M137" s="196" t="s">
        <v>1</v>
      </c>
      <c r="N137" s="197" t="s">
        <v>42</v>
      </c>
      <c r="O137" s="72"/>
      <c r="P137" s="198">
        <f>O137*H137</f>
        <v>0</v>
      </c>
      <c r="Q137" s="198">
        <v>0</v>
      </c>
      <c r="R137" s="198">
        <f>Q137*H137</f>
        <v>0</v>
      </c>
      <c r="S137" s="198">
        <v>0</v>
      </c>
      <c r="T137" s="199">
        <f>S137*H137</f>
        <v>0</v>
      </c>
      <c r="U137" s="35"/>
      <c r="V137" s="35"/>
      <c r="W137" s="35"/>
      <c r="X137" s="35"/>
      <c r="Y137" s="35"/>
      <c r="Z137" s="35"/>
      <c r="AA137" s="35"/>
      <c r="AB137" s="35"/>
      <c r="AC137" s="35"/>
      <c r="AD137" s="35"/>
      <c r="AE137" s="35"/>
      <c r="AR137" s="200" t="s">
        <v>299</v>
      </c>
      <c r="AT137" s="200" t="s">
        <v>294</v>
      </c>
      <c r="AU137" s="200" t="s">
        <v>120</v>
      </c>
      <c r="AY137" s="18" t="s">
        <v>292</v>
      </c>
      <c r="BE137" s="201">
        <f>IF(N137="základní",J137,0)</f>
        <v>0</v>
      </c>
      <c r="BF137" s="201">
        <f>IF(N137="snížená",J137,0)</f>
        <v>0</v>
      </c>
      <c r="BG137" s="201">
        <f>IF(N137="zákl. přenesená",J137,0)</f>
        <v>0</v>
      </c>
      <c r="BH137" s="201">
        <f>IF(N137="sníž. přenesená",J137,0)</f>
        <v>0</v>
      </c>
      <c r="BI137" s="201">
        <f>IF(N137="nulová",J137,0)</f>
        <v>0</v>
      </c>
      <c r="BJ137" s="18" t="s">
        <v>85</v>
      </c>
      <c r="BK137" s="201">
        <f>ROUND(I137*H137,2)</f>
        <v>0</v>
      </c>
      <c r="BL137" s="18" t="s">
        <v>299</v>
      </c>
      <c r="BM137" s="200" t="s">
        <v>7523</v>
      </c>
    </row>
    <row r="138" spans="1:65" s="14" customFormat="1" ht="11.25">
      <c r="B138" s="213"/>
      <c r="C138" s="214"/>
      <c r="D138" s="204" t="s">
        <v>301</v>
      </c>
      <c r="E138" s="215" t="s">
        <v>1</v>
      </c>
      <c r="F138" s="216" t="s">
        <v>4828</v>
      </c>
      <c r="G138" s="214"/>
      <c r="H138" s="217">
        <v>11.375999999999999</v>
      </c>
      <c r="I138" s="218"/>
      <c r="J138" s="214"/>
      <c r="K138" s="214"/>
      <c r="L138" s="219"/>
      <c r="M138" s="220"/>
      <c r="N138" s="221"/>
      <c r="O138" s="221"/>
      <c r="P138" s="221"/>
      <c r="Q138" s="221"/>
      <c r="R138" s="221"/>
      <c r="S138" s="221"/>
      <c r="T138" s="222"/>
      <c r="AT138" s="223" t="s">
        <v>301</v>
      </c>
      <c r="AU138" s="223" t="s">
        <v>120</v>
      </c>
      <c r="AV138" s="14" t="s">
        <v>120</v>
      </c>
      <c r="AW138" s="14" t="s">
        <v>32</v>
      </c>
      <c r="AX138" s="14" t="s">
        <v>77</v>
      </c>
      <c r="AY138" s="223" t="s">
        <v>292</v>
      </c>
    </row>
    <row r="139" spans="1:65" s="14" customFormat="1" ht="11.25">
      <c r="B139" s="213"/>
      <c r="C139" s="214"/>
      <c r="D139" s="204" t="s">
        <v>301</v>
      </c>
      <c r="E139" s="215" t="s">
        <v>1</v>
      </c>
      <c r="F139" s="216" t="s">
        <v>4829</v>
      </c>
      <c r="G139" s="214"/>
      <c r="H139" s="217">
        <v>91.007999999999996</v>
      </c>
      <c r="I139" s="218"/>
      <c r="J139" s="214"/>
      <c r="K139" s="214"/>
      <c r="L139" s="219"/>
      <c r="M139" s="220"/>
      <c r="N139" s="221"/>
      <c r="O139" s="221"/>
      <c r="P139" s="221"/>
      <c r="Q139" s="221"/>
      <c r="R139" s="221"/>
      <c r="S139" s="221"/>
      <c r="T139" s="222"/>
      <c r="AT139" s="223" t="s">
        <v>301</v>
      </c>
      <c r="AU139" s="223" t="s">
        <v>120</v>
      </c>
      <c r="AV139" s="14" t="s">
        <v>120</v>
      </c>
      <c r="AW139" s="14" t="s">
        <v>32</v>
      </c>
      <c r="AX139" s="14" t="s">
        <v>77</v>
      </c>
      <c r="AY139" s="223" t="s">
        <v>292</v>
      </c>
    </row>
    <row r="140" spans="1:65" s="15" customFormat="1" ht="11.25">
      <c r="B140" s="224"/>
      <c r="C140" s="225"/>
      <c r="D140" s="204" t="s">
        <v>301</v>
      </c>
      <c r="E140" s="226" t="s">
        <v>1</v>
      </c>
      <c r="F140" s="227" t="s">
        <v>304</v>
      </c>
      <c r="G140" s="225"/>
      <c r="H140" s="228">
        <v>102.384</v>
      </c>
      <c r="I140" s="229"/>
      <c r="J140" s="225"/>
      <c r="K140" s="225"/>
      <c r="L140" s="230"/>
      <c r="M140" s="231"/>
      <c r="N140" s="232"/>
      <c r="O140" s="232"/>
      <c r="P140" s="232"/>
      <c r="Q140" s="232"/>
      <c r="R140" s="232"/>
      <c r="S140" s="232"/>
      <c r="T140" s="233"/>
      <c r="AT140" s="234" t="s">
        <v>301</v>
      </c>
      <c r="AU140" s="234" t="s">
        <v>120</v>
      </c>
      <c r="AV140" s="15" t="s">
        <v>299</v>
      </c>
      <c r="AW140" s="15" t="s">
        <v>32</v>
      </c>
      <c r="AX140" s="15" t="s">
        <v>85</v>
      </c>
      <c r="AY140" s="234" t="s">
        <v>292</v>
      </c>
    </row>
    <row r="141" spans="1:65" s="2" customFormat="1" ht="33" customHeight="1">
      <c r="A141" s="35"/>
      <c r="B141" s="36"/>
      <c r="C141" s="189" t="s">
        <v>346</v>
      </c>
      <c r="D141" s="189" t="s">
        <v>294</v>
      </c>
      <c r="E141" s="190" t="s">
        <v>363</v>
      </c>
      <c r="F141" s="191" t="s">
        <v>364</v>
      </c>
      <c r="G141" s="192" t="s">
        <v>365</v>
      </c>
      <c r="H141" s="193">
        <v>20.477</v>
      </c>
      <c r="I141" s="194"/>
      <c r="J141" s="195">
        <f>ROUND(I141*H141,2)</f>
        <v>0</v>
      </c>
      <c r="K141" s="191" t="s">
        <v>298</v>
      </c>
      <c r="L141" s="40"/>
      <c r="M141" s="196" t="s">
        <v>1</v>
      </c>
      <c r="N141" s="197" t="s">
        <v>42</v>
      </c>
      <c r="O141" s="72"/>
      <c r="P141" s="198">
        <f>O141*H141</f>
        <v>0</v>
      </c>
      <c r="Q141" s="198">
        <v>0</v>
      </c>
      <c r="R141" s="198">
        <f>Q141*H141</f>
        <v>0</v>
      </c>
      <c r="S141" s="198">
        <v>0</v>
      </c>
      <c r="T141" s="199">
        <f>S141*H141</f>
        <v>0</v>
      </c>
      <c r="U141" s="35"/>
      <c r="V141" s="35"/>
      <c r="W141" s="35"/>
      <c r="X141" s="35"/>
      <c r="Y141" s="35"/>
      <c r="Z141" s="35"/>
      <c r="AA141" s="35"/>
      <c r="AB141" s="35"/>
      <c r="AC141" s="35"/>
      <c r="AD141" s="35"/>
      <c r="AE141" s="35"/>
      <c r="AR141" s="200" t="s">
        <v>299</v>
      </c>
      <c r="AT141" s="200" t="s">
        <v>294</v>
      </c>
      <c r="AU141" s="200" t="s">
        <v>120</v>
      </c>
      <c r="AY141" s="18" t="s">
        <v>292</v>
      </c>
      <c r="BE141" s="201">
        <f>IF(N141="základní",J141,0)</f>
        <v>0</v>
      </c>
      <c r="BF141" s="201">
        <f>IF(N141="snížená",J141,0)</f>
        <v>0</v>
      </c>
      <c r="BG141" s="201">
        <f>IF(N141="zákl. přenesená",J141,0)</f>
        <v>0</v>
      </c>
      <c r="BH141" s="201">
        <f>IF(N141="sníž. přenesená",J141,0)</f>
        <v>0</v>
      </c>
      <c r="BI141" s="201">
        <f>IF(N141="nulová",J141,0)</f>
        <v>0</v>
      </c>
      <c r="BJ141" s="18" t="s">
        <v>85</v>
      </c>
      <c r="BK141" s="201">
        <f>ROUND(I141*H141,2)</f>
        <v>0</v>
      </c>
      <c r="BL141" s="18" t="s">
        <v>299</v>
      </c>
      <c r="BM141" s="200" t="s">
        <v>7524</v>
      </c>
    </row>
    <row r="142" spans="1:65" s="14" customFormat="1" ht="11.25">
      <c r="B142" s="213"/>
      <c r="C142" s="214"/>
      <c r="D142" s="204" t="s">
        <v>301</v>
      </c>
      <c r="E142" s="215" t="s">
        <v>1</v>
      </c>
      <c r="F142" s="216" t="s">
        <v>4831</v>
      </c>
      <c r="G142" s="214"/>
      <c r="H142" s="217">
        <v>20.477</v>
      </c>
      <c r="I142" s="218"/>
      <c r="J142" s="214"/>
      <c r="K142" s="214"/>
      <c r="L142" s="219"/>
      <c r="M142" s="220"/>
      <c r="N142" s="221"/>
      <c r="O142" s="221"/>
      <c r="P142" s="221"/>
      <c r="Q142" s="221"/>
      <c r="R142" s="221"/>
      <c r="S142" s="221"/>
      <c r="T142" s="222"/>
      <c r="AT142" s="223" t="s">
        <v>301</v>
      </c>
      <c r="AU142" s="223" t="s">
        <v>120</v>
      </c>
      <c r="AV142" s="14" t="s">
        <v>120</v>
      </c>
      <c r="AW142" s="14" t="s">
        <v>32</v>
      </c>
      <c r="AX142" s="14" t="s">
        <v>85</v>
      </c>
      <c r="AY142" s="223" t="s">
        <v>292</v>
      </c>
    </row>
    <row r="143" spans="1:65" s="2" customFormat="1" ht="16.5" customHeight="1">
      <c r="A143" s="35"/>
      <c r="B143" s="36"/>
      <c r="C143" s="189" t="s">
        <v>352</v>
      </c>
      <c r="D143" s="189" t="s">
        <v>294</v>
      </c>
      <c r="E143" s="190" t="s">
        <v>369</v>
      </c>
      <c r="F143" s="191" t="s">
        <v>370</v>
      </c>
      <c r="G143" s="192" t="s">
        <v>307</v>
      </c>
      <c r="H143" s="193">
        <v>56.88</v>
      </c>
      <c r="I143" s="194"/>
      <c r="J143" s="195">
        <f>ROUND(I143*H143,2)</f>
        <v>0</v>
      </c>
      <c r="K143" s="191" t="s">
        <v>298</v>
      </c>
      <c r="L143" s="40"/>
      <c r="M143" s="196" t="s">
        <v>1</v>
      </c>
      <c r="N143" s="197" t="s">
        <v>42</v>
      </c>
      <c r="O143" s="72"/>
      <c r="P143" s="198">
        <f>O143*H143</f>
        <v>0</v>
      </c>
      <c r="Q143" s="198">
        <v>0</v>
      </c>
      <c r="R143" s="198">
        <f>Q143*H143</f>
        <v>0</v>
      </c>
      <c r="S143" s="198">
        <v>0</v>
      </c>
      <c r="T143" s="199">
        <f>S143*H143</f>
        <v>0</v>
      </c>
      <c r="U143" s="35"/>
      <c r="V143" s="35"/>
      <c r="W143" s="35"/>
      <c r="X143" s="35"/>
      <c r="Y143" s="35"/>
      <c r="Z143" s="35"/>
      <c r="AA143" s="35"/>
      <c r="AB143" s="35"/>
      <c r="AC143" s="35"/>
      <c r="AD143" s="35"/>
      <c r="AE143" s="35"/>
      <c r="AR143" s="200" t="s">
        <v>299</v>
      </c>
      <c r="AT143" s="200" t="s">
        <v>294</v>
      </c>
      <c r="AU143" s="200" t="s">
        <v>120</v>
      </c>
      <c r="AY143" s="18" t="s">
        <v>292</v>
      </c>
      <c r="BE143" s="201">
        <f>IF(N143="základní",J143,0)</f>
        <v>0</v>
      </c>
      <c r="BF143" s="201">
        <f>IF(N143="snížená",J143,0)</f>
        <v>0</v>
      </c>
      <c r="BG143" s="201">
        <f>IF(N143="zákl. přenesená",J143,0)</f>
        <v>0</v>
      </c>
      <c r="BH143" s="201">
        <f>IF(N143="sníž. přenesená",J143,0)</f>
        <v>0</v>
      </c>
      <c r="BI143" s="201">
        <f>IF(N143="nulová",J143,0)</f>
        <v>0</v>
      </c>
      <c r="BJ143" s="18" t="s">
        <v>85</v>
      </c>
      <c r="BK143" s="201">
        <f>ROUND(I143*H143,2)</f>
        <v>0</v>
      </c>
      <c r="BL143" s="18" t="s">
        <v>299</v>
      </c>
      <c r="BM143" s="200" t="s">
        <v>7525</v>
      </c>
    </row>
    <row r="144" spans="1:65" s="14" customFormat="1" ht="11.25">
      <c r="B144" s="213"/>
      <c r="C144" s="214"/>
      <c r="D144" s="204" t="s">
        <v>301</v>
      </c>
      <c r="E144" s="215" t="s">
        <v>1</v>
      </c>
      <c r="F144" s="216" t="s">
        <v>4833</v>
      </c>
      <c r="G144" s="214"/>
      <c r="H144" s="217">
        <v>56.88</v>
      </c>
      <c r="I144" s="218"/>
      <c r="J144" s="214"/>
      <c r="K144" s="214"/>
      <c r="L144" s="219"/>
      <c r="M144" s="220"/>
      <c r="N144" s="221"/>
      <c r="O144" s="221"/>
      <c r="P144" s="221"/>
      <c r="Q144" s="221"/>
      <c r="R144" s="221"/>
      <c r="S144" s="221"/>
      <c r="T144" s="222"/>
      <c r="AT144" s="223" t="s">
        <v>301</v>
      </c>
      <c r="AU144" s="223" t="s">
        <v>120</v>
      </c>
      <c r="AV144" s="14" t="s">
        <v>120</v>
      </c>
      <c r="AW144" s="14" t="s">
        <v>32</v>
      </c>
      <c r="AX144" s="14" t="s">
        <v>85</v>
      </c>
      <c r="AY144" s="223" t="s">
        <v>292</v>
      </c>
    </row>
    <row r="145" spans="1:65" s="2" customFormat="1" ht="24.2" customHeight="1">
      <c r="A145" s="35"/>
      <c r="B145" s="36"/>
      <c r="C145" s="189" t="s">
        <v>357</v>
      </c>
      <c r="D145" s="189" t="s">
        <v>294</v>
      </c>
      <c r="E145" s="190" t="s">
        <v>4834</v>
      </c>
      <c r="F145" s="191" t="s">
        <v>4835</v>
      </c>
      <c r="G145" s="192" t="s">
        <v>307</v>
      </c>
      <c r="H145" s="193">
        <v>45.503999999999998</v>
      </c>
      <c r="I145" s="194"/>
      <c r="J145" s="195">
        <f>ROUND(I145*H145,2)</f>
        <v>0</v>
      </c>
      <c r="K145" s="191" t="s">
        <v>298</v>
      </c>
      <c r="L145" s="40"/>
      <c r="M145" s="196" t="s">
        <v>1</v>
      </c>
      <c r="N145" s="197" t="s">
        <v>42</v>
      </c>
      <c r="O145" s="72"/>
      <c r="P145" s="198">
        <f>O145*H145</f>
        <v>0</v>
      </c>
      <c r="Q145" s="198">
        <v>0</v>
      </c>
      <c r="R145" s="198">
        <f>Q145*H145</f>
        <v>0</v>
      </c>
      <c r="S145" s="198">
        <v>0</v>
      </c>
      <c r="T145" s="199">
        <f>S145*H145</f>
        <v>0</v>
      </c>
      <c r="U145" s="35"/>
      <c r="V145" s="35"/>
      <c r="W145" s="35"/>
      <c r="X145" s="35"/>
      <c r="Y145" s="35"/>
      <c r="Z145" s="35"/>
      <c r="AA145" s="35"/>
      <c r="AB145" s="35"/>
      <c r="AC145" s="35"/>
      <c r="AD145" s="35"/>
      <c r="AE145" s="35"/>
      <c r="AR145" s="200" t="s">
        <v>299</v>
      </c>
      <c r="AT145" s="200" t="s">
        <v>294</v>
      </c>
      <c r="AU145" s="200" t="s">
        <v>120</v>
      </c>
      <c r="AY145" s="18" t="s">
        <v>292</v>
      </c>
      <c r="BE145" s="201">
        <f>IF(N145="základní",J145,0)</f>
        <v>0</v>
      </c>
      <c r="BF145" s="201">
        <f>IF(N145="snížená",J145,0)</f>
        <v>0</v>
      </c>
      <c r="BG145" s="201">
        <f>IF(N145="zákl. přenesená",J145,0)</f>
        <v>0</v>
      </c>
      <c r="BH145" s="201">
        <f>IF(N145="sníž. přenesená",J145,0)</f>
        <v>0</v>
      </c>
      <c r="BI145" s="201">
        <f>IF(N145="nulová",J145,0)</f>
        <v>0</v>
      </c>
      <c r="BJ145" s="18" t="s">
        <v>85</v>
      </c>
      <c r="BK145" s="201">
        <f>ROUND(I145*H145,2)</f>
        <v>0</v>
      </c>
      <c r="BL145" s="18" t="s">
        <v>299</v>
      </c>
      <c r="BM145" s="200" t="s">
        <v>7526</v>
      </c>
    </row>
    <row r="146" spans="1:65" s="14" customFormat="1" ht="11.25">
      <c r="B146" s="213"/>
      <c r="C146" s="214"/>
      <c r="D146" s="204" t="s">
        <v>301</v>
      </c>
      <c r="E146" s="215" t="s">
        <v>1</v>
      </c>
      <c r="F146" s="216" t="s">
        <v>7527</v>
      </c>
      <c r="G146" s="214"/>
      <c r="H146" s="217">
        <v>45.503999999999998</v>
      </c>
      <c r="I146" s="218"/>
      <c r="J146" s="214"/>
      <c r="K146" s="214"/>
      <c r="L146" s="219"/>
      <c r="M146" s="220"/>
      <c r="N146" s="221"/>
      <c r="O146" s="221"/>
      <c r="P146" s="221"/>
      <c r="Q146" s="221"/>
      <c r="R146" s="221"/>
      <c r="S146" s="221"/>
      <c r="T146" s="222"/>
      <c r="AT146" s="223" t="s">
        <v>301</v>
      </c>
      <c r="AU146" s="223" t="s">
        <v>120</v>
      </c>
      <c r="AV146" s="14" t="s">
        <v>120</v>
      </c>
      <c r="AW146" s="14" t="s">
        <v>32</v>
      </c>
      <c r="AX146" s="14" t="s">
        <v>77</v>
      </c>
      <c r="AY146" s="223" t="s">
        <v>292</v>
      </c>
    </row>
    <row r="147" spans="1:65" s="15" customFormat="1" ht="11.25">
      <c r="B147" s="224"/>
      <c r="C147" s="225"/>
      <c r="D147" s="204" t="s">
        <v>301</v>
      </c>
      <c r="E147" s="226" t="s">
        <v>4798</v>
      </c>
      <c r="F147" s="227" t="s">
        <v>304</v>
      </c>
      <c r="G147" s="225"/>
      <c r="H147" s="228">
        <v>45.503999999999998</v>
      </c>
      <c r="I147" s="229"/>
      <c r="J147" s="225"/>
      <c r="K147" s="225"/>
      <c r="L147" s="230"/>
      <c r="M147" s="231"/>
      <c r="N147" s="232"/>
      <c r="O147" s="232"/>
      <c r="P147" s="232"/>
      <c r="Q147" s="232"/>
      <c r="R147" s="232"/>
      <c r="S147" s="232"/>
      <c r="T147" s="233"/>
      <c r="AT147" s="234" t="s">
        <v>301</v>
      </c>
      <c r="AU147" s="234" t="s">
        <v>120</v>
      </c>
      <c r="AV147" s="15" t="s">
        <v>299</v>
      </c>
      <c r="AW147" s="15" t="s">
        <v>32</v>
      </c>
      <c r="AX147" s="15" t="s">
        <v>85</v>
      </c>
      <c r="AY147" s="234" t="s">
        <v>292</v>
      </c>
    </row>
    <row r="148" spans="1:65" s="12" customFormat="1" ht="22.9" customHeight="1">
      <c r="B148" s="173"/>
      <c r="C148" s="174"/>
      <c r="D148" s="175" t="s">
        <v>76</v>
      </c>
      <c r="E148" s="187" t="s">
        <v>120</v>
      </c>
      <c r="F148" s="187" t="s">
        <v>403</v>
      </c>
      <c r="G148" s="174"/>
      <c r="H148" s="174"/>
      <c r="I148" s="177"/>
      <c r="J148" s="188">
        <f>BK148</f>
        <v>0</v>
      </c>
      <c r="K148" s="174"/>
      <c r="L148" s="179"/>
      <c r="M148" s="180"/>
      <c r="N148" s="181"/>
      <c r="O148" s="181"/>
      <c r="P148" s="182">
        <f>SUM(P149:P155)</f>
        <v>0</v>
      </c>
      <c r="Q148" s="181"/>
      <c r="R148" s="182">
        <f>SUM(R149:R155)</f>
        <v>26.576838719999998</v>
      </c>
      <c r="S148" s="181"/>
      <c r="T148" s="183">
        <f>SUM(T149:T155)</f>
        <v>0</v>
      </c>
      <c r="AR148" s="184" t="s">
        <v>85</v>
      </c>
      <c r="AT148" s="185" t="s">
        <v>76</v>
      </c>
      <c r="AU148" s="185" t="s">
        <v>85</v>
      </c>
      <c r="AY148" s="184" t="s">
        <v>292</v>
      </c>
      <c r="BK148" s="186">
        <f>SUM(BK149:BK155)</f>
        <v>0</v>
      </c>
    </row>
    <row r="149" spans="1:65" s="2" customFormat="1" ht="16.5" customHeight="1">
      <c r="A149" s="35"/>
      <c r="B149" s="36"/>
      <c r="C149" s="189" t="s">
        <v>362</v>
      </c>
      <c r="D149" s="189" t="s">
        <v>294</v>
      </c>
      <c r="E149" s="190" t="s">
        <v>5983</v>
      </c>
      <c r="F149" s="191" t="s">
        <v>5984</v>
      </c>
      <c r="G149" s="192" t="s">
        <v>307</v>
      </c>
      <c r="H149" s="193">
        <v>11.375999999999999</v>
      </c>
      <c r="I149" s="194"/>
      <c r="J149" s="195">
        <f>ROUND(I149*H149,2)</f>
        <v>0</v>
      </c>
      <c r="K149" s="191" t="s">
        <v>298</v>
      </c>
      <c r="L149" s="40"/>
      <c r="M149" s="196" t="s">
        <v>1</v>
      </c>
      <c r="N149" s="197" t="s">
        <v>42</v>
      </c>
      <c r="O149" s="72"/>
      <c r="P149" s="198">
        <f>O149*H149</f>
        <v>0</v>
      </c>
      <c r="Q149" s="198">
        <v>2.3010199999999998</v>
      </c>
      <c r="R149" s="198">
        <f>Q149*H149</f>
        <v>26.176403519999997</v>
      </c>
      <c r="S149" s="198">
        <v>0</v>
      </c>
      <c r="T149" s="199">
        <f>S149*H149</f>
        <v>0</v>
      </c>
      <c r="U149" s="35"/>
      <c r="V149" s="35"/>
      <c r="W149" s="35"/>
      <c r="X149" s="35"/>
      <c r="Y149" s="35"/>
      <c r="Z149" s="35"/>
      <c r="AA149" s="35"/>
      <c r="AB149" s="35"/>
      <c r="AC149" s="35"/>
      <c r="AD149" s="35"/>
      <c r="AE149" s="35"/>
      <c r="AR149" s="200" t="s">
        <v>299</v>
      </c>
      <c r="AT149" s="200" t="s">
        <v>294</v>
      </c>
      <c r="AU149" s="200" t="s">
        <v>120</v>
      </c>
      <c r="AY149" s="18" t="s">
        <v>292</v>
      </c>
      <c r="BE149" s="201">
        <f>IF(N149="základní",J149,0)</f>
        <v>0</v>
      </c>
      <c r="BF149" s="201">
        <f>IF(N149="snížená",J149,0)</f>
        <v>0</v>
      </c>
      <c r="BG149" s="201">
        <f>IF(N149="zákl. přenesená",J149,0)</f>
        <v>0</v>
      </c>
      <c r="BH149" s="201">
        <f>IF(N149="sníž. přenesená",J149,0)</f>
        <v>0</v>
      </c>
      <c r="BI149" s="201">
        <f>IF(N149="nulová",J149,0)</f>
        <v>0</v>
      </c>
      <c r="BJ149" s="18" t="s">
        <v>85</v>
      </c>
      <c r="BK149" s="201">
        <f>ROUND(I149*H149,2)</f>
        <v>0</v>
      </c>
      <c r="BL149" s="18" t="s">
        <v>299</v>
      </c>
      <c r="BM149" s="200" t="s">
        <v>7528</v>
      </c>
    </row>
    <row r="150" spans="1:65" s="14" customFormat="1" ht="11.25">
      <c r="B150" s="213"/>
      <c r="C150" s="214"/>
      <c r="D150" s="204" t="s">
        <v>301</v>
      </c>
      <c r="E150" s="215" t="s">
        <v>1</v>
      </c>
      <c r="F150" s="216" t="s">
        <v>7529</v>
      </c>
      <c r="G150" s="214"/>
      <c r="H150" s="217">
        <v>11.375999999999999</v>
      </c>
      <c r="I150" s="218"/>
      <c r="J150" s="214"/>
      <c r="K150" s="214"/>
      <c r="L150" s="219"/>
      <c r="M150" s="220"/>
      <c r="N150" s="221"/>
      <c r="O150" s="221"/>
      <c r="P150" s="221"/>
      <c r="Q150" s="221"/>
      <c r="R150" s="221"/>
      <c r="S150" s="221"/>
      <c r="T150" s="222"/>
      <c r="AT150" s="223" t="s">
        <v>301</v>
      </c>
      <c r="AU150" s="223" t="s">
        <v>120</v>
      </c>
      <c r="AV150" s="14" t="s">
        <v>120</v>
      </c>
      <c r="AW150" s="14" t="s">
        <v>32</v>
      </c>
      <c r="AX150" s="14" t="s">
        <v>77</v>
      </c>
      <c r="AY150" s="223" t="s">
        <v>292</v>
      </c>
    </row>
    <row r="151" spans="1:65" s="15" customFormat="1" ht="11.25">
      <c r="B151" s="224"/>
      <c r="C151" s="225"/>
      <c r="D151" s="204" t="s">
        <v>301</v>
      </c>
      <c r="E151" s="226" t="s">
        <v>1</v>
      </c>
      <c r="F151" s="227" t="s">
        <v>304</v>
      </c>
      <c r="G151" s="225"/>
      <c r="H151" s="228">
        <v>11.375999999999999</v>
      </c>
      <c r="I151" s="229"/>
      <c r="J151" s="225"/>
      <c r="K151" s="225"/>
      <c r="L151" s="230"/>
      <c r="M151" s="231"/>
      <c r="N151" s="232"/>
      <c r="O151" s="232"/>
      <c r="P151" s="232"/>
      <c r="Q151" s="232"/>
      <c r="R151" s="232"/>
      <c r="S151" s="232"/>
      <c r="T151" s="233"/>
      <c r="AT151" s="234" t="s">
        <v>301</v>
      </c>
      <c r="AU151" s="234" t="s">
        <v>120</v>
      </c>
      <c r="AV151" s="15" t="s">
        <v>299</v>
      </c>
      <c r="AW151" s="15" t="s">
        <v>32</v>
      </c>
      <c r="AX151" s="15" t="s">
        <v>85</v>
      </c>
      <c r="AY151" s="234" t="s">
        <v>292</v>
      </c>
    </row>
    <row r="152" spans="1:65" s="2" customFormat="1" ht="16.5" customHeight="1">
      <c r="A152" s="35"/>
      <c r="B152" s="36"/>
      <c r="C152" s="189" t="s">
        <v>368</v>
      </c>
      <c r="D152" s="189" t="s">
        <v>294</v>
      </c>
      <c r="E152" s="190" t="s">
        <v>5987</v>
      </c>
      <c r="F152" s="191" t="s">
        <v>5988</v>
      </c>
      <c r="G152" s="192" t="s">
        <v>297</v>
      </c>
      <c r="H152" s="193">
        <v>151.68</v>
      </c>
      <c r="I152" s="194"/>
      <c r="J152" s="195">
        <f>ROUND(I152*H152,2)</f>
        <v>0</v>
      </c>
      <c r="K152" s="191" t="s">
        <v>298</v>
      </c>
      <c r="L152" s="40"/>
      <c r="M152" s="196" t="s">
        <v>1</v>
      </c>
      <c r="N152" s="197" t="s">
        <v>42</v>
      </c>
      <c r="O152" s="72"/>
      <c r="P152" s="198">
        <f>O152*H152</f>
        <v>0</v>
      </c>
      <c r="Q152" s="198">
        <v>2.64E-3</v>
      </c>
      <c r="R152" s="198">
        <f>Q152*H152</f>
        <v>0.40043519999999999</v>
      </c>
      <c r="S152" s="198">
        <v>0</v>
      </c>
      <c r="T152" s="199">
        <f>S152*H152</f>
        <v>0</v>
      </c>
      <c r="U152" s="35"/>
      <c r="V152" s="35"/>
      <c r="W152" s="35"/>
      <c r="X152" s="35"/>
      <c r="Y152" s="35"/>
      <c r="Z152" s="35"/>
      <c r="AA152" s="35"/>
      <c r="AB152" s="35"/>
      <c r="AC152" s="35"/>
      <c r="AD152" s="35"/>
      <c r="AE152" s="35"/>
      <c r="AR152" s="200" t="s">
        <v>299</v>
      </c>
      <c r="AT152" s="200" t="s">
        <v>294</v>
      </c>
      <c r="AU152" s="200" t="s">
        <v>120</v>
      </c>
      <c r="AY152" s="18" t="s">
        <v>292</v>
      </c>
      <c r="BE152" s="201">
        <f>IF(N152="základní",J152,0)</f>
        <v>0</v>
      </c>
      <c r="BF152" s="201">
        <f>IF(N152="snížená",J152,0)</f>
        <v>0</v>
      </c>
      <c r="BG152" s="201">
        <f>IF(N152="zákl. přenesená",J152,0)</f>
        <v>0</v>
      </c>
      <c r="BH152" s="201">
        <f>IF(N152="sníž. přenesená",J152,0)</f>
        <v>0</v>
      </c>
      <c r="BI152" s="201">
        <f>IF(N152="nulová",J152,0)</f>
        <v>0</v>
      </c>
      <c r="BJ152" s="18" t="s">
        <v>85</v>
      </c>
      <c r="BK152" s="201">
        <f>ROUND(I152*H152,2)</f>
        <v>0</v>
      </c>
      <c r="BL152" s="18" t="s">
        <v>299</v>
      </c>
      <c r="BM152" s="200" t="s">
        <v>7530</v>
      </c>
    </row>
    <row r="153" spans="1:65" s="14" customFormat="1" ht="11.25">
      <c r="B153" s="213"/>
      <c r="C153" s="214"/>
      <c r="D153" s="204" t="s">
        <v>301</v>
      </c>
      <c r="E153" s="215" t="s">
        <v>1</v>
      </c>
      <c r="F153" s="216" t="s">
        <v>7531</v>
      </c>
      <c r="G153" s="214"/>
      <c r="H153" s="217">
        <v>151.68</v>
      </c>
      <c r="I153" s="218"/>
      <c r="J153" s="214"/>
      <c r="K153" s="214"/>
      <c r="L153" s="219"/>
      <c r="M153" s="220"/>
      <c r="N153" s="221"/>
      <c r="O153" s="221"/>
      <c r="P153" s="221"/>
      <c r="Q153" s="221"/>
      <c r="R153" s="221"/>
      <c r="S153" s="221"/>
      <c r="T153" s="222"/>
      <c r="AT153" s="223" t="s">
        <v>301</v>
      </c>
      <c r="AU153" s="223" t="s">
        <v>120</v>
      </c>
      <c r="AV153" s="14" t="s">
        <v>120</v>
      </c>
      <c r="AW153" s="14" t="s">
        <v>32</v>
      </c>
      <c r="AX153" s="14" t="s">
        <v>77</v>
      </c>
      <c r="AY153" s="223" t="s">
        <v>292</v>
      </c>
    </row>
    <row r="154" spans="1:65" s="15" customFormat="1" ht="11.25">
      <c r="B154" s="224"/>
      <c r="C154" s="225"/>
      <c r="D154" s="204" t="s">
        <v>301</v>
      </c>
      <c r="E154" s="226" t="s">
        <v>1</v>
      </c>
      <c r="F154" s="227" t="s">
        <v>304</v>
      </c>
      <c r="G154" s="225"/>
      <c r="H154" s="228">
        <v>151.68</v>
      </c>
      <c r="I154" s="229"/>
      <c r="J154" s="225"/>
      <c r="K154" s="225"/>
      <c r="L154" s="230"/>
      <c r="M154" s="231"/>
      <c r="N154" s="232"/>
      <c r="O154" s="232"/>
      <c r="P154" s="232"/>
      <c r="Q154" s="232"/>
      <c r="R154" s="232"/>
      <c r="S154" s="232"/>
      <c r="T154" s="233"/>
      <c r="AT154" s="234" t="s">
        <v>301</v>
      </c>
      <c r="AU154" s="234" t="s">
        <v>120</v>
      </c>
      <c r="AV154" s="15" t="s">
        <v>299</v>
      </c>
      <c r="AW154" s="15" t="s">
        <v>32</v>
      </c>
      <c r="AX154" s="15" t="s">
        <v>85</v>
      </c>
      <c r="AY154" s="234" t="s">
        <v>292</v>
      </c>
    </row>
    <row r="155" spans="1:65" s="2" customFormat="1" ht="16.5" customHeight="1">
      <c r="A155" s="35"/>
      <c r="B155" s="36"/>
      <c r="C155" s="189" t="s">
        <v>372</v>
      </c>
      <c r="D155" s="189" t="s">
        <v>294</v>
      </c>
      <c r="E155" s="190" t="s">
        <v>5991</v>
      </c>
      <c r="F155" s="191" t="s">
        <v>5992</v>
      </c>
      <c r="G155" s="192" t="s">
        <v>297</v>
      </c>
      <c r="H155" s="193">
        <v>151.68</v>
      </c>
      <c r="I155" s="194"/>
      <c r="J155" s="195">
        <f>ROUND(I155*H155,2)</f>
        <v>0</v>
      </c>
      <c r="K155" s="191" t="s">
        <v>298</v>
      </c>
      <c r="L155" s="40"/>
      <c r="M155" s="196" t="s">
        <v>1</v>
      </c>
      <c r="N155" s="197" t="s">
        <v>42</v>
      </c>
      <c r="O155" s="72"/>
      <c r="P155" s="198">
        <f>O155*H155</f>
        <v>0</v>
      </c>
      <c r="Q155" s="198">
        <v>0</v>
      </c>
      <c r="R155" s="198">
        <f>Q155*H155</f>
        <v>0</v>
      </c>
      <c r="S155" s="198">
        <v>0</v>
      </c>
      <c r="T155" s="199">
        <f>S155*H155</f>
        <v>0</v>
      </c>
      <c r="U155" s="35"/>
      <c r="V155" s="35"/>
      <c r="W155" s="35"/>
      <c r="X155" s="35"/>
      <c r="Y155" s="35"/>
      <c r="Z155" s="35"/>
      <c r="AA155" s="35"/>
      <c r="AB155" s="35"/>
      <c r="AC155" s="35"/>
      <c r="AD155" s="35"/>
      <c r="AE155" s="35"/>
      <c r="AR155" s="200" t="s">
        <v>299</v>
      </c>
      <c r="AT155" s="200" t="s">
        <v>294</v>
      </c>
      <c r="AU155" s="200" t="s">
        <v>120</v>
      </c>
      <c r="AY155" s="18" t="s">
        <v>292</v>
      </c>
      <c r="BE155" s="201">
        <f>IF(N155="základní",J155,0)</f>
        <v>0</v>
      </c>
      <c r="BF155" s="201">
        <f>IF(N155="snížená",J155,0)</f>
        <v>0</v>
      </c>
      <c r="BG155" s="201">
        <f>IF(N155="zákl. přenesená",J155,0)</f>
        <v>0</v>
      </c>
      <c r="BH155" s="201">
        <f>IF(N155="sníž. přenesená",J155,0)</f>
        <v>0</v>
      </c>
      <c r="BI155" s="201">
        <f>IF(N155="nulová",J155,0)</f>
        <v>0</v>
      </c>
      <c r="BJ155" s="18" t="s">
        <v>85</v>
      </c>
      <c r="BK155" s="201">
        <f>ROUND(I155*H155,2)</f>
        <v>0</v>
      </c>
      <c r="BL155" s="18" t="s">
        <v>299</v>
      </c>
      <c r="BM155" s="200" t="s">
        <v>7532</v>
      </c>
    </row>
    <row r="156" spans="1:65" s="12" customFormat="1" ht="22.9" customHeight="1">
      <c r="B156" s="173"/>
      <c r="C156" s="174"/>
      <c r="D156" s="175" t="s">
        <v>76</v>
      </c>
      <c r="E156" s="187" t="s">
        <v>317</v>
      </c>
      <c r="F156" s="187" t="s">
        <v>531</v>
      </c>
      <c r="G156" s="174"/>
      <c r="H156" s="174"/>
      <c r="I156" s="177"/>
      <c r="J156" s="188">
        <f>BK156</f>
        <v>0</v>
      </c>
      <c r="K156" s="174"/>
      <c r="L156" s="179"/>
      <c r="M156" s="180"/>
      <c r="N156" s="181"/>
      <c r="O156" s="181"/>
      <c r="P156" s="182">
        <f>SUM(P157:P162)</f>
        <v>0</v>
      </c>
      <c r="Q156" s="181"/>
      <c r="R156" s="182">
        <f>SUM(R157:R162)</f>
        <v>10.911400000000002</v>
      </c>
      <c r="S156" s="181"/>
      <c r="T156" s="183">
        <f>SUM(T157:T162)</f>
        <v>0</v>
      </c>
      <c r="AR156" s="184" t="s">
        <v>85</v>
      </c>
      <c r="AT156" s="185" t="s">
        <v>76</v>
      </c>
      <c r="AU156" s="185" t="s">
        <v>85</v>
      </c>
      <c r="AY156" s="184" t="s">
        <v>292</v>
      </c>
      <c r="BK156" s="186">
        <f>SUM(BK157:BK162)</f>
        <v>0</v>
      </c>
    </row>
    <row r="157" spans="1:65" s="2" customFormat="1" ht="24.2" customHeight="1">
      <c r="A157" s="35"/>
      <c r="B157" s="36"/>
      <c r="C157" s="189" t="s">
        <v>399</v>
      </c>
      <c r="D157" s="189" t="s">
        <v>294</v>
      </c>
      <c r="E157" s="190" t="s">
        <v>7533</v>
      </c>
      <c r="F157" s="191" t="s">
        <v>7534</v>
      </c>
      <c r="G157" s="192" t="s">
        <v>581</v>
      </c>
      <c r="H157" s="193">
        <v>156</v>
      </c>
      <c r="I157" s="194"/>
      <c r="J157" s="195">
        <f>ROUND(I157*H157,2)</f>
        <v>0</v>
      </c>
      <c r="K157" s="191" t="s">
        <v>298</v>
      </c>
      <c r="L157" s="40"/>
      <c r="M157" s="196" t="s">
        <v>1</v>
      </c>
      <c r="N157" s="197" t="s">
        <v>42</v>
      </c>
      <c r="O157" s="72"/>
      <c r="P157" s="198">
        <f>O157*H157</f>
        <v>0</v>
      </c>
      <c r="Q157" s="198">
        <v>4.0000000000000002E-4</v>
      </c>
      <c r="R157" s="198">
        <f>Q157*H157</f>
        <v>6.2400000000000004E-2</v>
      </c>
      <c r="S157" s="198">
        <v>0</v>
      </c>
      <c r="T157" s="199">
        <f>S157*H157</f>
        <v>0</v>
      </c>
      <c r="U157" s="35"/>
      <c r="V157" s="35"/>
      <c r="W157" s="35"/>
      <c r="X157" s="35"/>
      <c r="Y157" s="35"/>
      <c r="Z157" s="35"/>
      <c r="AA157" s="35"/>
      <c r="AB157" s="35"/>
      <c r="AC157" s="35"/>
      <c r="AD157" s="35"/>
      <c r="AE157" s="35"/>
      <c r="AR157" s="200" t="s">
        <v>299</v>
      </c>
      <c r="AT157" s="200" t="s">
        <v>294</v>
      </c>
      <c r="AU157" s="200" t="s">
        <v>120</v>
      </c>
      <c r="AY157" s="18" t="s">
        <v>292</v>
      </c>
      <c r="BE157" s="201">
        <f>IF(N157="základní",J157,0)</f>
        <v>0</v>
      </c>
      <c r="BF157" s="201">
        <f>IF(N157="snížená",J157,0)</f>
        <v>0</v>
      </c>
      <c r="BG157" s="201">
        <f>IF(N157="zákl. přenesená",J157,0)</f>
        <v>0</v>
      </c>
      <c r="BH157" s="201">
        <f>IF(N157="sníž. přenesená",J157,0)</f>
        <v>0</v>
      </c>
      <c r="BI157" s="201">
        <f>IF(N157="nulová",J157,0)</f>
        <v>0</v>
      </c>
      <c r="BJ157" s="18" t="s">
        <v>85</v>
      </c>
      <c r="BK157" s="201">
        <f>ROUND(I157*H157,2)</f>
        <v>0</v>
      </c>
      <c r="BL157" s="18" t="s">
        <v>299</v>
      </c>
      <c r="BM157" s="200" t="s">
        <v>7535</v>
      </c>
    </row>
    <row r="158" spans="1:65" s="2" customFormat="1" ht="24.2" customHeight="1">
      <c r="A158" s="35"/>
      <c r="B158" s="36"/>
      <c r="C158" s="246" t="s">
        <v>404</v>
      </c>
      <c r="D158" s="246" t="s">
        <v>626</v>
      </c>
      <c r="E158" s="247" t="s">
        <v>7536</v>
      </c>
      <c r="F158" s="248" t="s">
        <v>7537</v>
      </c>
      <c r="G158" s="249" t="s">
        <v>581</v>
      </c>
      <c r="H158" s="250">
        <v>156</v>
      </c>
      <c r="I158" s="251"/>
      <c r="J158" s="252">
        <f>ROUND(I158*H158,2)</f>
        <v>0</v>
      </c>
      <c r="K158" s="248" t="s">
        <v>1</v>
      </c>
      <c r="L158" s="253"/>
      <c r="M158" s="254" t="s">
        <v>1</v>
      </c>
      <c r="N158" s="255" t="s">
        <v>42</v>
      </c>
      <c r="O158" s="72"/>
      <c r="P158" s="198">
        <f>O158*H158</f>
        <v>0</v>
      </c>
      <c r="Q158" s="198">
        <v>6.6000000000000003E-2</v>
      </c>
      <c r="R158" s="198">
        <f>Q158*H158</f>
        <v>10.296000000000001</v>
      </c>
      <c r="S158" s="198">
        <v>0</v>
      </c>
      <c r="T158" s="199">
        <f>S158*H158</f>
        <v>0</v>
      </c>
      <c r="U158" s="35"/>
      <c r="V158" s="35"/>
      <c r="W158" s="35"/>
      <c r="X158" s="35"/>
      <c r="Y158" s="35"/>
      <c r="Z158" s="35"/>
      <c r="AA158" s="35"/>
      <c r="AB158" s="35"/>
      <c r="AC158" s="35"/>
      <c r="AD158" s="35"/>
      <c r="AE158" s="35"/>
      <c r="AR158" s="200" t="s">
        <v>357</v>
      </c>
      <c r="AT158" s="200" t="s">
        <v>626</v>
      </c>
      <c r="AU158" s="200" t="s">
        <v>120</v>
      </c>
      <c r="AY158" s="18" t="s">
        <v>292</v>
      </c>
      <c r="BE158" s="201">
        <f>IF(N158="základní",J158,0)</f>
        <v>0</v>
      </c>
      <c r="BF158" s="201">
        <f>IF(N158="snížená",J158,0)</f>
        <v>0</v>
      </c>
      <c r="BG158" s="201">
        <f>IF(N158="zákl. přenesená",J158,0)</f>
        <v>0</v>
      </c>
      <c r="BH158" s="201">
        <f>IF(N158="sníž. přenesená",J158,0)</f>
        <v>0</v>
      </c>
      <c r="BI158" s="201">
        <f>IF(N158="nulová",J158,0)</f>
        <v>0</v>
      </c>
      <c r="BJ158" s="18" t="s">
        <v>85</v>
      </c>
      <c r="BK158" s="201">
        <f>ROUND(I158*H158,2)</f>
        <v>0</v>
      </c>
      <c r="BL158" s="18" t="s">
        <v>299</v>
      </c>
      <c r="BM158" s="200" t="s">
        <v>7538</v>
      </c>
    </row>
    <row r="159" spans="1:65" s="2" customFormat="1" ht="24.2" customHeight="1">
      <c r="A159" s="35"/>
      <c r="B159" s="36"/>
      <c r="C159" s="189" t="s">
        <v>415</v>
      </c>
      <c r="D159" s="189" t="s">
        <v>294</v>
      </c>
      <c r="E159" s="190" t="s">
        <v>7539</v>
      </c>
      <c r="F159" s="191" t="s">
        <v>7540</v>
      </c>
      <c r="G159" s="192" t="s">
        <v>407</v>
      </c>
      <c r="H159" s="193">
        <v>390.26</v>
      </c>
      <c r="I159" s="194"/>
      <c r="J159" s="195">
        <f>ROUND(I159*H159,2)</f>
        <v>0</v>
      </c>
      <c r="K159" s="191" t="s">
        <v>298</v>
      </c>
      <c r="L159" s="40"/>
      <c r="M159" s="196" t="s">
        <v>1</v>
      </c>
      <c r="N159" s="197" t="s">
        <v>42</v>
      </c>
      <c r="O159" s="72"/>
      <c r="P159" s="198">
        <f>O159*H159</f>
        <v>0</v>
      </c>
      <c r="Q159" s="198">
        <v>0</v>
      </c>
      <c r="R159" s="198">
        <f>Q159*H159</f>
        <v>0</v>
      </c>
      <c r="S159" s="198">
        <v>0</v>
      </c>
      <c r="T159" s="199">
        <f>S159*H159</f>
        <v>0</v>
      </c>
      <c r="U159" s="35"/>
      <c r="V159" s="35"/>
      <c r="W159" s="35"/>
      <c r="X159" s="35"/>
      <c r="Y159" s="35"/>
      <c r="Z159" s="35"/>
      <c r="AA159" s="35"/>
      <c r="AB159" s="35"/>
      <c r="AC159" s="35"/>
      <c r="AD159" s="35"/>
      <c r="AE159" s="35"/>
      <c r="AR159" s="200" t="s">
        <v>299</v>
      </c>
      <c r="AT159" s="200" t="s">
        <v>294</v>
      </c>
      <c r="AU159" s="200" t="s">
        <v>120</v>
      </c>
      <c r="AY159" s="18" t="s">
        <v>292</v>
      </c>
      <c r="BE159" s="201">
        <f>IF(N159="základní",J159,0)</f>
        <v>0</v>
      </c>
      <c r="BF159" s="201">
        <f>IF(N159="snížená",J159,0)</f>
        <v>0</v>
      </c>
      <c r="BG159" s="201">
        <f>IF(N159="zákl. přenesená",J159,0)</f>
        <v>0</v>
      </c>
      <c r="BH159" s="201">
        <f>IF(N159="sníž. přenesená",J159,0)</f>
        <v>0</v>
      </c>
      <c r="BI159" s="201">
        <f>IF(N159="nulová",J159,0)</f>
        <v>0</v>
      </c>
      <c r="BJ159" s="18" t="s">
        <v>85</v>
      </c>
      <c r="BK159" s="201">
        <f>ROUND(I159*H159,2)</f>
        <v>0</v>
      </c>
      <c r="BL159" s="18" t="s">
        <v>299</v>
      </c>
      <c r="BM159" s="200" t="s">
        <v>7541</v>
      </c>
    </row>
    <row r="160" spans="1:65" s="14" customFormat="1" ht="11.25">
      <c r="B160" s="213"/>
      <c r="C160" s="214"/>
      <c r="D160" s="204" t="s">
        <v>301</v>
      </c>
      <c r="E160" s="215" t="s">
        <v>1</v>
      </c>
      <c r="F160" s="216" t="s">
        <v>7542</v>
      </c>
      <c r="G160" s="214"/>
      <c r="H160" s="217">
        <v>390.26</v>
      </c>
      <c r="I160" s="218"/>
      <c r="J160" s="214"/>
      <c r="K160" s="214"/>
      <c r="L160" s="219"/>
      <c r="M160" s="220"/>
      <c r="N160" s="221"/>
      <c r="O160" s="221"/>
      <c r="P160" s="221"/>
      <c r="Q160" s="221"/>
      <c r="R160" s="221"/>
      <c r="S160" s="221"/>
      <c r="T160" s="222"/>
      <c r="AT160" s="223" t="s">
        <v>301</v>
      </c>
      <c r="AU160" s="223" t="s">
        <v>120</v>
      </c>
      <c r="AV160" s="14" t="s">
        <v>120</v>
      </c>
      <c r="AW160" s="14" t="s">
        <v>32</v>
      </c>
      <c r="AX160" s="14" t="s">
        <v>85</v>
      </c>
      <c r="AY160" s="223" t="s">
        <v>292</v>
      </c>
    </row>
    <row r="161" spans="1:65" s="2" customFormat="1" ht="24.2" customHeight="1">
      <c r="A161" s="35"/>
      <c r="B161" s="36"/>
      <c r="C161" s="246" t="s">
        <v>8</v>
      </c>
      <c r="D161" s="246" t="s">
        <v>626</v>
      </c>
      <c r="E161" s="247" t="s">
        <v>7543</v>
      </c>
      <c r="F161" s="248" t="s">
        <v>7544</v>
      </c>
      <c r="G161" s="249" t="s">
        <v>581</v>
      </c>
      <c r="H161" s="250">
        <v>156</v>
      </c>
      <c r="I161" s="251"/>
      <c r="J161" s="252">
        <f>ROUND(I161*H161,2)</f>
        <v>0</v>
      </c>
      <c r="K161" s="248" t="s">
        <v>1</v>
      </c>
      <c r="L161" s="253"/>
      <c r="M161" s="254" t="s">
        <v>1</v>
      </c>
      <c r="N161" s="255" t="s">
        <v>42</v>
      </c>
      <c r="O161" s="72"/>
      <c r="P161" s="198">
        <f>O161*H161</f>
        <v>0</v>
      </c>
      <c r="Q161" s="198">
        <v>0</v>
      </c>
      <c r="R161" s="198">
        <f>Q161*H161</f>
        <v>0</v>
      </c>
      <c r="S161" s="198">
        <v>0</v>
      </c>
      <c r="T161" s="199">
        <f>S161*H161</f>
        <v>0</v>
      </c>
      <c r="U161" s="35"/>
      <c r="V161" s="35"/>
      <c r="W161" s="35"/>
      <c r="X161" s="35"/>
      <c r="Y161" s="35"/>
      <c r="Z161" s="35"/>
      <c r="AA161" s="35"/>
      <c r="AB161" s="35"/>
      <c r="AC161" s="35"/>
      <c r="AD161" s="35"/>
      <c r="AE161" s="35"/>
      <c r="AR161" s="200" t="s">
        <v>357</v>
      </c>
      <c r="AT161" s="200" t="s">
        <v>626</v>
      </c>
      <c r="AU161" s="200" t="s">
        <v>120</v>
      </c>
      <c r="AY161" s="18" t="s">
        <v>292</v>
      </c>
      <c r="BE161" s="201">
        <f>IF(N161="základní",J161,0)</f>
        <v>0</v>
      </c>
      <c r="BF161" s="201">
        <f>IF(N161="snížená",J161,0)</f>
        <v>0</v>
      </c>
      <c r="BG161" s="201">
        <f>IF(N161="zákl. přenesená",J161,0)</f>
        <v>0</v>
      </c>
      <c r="BH161" s="201">
        <f>IF(N161="sníž. přenesená",J161,0)</f>
        <v>0</v>
      </c>
      <c r="BI161" s="201">
        <f>IF(N161="nulová",J161,0)</f>
        <v>0</v>
      </c>
      <c r="BJ161" s="18" t="s">
        <v>85</v>
      </c>
      <c r="BK161" s="201">
        <f>ROUND(I161*H161,2)</f>
        <v>0</v>
      </c>
      <c r="BL161" s="18" t="s">
        <v>299</v>
      </c>
      <c r="BM161" s="200" t="s">
        <v>7545</v>
      </c>
    </row>
    <row r="162" spans="1:65" s="2" customFormat="1" ht="21.75" customHeight="1">
      <c r="A162" s="35"/>
      <c r="B162" s="36"/>
      <c r="C162" s="246" t="s">
        <v>438</v>
      </c>
      <c r="D162" s="246" t="s">
        <v>626</v>
      </c>
      <c r="E162" s="247" t="s">
        <v>7546</v>
      </c>
      <c r="F162" s="248" t="s">
        <v>7547</v>
      </c>
      <c r="G162" s="249" t="s">
        <v>581</v>
      </c>
      <c r="H162" s="250">
        <v>158</v>
      </c>
      <c r="I162" s="251"/>
      <c r="J162" s="252">
        <f>ROUND(I162*H162,2)</f>
        <v>0</v>
      </c>
      <c r="K162" s="248" t="s">
        <v>1</v>
      </c>
      <c r="L162" s="253"/>
      <c r="M162" s="254" t="s">
        <v>1</v>
      </c>
      <c r="N162" s="255" t="s">
        <v>42</v>
      </c>
      <c r="O162" s="72"/>
      <c r="P162" s="198">
        <f>O162*H162</f>
        <v>0</v>
      </c>
      <c r="Q162" s="198">
        <v>3.5000000000000001E-3</v>
      </c>
      <c r="R162" s="198">
        <f>Q162*H162</f>
        <v>0.55300000000000005</v>
      </c>
      <c r="S162" s="198">
        <v>0</v>
      </c>
      <c r="T162" s="199">
        <f>S162*H162</f>
        <v>0</v>
      </c>
      <c r="U162" s="35"/>
      <c r="V162" s="35"/>
      <c r="W162" s="35"/>
      <c r="X162" s="35"/>
      <c r="Y162" s="35"/>
      <c r="Z162" s="35"/>
      <c r="AA162" s="35"/>
      <c r="AB162" s="35"/>
      <c r="AC162" s="35"/>
      <c r="AD162" s="35"/>
      <c r="AE162" s="35"/>
      <c r="AR162" s="200" t="s">
        <v>357</v>
      </c>
      <c r="AT162" s="200" t="s">
        <v>626</v>
      </c>
      <c r="AU162" s="200" t="s">
        <v>120</v>
      </c>
      <c r="AY162" s="18" t="s">
        <v>292</v>
      </c>
      <c r="BE162" s="201">
        <f>IF(N162="základní",J162,0)</f>
        <v>0</v>
      </c>
      <c r="BF162" s="201">
        <f>IF(N162="snížená",J162,0)</f>
        <v>0</v>
      </c>
      <c r="BG162" s="201">
        <f>IF(N162="zákl. přenesená",J162,0)</f>
        <v>0</v>
      </c>
      <c r="BH162" s="201">
        <f>IF(N162="sníž. přenesená",J162,0)</f>
        <v>0</v>
      </c>
      <c r="BI162" s="201">
        <f>IF(N162="nulová",J162,0)</f>
        <v>0</v>
      </c>
      <c r="BJ162" s="18" t="s">
        <v>85</v>
      </c>
      <c r="BK162" s="201">
        <f>ROUND(I162*H162,2)</f>
        <v>0</v>
      </c>
      <c r="BL162" s="18" t="s">
        <v>299</v>
      </c>
      <c r="BM162" s="200" t="s">
        <v>7548</v>
      </c>
    </row>
    <row r="163" spans="1:65" s="12" customFormat="1" ht="22.9" customHeight="1">
      <c r="B163" s="173"/>
      <c r="C163" s="174"/>
      <c r="D163" s="175" t="s">
        <v>76</v>
      </c>
      <c r="E163" s="187" t="s">
        <v>362</v>
      </c>
      <c r="F163" s="187" t="s">
        <v>6901</v>
      </c>
      <c r="G163" s="174"/>
      <c r="H163" s="174"/>
      <c r="I163" s="177"/>
      <c r="J163" s="188">
        <f>BK163</f>
        <v>0</v>
      </c>
      <c r="K163" s="174"/>
      <c r="L163" s="179"/>
      <c r="M163" s="180"/>
      <c r="N163" s="181"/>
      <c r="O163" s="181"/>
      <c r="P163" s="182">
        <f>SUM(P164:P167)</f>
        <v>0</v>
      </c>
      <c r="Q163" s="181"/>
      <c r="R163" s="182">
        <f>SUM(R164:R167)</f>
        <v>0</v>
      </c>
      <c r="S163" s="181"/>
      <c r="T163" s="183">
        <f>SUM(T164:T167)</f>
        <v>11.820099000000001</v>
      </c>
      <c r="AR163" s="184" t="s">
        <v>85</v>
      </c>
      <c r="AT163" s="185" t="s">
        <v>76</v>
      </c>
      <c r="AU163" s="185" t="s">
        <v>85</v>
      </c>
      <c r="AY163" s="184" t="s">
        <v>292</v>
      </c>
      <c r="BK163" s="186">
        <f>SUM(BK164:BK167)</f>
        <v>0</v>
      </c>
    </row>
    <row r="164" spans="1:65" s="2" customFormat="1" ht="24.2" customHeight="1">
      <c r="A164" s="35"/>
      <c r="B164" s="36"/>
      <c r="C164" s="189" t="s">
        <v>445</v>
      </c>
      <c r="D164" s="189" t="s">
        <v>294</v>
      </c>
      <c r="E164" s="190" t="s">
        <v>7549</v>
      </c>
      <c r="F164" s="191" t="s">
        <v>7550</v>
      </c>
      <c r="G164" s="192" t="s">
        <v>581</v>
      </c>
      <c r="H164" s="193">
        <v>68</v>
      </c>
      <c r="I164" s="194"/>
      <c r="J164" s="195">
        <f>ROUND(I164*H164,2)</f>
        <v>0</v>
      </c>
      <c r="K164" s="191" t="s">
        <v>298</v>
      </c>
      <c r="L164" s="40"/>
      <c r="M164" s="196" t="s">
        <v>1</v>
      </c>
      <c r="N164" s="197" t="s">
        <v>42</v>
      </c>
      <c r="O164" s="72"/>
      <c r="P164" s="198">
        <f>O164*H164</f>
        <v>0</v>
      </c>
      <c r="Q164" s="198">
        <v>0</v>
      </c>
      <c r="R164" s="198">
        <f>Q164*H164</f>
        <v>0</v>
      </c>
      <c r="S164" s="198">
        <v>0.16800000000000001</v>
      </c>
      <c r="T164" s="199">
        <f>S164*H164</f>
        <v>11.424000000000001</v>
      </c>
      <c r="U164" s="35"/>
      <c r="V164" s="35"/>
      <c r="W164" s="35"/>
      <c r="X164" s="35"/>
      <c r="Y164" s="35"/>
      <c r="Z164" s="35"/>
      <c r="AA164" s="35"/>
      <c r="AB164" s="35"/>
      <c r="AC164" s="35"/>
      <c r="AD164" s="35"/>
      <c r="AE164" s="35"/>
      <c r="AR164" s="200" t="s">
        <v>299</v>
      </c>
      <c r="AT164" s="200" t="s">
        <v>294</v>
      </c>
      <c r="AU164" s="200" t="s">
        <v>120</v>
      </c>
      <c r="AY164" s="18" t="s">
        <v>292</v>
      </c>
      <c r="BE164" s="201">
        <f>IF(N164="základní",J164,0)</f>
        <v>0</v>
      </c>
      <c r="BF164" s="201">
        <f>IF(N164="snížená",J164,0)</f>
        <v>0</v>
      </c>
      <c r="BG164" s="201">
        <f>IF(N164="zákl. přenesená",J164,0)</f>
        <v>0</v>
      </c>
      <c r="BH164" s="201">
        <f>IF(N164="sníž. přenesená",J164,0)</f>
        <v>0</v>
      </c>
      <c r="BI164" s="201">
        <f>IF(N164="nulová",J164,0)</f>
        <v>0</v>
      </c>
      <c r="BJ164" s="18" t="s">
        <v>85</v>
      </c>
      <c r="BK164" s="201">
        <f>ROUND(I164*H164,2)</f>
        <v>0</v>
      </c>
      <c r="BL164" s="18" t="s">
        <v>299</v>
      </c>
      <c r="BM164" s="200" t="s">
        <v>7551</v>
      </c>
    </row>
    <row r="165" spans="1:65" s="2" customFormat="1" ht="24.2" customHeight="1">
      <c r="A165" s="35"/>
      <c r="B165" s="36"/>
      <c r="C165" s="189" t="s">
        <v>449</v>
      </c>
      <c r="D165" s="189" t="s">
        <v>294</v>
      </c>
      <c r="E165" s="190" t="s">
        <v>7552</v>
      </c>
      <c r="F165" s="191" t="s">
        <v>7553</v>
      </c>
      <c r="G165" s="192" t="s">
        <v>407</v>
      </c>
      <c r="H165" s="193">
        <v>200.05</v>
      </c>
      <c r="I165" s="194"/>
      <c r="J165" s="195">
        <f>ROUND(I165*H165,2)</f>
        <v>0</v>
      </c>
      <c r="K165" s="191" t="s">
        <v>298</v>
      </c>
      <c r="L165" s="40"/>
      <c r="M165" s="196" t="s">
        <v>1</v>
      </c>
      <c r="N165" s="197" t="s">
        <v>42</v>
      </c>
      <c r="O165" s="72"/>
      <c r="P165" s="198">
        <f>O165*H165</f>
        <v>0</v>
      </c>
      <c r="Q165" s="198">
        <v>0</v>
      </c>
      <c r="R165" s="198">
        <f>Q165*H165</f>
        <v>0</v>
      </c>
      <c r="S165" s="198">
        <v>1.98E-3</v>
      </c>
      <c r="T165" s="199">
        <f>S165*H165</f>
        <v>0.39609900000000003</v>
      </c>
      <c r="U165" s="35"/>
      <c r="V165" s="35"/>
      <c r="W165" s="35"/>
      <c r="X165" s="35"/>
      <c r="Y165" s="35"/>
      <c r="Z165" s="35"/>
      <c r="AA165" s="35"/>
      <c r="AB165" s="35"/>
      <c r="AC165" s="35"/>
      <c r="AD165" s="35"/>
      <c r="AE165" s="35"/>
      <c r="AR165" s="200" t="s">
        <v>299</v>
      </c>
      <c r="AT165" s="200" t="s">
        <v>294</v>
      </c>
      <c r="AU165" s="200" t="s">
        <v>120</v>
      </c>
      <c r="AY165" s="18" t="s">
        <v>292</v>
      </c>
      <c r="BE165" s="201">
        <f>IF(N165="základní",J165,0)</f>
        <v>0</v>
      </c>
      <c r="BF165" s="201">
        <f>IF(N165="snížená",J165,0)</f>
        <v>0</v>
      </c>
      <c r="BG165" s="201">
        <f>IF(N165="zákl. přenesená",J165,0)</f>
        <v>0</v>
      </c>
      <c r="BH165" s="201">
        <f>IF(N165="sníž. přenesená",J165,0)</f>
        <v>0</v>
      </c>
      <c r="BI165" s="201">
        <f>IF(N165="nulová",J165,0)</f>
        <v>0</v>
      </c>
      <c r="BJ165" s="18" t="s">
        <v>85</v>
      </c>
      <c r="BK165" s="201">
        <f>ROUND(I165*H165,2)</f>
        <v>0</v>
      </c>
      <c r="BL165" s="18" t="s">
        <v>299</v>
      </c>
      <c r="BM165" s="200" t="s">
        <v>7554</v>
      </c>
    </row>
    <row r="166" spans="1:65" s="14" customFormat="1" ht="11.25">
      <c r="B166" s="213"/>
      <c r="C166" s="214"/>
      <c r="D166" s="204" t="s">
        <v>301</v>
      </c>
      <c r="E166" s="215" t="s">
        <v>1</v>
      </c>
      <c r="F166" s="216" t="s">
        <v>7555</v>
      </c>
      <c r="G166" s="214"/>
      <c r="H166" s="217">
        <v>200.05</v>
      </c>
      <c r="I166" s="218"/>
      <c r="J166" s="214"/>
      <c r="K166" s="214"/>
      <c r="L166" s="219"/>
      <c r="M166" s="220"/>
      <c r="N166" s="221"/>
      <c r="O166" s="221"/>
      <c r="P166" s="221"/>
      <c r="Q166" s="221"/>
      <c r="R166" s="221"/>
      <c r="S166" s="221"/>
      <c r="T166" s="222"/>
      <c r="AT166" s="223" t="s">
        <v>301</v>
      </c>
      <c r="AU166" s="223" t="s">
        <v>120</v>
      </c>
      <c r="AV166" s="14" t="s">
        <v>120</v>
      </c>
      <c r="AW166" s="14" t="s">
        <v>32</v>
      </c>
      <c r="AX166" s="14" t="s">
        <v>85</v>
      </c>
      <c r="AY166" s="223" t="s">
        <v>292</v>
      </c>
    </row>
    <row r="167" spans="1:65" s="2" customFormat="1" ht="62.65" customHeight="1">
      <c r="A167" s="35"/>
      <c r="B167" s="36"/>
      <c r="C167" s="189" t="s">
        <v>454</v>
      </c>
      <c r="D167" s="189" t="s">
        <v>294</v>
      </c>
      <c r="E167" s="190" t="s">
        <v>7556</v>
      </c>
      <c r="F167" s="191" t="s">
        <v>7557</v>
      </c>
      <c r="G167" s="192" t="s">
        <v>2985</v>
      </c>
      <c r="H167" s="193">
        <v>1</v>
      </c>
      <c r="I167" s="194"/>
      <c r="J167" s="195">
        <f>ROUND(I167*H167,2)</f>
        <v>0</v>
      </c>
      <c r="K167" s="191" t="s">
        <v>1</v>
      </c>
      <c r="L167" s="40"/>
      <c r="M167" s="196" t="s">
        <v>1</v>
      </c>
      <c r="N167" s="197" t="s">
        <v>42</v>
      </c>
      <c r="O167" s="72"/>
      <c r="P167" s="198">
        <f>O167*H167</f>
        <v>0</v>
      </c>
      <c r="Q167" s="198">
        <v>0</v>
      </c>
      <c r="R167" s="198">
        <f>Q167*H167</f>
        <v>0</v>
      </c>
      <c r="S167" s="198">
        <v>0</v>
      </c>
      <c r="T167" s="199">
        <f>S167*H167</f>
        <v>0</v>
      </c>
      <c r="U167" s="35"/>
      <c r="V167" s="35"/>
      <c r="W167" s="35"/>
      <c r="X167" s="35"/>
      <c r="Y167" s="35"/>
      <c r="Z167" s="35"/>
      <c r="AA167" s="35"/>
      <c r="AB167" s="35"/>
      <c r="AC167" s="35"/>
      <c r="AD167" s="35"/>
      <c r="AE167" s="35"/>
      <c r="AR167" s="200" t="s">
        <v>299</v>
      </c>
      <c r="AT167" s="200" t="s">
        <v>294</v>
      </c>
      <c r="AU167" s="200" t="s">
        <v>120</v>
      </c>
      <c r="AY167" s="18" t="s">
        <v>292</v>
      </c>
      <c r="BE167" s="201">
        <f>IF(N167="základní",J167,0)</f>
        <v>0</v>
      </c>
      <c r="BF167" s="201">
        <f>IF(N167="snížená",J167,0)</f>
        <v>0</v>
      </c>
      <c r="BG167" s="201">
        <f>IF(N167="zákl. přenesená",J167,0)</f>
        <v>0</v>
      </c>
      <c r="BH167" s="201">
        <f>IF(N167="sníž. přenesená",J167,0)</f>
        <v>0</v>
      </c>
      <c r="BI167" s="201">
        <f>IF(N167="nulová",J167,0)</f>
        <v>0</v>
      </c>
      <c r="BJ167" s="18" t="s">
        <v>85</v>
      </c>
      <c r="BK167" s="201">
        <f>ROUND(I167*H167,2)</f>
        <v>0</v>
      </c>
      <c r="BL167" s="18" t="s">
        <v>299</v>
      </c>
      <c r="BM167" s="200" t="s">
        <v>7558</v>
      </c>
    </row>
    <row r="168" spans="1:65" s="12" customFormat="1" ht="25.9" customHeight="1">
      <c r="B168" s="173"/>
      <c r="C168" s="174"/>
      <c r="D168" s="175" t="s">
        <v>76</v>
      </c>
      <c r="E168" s="176" t="s">
        <v>1494</v>
      </c>
      <c r="F168" s="176" t="s">
        <v>1495</v>
      </c>
      <c r="G168" s="174"/>
      <c r="H168" s="174"/>
      <c r="I168" s="177"/>
      <c r="J168" s="178">
        <f>BK168</f>
        <v>0</v>
      </c>
      <c r="K168" s="174"/>
      <c r="L168" s="179"/>
      <c r="M168" s="180"/>
      <c r="N168" s="181"/>
      <c r="O168" s="181"/>
      <c r="P168" s="182">
        <f>P169</f>
        <v>0</v>
      </c>
      <c r="Q168" s="181"/>
      <c r="R168" s="182">
        <f>R169</f>
        <v>0</v>
      </c>
      <c r="S168" s="181"/>
      <c r="T168" s="183">
        <f>T169</f>
        <v>0</v>
      </c>
      <c r="AR168" s="184" t="s">
        <v>120</v>
      </c>
      <c r="AT168" s="185" t="s">
        <v>76</v>
      </c>
      <c r="AU168" s="185" t="s">
        <v>77</v>
      </c>
      <c r="AY168" s="184" t="s">
        <v>292</v>
      </c>
      <c r="BK168" s="186">
        <f>BK169</f>
        <v>0</v>
      </c>
    </row>
    <row r="169" spans="1:65" s="12" customFormat="1" ht="22.9" customHeight="1">
      <c r="B169" s="173"/>
      <c r="C169" s="174"/>
      <c r="D169" s="175" t="s">
        <v>76</v>
      </c>
      <c r="E169" s="187" t="s">
        <v>2342</v>
      </c>
      <c r="F169" s="187" t="s">
        <v>2343</v>
      </c>
      <c r="G169" s="174"/>
      <c r="H169" s="174"/>
      <c r="I169" s="177"/>
      <c r="J169" s="188">
        <f>BK169</f>
        <v>0</v>
      </c>
      <c r="K169" s="174"/>
      <c r="L169" s="179"/>
      <c r="M169" s="180"/>
      <c r="N169" s="181"/>
      <c r="O169" s="181"/>
      <c r="P169" s="182">
        <f>SUM(P170:P174)</f>
        <v>0</v>
      </c>
      <c r="Q169" s="181"/>
      <c r="R169" s="182">
        <f>SUM(R170:R174)</f>
        <v>0</v>
      </c>
      <c r="S169" s="181"/>
      <c r="T169" s="183">
        <f>SUM(T170:T174)</f>
        <v>0</v>
      </c>
      <c r="AR169" s="184" t="s">
        <v>120</v>
      </c>
      <c r="AT169" s="185" t="s">
        <v>76</v>
      </c>
      <c r="AU169" s="185" t="s">
        <v>85</v>
      </c>
      <c r="AY169" s="184" t="s">
        <v>292</v>
      </c>
      <c r="BK169" s="186">
        <f>SUM(BK170:BK174)</f>
        <v>0</v>
      </c>
    </row>
    <row r="170" spans="1:65" s="2" customFormat="1" ht="24.2" customHeight="1">
      <c r="A170" s="35"/>
      <c r="B170" s="36"/>
      <c r="C170" s="189" t="s">
        <v>459</v>
      </c>
      <c r="D170" s="189" t="s">
        <v>294</v>
      </c>
      <c r="E170" s="190" t="s">
        <v>7559</v>
      </c>
      <c r="F170" s="191" t="s">
        <v>7560</v>
      </c>
      <c r="G170" s="192" t="s">
        <v>581</v>
      </c>
      <c r="H170" s="193">
        <v>2</v>
      </c>
      <c r="I170" s="194"/>
      <c r="J170" s="195">
        <f>ROUND(I170*H170,2)</f>
        <v>0</v>
      </c>
      <c r="K170" s="191" t="s">
        <v>298</v>
      </c>
      <c r="L170" s="40"/>
      <c r="M170" s="196" t="s">
        <v>1</v>
      </c>
      <c r="N170" s="197" t="s">
        <v>42</v>
      </c>
      <c r="O170" s="72"/>
      <c r="P170" s="198">
        <f>O170*H170</f>
        <v>0</v>
      </c>
      <c r="Q170" s="198">
        <v>0</v>
      </c>
      <c r="R170" s="198">
        <f>Q170*H170</f>
        <v>0</v>
      </c>
      <c r="S170" s="198">
        <v>0</v>
      </c>
      <c r="T170" s="199">
        <f>S170*H170</f>
        <v>0</v>
      </c>
      <c r="U170" s="35"/>
      <c r="V170" s="35"/>
      <c r="W170" s="35"/>
      <c r="X170" s="35"/>
      <c r="Y170" s="35"/>
      <c r="Z170" s="35"/>
      <c r="AA170" s="35"/>
      <c r="AB170" s="35"/>
      <c r="AC170" s="35"/>
      <c r="AD170" s="35"/>
      <c r="AE170" s="35"/>
      <c r="AR170" s="200" t="s">
        <v>299</v>
      </c>
      <c r="AT170" s="200" t="s">
        <v>294</v>
      </c>
      <c r="AU170" s="200" t="s">
        <v>120</v>
      </c>
      <c r="AY170" s="18" t="s">
        <v>292</v>
      </c>
      <c r="BE170" s="201">
        <f>IF(N170="základní",J170,0)</f>
        <v>0</v>
      </c>
      <c r="BF170" s="201">
        <f>IF(N170="snížená",J170,0)</f>
        <v>0</v>
      </c>
      <c r="BG170" s="201">
        <f>IF(N170="zákl. přenesená",J170,0)</f>
        <v>0</v>
      </c>
      <c r="BH170" s="201">
        <f>IF(N170="sníž. přenesená",J170,0)</f>
        <v>0</v>
      </c>
      <c r="BI170" s="201">
        <f>IF(N170="nulová",J170,0)</f>
        <v>0</v>
      </c>
      <c r="BJ170" s="18" t="s">
        <v>85</v>
      </c>
      <c r="BK170" s="201">
        <f>ROUND(I170*H170,2)</f>
        <v>0</v>
      </c>
      <c r="BL170" s="18" t="s">
        <v>299</v>
      </c>
      <c r="BM170" s="200" t="s">
        <v>7561</v>
      </c>
    </row>
    <row r="171" spans="1:65" s="2" customFormat="1" ht="55.5" customHeight="1">
      <c r="A171" s="35"/>
      <c r="B171" s="36"/>
      <c r="C171" s="189" t="s">
        <v>7</v>
      </c>
      <c r="D171" s="189" t="s">
        <v>294</v>
      </c>
      <c r="E171" s="190" t="s">
        <v>7562</v>
      </c>
      <c r="F171" s="191" t="s">
        <v>7563</v>
      </c>
      <c r="G171" s="192" t="s">
        <v>581</v>
      </c>
      <c r="H171" s="193">
        <v>1</v>
      </c>
      <c r="I171" s="194"/>
      <c r="J171" s="195">
        <f>ROUND(I171*H171,2)</f>
        <v>0</v>
      </c>
      <c r="K171" s="191" t="s">
        <v>1</v>
      </c>
      <c r="L171" s="40"/>
      <c r="M171" s="196" t="s">
        <v>1</v>
      </c>
      <c r="N171" s="197" t="s">
        <v>42</v>
      </c>
      <c r="O171" s="72"/>
      <c r="P171" s="198">
        <f>O171*H171</f>
        <v>0</v>
      </c>
      <c r="Q171" s="198">
        <v>0</v>
      </c>
      <c r="R171" s="198">
        <f>Q171*H171</f>
        <v>0</v>
      </c>
      <c r="S171" s="198">
        <v>0</v>
      </c>
      <c r="T171" s="199">
        <f>S171*H171</f>
        <v>0</v>
      </c>
      <c r="U171" s="35"/>
      <c r="V171" s="35"/>
      <c r="W171" s="35"/>
      <c r="X171" s="35"/>
      <c r="Y171" s="35"/>
      <c r="Z171" s="35"/>
      <c r="AA171" s="35"/>
      <c r="AB171" s="35"/>
      <c r="AC171" s="35"/>
      <c r="AD171" s="35"/>
      <c r="AE171" s="35"/>
      <c r="AR171" s="200" t="s">
        <v>438</v>
      </c>
      <c r="AT171" s="200" t="s">
        <v>294</v>
      </c>
      <c r="AU171" s="200" t="s">
        <v>120</v>
      </c>
      <c r="AY171" s="18" t="s">
        <v>292</v>
      </c>
      <c r="BE171" s="201">
        <f>IF(N171="základní",J171,0)</f>
        <v>0</v>
      </c>
      <c r="BF171" s="201">
        <f>IF(N171="snížená",J171,0)</f>
        <v>0</v>
      </c>
      <c r="BG171" s="201">
        <f>IF(N171="zákl. přenesená",J171,0)</f>
        <v>0</v>
      </c>
      <c r="BH171" s="201">
        <f>IF(N171="sníž. přenesená",J171,0)</f>
        <v>0</v>
      </c>
      <c r="BI171" s="201">
        <f>IF(N171="nulová",J171,0)</f>
        <v>0</v>
      </c>
      <c r="BJ171" s="18" t="s">
        <v>85</v>
      </c>
      <c r="BK171" s="201">
        <f>ROUND(I171*H171,2)</f>
        <v>0</v>
      </c>
      <c r="BL171" s="18" t="s">
        <v>438</v>
      </c>
      <c r="BM171" s="200" t="s">
        <v>7564</v>
      </c>
    </row>
    <row r="172" spans="1:65" s="2" customFormat="1" ht="55.5" customHeight="1">
      <c r="A172" s="35"/>
      <c r="B172" s="36"/>
      <c r="C172" s="189" t="s">
        <v>485</v>
      </c>
      <c r="D172" s="189" t="s">
        <v>294</v>
      </c>
      <c r="E172" s="190" t="s">
        <v>7565</v>
      </c>
      <c r="F172" s="191" t="s">
        <v>7566</v>
      </c>
      <c r="G172" s="192" t="s">
        <v>581</v>
      </c>
      <c r="H172" s="193">
        <v>1</v>
      </c>
      <c r="I172" s="194"/>
      <c r="J172" s="195">
        <f>ROUND(I172*H172,2)</f>
        <v>0</v>
      </c>
      <c r="K172" s="191" t="s">
        <v>1</v>
      </c>
      <c r="L172" s="40"/>
      <c r="M172" s="196" t="s">
        <v>1</v>
      </c>
      <c r="N172" s="197" t="s">
        <v>42</v>
      </c>
      <c r="O172" s="72"/>
      <c r="P172" s="198">
        <f>O172*H172</f>
        <v>0</v>
      </c>
      <c r="Q172" s="198">
        <v>0</v>
      </c>
      <c r="R172" s="198">
        <f>Q172*H172</f>
        <v>0</v>
      </c>
      <c r="S172" s="198">
        <v>0</v>
      </c>
      <c r="T172" s="199">
        <f>S172*H172</f>
        <v>0</v>
      </c>
      <c r="U172" s="35"/>
      <c r="V172" s="35"/>
      <c r="W172" s="35"/>
      <c r="X172" s="35"/>
      <c r="Y172" s="35"/>
      <c r="Z172" s="35"/>
      <c r="AA172" s="35"/>
      <c r="AB172" s="35"/>
      <c r="AC172" s="35"/>
      <c r="AD172" s="35"/>
      <c r="AE172" s="35"/>
      <c r="AR172" s="200" t="s">
        <v>438</v>
      </c>
      <c r="AT172" s="200" t="s">
        <v>294</v>
      </c>
      <c r="AU172" s="200" t="s">
        <v>120</v>
      </c>
      <c r="AY172" s="18" t="s">
        <v>292</v>
      </c>
      <c r="BE172" s="201">
        <f>IF(N172="základní",J172,0)</f>
        <v>0</v>
      </c>
      <c r="BF172" s="201">
        <f>IF(N172="snížená",J172,0)</f>
        <v>0</v>
      </c>
      <c r="BG172" s="201">
        <f>IF(N172="zákl. přenesená",J172,0)</f>
        <v>0</v>
      </c>
      <c r="BH172" s="201">
        <f>IF(N172="sníž. přenesená",J172,0)</f>
        <v>0</v>
      </c>
      <c r="BI172" s="201">
        <f>IF(N172="nulová",J172,0)</f>
        <v>0</v>
      </c>
      <c r="BJ172" s="18" t="s">
        <v>85</v>
      </c>
      <c r="BK172" s="201">
        <f>ROUND(I172*H172,2)</f>
        <v>0</v>
      </c>
      <c r="BL172" s="18" t="s">
        <v>438</v>
      </c>
      <c r="BM172" s="200" t="s">
        <v>7567</v>
      </c>
    </row>
    <row r="173" spans="1:65" s="2" customFormat="1" ht="24.2" customHeight="1">
      <c r="A173" s="35"/>
      <c r="B173" s="36"/>
      <c r="C173" s="189" t="s">
        <v>489</v>
      </c>
      <c r="D173" s="189" t="s">
        <v>294</v>
      </c>
      <c r="E173" s="190" t="s">
        <v>7568</v>
      </c>
      <c r="F173" s="191" t="s">
        <v>7569</v>
      </c>
      <c r="G173" s="192" t="s">
        <v>581</v>
      </c>
      <c r="H173" s="193">
        <v>1</v>
      </c>
      <c r="I173" s="194"/>
      <c r="J173" s="195">
        <f>ROUND(I173*H173,2)</f>
        <v>0</v>
      </c>
      <c r="K173" s="191" t="s">
        <v>298</v>
      </c>
      <c r="L173" s="40"/>
      <c r="M173" s="196" t="s">
        <v>1</v>
      </c>
      <c r="N173" s="197" t="s">
        <v>42</v>
      </c>
      <c r="O173" s="72"/>
      <c r="P173" s="198">
        <f>O173*H173</f>
        <v>0</v>
      </c>
      <c r="Q173" s="198">
        <v>0</v>
      </c>
      <c r="R173" s="198">
        <f>Q173*H173</f>
        <v>0</v>
      </c>
      <c r="S173" s="198">
        <v>0</v>
      </c>
      <c r="T173" s="199">
        <f>S173*H173</f>
        <v>0</v>
      </c>
      <c r="U173" s="35"/>
      <c r="V173" s="35"/>
      <c r="W173" s="35"/>
      <c r="X173" s="35"/>
      <c r="Y173" s="35"/>
      <c r="Z173" s="35"/>
      <c r="AA173" s="35"/>
      <c r="AB173" s="35"/>
      <c r="AC173" s="35"/>
      <c r="AD173" s="35"/>
      <c r="AE173" s="35"/>
      <c r="AR173" s="200" t="s">
        <v>299</v>
      </c>
      <c r="AT173" s="200" t="s">
        <v>294</v>
      </c>
      <c r="AU173" s="200" t="s">
        <v>120</v>
      </c>
      <c r="AY173" s="18" t="s">
        <v>292</v>
      </c>
      <c r="BE173" s="201">
        <f>IF(N173="základní",J173,0)</f>
        <v>0</v>
      </c>
      <c r="BF173" s="201">
        <f>IF(N173="snížená",J173,0)</f>
        <v>0</v>
      </c>
      <c r="BG173" s="201">
        <f>IF(N173="zákl. přenesená",J173,0)</f>
        <v>0</v>
      </c>
      <c r="BH173" s="201">
        <f>IF(N173="sníž. přenesená",J173,0)</f>
        <v>0</v>
      </c>
      <c r="BI173" s="201">
        <f>IF(N173="nulová",J173,0)</f>
        <v>0</v>
      </c>
      <c r="BJ173" s="18" t="s">
        <v>85</v>
      </c>
      <c r="BK173" s="201">
        <f>ROUND(I173*H173,2)</f>
        <v>0</v>
      </c>
      <c r="BL173" s="18" t="s">
        <v>299</v>
      </c>
      <c r="BM173" s="200" t="s">
        <v>7570</v>
      </c>
    </row>
    <row r="174" spans="1:65" s="2" customFormat="1" ht="66.75" customHeight="1">
      <c r="A174" s="35"/>
      <c r="B174" s="36"/>
      <c r="C174" s="189" t="s">
        <v>494</v>
      </c>
      <c r="D174" s="189" t="s">
        <v>294</v>
      </c>
      <c r="E174" s="190" t="s">
        <v>7571</v>
      </c>
      <c r="F174" s="191" t="s">
        <v>7572</v>
      </c>
      <c r="G174" s="192" t="s">
        <v>581</v>
      </c>
      <c r="H174" s="193">
        <v>1</v>
      </c>
      <c r="I174" s="194"/>
      <c r="J174" s="195">
        <f>ROUND(I174*H174,2)</f>
        <v>0</v>
      </c>
      <c r="K174" s="191" t="s">
        <v>1</v>
      </c>
      <c r="L174" s="40"/>
      <c r="M174" s="256" t="s">
        <v>1</v>
      </c>
      <c r="N174" s="257" t="s">
        <v>42</v>
      </c>
      <c r="O174" s="258"/>
      <c r="P174" s="259">
        <f>O174*H174</f>
        <v>0</v>
      </c>
      <c r="Q174" s="259">
        <v>0</v>
      </c>
      <c r="R174" s="259">
        <f>Q174*H174</f>
        <v>0</v>
      </c>
      <c r="S174" s="259">
        <v>0</v>
      </c>
      <c r="T174" s="260">
        <f>S174*H174</f>
        <v>0</v>
      </c>
      <c r="U174" s="35"/>
      <c r="V174" s="35"/>
      <c r="W174" s="35"/>
      <c r="X174" s="35"/>
      <c r="Y174" s="35"/>
      <c r="Z174" s="35"/>
      <c r="AA174" s="35"/>
      <c r="AB174" s="35"/>
      <c r="AC174" s="35"/>
      <c r="AD174" s="35"/>
      <c r="AE174" s="35"/>
      <c r="AR174" s="200" t="s">
        <v>438</v>
      </c>
      <c r="AT174" s="200" t="s">
        <v>294</v>
      </c>
      <c r="AU174" s="200" t="s">
        <v>120</v>
      </c>
      <c r="AY174" s="18" t="s">
        <v>292</v>
      </c>
      <c r="BE174" s="201">
        <f>IF(N174="základní",J174,0)</f>
        <v>0</v>
      </c>
      <c r="BF174" s="201">
        <f>IF(N174="snížená",J174,0)</f>
        <v>0</v>
      </c>
      <c r="BG174" s="201">
        <f>IF(N174="zákl. přenesená",J174,0)</f>
        <v>0</v>
      </c>
      <c r="BH174" s="201">
        <f>IF(N174="sníž. přenesená",J174,0)</f>
        <v>0</v>
      </c>
      <c r="BI174" s="201">
        <f>IF(N174="nulová",J174,0)</f>
        <v>0</v>
      </c>
      <c r="BJ174" s="18" t="s">
        <v>85</v>
      </c>
      <c r="BK174" s="201">
        <f>ROUND(I174*H174,2)</f>
        <v>0</v>
      </c>
      <c r="BL174" s="18" t="s">
        <v>438</v>
      </c>
      <c r="BM174" s="200" t="s">
        <v>7573</v>
      </c>
    </row>
    <row r="175" spans="1:65" s="2" customFormat="1" ht="6.95" customHeight="1">
      <c r="A175" s="35"/>
      <c r="B175" s="55"/>
      <c r="C175" s="56"/>
      <c r="D175" s="56"/>
      <c r="E175" s="56"/>
      <c r="F175" s="56"/>
      <c r="G175" s="56"/>
      <c r="H175" s="56"/>
      <c r="I175" s="56"/>
      <c r="J175" s="56"/>
      <c r="K175" s="56"/>
      <c r="L175" s="40"/>
      <c r="M175" s="35"/>
      <c r="O175" s="35"/>
      <c r="P175" s="35"/>
      <c r="Q175" s="35"/>
      <c r="R175" s="35"/>
      <c r="S175" s="35"/>
      <c r="T175" s="35"/>
      <c r="U175" s="35"/>
      <c r="V175" s="35"/>
      <c r="W175" s="35"/>
      <c r="X175" s="35"/>
      <c r="Y175" s="35"/>
      <c r="Z175" s="35"/>
      <c r="AA175" s="35"/>
      <c r="AB175" s="35"/>
      <c r="AC175" s="35"/>
      <c r="AD175" s="35"/>
      <c r="AE175" s="35"/>
    </row>
  </sheetData>
  <sheetProtection algorithmName="SHA-512" hashValue="HyFo0PVfFSLgvFc2E5XbNwvZRmysaQmeKmMb0FYsrq5D3ES18RsmqpAI7qqKRJ7R2lEcRgpHye58W9Q+oG0Fyg==" saltValue="WWdjBOdXyyD+UWborEt1O3d3VV6+hNvPnTZq1IQO/kISsZcYciIIgM0oz5ucGrbvDYc43t+K7iXD2OE932uDtA==" spinCount="100000" sheet="1" objects="1" scenarios="1" formatColumns="0" formatRows="0" autoFilter="0"/>
  <autoFilter ref="C122:K174" xr:uid="{00000000-0009-0000-0000-000018000000}"/>
  <mergeCells count="9">
    <mergeCell ref="E87:H87"/>
    <mergeCell ref="E113:H113"/>
    <mergeCell ref="E115:H115"/>
    <mergeCell ref="L2:V2"/>
    <mergeCell ref="E7:H7"/>
    <mergeCell ref="E9:H9"/>
    <mergeCell ref="E18:H18"/>
    <mergeCell ref="E27:H27"/>
    <mergeCell ref="E85:H85"/>
  </mergeCell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  <drawing r:id="rId1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900-000000000000}">
  <sheetPr>
    <pageSetUpPr fitToPage="1"/>
  </sheetPr>
  <dimension ref="A2:BM146"/>
  <sheetViews>
    <sheetView showGridLines="0" workbookViewId="0"/>
  </sheetViews>
  <sheetFormatPr defaultRowHeight="15"/>
  <cols>
    <col min="1" max="1" width="8.33203125" style="1" customWidth="1"/>
    <col min="2" max="2" width="1.1640625" style="1" customWidth="1"/>
    <col min="3" max="3" width="4.1640625" style="1" customWidth="1"/>
    <col min="4" max="4" width="4.33203125" style="1" customWidth="1"/>
    <col min="5" max="5" width="17.1640625" style="1" customWidth="1"/>
    <col min="6" max="6" width="50.83203125" style="1" customWidth="1"/>
    <col min="7" max="7" width="7.5" style="1" customWidth="1"/>
    <col min="8" max="8" width="14" style="1" customWidth="1"/>
    <col min="9" max="9" width="15.83203125" style="1" customWidth="1"/>
    <col min="10" max="11" width="22.33203125" style="1" customWidth="1"/>
    <col min="12" max="12" width="9.33203125" style="1" customWidth="1"/>
    <col min="13" max="13" width="10.83203125" style="1" hidden="1" customWidth="1"/>
    <col min="14" max="14" width="9.33203125" style="1" hidden="1"/>
    <col min="15" max="20" width="14.1640625" style="1" hidden="1" customWidth="1"/>
    <col min="21" max="21" width="16.33203125" style="1" hidden="1" customWidth="1"/>
    <col min="22" max="22" width="12.33203125" style="1" customWidth="1"/>
    <col min="23" max="23" width="16.33203125" style="1" customWidth="1"/>
    <col min="24" max="24" width="12.33203125" style="1" customWidth="1"/>
    <col min="25" max="25" width="15" style="1" customWidth="1"/>
    <col min="26" max="26" width="11" style="1" customWidth="1"/>
    <col min="27" max="27" width="15" style="1" customWidth="1"/>
    <col min="28" max="28" width="16.33203125" style="1" customWidth="1"/>
    <col min="29" max="29" width="11" style="1" customWidth="1"/>
    <col min="30" max="30" width="15" style="1" customWidth="1"/>
    <col min="31" max="31" width="16.33203125" style="1" customWidth="1"/>
    <col min="44" max="65" width="9.33203125" style="1" hidden="1"/>
  </cols>
  <sheetData>
    <row r="2" spans="1:46" s="1" customFormat="1" ht="36.950000000000003" customHeight="1">
      <c r="L2" s="321"/>
      <c r="M2" s="321"/>
      <c r="N2" s="321"/>
      <c r="O2" s="321"/>
      <c r="P2" s="321"/>
      <c r="Q2" s="321"/>
      <c r="R2" s="321"/>
      <c r="S2" s="321"/>
      <c r="T2" s="321"/>
      <c r="U2" s="321"/>
      <c r="V2" s="321"/>
      <c r="AT2" s="18" t="s">
        <v>159</v>
      </c>
    </row>
    <row r="3" spans="1:46" s="1" customFormat="1" ht="6.95" customHeight="1">
      <c r="B3" s="110"/>
      <c r="C3" s="111"/>
      <c r="D3" s="111"/>
      <c r="E3" s="111"/>
      <c r="F3" s="111"/>
      <c r="G3" s="111"/>
      <c r="H3" s="111"/>
      <c r="I3" s="111"/>
      <c r="J3" s="111"/>
      <c r="K3" s="111"/>
      <c r="L3" s="21"/>
      <c r="AT3" s="18" t="s">
        <v>85</v>
      </c>
    </row>
    <row r="4" spans="1:46" s="1" customFormat="1" ht="24.95" customHeight="1">
      <c r="B4" s="21"/>
      <c r="D4" s="112" t="s">
        <v>166</v>
      </c>
      <c r="L4" s="21"/>
      <c r="M4" s="113" t="s">
        <v>10</v>
      </c>
      <c r="AT4" s="18" t="s">
        <v>4</v>
      </c>
    </row>
    <row r="5" spans="1:46" s="1" customFormat="1" ht="6.95" customHeight="1">
      <c r="B5" s="21"/>
      <c r="L5" s="21"/>
    </row>
    <row r="6" spans="1:46" s="1" customFormat="1" ht="12" customHeight="1">
      <c r="B6" s="21"/>
      <c r="D6" s="114" t="s">
        <v>16</v>
      </c>
      <c r="L6" s="21"/>
    </row>
    <row r="7" spans="1:46" s="1" customFormat="1" ht="16.5" customHeight="1">
      <c r="B7" s="21"/>
      <c r="E7" s="322" t="str">
        <f>'Rekapitulace stavby'!K6</f>
        <v>Domov pro seniory, Nový Bydžov</v>
      </c>
      <c r="F7" s="323"/>
      <c r="G7" s="323"/>
      <c r="H7" s="323"/>
      <c r="L7" s="21"/>
    </row>
    <row r="8" spans="1:46" s="2" customFormat="1" ht="12" customHeight="1">
      <c r="A8" s="35"/>
      <c r="B8" s="40"/>
      <c r="C8" s="35"/>
      <c r="D8" s="114" t="s">
        <v>179</v>
      </c>
      <c r="E8" s="35"/>
      <c r="F8" s="35"/>
      <c r="G8" s="35"/>
      <c r="H8" s="35"/>
      <c r="I8" s="35"/>
      <c r="J8" s="35"/>
      <c r="K8" s="35"/>
      <c r="L8" s="52"/>
      <c r="S8" s="35"/>
      <c r="T8" s="35"/>
      <c r="U8" s="35"/>
      <c r="V8" s="35"/>
      <c r="W8" s="35"/>
      <c r="X8" s="35"/>
      <c r="Y8" s="35"/>
      <c r="Z8" s="35"/>
      <c r="AA8" s="35"/>
      <c r="AB8" s="35"/>
      <c r="AC8" s="35"/>
      <c r="AD8" s="35"/>
      <c r="AE8" s="35"/>
    </row>
    <row r="9" spans="1:46" s="2" customFormat="1" ht="30" customHeight="1">
      <c r="A9" s="35"/>
      <c r="B9" s="40"/>
      <c r="C9" s="35"/>
      <c r="D9" s="35"/>
      <c r="E9" s="324" t="s">
        <v>7574</v>
      </c>
      <c r="F9" s="325"/>
      <c r="G9" s="325"/>
      <c r="H9" s="325"/>
      <c r="I9" s="35"/>
      <c r="J9" s="35"/>
      <c r="K9" s="35"/>
      <c r="L9" s="52"/>
      <c r="S9" s="35"/>
      <c r="T9" s="35"/>
      <c r="U9" s="35"/>
      <c r="V9" s="35"/>
      <c r="W9" s="35"/>
      <c r="X9" s="35"/>
      <c r="Y9" s="35"/>
      <c r="Z9" s="35"/>
      <c r="AA9" s="35"/>
      <c r="AB9" s="35"/>
      <c r="AC9" s="35"/>
      <c r="AD9" s="35"/>
      <c r="AE9" s="35"/>
    </row>
    <row r="10" spans="1:46" s="2" customFormat="1" ht="11.25">
      <c r="A10" s="35"/>
      <c r="B10" s="40"/>
      <c r="C10" s="35"/>
      <c r="D10" s="35"/>
      <c r="E10" s="35"/>
      <c r="F10" s="35"/>
      <c r="G10" s="35"/>
      <c r="H10" s="35"/>
      <c r="I10" s="35"/>
      <c r="J10" s="35"/>
      <c r="K10" s="35"/>
      <c r="L10" s="52"/>
      <c r="S10" s="35"/>
      <c r="T10" s="35"/>
      <c r="U10" s="35"/>
      <c r="V10" s="35"/>
      <c r="W10" s="35"/>
      <c r="X10" s="35"/>
      <c r="Y10" s="35"/>
      <c r="Z10" s="35"/>
      <c r="AA10" s="35"/>
      <c r="AB10" s="35"/>
      <c r="AC10" s="35"/>
      <c r="AD10" s="35"/>
      <c r="AE10" s="35"/>
    </row>
    <row r="11" spans="1:46" s="2" customFormat="1" ht="12" customHeight="1">
      <c r="A11" s="35"/>
      <c r="B11" s="40"/>
      <c r="C11" s="35"/>
      <c r="D11" s="114" t="s">
        <v>18</v>
      </c>
      <c r="E11" s="35"/>
      <c r="F11" s="115" t="s">
        <v>1</v>
      </c>
      <c r="G11" s="35"/>
      <c r="H11" s="35"/>
      <c r="I11" s="114" t="s">
        <v>19</v>
      </c>
      <c r="J11" s="115" t="s">
        <v>1</v>
      </c>
      <c r="K11" s="35"/>
      <c r="L11" s="52"/>
      <c r="S11" s="35"/>
      <c r="T11" s="35"/>
      <c r="U11" s="35"/>
      <c r="V11" s="35"/>
      <c r="W11" s="35"/>
      <c r="X11" s="35"/>
      <c r="Y11" s="35"/>
      <c r="Z11" s="35"/>
      <c r="AA11" s="35"/>
      <c r="AB11" s="35"/>
      <c r="AC11" s="35"/>
      <c r="AD11" s="35"/>
      <c r="AE11" s="35"/>
    </row>
    <row r="12" spans="1:46" s="2" customFormat="1" ht="12" customHeight="1">
      <c r="A12" s="35"/>
      <c r="B12" s="40"/>
      <c r="C12" s="35"/>
      <c r="D12" s="114" t="s">
        <v>20</v>
      </c>
      <c r="E12" s="35"/>
      <c r="F12" s="115" t="s">
        <v>21</v>
      </c>
      <c r="G12" s="35"/>
      <c r="H12" s="35"/>
      <c r="I12" s="114" t="s">
        <v>22</v>
      </c>
      <c r="J12" s="116" t="str">
        <f>'Rekapitulace stavby'!AN8</f>
        <v>4. 1. 2023</v>
      </c>
      <c r="K12" s="35"/>
      <c r="L12" s="52"/>
      <c r="S12" s="35"/>
      <c r="T12" s="35"/>
      <c r="U12" s="35"/>
      <c r="V12" s="35"/>
      <c r="W12" s="35"/>
      <c r="X12" s="35"/>
      <c r="Y12" s="35"/>
      <c r="Z12" s="35"/>
      <c r="AA12" s="35"/>
      <c r="AB12" s="35"/>
      <c r="AC12" s="35"/>
      <c r="AD12" s="35"/>
      <c r="AE12" s="35"/>
    </row>
    <row r="13" spans="1:46" s="2" customFormat="1" ht="10.9" customHeight="1">
      <c r="A13" s="35"/>
      <c r="B13" s="40"/>
      <c r="C13" s="35"/>
      <c r="D13" s="35"/>
      <c r="E13" s="35"/>
      <c r="F13" s="35"/>
      <c r="G13" s="35"/>
      <c r="H13" s="35"/>
      <c r="I13" s="35"/>
      <c r="J13" s="35"/>
      <c r="K13" s="35"/>
      <c r="L13" s="52"/>
      <c r="S13" s="35"/>
      <c r="T13" s="35"/>
      <c r="U13" s="35"/>
      <c r="V13" s="35"/>
      <c r="W13" s="35"/>
      <c r="X13" s="35"/>
      <c r="Y13" s="35"/>
      <c r="Z13" s="35"/>
      <c r="AA13" s="35"/>
      <c r="AB13" s="35"/>
      <c r="AC13" s="35"/>
      <c r="AD13" s="35"/>
      <c r="AE13" s="35"/>
    </row>
    <row r="14" spans="1:46" s="2" customFormat="1" ht="12" customHeight="1">
      <c r="A14" s="35"/>
      <c r="B14" s="40"/>
      <c r="C14" s="35"/>
      <c r="D14" s="114" t="s">
        <v>24</v>
      </c>
      <c r="E14" s="35"/>
      <c r="F14" s="35"/>
      <c r="G14" s="35"/>
      <c r="H14" s="35"/>
      <c r="I14" s="114" t="s">
        <v>25</v>
      </c>
      <c r="J14" s="115" t="s">
        <v>1</v>
      </c>
      <c r="K14" s="35"/>
      <c r="L14" s="52"/>
      <c r="S14" s="35"/>
      <c r="T14" s="35"/>
      <c r="U14" s="35"/>
      <c r="V14" s="35"/>
      <c r="W14" s="35"/>
      <c r="X14" s="35"/>
      <c r="Y14" s="35"/>
      <c r="Z14" s="35"/>
      <c r="AA14" s="35"/>
      <c r="AB14" s="35"/>
      <c r="AC14" s="35"/>
      <c r="AD14" s="35"/>
      <c r="AE14" s="35"/>
    </row>
    <row r="15" spans="1:46" s="2" customFormat="1" ht="18" customHeight="1">
      <c r="A15" s="35"/>
      <c r="B15" s="40"/>
      <c r="C15" s="35"/>
      <c r="D15" s="35"/>
      <c r="E15" s="115" t="s">
        <v>26</v>
      </c>
      <c r="F15" s="35"/>
      <c r="G15" s="35"/>
      <c r="H15" s="35"/>
      <c r="I15" s="114" t="s">
        <v>27</v>
      </c>
      <c r="J15" s="115" t="s">
        <v>1</v>
      </c>
      <c r="K15" s="35"/>
      <c r="L15" s="52"/>
      <c r="S15" s="35"/>
      <c r="T15" s="35"/>
      <c r="U15" s="35"/>
      <c r="V15" s="35"/>
      <c r="W15" s="35"/>
      <c r="X15" s="35"/>
      <c r="Y15" s="35"/>
      <c r="Z15" s="35"/>
      <c r="AA15" s="35"/>
      <c r="AB15" s="35"/>
      <c r="AC15" s="35"/>
      <c r="AD15" s="35"/>
      <c r="AE15" s="35"/>
    </row>
    <row r="16" spans="1:46" s="2" customFormat="1" ht="6.95" customHeight="1">
      <c r="A16" s="35"/>
      <c r="B16" s="40"/>
      <c r="C16" s="35"/>
      <c r="D16" s="35"/>
      <c r="E16" s="35"/>
      <c r="F16" s="35"/>
      <c r="G16" s="35"/>
      <c r="H16" s="35"/>
      <c r="I16" s="35"/>
      <c r="J16" s="35"/>
      <c r="K16" s="35"/>
      <c r="L16" s="52"/>
      <c r="S16" s="35"/>
      <c r="T16" s="35"/>
      <c r="U16" s="35"/>
      <c r="V16" s="35"/>
      <c r="W16" s="35"/>
      <c r="X16" s="35"/>
      <c r="Y16" s="35"/>
      <c r="Z16" s="35"/>
      <c r="AA16" s="35"/>
      <c r="AB16" s="35"/>
      <c r="AC16" s="35"/>
      <c r="AD16" s="35"/>
      <c r="AE16" s="35"/>
    </row>
    <row r="17" spans="1:31" s="2" customFormat="1" ht="12" customHeight="1">
      <c r="A17" s="35"/>
      <c r="B17" s="40"/>
      <c r="C17" s="35"/>
      <c r="D17" s="114" t="s">
        <v>28</v>
      </c>
      <c r="E17" s="35"/>
      <c r="F17" s="35"/>
      <c r="G17" s="35"/>
      <c r="H17" s="35"/>
      <c r="I17" s="114" t="s">
        <v>25</v>
      </c>
      <c r="J17" s="31" t="str">
        <f>'Rekapitulace stavby'!AN13</f>
        <v>Vyplň údaj</v>
      </c>
      <c r="K17" s="35"/>
      <c r="L17" s="52"/>
      <c r="S17" s="35"/>
      <c r="T17" s="35"/>
      <c r="U17" s="35"/>
      <c r="V17" s="35"/>
      <c r="W17" s="35"/>
      <c r="X17" s="35"/>
      <c r="Y17" s="35"/>
      <c r="Z17" s="35"/>
      <c r="AA17" s="35"/>
      <c r="AB17" s="35"/>
      <c r="AC17" s="35"/>
      <c r="AD17" s="35"/>
      <c r="AE17" s="35"/>
    </row>
    <row r="18" spans="1:31" s="2" customFormat="1" ht="18" customHeight="1">
      <c r="A18" s="35"/>
      <c r="B18" s="40"/>
      <c r="C18" s="35"/>
      <c r="D18" s="35"/>
      <c r="E18" s="326" t="str">
        <f>'Rekapitulace stavby'!E14</f>
        <v>Vyplň údaj</v>
      </c>
      <c r="F18" s="327"/>
      <c r="G18" s="327"/>
      <c r="H18" s="327"/>
      <c r="I18" s="114" t="s">
        <v>27</v>
      </c>
      <c r="J18" s="31" t="str">
        <f>'Rekapitulace stavby'!AN14</f>
        <v>Vyplň údaj</v>
      </c>
      <c r="K18" s="35"/>
      <c r="L18" s="52"/>
      <c r="S18" s="35"/>
      <c r="T18" s="35"/>
      <c r="U18" s="35"/>
      <c r="V18" s="35"/>
      <c r="W18" s="35"/>
      <c r="X18" s="35"/>
      <c r="Y18" s="35"/>
      <c r="Z18" s="35"/>
      <c r="AA18" s="35"/>
      <c r="AB18" s="35"/>
      <c r="AC18" s="35"/>
      <c r="AD18" s="35"/>
      <c r="AE18" s="35"/>
    </row>
    <row r="19" spans="1:31" s="2" customFormat="1" ht="6.95" customHeight="1">
      <c r="A19" s="35"/>
      <c r="B19" s="40"/>
      <c r="C19" s="35"/>
      <c r="D19" s="35"/>
      <c r="E19" s="35"/>
      <c r="F19" s="35"/>
      <c r="G19" s="35"/>
      <c r="H19" s="35"/>
      <c r="I19" s="35"/>
      <c r="J19" s="35"/>
      <c r="K19" s="35"/>
      <c r="L19" s="52"/>
      <c r="S19" s="35"/>
      <c r="T19" s="35"/>
      <c r="U19" s="35"/>
      <c r="V19" s="35"/>
      <c r="W19" s="35"/>
      <c r="X19" s="35"/>
      <c r="Y19" s="35"/>
      <c r="Z19" s="35"/>
      <c r="AA19" s="35"/>
      <c r="AB19" s="35"/>
      <c r="AC19" s="35"/>
      <c r="AD19" s="35"/>
      <c r="AE19" s="35"/>
    </row>
    <row r="20" spans="1:31" s="2" customFormat="1" ht="12" customHeight="1">
      <c r="A20" s="35"/>
      <c r="B20" s="40"/>
      <c r="C20" s="35"/>
      <c r="D20" s="114" t="s">
        <v>30</v>
      </c>
      <c r="E20" s="35"/>
      <c r="F20" s="35"/>
      <c r="G20" s="35"/>
      <c r="H20" s="35"/>
      <c r="I20" s="114" t="s">
        <v>25</v>
      </c>
      <c r="J20" s="115" t="s">
        <v>1</v>
      </c>
      <c r="K20" s="35"/>
      <c r="L20" s="52"/>
      <c r="S20" s="35"/>
      <c r="T20" s="35"/>
      <c r="U20" s="35"/>
      <c r="V20" s="35"/>
      <c r="W20" s="35"/>
      <c r="X20" s="35"/>
      <c r="Y20" s="35"/>
      <c r="Z20" s="35"/>
      <c r="AA20" s="35"/>
      <c r="AB20" s="35"/>
      <c r="AC20" s="35"/>
      <c r="AD20" s="35"/>
      <c r="AE20" s="35"/>
    </row>
    <row r="21" spans="1:31" s="2" customFormat="1" ht="18" customHeight="1">
      <c r="A21" s="35"/>
      <c r="B21" s="40"/>
      <c r="C21" s="35"/>
      <c r="D21" s="35"/>
      <c r="E21" s="115" t="s">
        <v>31</v>
      </c>
      <c r="F21" s="35"/>
      <c r="G21" s="35"/>
      <c r="H21" s="35"/>
      <c r="I21" s="114" t="s">
        <v>27</v>
      </c>
      <c r="J21" s="115" t="s">
        <v>1</v>
      </c>
      <c r="K21" s="35"/>
      <c r="L21" s="52"/>
      <c r="S21" s="35"/>
      <c r="T21" s="35"/>
      <c r="U21" s="35"/>
      <c r="V21" s="35"/>
      <c r="W21" s="35"/>
      <c r="X21" s="35"/>
      <c r="Y21" s="35"/>
      <c r="Z21" s="35"/>
      <c r="AA21" s="35"/>
      <c r="AB21" s="35"/>
      <c r="AC21" s="35"/>
      <c r="AD21" s="35"/>
      <c r="AE21" s="35"/>
    </row>
    <row r="22" spans="1:31" s="2" customFormat="1" ht="6.95" customHeight="1">
      <c r="A22" s="35"/>
      <c r="B22" s="40"/>
      <c r="C22" s="35"/>
      <c r="D22" s="35"/>
      <c r="E22" s="35"/>
      <c r="F22" s="35"/>
      <c r="G22" s="35"/>
      <c r="H22" s="35"/>
      <c r="I22" s="35"/>
      <c r="J22" s="35"/>
      <c r="K22" s="35"/>
      <c r="L22" s="52"/>
      <c r="S22" s="35"/>
      <c r="T22" s="35"/>
      <c r="U22" s="35"/>
      <c r="V22" s="35"/>
      <c r="W22" s="35"/>
      <c r="X22" s="35"/>
      <c r="Y22" s="35"/>
      <c r="Z22" s="35"/>
      <c r="AA22" s="35"/>
      <c r="AB22" s="35"/>
      <c r="AC22" s="35"/>
      <c r="AD22" s="35"/>
      <c r="AE22" s="35"/>
    </row>
    <row r="23" spans="1:31" s="2" customFormat="1" ht="12" customHeight="1">
      <c r="A23" s="35"/>
      <c r="B23" s="40"/>
      <c r="C23" s="35"/>
      <c r="D23" s="114" t="s">
        <v>33</v>
      </c>
      <c r="E23" s="35"/>
      <c r="F23" s="35"/>
      <c r="G23" s="35"/>
      <c r="H23" s="35"/>
      <c r="I23" s="114" t="s">
        <v>25</v>
      </c>
      <c r="J23" s="115" t="s">
        <v>1</v>
      </c>
      <c r="K23" s="35"/>
      <c r="L23" s="52"/>
      <c r="S23" s="35"/>
      <c r="T23" s="35"/>
      <c r="U23" s="35"/>
      <c r="V23" s="35"/>
      <c r="W23" s="35"/>
      <c r="X23" s="35"/>
      <c r="Y23" s="35"/>
      <c r="Z23" s="35"/>
      <c r="AA23" s="35"/>
      <c r="AB23" s="35"/>
      <c r="AC23" s="35"/>
      <c r="AD23" s="35"/>
      <c r="AE23" s="35"/>
    </row>
    <row r="24" spans="1:31" s="2" customFormat="1" ht="18" customHeight="1">
      <c r="A24" s="35"/>
      <c r="B24" s="40"/>
      <c r="C24" s="35"/>
      <c r="D24" s="35"/>
      <c r="E24" s="115" t="s">
        <v>34</v>
      </c>
      <c r="F24" s="35"/>
      <c r="G24" s="35"/>
      <c r="H24" s="35"/>
      <c r="I24" s="114" t="s">
        <v>27</v>
      </c>
      <c r="J24" s="115" t="s">
        <v>1</v>
      </c>
      <c r="K24" s="35"/>
      <c r="L24" s="52"/>
      <c r="S24" s="35"/>
      <c r="T24" s="35"/>
      <c r="U24" s="35"/>
      <c r="V24" s="35"/>
      <c r="W24" s="35"/>
      <c r="X24" s="35"/>
      <c r="Y24" s="35"/>
      <c r="Z24" s="35"/>
      <c r="AA24" s="35"/>
      <c r="AB24" s="35"/>
      <c r="AC24" s="35"/>
      <c r="AD24" s="35"/>
      <c r="AE24" s="35"/>
    </row>
    <row r="25" spans="1:31" s="2" customFormat="1" ht="6.95" customHeight="1">
      <c r="A25" s="35"/>
      <c r="B25" s="40"/>
      <c r="C25" s="35"/>
      <c r="D25" s="35"/>
      <c r="E25" s="35"/>
      <c r="F25" s="35"/>
      <c r="G25" s="35"/>
      <c r="H25" s="35"/>
      <c r="I25" s="35"/>
      <c r="J25" s="35"/>
      <c r="K25" s="35"/>
      <c r="L25" s="52"/>
      <c r="S25" s="35"/>
      <c r="T25" s="35"/>
      <c r="U25" s="35"/>
      <c r="V25" s="35"/>
      <c r="W25" s="35"/>
      <c r="X25" s="35"/>
      <c r="Y25" s="35"/>
      <c r="Z25" s="35"/>
      <c r="AA25" s="35"/>
      <c r="AB25" s="35"/>
      <c r="AC25" s="35"/>
      <c r="AD25" s="35"/>
      <c r="AE25" s="35"/>
    </row>
    <row r="26" spans="1:31" s="2" customFormat="1" ht="12" customHeight="1">
      <c r="A26" s="35"/>
      <c r="B26" s="40"/>
      <c r="C26" s="35"/>
      <c r="D26" s="114" t="s">
        <v>35</v>
      </c>
      <c r="E26" s="35"/>
      <c r="F26" s="35"/>
      <c r="G26" s="35"/>
      <c r="H26" s="35"/>
      <c r="I26" s="35"/>
      <c r="J26" s="35"/>
      <c r="K26" s="35"/>
      <c r="L26" s="52"/>
      <c r="S26" s="35"/>
      <c r="T26" s="35"/>
      <c r="U26" s="35"/>
      <c r="V26" s="35"/>
      <c r="W26" s="35"/>
      <c r="X26" s="35"/>
      <c r="Y26" s="35"/>
      <c r="Z26" s="35"/>
      <c r="AA26" s="35"/>
      <c r="AB26" s="35"/>
      <c r="AC26" s="35"/>
      <c r="AD26" s="35"/>
      <c r="AE26" s="35"/>
    </row>
    <row r="27" spans="1:31" s="8" customFormat="1" ht="71.25" customHeight="1">
      <c r="A27" s="117"/>
      <c r="B27" s="118"/>
      <c r="C27" s="117"/>
      <c r="D27" s="117"/>
      <c r="E27" s="328" t="s">
        <v>36</v>
      </c>
      <c r="F27" s="328"/>
      <c r="G27" s="328"/>
      <c r="H27" s="328"/>
      <c r="I27" s="117"/>
      <c r="J27" s="117"/>
      <c r="K27" s="117"/>
      <c r="L27" s="119"/>
      <c r="S27" s="117"/>
      <c r="T27" s="117"/>
      <c r="U27" s="117"/>
      <c r="V27" s="117"/>
      <c r="W27" s="117"/>
      <c r="X27" s="117"/>
      <c r="Y27" s="117"/>
      <c r="Z27" s="117"/>
      <c r="AA27" s="117"/>
      <c r="AB27" s="117"/>
      <c r="AC27" s="117"/>
      <c r="AD27" s="117"/>
      <c r="AE27" s="117"/>
    </row>
    <row r="28" spans="1:31" s="2" customFormat="1" ht="6.95" customHeight="1">
      <c r="A28" s="35"/>
      <c r="B28" s="40"/>
      <c r="C28" s="35"/>
      <c r="D28" s="35"/>
      <c r="E28" s="35"/>
      <c r="F28" s="35"/>
      <c r="G28" s="35"/>
      <c r="H28" s="35"/>
      <c r="I28" s="35"/>
      <c r="J28" s="35"/>
      <c r="K28" s="35"/>
      <c r="L28" s="52"/>
      <c r="S28" s="35"/>
      <c r="T28" s="35"/>
      <c r="U28" s="35"/>
      <c r="V28" s="35"/>
      <c r="W28" s="35"/>
      <c r="X28" s="35"/>
      <c r="Y28" s="35"/>
      <c r="Z28" s="35"/>
      <c r="AA28" s="35"/>
      <c r="AB28" s="35"/>
      <c r="AC28" s="35"/>
      <c r="AD28" s="35"/>
      <c r="AE28" s="35"/>
    </row>
    <row r="29" spans="1:31" s="2" customFormat="1" ht="6.95" customHeight="1">
      <c r="A29" s="35"/>
      <c r="B29" s="40"/>
      <c r="C29" s="35"/>
      <c r="D29" s="121"/>
      <c r="E29" s="121"/>
      <c r="F29" s="121"/>
      <c r="G29" s="121"/>
      <c r="H29" s="121"/>
      <c r="I29" s="121"/>
      <c r="J29" s="121"/>
      <c r="K29" s="121"/>
      <c r="L29" s="52"/>
      <c r="S29" s="35"/>
      <c r="T29" s="35"/>
      <c r="U29" s="35"/>
      <c r="V29" s="35"/>
      <c r="W29" s="35"/>
      <c r="X29" s="35"/>
      <c r="Y29" s="35"/>
      <c r="Z29" s="35"/>
      <c r="AA29" s="35"/>
      <c r="AB29" s="35"/>
      <c r="AC29" s="35"/>
      <c r="AD29" s="35"/>
      <c r="AE29" s="35"/>
    </row>
    <row r="30" spans="1:31" s="2" customFormat="1" ht="25.35" customHeight="1">
      <c r="A30" s="35"/>
      <c r="B30" s="40"/>
      <c r="C30" s="35"/>
      <c r="D30" s="122" t="s">
        <v>37</v>
      </c>
      <c r="E30" s="35"/>
      <c r="F30" s="35"/>
      <c r="G30" s="35"/>
      <c r="H30" s="35"/>
      <c r="I30" s="35"/>
      <c r="J30" s="123">
        <f>ROUND(J122, 2)</f>
        <v>0</v>
      </c>
      <c r="K30" s="35"/>
      <c r="L30" s="52"/>
      <c r="S30" s="35"/>
      <c r="T30" s="35"/>
      <c r="U30" s="35"/>
      <c r="V30" s="35"/>
      <c r="W30" s="35"/>
      <c r="X30" s="35"/>
      <c r="Y30" s="35"/>
      <c r="Z30" s="35"/>
      <c r="AA30" s="35"/>
      <c r="AB30" s="35"/>
      <c r="AC30" s="35"/>
      <c r="AD30" s="35"/>
      <c r="AE30" s="35"/>
    </row>
    <row r="31" spans="1:31" s="2" customFormat="1" ht="6.95" customHeight="1">
      <c r="A31" s="35"/>
      <c r="B31" s="40"/>
      <c r="C31" s="35"/>
      <c r="D31" s="121"/>
      <c r="E31" s="121"/>
      <c r="F31" s="121"/>
      <c r="G31" s="121"/>
      <c r="H31" s="121"/>
      <c r="I31" s="121"/>
      <c r="J31" s="121"/>
      <c r="K31" s="121"/>
      <c r="L31" s="52"/>
      <c r="S31" s="35"/>
      <c r="T31" s="35"/>
      <c r="U31" s="35"/>
      <c r="V31" s="35"/>
      <c r="W31" s="35"/>
      <c r="X31" s="35"/>
      <c r="Y31" s="35"/>
      <c r="Z31" s="35"/>
      <c r="AA31" s="35"/>
      <c r="AB31" s="35"/>
      <c r="AC31" s="35"/>
      <c r="AD31" s="35"/>
      <c r="AE31" s="35"/>
    </row>
    <row r="32" spans="1:31" s="2" customFormat="1" ht="14.45" customHeight="1">
      <c r="A32" s="35"/>
      <c r="B32" s="40"/>
      <c r="C32" s="35"/>
      <c r="D32" s="35"/>
      <c r="E32" s="35"/>
      <c r="F32" s="124" t="s">
        <v>39</v>
      </c>
      <c r="G32" s="35"/>
      <c r="H32" s="35"/>
      <c r="I32" s="124" t="s">
        <v>38</v>
      </c>
      <c r="J32" s="124" t="s">
        <v>40</v>
      </c>
      <c r="K32" s="35"/>
      <c r="L32" s="52"/>
      <c r="S32" s="35"/>
      <c r="T32" s="35"/>
      <c r="U32" s="35"/>
      <c r="V32" s="35"/>
      <c r="W32" s="35"/>
      <c r="X32" s="35"/>
      <c r="Y32" s="35"/>
      <c r="Z32" s="35"/>
      <c r="AA32" s="35"/>
      <c r="AB32" s="35"/>
      <c r="AC32" s="35"/>
      <c r="AD32" s="35"/>
      <c r="AE32" s="35"/>
    </row>
    <row r="33" spans="1:31" s="2" customFormat="1" ht="14.45" customHeight="1">
      <c r="A33" s="35"/>
      <c r="B33" s="40"/>
      <c r="C33" s="35"/>
      <c r="D33" s="125" t="s">
        <v>41</v>
      </c>
      <c r="E33" s="114" t="s">
        <v>42</v>
      </c>
      <c r="F33" s="126">
        <f>ROUND((SUM(BE122:BE145)),  2)</f>
        <v>0</v>
      </c>
      <c r="G33" s="35"/>
      <c r="H33" s="35"/>
      <c r="I33" s="127">
        <v>0.21</v>
      </c>
      <c r="J33" s="126">
        <f>ROUND(((SUM(BE122:BE145))*I33),  2)</f>
        <v>0</v>
      </c>
      <c r="K33" s="35"/>
      <c r="L33" s="52"/>
      <c r="S33" s="35"/>
      <c r="T33" s="35"/>
      <c r="U33" s="35"/>
      <c r="V33" s="35"/>
      <c r="W33" s="35"/>
      <c r="X33" s="35"/>
      <c r="Y33" s="35"/>
      <c r="Z33" s="35"/>
      <c r="AA33" s="35"/>
      <c r="AB33" s="35"/>
      <c r="AC33" s="35"/>
      <c r="AD33" s="35"/>
      <c r="AE33" s="35"/>
    </row>
    <row r="34" spans="1:31" s="2" customFormat="1" ht="14.45" customHeight="1">
      <c r="A34" s="35"/>
      <c r="B34" s="40"/>
      <c r="C34" s="35"/>
      <c r="D34" s="35"/>
      <c r="E34" s="114" t="s">
        <v>43</v>
      </c>
      <c r="F34" s="126">
        <f>ROUND((SUM(BF122:BF145)),  2)</f>
        <v>0</v>
      </c>
      <c r="G34" s="35"/>
      <c r="H34" s="35"/>
      <c r="I34" s="127">
        <v>0.15</v>
      </c>
      <c r="J34" s="126">
        <f>ROUND(((SUM(BF122:BF145))*I34),  2)</f>
        <v>0</v>
      </c>
      <c r="K34" s="35"/>
      <c r="L34" s="52"/>
      <c r="S34" s="35"/>
      <c r="T34" s="35"/>
      <c r="U34" s="35"/>
      <c r="V34" s="35"/>
      <c r="W34" s="35"/>
      <c r="X34" s="35"/>
      <c r="Y34" s="35"/>
      <c r="Z34" s="35"/>
      <c r="AA34" s="35"/>
      <c r="AB34" s="35"/>
      <c r="AC34" s="35"/>
      <c r="AD34" s="35"/>
      <c r="AE34" s="35"/>
    </row>
    <row r="35" spans="1:31" s="2" customFormat="1" ht="14.45" hidden="1" customHeight="1">
      <c r="A35" s="35"/>
      <c r="B35" s="40"/>
      <c r="C35" s="35"/>
      <c r="D35" s="35"/>
      <c r="E35" s="114" t="s">
        <v>44</v>
      </c>
      <c r="F35" s="126">
        <f>ROUND((SUM(BG122:BG145)),  2)</f>
        <v>0</v>
      </c>
      <c r="G35" s="35"/>
      <c r="H35" s="35"/>
      <c r="I35" s="127">
        <v>0.21</v>
      </c>
      <c r="J35" s="126">
        <f>0</f>
        <v>0</v>
      </c>
      <c r="K35" s="35"/>
      <c r="L35" s="52"/>
      <c r="S35" s="35"/>
      <c r="T35" s="35"/>
      <c r="U35" s="35"/>
      <c r="V35" s="35"/>
      <c r="W35" s="35"/>
      <c r="X35" s="35"/>
      <c r="Y35" s="35"/>
      <c r="Z35" s="35"/>
      <c r="AA35" s="35"/>
      <c r="AB35" s="35"/>
      <c r="AC35" s="35"/>
      <c r="AD35" s="35"/>
      <c r="AE35" s="35"/>
    </row>
    <row r="36" spans="1:31" s="2" customFormat="1" ht="14.45" hidden="1" customHeight="1">
      <c r="A36" s="35"/>
      <c r="B36" s="40"/>
      <c r="C36" s="35"/>
      <c r="D36" s="35"/>
      <c r="E36" s="114" t="s">
        <v>45</v>
      </c>
      <c r="F36" s="126">
        <f>ROUND((SUM(BH122:BH145)),  2)</f>
        <v>0</v>
      </c>
      <c r="G36" s="35"/>
      <c r="H36" s="35"/>
      <c r="I36" s="127">
        <v>0.15</v>
      </c>
      <c r="J36" s="126">
        <f>0</f>
        <v>0</v>
      </c>
      <c r="K36" s="35"/>
      <c r="L36" s="52"/>
      <c r="S36" s="35"/>
      <c r="T36" s="35"/>
      <c r="U36" s="35"/>
      <c r="V36" s="35"/>
      <c r="W36" s="35"/>
      <c r="X36" s="35"/>
      <c r="Y36" s="35"/>
      <c r="Z36" s="35"/>
      <c r="AA36" s="35"/>
      <c r="AB36" s="35"/>
      <c r="AC36" s="35"/>
      <c r="AD36" s="35"/>
      <c r="AE36" s="35"/>
    </row>
    <row r="37" spans="1:31" s="2" customFormat="1" ht="14.45" hidden="1" customHeight="1">
      <c r="A37" s="35"/>
      <c r="B37" s="40"/>
      <c r="C37" s="35"/>
      <c r="D37" s="35"/>
      <c r="E37" s="114" t="s">
        <v>46</v>
      </c>
      <c r="F37" s="126">
        <f>ROUND((SUM(BI122:BI145)),  2)</f>
        <v>0</v>
      </c>
      <c r="G37" s="35"/>
      <c r="H37" s="35"/>
      <c r="I37" s="127">
        <v>0</v>
      </c>
      <c r="J37" s="126">
        <f>0</f>
        <v>0</v>
      </c>
      <c r="K37" s="35"/>
      <c r="L37" s="52"/>
      <c r="S37" s="35"/>
      <c r="T37" s="35"/>
      <c r="U37" s="35"/>
      <c r="V37" s="35"/>
      <c r="W37" s="35"/>
      <c r="X37" s="35"/>
      <c r="Y37" s="35"/>
      <c r="Z37" s="35"/>
      <c r="AA37" s="35"/>
      <c r="AB37" s="35"/>
      <c r="AC37" s="35"/>
      <c r="AD37" s="35"/>
      <c r="AE37" s="35"/>
    </row>
    <row r="38" spans="1:31" s="2" customFormat="1" ht="6.95" customHeight="1">
      <c r="A38" s="35"/>
      <c r="B38" s="40"/>
      <c r="C38" s="35"/>
      <c r="D38" s="35"/>
      <c r="E38" s="35"/>
      <c r="F38" s="35"/>
      <c r="G38" s="35"/>
      <c r="H38" s="35"/>
      <c r="I38" s="35"/>
      <c r="J38" s="35"/>
      <c r="K38" s="35"/>
      <c r="L38" s="52"/>
      <c r="S38" s="35"/>
      <c r="T38" s="35"/>
      <c r="U38" s="35"/>
      <c r="V38" s="35"/>
      <c r="W38" s="35"/>
      <c r="X38" s="35"/>
      <c r="Y38" s="35"/>
      <c r="Z38" s="35"/>
      <c r="AA38" s="35"/>
      <c r="AB38" s="35"/>
      <c r="AC38" s="35"/>
      <c r="AD38" s="35"/>
      <c r="AE38" s="35"/>
    </row>
    <row r="39" spans="1:31" s="2" customFormat="1" ht="25.35" customHeight="1">
      <c r="A39" s="35"/>
      <c r="B39" s="40"/>
      <c r="C39" s="128"/>
      <c r="D39" s="129" t="s">
        <v>47</v>
      </c>
      <c r="E39" s="130"/>
      <c r="F39" s="130"/>
      <c r="G39" s="131" t="s">
        <v>48</v>
      </c>
      <c r="H39" s="132" t="s">
        <v>49</v>
      </c>
      <c r="I39" s="130"/>
      <c r="J39" s="133">
        <f>SUM(J30:J37)</f>
        <v>0</v>
      </c>
      <c r="K39" s="134"/>
      <c r="L39" s="52"/>
      <c r="S39" s="35"/>
      <c r="T39" s="35"/>
      <c r="U39" s="35"/>
      <c r="V39" s="35"/>
      <c r="W39" s="35"/>
      <c r="X39" s="35"/>
      <c r="Y39" s="35"/>
      <c r="Z39" s="35"/>
      <c r="AA39" s="35"/>
      <c r="AB39" s="35"/>
      <c r="AC39" s="35"/>
      <c r="AD39" s="35"/>
      <c r="AE39" s="35"/>
    </row>
    <row r="40" spans="1:31" s="2" customFormat="1" ht="14.45" customHeight="1">
      <c r="A40" s="35"/>
      <c r="B40" s="40"/>
      <c r="C40" s="35"/>
      <c r="D40" s="35"/>
      <c r="E40" s="35"/>
      <c r="F40" s="35"/>
      <c r="G40" s="35"/>
      <c r="H40" s="35"/>
      <c r="I40" s="35"/>
      <c r="J40" s="35"/>
      <c r="K40" s="35"/>
      <c r="L40" s="52"/>
      <c r="S40" s="35"/>
      <c r="T40" s="35"/>
      <c r="U40" s="35"/>
      <c r="V40" s="35"/>
      <c r="W40" s="35"/>
      <c r="X40" s="35"/>
      <c r="Y40" s="35"/>
      <c r="Z40" s="35"/>
      <c r="AA40" s="35"/>
      <c r="AB40" s="35"/>
      <c r="AC40" s="35"/>
      <c r="AD40" s="35"/>
      <c r="AE40" s="35"/>
    </row>
    <row r="41" spans="1:31" s="1" customFormat="1" ht="14.45" customHeight="1">
      <c r="B41" s="21"/>
      <c r="L41" s="21"/>
    </row>
    <row r="42" spans="1:31" s="1" customFormat="1" ht="14.45" customHeight="1">
      <c r="B42" s="21"/>
      <c r="L42" s="21"/>
    </row>
    <row r="43" spans="1:31" s="1" customFormat="1" ht="14.45" customHeight="1">
      <c r="B43" s="21"/>
      <c r="L43" s="21"/>
    </row>
    <row r="44" spans="1:31" s="1" customFormat="1" ht="14.45" customHeight="1">
      <c r="B44" s="21"/>
      <c r="L44" s="21"/>
    </row>
    <row r="45" spans="1:31" s="1" customFormat="1" ht="14.45" customHeight="1">
      <c r="B45" s="21"/>
      <c r="L45" s="21"/>
    </row>
    <row r="46" spans="1:31" s="1" customFormat="1" ht="14.45" customHeight="1">
      <c r="B46" s="21"/>
      <c r="L46" s="21"/>
    </row>
    <row r="47" spans="1:31" s="1" customFormat="1" ht="14.45" customHeight="1">
      <c r="B47" s="21"/>
      <c r="L47" s="21"/>
    </row>
    <row r="48" spans="1:31" s="1" customFormat="1" ht="14.45" customHeight="1">
      <c r="B48" s="21"/>
      <c r="L48" s="21"/>
    </row>
    <row r="49" spans="1:31" s="1" customFormat="1" ht="14.45" customHeight="1">
      <c r="B49" s="21"/>
      <c r="L49" s="21"/>
    </row>
    <row r="50" spans="1:31" s="2" customFormat="1" ht="14.45" customHeight="1">
      <c r="B50" s="52"/>
      <c r="D50" s="135" t="s">
        <v>50</v>
      </c>
      <c r="E50" s="136"/>
      <c r="F50" s="136"/>
      <c r="G50" s="135" t="s">
        <v>51</v>
      </c>
      <c r="H50" s="136"/>
      <c r="I50" s="136"/>
      <c r="J50" s="136"/>
      <c r="K50" s="136"/>
      <c r="L50" s="52"/>
    </row>
    <row r="51" spans="1:31" ht="11.25">
      <c r="B51" s="21"/>
      <c r="L51" s="21"/>
    </row>
    <row r="52" spans="1:31" ht="11.25">
      <c r="B52" s="21"/>
      <c r="L52" s="21"/>
    </row>
    <row r="53" spans="1:31" ht="11.25">
      <c r="B53" s="21"/>
      <c r="L53" s="21"/>
    </row>
    <row r="54" spans="1:31" ht="11.25">
      <c r="B54" s="21"/>
      <c r="L54" s="21"/>
    </row>
    <row r="55" spans="1:31" ht="11.25">
      <c r="B55" s="21"/>
      <c r="L55" s="21"/>
    </row>
    <row r="56" spans="1:31" ht="11.25">
      <c r="B56" s="21"/>
      <c r="L56" s="21"/>
    </row>
    <row r="57" spans="1:31" ht="11.25">
      <c r="B57" s="21"/>
      <c r="L57" s="21"/>
    </row>
    <row r="58" spans="1:31" ht="11.25">
      <c r="B58" s="21"/>
      <c r="L58" s="21"/>
    </row>
    <row r="59" spans="1:31" ht="11.25">
      <c r="B59" s="21"/>
      <c r="L59" s="21"/>
    </row>
    <row r="60" spans="1:31" ht="11.25">
      <c r="B60" s="21"/>
      <c r="L60" s="21"/>
    </row>
    <row r="61" spans="1:31" s="2" customFormat="1" ht="12.75">
      <c r="A61" s="35"/>
      <c r="B61" s="40"/>
      <c r="C61" s="35"/>
      <c r="D61" s="137" t="s">
        <v>52</v>
      </c>
      <c r="E61" s="138"/>
      <c r="F61" s="139" t="s">
        <v>53</v>
      </c>
      <c r="G61" s="137" t="s">
        <v>52</v>
      </c>
      <c r="H61" s="138"/>
      <c r="I61" s="138"/>
      <c r="J61" s="140" t="s">
        <v>53</v>
      </c>
      <c r="K61" s="138"/>
      <c r="L61" s="52"/>
      <c r="S61" s="35"/>
      <c r="T61" s="35"/>
      <c r="U61" s="35"/>
      <c r="V61" s="35"/>
      <c r="W61" s="35"/>
      <c r="X61" s="35"/>
      <c r="Y61" s="35"/>
      <c r="Z61" s="35"/>
      <c r="AA61" s="35"/>
      <c r="AB61" s="35"/>
      <c r="AC61" s="35"/>
      <c r="AD61" s="35"/>
      <c r="AE61" s="35"/>
    </row>
    <row r="62" spans="1:31" ht="11.25">
      <c r="B62" s="21"/>
      <c r="L62" s="21"/>
    </row>
    <row r="63" spans="1:31" ht="11.25">
      <c r="B63" s="21"/>
      <c r="L63" s="21"/>
    </row>
    <row r="64" spans="1:31" ht="11.25">
      <c r="B64" s="21"/>
      <c r="L64" s="21"/>
    </row>
    <row r="65" spans="1:31" s="2" customFormat="1" ht="12.75">
      <c r="A65" s="35"/>
      <c r="B65" s="40"/>
      <c r="C65" s="35"/>
      <c r="D65" s="135" t="s">
        <v>54</v>
      </c>
      <c r="E65" s="141"/>
      <c r="F65" s="141"/>
      <c r="G65" s="135" t="s">
        <v>55</v>
      </c>
      <c r="H65" s="141"/>
      <c r="I65" s="141"/>
      <c r="J65" s="141"/>
      <c r="K65" s="141"/>
      <c r="L65" s="52"/>
      <c r="S65" s="35"/>
      <c r="T65" s="35"/>
      <c r="U65" s="35"/>
      <c r="V65" s="35"/>
      <c r="W65" s="35"/>
      <c r="X65" s="35"/>
      <c r="Y65" s="35"/>
      <c r="Z65" s="35"/>
      <c r="AA65" s="35"/>
      <c r="AB65" s="35"/>
      <c r="AC65" s="35"/>
      <c r="AD65" s="35"/>
      <c r="AE65" s="35"/>
    </row>
    <row r="66" spans="1:31" ht="11.25">
      <c r="B66" s="21"/>
      <c r="L66" s="21"/>
    </row>
    <row r="67" spans="1:31" ht="11.25">
      <c r="B67" s="21"/>
      <c r="L67" s="21"/>
    </row>
    <row r="68" spans="1:31" ht="11.25">
      <c r="B68" s="21"/>
      <c r="L68" s="21"/>
    </row>
    <row r="69" spans="1:31" ht="11.25">
      <c r="B69" s="21"/>
      <c r="L69" s="21"/>
    </row>
    <row r="70" spans="1:31" ht="11.25">
      <c r="B70" s="21"/>
      <c r="L70" s="21"/>
    </row>
    <row r="71" spans="1:31" ht="11.25">
      <c r="B71" s="21"/>
      <c r="L71" s="21"/>
    </row>
    <row r="72" spans="1:31" ht="11.25">
      <c r="B72" s="21"/>
      <c r="L72" s="21"/>
    </row>
    <row r="73" spans="1:31" ht="11.25">
      <c r="B73" s="21"/>
      <c r="L73" s="21"/>
    </row>
    <row r="74" spans="1:31" ht="11.25">
      <c r="B74" s="21"/>
      <c r="L74" s="21"/>
    </row>
    <row r="75" spans="1:31" ht="11.25">
      <c r="B75" s="21"/>
      <c r="L75" s="21"/>
    </row>
    <row r="76" spans="1:31" s="2" customFormat="1" ht="12.75">
      <c r="A76" s="35"/>
      <c r="B76" s="40"/>
      <c r="C76" s="35"/>
      <c r="D76" s="137" t="s">
        <v>52</v>
      </c>
      <c r="E76" s="138"/>
      <c r="F76" s="139" t="s">
        <v>53</v>
      </c>
      <c r="G76" s="137" t="s">
        <v>52</v>
      </c>
      <c r="H76" s="138"/>
      <c r="I76" s="138"/>
      <c r="J76" s="140" t="s">
        <v>53</v>
      </c>
      <c r="K76" s="138"/>
      <c r="L76" s="52"/>
      <c r="S76" s="35"/>
      <c r="T76" s="35"/>
      <c r="U76" s="35"/>
      <c r="V76" s="35"/>
      <c r="W76" s="35"/>
      <c r="X76" s="35"/>
      <c r="Y76" s="35"/>
      <c r="Z76" s="35"/>
      <c r="AA76" s="35"/>
      <c r="AB76" s="35"/>
      <c r="AC76" s="35"/>
      <c r="AD76" s="35"/>
      <c r="AE76" s="35"/>
    </row>
    <row r="77" spans="1:31" s="2" customFormat="1" ht="14.45" customHeight="1">
      <c r="A77" s="35"/>
      <c r="B77" s="142"/>
      <c r="C77" s="143"/>
      <c r="D77" s="143"/>
      <c r="E77" s="143"/>
      <c r="F77" s="143"/>
      <c r="G77" s="143"/>
      <c r="H77" s="143"/>
      <c r="I77" s="143"/>
      <c r="J77" s="143"/>
      <c r="K77" s="143"/>
      <c r="L77" s="52"/>
      <c r="S77" s="35"/>
      <c r="T77" s="35"/>
      <c r="U77" s="35"/>
      <c r="V77" s="35"/>
      <c r="W77" s="35"/>
      <c r="X77" s="35"/>
      <c r="Y77" s="35"/>
      <c r="Z77" s="35"/>
      <c r="AA77" s="35"/>
      <c r="AB77" s="35"/>
      <c r="AC77" s="35"/>
      <c r="AD77" s="35"/>
      <c r="AE77" s="35"/>
    </row>
    <row r="81" spans="1:47" s="2" customFormat="1" ht="6.95" customHeight="1">
      <c r="A81" s="35"/>
      <c r="B81" s="144"/>
      <c r="C81" s="145"/>
      <c r="D81" s="145"/>
      <c r="E81" s="145"/>
      <c r="F81" s="145"/>
      <c r="G81" s="145"/>
      <c r="H81" s="145"/>
      <c r="I81" s="145"/>
      <c r="J81" s="145"/>
      <c r="K81" s="145"/>
      <c r="L81" s="52"/>
      <c r="S81" s="35"/>
      <c r="T81" s="35"/>
      <c r="U81" s="35"/>
      <c r="V81" s="35"/>
      <c r="W81" s="35"/>
      <c r="X81" s="35"/>
      <c r="Y81" s="35"/>
      <c r="Z81" s="35"/>
      <c r="AA81" s="35"/>
      <c r="AB81" s="35"/>
      <c r="AC81" s="35"/>
      <c r="AD81" s="35"/>
      <c r="AE81" s="35"/>
    </row>
    <row r="82" spans="1:47" s="2" customFormat="1" ht="24.95" customHeight="1">
      <c r="A82" s="35"/>
      <c r="B82" s="36"/>
      <c r="C82" s="24" t="s">
        <v>247</v>
      </c>
      <c r="D82" s="37"/>
      <c r="E82" s="37"/>
      <c r="F82" s="37"/>
      <c r="G82" s="37"/>
      <c r="H82" s="37"/>
      <c r="I82" s="37"/>
      <c r="J82" s="37"/>
      <c r="K82" s="37"/>
      <c r="L82" s="52"/>
      <c r="S82" s="35"/>
      <c r="T82" s="35"/>
      <c r="U82" s="35"/>
      <c r="V82" s="35"/>
      <c r="W82" s="35"/>
      <c r="X82" s="35"/>
      <c r="Y82" s="35"/>
      <c r="Z82" s="35"/>
      <c r="AA82" s="35"/>
      <c r="AB82" s="35"/>
      <c r="AC82" s="35"/>
      <c r="AD82" s="35"/>
      <c r="AE82" s="35"/>
    </row>
    <row r="83" spans="1:47" s="2" customFormat="1" ht="6.95" customHeight="1">
      <c r="A83" s="35"/>
      <c r="B83" s="36"/>
      <c r="C83" s="37"/>
      <c r="D83" s="37"/>
      <c r="E83" s="37"/>
      <c r="F83" s="37"/>
      <c r="G83" s="37"/>
      <c r="H83" s="37"/>
      <c r="I83" s="37"/>
      <c r="J83" s="37"/>
      <c r="K83" s="37"/>
      <c r="L83" s="52"/>
      <c r="S83" s="35"/>
      <c r="T83" s="35"/>
      <c r="U83" s="35"/>
      <c r="V83" s="35"/>
      <c r="W83" s="35"/>
      <c r="X83" s="35"/>
      <c r="Y83" s="35"/>
      <c r="Z83" s="35"/>
      <c r="AA83" s="35"/>
      <c r="AB83" s="35"/>
      <c r="AC83" s="35"/>
      <c r="AD83" s="35"/>
      <c r="AE83" s="35"/>
    </row>
    <row r="84" spans="1:47" s="2" customFormat="1" ht="12" customHeight="1">
      <c r="A84" s="35"/>
      <c r="B84" s="36"/>
      <c r="C84" s="30" t="s">
        <v>16</v>
      </c>
      <c r="D84" s="37"/>
      <c r="E84" s="37"/>
      <c r="F84" s="37"/>
      <c r="G84" s="37"/>
      <c r="H84" s="37"/>
      <c r="I84" s="37"/>
      <c r="J84" s="37"/>
      <c r="K84" s="37"/>
      <c r="L84" s="52"/>
      <c r="S84" s="35"/>
      <c r="T84" s="35"/>
      <c r="U84" s="35"/>
      <c r="V84" s="35"/>
      <c r="W84" s="35"/>
      <c r="X84" s="35"/>
      <c r="Y84" s="35"/>
      <c r="Z84" s="35"/>
      <c r="AA84" s="35"/>
      <c r="AB84" s="35"/>
      <c r="AC84" s="35"/>
      <c r="AD84" s="35"/>
      <c r="AE84" s="35"/>
    </row>
    <row r="85" spans="1:47" s="2" customFormat="1" ht="16.5" customHeight="1">
      <c r="A85" s="35"/>
      <c r="B85" s="36"/>
      <c r="C85" s="37"/>
      <c r="D85" s="37"/>
      <c r="E85" s="329" t="str">
        <f>E7</f>
        <v>Domov pro seniory, Nový Bydžov</v>
      </c>
      <c r="F85" s="330"/>
      <c r="G85" s="330"/>
      <c r="H85" s="330"/>
      <c r="I85" s="37"/>
      <c r="J85" s="37"/>
      <c r="K85" s="37"/>
      <c r="L85" s="52"/>
      <c r="S85" s="35"/>
      <c r="T85" s="35"/>
      <c r="U85" s="35"/>
      <c r="V85" s="35"/>
      <c r="W85" s="35"/>
      <c r="X85" s="35"/>
      <c r="Y85" s="35"/>
      <c r="Z85" s="35"/>
      <c r="AA85" s="35"/>
      <c r="AB85" s="35"/>
      <c r="AC85" s="35"/>
      <c r="AD85" s="35"/>
      <c r="AE85" s="35"/>
    </row>
    <row r="86" spans="1:47" s="2" customFormat="1" ht="12" customHeight="1">
      <c r="A86" s="35"/>
      <c r="B86" s="36"/>
      <c r="C86" s="30" t="s">
        <v>179</v>
      </c>
      <c r="D86" s="37"/>
      <c r="E86" s="37"/>
      <c r="F86" s="37"/>
      <c r="G86" s="37"/>
      <c r="H86" s="37"/>
      <c r="I86" s="37"/>
      <c r="J86" s="37"/>
      <c r="K86" s="37"/>
      <c r="L86" s="52"/>
      <c r="S86" s="35"/>
      <c r="T86" s="35"/>
      <c r="U86" s="35"/>
      <c r="V86" s="35"/>
      <c r="W86" s="35"/>
      <c r="X86" s="35"/>
      <c r="Y86" s="35"/>
      <c r="Z86" s="35"/>
      <c r="AA86" s="35"/>
      <c r="AB86" s="35"/>
      <c r="AC86" s="35"/>
      <c r="AD86" s="35"/>
      <c r="AE86" s="35"/>
    </row>
    <row r="87" spans="1:47" s="2" customFormat="1" ht="30" customHeight="1">
      <c r="A87" s="35"/>
      <c r="B87" s="36"/>
      <c r="C87" s="37"/>
      <c r="D87" s="37"/>
      <c r="E87" s="284" t="str">
        <f>E9</f>
        <v xml:space="preserve">VRN - Vedlejší a ostatní rozpočtovací náklady - nezpůsobilé náklady </v>
      </c>
      <c r="F87" s="331"/>
      <c r="G87" s="331"/>
      <c r="H87" s="331"/>
      <c r="I87" s="37"/>
      <c r="J87" s="37"/>
      <c r="K87" s="37"/>
      <c r="L87" s="52"/>
      <c r="S87" s="35"/>
      <c r="T87" s="35"/>
      <c r="U87" s="35"/>
      <c r="V87" s="35"/>
      <c r="W87" s="35"/>
      <c r="X87" s="35"/>
      <c r="Y87" s="35"/>
      <c r="Z87" s="35"/>
      <c r="AA87" s="35"/>
      <c r="AB87" s="35"/>
      <c r="AC87" s="35"/>
      <c r="AD87" s="35"/>
      <c r="AE87" s="35"/>
    </row>
    <row r="88" spans="1:47" s="2" customFormat="1" ht="6.95" customHeight="1">
      <c r="A88" s="35"/>
      <c r="B88" s="36"/>
      <c r="C88" s="37"/>
      <c r="D88" s="37"/>
      <c r="E88" s="37"/>
      <c r="F88" s="37"/>
      <c r="G88" s="37"/>
      <c r="H88" s="37"/>
      <c r="I88" s="37"/>
      <c r="J88" s="37"/>
      <c r="K88" s="37"/>
      <c r="L88" s="52"/>
      <c r="S88" s="35"/>
      <c r="T88" s="35"/>
      <c r="U88" s="35"/>
      <c r="V88" s="35"/>
      <c r="W88" s="35"/>
      <c r="X88" s="35"/>
      <c r="Y88" s="35"/>
      <c r="Z88" s="35"/>
      <c r="AA88" s="35"/>
      <c r="AB88" s="35"/>
      <c r="AC88" s="35"/>
      <c r="AD88" s="35"/>
      <c r="AE88" s="35"/>
    </row>
    <row r="89" spans="1:47" s="2" customFormat="1" ht="12" customHeight="1">
      <c r="A89" s="35"/>
      <c r="B89" s="36"/>
      <c r="C89" s="30" t="s">
        <v>20</v>
      </c>
      <c r="D89" s="37"/>
      <c r="E89" s="37"/>
      <c r="F89" s="28" t="str">
        <f>F12</f>
        <v>k.ú. Nový Bydžov, 70 7163</v>
      </c>
      <c r="G89" s="37"/>
      <c r="H89" s="37"/>
      <c r="I89" s="30" t="s">
        <v>22</v>
      </c>
      <c r="J89" s="67" t="str">
        <f>IF(J12="","",J12)</f>
        <v>4. 1. 2023</v>
      </c>
      <c r="K89" s="37"/>
      <c r="L89" s="52"/>
      <c r="S89" s="35"/>
      <c r="T89" s="35"/>
      <c r="U89" s="35"/>
      <c r="V89" s="35"/>
      <c r="W89" s="35"/>
      <c r="X89" s="35"/>
      <c r="Y89" s="35"/>
      <c r="Z89" s="35"/>
      <c r="AA89" s="35"/>
      <c r="AB89" s="35"/>
      <c r="AC89" s="35"/>
      <c r="AD89" s="35"/>
      <c r="AE89" s="35"/>
    </row>
    <row r="90" spans="1:47" s="2" customFormat="1" ht="6.95" customHeight="1">
      <c r="A90" s="35"/>
      <c r="B90" s="36"/>
      <c r="C90" s="37"/>
      <c r="D90" s="37"/>
      <c r="E90" s="37"/>
      <c r="F90" s="37"/>
      <c r="G90" s="37"/>
      <c r="H90" s="37"/>
      <c r="I90" s="37"/>
      <c r="J90" s="37"/>
      <c r="K90" s="37"/>
      <c r="L90" s="52"/>
      <c r="S90" s="35"/>
      <c r="T90" s="35"/>
      <c r="U90" s="35"/>
      <c r="V90" s="35"/>
      <c r="W90" s="35"/>
      <c r="X90" s="35"/>
      <c r="Y90" s="35"/>
      <c r="Z90" s="35"/>
      <c r="AA90" s="35"/>
      <c r="AB90" s="35"/>
      <c r="AC90" s="35"/>
      <c r="AD90" s="35"/>
      <c r="AE90" s="35"/>
    </row>
    <row r="91" spans="1:47" s="2" customFormat="1" ht="40.15" customHeight="1">
      <c r="A91" s="35"/>
      <c r="B91" s="36"/>
      <c r="C91" s="30" t="s">
        <v>24</v>
      </c>
      <c r="D91" s="37"/>
      <c r="E91" s="37"/>
      <c r="F91" s="28" t="str">
        <f>E15</f>
        <v>Město Nový Bydžov, Masarykovo nám. 1, 504 01</v>
      </c>
      <c r="G91" s="37"/>
      <c r="H91" s="37"/>
      <c r="I91" s="30" t="s">
        <v>30</v>
      </c>
      <c r="J91" s="33" t="str">
        <f>E21</f>
        <v>Architektura s.r.o., Vilkova 1142/15, Praha 4-Krč</v>
      </c>
      <c r="K91" s="37"/>
      <c r="L91" s="52"/>
      <c r="S91" s="35"/>
      <c r="T91" s="35"/>
      <c r="U91" s="35"/>
      <c r="V91" s="35"/>
      <c r="W91" s="35"/>
      <c r="X91" s="35"/>
      <c r="Y91" s="35"/>
      <c r="Z91" s="35"/>
      <c r="AA91" s="35"/>
      <c r="AB91" s="35"/>
      <c r="AC91" s="35"/>
      <c r="AD91" s="35"/>
      <c r="AE91" s="35"/>
    </row>
    <row r="92" spans="1:47" s="2" customFormat="1" ht="40.15" customHeight="1">
      <c r="A92" s="35"/>
      <c r="B92" s="36"/>
      <c r="C92" s="30" t="s">
        <v>28</v>
      </c>
      <c r="D92" s="37"/>
      <c r="E92" s="37"/>
      <c r="F92" s="28" t="str">
        <f>IF(E18="","",E18)</f>
        <v>Vyplň údaj</v>
      </c>
      <c r="G92" s="37"/>
      <c r="H92" s="37"/>
      <c r="I92" s="30" t="s">
        <v>33</v>
      </c>
      <c r="J92" s="33" t="str">
        <f>E24</f>
        <v>Projecticon s.r.o., A. Kopeckého 151, Nový Hrádek</v>
      </c>
      <c r="K92" s="37"/>
      <c r="L92" s="52"/>
      <c r="S92" s="35"/>
      <c r="T92" s="35"/>
      <c r="U92" s="35"/>
      <c r="V92" s="35"/>
      <c r="W92" s="35"/>
      <c r="X92" s="35"/>
      <c r="Y92" s="35"/>
      <c r="Z92" s="35"/>
      <c r="AA92" s="35"/>
      <c r="AB92" s="35"/>
      <c r="AC92" s="35"/>
      <c r="AD92" s="35"/>
      <c r="AE92" s="35"/>
    </row>
    <row r="93" spans="1:47" s="2" customFormat="1" ht="10.35" customHeight="1">
      <c r="A93" s="35"/>
      <c r="B93" s="36"/>
      <c r="C93" s="37"/>
      <c r="D93" s="37"/>
      <c r="E93" s="37"/>
      <c r="F93" s="37"/>
      <c r="G93" s="37"/>
      <c r="H93" s="37"/>
      <c r="I93" s="37"/>
      <c r="J93" s="37"/>
      <c r="K93" s="37"/>
      <c r="L93" s="52"/>
      <c r="S93" s="35"/>
      <c r="T93" s="35"/>
      <c r="U93" s="35"/>
      <c r="V93" s="35"/>
      <c r="W93" s="35"/>
      <c r="X93" s="35"/>
      <c r="Y93" s="35"/>
      <c r="Z93" s="35"/>
      <c r="AA93" s="35"/>
      <c r="AB93" s="35"/>
      <c r="AC93" s="35"/>
      <c r="AD93" s="35"/>
      <c r="AE93" s="35"/>
    </row>
    <row r="94" spans="1:47" s="2" customFormat="1" ht="29.25" customHeight="1">
      <c r="A94" s="35"/>
      <c r="B94" s="36"/>
      <c r="C94" s="146" t="s">
        <v>248</v>
      </c>
      <c r="D94" s="147"/>
      <c r="E94" s="147"/>
      <c r="F94" s="147"/>
      <c r="G94" s="147"/>
      <c r="H94" s="147"/>
      <c r="I94" s="147"/>
      <c r="J94" s="148" t="s">
        <v>249</v>
      </c>
      <c r="K94" s="147"/>
      <c r="L94" s="52"/>
      <c r="S94" s="35"/>
      <c r="T94" s="35"/>
      <c r="U94" s="35"/>
      <c r="V94" s="35"/>
      <c r="W94" s="35"/>
      <c r="X94" s="35"/>
      <c r="Y94" s="35"/>
      <c r="Z94" s="35"/>
      <c r="AA94" s="35"/>
      <c r="AB94" s="35"/>
      <c r="AC94" s="35"/>
      <c r="AD94" s="35"/>
      <c r="AE94" s="35"/>
    </row>
    <row r="95" spans="1:47" s="2" customFormat="1" ht="10.35" customHeight="1">
      <c r="A95" s="35"/>
      <c r="B95" s="36"/>
      <c r="C95" s="37"/>
      <c r="D95" s="37"/>
      <c r="E95" s="37"/>
      <c r="F95" s="37"/>
      <c r="G95" s="37"/>
      <c r="H95" s="37"/>
      <c r="I95" s="37"/>
      <c r="J95" s="37"/>
      <c r="K95" s="37"/>
      <c r="L95" s="52"/>
      <c r="S95" s="35"/>
      <c r="T95" s="35"/>
      <c r="U95" s="35"/>
      <c r="V95" s="35"/>
      <c r="W95" s="35"/>
      <c r="X95" s="35"/>
      <c r="Y95" s="35"/>
      <c r="Z95" s="35"/>
      <c r="AA95" s="35"/>
      <c r="AB95" s="35"/>
      <c r="AC95" s="35"/>
      <c r="AD95" s="35"/>
      <c r="AE95" s="35"/>
    </row>
    <row r="96" spans="1:47" s="2" customFormat="1" ht="22.9" customHeight="1">
      <c r="A96" s="35"/>
      <c r="B96" s="36"/>
      <c r="C96" s="149" t="s">
        <v>250</v>
      </c>
      <c r="D96" s="37"/>
      <c r="E96" s="37"/>
      <c r="F96" s="37"/>
      <c r="G96" s="37"/>
      <c r="H96" s="37"/>
      <c r="I96" s="37"/>
      <c r="J96" s="85">
        <f>J122</f>
        <v>0</v>
      </c>
      <c r="K96" s="37"/>
      <c r="L96" s="52"/>
      <c r="S96" s="35"/>
      <c r="T96" s="35"/>
      <c r="U96" s="35"/>
      <c r="V96" s="35"/>
      <c r="W96" s="35"/>
      <c r="X96" s="35"/>
      <c r="Y96" s="35"/>
      <c r="Z96" s="35"/>
      <c r="AA96" s="35"/>
      <c r="AB96" s="35"/>
      <c r="AC96" s="35"/>
      <c r="AD96" s="35"/>
      <c r="AE96" s="35"/>
      <c r="AU96" s="18" t="s">
        <v>251</v>
      </c>
    </row>
    <row r="97" spans="1:31" s="9" customFormat="1" ht="24.95" customHeight="1">
      <c r="B97" s="150"/>
      <c r="C97" s="151"/>
      <c r="D97" s="152" t="s">
        <v>4807</v>
      </c>
      <c r="E97" s="153"/>
      <c r="F97" s="153"/>
      <c r="G97" s="153"/>
      <c r="H97" s="153"/>
      <c r="I97" s="153"/>
      <c r="J97" s="154">
        <f>J123</f>
        <v>0</v>
      </c>
      <c r="K97" s="151"/>
      <c r="L97" s="155"/>
    </row>
    <row r="98" spans="1:31" s="10" customFormat="1" ht="19.899999999999999" customHeight="1">
      <c r="B98" s="156"/>
      <c r="C98" s="157"/>
      <c r="D98" s="158" t="s">
        <v>4808</v>
      </c>
      <c r="E98" s="159"/>
      <c r="F98" s="159"/>
      <c r="G98" s="159"/>
      <c r="H98" s="159"/>
      <c r="I98" s="159"/>
      <c r="J98" s="160">
        <f>J124</f>
        <v>0</v>
      </c>
      <c r="K98" s="157"/>
      <c r="L98" s="161"/>
    </row>
    <row r="99" spans="1:31" s="10" customFormat="1" ht="19.899999999999999" customHeight="1">
      <c r="B99" s="156"/>
      <c r="C99" s="157"/>
      <c r="D99" s="158" t="s">
        <v>7575</v>
      </c>
      <c r="E99" s="159"/>
      <c r="F99" s="159"/>
      <c r="G99" s="159"/>
      <c r="H99" s="159"/>
      <c r="I99" s="159"/>
      <c r="J99" s="160">
        <f>J129</f>
        <v>0</v>
      </c>
      <c r="K99" s="157"/>
      <c r="L99" s="161"/>
    </row>
    <row r="100" spans="1:31" s="10" customFormat="1" ht="19.899999999999999" customHeight="1">
      <c r="B100" s="156"/>
      <c r="C100" s="157"/>
      <c r="D100" s="158" t="s">
        <v>4809</v>
      </c>
      <c r="E100" s="159"/>
      <c r="F100" s="159"/>
      <c r="G100" s="159"/>
      <c r="H100" s="159"/>
      <c r="I100" s="159"/>
      <c r="J100" s="160">
        <f>J138</f>
        <v>0</v>
      </c>
      <c r="K100" s="157"/>
      <c r="L100" s="161"/>
    </row>
    <row r="101" spans="1:31" s="10" customFormat="1" ht="19.899999999999999" customHeight="1">
      <c r="B101" s="156"/>
      <c r="C101" s="157"/>
      <c r="D101" s="158" t="s">
        <v>7576</v>
      </c>
      <c r="E101" s="159"/>
      <c r="F101" s="159"/>
      <c r="G101" s="159"/>
      <c r="H101" s="159"/>
      <c r="I101" s="159"/>
      <c r="J101" s="160">
        <f>J141</f>
        <v>0</v>
      </c>
      <c r="K101" s="157"/>
      <c r="L101" s="161"/>
    </row>
    <row r="102" spans="1:31" s="10" customFormat="1" ht="19.899999999999999" customHeight="1">
      <c r="B102" s="156"/>
      <c r="C102" s="157"/>
      <c r="D102" s="158" t="s">
        <v>7055</v>
      </c>
      <c r="E102" s="159"/>
      <c r="F102" s="159"/>
      <c r="G102" s="159"/>
      <c r="H102" s="159"/>
      <c r="I102" s="159"/>
      <c r="J102" s="160">
        <f>J143</f>
        <v>0</v>
      </c>
      <c r="K102" s="157"/>
      <c r="L102" s="161"/>
    </row>
    <row r="103" spans="1:31" s="2" customFormat="1" ht="21.75" customHeight="1">
      <c r="A103" s="35"/>
      <c r="B103" s="36"/>
      <c r="C103" s="37"/>
      <c r="D103" s="37"/>
      <c r="E103" s="37"/>
      <c r="F103" s="37"/>
      <c r="G103" s="37"/>
      <c r="H103" s="37"/>
      <c r="I103" s="37"/>
      <c r="J103" s="37"/>
      <c r="K103" s="37"/>
      <c r="L103" s="52"/>
      <c r="S103" s="35"/>
      <c r="T103" s="35"/>
      <c r="U103" s="35"/>
      <c r="V103" s="35"/>
      <c r="W103" s="35"/>
      <c r="X103" s="35"/>
      <c r="Y103" s="35"/>
      <c r="Z103" s="35"/>
      <c r="AA103" s="35"/>
      <c r="AB103" s="35"/>
      <c r="AC103" s="35"/>
      <c r="AD103" s="35"/>
      <c r="AE103" s="35"/>
    </row>
    <row r="104" spans="1:31" s="2" customFormat="1" ht="6.95" customHeight="1">
      <c r="A104" s="35"/>
      <c r="B104" s="55"/>
      <c r="C104" s="56"/>
      <c r="D104" s="56"/>
      <c r="E104" s="56"/>
      <c r="F104" s="56"/>
      <c r="G104" s="56"/>
      <c r="H104" s="56"/>
      <c r="I104" s="56"/>
      <c r="J104" s="56"/>
      <c r="K104" s="56"/>
      <c r="L104" s="52"/>
      <c r="S104" s="35"/>
      <c r="T104" s="35"/>
      <c r="U104" s="35"/>
      <c r="V104" s="35"/>
      <c r="W104" s="35"/>
      <c r="X104" s="35"/>
      <c r="Y104" s="35"/>
      <c r="Z104" s="35"/>
      <c r="AA104" s="35"/>
      <c r="AB104" s="35"/>
      <c r="AC104" s="35"/>
      <c r="AD104" s="35"/>
      <c r="AE104" s="35"/>
    </row>
    <row r="108" spans="1:31" s="2" customFormat="1" ht="6.95" customHeight="1">
      <c r="A108" s="35"/>
      <c r="B108" s="57"/>
      <c r="C108" s="58"/>
      <c r="D108" s="58"/>
      <c r="E108" s="58"/>
      <c r="F108" s="58"/>
      <c r="G108" s="58"/>
      <c r="H108" s="58"/>
      <c r="I108" s="58"/>
      <c r="J108" s="58"/>
      <c r="K108" s="58"/>
      <c r="L108" s="52"/>
      <c r="S108" s="35"/>
      <c r="T108" s="35"/>
      <c r="U108" s="35"/>
      <c r="V108" s="35"/>
      <c r="W108" s="35"/>
      <c r="X108" s="35"/>
      <c r="Y108" s="35"/>
      <c r="Z108" s="35"/>
      <c r="AA108" s="35"/>
      <c r="AB108" s="35"/>
      <c r="AC108" s="35"/>
      <c r="AD108" s="35"/>
      <c r="AE108" s="35"/>
    </row>
    <row r="109" spans="1:31" s="2" customFormat="1" ht="24.95" customHeight="1">
      <c r="A109" s="35"/>
      <c r="B109" s="36"/>
      <c r="C109" s="24" t="s">
        <v>277</v>
      </c>
      <c r="D109" s="37"/>
      <c r="E109" s="37"/>
      <c r="F109" s="37"/>
      <c r="G109" s="37"/>
      <c r="H109" s="37"/>
      <c r="I109" s="37"/>
      <c r="J109" s="37"/>
      <c r="K109" s="37"/>
      <c r="L109" s="52"/>
      <c r="S109" s="35"/>
      <c r="T109" s="35"/>
      <c r="U109" s="35"/>
      <c r="V109" s="35"/>
      <c r="W109" s="35"/>
      <c r="X109" s="35"/>
      <c r="Y109" s="35"/>
      <c r="Z109" s="35"/>
      <c r="AA109" s="35"/>
      <c r="AB109" s="35"/>
      <c r="AC109" s="35"/>
      <c r="AD109" s="35"/>
      <c r="AE109" s="35"/>
    </row>
    <row r="110" spans="1:31" s="2" customFormat="1" ht="6.95" customHeight="1">
      <c r="A110" s="35"/>
      <c r="B110" s="36"/>
      <c r="C110" s="37"/>
      <c r="D110" s="37"/>
      <c r="E110" s="37"/>
      <c r="F110" s="37"/>
      <c r="G110" s="37"/>
      <c r="H110" s="37"/>
      <c r="I110" s="37"/>
      <c r="J110" s="37"/>
      <c r="K110" s="37"/>
      <c r="L110" s="52"/>
      <c r="S110" s="35"/>
      <c r="T110" s="35"/>
      <c r="U110" s="35"/>
      <c r="V110" s="35"/>
      <c r="W110" s="35"/>
      <c r="X110" s="35"/>
      <c r="Y110" s="35"/>
      <c r="Z110" s="35"/>
      <c r="AA110" s="35"/>
      <c r="AB110" s="35"/>
      <c r="AC110" s="35"/>
      <c r="AD110" s="35"/>
      <c r="AE110" s="35"/>
    </row>
    <row r="111" spans="1:31" s="2" customFormat="1" ht="12" customHeight="1">
      <c r="A111" s="35"/>
      <c r="B111" s="36"/>
      <c r="C111" s="30" t="s">
        <v>16</v>
      </c>
      <c r="D111" s="37"/>
      <c r="E111" s="37"/>
      <c r="F111" s="37"/>
      <c r="G111" s="37"/>
      <c r="H111" s="37"/>
      <c r="I111" s="37"/>
      <c r="J111" s="37"/>
      <c r="K111" s="37"/>
      <c r="L111" s="52"/>
      <c r="S111" s="35"/>
      <c r="T111" s="35"/>
      <c r="U111" s="35"/>
      <c r="V111" s="35"/>
      <c r="W111" s="35"/>
      <c r="X111" s="35"/>
      <c r="Y111" s="35"/>
      <c r="Z111" s="35"/>
      <c r="AA111" s="35"/>
      <c r="AB111" s="35"/>
      <c r="AC111" s="35"/>
      <c r="AD111" s="35"/>
      <c r="AE111" s="35"/>
    </row>
    <row r="112" spans="1:31" s="2" customFormat="1" ht="16.5" customHeight="1">
      <c r="A112" s="35"/>
      <c r="B112" s="36"/>
      <c r="C112" s="37"/>
      <c r="D112" s="37"/>
      <c r="E112" s="329" t="str">
        <f>E7</f>
        <v>Domov pro seniory, Nový Bydžov</v>
      </c>
      <c r="F112" s="330"/>
      <c r="G112" s="330"/>
      <c r="H112" s="330"/>
      <c r="I112" s="37"/>
      <c r="J112" s="37"/>
      <c r="K112" s="37"/>
      <c r="L112" s="52"/>
      <c r="S112" s="35"/>
      <c r="T112" s="35"/>
      <c r="U112" s="35"/>
      <c r="V112" s="35"/>
      <c r="W112" s="35"/>
      <c r="X112" s="35"/>
      <c r="Y112" s="35"/>
      <c r="Z112" s="35"/>
      <c r="AA112" s="35"/>
      <c r="AB112" s="35"/>
      <c r="AC112" s="35"/>
      <c r="AD112" s="35"/>
      <c r="AE112" s="35"/>
    </row>
    <row r="113" spans="1:65" s="2" customFormat="1" ht="12" customHeight="1">
      <c r="A113" s="35"/>
      <c r="B113" s="36"/>
      <c r="C113" s="30" t="s">
        <v>179</v>
      </c>
      <c r="D113" s="37"/>
      <c r="E113" s="37"/>
      <c r="F113" s="37"/>
      <c r="G113" s="37"/>
      <c r="H113" s="37"/>
      <c r="I113" s="37"/>
      <c r="J113" s="37"/>
      <c r="K113" s="37"/>
      <c r="L113" s="52"/>
      <c r="S113" s="35"/>
      <c r="T113" s="35"/>
      <c r="U113" s="35"/>
      <c r="V113" s="35"/>
      <c r="W113" s="35"/>
      <c r="X113" s="35"/>
      <c r="Y113" s="35"/>
      <c r="Z113" s="35"/>
      <c r="AA113" s="35"/>
      <c r="AB113" s="35"/>
      <c r="AC113" s="35"/>
      <c r="AD113" s="35"/>
      <c r="AE113" s="35"/>
    </row>
    <row r="114" spans="1:65" s="2" customFormat="1" ht="30" customHeight="1">
      <c r="A114" s="35"/>
      <c r="B114" s="36"/>
      <c r="C114" s="37"/>
      <c r="D114" s="37"/>
      <c r="E114" s="284" t="str">
        <f>E9</f>
        <v xml:space="preserve">VRN - Vedlejší a ostatní rozpočtovací náklady - nezpůsobilé náklady </v>
      </c>
      <c r="F114" s="331"/>
      <c r="G114" s="331"/>
      <c r="H114" s="331"/>
      <c r="I114" s="37"/>
      <c r="J114" s="37"/>
      <c r="K114" s="37"/>
      <c r="L114" s="52"/>
      <c r="S114" s="35"/>
      <c r="T114" s="35"/>
      <c r="U114" s="35"/>
      <c r="V114" s="35"/>
      <c r="W114" s="35"/>
      <c r="X114" s="35"/>
      <c r="Y114" s="35"/>
      <c r="Z114" s="35"/>
      <c r="AA114" s="35"/>
      <c r="AB114" s="35"/>
      <c r="AC114" s="35"/>
      <c r="AD114" s="35"/>
      <c r="AE114" s="35"/>
    </row>
    <row r="115" spans="1:65" s="2" customFormat="1" ht="6.95" customHeight="1">
      <c r="A115" s="35"/>
      <c r="B115" s="36"/>
      <c r="C115" s="37"/>
      <c r="D115" s="37"/>
      <c r="E115" s="37"/>
      <c r="F115" s="37"/>
      <c r="G115" s="37"/>
      <c r="H115" s="37"/>
      <c r="I115" s="37"/>
      <c r="J115" s="37"/>
      <c r="K115" s="37"/>
      <c r="L115" s="52"/>
      <c r="S115" s="35"/>
      <c r="T115" s="35"/>
      <c r="U115" s="35"/>
      <c r="V115" s="35"/>
      <c r="W115" s="35"/>
      <c r="X115" s="35"/>
      <c r="Y115" s="35"/>
      <c r="Z115" s="35"/>
      <c r="AA115" s="35"/>
      <c r="AB115" s="35"/>
      <c r="AC115" s="35"/>
      <c r="AD115" s="35"/>
      <c r="AE115" s="35"/>
    </row>
    <row r="116" spans="1:65" s="2" customFormat="1" ht="12" customHeight="1">
      <c r="A116" s="35"/>
      <c r="B116" s="36"/>
      <c r="C116" s="30" t="s">
        <v>20</v>
      </c>
      <c r="D116" s="37"/>
      <c r="E116" s="37"/>
      <c r="F116" s="28" t="str">
        <f>F12</f>
        <v>k.ú. Nový Bydžov, 70 7163</v>
      </c>
      <c r="G116" s="37"/>
      <c r="H116" s="37"/>
      <c r="I116" s="30" t="s">
        <v>22</v>
      </c>
      <c r="J116" s="67" t="str">
        <f>IF(J12="","",J12)</f>
        <v>4. 1. 2023</v>
      </c>
      <c r="K116" s="37"/>
      <c r="L116" s="52"/>
      <c r="S116" s="35"/>
      <c r="T116" s="35"/>
      <c r="U116" s="35"/>
      <c r="V116" s="35"/>
      <c r="W116" s="35"/>
      <c r="X116" s="35"/>
      <c r="Y116" s="35"/>
      <c r="Z116" s="35"/>
      <c r="AA116" s="35"/>
      <c r="AB116" s="35"/>
      <c r="AC116" s="35"/>
      <c r="AD116" s="35"/>
      <c r="AE116" s="35"/>
    </row>
    <row r="117" spans="1:65" s="2" customFormat="1" ht="6.95" customHeight="1">
      <c r="A117" s="35"/>
      <c r="B117" s="36"/>
      <c r="C117" s="37"/>
      <c r="D117" s="37"/>
      <c r="E117" s="37"/>
      <c r="F117" s="37"/>
      <c r="G117" s="37"/>
      <c r="H117" s="37"/>
      <c r="I117" s="37"/>
      <c r="J117" s="37"/>
      <c r="K117" s="37"/>
      <c r="L117" s="52"/>
      <c r="S117" s="35"/>
      <c r="T117" s="35"/>
      <c r="U117" s="35"/>
      <c r="V117" s="35"/>
      <c r="W117" s="35"/>
      <c r="X117" s="35"/>
      <c r="Y117" s="35"/>
      <c r="Z117" s="35"/>
      <c r="AA117" s="35"/>
      <c r="AB117" s="35"/>
      <c r="AC117" s="35"/>
      <c r="AD117" s="35"/>
      <c r="AE117" s="35"/>
    </row>
    <row r="118" spans="1:65" s="2" customFormat="1" ht="40.15" customHeight="1">
      <c r="A118" s="35"/>
      <c r="B118" s="36"/>
      <c r="C118" s="30" t="s">
        <v>24</v>
      </c>
      <c r="D118" s="37"/>
      <c r="E118" s="37"/>
      <c r="F118" s="28" t="str">
        <f>E15</f>
        <v>Město Nový Bydžov, Masarykovo nám. 1, 504 01</v>
      </c>
      <c r="G118" s="37"/>
      <c r="H118" s="37"/>
      <c r="I118" s="30" t="s">
        <v>30</v>
      </c>
      <c r="J118" s="33" t="str">
        <f>E21</f>
        <v>Architektura s.r.o., Vilkova 1142/15, Praha 4-Krč</v>
      </c>
      <c r="K118" s="37"/>
      <c r="L118" s="52"/>
      <c r="S118" s="35"/>
      <c r="T118" s="35"/>
      <c r="U118" s="35"/>
      <c r="V118" s="35"/>
      <c r="W118" s="35"/>
      <c r="X118" s="35"/>
      <c r="Y118" s="35"/>
      <c r="Z118" s="35"/>
      <c r="AA118" s="35"/>
      <c r="AB118" s="35"/>
      <c r="AC118" s="35"/>
      <c r="AD118" s="35"/>
      <c r="AE118" s="35"/>
    </row>
    <row r="119" spans="1:65" s="2" customFormat="1" ht="40.15" customHeight="1">
      <c r="A119" s="35"/>
      <c r="B119" s="36"/>
      <c r="C119" s="30" t="s">
        <v>28</v>
      </c>
      <c r="D119" s="37"/>
      <c r="E119" s="37"/>
      <c r="F119" s="28" t="str">
        <f>IF(E18="","",E18)</f>
        <v>Vyplň údaj</v>
      </c>
      <c r="G119" s="37"/>
      <c r="H119" s="37"/>
      <c r="I119" s="30" t="s">
        <v>33</v>
      </c>
      <c r="J119" s="33" t="str">
        <f>E24</f>
        <v>Projecticon s.r.o., A. Kopeckého 151, Nový Hrádek</v>
      </c>
      <c r="K119" s="37"/>
      <c r="L119" s="52"/>
      <c r="S119" s="35"/>
      <c r="T119" s="35"/>
      <c r="U119" s="35"/>
      <c r="V119" s="35"/>
      <c r="W119" s="35"/>
      <c r="X119" s="35"/>
      <c r="Y119" s="35"/>
      <c r="Z119" s="35"/>
      <c r="AA119" s="35"/>
      <c r="AB119" s="35"/>
      <c r="AC119" s="35"/>
      <c r="AD119" s="35"/>
      <c r="AE119" s="35"/>
    </row>
    <row r="120" spans="1:65" s="2" customFormat="1" ht="10.35" customHeight="1">
      <c r="A120" s="35"/>
      <c r="B120" s="36"/>
      <c r="C120" s="37"/>
      <c r="D120" s="37"/>
      <c r="E120" s="37"/>
      <c r="F120" s="37"/>
      <c r="G120" s="37"/>
      <c r="H120" s="37"/>
      <c r="I120" s="37"/>
      <c r="J120" s="37"/>
      <c r="K120" s="37"/>
      <c r="L120" s="52"/>
      <c r="S120" s="35"/>
      <c r="T120" s="35"/>
      <c r="U120" s="35"/>
      <c r="V120" s="35"/>
      <c r="W120" s="35"/>
      <c r="X120" s="35"/>
      <c r="Y120" s="35"/>
      <c r="Z120" s="35"/>
      <c r="AA120" s="35"/>
      <c r="AB120" s="35"/>
      <c r="AC120" s="35"/>
      <c r="AD120" s="35"/>
      <c r="AE120" s="35"/>
    </row>
    <row r="121" spans="1:65" s="11" customFormat="1" ht="29.25" customHeight="1">
      <c r="A121" s="162"/>
      <c r="B121" s="163"/>
      <c r="C121" s="164" t="s">
        <v>278</v>
      </c>
      <c r="D121" s="165" t="s">
        <v>62</v>
      </c>
      <c r="E121" s="165" t="s">
        <v>58</v>
      </c>
      <c r="F121" s="165" t="s">
        <v>59</v>
      </c>
      <c r="G121" s="165" t="s">
        <v>279</v>
      </c>
      <c r="H121" s="165" t="s">
        <v>280</v>
      </c>
      <c r="I121" s="165" t="s">
        <v>281</v>
      </c>
      <c r="J121" s="165" t="s">
        <v>249</v>
      </c>
      <c r="K121" s="166" t="s">
        <v>282</v>
      </c>
      <c r="L121" s="167"/>
      <c r="M121" s="76" t="s">
        <v>1</v>
      </c>
      <c r="N121" s="77" t="s">
        <v>41</v>
      </c>
      <c r="O121" s="77" t="s">
        <v>283</v>
      </c>
      <c r="P121" s="77" t="s">
        <v>284</v>
      </c>
      <c r="Q121" s="77" t="s">
        <v>285</v>
      </c>
      <c r="R121" s="77" t="s">
        <v>286</v>
      </c>
      <c r="S121" s="77" t="s">
        <v>287</v>
      </c>
      <c r="T121" s="78" t="s">
        <v>288</v>
      </c>
      <c r="U121" s="162"/>
      <c r="V121" s="162"/>
      <c r="W121" s="162"/>
      <c r="X121" s="162"/>
      <c r="Y121" s="162"/>
      <c r="Z121" s="162"/>
      <c r="AA121" s="162"/>
      <c r="AB121" s="162"/>
      <c r="AC121" s="162"/>
      <c r="AD121" s="162"/>
      <c r="AE121" s="162"/>
    </row>
    <row r="122" spans="1:65" s="2" customFormat="1" ht="22.9" customHeight="1">
      <c r="A122" s="35"/>
      <c r="B122" s="36"/>
      <c r="C122" s="83" t="s">
        <v>289</v>
      </c>
      <c r="D122" s="37"/>
      <c r="E122" s="37"/>
      <c r="F122" s="37"/>
      <c r="G122" s="37"/>
      <c r="H122" s="37"/>
      <c r="I122" s="37"/>
      <c r="J122" s="168">
        <f>BK122</f>
        <v>0</v>
      </c>
      <c r="K122" s="37"/>
      <c r="L122" s="40"/>
      <c r="M122" s="79"/>
      <c r="N122" s="169"/>
      <c r="O122" s="80"/>
      <c r="P122" s="170">
        <f>P123</f>
        <v>0</v>
      </c>
      <c r="Q122" s="80"/>
      <c r="R122" s="170">
        <f>R123</f>
        <v>0</v>
      </c>
      <c r="S122" s="80"/>
      <c r="T122" s="171">
        <f>T123</f>
        <v>0</v>
      </c>
      <c r="U122" s="35"/>
      <c r="V122" s="35"/>
      <c r="W122" s="35"/>
      <c r="X122" s="35"/>
      <c r="Y122" s="35"/>
      <c r="Z122" s="35"/>
      <c r="AA122" s="35"/>
      <c r="AB122" s="35"/>
      <c r="AC122" s="35"/>
      <c r="AD122" s="35"/>
      <c r="AE122" s="35"/>
      <c r="AT122" s="18" t="s">
        <v>76</v>
      </c>
      <c r="AU122" s="18" t="s">
        <v>251</v>
      </c>
      <c r="BK122" s="172">
        <f>BK123</f>
        <v>0</v>
      </c>
    </row>
    <row r="123" spans="1:65" s="12" customFormat="1" ht="25.9" customHeight="1">
      <c r="B123" s="173"/>
      <c r="C123" s="174"/>
      <c r="D123" s="175" t="s">
        <v>76</v>
      </c>
      <c r="E123" s="176" t="s">
        <v>157</v>
      </c>
      <c r="F123" s="176" t="s">
        <v>5295</v>
      </c>
      <c r="G123" s="174"/>
      <c r="H123" s="174"/>
      <c r="I123" s="177"/>
      <c r="J123" s="178">
        <f>BK123</f>
        <v>0</v>
      </c>
      <c r="K123" s="174"/>
      <c r="L123" s="179"/>
      <c r="M123" s="180"/>
      <c r="N123" s="181"/>
      <c r="O123" s="181"/>
      <c r="P123" s="182">
        <f>P124+P129+P138+P141+P143</f>
        <v>0</v>
      </c>
      <c r="Q123" s="181"/>
      <c r="R123" s="182">
        <f>R124+R129+R138+R141+R143</f>
        <v>0</v>
      </c>
      <c r="S123" s="181"/>
      <c r="T123" s="183">
        <f>T124+T129+T138+T141+T143</f>
        <v>0</v>
      </c>
      <c r="AR123" s="184" t="s">
        <v>341</v>
      </c>
      <c r="AT123" s="185" t="s">
        <v>76</v>
      </c>
      <c r="AU123" s="185" t="s">
        <v>77</v>
      </c>
      <c r="AY123" s="184" t="s">
        <v>292</v>
      </c>
      <c r="BK123" s="186">
        <f>BK124+BK129+BK138+BK141+BK143</f>
        <v>0</v>
      </c>
    </row>
    <row r="124" spans="1:65" s="12" customFormat="1" ht="22.9" customHeight="1">
      <c r="B124" s="173"/>
      <c r="C124" s="174"/>
      <c r="D124" s="175" t="s">
        <v>76</v>
      </c>
      <c r="E124" s="187" t="s">
        <v>5296</v>
      </c>
      <c r="F124" s="187" t="s">
        <v>5297</v>
      </c>
      <c r="G124" s="174"/>
      <c r="H124" s="174"/>
      <c r="I124" s="177"/>
      <c r="J124" s="188">
        <f>BK124</f>
        <v>0</v>
      </c>
      <c r="K124" s="174"/>
      <c r="L124" s="179"/>
      <c r="M124" s="180"/>
      <c r="N124" s="181"/>
      <c r="O124" s="181"/>
      <c r="P124" s="182">
        <f>SUM(P125:P128)</f>
        <v>0</v>
      </c>
      <c r="Q124" s="181"/>
      <c r="R124" s="182">
        <f>SUM(R125:R128)</f>
        <v>0</v>
      </c>
      <c r="S124" s="181"/>
      <c r="T124" s="183">
        <f>SUM(T125:T128)</f>
        <v>0</v>
      </c>
      <c r="AR124" s="184" t="s">
        <v>341</v>
      </c>
      <c r="AT124" s="185" t="s">
        <v>76</v>
      </c>
      <c r="AU124" s="185" t="s">
        <v>85</v>
      </c>
      <c r="AY124" s="184" t="s">
        <v>292</v>
      </c>
      <c r="BK124" s="186">
        <f>SUM(BK125:BK128)</f>
        <v>0</v>
      </c>
    </row>
    <row r="125" spans="1:65" s="2" customFormat="1" ht="16.5" customHeight="1">
      <c r="A125" s="35"/>
      <c r="B125" s="36"/>
      <c r="C125" s="189" t="s">
        <v>85</v>
      </c>
      <c r="D125" s="189" t="s">
        <v>294</v>
      </c>
      <c r="E125" s="190" t="s">
        <v>7577</v>
      </c>
      <c r="F125" s="191" t="s">
        <v>7578</v>
      </c>
      <c r="G125" s="192" t="s">
        <v>5300</v>
      </c>
      <c r="H125" s="193">
        <v>1</v>
      </c>
      <c r="I125" s="194"/>
      <c r="J125" s="195">
        <f>ROUND(I125*H125,2)</f>
        <v>0</v>
      </c>
      <c r="K125" s="191" t="s">
        <v>298</v>
      </c>
      <c r="L125" s="40"/>
      <c r="M125" s="196" t="s">
        <v>1</v>
      </c>
      <c r="N125" s="197" t="s">
        <v>43</v>
      </c>
      <c r="O125" s="72"/>
      <c r="P125" s="198">
        <f>O125*H125</f>
        <v>0</v>
      </c>
      <c r="Q125" s="198">
        <v>0</v>
      </c>
      <c r="R125" s="198">
        <f>Q125*H125</f>
        <v>0</v>
      </c>
      <c r="S125" s="198">
        <v>0</v>
      </c>
      <c r="T125" s="199">
        <f>S125*H125</f>
        <v>0</v>
      </c>
      <c r="U125" s="35"/>
      <c r="V125" s="35"/>
      <c r="W125" s="35"/>
      <c r="X125" s="35"/>
      <c r="Y125" s="35"/>
      <c r="Z125" s="35"/>
      <c r="AA125" s="35"/>
      <c r="AB125" s="35"/>
      <c r="AC125" s="35"/>
      <c r="AD125" s="35"/>
      <c r="AE125" s="35"/>
      <c r="AR125" s="200" t="s">
        <v>5301</v>
      </c>
      <c r="AT125" s="200" t="s">
        <v>294</v>
      </c>
      <c r="AU125" s="200" t="s">
        <v>120</v>
      </c>
      <c r="AY125" s="18" t="s">
        <v>292</v>
      </c>
      <c r="BE125" s="201">
        <f>IF(N125="základní",J125,0)</f>
        <v>0</v>
      </c>
      <c r="BF125" s="201">
        <f>IF(N125="snížená",J125,0)</f>
        <v>0</v>
      </c>
      <c r="BG125" s="201">
        <f>IF(N125="zákl. přenesená",J125,0)</f>
        <v>0</v>
      </c>
      <c r="BH125" s="201">
        <f>IF(N125="sníž. přenesená",J125,0)</f>
        <v>0</v>
      </c>
      <c r="BI125" s="201">
        <f>IF(N125="nulová",J125,0)</f>
        <v>0</v>
      </c>
      <c r="BJ125" s="18" t="s">
        <v>120</v>
      </c>
      <c r="BK125" s="201">
        <f>ROUND(I125*H125,2)</f>
        <v>0</v>
      </c>
      <c r="BL125" s="18" t="s">
        <v>5301</v>
      </c>
      <c r="BM125" s="200" t="s">
        <v>7579</v>
      </c>
    </row>
    <row r="126" spans="1:65" s="2" customFormat="1" ht="16.5" customHeight="1">
      <c r="A126" s="35"/>
      <c r="B126" s="36"/>
      <c r="C126" s="189" t="s">
        <v>120</v>
      </c>
      <c r="D126" s="189" t="s">
        <v>294</v>
      </c>
      <c r="E126" s="190" t="s">
        <v>5298</v>
      </c>
      <c r="F126" s="191" t="s">
        <v>5299</v>
      </c>
      <c r="G126" s="192" t="s">
        <v>5300</v>
      </c>
      <c r="H126" s="193">
        <v>1</v>
      </c>
      <c r="I126" s="194"/>
      <c r="J126" s="195">
        <f>ROUND(I126*H126,2)</f>
        <v>0</v>
      </c>
      <c r="K126" s="191" t="s">
        <v>298</v>
      </c>
      <c r="L126" s="40"/>
      <c r="M126" s="196" t="s">
        <v>1</v>
      </c>
      <c r="N126" s="197" t="s">
        <v>43</v>
      </c>
      <c r="O126" s="72"/>
      <c r="P126" s="198">
        <f>O126*H126</f>
        <v>0</v>
      </c>
      <c r="Q126" s="198">
        <v>0</v>
      </c>
      <c r="R126" s="198">
        <f>Q126*H126</f>
        <v>0</v>
      </c>
      <c r="S126" s="198">
        <v>0</v>
      </c>
      <c r="T126" s="199">
        <f>S126*H126</f>
        <v>0</v>
      </c>
      <c r="U126" s="35"/>
      <c r="V126" s="35"/>
      <c r="W126" s="35"/>
      <c r="X126" s="35"/>
      <c r="Y126" s="35"/>
      <c r="Z126" s="35"/>
      <c r="AA126" s="35"/>
      <c r="AB126" s="35"/>
      <c r="AC126" s="35"/>
      <c r="AD126" s="35"/>
      <c r="AE126" s="35"/>
      <c r="AR126" s="200" t="s">
        <v>5301</v>
      </c>
      <c r="AT126" s="200" t="s">
        <v>294</v>
      </c>
      <c r="AU126" s="200" t="s">
        <v>120</v>
      </c>
      <c r="AY126" s="18" t="s">
        <v>292</v>
      </c>
      <c r="BE126" s="201">
        <f>IF(N126="základní",J126,0)</f>
        <v>0</v>
      </c>
      <c r="BF126" s="201">
        <f>IF(N126="snížená",J126,0)</f>
        <v>0</v>
      </c>
      <c r="BG126" s="201">
        <f>IF(N126="zákl. přenesená",J126,0)</f>
        <v>0</v>
      </c>
      <c r="BH126" s="201">
        <f>IF(N126="sníž. přenesená",J126,0)</f>
        <v>0</v>
      </c>
      <c r="BI126" s="201">
        <f>IF(N126="nulová",J126,0)</f>
        <v>0</v>
      </c>
      <c r="BJ126" s="18" t="s">
        <v>120</v>
      </c>
      <c r="BK126" s="201">
        <f>ROUND(I126*H126,2)</f>
        <v>0</v>
      </c>
      <c r="BL126" s="18" t="s">
        <v>5301</v>
      </c>
      <c r="BM126" s="200" t="s">
        <v>7580</v>
      </c>
    </row>
    <row r="127" spans="1:65" s="2" customFormat="1" ht="16.5" customHeight="1">
      <c r="A127" s="35"/>
      <c r="B127" s="36"/>
      <c r="C127" s="189" t="s">
        <v>317</v>
      </c>
      <c r="D127" s="189" t="s">
        <v>294</v>
      </c>
      <c r="E127" s="190" t="s">
        <v>7581</v>
      </c>
      <c r="F127" s="191" t="s">
        <v>7582</v>
      </c>
      <c r="G127" s="192" t="s">
        <v>5300</v>
      </c>
      <c r="H127" s="193">
        <v>1</v>
      </c>
      <c r="I127" s="194"/>
      <c r="J127" s="195">
        <f>ROUND(I127*H127,2)</f>
        <v>0</v>
      </c>
      <c r="K127" s="191" t="s">
        <v>298</v>
      </c>
      <c r="L127" s="40"/>
      <c r="M127" s="196" t="s">
        <v>1</v>
      </c>
      <c r="N127" s="197" t="s">
        <v>43</v>
      </c>
      <c r="O127" s="72"/>
      <c r="P127" s="198">
        <f>O127*H127</f>
        <v>0</v>
      </c>
      <c r="Q127" s="198">
        <v>0</v>
      </c>
      <c r="R127" s="198">
        <f>Q127*H127</f>
        <v>0</v>
      </c>
      <c r="S127" s="198">
        <v>0</v>
      </c>
      <c r="T127" s="199">
        <f>S127*H127</f>
        <v>0</v>
      </c>
      <c r="U127" s="35"/>
      <c r="V127" s="35"/>
      <c r="W127" s="35"/>
      <c r="X127" s="35"/>
      <c r="Y127" s="35"/>
      <c r="Z127" s="35"/>
      <c r="AA127" s="35"/>
      <c r="AB127" s="35"/>
      <c r="AC127" s="35"/>
      <c r="AD127" s="35"/>
      <c r="AE127" s="35"/>
      <c r="AR127" s="200" t="s">
        <v>5301</v>
      </c>
      <c r="AT127" s="200" t="s">
        <v>294</v>
      </c>
      <c r="AU127" s="200" t="s">
        <v>120</v>
      </c>
      <c r="AY127" s="18" t="s">
        <v>292</v>
      </c>
      <c r="BE127" s="201">
        <f>IF(N127="základní",J127,0)</f>
        <v>0</v>
      </c>
      <c r="BF127" s="201">
        <f>IF(N127="snížená",J127,0)</f>
        <v>0</v>
      </c>
      <c r="BG127" s="201">
        <f>IF(N127="zákl. přenesená",J127,0)</f>
        <v>0</v>
      </c>
      <c r="BH127" s="201">
        <f>IF(N127="sníž. přenesená",J127,0)</f>
        <v>0</v>
      </c>
      <c r="BI127" s="201">
        <f>IF(N127="nulová",J127,0)</f>
        <v>0</v>
      </c>
      <c r="BJ127" s="18" t="s">
        <v>120</v>
      </c>
      <c r="BK127" s="201">
        <f>ROUND(I127*H127,2)</f>
        <v>0</v>
      </c>
      <c r="BL127" s="18" t="s">
        <v>5301</v>
      </c>
      <c r="BM127" s="200" t="s">
        <v>7583</v>
      </c>
    </row>
    <row r="128" spans="1:65" s="14" customFormat="1" ht="11.25">
      <c r="B128" s="213"/>
      <c r="C128" s="214"/>
      <c r="D128" s="204" t="s">
        <v>301</v>
      </c>
      <c r="E128" s="215" t="s">
        <v>1</v>
      </c>
      <c r="F128" s="216" t="s">
        <v>7584</v>
      </c>
      <c r="G128" s="214"/>
      <c r="H128" s="217">
        <v>1</v>
      </c>
      <c r="I128" s="218"/>
      <c r="J128" s="214"/>
      <c r="K128" s="214"/>
      <c r="L128" s="219"/>
      <c r="M128" s="220"/>
      <c r="N128" s="221"/>
      <c r="O128" s="221"/>
      <c r="P128" s="221"/>
      <c r="Q128" s="221"/>
      <c r="R128" s="221"/>
      <c r="S128" s="221"/>
      <c r="T128" s="222"/>
      <c r="AT128" s="223" t="s">
        <v>301</v>
      </c>
      <c r="AU128" s="223" t="s">
        <v>120</v>
      </c>
      <c r="AV128" s="14" t="s">
        <v>120</v>
      </c>
      <c r="AW128" s="14" t="s">
        <v>32</v>
      </c>
      <c r="AX128" s="14" t="s">
        <v>85</v>
      </c>
      <c r="AY128" s="223" t="s">
        <v>292</v>
      </c>
    </row>
    <row r="129" spans="1:65" s="12" customFormat="1" ht="22.9" customHeight="1">
      <c r="B129" s="173"/>
      <c r="C129" s="174"/>
      <c r="D129" s="175" t="s">
        <v>76</v>
      </c>
      <c r="E129" s="187" t="s">
        <v>7585</v>
      </c>
      <c r="F129" s="187" t="s">
        <v>7586</v>
      </c>
      <c r="G129" s="174"/>
      <c r="H129" s="174"/>
      <c r="I129" s="177"/>
      <c r="J129" s="188">
        <f>BK129</f>
        <v>0</v>
      </c>
      <c r="K129" s="174"/>
      <c r="L129" s="179"/>
      <c r="M129" s="180"/>
      <c r="N129" s="181"/>
      <c r="O129" s="181"/>
      <c r="P129" s="182">
        <f>SUM(P130:P137)</f>
        <v>0</v>
      </c>
      <c r="Q129" s="181"/>
      <c r="R129" s="182">
        <f>SUM(R130:R137)</f>
        <v>0</v>
      </c>
      <c r="S129" s="181"/>
      <c r="T129" s="183">
        <f>SUM(T130:T137)</f>
        <v>0</v>
      </c>
      <c r="AR129" s="184" t="s">
        <v>341</v>
      </c>
      <c r="AT129" s="185" t="s">
        <v>76</v>
      </c>
      <c r="AU129" s="185" t="s">
        <v>85</v>
      </c>
      <c r="AY129" s="184" t="s">
        <v>292</v>
      </c>
      <c r="BK129" s="186">
        <f>SUM(BK130:BK137)</f>
        <v>0</v>
      </c>
    </row>
    <row r="130" spans="1:65" s="2" customFormat="1" ht="16.5" customHeight="1">
      <c r="A130" s="35"/>
      <c r="B130" s="36"/>
      <c r="C130" s="189" t="s">
        <v>299</v>
      </c>
      <c r="D130" s="189" t="s">
        <v>294</v>
      </c>
      <c r="E130" s="190" t="s">
        <v>7587</v>
      </c>
      <c r="F130" s="191" t="s">
        <v>7586</v>
      </c>
      <c r="G130" s="192" t="s">
        <v>5300</v>
      </c>
      <c r="H130" s="193">
        <v>1</v>
      </c>
      <c r="I130" s="194"/>
      <c r="J130" s="195">
        <f t="shared" ref="J130:J137" si="0">ROUND(I130*H130,2)</f>
        <v>0</v>
      </c>
      <c r="K130" s="191" t="s">
        <v>298</v>
      </c>
      <c r="L130" s="40"/>
      <c r="M130" s="196" t="s">
        <v>1</v>
      </c>
      <c r="N130" s="197" t="s">
        <v>43</v>
      </c>
      <c r="O130" s="72"/>
      <c r="P130" s="198">
        <f t="shared" ref="P130:P137" si="1">O130*H130</f>
        <v>0</v>
      </c>
      <c r="Q130" s="198">
        <v>0</v>
      </c>
      <c r="R130" s="198">
        <f t="shared" ref="R130:R137" si="2">Q130*H130</f>
        <v>0</v>
      </c>
      <c r="S130" s="198">
        <v>0</v>
      </c>
      <c r="T130" s="199">
        <f t="shared" ref="T130:T137" si="3">S130*H130</f>
        <v>0</v>
      </c>
      <c r="U130" s="35"/>
      <c r="V130" s="35"/>
      <c r="W130" s="35"/>
      <c r="X130" s="35"/>
      <c r="Y130" s="35"/>
      <c r="Z130" s="35"/>
      <c r="AA130" s="35"/>
      <c r="AB130" s="35"/>
      <c r="AC130" s="35"/>
      <c r="AD130" s="35"/>
      <c r="AE130" s="35"/>
      <c r="AR130" s="200" t="s">
        <v>5301</v>
      </c>
      <c r="AT130" s="200" t="s">
        <v>294</v>
      </c>
      <c r="AU130" s="200" t="s">
        <v>120</v>
      </c>
      <c r="AY130" s="18" t="s">
        <v>292</v>
      </c>
      <c r="BE130" s="201">
        <f t="shared" ref="BE130:BE137" si="4">IF(N130="základní",J130,0)</f>
        <v>0</v>
      </c>
      <c r="BF130" s="201">
        <f t="shared" ref="BF130:BF137" si="5">IF(N130="snížená",J130,0)</f>
        <v>0</v>
      </c>
      <c r="BG130" s="201">
        <f t="shared" ref="BG130:BG137" si="6">IF(N130="zákl. přenesená",J130,0)</f>
        <v>0</v>
      </c>
      <c r="BH130" s="201">
        <f t="shared" ref="BH130:BH137" si="7">IF(N130="sníž. přenesená",J130,0)</f>
        <v>0</v>
      </c>
      <c r="BI130" s="201">
        <f t="shared" ref="BI130:BI137" si="8">IF(N130="nulová",J130,0)</f>
        <v>0</v>
      </c>
      <c r="BJ130" s="18" t="s">
        <v>120</v>
      </c>
      <c r="BK130" s="201">
        <f t="shared" ref="BK130:BK137" si="9">ROUND(I130*H130,2)</f>
        <v>0</v>
      </c>
      <c r="BL130" s="18" t="s">
        <v>5301</v>
      </c>
      <c r="BM130" s="200" t="s">
        <v>7588</v>
      </c>
    </row>
    <row r="131" spans="1:65" s="2" customFormat="1" ht="16.5" customHeight="1">
      <c r="A131" s="35"/>
      <c r="B131" s="36"/>
      <c r="C131" s="189" t="s">
        <v>341</v>
      </c>
      <c r="D131" s="189" t="s">
        <v>294</v>
      </c>
      <c r="E131" s="190" t="s">
        <v>7589</v>
      </c>
      <c r="F131" s="191" t="s">
        <v>7590</v>
      </c>
      <c r="G131" s="192" t="s">
        <v>5300</v>
      </c>
      <c r="H131" s="193">
        <v>1</v>
      </c>
      <c r="I131" s="194"/>
      <c r="J131" s="195">
        <f t="shared" si="0"/>
        <v>0</v>
      </c>
      <c r="K131" s="191" t="s">
        <v>298</v>
      </c>
      <c r="L131" s="40"/>
      <c r="M131" s="196" t="s">
        <v>1</v>
      </c>
      <c r="N131" s="197" t="s">
        <v>43</v>
      </c>
      <c r="O131" s="72"/>
      <c r="P131" s="198">
        <f t="shared" si="1"/>
        <v>0</v>
      </c>
      <c r="Q131" s="198">
        <v>0</v>
      </c>
      <c r="R131" s="198">
        <f t="shared" si="2"/>
        <v>0</v>
      </c>
      <c r="S131" s="198">
        <v>0</v>
      </c>
      <c r="T131" s="199">
        <f t="shared" si="3"/>
        <v>0</v>
      </c>
      <c r="U131" s="35"/>
      <c r="V131" s="35"/>
      <c r="W131" s="35"/>
      <c r="X131" s="35"/>
      <c r="Y131" s="35"/>
      <c r="Z131" s="35"/>
      <c r="AA131" s="35"/>
      <c r="AB131" s="35"/>
      <c r="AC131" s="35"/>
      <c r="AD131" s="35"/>
      <c r="AE131" s="35"/>
      <c r="AR131" s="200" t="s">
        <v>5301</v>
      </c>
      <c r="AT131" s="200" t="s">
        <v>294</v>
      </c>
      <c r="AU131" s="200" t="s">
        <v>120</v>
      </c>
      <c r="AY131" s="18" t="s">
        <v>292</v>
      </c>
      <c r="BE131" s="201">
        <f t="shared" si="4"/>
        <v>0</v>
      </c>
      <c r="BF131" s="201">
        <f t="shared" si="5"/>
        <v>0</v>
      </c>
      <c r="BG131" s="201">
        <f t="shared" si="6"/>
        <v>0</v>
      </c>
      <c r="BH131" s="201">
        <f t="shared" si="7"/>
        <v>0</v>
      </c>
      <c r="BI131" s="201">
        <f t="shared" si="8"/>
        <v>0</v>
      </c>
      <c r="BJ131" s="18" t="s">
        <v>120</v>
      </c>
      <c r="BK131" s="201">
        <f t="shared" si="9"/>
        <v>0</v>
      </c>
      <c r="BL131" s="18" t="s">
        <v>5301</v>
      </c>
      <c r="BM131" s="200" t="s">
        <v>7591</v>
      </c>
    </row>
    <row r="132" spans="1:65" s="2" customFormat="1" ht="16.5" customHeight="1">
      <c r="A132" s="35"/>
      <c r="B132" s="36"/>
      <c r="C132" s="189" t="s">
        <v>346</v>
      </c>
      <c r="D132" s="189" t="s">
        <v>294</v>
      </c>
      <c r="E132" s="190" t="s">
        <v>7592</v>
      </c>
      <c r="F132" s="191" t="s">
        <v>7593</v>
      </c>
      <c r="G132" s="192" t="s">
        <v>5300</v>
      </c>
      <c r="H132" s="193">
        <v>1</v>
      </c>
      <c r="I132" s="194"/>
      <c r="J132" s="195">
        <f t="shared" si="0"/>
        <v>0</v>
      </c>
      <c r="K132" s="191" t="s">
        <v>298</v>
      </c>
      <c r="L132" s="40"/>
      <c r="M132" s="196" t="s">
        <v>1</v>
      </c>
      <c r="N132" s="197" t="s">
        <v>43</v>
      </c>
      <c r="O132" s="72"/>
      <c r="P132" s="198">
        <f t="shared" si="1"/>
        <v>0</v>
      </c>
      <c r="Q132" s="198">
        <v>0</v>
      </c>
      <c r="R132" s="198">
        <f t="shared" si="2"/>
        <v>0</v>
      </c>
      <c r="S132" s="198">
        <v>0</v>
      </c>
      <c r="T132" s="199">
        <f t="shared" si="3"/>
        <v>0</v>
      </c>
      <c r="U132" s="35"/>
      <c r="V132" s="35"/>
      <c r="W132" s="35"/>
      <c r="X132" s="35"/>
      <c r="Y132" s="35"/>
      <c r="Z132" s="35"/>
      <c r="AA132" s="35"/>
      <c r="AB132" s="35"/>
      <c r="AC132" s="35"/>
      <c r="AD132" s="35"/>
      <c r="AE132" s="35"/>
      <c r="AR132" s="200" t="s">
        <v>5301</v>
      </c>
      <c r="AT132" s="200" t="s">
        <v>294</v>
      </c>
      <c r="AU132" s="200" t="s">
        <v>120</v>
      </c>
      <c r="AY132" s="18" t="s">
        <v>292</v>
      </c>
      <c r="BE132" s="201">
        <f t="shared" si="4"/>
        <v>0</v>
      </c>
      <c r="BF132" s="201">
        <f t="shared" si="5"/>
        <v>0</v>
      </c>
      <c r="BG132" s="201">
        <f t="shared" si="6"/>
        <v>0</v>
      </c>
      <c r="BH132" s="201">
        <f t="shared" si="7"/>
        <v>0</v>
      </c>
      <c r="BI132" s="201">
        <f t="shared" si="8"/>
        <v>0</v>
      </c>
      <c r="BJ132" s="18" t="s">
        <v>120</v>
      </c>
      <c r="BK132" s="201">
        <f t="shared" si="9"/>
        <v>0</v>
      </c>
      <c r="BL132" s="18" t="s">
        <v>5301</v>
      </c>
      <c r="BM132" s="200" t="s">
        <v>7594</v>
      </c>
    </row>
    <row r="133" spans="1:65" s="2" customFormat="1" ht="16.5" customHeight="1">
      <c r="A133" s="35"/>
      <c r="B133" s="36"/>
      <c r="C133" s="189" t="s">
        <v>352</v>
      </c>
      <c r="D133" s="189" t="s">
        <v>294</v>
      </c>
      <c r="E133" s="190" t="s">
        <v>7595</v>
      </c>
      <c r="F133" s="191" t="s">
        <v>7596</v>
      </c>
      <c r="G133" s="192" t="s">
        <v>5300</v>
      </c>
      <c r="H133" s="193">
        <v>1</v>
      </c>
      <c r="I133" s="194"/>
      <c r="J133" s="195">
        <f t="shared" si="0"/>
        <v>0</v>
      </c>
      <c r="K133" s="191" t="s">
        <v>298</v>
      </c>
      <c r="L133" s="40"/>
      <c r="M133" s="196" t="s">
        <v>1</v>
      </c>
      <c r="N133" s="197" t="s">
        <v>43</v>
      </c>
      <c r="O133" s="72"/>
      <c r="P133" s="198">
        <f t="shared" si="1"/>
        <v>0</v>
      </c>
      <c r="Q133" s="198">
        <v>0</v>
      </c>
      <c r="R133" s="198">
        <f t="shared" si="2"/>
        <v>0</v>
      </c>
      <c r="S133" s="198">
        <v>0</v>
      </c>
      <c r="T133" s="199">
        <f t="shared" si="3"/>
        <v>0</v>
      </c>
      <c r="U133" s="35"/>
      <c r="V133" s="35"/>
      <c r="W133" s="35"/>
      <c r="X133" s="35"/>
      <c r="Y133" s="35"/>
      <c r="Z133" s="35"/>
      <c r="AA133" s="35"/>
      <c r="AB133" s="35"/>
      <c r="AC133" s="35"/>
      <c r="AD133" s="35"/>
      <c r="AE133" s="35"/>
      <c r="AR133" s="200" t="s">
        <v>5301</v>
      </c>
      <c r="AT133" s="200" t="s">
        <v>294</v>
      </c>
      <c r="AU133" s="200" t="s">
        <v>120</v>
      </c>
      <c r="AY133" s="18" t="s">
        <v>292</v>
      </c>
      <c r="BE133" s="201">
        <f t="shared" si="4"/>
        <v>0</v>
      </c>
      <c r="BF133" s="201">
        <f t="shared" si="5"/>
        <v>0</v>
      </c>
      <c r="BG133" s="201">
        <f t="shared" si="6"/>
        <v>0</v>
      </c>
      <c r="BH133" s="201">
        <f t="shared" si="7"/>
        <v>0</v>
      </c>
      <c r="BI133" s="201">
        <f t="shared" si="8"/>
        <v>0</v>
      </c>
      <c r="BJ133" s="18" t="s">
        <v>120</v>
      </c>
      <c r="BK133" s="201">
        <f t="shared" si="9"/>
        <v>0</v>
      </c>
      <c r="BL133" s="18" t="s">
        <v>5301</v>
      </c>
      <c r="BM133" s="200" t="s">
        <v>7597</v>
      </c>
    </row>
    <row r="134" spans="1:65" s="2" customFormat="1" ht="16.5" customHeight="1">
      <c r="A134" s="35"/>
      <c r="B134" s="36"/>
      <c r="C134" s="189" t="s">
        <v>357</v>
      </c>
      <c r="D134" s="189" t="s">
        <v>294</v>
      </c>
      <c r="E134" s="190" t="s">
        <v>7598</v>
      </c>
      <c r="F134" s="191" t="s">
        <v>7599</v>
      </c>
      <c r="G134" s="192" t="s">
        <v>5300</v>
      </c>
      <c r="H134" s="193">
        <v>1</v>
      </c>
      <c r="I134" s="194"/>
      <c r="J134" s="195">
        <f t="shared" si="0"/>
        <v>0</v>
      </c>
      <c r="K134" s="191" t="s">
        <v>298</v>
      </c>
      <c r="L134" s="40"/>
      <c r="M134" s="196" t="s">
        <v>1</v>
      </c>
      <c r="N134" s="197" t="s">
        <v>43</v>
      </c>
      <c r="O134" s="72"/>
      <c r="P134" s="198">
        <f t="shared" si="1"/>
        <v>0</v>
      </c>
      <c r="Q134" s="198">
        <v>0</v>
      </c>
      <c r="R134" s="198">
        <f t="shared" si="2"/>
        <v>0</v>
      </c>
      <c r="S134" s="198">
        <v>0</v>
      </c>
      <c r="T134" s="199">
        <f t="shared" si="3"/>
        <v>0</v>
      </c>
      <c r="U134" s="35"/>
      <c r="V134" s="35"/>
      <c r="W134" s="35"/>
      <c r="X134" s="35"/>
      <c r="Y134" s="35"/>
      <c r="Z134" s="35"/>
      <c r="AA134" s="35"/>
      <c r="AB134" s="35"/>
      <c r="AC134" s="35"/>
      <c r="AD134" s="35"/>
      <c r="AE134" s="35"/>
      <c r="AR134" s="200" t="s">
        <v>5301</v>
      </c>
      <c r="AT134" s="200" t="s">
        <v>294</v>
      </c>
      <c r="AU134" s="200" t="s">
        <v>120</v>
      </c>
      <c r="AY134" s="18" t="s">
        <v>292</v>
      </c>
      <c r="BE134" s="201">
        <f t="shared" si="4"/>
        <v>0</v>
      </c>
      <c r="BF134" s="201">
        <f t="shared" si="5"/>
        <v>0</v>
      </c>
      <c r="BG134" s="201">
        <f t="shared" si="6"/>
        <v>0</v>
      </c>
      <c r="BH134" s="201">
        <f t="shared" si="7"/>
        <v>0</v>
      </c>
      <c r="BI134" s="201">
        <f t="shared" si="8"/>
        <v>0</v>
      </c>
      <c r="BJ134" s="18" t="s">
        <v>120</v>
      </c>
      <c r="BK134" s="201">
        <f t="shared" si="9"/>
        <v>0</v>
      </c>
      <c r="BL134" s="18" t="s">
        <v>5301</v>
      </c>
      <c r="BM134" s="200" t="s">
        <v>7600</v>
      </c>
    </row>
    <row r="135" spans="1:65" s="2" customFormat="1" ht="16.5" customHeight="1">
      <c r="A135" s="35"/>
      <c r="B135" s="36"/>
      <c r="C135" s="189" t="s">
        <v>362</v>
      </c>
      <c r="D135" s="189" t="s">
        <v>294</v>
      </c>
      <c r="E135" s="190" t="s">
        <v>7601</v>
      </c>
      <c r="F135" s="191" t="s">
        <v>7602</v>
      </c>
      <c r="G135" s="192" t="s">
        <v>5300</v>
      </c>
      <c r="H135" s="193">
        <v>1</v>
      </c>
      <c r="I135" s="194"/>
      <c r="J135" s="195">
        <f t="shared" si="0"/>
        <v>0</v>
      </c>
      <c r="K135" s="191" t="s">
        <v>298</v>
      </c>
      <c r="L135" s="40"/>
      <c r="M135" s="196" t="s">
        <v>1</v>
      </c>
      <c r="N135" s="197" t="s">
        <v>43</v>
      </c>
      <c r="O135" s="72"/>
      <c r="P135" s="198">
        <f t="shared" si="1"/>
        <v>0</v>
      </c>
      <c r="Q135" s="198">
        <v>0</v>
      </c>
      <c r="R135" s="198">
        <f t="shared" si="2"/>
        <v>0</v>
      </c>
      <c r="S135" s="198">
        <v>0</v>
      </c>
      <c r="T135" s="199">
        <f t="shared" si="3"/>
        <v>0</v>
      </c>
      <c r="U135" s="35"/>
      <c r="V135" s="35"/>
      <c r="W135" s="35"/>
      <c r="X135" s="35"/>
      <c r="Y135" s="35"/>
      <c r="Z135" s="35"/>
      <c r="AA135" s="35"/>
      <c r="AB135" s="35"/>
      <c r="AC135" s="35"/>
      <c r="AD135" s="35"/>
      <c r="AE135" s="35"/>
      <c r="AR135" s="200" t="s">
        <v>5301</v>
      </c>
      <c r="AT135" s="200" t="s">
        <v>294</v>
      </c>
      <c r="AU135" s="200" t="s">
        <v>120</v>
      </c>
      <c r="AY135" s="18" t="s">
        <v>292</v>
      </c>
      <c r="BE135" s="201">
        <f t="shared" si="4"/>
        <v>0</v>
      </c>
      <c r="BF135" s="201">
        <f t="shared" si="5"/>
        <v>0</v>
      </c>
      <c r="BG135" s="201">
        <f t="shared" si="6"/>
        <v>0</v>
      </c>
      <c r="BH135" s="201">
        <f t="shared" si="7"/>
        <v>0</v>
      </c>
      <c r="BI135" s="201">
        <f t="shared" si="8"/>
        <v>0</v>
      </c>
      <c r="BJ135" s="18" t="s">
        <v>120</v>
      </c>
      <c r="BK135" s="201">
        <f t="shared" si="9"/>
        <v>0</v>
      </c>
      <c r="BL135" s="18" t="s">
        <v>5301</v>
      </c>
      <c r="BM135" s="200" t="s">
        <v>7603</v>
      </c>
    </row>
    <row r="136" spans="1:65" s="2" customFormat="1" ht="16.5" customHeight="1">
      <c r="A136" s="35"/>
      <c r="B136" s="36"/>
      <c r="C136" s="189" t="s">
        <v>368</v>
      </c>
      <c r="D136" s="189" t="s">
        <v>294</v>
      </c>
      <c r="E136" s="190" t="s">
        <v>7604</v>
      </c>
      <c r="F136" s="191" t="s">
        <v>7605</v>
      </c>
      <c r="G136" s="192" t="s">
        <v>7606</v>
      </c>
      <c r="H136" s="193">
        <v>1</v>
      </c>
      <c r="I136" s="194"/>
      <c r="J136" s="195">
        <f t="shared" si="0"/>
        <v>0</v>
      </c>
      <c r="K136" s="191" t="s">
        <v>298</v>
      </c>
      <c r="L136" s="40"/>
      <c r="M136" s="196" t="s">
        <v>1</v>
      </c>
      <c r="N136" s="197" t="s">
        <v>43</v>
      </c>
      <c r="O136" s="72"/>
      <c r="P136" s="198">
        <f t="shared" si="1"/>
        <v>0</v>
      </c>
      <c r="Q136" s="198">
        <v>0</v>
      </c>
      <c r="R136" s="198">
        <f t="shared" si="2"/>
        <v>0</v>
      </c>
      <c r="S136" s="198">
        <v>0</v>
      </c>
      <c r="T136" s="199">
        <f t="shared" si="3"/>
        <v>0</v>
      </c>
      <c r="U136" s="35"/>
      <c r="V136" s="35"/>
      <c r="W136" s="35"/>
      <c r="X136" s="35"/>
      <c r="Y136" s="35"/>
      <c r="Z136" s="35"/>
      <c r="AA136" s="35"/>
      <c r="AB136" s="35"/>
      <c r="AC136" s="35"/>
      <c r="AD136" s="35"/>
      <c r="AE136" s="35"/>
      <c r="AR136" s="200" t="s">
        <v>5301</v>
      </c>
      <c r="AT136" s="200" t="s">
        <v>294</v>
      </c>
      <c r="AU136" s="200" t="s">
        <v>120</v>
      </c>
      <c r="AY136" s="18" t="s">
        <v>292</v>
      </c>
      <c r="BE136" s="201">
        <f t="shared" si="4"/>
        <v>0</v>
      </c>
      <c r="BF136" s="201">
        <f t="shared" si="5"/>
        <v>0</v>
      </c>
      <c r="BG136" s="201">
        <f t="shared" si="6"/>
        <v>0</v>
      </c>
      <c r="BH136" s="201">
        <f t="shared" si="7"/>
        <v>0</v>
      </c>
      <c r="BI136" s="201">
        <f t="shared" si="8"/>
        <v>0</v>
      </c>
      <c r="BJ136" s="18" t="s">
        <v>120</v>
      </c>
      <c r="BK136" s="201">
        <f t="shared" si="9"/>
        <v>0</v>
      </c>
      <c r="BL136" s="18" t="s">
        <v>5301</v>
      </c>
      <c r="BM136" s="200" t="s">
        <v>7607</v>
      </c>
    </row>
    <row r="137" spans="1:65" s="2" customFormat="1" ht="16.5" customHeight="1">
      <c r="A137" s="35"/>
      <c r="B137" s="36"/>
      <c r="C137" s="189" t="s">
        <v>372</v>
      </c>
      <c r="D137" s="189" t="s">
        <v>294</v>
      </c>
      <c r="E137" s="190" t="s">
        <v>7608</v>
      </c>
      <c r="F137" s="191" t="s">
        <v>7609</v>
      </c>
      <c r="G137" s="192" t="s">
        <v>5300</v>
      </c>
      <c r="H137" s="193">
        <v>1</v>
      </c>
      <c r="I137" s="194"/>
      <c r="J137" s="195">
        <f t="shared" si="0"/>
        <v>0</v>
      </c>
      <c r="K137" s="191" t="s">
        <v>298</v>
      </c>
      <c r="L137" s="40"/>
      <c r="M137" s="196" t="s">
        <v>1</v>
      </c>
      <c r="N137" s="197" t="s">
        <v>43</v>
      </c>
      <c r="O137" s="72"/>
      <c r="P137" s="198">
        <f t="shared" si="1"/>
        <v>0</v>
      </c>
      <c r="Q137" s="198">
        <v>0</v>
      </c>
      <c r="R137" s="198">
        <f t="shared" si="2"/>
        <v>0</v>
      </c>
      <c r="S137" s="198">
        <v>0</v>
      </c>
      <c r="T137" s="199">
        <f t="shared" si="3"/>
        <v>0</v>
      </c>
      <c r="U137" s="35"/>
      <c r="V137" s="35"/>
      <c r="W137" s="35"/>
      <c r="X137" s="35"/>
      <c r="Y137" s="35"/>
      <c r="Z137" s="35"/>
      <c r="AA137" s="35"/>
      <c r="AB137" s="35"/>
      <c r="AC137" s="35"/>
      <c r="AD137" s="35"/>
      <c r="AE137" s="35"/>
      <c r="AR137" s="200" t="s">
        <v>5301</v>
      </c>
      <c r="AT137" s="200" t="s">
        <v>294</v>
      </c>
      <c r="AU137" s="200" t="s">
        <v>120</v>
      </c>
      <c r="AY137" s="18" t="s">
        <v>292</v>
      </c>
      <c r="BE137" s="201">
        <f t="shared" si="4"/>
        <v>0</v>
      </c>
      <c r="BF137" s="201">
        <f t="shared" si="5"/>
        <v>0</v>
      </c>
      <c r="BG137" s="201">
        <f t="shared" si="6"/>
        <v>0</v>
      </c>
      <c r="BH137" s="201">
        <f t="shared" si="7"/>
        <v>0</v>
      </c>
      <c r="BI137" s="201">
        <f t="shared" si="8"/>
        <v>0</v>
      </c>
      <c r="BJ137" s="18" t="s">
        <v>120</v>
      </c>
      <c r="BK137" s="201">
        <f t="shared" si="9"/>
        <v>0</v>
      </c>
      <c r="BL137" s="18" t="s">
        <v>5301</v>
      </c>
      <c r="BM137" s="200" t="s">
        <v>7610</v>
      </c>
    </row>
    <row r="138" spans="1:65" s="12" customFormat="1" ht="22.9" customHeight="1">
      <c r="B138" s="173"/>
      <c r="C138" s="174"/>
      <c r="D138" s="175" t="s">
        <v>76</v>
      </c>
      <c r="E138" s="187" t="s">
        <v>5303</v>
      </c>
      <c r="F138" s="187" t="s">
        <v>5304</v>
      </c>
      <c r="G138" s="174"/>
      <c r="H138" s="174"/>
      <c r="I138" s="177"/>
      <c r="J138" s="188">
        <f>BK138</f>
        <v>0</v>
      </c>
      <c r="K138" s="174"/>
      <c r="L138" s="179"/>
      <c r="M138" s="180"/>
      <c r="N138" s="181"/>
      <c r="O138" s="181"/>
      <c r="P138" s="182">
        <f>SUM(P139:P140)</f>
        <v>0</v>
      </c>
      <c r="Q138" s="181"/>
      <c r="R138" s="182">
        <f>SUM(R139:R140)</f>
        <v>0</v>
      </c>
      <c r="S138" s="181"/>
      <c r="T138" s="183">
        <f>SUM(T139:T140)</f>
        <v>0</v>
      </c>
      <c r="AR138" s="184" t="s">
        <v>341</v>
      </c>
      <c r="AT138" s="185" t="s">
        <v>76</v>
      </c>
      <c r="AU138" s="185" t="s">
        <v>85</v>
      </c>
      <c r="AY138" s="184" t="s">
        <v>292</v>
      </c>
      <c r="BK138" s="186">
        <f>SUM(BK139:BK140)</f>
        <v>0</v>
      </c>
    </row>
    <row r="139" spans="1:65" s="2" customFormat="1" ht="16.5" customHeight="1">
      <c r="A139" s="35"/>
      <c r="B139" s="36"/>
      <c r="C139" s="189" t="s">
        <v>399</v>
      </c>
      <c r="D139" s="189" t="s">
        <v>294</v>
      </c>
      <c r="E139" s="190" t="s">
        <v>7132</v>
      </c>
      <c r="F139" s="191" t="s">
        <v>7133</v>
      </c>
      <c r="G139" s="192" t="s">
        <v>5300</v>
      </c>
      <c r="H139" s="193">
        <v>1</v>
      </c>
      <c r="I139" s="194"/>
      <c r="J139" s="195">
        <f>ROUND(I139*H139,2)</f>
        <v>0</v>
      </c>
      <c r="K139" s="191" t="s">
        <v>298</v>
      </c>
      <c r="L139" s="40"/>
      <c r="M139" s="196" t="s">
        <v>1</v>
      </c>
      <c r="N139" s="197" t="s">
        <v>43</v>
      </c>
      <c r="O139" s="72"/>
      <c r="P139" s="198">
        <f>O139*H139</f>
        <v>0</v>
      </c>
      <c r="Q139" s="198">
        <v>0</v>
      </c>
      <c r="R139" s="198">
        <f>Q139*H139</f>
        <v>0</v>
      </c>
      <c r="S139" s="198">
        <v>0</v>
      </c>
      <c r="T139" s="199">
        <f>S139*H139</f>
        <v>0</v>
      </c>
      <c r="U139" s="35"/>
      <c r="V139" s="35"/>
      <c r="W139" s="35"/>
      <c r="X139" s="35"/>
      <c r="Y139" s="35"/>
      <c r="Z139" s="35"/>
      <c r="AA139" s="35"/>
      <c r="AB139" s="35"/>
      <c r="AC139" s="35"/>
      <c r="AD139" s="35"/>
      <c r="AE139" s="35"/>
      <c r="AR139" s="200" t="s">
        <v>5301</v>
      </c>
      <c r="AT139" s="200" t="s">
        <v>294</v>
      </c>
      <c r="AU139" s="200" t="s">
        <v>120</v>
      </c>
      <c r="AY139" s="18" t="s">
        <v>292</v>
      </c>
      <c r="BE139" s="201">
        <f>IF(N139="základní",J139,0)</f>
        <v>0</v>
      </c>
      <c r="BF139" s="201">
        <f>IF(N139="snížená",J139,0)</f>
        <v>0</v>
      </c>
      <c r="BG139" s="201">
        <f>IF(N139="zákl. přenesená",J139,0)</f>
        <v>0</v>
      </c>
      <c r="BH139" s="201">
        <f>IF(N139="sníž. přenesená",J139,0)</f>
        <v>0</v>
      </c>
      <c r="BI139" s="201">
        <f>IF(N139="nulová",J139,0)</f>
        <v>0</v>
      </c>
      <c r="BJ139" s="18" t="s">
        <v>120</v>
      </c>
      <c r="BK139" s="201">
        <f>ROUND(I139*H139,2)</f>
        <v>0</v>
      </c>
      <c r="BL139" s="18" t="s">
        <v>5301</v>
      </c>
      <c r="BM139" s="200" t="s">
        <v>7611</v>
      </c>
    </row>
    <row r="140" spans="1:65" s="2" customFormat="1" ht="16.5" customHeight="1">
      <c r="A140" s="35"/>
      <c r="B140" s="36"/>
      <c r="C140" s="189" t="s">
        <v>404</v>
      </c>
      <c r="D140" s="189" t="s">
        <v>294</v>
      </c>
      <c r="E140" s="190" t="s">
        <v>7612</v>
      </c>
      <c r="F140" s="191" t="s">
        <v>7613</v>
      </c>
      <c r="G140" s="192" t="s">
        <v>5300</v>
      </c>
      <c r="H140" s="193">
        <v>1</v>
      </c>
      <c r="I140" s="194"/>
      <c r="J140" s="195">
        <f>ROUND(I140*H140,2)</f>
        <v>0</v>
      </c>
      <c r="K140" s="191" t="s">
        <v>298</v>
      </c>
      <c r="L140" s="40"/>
      <c r="M140" s="196" t="s">
        <v>1</v>
      </c>
      <c r="N140" s="197" t="s">
        <v>43</v>
      </c>
      <c r="O140" s="72"/>
      <c r="P140" s="198">
        <f>O140*H140</f>
        <v>0</v>
      </c>
      <c r="Q140" s="198">
        <v>0</v>
      </c>
      <c r="R140" s="198">
        <f>Q140*H140</f>
        <v>0</v>
      </c>
      <c r="S140" s="198">
        <v>0</v>
      </c>
      <c r="T140" s="199">
        <f>S140*H140</f>
        <v>0</v>
      </c>
      <c r="U140" s="35"/>
      <c r="V140" s="35"/>
      <c r="W140" s="35"/>
      <c r="X140" s="35"/>
      <c r="Y140" s="35"/>
      <c r="Z140" s="35"/>
      <c r="AA140" s="35"/>
      <c r="AB140" s="35"/>
      <c r="AC140" s="35"/>
      <c r="AD140" s="35"/>
      <c r="AE140" s="35"/>
      <c r="AR140" s="200" t="s">
        <v>5301</v>
      </c>
      <c r="AT140" s="200" t="s">
        <v>294</v>
      </c>
      <c r="AU140" s="200" t="s">
        <v>120</v>
      </c>
      <c r="AY140" s="18" t="s">
        <v>292</v>
      </c>
      <c r="BE140" s="201">
        <f>IF(N140="základní",J140,0)</f>
        <v>0</v>
      </c>
      <c r="BF140" s="201">
        <f>IF(N140="snížená",J140,0)</f>
        <v>0</v>
      </c>
      <c r="BG140" s="201">
        <f>IF(N140="zákl. přenesená",J140,0)</f>
        <v>0</v>
      </c>
      <c r="BH140" s="201">
        <f>IF(N140="sníž. přenesená",J140,0)</f>
        <v>0</v>
      </c>
      <c r="BI140" s="201">
        <f>IF(N140="nulová",J140,0)</f>
        <v>0</v>
      </c>
      <c r="BJ140" s="18" t="s">
        <v>120</v>
      </c>
      <c r="BK140" s="201">
        <f>ROUND(I140*H140,2)</f>
        <v>0</v>
      </c>
      <c r="BL140" s="18" t="s">
        <v>5301</v>
      </c>
      <c r="BM140" s="200" t="s">
        <v>7614</v>
      </c>
    </row>
    <row r="141" spans="1:65" s="12" customFormat="1" ht="22.9" customHeight="1">
      <c r="B141" s="173"/>
      <c r="C141" s="174"/>
      <c r="D141" s="175" t="s">
        <v>76</v>
      </c>
      <c r="E141" s="187" t="s">
        <v>77</v>
      </c>
      <c r="F141" s="187" t="s">
        <v>4441</v>
      </c>
      <c r="G141" s="174"/>
      <c r="H141" s="174"/>
      <c r="I141" s="177"/>
      <c r="J141" s="188">
        <f>BK141</f>
        <v>0</v>
      </c>
      <c r="K141" s="174"/>
      <c r="L141" s="179"/>
      <c r="M141" s="180"/>
      <c r="N141" s="181"/>
      <c r="O141" s="181"/>
      <c r="P141" s="182">
        <f>P142</f>
        <v>0</v>
      </c>
      <c r="Q141" s="181"/>
      <c r="R141" s="182">
        <f>R142</f>
        <v>0</v>
      </c>
      <c r="S141" s="181"/>
      <c r="T141" s="183">
        <f>T142</f>
        <v>0</v>
      </c>
      <c r="AR141" s="184" t="s">
        <v>341</v>
      </c>
      <c r="AT141" s="185" t="s">
        <v>76</v>
      </c>
      <c r="AU141" s="185" t="s">
        <v>85</v>
      </c>
      <c r="AY141" s="184" t="s">
        <v>292</v>
      </c>
      <c r="BK141" s="186">
        <f>BK142</f>
        <v>0</v>
      </c>
    </row>
    <row r="142" spans="1:65" s="2" customFormat="1" ht="66.75" customHeight="1">
      <c r="A142" s="35"/>
      <c r="B142" s="36"/>
      <c r="C142" s="189" t="s">
        <v>415</v>
      </c>
      <c r="D142" s="189" t="s">
        <v>294</v>
      </c>
      <c r="E142" s="190" t="s">
        <v>7615</v>
      </c>
      <c r="F142" s="191" t="s">
        <v>7616</v>
      </c>
      <c r="G142" s="192" t="s">
        <v>5300</v>
      </c>
      <c r="H142" s="193">
        <v>1</v>
      </c>
      <c r="I142" s="194"/>
      <c r="J142" s="195">
        <f>ROUND(I142*H142,2)</f>
        <v>0</v>
      </c>
      <c r="K142" s="191" t="s">
        <v>1</v>
      </c>
      <c r="L142" s="40"/>
      <c r="M142" s="196" t="s">
        <v>1</v>
      </c>
      <c r="N142" s="197" t="s">
        <v>43</v>
      </c>
      <c r="O142" s="72"/>
      <c r="P142" s="198">
        <f>O142*H142</f>
        <v>0</v>
      </c>
      <c r="Q142" s="198">
        <v>0</v>
      </c>
      <c r="R142" s="198">
        <f>Q142*H142</f>
        <v>0</v>
      </c>
      <c r="S142" s="198">
        <v>0</v>
      </c>
      <c r="T142" s="199">
        <f>S142*H142</f>
        <v>0</v>
      </c>
      <c r="U142" s="35"/>
      <c r="V142" s="35"/>
      <c r="W142" s="35"/>
      <c r="X142" s="35"/>
      <c r="Y142" s="35"/>
      <c r="Z142" s="35"/>
      <c r="AA142" s="35"/>
      <c r="AB142" s="35"/>
      <c r="AC142" s="35"/>
      <c r="AD142" s="35"/>
      <c r="AE142" s="35"/>
      <c r="AR142" s="200" t="s">
        <v>4790</v>
      </c>
      <c r="AT142" s="200" t="s">
        <v>294</v>
      </c>
      <c r="AU142" s="200" t="s">
        <v>120</v>
      </c>
      <c r="AY142" s="18" t="s">
        <v>292</v>
      </c>
      <c r="BE142" s="201">
        <f>IF(N142="základní",J142,0)</f>
        <v>0</v>
      </c>
      <c r="BF142" s="201">
        <f>IF(N142="snížená",J142,0)</f>
        <v>0</v>
      </c>
      <c r="BG142" s="201">
        <f>IF(N142="zákl. přenesená",J142,0)</f>
        <v>0</v>
      </c>
      <c r="BH142" s="201">
        <f>IF(N142="sníž. přenesená",J142,0)</f>
        <v>0</v>
      </c>
      <c r="BI142" s="201">
        <f>IF(N142="nulová",J142,0)</f>
        <v>0</v>
      </c>
      <c r="BJ142" s="18" t="s">
        <v>120</v>
      </c>
      <c r="BK142" s="201">
        <f>ROUND(I142*H142,2)</f>
        <v>0</v>
      </c>
      <c r="BL142" s="18" t="s">
        <v>4790</v>
      </c>
      <c r="BM142" s="200" t="s">
        <v>7617</v>
      </c>
    </row>
    <row r="143" spans="1:65" s="12" customFormat="1" ht="22.9" customHeight="1">
      <c r="B143" s="173"/>
      <c r="C143" s="174"/>
      <c r="D143" s="175" t="s">
        <v>76</v>
      </c>
      <c r="E143" s="187" t="s">
        <v>7135</v>
      </c>
      <c r="F143" s="187" t="s">
        <v>7136</v>
      </c>
      <c r="G143" s="174"/>
      <c r="H143" s="174"/>
      <c r="I143" s="177"/>
      <c r="J143" s="188">
        <f>BK143</f>
        <v>0</v>
      </c>
      <c r="K143" s="174"/>
      <c r="L143" s="179"/>
      <c r="M143" s="180"/>
      <c r="N143" s="181"/>
      <c r="O143" s="181"/>
      <c r="P143" s="182">
        <f>SUM(P144:P145)</f>
        <v>0</v>
      </c>
      <c r="Q143" s="181"/>
      <c r="R143" s="182">
        <f>SUM(R144:R145)</f>
        <v>0</v>
      </c>
      <c r="S143" s="181"/>
      <c r="T143" s="183">
        <f>SUM(T144:T145)</f>
        <v>0</v>
      </c>
      <c r="AR143" s="184" t="s">
        <v>341</v>
      </c>
      <c r="AT143" s="185" t="s">
        <v>76</v>
      </c>
      <c r="AU143" s="185" t="s">
        <v>85</v>
      </c>
      <c r="AY143" s="184" t="s">
        <v>292</v>
      </c>
      <c r="BK143" s="186">
        <f>SUM(BK144:BK145)</f>
        <v>0</v>
      </c>
    </row>
    <row r="144" spans="1:65" s="2" customFormat="1" ht="21.75" customHeight="1">
      <c r="A144" s="35"/>
      <c r="B144" s="36"/>
      <c r="C144" s="189" t="s">
        <v>8</v>
      </c>
      <c r="D144" s="189" t="s">
        <v>294</v>
      </c>
      <c r="E144" s="190" t="s">
        <v>7618</v>
      </c>
      <c r="F144" s="191" t="s">
        <v>7619</v>
      </c>
      <c r="G144" s="192" t="s">
        <v>5300</v>
      </c>
      <c r="H144" s="193">
        <v>1</v>
      </c>
      <c r="I144" s="194"/>
      <c r="J144" s="195">
        <f>ROUND(I144*H144,2)</f>
        <v>0</v>
      </c>
      <c r="K144" s="191" t="s">
        <v>298</v>
      </c>
      <c r="L144" s="40"/>
      <c r="M144" s="196" t="s">
        <v>1</v>
      </c>
      <c r="N144" s="197" t="s">
        <v>43</v>
      </c>
      <c r="O144" s="72"/>
      <c r="P144" s="198">
        <f>O144*H144</f>
        <v>0</v>
      </c>
      <c r="Q144" s="198">
        <v>0</v>
      </c>
      <c r="R144" s="198">
        <f>Q144*H144</f>
        <v>0</v>
      </c>
      <c r="S144" s="198">
        <v>0</v>
      </c>
      <c r="T144" s="199">
        <f>S144*H144</f>
        <v>0</v>
      </c>
      <c r="U144" s="35"/>
      <c r="V144" s="35"/>
      <c r="W144" s="35"/>
      <c r="X144" s="35"/>
      <c r="Y144" s="35"/>
      <c r="Z144" s="35"/>
      <c r="AA144" s="35"/>
      <c r="AB144" s="35"/>
      <c r="AC144" s="35"/>
      <c r="AD144" s="35"/>
      <c r="AE144" s="35"/>
      <c r="AR144" s="200" t="s">
        <v>5301</v>
      </c>
      <c r="AT144" s="200" t="s">
        <v>294</v>
      </c>
      <c r="AU144" s="200" t="s">
        <v>120</v>
      </c>
      <c r="AY144" s="18" t="s">
        <v>292</v>
      </c>
      <c r="BE144" s="201">
        <f>IF(N144="základní",J144,0)</f>
        <v>0</v>
      </c>
      <c r="BF144" s="201">
        <f>IF(N144="snížená",J144,0)</f>
        <v>0</v>
      </c>
      <c r="BG144" s="201">
        <f>IF(N144="zákl. přenesená",J144,0)</f>
        <v>0</v>
      </c>
      <c r="BH144" s="201">
        <f>IF(N144="sníž. přenesená",J144,0)</f>
        <v>0</v>
      </c>
      <c r="BI144" s="201">
        <f>IF(N144="nulová",J144,0)</f>
        <v>0</v>
      </c>
      <c r="BJ144" s="18" t="s">
        <v>120</v>
      </c>
      <c r="BK144" s="201">
        <f>ROUND(I144*H144,2)</f>
        <v>0</v>
      </c>
      <c r="BL144" s="18" t="s">
        <v>5301</v>
      </c>
      <c r="BM144" s="200" t="s">
        <v>7620</v>
      </c>
    </row>
    <row r="145" spans="1:51" s="14" customFormat="1" ht="22.5">
      <c r="B145" s="213"/>
      <c r="C145" s="214"/>
      <c r="D145" s="204" t="s">
        <v>301</v>
      </c>
      <c r="E145" s="215" t="s">
        <v>1</v>
      </c>
      <c r="F145" s="216" t="s">
        <v>7621</v>
      </c>
      <c r="G145" s="214"/>
      <c r="H145" s="217">
        <v>1</v>
      </c>
      <c r="I145" s="218"/>
      <c r="J145" s="214"/>
      <c r="K145" s="214"/>
      <c r="L145" s="219"/>
      <c r="M145" s="261"/>
      <c r="N145" s="262"/>
      <c r="O145" s="262"/>
      <c r="P145" s="262"/>
      <c r="Q145" s="262"/>
      <c r="R145" s="262"/>
      <c r="S145" s="262"/>
      <c r="T145" s="263"/>
      <c r="AT145" s="223" t="s">
        <v>301</v>
      </c>
      <c r="AU145" s="223" t="s">
        <v>120</v>
      </c>
      <c r="AV145" s="14" t="s">
        <v>120</v>
      </c>
      <c r="AW145" s="14" t="s">
        <v>32</v>
      </c>
      <c r="AX145" s="14" t="s">
        <v>85</v>
      </c>
      <c r="AY145" s="223" t="s">
        <v>292</v>
      </c>
    </row>
    <row r="146" spans="1:51" s="2" customFormat="1" ht="6.95" customHeight="1">
      <c r="A146" s="35"/>
      <c r="B146" s="55"/>
      <c r="C146" s="56"/>
      <c r="D146" s="56"/>
      <c r="E146" s="56"/>
      <c r="F146" s="56"/>
      <c r="G146" s="56"/>
      <c r="H146" s="56"/>
      <c r="I146" s="56"/>
      <c r="J146" s="56"/>
      <c r="K146" s="56"/>
      <c r="L146" s="40"/>
      <c r="M146" s="35"/>
      <c r="O146" s="35"/>
      <c r="P146" s="35"/>
      <c r="Q146" s="35"/>
      <c r="R146" s="35"/>
      <c r="S146" s="35"/>
      <c r="T146" s="35"/>
      <c r="U146" s="35"/>
      <c r="V146" s="35"/>
      <c r="W146" s="35"/>
      <c r="X146" s="35"/>
      <c r="Y146" s="35"/>
      <c r="Z146" s="35"/>
      <c r="AA146" s="35"/>
      <c r="AB146" s="35"/>
      <c r="AC146" s="35"/>
      <c r="AD146" s="35"/>
      <c r="AE146" s="35"/>
    </row>
  </sheetData>
  <sheetProtection algorithmName="SHA-512" hashValue="omqfGJycqMNWhX8aGrA02iDhZrcedXT/uT7mbUqhwWTkluHjW+AqKT9fILSnInKT7Wmzeo7sdObQnb1voezCUA==" saltValue="O0anRHxP6pAIOHxxcVtf5Jwegu0SkfcLi9AjRjUZ5ovgtYpnCfRjCEO5EocIcKpIs3hlN6V72mGCuneaWPdHhw==" spinCount="100000" sheet="1" objects="1" scenarios="1" formatColumns="0" formatRows="0" autoFilter="0"/>
  <autoFilter ref="C121:K145" xr:uid="{00000000-0009-0000-0000-000019000000}"/>
  <mergeCells count="9">
    <mergeCell ref="E87:H87"/>
    <mergeCell ref="E112:H112"/>
    <mergeCell ref="E114:H114"/>
    <mergeCell ref="L2:V2"/>
    <mergeCell ref="E7:H7"/>
    <mergeCell ref="E9:H9"/>
    <mergeCell ref="E18:H18"/>
    <mergeCell ref="E27:H27"/>
    <mergeCell ref="E85:H85"/>
  </mergeCell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  <drawing r:id="rId1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A00-000000000000}">
  <sheetPr>
    <pageSetUpPr fitToPage="1"/>
  </sheetPr>
  <dimension ref="A1:H1287"/>
  <sheetViews>
    <sheetView showGridLines="0" workbookViewId="0"/>
  </sheetViews>
  <sheetFormatPr defaultRowHeight="15"/>
  <cols>
    <col min="1" max="1" width="8.33203125" style="1" customWidth="1"/>
    <col min="2" max="2" width="1.6640625" style="1" customWidth="1"/>
    <col min="3" max="3" width="25" style="1" customWidth="1"/>
    <col min="4" max="4" width="75.83203125" style="1" customWidth="1"/>
    <col min="5" max="5" width="13.33203125" style="1" customWidth="1"/>
    <col min="6" max="6" width="20" style="1" customWidth="1"/>
    <col min="7" max="7" width="1.6640625" style="1" customWidth="1"/>
    <col min="8" max="8" width="8.33203125" style="1" customWidth="1"/>
  </cols>
  <sheetData>
    <row r="1" spans="1:8" s="1" customFormat="1" ht="11.25" customHeight="1"/>
    <row r="2" spans="1:8" s="1" customFormat="1" ht="36.950000000000003" customHeight="1"/>
    <row r="3" spans="1:8" s="1" customFormat="1" ht="6.95" customHeight="1">
      <c r="B3" s="110"/>
      <c r="C3" s="111"/>
      <c r="D3" s="111"/>
      <c r="E3" s="111"/>
      <c r="F3" s="111"/>
      <c r="G3" s="111"/>
      <c r="H3" s="21"/>
    </row>
    <row r="4" spans="1:8" s="1" customFormat="1" ht="24.95" customHeight="1">
      <c r="B4" s="21"/>
      <c r="C4" s="112" t="s">
        <v>7622</v>
      </c>
      <c r="H4" s="21"/>
    </row>
    <row r="5" spans="1:8" s="1" customFormat="1" ht="12" customHeight="1">
      <c r="B5" s="21"/>
      <c r="C5" s="267" t="s">
        <v>13</v>
      </c>
      <c r="D5" s="328" t="s">
        <v>14</v>
      </c>
      <c r="E5" s="321"/>
      <c r="F5" s="321"/>
      <c r="H5" s="21"/>
    </row>
    <row r="6" spans="1:8" s="1" customFormat="1" ht="36.950000000000003" customHeight="1">
      <c r="B6" s="21"/>
      <c r="C6" s="268" t="s">
        <v>16</v>
      </c>
      <c r="D6" s="332" t="s">
        <v>17</v>
      </c>
      <c r="E6" s="321"/>
      <c r="F6" s="321"/>
      <c r="H6" s="21"/>
    </row>
    <row r="7" spans="1:8" s="1" customFormat="1" ht="16.5" customHeight="1">
      <c r="B7" s="21"/>
      <c r="C7" s="114" t="s">
        <v>22</v>
      </c>
      <c r="D7" s="116" t="str">
        <f>'Rekapitulace stavby'!AN8</f>
        <v>4. 1. 2023</v>
      </c>
      <c r="H7" s="21"/>
    </row>
    <row r="8" spans="1:8" s="2" customFormat="1" ht="10.9" customHeight="1">
      <c r="A8" s="35"/>
      <c r="B8" s="40"/>
      <c r="C8" s="35"/>
      <c r="D8" s="35"/>
      <c r="E8" s="35"/>
      <c r="F8" s="35"/>
      <c r="G8" s="35"/>
      <c r="H8" s="40"/>
    </row>
    <row r="9" spans="1:8" s="11" customFormat="1" ht="29.25" customHeight="1">
      <c r="A9" s="162"/>
      <c r="B9" s="269"/>
      <c r="C9" s="270" t="s">
        <v>58</v>
      </c>
      <c r="D9" s="271" t="s">
        <v>59</v>
      </c>
      <c r="E9" s="271" t="s">
        <v>279</v>
      </c>
      <c r="F9" s="272" t="s">
        <v>7623</v>
      </c>
      <c r="G9" s="162"/>
      <c r="H9" s="269"/>
    </row>
    <row r="10" spans="1:8" s="2" customFormat="1" ht="26.45" customHeight="1">
      <c r="A10" s="35"/>
      <c r="B10" s="40"/>
      <c r="C10" s="273" t="s">
        <v>7624</v>
      </c>
      <c r="D10" s="273" t="s">
        <v>83</v>
      </c>
      <c r="E10" s="35"/>
      <c r="F10" s="35"/>
      <c r="G10" s="35"/>
      <c r="H10" s="40"/>
    </row>
    <row r="11" spans="1:8" s="2" customFormat="1" ht="16.899999999999999" customHeight="1">
      <c r="A11" s="35"/>
      <c r="B11" s="40"/>
      <c r="C11" s="274" t="s">
        <v>160</v>
      </c>
      <c r="D11" s="275" t="s">
        <v>161</v>
      </c>
      <c r="E11" s="276" t="s">
        <v>1</v>
      </c>
      <c r="F11" s="277">
        <v>4210.9359999999997</v>
      </c>
      <c r="G11" s="35"/>
      <c r="H11" s="40"/>
    </row>
    <row r="12" spans="1:8" s="2" customFormat="1" ht="16.899999999999999" customHeight="1">
      <c r="A12" s="35"/>
      <c r="B12" s="40"/>
      <c r="C12" s="278" t="s">
        <v>1</v>
      </c>
      <c r="D12" s="278" t="s">
        <v>309</v>
      </c>
      <c r="E12" s="18" t="s">
        <v>1</v>
      </c>
      <c r="F12" s="279">
        <v>0</v>
      </c>
      <c r="G12" s="35"/>
      <c r="H12" s="40"/>
    </row>
    <row r="13" spans="1:8" s="2" customFormat="1" ht="16.899999999999999" customHeight="1">
      <c r="A13" s="35"/>
      <c r="B13" s="40"/>
      <c r="C13" s="278" t="s">
        <v>1</v>
      </c>
      <c r="D13" s="278" t="s">
        <v>310</v>
      </c>
      <c r="E13" s="18" t="s">
        <v>1</v>
      </c>
      <c r="F13" s="279">
        <v>2483.788</v>
      </c>
      <c r="G13" s="35"/>
      <c r="H13" s="40"/>
    </row>
    <row r="14" spans="1:8" s="2" customFormat="1" ht="16.899999999999999" customHeight="1">
      <c r="A14" s="35"/>
      <c r="B14" s="40"/>
      <c r="C14" s="278" t="s">
        <v>1</v>
      </c>
      <c r="D14" s="278" t="s">
        <v>311</v>
      </c>
      <c r="E14" s="18" t="s">
        <v>1</v>
      </c>
      <c r="F14" s="279">
        <v>454.226</v>
      </c>
      <c r="G14" s="35"/>
      <c r="H14" s="40"/>
    </row>
    <row r="15" spans="1:8" s="2" customFormat="1" ht="16.899999999999999" customHeight="1">
      <c r="A15" s="35"/>
      <c r="B15" s="40"/>
      <c r="C15" s="278" t="s">
        <v>1</v>
      </c>
      <c r="D15" s="278" t="s">
        <v>312</v>
      </c>
      <c r="E15" s="18" t="s">
        <v>1</v>
      </c>
      <c r="F15" s="279">
        <v>82.253</v>
      </c>
      <c r="G15" s="35"/>
      <c r="H15" s="40"/>
    </row>
    <row r="16" spans="1:8" s="2" customFormat="1" ht="16.899999999999999" customHeight="1">
      <c r="A16" s="35"/>
      <c r="B16" s="40"/>
      <c r="C16" s="278" t="s">
        <v>1</v>
      </c>
      <c r="D16" s="278" t="s">
        <v>313</v>
      </c>
      <c r="E16" s="18" t="s">
        <v>1</v>
      </c>
      <c r="F16" s="279">
        <v>4.7329999999999997</v>
      </c>
      <c r="G16" s="35"/>
      <c r="H16" s="40"/>
    </row>
    <row r="17" spans="1:8" s="2" customFormat="1" ht="16.899999999999999" customHeight="1">
      <c r="A17" s="35"/>
      <c r="B17" s="40"/>
      <c r="C17" s="278" t="s">
        <v>1</v>
      </c>
      <c r="D17" s="278" t="s">
        <v>314</v>
      </c>
      <c r="E17" s="18" t="s">
        <v>1</v>
      </c>
      <c r="F17" s="279">
        <v>878.76599999999996</v>
      </c>
      <c r="G17" s="35"/>
      <c r="H17" s="40"/>
    </row>
    <row r="18" spans="1:8" s="2" customFormat="1" ht="16.899999999999999" customHeight="1">
      <c r="A18" s="35"/>
      <c r="B18" s="40"/>
      <c r="C18" s="278" t="s">
        <v>1</v>
      </c>
      <c r="D18" s="278" t="s">
        <v>315</v>
      </c>
      <c r="E18" s="18" t="s">
        <v>1</v>
      </c>
      <c r="F18" s="279">
        <v>307.17</v>
      </c>
      <c r="G18" s="35"/>
      <c r="H18" s="40"/>
    </row>
    <row r="19" spans="1:8" s="2" customFormat="1" ht="16.899999999999999" customHeight="1">
      <c r="A19" s="35"/>
      <c r="B19" s="40"/>
      <c r="C19" s="278" t="s">
        <v>160</v>
      </c>
      <c r="D19" s="278" t="s">
        <v>304</v>
      </c>
      <c r="E19" s="18" t="s">
        <v>1</v>
      </c>
      <c r="F19" s="279">
        <v>4210.9359999999997</v>
      </c>
      <c r="G19" s="35"/>
      <c r="H19" s="40"/>
    </row>
    <row r="20" spans="1:8" s="2" customFormat="1" ht="16.899999999999999" customHeight="1">
      <c r="A20" s="35"/>
      <c r="B20" s="40"/>
      <c r="C20" s="280" t="s">
        <v>7625</v>
      </c>
      <c r="D20" s="35"/>
      <c r="E20" s="35"/>
      <c r="F20" s="35"/>
      <c r="G20" s="35"/>
      <c r="H20" s="40"/>
    </row>
    <row r="21" spans="1:8" s="2" customFormat="1" ht="16.899999999999999" customHeight="1">
      <c r="A21" s="35"/>
      <c r="B21" s="40"/>
      <c r="C21" s="278" t="s">
        <v>305</v>
      </c>
      <c r="D21" s="278" t="s">
        <v>306</v>
      </c>
      <c r="E21" s="18" t="s">
        <v>307</v>
      </c>
      <c r="F21" s="279">
        <v>4210.9359999999997</v>
      </c>
      <c r="G21" s="35"/>
      <c r="H21" s="40"/>
    </row>
    <row r="22" spans="1:8" s="2" customFormat="1" ht="22.5">
      <c r="A22" s="35"/>
      <c r="B22" s="40"/>
      <c r="C22" s="278" t="s">
        <v>347</v>
      </c>
      <c r="D22" s="278" t="s">
        <v>348</v>
      </c>
      <c r="E22" s="18" t="s">
        <v>307</v>
      </c>
      <c r="F22" s="279">
        <v>4879.24</v>
      </c>
      <c r="G22" s="35"/>
      <c r="H22" s="40"/>
    </row>
    <row r="23" spans="1:8" s="2" customFormat="1" ht="16.899999999999999" customHeight="1">
      <c r="A23" s="35"/>
      <c r="B23" s="40"/>
      <c r="C23" s="274" t="s">
        <v>163</v>
      </c>
      <c r="D23" s="275" t="s">
        <v>164</v>
      </c>
      <c r="E23" s="276" t="s">
        <v>1</v>
      </c>
      <c r="F23" s="277">
        <v>1122.068</v>
      </c>
      <c r="G23" s="35"/>
      <c r="H23" s="40"/>
    </row>
    <row r="24" spans="1:8" s="2" customFormat="1" ht="16.899999999999999" customHeight="1">
      <c r="A24" s="35"/>
      <c r="B24" s="40"/>
      <c r="C24" s="278" t="s">
        <v>1</v>
      </c>
      <c r="D24" s="278" t="s">
        <v>321</v>
      </c>
      <c r="E24" s="18" t="s">
        <v>1</v>
      </c>
      <c r="F24" s="279">
        <v>0</v>
      </c>
      <c r="G24" s="35"/>
      <c r="H24" s="40"/>
    </row>
    <row r="25" spans="1:8" s="2" customFormat="1" ht="16.899999999999999" customHeight="1">
      <c r="A25" s="35"/>
      <c r="B25" s="40"/>
      <c r="C25" s="278" t="s">
        <v>1</v>
      </c>
      <c r="D25" s="278" t="s">
        <v>322</v>
      </c>
      <c r="E25" s="18" t="s">
        <v>1</v>
      </c>
      <c r="F25" s="279">
        <v>321.98399999999998</v>
      </c>
      <c r="G25" s="35"/>
      <c r="H25" s="40"/>
    </row>
    <row r="26" spans="1:8" s="2" customFormat="1" ht="16.899999999999999" customHeight="1">
      <c r="A26" s="35"/>
      <c r="B26" s="40"/>
      <c r="C26" s="278" t="s">
        <v>1</v>
      </c>
      <c r="D26" s="278" t="s">
        <v>323</v>
      </c>
      <c r="E26" s="18" t="s">
        <v>1</v>
      </c>
      <c r="F26" s="279">
        <v>85.137</v>
      </c>
      <c r="G26" s="35"/>
      <c r="H26" s="40"/>
    </row>
    <row r="27" spans="1:8" s="2" customFormat="1" ht="16.899999999999999" customHeight="1">
      <c r="A27" s="35"/>
      <c r="B27" s="40"/>
      <c r="C27" s="278" t="s">
        <v>1</v>
      </c>
      <c r="D27" s="278" t="s">
        <v>324</v>
      </c>
      <c r="E27" s="18" t="s">
        <v>1</v>
      </c>
      <c r="F27" s="279">
        <v>121.76600000000001</v>
      </c>
      <c r="G27" s="35"/>
      <c r="H27" s="40"/>
    </row>
    <row r="28" spans="1:8" s="2" customFormat="1" ht="16.899999999999999" customHeight="1">
      <c r="A28" s="35"/>
      <c r="B28" s="40"/>
      <c r="C28" s="278" t="s">
        <v>1</v>
      </c>
      <c r="D28" s="278" t="s">
        <v>325</v>
      </c>
      <c r="E28" s="18" t="s">
        <v>1</v>
      </c>
      <c r="F28" s="279">
        <v>42.493000000000002</v>
      </c>
      <c r="G28" s="35"/>
      <c r="H28" s="40"/>
    </row>
    <row r="29" spans="1:8" s="2" customFormat="1" ht="16.899999999999999" customHeight="1">
      <c r="A29" s="35"/>
      <c r="B29" s="40"/>
      <c r="C29" s="278" t="s">
        <v>1</v>
      </c>
      <c r="D29" s="278" t="s">
        <v>326</v>
      </c>
      <c r="E29" s="18" t="s">
        <v>1</v>
      </c>
      <c r="F29" s="279">
        <v>63.481999999999999</v>
      </c>
      <c r="G29" s="35"/>
      <c r="H29" s="40"/>
    </row>
    <row r="30" spans="1:8" s="2" customFormat="1" ht="16.899999999999999" customHeight="1">
      <c r="A30" s="35"/>
      <c r="B30" s="40"/>
      <c r="C30" s="278" t="s">
        <v>1</v>
      </c>
      <c r="D30" s="278" t="s">
        <v>327</v>
      </c>
      <c r="E30" s="18" t="s">
        <v>1</v>
      </c>
      <c r="F30" s="279">
        <v>42.569000000000003</v>
      </c>
      <c r="G30" s="35"/>
      <c r="H30" s="40"/>
    </row>
    <row r="31" spans="1:8" s="2" customFormat="1" ht="16.899999999999999" customHeight="1">
      <c r="A31" s="35"/>
      <c r="B31" s="40"/>
      <c r="C31" s="278" t="s">
        <v>1</v>
      </c>
      <c r="D31" s="278" t="s">
        <v>328</v>
      </c>
      <c r="E31" s="18" t="s">
        <v>1</v>
      </c>
      <c r="F31" s="279">
        <v>59.716999999999999</v>
      </c>
      <c r="G31" s="35"/>
      <c r="H31" s="40"/>
    </row>
    <row r="32" spans="1:8" s="2" customFormat="1" ht="16.899999999999999" customHeight="1">
      <c r="A32" s="35"/>
      <c r="B32" s="40"/>
      <c r="C32" s="278" t="s">
        <v>1</v>
      </c>
      <c r="D32" s="278" t="s">
        <v>329</v>
      </c>
      <c r="E32" s="18" t="s">
        <v>1</v>
      </c>
      <c r="F32" s="279">
        <v>178.63200000000001</v>
      </c>
      <c r="G32" s="35"/>
      <c r="H32" s="40"/>
    </row>
    <row r="33" spans="1:8" s="2" customFormat="1" ht="16.899999999999999" customHeight="1">
      <c r="A33" s="35"/>
      <c r="B33" s="40"/>
      <c r="C33" s="278" t="s">
        <v>1</v>
      </c>
      <c r="D33" s="278" t="s">
        <v>330</v>
      </c>
      <c r="E33" s="18" t="s">
        <v>1</v>
      </c>
      <c r="F33" s="279">
        <v>13.752000000000001</v>
      </c>
      <c r="G33" s="35"/>
      <c r="H33" s="40"/>
    </row>
    <row r="34" spans="1:8" s="2" customFormat="1" ht="16.899999999999999" customHeight="1">
      <c r="A34" s="35"/>
      <c r="B34" s="40"/>
      <c r="C34" s="278" t="s">
        <v>1</v>
      </c>
      <c r="D34" s="278" t="s">
        <v>331</v>
      </c>
      <c r="E34" s="18" t="s">
        <v>1</v>
      </c>
      <c r="F34" s="279">
        <v>0</v>
      </c>
      <c r="G34" s="35"/>
      <c r="H34" s="40"/>
    </row>
    <row r="35" spans="1:8" s="2" customFormat="1" ht="16.899999999999999" customHeight="1">
      <c r="A35" s="35"/>
      <c r="B35" s="40"/>
      <c r="C35" s="278" t="s">
        <v>1</v>
      </c>
      <c r="D35" s="278" t="s">
        <v>332</v>
      </c>
      <c r="E35" s="18" t="s">
        <v>1</v>
      </c>
      <c r="F35" s="279">
        <v>187.01599999999999</v>
      </c>
      <c r="G35" s="35"/>
      <c r="H35" s="40"/>
    </row>
    <row r="36" spans="1:8" s="2" customFormat="1" ht="16.899999999999999" customHeight="1">
      <c r="A36" s="35"/>
      <c r="B36" s="40"/>
      <c r="C36" s="278" t="s">
        <v>1</v>
      </c>
      <c r="D36" s="278" t="s">
        <v>333</v>
      </c>
      <c r="E36" s="18" t="s">
        <v>1</v>
      </c>
      <c r="F36" s="279">
        <v>0</v>
      </c>
      <c r="G36" s="35"/>
      <c r="H36" s="40"/>
    </row>
    <row r="37" spans="1:8" s="2" customFormat="1" ht="16.899999999999999" customHeight="1">
      <c r="A37" s="35"/>
      <c r="B37" s="40"/>
      <c r="C37" s="278" t="s">
        <v>1</v>
      </c>
      <c r="D37" s="278" t="s">
        <v>334</v>
      </c>
      <c r="E37" s="18" t="s">
        <v>1</v>
      </c>
      <c r="F37" s="279">
        <v>5.52</v>
      </c>
      <c r="G37" s="35"/>
      <c r="H37" s="40"/>
    </row>
    <row r="38" spans="1:8" s="2" customFormat="1" ht="16.899999999999999" customHeight="1">
      <c r="A38" s="35"/>
      <c r="B38" s="40"/>
      <c r="C38" s="278" t="s">
        <v>163</v>
      </c>
      <c r="D38" s="278" t="s">
        <v>304</v>
      </c>
      <c r="E38" s="18" t="s">
        <v>1</v>
      </c>
      <c r="F38" s="279">
        <v>1122.068</v>
      </c>
      <c r="G38" s="35"/>
      <c r="H38" s="40"/>
    </row>
    <row r="39" spans="1:8" s="2" customFormat="1" ht="16.899999999999999" customHeight="1">
      <c r="A39" s="35"/>
      <c r="B39" s="40"/>
      <c r="C39" s="280" t="s">
        <v>7625</v>
      </c>
      <c r="D39" s="35"/>
      <c r="E39" s="35"/>
      <c r="F39" s="35"/>
      <c r="G39" s="35"/>
      <c r="H39" s="40"/>
    </row>
    <row r="40" spans="1:8" s="2" customFormat="1" ht="22.5">
      <c r="A40" s="35"/>
      <c r="B40" s="40"/>
      <c r="C40" s="278" t="s">
        <v>318</v>
      </c>
      <c r="D40" s="278" t="s">
        <v>319</v>
      </c>
      <c r="E40" s="18" t="s">
        <v>307</v>
      </c>
      <c r="F40" s="279">
        <v>1122.068</v>
      </c>
      <c r="G40" s="35"/>
      <c r="H40" s="40"/>
    </row>
    <row r="41" spans="1:8" s="2" customFormat="1" ht="22.5">
      <c r="A41" s="35"/>
      <c r="B41" s="40"/>
      <c r="C41" s="278" t="s">
        <v>347</v>
      </c>
      <c r="D41" s="278" t="s">
        <v>348</v>
      </c>
      <c r="E41" s="18" t="s">
        <v>307</v>
      </c>
      <c r="F41" s="279">
        <v>4879.24</v>
      </c>
      <c r="G41" s="35"/>
      <c r="H41" s="40"/>
    </row>
    <row r="42" spans="1:8" s="2" customFormat="1" ht="16.899999999999999" customHeight="1">
      <c r="A42" s="35"/>
      <c r="B42" s="40"/>
      <c r="C42" s="274" t="s">
        <v>167</v>
      </c>
      <c r="D42" s="275" t="s">
        <v>168</v>
      </c>
      <c r="E42" s="276" t="s">
        <v>1</v>
      </c>
      <c r="F42" s="277">
        <v>2273.9</v>
      </c>
      <c r="G42" s="35"/>
      <c r="H42" s="40"/>
    </row>
    <row r="43" spans="1:8" s="2" customFormat="1" ht="16.899999999999999" customHeight="1">
      <c r="A43" s="35"/>
      <c r="B43" s="40"/>
      <c r="C43" s="278" t="s">
        <v>1</v>
      </c>
      <c r="D43" s="278" t="s">
        <v>1440</v>
      </c>
      <c r="E43" s="18" t="s">
        <v>1</v>
      </c>
      <c r="F43" s="279">
        <v>508.75</v>
      </c>
      <c r="G43" s="35"/>
      <c r="H43" s="40"/>
    </row>
    <row r="44" spans="1:8" s="2" customFormat="1" ht="16.899999999999999" customHeight="1">
      <c r="A44" s="35"/>
      <c r="B44" s="40"/>
      <c r="C44" s="278" t="s">
        <v>1</v>
      </c>
      <c r="D44" s="278" t="s">
        <v>1441</v>
      </c>
      <c r="E44" s="18" t="s">
        <v>1</v>
      </c>
      <c r="F44" s="279">
        <v>508.75</v>
      </c>
      <c r="G44" s="35"/>
      <c r="H44" s="40"/>
    </row>
    <row r="45" spans="1:8" s="2" customFormat="1" ht="16.899999999999999" customHeight="1">
      <c r="A45" s="35"/>
      <c r="B45" s="40"/>
      <c r="C45" s="278" t="s">
        <v>1</v>
      </c>
      <c r="D45" s="278" t="s">
        <v>1442</v>
      </c>
      <c r="E45" s="18" t="s">
        <v>1</v>
      </c>
      <c r="F45" s="279">
        <v>480.25</v>
      </c>
      <c r="G45" s="35"/>
      <c r="H45" s="40"/>
    </row>
    <row r="46" spans="1:8" s="2" customFormat="1" ht="16.899999999999999" customHeight="1">
      <c r="A46" s="35"/>
      <c r="B46" s="40"/>
      <c r="C46" s="278" t="s">
        <v>1</v>
      </c>
      <c r="D46" s="278" t="s">
        <v>1443</v>
      </c>
      <c r="E46" s="18" t="s">
        <v>1</v>
      </c>
      <c r="F46" s="279">
        <v>480.25</v>
      </c>
      <c r="G46" s="35"/>
      <c r="H46" s="40"/>
    </row>
    <row r="47" spans="1:8" s="2" customFormat="1" ht="16.899999999999999" customHeight="1">
      <c r="A47" s="35"/>
      <c r="B47" s="40"/>
      <c r="C47" s="278" t="s">
        <v>1</v>
      </c>
      <c r="D47" s="278" t="s">
        <v>1444</v>
      </c>
      <c r="E47" s="18" t="s">
        <v>1</v>
      </c>
      <c r="F47" s="279">
        <v>295.89999999999998</v>
      </c>
      <c r="G47" s="35"/>
      <c r="H47" s="40"/>
    </row>
    <row r="48" spans="1:8" s="2" customFormat="1" ht="16.899999999999999" customHeight="1">
      <c r="A48" s="35"/>
      <c r="B48" s="40"/>
      <c r="C48" s="278" t="s">
        <v>167</v>
      </c>
      <c r="D48" s="278" t="s">
        <v>304</v>
      </c>
      <c r="E48" s="18" t="s">
        <v>1</v>
      </c>
      <c r="F48" s="279">
        <v>2273.9</v>
      </c>
      <c r="G48" s="35"/>
      <c r="H48" s="40"/>
    </row>
    <row r="49" spans="1:8" s="2" customFormat="1" ht="16.899999999999999" customHeight="1">
      <c r="A49" s="35"/>
      <c r="B49" s="40"/>
      <c r="C49" s="280" t="s">
        <v>7625</v>
      </c>
      <c r="D49" s="35"/>
      <c r="E49" s="35"/>
      <c r="F49" s="35"/>
      <c r="G49" s="35"/>
      <c r="H49" s="40"/>
    </row>
    <row r="50" spans="1:8" s="2" customFormat="1" ht="22.5">
      <c r="A50" s="35"/>
      <c r="B50" s="40"/>
      <c r="C50" s="278" t="s">
        <v>1437</v>
      </c>
      <c r="D50" s="278" t="s">
        <v>1438</v>
      </c>
      <c r="E50" s="18" t="s">
        <v>297</v>
      </c>
      <c r="F50" s="279">
        <v>2273.9</v>
      </c>
      <c r="G50" s="35"/>
      <c r="H50" s="40"/>
    </row>
    <row r="51" spans="1:8" s="2" customFormat="1" ht="22.5">
      <c r="A51" s="35"/>
      <c r="B51" s="40"/>
      <c r="C51" s="278" t="s">
        <v>1446</v>
      </c>
      <c r="D51" s="278" t="s">
        <v>1447</v>
      </c>
      <c r="E51" s="18" t="s">
        <v>297</v>
      </c>
      <c r="F51" s="279">
        <v>545736</v>
      </c>
      <c r="G51" s="35"/>
      <c r="H51" s="40"/>
    </row>
    <row r="52" spans="1:8" s="2" customFormat="1" ht="22.5">
      <c r="A52" s="35"/>
      <c r="B52" s="40"/>
      <c r="C52" s="278" t="s">
        <v>1451</v>
      </c>
      <c r="D52" s="278" t="s">
        <v>1452</v>
      </c>
      <c r="E52" s="18" t="s">
        <v>297</v>
      </c>
      <c r="F52" s="279">
        <v>2273.9</v>
      </c>
      <c r="G52" s="35"/>
      <c r="H52" s="40"/>
    </row>
    <row r="53" spans="1:8" s="2" customFormat="1" ht="16.899999999999999" customHeight="1">
      <c r="A53" s="35"/>
      <c r="B53" s="40"/>
      <c r="C53" s="278" t="s">
        <v>1455</v>
      </c>
      <c r="D53" s="278" t="s">
        <v>1456</v>
      </c>
      <c r="E53" s="18" t="s">
        <v>297</v>
      </c>
      <c r="F53" s="279">
        <v>2273.9</v>
      </c>
      <c r="G53" s="35"/>
      <c r="H53" s="40"/>
    </row>
    <row r="54" spans="1:8" s="2" customFormat="1" ht="16.899999999999999" customHeight="1">
      <c r="A54" s="35"/>
      <c r="B54" s="40"/>
      <c r="C54" s="278" t="s">
        <v>1459</v>
      </c>
      <c r="D54" s="278" t="s">
        <v>1460</v>
      </c>
      <c r="E54" s="18" t="s">
        <v>297</v>
      </c>
      <c r="F54" s="279">
        <v>545736</v>
      </c>
      <c r="G54" s="35"/>
      <c r="H54" s="40"/>
    </row>
    <row r="55" spans="1:8" s="2" customFormat="1" ht="16.899999999999999" customHeight="1">
      <c r="A55" s="35"/>
      <c r="B55" s="40"/>
      <c r="C55" s="278" t="s">
        <v>1463</v>
      </c>
      <c r="D55" s="278" t="s">
        <v>1464</v>
      </c>
      <c r="E55" s="18" t="s">
        <v>297</v>
      </c>
      <c r="F55" s="279">
        <v>2273.9</v>
      </c>
      <c r="G55" s="35"/>
      <c r="H55" s="40"/>
    </row>
    <row r="56" spans="1:8" s="2" customFormat="1" ht="16.899999999999999" customHeight="1">
      <c r="A56" s="35"/>
      <c r="B56" s="40"/>
      <c r="C56" s="274" t="s">
        <v>170</v>
      </c>
      <c r="D56" s="275" t="s">
        <v>171</v>
      </c>
      <c r="E56" s="276" t="s">
        <v>1</v>
      </c>
      <c r="F56" s="277">
        <v>1683.6479999999999</v>
      </c>
      <c r="G56" s="35"/>
      <c r="H56" s="40"/>
    </row>
    <row r="57" spans="1:8" s="2" customFormat="1" ht="16.899999999999999" customHeight="1">
      <c r="A57" s="35"/>
      <c r="B57" s="40"/>
      <c r="C57" s="278" t="s">
        <v>1</v>
      </c>
      <c r="D57" s="278" t="s">
        <v>536</v>
      </c>
      <c r="E57" s="18" t="s">
        <v>1</v>
      </c>
      <c r="F57" s="279">
        <v>0</v>
      </c>
      <c r="G57" s="35"/>
      <c r="H57" s="40"/>
    </row>
    <row r="58" spans="1:8" s="2" customFormat="1" ht="16.899999999999999" customHeight="1">
      <c r="A58" s="35"/>
      <c r="B58" s="40"/>
      <c r="C58" s="278" t="s">
        <v>1</v>
      </c>
      <c r="D58" s="278" t="s">
        <v>2802</v>
      </c>
      <c r="E58" s="18" t="s">
        <v>1</v>
      </c>
      <c r="F58" s="279">
        <v>8.3119999999999994</v>
      </c>
      <c r="G58" s="35"/>
      <c r="H58" s="40"/>
    </row>
    <row r="59" spans="1:8" s="2" customFormat="1" ht="16.899999999999999" customHeight="1">
      <c r="A59" s="35"/>
      <c r="B59" s="40"/>
      <c r="C59" s="278" t="s">
        <v>1</v>
      </c>
      <c r="D59" s="278" t="s">
        <v>2803</v>
      </c>
      <c r="E59" s="18" t="s">
        <v>1</v>
      </c>
      <c r="F59" s="279">
        <v>8.2560000000000002</v>
      </c>
      <c r="G59" s="35"/>
      <c r="H59" s="40"/>
    </row>
    <row r="60" spans="1:8" s="2" customFormat="1" ht="16.899999999999999" customHeight="1">
      <c r="A60" s="35"/>
      <c r="B60" s="40"/>
      <c r="C60" s="278" t="s">
        <v>1</v>
      </c>
      <c r="D60" s="278" t="s">
        <v>2804</v>
      </c>
      <c r="E60" s="18" t="s">
        <v>1</v>
      </c>
      <c r="F60" s="279">
        <v>23.968</v>
      </c>
      <c r="G60" s="35"/>
      <c r="H60" s="40"/>
    </row>
    <row r="61" spans="1:8" s="2" customFormat="1" ht="16.899999999999999" customHeight="1">
      <c r="A61" s="35"/>
      <c r="B61" s="40"/>
      <c r="C61" s="278" t="s">
        <v>1</v>
      </c>
      <c r="D61" s="278" t="s">
        <v>2805</v>
      </c>
      <c r="E61" s="18" t="s">
        <v>1</v>
      </c>
      <c r="F61" s="279">
        <v>19.872</v>
      </c>
      <c r="G61" s="35"/>
      <c r="H61" s="40"/>
    </row>
    <row r="62" spans="1:8" s="2" customFormat="1" ht="16.899999999999999" customHeight="1">
      <c r="A62" s="35"/>
      <c r="B62" s="40"/>
      <c r="C62" s="278" t="s">
        <v>1</v>
      </c>
      <c r="D62" s="278" t="s">
        <v>2806</v>
      </c>
      <c r="E62" s="18" t="s">
        <v>1</v>
      </c>
      <c r="F62" s="279">
        <v>22.108000000000001</v>
      </c>
      <c r="G62" s="35"/>
      <c r="H62" s="40"/>
    </row>
    <row r="63" spans="1:8" s="2" customFormat="1" ht="16.899999999999999" customHeight="1">
      <c r="A63" s="35"/>
      <c r="B63" s="40"/>
      <c r="C63" s="278" t="s">
        <v>1</v>
      </c>
      <c r="D63" s="278" t="s">
        <v>2807</v>
      </c>
      <c r="E63" s="18" t="s">
        <v>1</v>
      </c>
      <c r="F63" s="279">
        <v>19.872</v>
      </c>
      <c r="G63" s="35"/>
      <c r="H63" s="40"/>
    </row>
    <row r="64" spans="1:8" s="2" customFormat="1" ht="16.899999999999999" customHeight="1">
      <c r="A64" s="35"/>
      <c r="B64" s="40"/>
      <c r="C64" s="278" t="s">
        <v>1</v>
      </c>
      <c r="D64" s="278" t="s">
        <v>2808</v>
      </c>
      <c r="E64" s="18" t="s">
        <v>1</v>
      </c>
      <c r="F64" s="279">
        <v>19.872</v>
      </c>
      <c r="G64" s="35"/>
      <c r="H64" s="40"/>
    </row>
    <row r="65" spans="1:8" s="2" customFormat="1" ht="16.899999999999999" customHeight="1">
      <c r="A65" s="35"/>
      <c r="B65" s="40"/>
      <c r="C65" s="278" t="s">
        <v>1</v>
      </c>
      <c r="D65" s="278" t="s">
        <v>2809</v>
      </c>
      <c r="E65" s="18" t="s">
        <v>1</v>
      </c>
      <c r="F65" s="279">
        <v>30.558</v>
      </c>
      <c r="G65" s="35"/>
      <c r="H65" s="40"/>
    </row>
    <row r="66" spans="1:8" s="2" customFormat="1" ht="16.899999999999999" customHeight="1">
      <c r="A66" s="35"/>
      <c r="B66" s="40"/>
      <c r="C66" s="278" t="s">
        <v>1</v>
      </c>
      <c r="D66" s="278" t="s">
        <v>2810</v>
      </c>
      <c r="E66" s="18" t="s">
        <v>1</v>
      </c>
      <c r="F66" s="279">
        <v>19.872</v>
      </c>
      <c r="G66" s="35"/>
      <c r="H66" s="40"/>
    </row>
    <row r="67" spans="1:8" s="2" customFormat="1" ht="16.899999999999999" customHeight="1">
      <c r="A67" s="35"/>
      <c r="B67" s="40"/>
      <c r="C67" s="278" t="s">
        <v>1</v>
      </c>
      <c r="D67" s="278" t="s">
        <v>2811</v>
      </c>
      <c r="E67" s="18" t="s">
        <v>1</v>
      </c>
      <c r="F67" s="279">
        <v>19.872</v>
      </c>
      <c r="G67" s="35"/>
      <c r="H67" s="40"/>
    </row>
    <row r="68" spans="1:8" s="2" customFormat="1" ht="16.899999999999999" customHeight="1">
      <c r="A68" s="35"/>
      <c r="B68" s="40"/>
      <c r="C68" s="278" t="s">
        <v>1</v>
      </c>
      <c r="D68" s="278" t="s">
        <v>2812</v>
      </c>
      <c r="E68" s="18" t="s">
        <v>1</v>
      </c>
      <c r="F68" s="279">
        <v>19.872</v>
      </c>
      <c r="G68" s="35"/>
      <c r="H68" s="40"/>
    </row>
    <row r="69" spans="1:8" s="2" customFormat="1" ht="16.899999999999999" customHeight="1">
      <c r="A69" s="35"/>
      <c r="B69" s="40"/>
      <c r="C69" s="278" t="s">
        <v>1</v>
      </c>
      <c r="D69" s="278" t="s">
        <v>2813</v>
      </c>
      <c r="E69" s="18" t="s">
        <v>1</v>
      </c>
      <c r="F69" s="279">
        <v>22.108000000000001</v>
      </c>
      <c r="G69" s="35"/>
      <c r="H69" s="40"/>
    </row>
    <row r="70" spans="1:8" s="2" customFormat="1" ht="16.899999999999999" customHeight="1">
      <c r="A70" s="35"/>
      <c r="B70" s="40"/>
      <c r="C70" s="278" t="s">
        <v>1</v>
      </c>
      <c r="D70" s="278" t="s">
        <v>2814</v>
      </c>
      <c r="E70" s="18" t="s">
        <v>1</v>
      </c>
      <c r="F70" s="279">
        <v>19.872</v>
      </c>
      <c r="G70" s="35"/>
      <c r="H70" s="40"/>
    </row>
    <row r="71" spans="1:8" s="2" customFormat="1" ht="16.899999999999999" customHeight="1">
      <c r="A71" s="35"/>
      <c r="B71" s="40"/>
      <c r="C71" s="278" t="s">
        <v>1</v>
      </c>
      <c r="D71" s="278" t="s">
        <v>2815</v>
      </c>
      <c r="E71" s="18" t="s">
        <v>1</v>
      </c>
      <c r="F71" s="279">
        <v>19.872</v>
      </c>
      <c r="G71" s="35"/>
      <c r="H71" s="40"/>
    </row>
    <row r="72" spans="1:8" s="2" customFormat="1" ht="16.899999999999999" customHeight="1">
      <c r="A72" s="35"/>
      <c r="B72" s="40"/>
      <c r="C72" s="278" t="s">
        <v>1</v>
      </c>
      <c r="D72" s="278" t="s">
        <v>2816</v>
      </c>
      <c r="E72" s="18" t="s">
        <v>1</v>
      </c>
      <c r="F72" s="279">
        <v>39.968000000000004</v>
      </c>
      <c r="G72" s="35"/>
      <c r="H72" s="40"/>
    </row>
    <row r="73" spans="1:8" s="2" customFormat="1" ht="16.899999999999999" customHeight="1">
      <c r="A73" s="35"/>
      <c r="B73" s="40"/>
      <c r="C73" s="278" t="s">
        <v>1</v>
      </c>
      <c r="D73" s="278" t="s">
        <v>2817</v>
      </c>
      <c r="E73" s="18" t="s">
        <v>1</v>
      </c>
      <c r="F73" s="279">
        <v>5.6559999999999997</v>
      </c>
      <c r="G73" s="35"/>
      <c r="H73" s="40"/>
    </row>
    <row r="74" spans="1:8" s="2" customFormat="1" ht="16.899999999999999" customHeight="1">
      <c r="A74" s="35"/>
      <c r="B74" s="40"/>
      <c r="C74" s="278" t="s">
        <v>1</v>
      </c>
      <c r="D74" s="278" t="s">
        <v>2818</v>
      </c>
      <c r="E74" s="18" t="s">
        <v>1</v>
      </c>
      <c r="F74" s="279">
        <v>4.5759999999999996</v>
      </c>
      <c r="G74" s="35"/>
      <c r="H74" s="40"/>
    </row>
    <row r="75" spans="1:8" s="2" customFormat="1" ht="16.899999999999999" customHeight="1">
      <c r="A75" s="35"/>
      <c r="B75" s="40"/>
      <c r="C75" s="278" t="s">
        <v>1</v>
      </c>
      <c r="D75" s="278" t="s">
        <v>2819</v>
      </c>
      <c r="E75" s="18" t="s">
        <v>1</v>
      </c>
      <c r="F75" s="279">
        <v>7.8719999999999999</v>
      </c>
      <c r="G75" s="35"/>
      <c r="H75" s="40"/>
    </row>
    <row r="76" spans="1:8" s="2" customFormat="1" ht="16.899999999999999" customHeight="1">
      <c r="A76" s="35"/>
      <c r="B76" s="40"/>
      <c r="C76" s="278" t="s">
        <v>1</v>
      </c>
      <c r="D76" s="278" t="s">
        <v>2820</v>
      </c>
      <c r="E76" s="18" t="s">
        <v>1</v>
      </c>
      <c r="F76" s="279">
        <v>15.916</v>
      </c>
      <c r="G76" s="35"/>
      <c r="H76" s="40"/>
    </row>
    <row r="77" spans="1:8" s="2" customFormat="1" ht="16.899999999999999" customHeight="1">
      <c r="A77" s="35"/>
      <c r="B77" s="40"/>
      <c r="C77" s="278" t="s">
        <v>1</v>
      </c>
      <c r="D77" s="278" t="s">
        <v>2821</v>
      </c>
      <c r="E77" s="18" t="s">
        <v>1</v>
      </c>
      <c r="F77" s="279">
        <v>4.5759999999999996</v>
      </c>
      <c r="G77" s="35"/>
      <c r="H77" s="40"/>
    </row>
    <row r="78" spans="1:8" s="2" customFormat="1" ht="16.899999999999999" customHeight="1">
      <c r="A78" s="35"/>
      <c r="B78" s="40"/>
      <c r="C78" s="278" t="s">
        <v>1</v>
      </c>
      <c r="D78" s="278" t="s">
        <v>2822</v>
      </c>
      <c r="E78" s="18" t="s">
        <v>1</v>
      </c>
      <c r="F78" s="279">
        <v>7.8719999999999999</v>
      </c>
      <c r="G78" s="35"/>
      <c r="H78" s="40"/>
    </row>
    <row r="79" spans="1:8" s="2" customFormat="1" ht="16.899999999999999" customHeight="1">
      <c r="A79" s="35"/>
      <c r="B79" s="40"/>
      <c r="C79" s="278" t="s">
        <v>1</v>
      </c>
      <c r="D79" s="278" t="s">
        <v>2823</v>
      </c>
      <c r="E79" s="18" t="s">
        <v>1</v>
      </c>
      <c r="F79" s="279">
        <v>15.916</v>
      </c>
      <c r="G79" s="35"/>
      <c r="H79" s="40"/>
    </row>
    <row r="80" spans="1:8" s="2" customFormat="1" ht="16.899999999999999" customHeight="1">
      <c r="A80" s="35"/>
      <c r="B80" s="40"/>
      <c r="C80" s="278" t="s">
        <v>1</v>
      </c>
      <c r="D80" s="278" t="s">
        <v>540</v>
      </c>
      <c r="E80" s="18" t="s">
        <v>1</v>
      </c>
      <c r="F80" s="279">
        <v>0</v>
      </c>
      <c r="G80" s="35"/>
      <c r="H80" s="40"/>
    </row>
    <row r="81" spans="1:8" s="2" customFormat="1" ht="16.899999999999999" customHeight="1">
      <c r="A81" s="35"/>
      <c r="B81" s="40"/>
      <c r="C81" s="278" t="s">
        <v>1</v>
      </c>
      <c r="D81" s="278" t="s">
        <v>2824</v>
      </c>
      <c r="E81" s="18" t="s">
        <v>1</v>
      </c>
      <c r="F81" s="279">
        <v>8.3119999999999994</v>
      </c>
      <c r="G81" s="35"/>
      <c r="H81" s="40"/>
    </row>
    <row r="82" spans="1:8" s="2" customFormat="1" ht="16.899999999999999" customHeight="1">
      <c r="A82" s="35"/>
      <c r="B82" s="40"/>
      <c r="C82" s="278" t="s">
        <v>1</v>
      </c>
      <c r="D82" s="278" t="s">
        <v>2825</v>
      </c>
      <c r="E82" s="18" t="s">
        <v>1</v>
      </c>
      <c r="F82" s="279">
        <v>8.2560000000000002</v>
      </c>
      <c r="G82" s="35"/>
      <c r="H82" s="40"/>
    </row>
    <row r="83" spans="1:8" s="2" customFormat="1" ht="16.899999999999999" customHeight="1">
      <c r="A83" s="35"/>
      <c r="B83" s="40"/>
      <c r="C83" s="278" t="s">
        <v>1</v>
      </c>
      <c r="D83" s="278" t="s">
        <v>2826</v>
      </c>
      <c r="E83" s="18" t="s">
        <v>1</v>
      </c>
      <c r="F83" s="279">
        <v>23.936</v>
      </c>
      <c r="G83" s="35"/>
      <c r="H83" s="40"/>
    </row>
    <row r="84" spans="1:8" s="2" customFormat="1" ht="16.899999999999999" customHeight="1">
      <c r="A84" s="35"/>
      <c r="B84" s="40"/>
      <c r="C84" s="278" t="s">
        <v>1</v>
      </c>
      <c r="D84" s="278" t="s">
        <v>2827</v>
      </c>
      <c r="E84" s="18" t="s">
        <v>1</v>
      </c>
      <c r="F84" s="279">
        <v>19.872</v>
      </c>
      <c r="G84" s="35"/>
      <c r="H84" s="40"/>
    </row>
    <row r="85" spans="1:8" s="2" customFormat="1" ht="16.899999999999999" customHeight="1">
      <c r="A85" s="35"/>
      <c r="B85" s="40"/>
      <c r="C85" s="278" t="s">
        <v>1</v>
      </c>
      <c r="D85" s="278" t="s">
        <v>2828</v>
      </c>
      <c r="E85" s="18" t="s">
        <v>1</v>
      </c>
      <c r="F85" s="279">
        <v>22.108000000000001</v>
      </c>
      <c r="G85" s="35"/>
      <c r="H85" s="40"/>
    </row>
    <row r="86" spans="1:8" s="2" customFormat="1" ht="16.899999999999999" customHeight="1">
      <c r="A86" s="35"/>
      <c r="B86" s="40"/>
      <c r="C86" s="278" t="s">
        <v>1</v>
      </c>
      <c r="D86" s="278" t="s">
        <v>2829</v>
      </c>
      <c r="E86" s="18" t="s">
        <v>1</v>
      </c>
      <c r="F86" s="279">
        <v>19.872</v>
      </c>
      <c r="G86" s="35"/>
      <c r="H86" s="40"/>
    </row>
    <row r="87" spans="1:8" s="2" customFormat="1" ht="16.899999999999999" customHeight="1">
      <c r="A87" s="35"/>
      <c r="B87" s="40"/>
      <c r="C87" s="278" t="s">
        <v>1</v>
      </c>
      <c r="D87" s="278" t="s">
        <v>2830</v>
      </c>
      <c r="E87" s="18" t="s">
        <v>1</v>
      </c>
      <c r="F87" s="279">
        <v>19.872</v>
      </c>
      <c r="G87" s="35"/>
      <c r="H87" s="40"/>
    </row>
    <row r="88" spans="1:8" s="2" customFormat="1" ht="16.899999999999999" customHeight="1">
      <c r="A88" s="35"/>
      <c r="B88" s="40"/>
      <c r="C88" s="278" t="s">
        <v>1</v>
      </c>
      <c r="D88" s="278" t="s">
        <v>2831</v>
      </c>
      <c r="E88" s="18" t="s">
        <v>1</v>
      </c>
      <c r="F88" s="279">
        <v>30.558</v>
      </c>
      <c r="G88" s="35"/>
      <c r="H88" s="40"/>
    </row>
    <row r="89" spans="1:8" s="2" customFormat="1" ht="16.899999999999999" customHeight="1">
      <c r="A89" s="35"/>
      <c r="B89" s="40"/>
      <c r="C89" s="278" t="s">
        <v>1</v>
      </c>
      <c r="D89" s="278" t="s">
        <v>2832</v>
      </c>
      <c r="E89" s="18" t="s">
        <v>1</v>
      </c>
      <c r="F89" s="279">
        <v>19.872</v>
      </c>
      <c r="G89" s="35"/>
      <c r="H89" s="40"/>
    </row>
    <row r="90" spans="1:8" s="2" customFormat="1" ht="16.899999999999999" customHeight="1">
      <c r="A90" s="35"/>
      <c r="B90" s="40"/>
      <c r="C90" s="278" t="s">
        <v>1</v>
      </c>
      <c r="D90" s="278" t="s">
        <v>2833</v>
      </c>
      <c r="E90" s="18" t="s">
        <v>1</v>
      </c>
      <c r="F90" s="279">
        <v>19.872</v>
      </c>
      <c r="G90" s="35"/>
      <c r="H90" s="40"/>
    </row>
    <row r="91" spans="1:8" s="2" customFormat="1" ht="16.899999999999999" customHeight="1">
      <c r="A91" s="35"/>
      <c r="B91" s="40"/>
      <c r="C91" s="278" t="s">
        <v>1</v>
      </c>
      <c r="D91" s="278" t="s">
        <v>2834</v>
      </c>
      <c r="E91" s="18" t="s">
        <v>1</v>
      </c>
      <c r="F91" s="279">
        <v>19.872</v>
      </c>
      <c r="G91" s="35"/>
      <c r="H91" s="40"/>
    </row>
    <row r="92" spans="1:8" s="2" customFormat="1" ht="16.899999999999999" customHeight="1">
      <c r="A92" s="35"/>
      <c r="B92" s="40"/>
      <c r="C92" s="278" t="s">
        <v>1</v>
      </c>
      <c r="D92" s="278" t="s">
        <v>2835</v>
      </c>
      <c r="E92" s="18" t="s">
        <v>1</v>
      </c>
      <c r="F92" s="279">
        <v>22.108000000000001</v>
      </c>
      <c r="G92" s="35"/>
      <c r="H92" s="40"/>
    </row>
    <row r="93" spans="1:8" s="2" customFormat="1" ht="16.899999999999999" customHeight="1">
      <c r="A93" s="35"/>
      <c r="B93" s="40"/>
      <c r="C93" s="278" t="s">
        <v>1</v>
      </c>
      <c r="D93" s="278" t="s">
        <v>2836</v>
      </c>
      <c r="E93" s="18" t="s">
        <v>1</v>
      </c>
      <c r="F93" s="279">
        <v>19.872</v>
      </c>
      <c r="G93" s="35"/>
      <c r="H93" s="40"/>
    </row>
    <row r="94" spans="1:8" s="2" customFormat="1" ht="16.899999999999999" customHeight="1">
      <c r="A94" s="35"/>
      <c r="B94" s="40"/>
      <c r="C94" s="278" t="s">
        <v>1</v>
      </c>
      <c r="D94" s="278" t="s">
        <v>2837</v>
      </c>
      <c r="E94" s="18" t="s">
        <v>1</v>
      </c>
      <c r="F94" s="279">
        <v>19.872</v>
      </c>
      <c r="G94" s="35"/>
      <c r="H94" s="40"/>
    </row>
    <row r="95" spans="1:8" s="2" customFormat="1" ht="16.899999999999999" customHeight="1">
      <c r="A95" s="35"/>
      <c r="B95" s="40"/>
      <c r="C95" s="278" t="s">
        <v>1</v>
      </c>
      <c r="D95" s="278" t="s">
        <v>2838</v>
      </c>
      <c r="E95" s="18" t="s">
        <v>1</v>
      </c>
      <c r="F95" s="279">
        <v>39.968000000000004</v>
      </c>
      <c r="G95" s="35"/>
      <c r="H95" s="40"/>
    </row>
    <row r="96" spans="1:8" s="2" customFormat="1" ht="16.899999999999999" customHeight="1">
      <c r="A96" s="35"/>
      <c r="B96" s="40"/>
      <c r="C96" s="278" t="s">
        <v>1</v>
      </c>
      <c r="D96" s="278" t="s">
        <v>2839</v>
      </c>
      <c r="E96" s="18" t="s">
        <v>1</v>
      </c>
      <c r="F96" s="279">
        <v>5.9779999999999998</v>
      </c>
      <c r="G96" s="35"/>
      <c r="H96" s="40"/>
    </row>
    <row r="97" spans="1:8" s="2" customFormat="1" ht="16.899999999999999" customHeight="1">
      <c r="A97" s="35"/>
      <c r="B97" s="40"/>
      <c r="C97" s="278" t="s">
        <v>1</v>
      </c>
      <c r="D97" s="278" t="s">
        <v>2840</v>
      </c>
      <c r="E97" s="18" t="s">
        <v>1</v>
      </c>
      <c r="F97" s="279">
        <v>6.3760000000000003</v>
      </c>
      <c r="G97" s="35"/>
      <c r="H97" s="40"/>
    </row>
    <row r="98" spans="1:8" s="2" customFormat="1" ht="16.899999999999999" customHeight="1">
      <c r="A98" s="35"/>
      <c r="B98" s="40"/>
      <c r="C98" s="278" t="s">
        <v>1</v>
      </c>
      <c r="D98" s="278" t="s">
        <v>2841</v>
      </c>
      <c r="E98" s="18" t="s">
        <v>1</v>
      </c>
      <c r="F98" s="279">
        <v>6.8639999999999999</v>
      </c>
      <c r="G98" s="35"/>
      <c r="H98" s="40"/>
    </row>
    <row r="99" spans="1:8" s="2" customFormat="1" ht="16.899999999999999" customHeight="1">
      <c r="A99" s="35"/>
      <c r="B99" s="40"/>
      <c r="C99" s="278" t="s">
        <v>1</v>
      </c>
      <c r="D99" s="278" t="s">
        <v>2842</v>
      </c>
      <c r="E99" s="18" t="s">
        <v>1</v>
      </c>
      <c r="F99" s="279">
        <v>6.9119999999999999</v>
      </c>
      <c r="G99" s="35"/>
      <c r="H99" s="40"/>
    </row>
    <row r="100" spans="1:8" s="2" customFormat="1" ht="16.899999999999999" customHeight="1">
      <c r="A100" s="35"/>
      <c r="B100" s="40"/>
      <c r="C100" s="278" t="s">
        <v>1</v>
      </c>
      <c r="D100" s="278" t="s">
        <v>2843</v>
      </c>
      <c r="E100" s="18" t="s">
        <v>1</v>
      </c>
      <c r="F100" s="279">
        <v>20.677</v>
      </c>
      <c r="G100" s="35"/>
      <c r="H100" s="40"/>
    </row>
    <row r="101" spans="1:8" s="2" customFormat="1" ht="16.899999999999999" customHeight="1">
      <c r="A101" s="35"/>
      <c r="B101" s="40"/>
      <c r="C101" s="278" t="s">
        <v>1</v>
      </c>
      <c r="D101" s="278" t="s">
        <v>544</v>
      </c>
      <c r="E101" s="18" t="s">
        <v>1</v>
      </c>
      <c r="F101" s="279">
        <v>0</v>
      </c>
      <c r="G101" s="35"/>
      <c r="H101" s="40"/>
    </row>
    <row r="102" spans="1:8" s="2" customFormat="1" ht="16.899999999999999" customHeight="1">
      <c r="A102" s="35"/>
      <c r="B102" s="40"/>
      <c r="C102" s="278" t="s">
        <v>1</v>
      </c>
      <c r="D102" s="278" t="s">
        <v>2844</v>
      </c>
      <c r="E102" s="18" t="s">
        <v>1</v>
      </c>
      <c r="F102" s="279">
        <v>8.3119999999999994</v>
      </c>
      <c r="G102" s="35"/>
      <c r="H102" s="40"/>
    </row>
    <row r="103" spans="1:8" s="2" customFormat="1" ht="16.899999999999999" customHeight="1">
      <c r="A103" s="35"/>
      <c r="B103" s="40"/>
      <c r="C103" s="278" t="s">
        <v>1</v>
      </c>
      <c r="D103" s="278" t="s">
        <v>2845</v>
      </c>
      <c r="E103" s="18" t="s">
        <v>1</v>
      </c>
      <c r="F103" s="279">
        <v>23.984000000000002</v>
      </c>
      <c r="G103" s="35"/>
      <c r="H103" s="40"/>
    </row>
    <row r="104" spans="1:8" s="2" customFormat="1" ht="16.899999999999999" customHeight="1">
      <c r="A104" s="35"/>
      <c r="B104" s="40"/>
      <c r="C104" s="278" t="s">
        <v>1</v>
      </c>
      <c r="D104" s="278" t="s">
        <v>2846</v>
      </c>
      <c r="E104" s="18" t="s">
        <v>1</v>
      </c>
      <c r="F104" s="279">
        <v>8.2560000000000002</v>
      </c>
      <c r="G104" s="35"/>
      <c r="H104" s="40"/>
    </row>
    <row r="105" spans="1:8" s="2" customFormat="1" ht="16.899999999999999" customHeight="1">
      <c r="A105" s="35"/>
      <c r="B105" s="40"/>
      <c r="C105" s="278" t="s">
        <v>1</v>
      </c>
      <c r="D105" s="278" t="s">
        <v>2847</v>
      </c>
      <c r="E105" s="18" t="s">
        <v>1</v>
      </c>
      <c r="F105" s="279">
        <v>27.945</v>
      </c>
      <c r="G105" s="35"/>
      <c r="H105" s="40"/>
    </row>
    <row r="106" spans="1:8" s="2" customFormat="1" ht="16.899999999999999" customHeight="1">
      <c r="A106" s="35"/>
      <c r="B106" s="40"/>
      <c r="C106" s="278" t="s">
        <v>1</v>
      </c>
      <c r="D106" s="278" t="s">
        <v>2848</v>
      </c>
      <c r="E106" s="18" t="s">
        <v>1</v>
      </c>
      <c r="F106" s="279">
        <v>19.872</v>
      </c>
      <c r="G106" s="35"/>
      <c r="H106" s="40"/>
    </row>
    <row r="107" spans="1:8" s="2" customFormat="1" ht="16.899999999999999" customHeight="1">
      <c r="A107" s="35"/>
      <c r="B107" s="40"/>
      <c r="C107" s="278" t="s">
        <v>1</v>
      </c>
      <c r="D107" s="278" t="s">
        <v>2849</v>
      </c>
      <c r="E107" s="18" t="s">
        <v>1</v>
      </c>
      <c r="F107" s="279">
        <v>19.872</v>
      </c>
      <c r="G107" s="35"/>
      <c r="H107" s="40"/>
    </row>
    <row r="108" spans="1:8" s="2" customFormat="1" ht="16.899999999999999" customHeight="1">
      <c r="A108" s="35"/>
      <c r="B108" s="40"/>
      <c r="C108" s="278" t="s">
        <v>1</v>
      </c>
      <c r="D108" s="278" t="s">
        <v>2850</v>
      </c>
      <c r="E108" s="18" t="s">
        <v>1</v>
      </c>
      <c r="F108" s="279">
        <v>19.872</v>
      </c>
      <c r="G108" s="35"/>
      <c r="H108" s="40"/>
    </row>
    <row r="109" spans="1:8" s="2" customFormat="1" ht="16.899999999999999" customHeight="1">
      <c r="A109" s="35"/>
      <c r="B109" s="40"/>
      <c r="C109" s="278" t="s">
        <v>1</v>
      </c>
      <c r="D109" s="278" t="s">
        <v>2851</v>
      </c>
      <c r="E109" s="18" t="s">
        <v>1</v>
      </c>
      <c r="F109" s="279">
        <v>30.558</v>
      </c>
      <c r="G109" s="35"/>
      <c r="H109" s="40"/>
    </row>
    <row r="110" spans="1:8" s="2" customFormat="1" ht="16.899999999999999" customHeight="1">
      <c r="A110" s="35"/>
      <c r="B110" s="40"/>
      <c r="C110" s="278" t="s">
        <v>1</v>
      </c>
      <c r="D110" s="278" t="s">
        <v>2852</v>
      </c>
      <c r="E110" s="18" t="s">
        <v>1</v>
      </c>
      <c r="F110" s="279">
        <v>19.872</v>
      </c>
      <c r="G110" s="35"/>
      <c r="H110" s="40"/>
    </row>
    <row r="111" spans="1:8" s="2" customFormat="1" ht="16.899999999999999" customHeight="1">
      <c r="A111" s="35"/>
      <c r="B111" s="40"/>
      <c r="C111" s="278" t="s">
        <v>1</v>
      </c>
      <c r="D111" s="278" t="s">
        <v>2853</v>
      </c>
      <c r="E111" s="18" t="s">
        <v>1</v>
      </c>
      <c r="F111" s="279">
        <v>19.872</v>
      </c>
      <c r="G111" s="35"/>
      <c r="H111" s="40"/>
    </row>
    <row r="112" spans="1:8" s="2" customFormat="1" ht="16.899999999999999" customHeight="1">
      <c r="A112" s="35"/>
      <c r="B112" s="40"/>
      <c r="C112" s="278" t="s">
        <v>1</v>
      </c>
      <c r="D112" s="278" t="s">
        <v>2854</v>
      </c>
      <c r="E112" s="18" t="s">
        <v>1</v>
      </c>
      <c r="F112" s="279">
        <v>19.872</v>
      </c>
      <c r="G112" s="35"/>
      <c r="H112" s="40"/>
    </row>
    <row r="113" spans="1:8" s="2" customFormat="1" ht="16.899999999999999" customHeight="1">
      <c r="A113" s="35"/>
      <c r="B113" s="40"/>
      <c r="C113" s="278" t="s">
        <v>1</v>
      </c>
      <c r="D113" s="278" t="s">
        <v>2855</v>
      </c>
      <c r="E113" s="18" t="s">
        <v>1</v>
      </c>
      <c r="F113" s="279">
        <v>22.108000000000001</v>
      </c>
      <c r="G113" s="35"/>
      <c r="H113" s="40"/>
    </row>
    <row r="114" spans="1:8" s="2" customFormat="1" ht="16.899999999999999" customHeight="1">
      <c r="A114" s="35"/>
      <c r="B114" s="40"/>
      <c r="C114" s="278" t="s">
        <v>1</v>
      </c>
      <c r="D114" s="278" t="s">
        <v>2856</v>
      </c>
      <c r="E114" s="18" t="s">
        <v>1</v>
      </c>
      <c r="F114" s="279">
        <v>19.872</v>
      </c>
      <c r="G114" s="35"/>
      <c r="H114" s="40"/>
    </row>
    <row r="115" spans="1:8" s="2" customFormat="1" ht="16.899999999999999" customHeight="1">
      <c r="A115" s="35"/>
      <c r="B115" s="40"/>
      <c r="C115" s="278" t="s">
        <v>1</v>
      </c>
      <c r="D115" s="278" t="s">
        <v>2857</v>
      </c>
      <c r="E115" s="18" t="s">
        <v>1</v>
      </c>
      <c r="F115" s="279">
        <v>19.872</v>
      </c>
      <c r="G115" s="35"/>
      <c r="H115" s="40"/>
    </row>
    <row r="116" spans="1:8" s="2" customFormat="1" ht="16.899999999999999" customHeight="1">
      <c r="A116" s="35"/>
      <c r="B116" s="40"/>
      <c r="C116" s="278" t="s">
        <v>1</v>
      </c>
      <c r="D116" s="278" t="s">
        <v>2858</v>
      </c>
      <c r="E116" s="18" t="s">
        <v>1</v>
      </c>
      <c r="F116" s="279">
        <v>43.207999999999998</v>
      </c>
      <c r="G116" s="35"/>
      <c r="H116" s="40"/>
    </row>
    <row r="117" spans="1:8" s="2" customFormat="1" ht="16.899999999999999" customHeight="1">
      <c r="A117" s="35"/>
      <c r="B117" s="40"/>
      <c r="C117" s="278" t="s">
        <v>1</v>
      </c>
      <c r="D117" s="278" t="s">
        <v>2859</v>
      </c>
      <c r="E117" s="18" t="s">
        <v>1</v>
      </c>
      <c r="F117" s="279">
        <v>11.343999999999999</v>
      </c>
      <c r="G117" s="35"/>
      <c r="H117" s="40"/>
    </row>
    <row r="118" spans="1:8" s="2" customFormat="1" ht="16.899999999999999" customHeight="1">
      <c r="A118" s="35"/>
      <c r="B118" s="40"/>
      <c r="C118" s="278" t="s">
        <v>1</v>
      </c>
      <c r="D118" s="278" t="s">
        <v>2817</v>
      </c>
      <c r="E118" s="18" t="s">
        <v>1</v>
      </c>
      <c r="F118" s="279">
        <v>5.6559999999999997</v>
      </c>
      <c r="G118" s="35"/>
      <c r="H118" s="40"/>
    </row>
    <row r="119" spans="1:8" s="2" customFormat="1" ht="16.899999999999999" customHeight="1">
      <c r="A119" s="35"/>
      <c r="B119" s="40"/>
      <c r="C119" s="278" t="s">
        <v>1</v>
      </c>
      <c r="D119" s="278" t="s">
        <v>2860</v>
      </c>
      <c r="E119" s="18" t="s">
        <v>1</v>
      </c>
      <c r="F119" s="279">
        <v>14.56</v>
      </c>
      <c r="G119" s="35"/>
      <c r="H119" s="40"/>
    </row>
    <row r="120" spans="1:8" s="2" customFormat="1" ht="16.899999999999999" customHeight="1">
      <c r="A120" s="35"/>
      <c r="B120" s="40"/>
      <c r="C120" s="278" t="s">
        <v>1</v>
      </c>
      <c r="D120" s="278" t="s">
        <v>547</v>
      </c>
      <c r="E120" s="18" t="s">
        <v>1</v>
      </c>
      <c r="F120" s="279">
        <v>0</v>
      </c>
      <c r="G120" s="35"/>
      <c r="H120" s="40"/>
    </row>
    <row r="121" spans="1:8" s="2" customFormat="1" ht="16.899999999999999" customHeight="1">
      <c r="A121" s="35"/>
      <c r="B121" s="40"/>
      <c r="C121" s="278" t="s">
        <v>1</v>
      </c>
      <c r="D121" s="278" t="s">
        <v>2824</v>
      </c>
      <c r="E121" s="18" t="s">
        <v>1</v>
      </c>
      <c r="F121" s="279">
        <v>8.3119999999999994</v>
      </c>
      <c r="G121" s="35"/>
      <c r="H121" s="40"/>
    </row>
    <row r="122" spans="1:8" s="2" customFormat="1" ht="16.899999999999999" customHeight="1">
      <c r="A122" s="35"/>
      <c r="B122" s="40"/>
      <c r="C122" s="278" t="s">
        <v>1</v>
      </c>
      <c r="D122" s="278" t="s">
        <v>2861</v>
      </c>
      <c r="E122" s="18" t="s">
        <v>1</v>
      </c>
      <c r="F122" s="279">
        <v>23.984000000000002</v>
      </c>
      <c r="G122" s="35"/>
      <c r="H122" s="40"/>
    </row>
    <row r="123" spans="1:8" s="2" customFormat="1" ht="16.899999999999999" customHeight="1">
      <c r="A123" s="35"/>
      <c r="B123" s="40"/>
      <c r="C123" s="278" t="s">
        <v>1</v>
      </c>
      <c r="D123" s="278" t="s">
        <v>2862</v>
      </c>
      <c r="E123" s="18" t="s">
        <v>1</v>
      </c>
      <c r="F123" s="279">
        <v>8.2560000000000002</v>
      </c>
      <c r="G123" s="35"/>
      <c r="H123" s="40"/>
    </row>
    <row r="124" spans="1:8" s="2" customFormat="1" ht="16.899999999999999" customHeight="1">
      <c r="A124" s="35"/>
      <c r="B124" s="40"/>
      <c r="C124" s="278" t="s">
        <v>1</v>
      </c>
      <c r="D124" s="278" t="s">
        <v>2863</v>
      </c>
      <c r="E124" s="18" t="s">
        <v>1</v>
      </c>
      <c r="F124" s="279">
        <v>19.872</v>
      </c>
      <c r="G124" s="35"/>
      <c r="H124" s="40"/>
    </row>
    <row r="125" spans="1:8" s="2" customFormat="1" ht="16.899999999999999" customHeight="1">
      <c r="A125" s="35"/>
      <c r="B125" s="40"/>
      <c r="C125" s="278" t="s">
        <v>1</v>
      </c>
      <c r="D125" s="278" t="s">
        <v>2864</v>
      </c>
      <c r="E125" s="18" t="s">
        <v>1</v>
      </c>
      <c r="F125" s="279">
        <v>22.108000000000001</v>
      </c>
      <c r="G125" s="35"/>
      <c r="H125" s="40"/>
    </row>
    <row r="126" spans="1:8" s="2" customFormat="1" ht="16.899999999999999" customHeight="1">
      <c r="A126" s="35"/>
      <c r="B126" s="40"/>
      <c r="C126" s="278" t="s">
        <v>1</v>
      </c>
      <c r="D126" s="278" t="s">
        <v>2865</v>
      </c>
      <c r="E126" s="18" t="s">
        <v>1</v>
      </c>
      <c r="F126" s="279">
        <v>19.872</v>
      </c>
      <c r="G126" s="35"/>
      <c r="H126" s="40"/>
    </row>
    <row r="127" spans="1:8" s="2" customFormat="1" ht="16.899999999999999" customHeight="1">
      <c r="A127" s="35"/>
      <c r="B127" s="40"/>
      <c r="C127" s="278" t="s">
        <v>1</v>
      </c>
      <c r="D127" s="278" t="s">
        <v>2866</v>
      </c>
      <c r="E127" s="18" t="s">
        <v>1</v>
      </c>
      <c r="F127" s="279">
        <v>19.872</v>
      </c>
      <c r="G127" s="35"/>
      <c r="H127" s="40"/>
    </row>
    <row r="128" spans="1:8" s="2" customFormat="1" ht="16.899999999999999" customHeight="1">
      <c r="A128" s="35"/>
      <c r="B128" s="40"/>
      <c r="C128" s="278" t="s">
        <v>1</v>
      </c>
      <c r="D128" s="278" t="s">
        <v>2867</v>
      </c>
      <c r="E128" s="18" t="s">
        <v>1</v>
      </c>
      <c r="F128" s="279">
        <v>30.558</v>
      </c>
      <c r="G128" s="35"/>
      <c r="H128" s="40"/>
    </row>
    <row r="129" spans="1:8" s="2" customFormat="1" ht="16.899999999999999" customHeight="1">
      <c r="A129" s="35"/>
      <c r="B129" s="40"/>
      <c r="C129" s="278" t="s">
        <v>1</v>
      </c>
      <c r="D129" s="278" t="s">
        <v>2868</v>
      </c>
      <c r="E129" s="18" t="s">
        <v>1</v>
      </c>
      <c r="F129" s="279">
        <v>19.872</v>
      </c>
      <c r="G129" s="35"/>
      <c r="H129" s="40"/>
    </row>
    <row r="130" spans="1:8" s="2" customFormat="1" ht="16.899999999999999" customHeight="1">
      <c r="A130" s="35"/>
      <c r="B130" s="40"/>
      <c r="C130" s="278" t="s">
        <v>1</v>
      </c>
      <c r="D130" s="278" t="s">
        <v>2869</v>
      </c>
      <c r="E130" s="18" t="s">
        <v>1</v>
      </c>
      <c r="F130" s="279">
        <v>19.872</v>
      </c>
      <c r="G130" s="35"/>
      <c r="H130" s="40"/>
    </row>
    <row r="131" spans="1:8" s="2" customFormat="1" ht="16.899999999999999" customHeight="1">
      <c r="A131" s="35"/>
      <c r="B131" s="40"/>
      <c r="C131" s="278" t="s">
        <v>1</v>
      </c>
      <c r="D131" s="278" t="s">
        <v>2870</v>
      </c>
      <c r="E131" s="18" t="s">
        <v>1</v>
      </c>
      <c r="F131" s="279">
        <v>19.872</v>
      </c>
      <c r="G131" s="35"/>
      <c r="H131" s="40"/>
    </row>
    <row r="132" spans="1:8" s="2" customFormat="1" ht="16.899999999999999" customHeight="1">
      <c r="A132" s="35"/>
      <c r="B132" s="40"/>
      <c r="C132" s="278" t="s">
        <v>1</v>
      </c>
      <c r="D132" s="278" t="s">
        <v>2871</v>
      </c>
      <c r="E132" s="18" t="s">
        <v>1</v>
      </c>
      <c r="F132" s="279">
        <v>22.108000000000001</v>
      </c>
      <c r="G132" s="35"/>
      <c r="H132" s="40"/>
    </row>
    <row r="133" spans="1:8" s="2" customFormat="1" ht="16.899999999999999" customHeight="1">
      <c r="A133" s="35"/>
      <c r="B133" s="40"/>
      <c r="C133" s="278" t="s">
        <v>1</v>
      </c>
      <c r="D133" s="278" t="s">
        <v>2872</v>
      </c>
      <c r="E133" s="18" t="s">
        <v>1</v>
      </c>
      <c r="F133" s="279">
        <v>19.872</v>
      </c>
      <c r="G133" s="35"/>
      <c r="H133" s="40"/>
    </row>
    <row r="134" spans="1:8" s="2" customFormat="1" ht="16.899999999999999" customHeight="1">
      <c r="A134" s="35"/>
      <c r="B134" s="40"/>
      <c r="C134" s="278" t="s">
        <v>1</v>
      </c>
      <c r="D134" s="278" t="s">
        <v>2873</v>
      </c>
      <c r="E134" s="18" t="s">
        <v>1</v>
      </c>
      <c r="F134" s="279">
        <v>19.872</v>
      </c>
      <c r="G134" s="35"/>
      <c r="H134" s="40"/>
    </row>
    <row r="135" spans="1:8" s="2" customFormat="1" ht="16.899999999999999" customHeight="1">
      <c r="A135" s="35"/>
      <c r="B135" s="40"/>
      <c r="C135" s="278" t="s">
        <v>1</v>
      </c>
      <c r="D135" s="278" t="s">
        <v>2874</v>
      </c>
      <c r="E135" s="18" t="s">
        <v>1</v>
      </c>
      <c r="F135" s="279">
        <v>39.968000000000004</v>
      </c>
      <c r="G135" s="35"/>
      <c r="H135" s="40"/>
    </row>
    <row r="136" spans="1:8" s="2" customFormat="1" ht="16.899999999999999" customHeight="1">
      <c r="A136" s="35"/>
      <c r="B136" s="40"/>
      <c r="C136" s="278" t="s">
        <v>1</v>
      </c>
      <c r="D136" s="278" t="s">
        <v>2875</v>
      </c>
      <c r="E136" s="18" t="s">
        <v>1</v>
      </c>
      <c r="F136" s="279">
        <v>11.343999999999999</v>
      </c>
      <c r="G136" s="35"/>
      <c r="H136" s="40"/>
    </row>
    <row r="137" spans="1:8" s="2" customFormat="1" ht="16.899999999999999" customHeight="1">
      <c r="A137" s="35"/>
      <c r="B137" s="40"/>
      <c r="C137" s="278" t="s">
        <v>1</v>
      </c>
      <c r="D137" s="278" t="s">
        <v>2876</v>
      </c>
      <c r="E137" s="18" t="s">
        <v>1</v>
      </c>
      <c r="F137" s="279">
        <v>6.56</v>
      </c>
      <c r="G137" s="35"/>
      <c r="H137" s="40"/>
    </row>
    <row r="138" spans="1:8" s="2" customFormat="1" ht="16.899999999999999" customHeight="1">
      <c r="A138" s="35"/>
      <c r="B138" s="40"/>
      <c r="C138" s="278" t="s">
        <v>1</v>
      </c>
      <c r="D138" s="278" t="s">
        <v>550</v>
      </c>
      <c r="E138" s="18" t="s">
        <v>1</v>
      </c>
      <c r="F138" s="279">
        <v>0</v>
      </c>
      <c r="G138" s="35"/>
      <c r="H138" s="40"/>
    </row>
    <row r="139" spans="1:8" s="2" customFormat="1" ht="16.899999999999999" customHeight="1">
      <c r="A139" s="35"/>
      <c r="B139" s="40"/>
      <c r="C139" s="278" t="s">
        <v>1</v>
      </c>
      <c r="D139" s="278" t="s">
        <v>2877</v>
      </c>
      <c r="E139" s="18" t="s">
        <v>1</v>
      </c>
      <c r="F139" s="279">
        <v>29.904</v>
      </c>
      <c r="G139" s="35"/>
      <c r="H139" s="40"/>
    </row>
    <row r="140" spans="1:8" s="2" customFormat="1" ht="16.899999999999999" customHeight="1">
      <c r="A140" s="35"/>
      <c r="B140" s="40"/>
      <c r="C140" s="278" t="s">
        <v>1</v>
      </c>
      <c r="D140" s="278" t="s">
        <v>2878</v>
      </c>
      <c r="E140" s="18" t="s">
        <v>1</v>
      </c>
      <c r="F140" s="279">
        <v>23.376000000000001</v>
      </c>
      <c r="G140" s="35"/>
      <c r="H140" s="40"/>
    </row>
    <row r="141" spans="1:8" s="2" customFormat="1" ht="16.899999999999999" customHeight="1">
      <c r="A141" s="35"/>
      <c r="B141" s="40"/>
      <c r="C141" s="278" t="s">
        <v>1</v>
      </c>
      <c r="D141" s="278" t="s">
        <v>2879</v>
      </c>
      <c r="E141" s="18" t="s">
        <v>1</v>
      </c>
      <c r="F141" s="279">
        <v>19.376000000000001</v>
      </c>
      <c r="G141" s="35"/>
      <c r="H141" s="40"/>
    </row>
    <row r="142" spans="1:8" s="2" customFormat="1" ht="16.899999999999999" customHeight="1">
      <c r="A142" s="35"/>
      <c r="B142" s="40"/>
      <c r="C142" s="278" t="s">
        <v>1</v>
      </c>
      <c r="D142" s="278" t="s">
        <v>2880</v>
      </c>
      <c r="E142" s="18" t="s">
        <v>1</v>
      </c>
      <c r="F142" s="279">
        <v>11.76</v>
      </c>
      <c r="G142" s="35"/>
      <c r="H142" s="40"/>
    </row>
    <row r="143" spans="1:8" s="2" customFormat="1" ht="16.899999999999999" customHeight="1">
      <c r="A143" s="35"/>
      <c r="B143" s="40"/>
      <c r="C143" s="278" t="s">
        <v>1</v>
      </c>
      <c r="D143" s="278" t="s">
        <v>2881</v>
      </c>
      <c r="E143" s="18" t="s">
        <v>1</v>
      </c>
      <c r="F143" s="279">
        <v>145.79599999999999</v>
      </c>
      <c r="G143" s="35"/>
      <c r="H143" s="40"/>
    </row>
    <row r="144" spans="1:8" s="2" customFormat="1" ht="16.899999999999999" customHeight="1">
      <c r="A144" s="35"/>
      <c r="B144" s="40"/>
      <c r="C144" s="278" t="s">
        <v>1</v>
      </c>
      <c r="D144" s="278" t="s">
        <v>2882</v>
      </c>
      <c r="E144" s="18" t="s">
        <v>1</v>
      </c>
      <c r="F144" s="279">
        <v>13.295999999999999</v>
      </c>
      <c r="G144" s="35"/>
      <c r="H144" s="40"/>
    </row>
    <row r="145" spans="1:8" s="2" customFormat="1" ht="16.899999999999999" customHeight="1">
      <c r="A145" s="35"/>
      <c r="B145" s="40"/>
      <c r="C145" s="278" t="s">
        <v>1</v>
      </c>
      <c r="D145" s="278" t="s">
        <v>2883</v>
      </c>
      <c r="E145" s="18" t="s">
        <v>1</v>
      </c>
      <c r="F145" s="279">
        <v>12.512</v>
      </c>
      <c r="G145" s="35"/>
      <c r="H145" s="40"/>
    </row>
    <row r="146" spans="1:8" s="2" customFormat="1" ht="16.899999999999999" customHeight="1">
      <c r="A146" s="35"/>
      <c r="B146" s="40"/>
      <c r="C146" s="278" t="s">
        <v>1</v>
      </c>
      <c r="D146" s="278" t="s">
        <v>2884</v>
      </c>
      <c r="E146" s="18" t="s">
        <v>1</v>
      </c>
      <c r="F146" s="279">
        <v>2.88</v>
      </c>
      <c r="G146" s="35"/>
      <c r="H146" s="40"/>
    </row>
    <row r="147" spans="1:8" s="2" customFormat="1" ht="16.899999999999999" customHeight="1">
      <c r="A147" s="35"/>
      <c r="B147" s="40"/>
      <c r="C147" s="278" t="s">
        <v>170</v>
      </c>
      <c r="D147" s="278" t="s">
        <v>304</v>
      </c>
      <c r="E147" s="18" t="s">
        <v>1</v>
      </c>
      <c r="F147" s="279">
        <v>1683.6479999999999</v>
      </c>
      <c r="G147" s="35"/>
      <c r="H147" s="40"/>
    </row>
    <row r="148" spans="1:8" s="2" customFormat="1" ht="16.899999999999999" customHeight="1">
      <c r="A148" s="35"/>
      <c r="B148" s="40"/>
      <c r="C148" s="280" t="s">
        <v>7625</v>
      </c>
      <c r="D148" s="35"/>
      <c r="E148" s="35"/>
      <c r="F148" s="35"/>
      <c r="G148" s="35"/>
      <c r="H148" s="40"/>
    </row>
    <row r="149" spans="1:8" s="2" customFormat="1" ht="22.5">
      <c r="A149" s="35"/>
      <c r="B149" s="40"/>
      <c r="C149" s="278" t="s">
        <v>2799</v>
      </c>
      <c r="D149" s="278" t="s">
        <v>2800</v>
      </c>
      <c r="E149" s="18" t="s">
        <v>297</v>
      </c>
      <c r="F149" s="279">
        <v>1683.6479999999999</v>
      </c>
      <c r="G149" s="35"/>
      <c r="H149" s="40"/>
    </row>
    <row r="150" spans="1:8" s="2" customFormat="1" ht="16.899999999999999" customHeight="1">
      <c r="A150" s="35"/>
      <c r="B150" s="40"/>
      <c r="C150" s="278" t="s">
        <v>985</v>
      </c>
      <c r="D150" s="278" t="s">
        <v>986</v>
      </c>
      <c r="E150" s="18" t="s">
        <v>297</v>
      </c>
      <c r="F150" s="279">
        <v>1683.6479999999999</v>
      </c>
      <c r="G150" s="35"/>
      <c r="H150" s="40"/>
    </row>
    <row r="151" spans="1:8" s="2" customFormat="1" ht="16.899999999999999" customHeight="1">
      <c r="A151" s="35"/>
      <c r="B151" s="40"/>
      <c r="C151" s="278" t="s">
        <v>2787</v>
      </c>
      <c r="D151" s="278" t="s">
        <v>2788</v>
      </c>
      <c r="E151" s="18" t="s">
        <v>297</v>
      </c>
      <c r="F151" s="279">
        <v>1683.6479999999999</v>
      </c>
      <c r="G151" s="35"/>
      <c r="H151" s="40"/>
    </row>
    <row r="152" spans="1:8" s="2" customFormat="1" ht="16.899999999999999" customHeight="1">
      <c r="A152" s="35"/>
      <c r="B152" s="40"/>
      <c r="C152" s="278" t="s">
        <v>2791</v>
      </c>
      <c r="D152" s="278" t="s">
        <v>2792</v>
      </c>
      <c r="E152" s="18" t="s">
        <v>297</v>
      </c>
      <c r="F152" s="279">
        <v>1683.6479999999999</v>
      </c>
      <c r="G152" s="35"/>
      <c r="H152" s="40"/>
    </row>
    <row r="153" spans="1:8" s="2" customFormat="1" ht="16.899999999999999" customHeight="1">
      <c r="A153" s="35"/>
      <c r="B153" s="40"/>
      <c r="C153" s="278" t="s">
        <v>2795</v>
      </c>
      <c r="D153" s="278" t="s">
        <v>2796</v>
      </c>
      <c r="E153" s="18" t="s">
        <v>297</v>
      </c>
      <c r="F153" s="279">
        <v>1683.6479999999999</v>
      </c>
      <c r="G153" s="35"/>
      <c r="H153" s="40"/>
    </row>
    <row r="154" spans="1:8" s="2" customFormat="1" ht="22.5">
      <c r="A154" s="35"/>
      <c r="B154" s="40"/>
      <c r="C154" s="278" t="s">
        <v>2886</v>
      </c>
      <c r="D154" s="278" t="s">
        <v>2887</v>
      </c>
      <c r="E154" s="18" t="s">
        <v>297</v>
      </c>
      <c r="F154" s="279">
        <v>1683.6479999999999</v>
      </c>
      <c r="G154" s="35"/>
      <c r="H154" s="40"/>
    </row>
    <row r="155" spans="1:8" s="2" customFormat="1" ht="16.899999999999999" customHeight="1">
      <c r="A155" s="35"/>
      <c r="B155" s="40"/>
      <c r="C155" s="278" t="s">
        <v>2906</v>
      </c>
      <c r="D155" s="278" t="s">
        <v>2907</v>
      </c>
      <c r="E155" s="18" t="s">
        <v>297</v>
      </c>
      <c r="F155" s="279">
        <v>1683.6479999999999</v>
      </c>
      <c r="G155" s="35"/>
      <c r="H155" s="40"/>
    </row>
    <row r="156" spans="1:8" s="2" customFormat="1" ht="16.899999999999999" customHeight="1">
      <c r="A156" s="35"/>
      <c r="B156" s="40"/>
      <c r="C156" s="274" t="s">
        <v>3265</v>
      </c>
      <c r="D156" s="275" t="s">
        <v>7626</v>
      </c>
      <c r="E156" s="276" t="s">
        <v>1</v>
      </c>
      <c r="F156" s="277">
        <v>517.67200000000003</v>
      </c>
      <c r="G156" s="35"/>
      <c r="H156" s="40"/>
    </row>
    <row r="157" spans="1:8" s="2" customFormat="1" ht="16.899999999999999" customHeight="1">
      <c r="A157" s="35"/>
      <c r="B157" s="40"/>
      <c r="C157" s="274" t="s">
        <v>173</v>
      </c>
      <c r="D157" s="275" t="s">
        <v>174</v>
      </c>
      <c r="E157" s="276" t="s">
        <v>1</v>
      </c>
      <c r="F157" s="277">
        <v>255.97900000000001</v>
      </c>
      <c r="G157" s="35"/>
      <c r="H157" s="40"/>
    </row>
    <row r="158" spans="1:8" s="2" customFormat="1" ht="16.899999999999999" customHeight="1">
      <c r="A158" s="35"/>
      <c r="B158" s="40"/>
      <c r="C158" s="278" t="s">
        <v>1</v>
      </c>
      <c r="D158" s="278" t="s">
        <v>1164</v>
      </c>
      <c r="E158" s="18" t="s">
        <v>1</v>
      </c>
      <c r="F158" s="279">
        <v>0</v>
      </c>
      <c r="G158" s="35"/>
      <c r="H158" s="40"/>
    </row>
    <row r="159" spans="1:8" s="2" customFormat="1" ht="16.899999999999999" customHeight="1">
      <c r="A159" s="35"/>
      <c r="B159" s="40"/>
      <c r="C159" s="278" t="s">
        <v>1</v>
      </c>
      <c r="D159" s="278" t="s">
        <v>1165</v>
      </c>
      <c r="E159" s="18" t="s">
        <v>1</v>
      </c>
      <c r="F159" s="279">
        <v>109.3</v>
      </c>
      <c r="G159" s="35"/>
      <c r="H159" s="40"/>
    </row>
    <row r="160" spans="1:8" s="2" customFormat="1" ht="22.5">
      <c r="A160" s="35"/>
      <c r="B160" s="40"/>
      <c r="C160" s="278" t="s">
        <v>1</v>
      </c>
      <c r="D160" s="278" t="s">
        <v>1166</v>
      </c>
      <c r="E160" s="18" t="s">
        <v>1</v>
      </c>
      <c r="F160" s="279">
        <v>13.048</v>
      </c>
      <c r="G160" s="35"/>
      <c r="H160" s="40"/>
    </row>
    <row r="161" spans="1:8" s="2" customFormat="1" ht="16.899999999999999" customHeight="1">
      <c r="A161" s="35"/>
      <c r="B161" s="40"/>
      <c r="C161" s="278" t="s">
        <v>1</v>
      </c>
      <c r="D161" s="278" t="s">
        <v>1167</v>
      </c>
      <c r="E161" s="18" t="s">
        <v>1</v>
      </c>
      <c r="F161" s="279">
        <v>8.76</v>
      </c>
      <c r="G161" s="35"/>
      <c r="H161" s="40"/>
    </row>
    <row r="162" spans="1:8" s="2" customFormat="1" ht="16.899999999999999" customHeight="1">
      <c r="A162" s="35"/>
      <c r="B162" s="40"/>
      <c r="C162" s="278" t="s">
        <v>1</v>
      </c>
      <c r="D162" s="278" t="s">
        <v>1168</v>
      </c>
      <c r="E162" s="18" t="s">
        <v>1</v>
      </c>
      <c r="F162" s="279">
        <v>4.8449999999999998</v>
      </c>
      <c r="G162" s="35"/>
      <c r="H162" s="40"/>
    </row>
    <row r="163" spans="1:8" s="2" customFormat="1" ht="16.899999999999999" customHeight="1">
      <c r="A163" s="35"/>
      <c r="B163" s="40"/>
      <c r="C163" s="278" t="s">
        <v>1</v>
      </c>
      <c r="D163" s="278" t="s">
        <v>1169</v>
      </c>
      <c r="E163" s="18" t="s">
        <v>1</v>
      </c>
      <c r="F163" s="279">
        <v>0</v>
      </c>
      <c r="G163" s="35"/>
      <c r="H163" s="40"/>
    </row>
    <row r="164" spans="1:8" s="2" customFormat="1" ht="16.899999999999999" customHeight="1">
      <c r="A164" s="35"/>
      <c r="B164" s="40"/>
      <c r="C164" s="278" t="s">
        <v>1</v>
      </c>
      <c r="D164" s="278" t="s">
        <v>1170</v>
      </c>
      <c r="E164" s="18" t="s">
        <v>1</v>
      </c>
      <c r="F164" s="279">
        <v>52.8</v>
      </c>
      <c r="G164" s="35"/>
      <c r="H164" s="40"/>
    </row>
    <row r="165" spans="1:8" s="2" customFormat="1" ht="16.899999999999999" customHeight="1">
      <c r="A165" s="35"/>
      <c r="B165" s="40"/>
      <c r="C165" s="278" t="s">
        <v>1</v>
      </c>
      <c r="D165" s="278" t="s">
        <v>1171</v>
      </c>
      <c r="E165" s="18" t="s">
        <v>1</v>
      </c>
      <c r="F165" s="279">
        <v>27.84</v>
      </c>
      <c r="G165" s="35"/>
      <c r="H165" s="40"/>
    </row>
    <row r="166" spans="1:8" s="2" customFormat="1" ht="16.899999999999999" customHeight="1">
      <c r="A166" s="35"/>
      <c r="B166" s="40"/>
      <c r="C166" s="278" t="s">
        <v>1</v>
      </c>
      <c r="D166" s="278" t="s">
        <v>1172</v>
      </c>
      <c r="E166" s="18" t="s">
        <v>1</v>
      </c>
      <c r="F166" s="279">
        <v>6</v>
      </c>
      <c r="G166" s="35"/>
      <c r="H166" s="40"/>
    </row>
    <row r="167" spans="1:8" s="2" customFormat="1" ht="16.899999999999999" customHeight="1">
      <c r="A167" s="35"/>
      <c r="B167" s="40"/>
      <c r="C167" s="278" t="s">
        <v>1</v>
      </c>
      <c r="D167" s="278" t="s">
        <v>1173</v>
      </c>
      <c r="E167" s="18" t="s">
        <v>1</v>
      </c>
      <c r="F167" s="279">
        <v>2.36</v>
      </c>
      <c r="G167" s="35"/>
      <c r="H167" s="40"/>
    </row>
    <row r="168" spans="1:8" s="2" customFormat="1" ht="16.899999999999999" customHeight="1">
      <c r="A168" s="35"/>
      <c r="B168" s="40"/>
      <c r="C168" s="278" t="s">
        <v>1</v>
      </c>
      <c r="D168" s="278" t="s">
        <v>1174</v>
      </c>
      <c r="E168" s="18" t="s">
        <v>1</v>
      </c>
      <c r="F168" s="279">
        <v>16.239999999999998</v>
      </c>
      <c r="G168" s="35"/>
      <c r="H168" s="40"/>
    </row>
    <row r="169" spans="1:8" s="2" customFormat="1" ht="16.899999999999999" customHeight="1">
      <c r="A169" s="35"/>
      <c r="B169" s="40"/>
      <c r="C169" s="278" t="s">
        <v>1</v>
      </c>
      <c r="D169" s="278" t="s">
        <v>1175</v>
      </c>
      <c r="E169" s="18" t="s">
        <v>1</v>
      </c>
      <c r="F169" s="279">
        <v>4.6399999999999997</v>
      </c>
      <c r="G169" s="35"/>
      <c r="H169" s="40"/>
    </row>
    <row r="170" spans="1:8" s="2" customFormat="1" ht="16.899999999999999" customHeight="1">
      <c r="A170" s="35"/>
      <c r="B170" s="40"/>
      <c r="C170" s="278" t="s">
        <v>1</v>
      </c>
      <c r="D170" s="278" t="s">
        <v>1176</v>
      </c>
      <c r="E170" s="18" t="s">
        <v>1</v>
      </c>
      <c r="F170" s="279">
        <v>1.32</v>
      </c>
      <c r="G170" s="35"/>
      <c r="H170" s="40"/>
    </row>
    <row r="171" spans="1:8" s="2" customFormat="1" ht="16.899999999999999" customHeight="1">
      <c r="A171" s="35"/>
      <c r="B171" s="40"/>
      <c r="C171" s="278" t="s">
        <v>1</v>
      </c>
      <c r="D171" s="278" t="s">
        <v>1177</v>
      </c>
      <c r="E171" s="18" t="s">
        <v>1</v>
      </c>
      <c r="F171" s="279">
        <v>8.8260000000000005</v>
      </c>
      <c r="G171" s="35"/>
      <c r="H171" s="40"/>
    </row>
    <row r="172" spans="1:8" s="2" customFormat="1" ht="16.899999999999999" customHeight="1">
      <c r="A172" s="35"/>
      <c r="B172" s="40"/>
      <c r="C172" s="278" t="s">
        <v>173</v>
      </c>
      <c r="D172" s="278" t="s">
        <v>304</v>
      </c>
      <c r="E172" s="18" t="s">
        <v>1</v>
      </c>
      <c r="F172" s="279">
        <v>255.97900000000001</v>
      </c>
      <c r="G172" s="35"/>
      <c r="H172" s="40"/>
    </row>
    <row r="173" spans="1:8" s="2" customFormat="1" ht="16.899999999999999" customHeight="1">
      <c r="A173" s="35"/>
      <c r="B173" s="40"/>
      <c r="C173" s="280" t="s">
        <v>7625</v>
      </c>
      <c r="D173" s="35"/>
      <c r="E173" s="35"/>
      <c r="F173" s="35"/>
      <c r="G173" s="35"/>
      <c r="H173" s="40"/>
    </row>
    <row r="174" spans="1:8" s="2" customFormat="1" ht="16.899999999999999" customHeight="1">
      <c r="A174" s="35"/>
      <c r="B174" s="40"/>
      <c r="C174" s="278" t="s">
        <v>1161</v>
      </c>
      <c r="D174" s="278" t="s">
        <v>1162</v>
      </c>
      <c r="E174" s="18" t="s">
        <v>297</v>
      </c>
      <c r="F174" s="279">
        <v>255.97900000000001</v>
      </c>
      <c r="G174" s="35"/>
      <c r="H174" s="40"/>
    </row>
    <row r="175" spans="1:8" s="2" customFormat="1" ht="16.899999999999999" customHeight="1">
      <c r="A175" s="35"/>
      <c r="B175" s="40"/>
      <c r="C175" s="278" t="s">
        <v>980</v>
      </c>
      <c r="D175" s="278" t="s">
        <v>981</v>
      </c>
      <c r="E175" s="18" t="s">
        <v>297</v>
      </c>
      <c r="F175" s="279">
        <v>7131.152</v>
      </c>
      <c r="G175" s="35"/>
      <c r="H175" s="40"/>
    </row>
    <row r="176" spans="1:8" s="2" customFormat="1" ht="16.899999999999999" customHeight="1">
      <c r="A176" s="35"/>
      <c r="B176" s="40"/>
      <c r="C176" s="278" t="s">
        <v>1158</v>
      </c>
      <c r="D176" s="278" t="s">
        <v>1159</v>
      </c>
      <c r="E176" s="18" t="s">
        <v>297</v>
      </c>
      <c r="F176" s="279">
        <v>7131.152</v>
      </c>
      <c r="G176" s="35"/>
      <c r="H176" s="40"/>
    </row>
    <row r="177" spans="1:8" s="2" customFormat="1" ht="16.899999999999999" customHeight="1">
      <c r="A177" s="35"/>
      <c r="B177" s="40"/>
      <c r="C177" s="278" t="s">
        <v>2940</v>
      </c>
      <c r="D177" s="278" t="s">
        <v>2941</v>
      </c>
      <c r="E177" s="18" t="s">
        <v>297</v>
      </c>
      <c r="F177" s="279">
        <v>7137.2420000000002</v>
      </c>
      <c r="G177" s="35"/>
      <c r="H177" s="40"/>
    </row>
    <row r="178" spans="1:8" s="2" customFormat="1" ht="16.899999999999999" customHeight="1">
      <c r="A178" s="35"/>
      <c r="B178" s="40"/>
      <c r="C178" s="274" t="s">
        <v>176</v>
      </c>
      <c r="D178" s="275" t="s">
        <v>177</v>
      </c>
      <c r="E178" s="276" t="s">
        <v>1</v>
      </c>
      <c r="F178" s="277">
        <v>6875.1729999999998</v>
      </c>
      <c r="G178" s="35"/>
      <c r="H178" s="40"/>
    </row>
    <row r="179" spans="1:8" s="2" customFormat="1" ht="16.899999999999999" customHeight="1">
      <c r="A179" s="35"/>
      <c r="B179" s="40"/>
      <c r="C179" s="278" t="s">
        <v>1</v>
      </c>
      <c r="D179" s="278" t="s">
        <v>536</v>
      </c>
      <c r="E179" s="18" t="s">
        <v>1</v>
      </c>
      <c r="F179" s="279">
        <v>0</v>
      </c>
      <c r="G179" s="35"/>
      <c r="H179" s="40"/>
    </row>
    <row r="180" spans="1:8" s="2" customFormat="1" ht="22.5">
      <c r="A180" s="35"/>
      <c r="B180" s="40"/>
      <c r="C180" s="278" t="s">
        <v>1</v>
      </c>
      <c r="D180" s="278" t="s">
        <v>993</v>
      </c>
      <c r="E180" s="18" t="s">
        <v>1</v>
      </c>
      <c r="F180" s="279">
        <v>281.08</v>
      </c>
      <c r="G180" s="35"/>
      <c r="H180" s="40"/>
    </row>
    <row r="181" spans="1:8" s="2" customFormat="1" ht="16.899999999999999" customHeight="1">
      <c r="A181" s="35"/>
      <c r="B181" s="40"/>
      <c r="C181" s="278" t="s">
        <v>1</v>
      </c>
      <c r="D181" s="278" t="s">
        <v>994</v>
      </c>
      <c r="E181" s="18" t="s">
        <v>1</v>
      </c>
      <c r="F181" s="279">
        <v>43.457999999999998</v>
      </c>
      <c r="G181" s="35"/>
      <c r="H181" s="40"/>
    </row>
    <row r="182" spans="1:8" s="2" customFormat="1" ht="16.899999999999999" customHeight="1">
      <c r="A182" s="35"/>
      <c r="B182" s="40"/>
      <c r="C182" s="278" t="s">
        <v>1</v>
      </c>
      <c r="D182" s="278" t="s">
        <v>995</v>
      </c>
      <c r="E182" s="18" t="s">
        <v>1</v>
      </c>
      <c r="F182" s="279">
        <v>38.021000000000001</v>
      </c>
      <c r="G182" s="35"/>
      <c r="H182" s="40"/>
    </row>
    <row r="183" spans="1:8" s="2" customFormat="1" ht="16.899999999999999" customHeight="1">
      <c r="A183" s="35"/>
      <c r="B183" s="40"/>
      <c r="C183" s="278" t="s">
        <v>1</v>
      </c>
      <c r="D183" s="278" t="s">
        <v>996</v>
      </c>
      <c r="E183" s="18" t="s">
        <v>1</v>
      </c>
      <c r="F183" s="279">
        <v>34.588000000000001</v>
      </c>
      <c r="G183" s="35"/>
      <c r="H183" s="40"/>
    </row>
    <row r="184" spans="1:8" s="2" customFormat="1" ht="16.899999999999999" customHeight="1">
      <c r="A184" s="35"/>
      <c r="B184" s="40"/>
      <c r="C184" s="278" t="s">
        <v>1</v>
      </c>
      <c r="D184" s="278" t="s">
        <v>997</v>
      </c>
      <c r="E184" s="18" t="s">
        <v>1</v>
      </c>
      <c r="F184" s="279">
        <v>34.899000000000001</v>
      </c>
      <c r="G184" s="35"/>
      <c r="H184" s="40"/>
    </row>
    <row r="185" spans="1:8" s="2" customFormat="1" ht="16.899999999999999" customHeight="1">
      <c r="A185" s="35"/>
      <c r="B185" s="40"/>
      <c r="C185" s="278" t="s">
        <v>1</v>
      </c>
      <c r="D185" s="278" t="s">
        <v>998</v>
      </c>
      <c r="E185" s="18" t="s">
        <v>1</v>
      </c>
      <c r="F185" s="279">
        <v>25.692</v>
      </c>
      <c r="G185" s="35"/>
      <c r="H185" s="40"/>
    </row>
    <row r="186" spans="1:8" s="2" customFormat="1" ht="16.899999999999999" customHeight="1">
      <c r="A186" s="35"/>
      <c r="B186" s="40"/>
      <c r="C186" s="278" t="s">
        <v>1</v>
      </c>
      <c r="D186" s="278" t="s">
        <v>999</v>
      </c>
      <c r="E186" s="18" t="s">
        <v>1</v>
      </c>
      <c r="F186" s="279">
        <v>76.572999999999993</v>
      </c>
      <c r="G186" s="35"/>
      <c r="H186" s="40"/>
    </row>
    <row r="187" spans="1:8" s="2" customFormat="1" ht="16.899999999999999" customHeight="1">
      <c r="A187" s="35"/>
      <c r="B187" s="40"/>
      <c r="C187" s="278" t="s">
        <v>1</v>
      </c>
      <c r="D187" s="278" t="s">
        <v>1000</v>
      </c>
      <c r="E187" s="18" t="s">
        <v>1</v>
      </c>
      <c r="F187" s="279">
        <v>9.3510000000000009</v>
      </c>
      <c r="G187" s="35"/>
      <c r="H187" s="40"/>
    </row>
    <row r="188" spans="1:8" s="2" customFormat="1" ht="16.899999999999999" customHeight="1">
      <c r="A188" s="35"/>
      <c r="B188" s="40"/>
      <c r="C188" s="278" t="s">
        <v>1</v>
      </c>
      <c r="D188" s="278" t="s">
        <v>1001</v>
      </c>
      <c r="E188" s="18" t="s">
        <v>1</v>
      </c>
      <c r="F188" s="279">
        <v>5.4950000000000001</v>
      </c>
      <c r="G188" s="35"/>
      <c r="H188" s="40"/>
    </row>
    <row r="189" spans="1:8" s="2" customFormat="1" ht="16.899999999999999" customHeight="1">
      <c r="A189" s="35"/>
      <c r="B189" s="40"/>
      <c r="C189" s="278" t="s">
        <v>1</v>
      </c>
      <c r="D189" s="278" t="s">
        <v>1002</v>
      </c>
      <c r="E189" s="18" t="s">
        <v>1</v>
      </c>
      <c r="F189" s="279">
        <v>73.760999999999996</v>
      </c>
      <c r="G189" s="35"/>
      <c r="H189" s="40"/>
    </row>
    <row r="190" spans="1:8" s="2" customFormat="1" ht="16.899999999999999" customHeight="1">
      <c r="A190" s="35"/>
      <c r="B190" s="40"/>
      <c r="C190" s="278" t="s">
        <v>1</v>
      </c>
      <c r="D190" s="278" t="s">
        <v>1003</v>
      </c>
      <c r="E190" s="18" t="s">
        <v>1</v>
      </c>
      <c r="F190" s="279">
        <v>60.593000000000004</v>
      </c>
      <c r="G190" s="35"/>
      <c r="H190" s="40"/>
    </row>
    <row r="191" spans="1:8" s="2" customFormat="1" ht="16.899999999999999" customHeight="1">
      <c r="A191" s="35"/>
      <c r="B191" s="40"/>
      <c r="C191" s="278" t="s">
        <v>1</v>
      </c>
      <c r="D191" s="278" t="s">
        <v>1004</v>
      </c>
      <c r="E191" s="18" t="s">
        <v>1</v>
      </c>
      <c r="F191" s="279">
        <v>9.3510000000000009</v>
      </c>
      <c r="G191" s="35"/>
      <c r="H191" s="40"/>
    </row>
    <row r="192" spans="1:8" s="2" customFormat="1" ht="16.899999999999999" customHeight="1">
      <c r="A192" s="35"/>
      <c r="B192" s="40"/>
      <c r="C192" s="278" t="s">
        <v>1</v>
      </c>
      <c r="D192" s="278" t="s">
        <v>1005</v>
      </c>
      <c r="E192" s="18" t="s">
        <v>1</v>
      </c>
      <c r="F192" s="279">
        <v>60.593000000000004</v>
      </c>
      <c r="G192" s="35"/>
      <c r="H192" s="40"/>
    </row>
    <row r="193" spans="1:8" s="2" customFormat="1" ht="16.899999999999999" customHeight="1">
      <c r="A193" s="35"/>
      <c r="B193" s="40"/>
      <c r="C193" s="278" t="s">
        <v>1</v>
      </c>
      <c r="D193" s="278" t="s">
        <v>1006</v>
      </c>
      <c r="E193" s="18" t="s">
        <v>1</v>
      </c>
      <c r="F193" s="279">
        <v>9.3510000000000009</v>
      </c>
      <c r="G193" s="35"/>
      <c r="H193" s="40"/>
    </row>
    <row r="194" spans="1:8" s="2" customFormat="1" ht="16.899999999999999" customHeight="1">
      <c r="A194" s="35"/>
      <c r="B194" s="40"/>
      <c r="C194" s="278" t="s">
        <v>1</v>
      </c>
      <c r="D194" s="278" t="s">
        <v>1007</v>
      </c>
      <c r="E194" s="18" t="s">
        <v>1</v>
      </c>
      <c r="F194" s="279">
        <v>7.3760000000000003</v>
      </c>
      <c r="G194" s="35"/>
      <c r="H194" s="40"/>
    </row>
    <row r="195" spans="1:8" s="2" customFormat="1" ht="16.899999999999999" customHeight="1">
      <c r="A195" s="35"/>
      <c r="B195" s="40"/>
      <c r="C195" s="278" t="s">
        <v>1</v>
      </c>
      <c r="D195" s="278" t="s">
        <v>1008</v>
      </c>
      <c r="E195" s="18" t="s">
        <v>1</v>
      </c>
      <c r="F195" s="279">
        <v>86.697999999999993</v>
      </c>
      <c r="G195" s="35"/>
      <c r="H195" s="40"/>
    </row>
    <row r="196" spans="1:8" s="2" customFormat="1" ht="16.899999999999999" customHeight="1">
      <c r="A196" s="35"/>
      <c r="B196" s="40"/>
      <c r="C196" s="278" t="s">
        <v>1</v>
      </c>
      <c r="D196" s="278" t="s">
        <v>1009</v>
      </c>
      <c r="E196" s="18" t="s">
        <v>1</v>
      </c>
      <c r="F196" s="279">
        <v>9.3510000000000009</v>
      </c>
      <c r="G196" s="35"/>
      <c r="H196" s="40"/>
    </row>
    <row r="197" spans="1:8" s="2" customFormat="1" ht="16.899999999999999" customHeight="1">
      <c r="A197" s="35"/>
      <c r="B197" s="40"/>
      <c r="C197" s="278" t="s">
        <v>1</v>
      </c>
      <c r="D197" s="278" t="s">
        <v>1010</v>
      </c>
      <c r="E197" s="18" t="s">
        <v>1</v>
      </c>
      <c r="F197" s="279">
        <v>60.56</v>
      </c>
      <c r="G197" s="35"/>
      <c r="H197" s="40"/>
    </row>
    <row r="198" spans="1:8" s="2" customFormat="1" ht="16.899999999999999" customHeight="1">
      <c r="A198" s="35"/>
      <c r="B198" s="40"/>
      <c r="C198" s="278" t="s">
        <v>1</v>
      </c>
      <c r="D198" s="278" t="s">
        <v>1011</v>
      </c>
      <c r="E198" s="18" t="s">
        <v>1</v>
      </c>
      <c r="F198" s="279">
        <v>60.494999999999997</v>
      </c>
      <c r="G198" s="35"/>
      <c r="H198" s="40"/>
    </row>
    <row r="199" spans="1:8" s="2" customFormat="1" ht="16.899999999999999" customHeight="1">
      <c r="A199" s="35"/>
      <c r="B199" s="40"/>
      <c r="C199" s="278" t="s">
        <v>1</v>
      </c>
      <c r="D199" s="278" t="s">
        <v>1012</v>
      </c>
      <c r="E199" s="18" t="s">
        <v>1</v>
      </c>
      <c r="F199" s="279">
        <v>9.3510000000000009</v>
      </c>
      <c r="G199" s="35"/>
      <c r="H199" s="40"/>
    </row>
    <row r="200" spans="1:8" s="2" customFormat="1" ht="16.899999999999999" customHeight="1">
      <c r="A200" s="35"/>
      <c r="B200" s="40"/>
      <c r="C200" s="278" t="s">
        <v>1</v>
      </c>
      <c r="D200" s="278" t="s">
        <v>1013</v>
      </c>
      <c r="E200" s="18" t="s">
        <v>1</v>
      </c>
      <c r="F200" s="279">
        <v>9.3510000000000009</v>
      </c>
      <c r="G200" s="35"/>
      <c r="H200" s="40"/>
    </row>
    <row r="201" spans="1:8" s="2" customFormat="1" ht="16.899999999999999" customHeight="1">
      <c r="A201" s="35"/>
      <c r="B201" s="40"/>
      <c r="C201" s="278" t="s">
        <v>1</v>
      </c>
      <c r="D201" s="278" t="s">
        <v>1014</v>
      </c>
      <c r="E201" s="18" t="s">
        <v>1</v>
      </c>
      <c r="F201" s="279">
        <v>60.494999999999997</v>
      </c>
      <c r="G201" s="35"/>
      <c r="H201" s="40"/>
    </row>
    <row r="202" spans="1:8" s="2" customFormat="1" ht="16.899999999999999" customHeight="1">
      <c r="A202" s="35"/>
      <c r="B202" s="40"/>
      <c r="C202" s="278" t="s">
        <v>1</v>
      </c>
      <c r="D202" s="278" t="s">
        <v>1015</v>
      </c>
      <c r="E202" s="18" t="s">
        <v>1</v>
      </c>
      <c r="F202" s="279">
        <v>60.494999999999997</v>
      </c>
      <c r="G202" s="35"/>
      <c r="H202" s="40"/>
    </row>
    <row r="203" spans="1:8" s="2" customFormat="1" ht="16.899999999999999" customHeight="1">
      <c r="A203" s="35"/>
      <c r="B203" s="40"/>
      <c r="C203" s="278" t="s">
        <v>1</v>
      </c>
      <c r="D203" s="278" t="s">
        <v>1016</v>
      </c>
      <c r="E203" s="18" t="s">
        <v>1</v>
      </c>
      <c r="F203" s="279">
        <v>5.4950000000000001</v>
      </c>
      <c r="G203" s="35"/>
      <c r="H203" s="40"/>
    </row>
    <row r="204" spans="1:8" s="2" customFormat="1" ht="16.899999999999999" customHeight="1">
      <c r="A204" s="35"/>
      <c r="B204" s="40"/>
      <c r="C204" s="278" t="s">
        <v>1</v>
      </c>
      <c r="D204" s="278" t="s">
        <v>1017</v>
      </c>
      <c r="E204" s="18" t="s">
        <v>1</v>
      </c>
      <c r="F204" s="279">
        <v>9.3510000000000009</v>
      </c>
      <c r="G204" s="35"/>
      <c r="H204" s="40"/>
    </row>
    <row r="205" spans="1:8" s="2" customFormat="1" ht="16.899999999999999" customHeight="1">
      <c r="A205" s="35"/>
      <c r="B205" s="40"/>
      <c r="C205" s="278" t="s">
        <v>1</v>
      </c>
      <c r="D205" s="278" t="s">
        <v>1018</v>
      </c>
      <c r="E205" s="18" t="s">
        <v>1</v>
      </c>
      <c r="F205" s="279">
        <v>60.56</v>
      </c>
      <c r="G205" s="35"/>
      <c r="H205" s="40"/>
    </row>
    <row r="206" spans="1:8" s="2" customFormat="1" ht="16.899999999999999" customHeight="1">
      <c r="A206" s="35"/>
      <c r="B206" s="40"/>
      <c r="C206" s="278" t="s">
        <v>1</v>
      </c>
      <c r="D206" s="278" t="s">
        <v>1019</v>
      </c>
      <c r="E206" s="18" t="s">
        <v>1</v>
      </c>
      <c r="F206" s="279">
        <v>61.213999999999999</v>
      </c>
      <c r="G206" s="35"/>
      <c r="H206" s="40"/>
    </row>
    <row r="207" spans="1:8" s="2" customFormat="1" ht="16.899999999999999" customHeight="1">
      <c r="A207" s="35"/>
      <c r="B207" s="40"/>
      <c r="C207" s="278" t="s">
        <v>1</v>
      </c>
      <c r="D207" s="278" t="s">
        <v>1020</v>
      </c>
      <c r="E207" s="18" t="s">
        <v>1</v>
      </c>
      <c r="F207" s="279">
        <v>9.3510000000000009</v>
      </c>
      <c r="G207" s="35"/>
      <c r="H207" s="40"/>
    </row>
    <row r="208" spans="1:8" s="2" customFormat="1" ht="16.899999999999999" customHeight="1">
      <c r="A208" s="35"/>
      <c r="B208" s="40"/>
      <c r="C208" s="278" t="s">
        <v>1</v>
      </c>
      <c r="D208" s="278" t="s">
        <v>1021</v>
      </c>
      <c r="E208" s="18" t="s">
        <v>1</v>
      </c>
      <c r="F208" s="279">
        <v>9.3140000000000001</v>
      </c>
      <c r="G208" s="35"/>
      <c r="H208" s="40"/>
    </row>
    <row r="209" spans="1:8" s="2" customFormat="1" ht="16.899999999999999" customHeight="1">
      <c r="A209" s="35"/>
      <c r="B209" s="40"/>
      <c r="C209" s="278" t="s">
        <v>1</v>
      </c>
      <c r="D209" s="278" t="s">
        <v>1022</v>
      </c>
      <c r="E209" s="18" t="s">
        <v>1</v>
      </c>
      <c r="F209" s="279">
        <v>23.96</v>
      </c>
      <c r="G209" s="35"/>
      <c r="H209" s="40"/>
    </row>
    <row r="210" spans="1:8" s="2" customFormat="1" ht="16.899999999999999" customHeight="1">
      <c r="A210" s="35"/>
      <c r="B210" s="40"/>
      <c r="C210" s="278" t="s">
        <v>1</v>
      </c>
      <c r="D210" s="278" t="s">
        <v>1023</v>
      </c>
      <c r="E210" s="18" t="s">
        <v>1</v>
      </c>
      <c r="F210" s="279">
        <v>18.510999999999999</v>
      </c>
      <c r="G210" s="35"/>
      <c r="H210" s="40"/>
    </row>
    <row r="211" spans="1:8" s="2" customFormat="1" ht="16.899999999999999" customHeight="1">
      <c r="A211" s="35"/>
      <c r="B211" s="40"/>
      <c r="C211" s="278" t="s">
        <v>1</v>
      </c>
      <c r="D211" s="278" t="s">
        <v>1024</v>
      </c>
      <c r="E211" s="18" t="s">
        <v>1</v>
      </c>
      <c r="F211" s="279">
        <v>33.332999999999998</v>
      </c>
      <c r="G211" s="35"/>
      <c r="H211" s="40"/>
    </row>
    <row r="212" spans="1:8" s="2" customFormat="1" ht="16.899999999999999" customHeight="1">
      <c r="A212" s="35"/>
      <c r="B212" s="40"/>
      <c r="C212" s="278" t="s">
        <v>1</v>
      </c>
      <c r="D212" s="278" t="s">
        <v>1025</v>
      </c>
      <c r="E212" s="18" t="s">
        <v>1</v>
      </c>
      <c r="F212" s="279">
        <v>12.518000000000001</v>
      </c>
      <c r="G212" s="35"/>
      <c r="H212" s="40"/>
    </row>
    <row r="213" spans="1:8" s="2" customFormat="1" ht="16.899999999999999" customHeight="1">
      <c r="A213" s="35"/>
      <c r="B213" s="40"/>
      <c r="C213" s="278" t="s">
        <v>1</v>
      </c>
      <c r="D213" s="278" t="s">
        <v>1026</v>
      </c>
      <c r="E213" s="18" t="s">
        <v>1</v>
      </c>
      <c r="F213" s="279">
        <v>8.8949999999999996</v>
      </c>
      <c r="G213" s="35"/>
      <c r="H213" s="40"/>
    </row>
    <row r="214" spans="1:8" s="2" customFormat="1" ht="16.899999999999999" customHeight="1">
      <c r="A214" s="35"/>
      <c r="B214" s="40"/>
      <c r="C214" s="278" t="s">
        <v>1</v>
      </c>
      <c r="D214" s="278" t="s">
        <v>1027</v>
      </c>
      <c r="E214" s="18" t="s">
        <v>1</v>
      </c>
      <c r="F214" s="279">
        <v>36.444000000000003</v>
      </c>
      <c r="G214" s="35"/>
      <c r="H214" s="40"/>
    </row>
    <row r="215" spans="1:8" s="2" customFormat="1" ht="16.899999999999999" customHeight="1">
      <c r="A215" s="35"/>
      <c r="B215" s="40"/>
      <c r="C215" s="278" t="s">
        <v>1</v>
      </c>
      <c r="D215" s="278" t="s">
        <v>1028</v>
      </c>
      <c r="E215" s="18" t="s">
        <v>1</v>
      </c>
      <c r="F215" s="279">
        <v>7.391</v>
      </c>
      <c r="G215" s="35"/>
      <c r="H215" s="40"/>
    </row>
    <row r="216" spans="1:8" s="2" customFormat="1" ht="16.899999999999999" customHeight="1">
      <c r="A216" s="35"/>
      <c r="B216" s="40"/>
      <c r="C216" s="278" t="s">
        <v>1</v>
      </c>
      <c r="D216" s="278" t="s">
        <v>1029</v>
      </c>
      <c r="E216" s="18" t="s">
        <v>1</v>
      </c>
      <c r="F216" s="279">
        <v>12.518000000000001</v>
      </c>
      <c r="G216" s="35"/>
      <c r="H216" s="40"/>
    </row>
    <row r="217" spans="1:8" s="2" customFormat="1" ht="16.899999999999999" customHeight="1">
      <c r="A217" s="35"/>
      <c r="B217" s="40"/>
      <c r="C217" s="278" t="s">
        <v>1</v>
      </c>
      <c r="D217" s="278" t="s">
        <v>1030</v>
      </c>
      <c r="E217" s="18" t="s">
        <v>1</v>
      </c>
      <c r="F217" s="279">
        <v>8.8949999999999996</v>
      </c>
      <c r="G217" s="35"/>
      <c r="H217" s="40"/>
    </row>
    <row r="218" spans="1:8" s="2" customFormat="1" ht="16.899999999999999" customHeight="1">
      <c r="A218" s="35"/>
      <c r="B218" s="40"/>
      <c r="C218" s="278" t="s">
        <v>1</v>
      </c>
      <c r="D218" s="278" t="s">
        <v>1031</v>
      </c>
      <c r="E218" s="18" t="s">
        <v>1</v>
      </c>
      <c r="F218" s="279">
        <v>36.444000000000003</v>
      </c>
      <c r="G218" s="35"/>
      <c r="H218" s="40"/>
    </row>
    <row r="219" spans="1:8" s="2" customFormat="1" ht="16.899999999999999" customHeight="1">
      <c r="A219" s="35"/>
      <c r="B219" s="40"/>
      <c r="C219" s="278" t="s">
        <v>1</v>
      </c>
      <c r="D219" s="278" t="s">
        <v>1032</v>
      </c>
      <c r="E219" s="18" t="s">
        <v>1</v>
      </c>
      <c r="F219" s="279">
        <v>7.391</v>
      </c>
      <c r="G219" s="35"/>
      <c r="H219" s="40"/>
    </row>
    <row r="220" spans="1:8" s="2" customFormat="1" ht="16.899999999999999" customHeight="1">
      <c r="A220" s="35"/>
      <c r="B220" s="40"/>
      <c r="C220" s="278" t="s">
        <v>1</v>
      </c>
      <c r="D220" s="278" t="s">
        <v>540</v>
      </c>
      <c r="E220" s="18" t="s">
        <v>1</v>
      </c>
      <c r="F220" s="279">
        <v>0</v>
      </c>
      <c r="G220" s="35"/>
      <c r="H220" s="40"/>
    </row>
    <row r="221" spans="1:8" s="2" customFormat="1" ht="22.5">
      <c r="A221" s="35"/>
      <c r="B221" s="40"/>
      <c r="C221" s="278" t="s">
        <v>1</v>
      </c>
      <c r="D221" s="278" t="s">
        <v>1033</v>
      </c>
      <c r="E221" s="18" t="s">
        <v>1</v>
      </c>
      <c r="F221" s="279">
        <v>282.92</v>
      </c>
      <c r="G221" s="35"/>
      <c r="H221" s="40"/>
    </row>
    <row r="222" spans="1:8" s="2" customFormat="1" ht="16.899999999999999" customHeight="1">
      <c r="A222" s="35"/>
      <c r="B222" s="40"/>
      <c r="C222" s="278" t="s">
        <v>1</v>
      </c>
      <c r="D222" s="278" t="s">
        <v>1034</v>
      </c>
      <c r="E222" s="18" t="s">
        <v>1</v>
      </c>
      <c r="F222" s="279">
        <v>0</v>
      </c>
      <c r="G222" s="35"/>
      <c r="H222" s="40"/>
    </row>
    <row r="223" spans="1:8" s="2" customFormat="1" ht="16.899999999999999" customHeight="1">
      <c r="A223" s="35"/>
      <c r="B223" s="40"/>
      <c r="C223" s="278" t="s">
        <v>1</v>
      </c>
      <c r="D223" s="278" t="s">
        <v>1035</v>
      </c>
      <c r="E223" s="18" t="s">
        <v>1</v>
      </c>
      <c r="F223" s="279">
        <v>38.021000000000001</v>
      </c>
      <c r="G223" s="35"/>
      <c r="H223" s="40"/>
    </row>
    <row r="224" spans="1:8" s="2" customFormat="1" ht="16.899999999999999" customHeight="1">
      <c r="A224" s="35"/>
      <c r="B224" s="40"/>
      <c r="C224" s="278" t="s">
        <v>1</v>
      </c>
      <c r="D224" s="278" t="s">
        <v>1036</v>
      </c>
      <c r="E224" s="18" t="s">
        <v>1</v>
      </c>
      <c r="F224" s="279">
        <v>34.588000000000001</v>
      </c>
      <c r="G224" s="35"/>
      <c r="H224" s="40"/>
    </row>
    <row r="225" spans="1:8" s="2" customFormat="1" ht="16.899999999999999" customHeight="1">
      <c r="A225" s="35"/>
      <c r="B225" s="40"/>
      <c r="C225" s="278" t="s">
        <v>1</v>
      </c>
      <c r="D225" s="278" t="s">
        <v>1037</v>
      </c>
      <c r="E225" s="18" t="s">
        <v>1</v>
      </c>
      <c r="F225" s="279">
        <v>34.932000000000002</v>
      </c>
      <c r="G225" s="35"/>
      <c r="H225" s="40"/>
    </row>
    <row r="226" spans="1:8" s="2" customFormat="1" ht="16.899999999999999" customHeight="1">
      <c r="A226" s="35"/>
      <c r="B226" s="40"/>
      <c r="C226" s="278" t="s">
        <v>1</v>
      </c>
      <c r="D226" s="278" t="s">
        <v>1038</v>
      </c>
      <c r="E226" s="18" t="s">
        <v>1</v>
      </c>
      <c r="F226" s="279">
        <v>25.725999999999999</v>
      </c>
      <c r="G226" s="35"/>
      <c r="H226" s="40"/>
    </row>
    <row r="227" spans="1:8" s="2" customFormat="1" ht="16.899999999999999" customHeight="1">
      <c r="A227" s="35"/>
      <c r="B227" s="40"/>
      <c r="C227" s="278" t="s">
        <v>1</v>
      </c>
      <c r="D227" s="278" t="s">
        <v>1039</v>
      </c>
      <c r="E227" s="18" t="s">
        <v>1</v>
      </c>
      <c r="F227" s="279">
        <v>76.052999999999997</v>
      </c>
      <c r="G227" s="35"/>
      <c r="H227" s="40"/>
    </row>
    <row r="228" spans="1:8" s="2" customFormat="1" ht="16.899999999999999" customHeight="1">
      <c r="A228" s="35"/>
      <c r="B228" s="40"/>
      <c r="C228" s="278" t="s">
        <v>1</v>
      </c>
      <c r="D228" s="278" t="s">
        <v>1040</v>
      </c>
      <c r="E228" s="18" t="s">
        <v>1</v>
      </c>
      <c r="F228" s="279">
        <v>9.3510000000000009</v>
      </c>
      <c r="G228" s="35"/>
      <c r="H228" s="40"/>
    </row>
    <row r="229" spans="1:8" s="2" customFormat="1" ht="16.899999999999999" customHeight="1">
      <c r="A229" s="35"/>
      <c r="B229" s="40"/>
      <c r="C229" s="278" t="s">
        <v>1</v>
      </c>
      <c r="D229" s="278" t="s">
        <v>1041</v>
      </c>
      <c r="E229" s="18" t="s">
        <v>1</v>
      </c>
      <c r="F229" s="279">
        <v>5.4950000000000001</v>
      </c>
      <c r="G229" s="35"/>
      <c r="H229" s="40"/>
    </row>
    <row r="230" spans="1:8" s="2" customFormat="1" ht="16.899999999999999" customHeight="1">
      <c r="A230" s="35"/>
      <c r="B230" s="40"/>
      <c r="C230" s="278" t="s">
        <v>1</v>
      </c>
      <c r="D230" s="278" t="s">
        <v>1042</v>
      </c>
      <c r="E230" s="18" t="s">
        <v>1</v>
      </c>
      <c r="F230" s="279">
        <v>73.241</v>
      </c>
      <c r="G230" s="35"/>
      <c r="H230" s="40"/>
    </row>
    <row r="231" spans="1:8" s="2" customFormat="1" ht="16.899999999999999" customHeight="1">
      <c r="A231" s="35"/>
      <c r="B231" s="40"/>
      <c r="C231" s="278" t="s">
        <v>1</v>
      </c>
      <c r="D231" s="278" t="s">
        <v>1043</v>
      </c>
      <c r="E231" s="18" t="s">
        <v>1</v>
      </c>
      <c r="F231" s="279">
        <v>60.593000000000004</v>
      </c>
      <c r="G231" s="35"/>
      <c r="H231" s="40"/>
    </row>
    <row r="232" spans="1:8" s="2" customFormat="1" ht="16.899999999999999" customHeight="1">
      <c r="A232" s="35"/>
      <c r="B232" s="40"/>
      <c r="C232" s="278" t="s">
        <v>1</v>
      </c>
      <c r="D232" s="278" t="s">
        <v>1044</v>
      </c>
      <c r="E232" s="18" t="s">
        <v>1</v>
      </c>
      <c r="F232" s="279">
        <v>9.3510000000000009</v>
      </c>
      <c r="G232" s="35"/>
      <c r="H232" s="40"/>
    </row>
    <row r="233" spans="1:8" s="2" customFormat="1" ht="16.899999999999999" customHeight="1">
      <c r="A233" s="35"/>
      <c r="B233" s="40"/>
      <c r="C233" s="278" t="s">
        <v>1</v>
      </c>
      <c r="D233" s="278" t="s">
        <v>1045</v>
      </c>
      <c r="E233" s="18" t="s">
        <v>1</v>
      </c>
      <c r="F233" s="279">
        <v>60.593000000000004</v>
      </c>
      <c r="G233" s="35"/>
      <c r="H233" s="40"/>
    </row>
    <row r="234" spans="1:8" s="2" customFormat="1" ht="16.899999999999999" customHeight="1">
      <c r="A234" s="35"/>
      <c r="B234" s="40"/>
      <c r="C234" s="278" t="s">
        <v>1</v>
      </c>
      <c r="D234" s="278" t="s">
        <v>1046</v>
      </c>
      <c r="E234" s="18" t="s">
        <v>1</v>
      </c>
      <c r="F234" s="279">
        <v>9.3510000000000009</v>
      </c>
      <c r="G234" s="35"/>
      <c r="H234" s="40"/>
    </row>
    <row r="235" spans="1:8" s="2" customFormat="1" ht="16.899999999999999" customHeight="1">
      <c r="A235" s="35"/>
      <c r="B235" s="40"/>
      <c r="C235" s="278" t="s">
        <v>1</v>
      </c>
      <c r="D235" s="278" t="s">
        <v>1047</v>
      </c>
      <c r="E235" s="18" t="s">
        <v>1</v>
      </c>
      <c r="F235" s="279">
        <v>7.3760000000000003</v>
      </c>
      <c r="G235" s="35"/>
      <c r="H235" s="40"/>
    </row>
    <row r="236" spans="1:8" s="2" customFormat="1" ht="16.899999999999999" customHeight="1">
      <c r="A236" s="35"/>
      <c r="B236" s="40"/>
      <c r="C236" s="278" t="s">
        <v>1</v>
      </c>
      <c r="D236" s="278" t="s">
        <v>1048</v>
      </c>
      <c r="E236" s="18" t="s">
        <v>1</v>
      </c>
      <c r="F236" s="279">
        <v>85.977999999999994</v>
      </c>
      <c r="G236" s="35"/>
      <c r="H236" s="40"/>
    </row>
    <row r="237" spans="1:8" s="2" customFormat="1" ht="16.899999999999999" customHeight="1">
      <c r="A237" s="35"/>
      <c r="B237" s="40"/>
      <c r="C237" s="278" t="s">
        <v>1</v>
      </c>
      <c r="D237" s="278" t="s">
        <v>1049</v>
      </c>
      <c r="E237" s="18" t="s">
        <v>1</v>
      </c>
      <c r="F237" s="279">
        <v>9.3510000000000009</v>
      </c>
      <c r="G237" s="35"/>
      <c r="H237" s="40"/>
    </row>
    <row r="238" spans="1:8" s="2" customFormat="1" ht="16.899999999999999" customHeight="1">
      <c r="A238" s="35"/>
      <c r="B238" s="40"/>
      <c r="C238" s="278" t="s">
        <v>1</v>
      </c>
      <c r="D238" s="278" t="s">
        <v>1050</v>
      </c>
      <c r="E238" s="18" t="s">
        <v>1</v>
      </c>
      <c r="F238" s="279">
        <v>60.56</v>
      </c>
      <c r="G238" s="35"/>
      <c r="H238" s="40"/>
    </row>
    <row r="239" spans="1:8" s="2" customFormat="1" ht="16.899999999999999" customHeight="1">
      <c r="A239" s="35"/>
      <c r="B239" s="40"/>
      <c r="C239" s="278" t="s">
        <v>1</v>
      </c>
      <c r="D239" s="278" t="s">
        <v>1051</v>
      </c>
      <c r="E239" s="18" t="s">
        <v>1</v>
      </c>
      <c r="F239" s="279">
        <v>60.494999999999997</v>
      </c>
      <c r="G239" s="35"/>
      <c r="H239" s="40"/>
    </row>
    <row r="240" spans="1:8" s="2" customFormat="1" ht="16.899999999999999" customHeight="1">
      <c r="A240" s="35"/>
      <c r="B240" s="40"/>
      <c r="C240" s="278" t="s">
        <v>1</v>
      </c>
      <c r="D240" s="278" t="s">
        <v>1052</v>
      </c>
      <c r="E240" s="18" t="s">
        <v>1</v>
      </c>
      <c r="F240" s="279">
        <v>9.3510000000000009</v>
      </c>
      <c r="G240" s="35"/>
      <c r="H240" s="40"/>
    </row>
    <row r="241" spans="1:8" s="2" customFormat="1" ht="16.899999999999999" customHeight="1">
      <c r="A241" s="35"/>
      <c r="B241" s="40"/>
      <c r="C241" s="278" t="s">
        <v>1</v>
      </c>
      <c r="D241" s="278" t="s">
        <v>1053</v>
      </c>
      <c r="E241" s="18" t="s">
        <v>1</v>
      </c>
      <c r="F241" s="279">
        <v>9.3510000000000009</v>
      </c>
      <c r="G241" s="35"/>
      <c r="H241" s="40"/>
    </row>
    <row r="242" spans="1:8" s="2" customFormat="1" ht="16.899999999999999" customHeight="1">
      <c r="A242" s="35"/>
      <c r="B242" s="40"/>
      <c r="C242" s="278" t="s">
        <v>1</v>
      </c>
      <c r="D242" s="278" t="s">
        <v>1054</v>
      </c>
      <c r="E242" s="18" t="s">
        <v>1</v>
      </c>
      <c r="F242" s="279">
        <v>60.494999999999997</v>
      </c>
      <c r="G242" s="35"/>
      <c r="H242" s="40"/>
    </row>
    <row r="243" spans="1:8" s="2" customFormat="1" ht="16.899999999999999" customHeight="1">
      <c r="A243" s="35"/>
      <c r="B243" s="40"/>
      <c r="C243" s="278" t="s">
        <v>1</v>
      </c>
      <c r="D243" s="278" t="s">
        <v>1055</v>
      </c>
      <c r="E243" s="18" t="s">
        <v>1</v>
      </c>
      <c r="F243" s="279">
        <v>60.494999999999997</v>
      </c>
      <c r="G243" s="35"/>
      <c r="H243" s="40"/>
    </row>
    <row r="244" spans="1:8" s="2" customFormat="1" ht="16.899999999999999" customHeight="1">
      <c r="A244" s="35"/>
      <c r="B244" s="40"/>
      <c r="C244" s="278" t="s">
        <v>1</v>
      </c>
      <c r="D244" s="278" t="s">
        <v>1056</v>
      </c>
      <c r="E244" s="18" t="s">
        <v>1</v>
      </c>
      <c r="F244" s="279">
        <v>5.4950000000000001</v>
      </c>
      <c r="G244" s="35"/>
      <c r="H244" s="40"/>
    </row>
    <row r="245" spans="1:8" s="2" customFormat="1" ht="16.899999999999999" customHeight="1">
      <c r="A245" s="35"/>
      <c r="B245" s="40"/>
      <c r="C245" s="278" t="s">
        <v>1</v>
      </c>
      <c r="D245" s="278" t="s">
        <v>1057</v>
      </c>
      <c r="E245" s="18" t="s">
        <v>1</v>
      </c>
      <c r="F245" s="279">
        <v>9.3510000000000009</v>
      </c>
      <c r="G245" s="35"/>
      <c r="H245" s="40"/>
    </row>
    <row r="246" spans="1:8" s="2" customFormat="1" ht="16.899999999999999" customHeight="1">
      <c r="A246" s="35"/>
      <c r="B246" s="40"/>
      <c r="C246" s="278" t="s">
        <v>1</v>
      </c>
      <c r="D246" s="278" t="s">
        <v>1058</v>
      </c>
      <c r="E246" s="18" t="s">
        <v>1</v>
      </c>
      <c r="F246" s="279">
        <v>60.56</v>
      </c>
      <c r="G246" s="35"/>
      <c r="H246" s="40"/>
    </row>
    <row r="247" spans="1:8" s="2" customFormat="1" ht="16.899999999999999" customHeight="1">
      <c r="A247" s="35"/>
      <c r="B247" s="40"/>
      <c r="C247" s="278" t="s">
        <v>1</v>
      </c>
      <c r="D247" s="278" t="s">
        <v>1059</v>
      </c>
      <c r="E247" s="18" t="s">
        <v>1</v>
      </c>
      <c r="F247" s="279">
        <v>60.56</v>
      </c>
      <c r="G247" s="35"/>
      <c r="H247" s="40"/>
    </row>
    <row r="248" spans="1:8" s="2" customFormat="1" ht="16.899999999999999" customHeight="1">
      <c r="A248" s="35"/>
      <c r="B248" s="40"/>
      <c r="C248" s="278" t="s">
        <v>1</v>
      </c>
      <c r="D248" s="278" t="s">
        <v>1060</v>
      </c>
      <c r="E248" s="18" t="s">
        <v>1</v>
      </c>
      <c r="F248" s="279">
        <v>9.3510000000000009</v>
      </c>
      <c r="G248" s="35"/>
      <c r="H248" s="40"/>
    </row>
    <row r="249" spans="1:8" s="2" customFormat="1" ht="16.899999999999999" customHeight="1">
      <c r="A249" s="35"/>
      <c r="B249" s="40"/>
      <c r="C249" s="278" t="s">
        <v>1</v>
      </c>
      <c r="D249" s="278" t="s">
        <v>1061</v>
      </c>
      <c r="E249" s="18" t="s">
        <v>1</v>
      </c>
      <c r="F249" s="279">
        <v>9.3140000000000001</v>
      </c>
      <c r="G249" s="35"/>
      <c r="H249" s="40"/>
    </row>
    <row r="250" spans="1:8" s="2" customFormat="1" ht="16.899999999999999" customHeight="1">
      <c r="A250" s="35"/>
      <c r="B250" s="40"/>
      <c r="C250" s="278" t="s">
        <v>1</v>
      </c>
      <c r="D250" s="278" t="s">
        <v>1062</v>
      </c>
      <c r="E250" s="18" t="s">
        <v>1</v>
      </c>
      <c r="F250" s="279">
        <v>24.596</v>
      </c>
      <c r="G250" s="35"/>
      <c r="H250" s="40"/>
    </row>
    <row r="251" spans="1:8" s="2" customFormat="1" ht="16.899999999999999" customHeight="1">
      <c r="A251" s="35"/>
      <c r="B251" s="40"/>
      <c r="C251" s="278" t="s">
        <v>1</v>
      </c>
      <c r="D251" s="278" t="s">
        <v>1063</v>
      </c>
      <c r="E251" s="18" t="s">
        <v>1</v>
      </c>
      <c r="F251" s="279">
        <v>35.377000000000002</v>
      </c>
      <c r="G251" s="35"/>
      <c r="H251" s="40"/>
    </row>
    <row r="252" spans="1:8" s="2" customFormat="1" ht="16.899999999999999" customHeight="1">
      <c r="A252" s="35"/>
      <c r="B252" s="40"/>
      <c r="C252" s="278" t="s">
        <v>1</v>
      </c>
      <c r="D252" s="278" t="s">
        <v>1064</v>
      </c>
      <c r="E252" s="18" t="s">
        <v>1</v>
      </c>
      <c r="F252" s="279">
        <v>50.84</v>
      </c>
      <c r="G252" s="35"/>
      <c r="H252" s="40"/>
    </row>
    <row r="253" spans="1:8" s="2" customFormat="1" ht="16.899999999999999" customHeight="1">
      <c r="A253" s="35"/>
      <c r="B253" s="40"/>
      <c r="C253" s="278" t="s">
        <v>1</v>
      </c>
      <c r="D253" s="278" t="s">
        <v>1065</v>
      </c>
      <c r="E253" s="18" t="s">
        <v>1</v>
      </c>
      <c r="F253" s="279">
        <v>13.571</v>
      </c>
      <c r="G253" s="35"/>
      <c r="H253" s="40"/>
    </row>
    <row r="254" spans="1:8" s="2" customFormat="1" ht="16.899999999999999" customHeight="1">
      <c r="A254" s="35"/>
      <c r="B254" s="40"/>
      <c r="C254" s="278" t="s">
        <v>1</v>
      </c>
      <c r="D254" s="278" t="s">
        <v>1066</v>
      </c>
      <c r="E254" s="18" t="s">
        <v>1</v>
      </c>
      <c r="F254" s="279">
        <v>7.843</v>
      </c>
      <c r="G254" s="35"/>
      <c r="H254" s="40"/>
    </row>
    <row r="255" spans="1:8" s="2" customFormat="1" ht="16.899999999999999" customHeight="1">
      <c r="A255" s="35"/>
      <c r="B255" s="40"/>
      <c r="C255" s="278" t="s">
        <v>1</v>
      </c>
      <c r="D255" s="278" t="s">
        <v>1067</v>
      </c>
      <c r="E255" s="18" t="s">
        <v>1</v>
      </c>
      <c r="F255" s="279">
        <v>7.8929999999999998</v>
      </c>
      <c r="G255" s="35"/>
      <c r="H255" s="40"/>
    </row>
    <row r="256" spans="1:8" s="2" customFormat="1" ht="16.899999999999999" customHeight="1">
      <c r="A256" s="35"/>
      <c r="B256" s="40"/>
      <c r="C256" s="278" t="s">
        <v>1</v>
      </c>
      <c r="D256" s="278" t="s">
        <v>1068</v>
      </c>
      <c r="E256" s="18" t="s">
        <v>1</v>
      </c>
      <c r="F256" s="279">
        <v>52.987000000000002</v>
      </c>
      <c r="G256" s="35"/>
      <c r="H256" s="40"/>
    </row>
    <row r="257" spans="1:8" s="2" customFormat="1" ht="16.899999999999999" customHeight="1">
      <c r="A257" s="35"/>
      <c r="B257" s="40"/>
      <c r="C257" s="278" t="s">
        <v>1</v>
      </c>
      <c r="D257" s="278" t="s">
        <v>544</v>
      </c>
      <c r="E257" s="18" t="s">
        <v>1</v>
      </c>
      <c r="F257" s="279">
        <v>0</v>
      </c>
      <c r="G257" s="35"/>
      <c r="H257" s="40"/>
    </row>
    <row r="258" spans="1:8" s="2" customFormat="1" ht="22.5">
      <c r="A258" s="35"/>
      <c r="B258" s="40"/>
      <c r="C258" s="278" t="s">
        <v>1</v>
      </c>
      <c r="D258" s="278" t="s">
        <v>1069</v>
      </c>
      <c r="E258" s="18" t="s">
        <v>1</v>
      </c>
      <c r="F258" s="279">
        <v>278.08999999999997</v>
      </c>
      <c r="G258" s="35"/>
      <c r="H258" s="40"/>
    </row>
    <row r="259" spans="1:8" s="2" customFormat="1" ht="16.899999999999999" customHeight="1">
      <c r="A259" s="35"/>
      <c r="B259" s="40"/>
      <c r="C259" s="278" t="s">
        <v>1</v>
      </c>
      <c r="D259" s="278" t="s">
        <v>1070</v>
      </c>
      <c r="E259" s="18" t="s">
        <v>1</v>
      </c>
      <c r="F259" s="279">
        <v>43.457999999999998</v>
      </c>
      <c r="G259" s="35"/>
      <c r="H259" s="40"/>
    </row>
    <row r="260" spans="1:8" s="2" customFormat="1" ht="16.899999999999999" customHeight="1">
      <c r="A260" s="35"/>
      <c r="B260" s="40"/>
      <c r="C260" s="278" t="s">
        <v>1</v>
      </c>
      <c r="D260" s="278" t="s">
        <v>1071</v>
      </c>
      <c r="E260" s="18" t="s">
        <v>1</v>
      </c>
      <c r="F260" s="279">
        <v>38.25</v>
      </c>
      <c r="G260" s="35"/>
      <c r="H260" s="40"/>
    </row>
    <row r="261" spans="1:8" s="2" customFormat="1" ht="16.899999999999999" customHeight="1">
      <c r="A261" s="35"/>
      <c r="B261" s="40"/>
      <c r="C261" s="278" t="s">
        <v>1</v>
      </c>
      <c r="D261" s="278" t="s">
        <v>1072</v>
      </c>
      <c r="E261" s="18" t="s">
        <v>1</v>
      </c>
      <c r="F261" s="279">
        <v>34.817</v>
      </c>
      <c r="G261" s="35"/>
      <c r="H261" s="40"/>
    </row>
    <row r="262" spans="1:8" s="2" customFormat="1" ht="16.899999999999999" customHeight="1">
      <c r="A262" s="35"/>
      <c r="B262" s="40"/>
      <c r="C262" s="278" t="s">
        <v>1</v>
      </c>
      <c r="D262" s="278" t="s">
        <v>1073</v>
      </c>
      <c r="E262" s="18" t="s">
        <v>1</v>
      </c>
      <c r="F262" s="279">
        <v>25.809000000000001</v>
      </c>
      <c r="G262" s="35"/>
      <c r="H262" s="40"/>
    </row>
    <row r="263" spans="1:8" s="2" customFormat="1" ht="16.899999999999999" customHeight="1">
      <c r="A263" s="35"/>
      <c r="B263" s="40"/>
      <c r="C263" s="278" t="s">
        <v>1</v>
      </c>
      <c r="D263" s="278" t="s">
        <v>1074</v>
      </c>
      <c r="E263" s="18" t="s">
        <v>1</v>
      </c>
      <c r="F263" s="279">
        <v>34.834000000000003</v>
      </c>
      <c r="G263" s="35"/>
      <c r="H263" s="40"/>
    </row>
    <row r="264" spans="1:8" s="2" customFormat="1" ht="16.899999999999999" customHeight="1">
      <c r="A264" s="35"/>
      <c r="B264" s="40"/>
      <c r="C264" s="278" t="s">
        <v>1</v>
      </c>
      <c r="D264" s="278" t="s">
        <v>1075</v>
      </c>
      <c r="E264" s="18" t="s">
        <v>1</v>
      </c>
      <c r="F264" s="279">
        <v>108.066</v>
      </c>
      <c r="G264" s="35"/>
      <c r="H264" s="40"/>
    </row>
    <row r="265" spans="1:8" s="2" customFormat="1" ht="16.899999999999999" customHeight="1">
      <c r="A265" s="35"/>
      <c r="B265" s="40"/>
      <c r="C265" s="278" t="s">
        <v>1</v>
      </c>
      <c r="D265" s="278" t="s">
        <v>1076</v>
      </c>
      <c r="E265" s="18" t="s">
        <v>1</v>
      </c>
      <c r="F265" s="279">
        <v>7.0970000000000004</v>
      </c>
      <c r="G265" s="35"/>
      <c r="H265" s="40"/>
    </row>
    <row r="266" spans="1:8" s="2" customFormat="1" ht="16.899999999999999" customHeight="1">
      <c r="A266" s="35"/>
      <c r="B266" s="40"/>
      <c r="C266" s="278" t="s">
        <v>1</v>
      </c>
      <c r="D266" s="278" t="s">
        <v>1077</v>
      </c>
      <c r="E266" s="18" t="s">
        <v>1</v>
      </c>
      <c r="F266" s="279">
        <v>9.3510000000000009</v>
      </c>
      <c r="G266" s="35"/>
      <c r="H266" s="40"/>
    </row>
    <row r="267" spans="1:8" s="2" customFormat="1" ht="16.899999999999999" customHeight="1">
      <c r="A267" s="35"/>
      <c r="B267" s="40"/>
      <c r="C267" s="278" t="s">
        <v>1</v>
      </c>
      <c r="D267" s="278" t="s">
        <v>1078</v>
      </c>
      <c r="E267" s="18" t="s">
        <v>1</v>
      </c>
      <c r="F267" s="279">
        <v>62.98</v>
      </c>
      <c r="G267" s="35"/>
      <c r="H267" s="40"/>
    </row>
    <row r="268" spans="1:8" s="2" customFormat="1" ht="16.899999999999999" customHeight="1">
      <c r="A268" s="35"/>
      <c r="B268" s="40"/>
      <c r="C268" s="278" t="s">
        <v>1</v>
      </c>
      <c r="D268" s="278" t="s">
        <v>1079</v>
      </c>
      <c r="E268" s="18" t="s">
        <v>1</v>
      </c>
      <c r="F268" s="279">
        <v>60.527000000000001</v>
      </c>
      <c r="G268" s="35"/>
      <c r="H268" s="40"/>
    </row>
    <row r="269" spans="1:8" s="2" customFormat="1" ht="16.899999999999999" customHeight="1">
      <c r="A269" s="35"/>
      <c r="B269" s="40"/>
      <c r="C269" s="278" t="s">
        <v>1</v>
      </c>
      <c r="D269" s="278" t="s">
        <v>1080</v>
      </c>
      <c r="E269" s="18" t="s">
        <v>1</v>
      </c>
      <c r="F269" s="279">
        <v>9.3510000000000009</v>
      </c>
      <c r="G269" s="35"/>
      <c r="H269" s="40"/>
    </row>
    <row r="270" spans="1:8" s="2" customFormat="1" ht="16.899999999999999" customHeight="1">
      <c r="A270" s="35"/>
      <c r="B270" s="40"/>
      <c r="C270" s="278" t="s">
        <v>1</v>
      </c>
      <c r="D270" s="278" t="s">
        <v>1081</v>
      </c>
      <c r="E270" s="18" t="s">
        <v>1</v>
      </c>
      <c r="F270" s="279">
        <v>60.593000000000004</v>
      </c>
      <c r="G270" s="35"/>
      <c r="H270" s="40"/>
    </row>
    <row r="271" spans="1:8" s="2" customFormat="1" ht="16.899999999999999" customHeight="1">
      <c r="A271" s="35"/>
      <c r="B271" s="40"/>
      <c r="C271" s="278" t="s">
        <v>1</v>
      </c>
      <c r="D271" s="278" t="s">
        <v>1082</v>
      </c>
      <c r="E271" s="18" t="s">
        <v>1</v>
      </c>
      <c r="F271" s="279">
        <v>9.3510000000000009</v>
      </c>
      <c r="G271" s="35"/>
      <c r="H271" s="40"/>
    </row>
    <row r="272" spans="1:8" s="2" customFormat="1" ht="16.899999999999999" customHeight="1">
      <c r="A272" s="35"/>
      <c r="B272" s="40"/>
      <c r="C272" s="278" t="s">
        <v>1</v>
      </c>
      <c r="D272" s="278" t="s">
        <v>1083</v>
      </c>
      <c r="E272" s="18" t="s">
        <v>1</v>
      </c>
      <c r="F272" s="279">
        <v>7.3760000000000003</v>
      </c>
      <c r="G272" s="35"/>
      <c r="H272" s="40"/>
    </row>
    <row r="273" spans="1:8" s="2" customFormat="1" ht="16.899999999999999" customHeight="1">
      <c r="A273" s="35"/>
      <c r="B273" s="40"/>
      <c r="C273" s="278" t="s">
        <v>1</v>
      </c>
      <c r="D273" s="278" t="s">
        <v>1084</v>
      </c>
      <c r="E273" s="18" t="s">
        <v>1</v>
      </c>
      <c r="F273" s="279">
        <v>86.043999999999997</v>
      </c>
      <c r="G273" s="35"/>
      <c r="H273" s="40"/>
    </row>
    <row r="274" spans="1:8" s="2" customFormat="1" ht="16.899999999999999" customHeight="1">
      <c r="A274" s="35"/>
      <c r="B274" s="40"/>
      <c r="C274" s="278" t="s">
        <v>1</v>
      </c>
      <c r="D274" s="278" t="s">
        <v>1085</v>
      </c>
      <c r="E274" s="18" t="s">
        <v>1</v>
      </c>
      <c r="F274" s="279">
        <v>9.3510000000000009</v>
      </c>
      <c r="G274" s="35"/>
      <c r="H274" s="40"/>
    </row>
    <row r="275" spans="1:8" s="2" customFormat="1" ht="16.899999999999999" customHeight="1">
      <c r="A275" s="35"/>
      <c r="B275" s="40"/>
      <c r="C275" s="278" t="s">
        <v>1</v>
      </c>
      <c r="D275" s="278" t="s">
        <v>1086</v>
      </c>
      <c r="E275" s="18" t="s">
        <v>1</v>
      </c>
      <c r="F275" s="279">
        <v>60.56</v>
      </c>
      <c r="G275" s="35"/>
      <c r="H275" s="40"/>
    </row>
    <row r="276" spans="1:8" s="2" customFormat="1" ht="16.899999999999999" customHeight="1">
      <c r="A276" s="35"/>
      <c r="B276" s="40"/>
      <c r="C276" s="278" t="s">
        <v>1</v>
      </c>
      <c r="D276" s="278" t="s">
        <v>1087</v>
      </c>
      <c r="E276" s="18" t="s">
        <v>1</v>
      </c>
      <c r="F276" s="279">
        <v>60.56</v>
      </c>
      <c r="G276" s="35"/>
      <c r="H276" s="40"/>
    </row>
    <row r="277" spans="1:8" s="2" customFormat="1" ht="16.899999999999999" customHeight="1">
      <c r="A277" s="35"/>
      <c r="B277" s="40"/>
      <c r="C277" s="278" t="s">
        <v>1</v>
      </c>
      <c r="D277" s="278" t="s">
        <v>1088</v>
      </c>
      <c r="E277" s="18" t="s">
        <v>1</v>
      </c>
      <c r="F277" s="279">
        <v>9.3510000000000009</v>
      </c>
      <c r="G277" s="35"/>
      <c r="H277" s="40"/>
    </row>
    <row r="278" spans="1:8" s="2" customFormat="1" ht="16.899999999999999" customHeight="1">
      <c r="A278" s="35"/>
      <c r="B278" s="40"/>
      <c r="C278" s="278" t="s">
        <v>1</v>
      </c>
      <c r="D278" s="278" t="s">
        <v>1089</v>
      </c>
      <c r="E278" s="18" t="s">
        <v>1</v>
      </c>
      <c r="F278" s="279">
        <v>9.3510000000000009</v>
      </c>
      <c r="G278" s="35"/>
      <c r="H278" s="40"/>
    </row>
    <row r="279" spans="1:8" s="2" customFormat="1" ht="16.899999999999999" customHeight="1">
      <c r="A279" s="35"/>
      <c r="B279" s="40"/>
      <c r="C279" s="278" t="s">
        <v>1</v>
      </c>
      <c r="D279" s="278" t="s">
        <v>1090</v>
      </c>
      <c r="E279" s="18" t="s">
        <v>1</v>
      </c>
      <c r="F279" s="279">
        <v>60.56</v>
      </c>
      <c r="G279" s="35"/>
      <c r="H279" s="40"/>
    </row>
    <row r="280" spans="1:8" s="2" customFormat="1" ht="16.899999999999999" customHeight="1">
      <c r="A280" s="35"/>
      <c r="B280" s="40"/>
      <c r="C280" s="278" t="s">
        <v>1</v>
      </c>
      <c r="D280" s="278" t="s">
        <v>1091</v>
      </c>
      <c r="E280" s="18" t="s">
        <v>1</v>
      </c>
      <c r="F280" s="279">
        <v>60.56</v>
      </c>
      <c r="G280" s="35"/>
      <c r="H280" s="40"/>
    </row>
    <row r="281" spans="1:8" s="2" customFormat="1" ht="16.899999999999999" customHeight="1">
      <c r="A281" s="35"/>
      <c r="B281" s="40"/>
      <c r="C281" s="278" t="s">
        <v>1</v>
      </c>
      <c r="D281" s="278" t="s">
        <v>1092</v>
      </c>
      <c r="E281" s="18" t="s">
        <v>1</v>
      </c>
      <c r="F281" s="279">
        <v>5.4950000000000001</v>
      </c>
      <c r="G281" s="35"/>
      <c r="H281" s="40"/>
    </row>
    <row r="282" spans="1:8" s="2" customFormat="1" ht="16.899999999999999" customHeight="1">
      <c r="A282" s="35"/>
      <c r="B282" s="40"/>
      <c r="C282" s="278" t="s">
        <v>1</v>
      </c>
      <c r="D282" s="278" t="s">
        <v>1093</v>
      </c>
      <c r="E282" s="18" t="s">
        <v>1</v>
      </c>
      <c r="F282" s="279">
        <v>9.3510000000000009</v>
      </c>
      <c r="G282" s="35"/>
      <c r="H282" s="40"/>
    </row>
    <row r="283" spans="1:8" s="2" customFormat="1" ht="16.899999999999999" customHeight="1">
      <c r="A283" s="35"/>
      <c r="B283" s="40"/>
      <c r="C283" s="278" t="s">
        <v>1</v>
      </c>
      <c r="D283" s="278" t="s">
        <v>1094</v>
      </c>
      <c r="E283" s="18" t="s">
        <v>1</v>
      </c>
      <c r="F283" s="279">
        <v>60.56</v>
      </c>
      <c r="G283" s="35"/>
      <c r="H283" s="40"/>
    </row>
    <row r="284" spans="1:8" s="2" customFormat="1" ht="16.899999999999999" customHeight="1">
      <c r="A284" s="35"/>
      <c r="B284" s="40"/>
      <c r="C284" s="278" t="s">
        <v>1</v>
      </c>
      <c r="D284" s="278" t="s">
        <v>1095</v>
      </c>
      <c r="E284" s="18" t="s">
        <v>1</v>
      </c>
      <c r="F284" s="279">
        <v>57.29</v>
      </c>
      <c r="G284" s="35"/>
      <c r="H284" s="40"/>
    </row>
    <row r="285" spans="1:8" s="2" customFormat="1" ht="16.899999999999999" customHeight="1">
      <c r="A285" s="35"/>
      <c r="B285" s="40"/>
      <c r="C285" s="278" t="s">
        <v>1</v>
      </c>
      <c r="D285" s="278" t="s">
        <v>1096</v>
      </c>
      <c r="E285" s="18" t="s">
        <v>1</v>
      </c>
      <c r="F285" s="279">
        <v>9.3510000000000009</v>
      </c>
      <c r="G285" s="35"/>
      <c r="H285" s="40"/>
    </row>
    <row r="286" spans="1:8" s="2" customFormat="1" ht="16.899999999999999" customHeight="1">
      <c r="A286" s="35"/>
      <c r="B286" s="40"/>
      <c r="C286" s="278" t="s">
        <v>1</v>
      </c>
      <c r="D286" s="278" t="s">
        <v>1097</v>
      </c>
      <c r="E286" s="18" t="s">
        <v>1</v>
      </c>
      <c r="F286" s="279">
        <v>9.3140000000000001</v>
      </c>
      <c r="G286" s="35"/>
      <c r="H286" s="40"/>
    </row>
    <row r="287" spans="1:8" s="2" customFormat="1" ht="16.899999999999999" customHeight="1">
      <c r="A287" s="35"/>
      <c r="B287" s="40"/>
      <c r="C287" s="278" t="s">
        <v>1</v>
      </c>
      <c r="D287" s="278" t="s">
        <v>1098</v>
      </c>
      <c r="E287" s="18" t="s">
        <v>1</v>
      </c>
      <c r="F287" s="279">
        <v>12.616</v>
      </c>
      <c r="G287" s="35"/>
      <c r="H287" s="40"/>
    </row>
    <row r="288" spans="1:8" s="2" customFormat="1" ht="16.899999999999999" customHeight="1">
      <c r="A288" s="35"/>
      <c r="B288" s="40"/>
      <c r="C288" s="278" t="s">
        <v>1</v>
      </c>
      <c r="D288" s="278" t="s">
        <v>1099</v>
      </c>
      <c r="E288" s="18" t="s">
        <v>1</v>
      </c>
      <c r="F288" s="279">
        <v>17.998000000000001</v>
      </c>
      <c r="G288" s="35"/>
      <c r="H288" s="40"/>
    </row>
    <row r="289" spans="1:8" s="2" customFormat="1" ht="16.899999999999999" customHeight="1">
      <c r="A289" s="35"/>
      <c r="B289" s="40"/>
      <c r="C289" s="278" t="s">
        <v>1</v>
      </c>
      <c r="D289" s="278" t="s">
        <v>1100</v>
      </c>
      <c r="E289" s="18" t="s">
        <v>1</v>
      </c>
      <c r="F289" s="279">
        <v>34.063000000000002</v>
      </c>
      <c r="G289" s="35"/>
      <c r="H289" s="40"/>
    </row>
    <row r="290" spans="1:8" s="2" customFormat="1" ht="16.899999999999999" customHeight="1">
      <c r="A290" s="35"/>
      <c r="B290" s="40"/>
      <c r="C290" s="278" t="s">
        <v>1</v>
      </c>
      <c r="D290" s="278" t="s">
        <v>1101</v>
      </c>
      <c r="E290" s="18" t="s">
        <v>1</v>
      </c>
      <c r="F290" s="279">
        <v>50.61</v>
      </c>
      <c r="G290" s="35"/>
      <c r="H290" s="40"/>
    </row>
    <row r="291" spans="1:8" s="2" customFormat="1" ht="16.899999999999999" customHeight="1">
      <c r="A291" s="35"/>
      <c r="B291" s="40"/>
      <c r="C291" s="278" t="s">
        <v>1</v>
      </c>
      <c r="D291" s="278" t="s">
        <v>1102</v>
      </c>
      <c r="E291" s="18" t="s">
        <v>1</v>
      </c>
      <c r="F291" s="279">
        <v>30.632000000000001</v>
      </c>
      <c r="G291" s="35"/>
      <c r="H291" s="40"/>
    </row>
    <row r="292" spans="1:8" s="2" customFormat="1" ht="16.899999999999999" customHeight="1">
      <c r="A292" s="35"/>
      <c r="B292" s="40"/>
      <c r="C292" s="278" t="s">
        <v>1</v>
      </c>
      <c r="D292" s="278" t="s">
        <v>1103</v>
      </c>
      <c r="E292" s="18" t="s">
        <v>1</v>
      </c>
      <c r="F292" s="279">
        <v>15.93</v>
      </c>
      <c r="G292" s="35"/>
      <c r="H292" s="40"/>
    </row>
    <row r="293" spans="1:8" s="2" customFormat="1" ht="16.899999999999999" customHeight="1">
      <c r="A293" s="35"/>
      <c r="B293" s="40"/>
      <c r="C293" s="278" t="s">
        <v>1</v>
      </c>
      <c r="D293" s="278" t="s">
        <v>547</v>
      </c>
      <c r="E293" s="18" t="s">
        <v>1</v>
      </c>
      <c r="F293" s="279">
        <v>0</v>
      </c>
      <c r="G293" s="35"/>
      <c r="H293" s="40"/>
    </row>
    <row r="294" spans="1:8" s="2" customFormat="1" ht="22.5">
      <c r="A294" s="35"/>
      <c r="B294" s="40"/>
      <c r="C294" s="278" t="s">
        <v>1</v>
      </c>
      <c r="D294" s="278" t="s">
        <v>1104</v>
      </c>
      <c r="E294" s="18" t="s">
        <v>1</v>
      </c>
      <c r="F294" s="279">
        <v>282.92</v>
      </c>
      <c r="G294" s="35"/>
      <c r="H294" s="40"/>
    </row>
    <row r="295" spans="1:8" s="2" customFormat="1" ht="16.899999999999999" customHeight="1">
      <c r="A295" s="35"/>
      <c r="B295" s="40"/>
      <c r="C295" s="278" t="s">
        <v>1</v>
      </c>
      <c r="D295" s="278" t="s">
        <v>1105</v>
      </c>
      <c r="E295" s="18" t="s">
        <v>1</v>
      </c>
      <c r="F295" s="279">
        <v>43.457999999999998</v>
      </c>
      <c r="G295" s="35"/>
      <c r="H295" s="40"/>
    </row>
    <row r="296" spans="1:8" s="2" customFormat="1" ht="16.899999999999999" customHeight="1">
      <c r="A296" s="35"/>
      <c r="B296" s="40"/>
      <c r="C296" s="278" t="s">
        <v>1</v>
      </c>
      <c r="D296" s="278" t="s">
        <v>1106</v>
      </c>
      <c r="E296" s="18" t="s">
        <v>1</v>
      </c>
      <c r="F296" s="279">
        <v>38.25</v>
      </c>
      <c r="G296" s="35"/>
      <c r="H296" s="40"/>
    </row>
    <row r="297" spans="1:8" s="2" customFormat="1" ht="16.899999999999999" customHeight="1">
      <c r="A297" s="35"/>
      <c r="B297" s="40"/>
      <c r="C297" s="278" t="s">
        <v>1</v>
      </c>
      <c r="D297" s="278" t="s">
        <v>1107</v>
      </c>
      <c r="E297" s="18" t="s">
        <v>1</v>
      </c>
      <c r="F297" s="279">
        <v>34.817</v>
      </c>
      <c r="G297" s="35"/>
      <c r="H297" s="40"/>
    </row>
    <row r="298" spans="1:8" s="2" customFormat="1" ht="16.899999999999999" customHeight="1">
      <c r="A298" s="35"/>
      <c r="B298" s="40"/>
      <c r="C298" s="278" t="s">
        <v>1</v>
      </c>
      <c r="D298" s="278" t="s">
        <v>1108</v>
      </c>
      <c r="E298" s="18" t="s">
        <v>1</v>
      </c>
      <c r="F298" s="279">
        <v>25.809000000000001</v>
      </c>
      <c r="G298" s="35"/>
      <c r="H298" s="40"/>
    </row>
    <row r="299" spans="1:8" s="2" customFormat="1" ht="16.899999999999999" customHeight="1">
      <c r="A299" s="35"/>
      <c r="B299" s="40"/>
      <c r="C299" s="278" t="s">
        <v>1</v>
      </c>
      <c r="D299" s="278" t="s">
        <v>1109</v>
      </c>
      <c r="E299" s="18" t="s">
        <v>1</v>
      </c>
      <c r="F299" s="279">
        <v>34.834000000000003</v>
      </c>
      <c r="G299" s="35"/>
      <c r="H299" s="40"/>
    </row>
    <row r="300" spans="1:8" s="2" customFormat="1" ht="16.899999999999999" customHeight="1">
      <c r="A300" s="35"/>
      <c r="B300" s="40"/>
      <c r="C300" s="278" t="s">
        <v>1</v>
      </c>
      <c r="D300" s="278" t="s">
        <v>1110</v>
      </c>
      <c r="E300" s="18" t="s">
        <v>1</v>
      </c>
      <c r="F300" s="279">
        <v>76.052999999999997</v>
      </c>
      <c r="G300" s="35"/>
      <c r="H300" s="40"/>
    </row>
    <row r="301" spans="1:8" s="2" customFormat="1" ht="16.899999999999999" customHeight="1">
      <c r="A301" s="35"/>
      <c r="B301" s="40"/>
      <c r="C301" s="278" t="s">
        <v>1</v>
      </c>
      <c r="D301" s="278" t="s">
        <v>1111</v>
      </c>
      <c r="E301" s="18" t="s">
        <v>1</v>
      </c>
      <c r="F301" s="279">
        <v>9.3510000000000009</v>
      </c>
      <c r="G301" s="35"/>
      <c r="H301" s="40"/>
    </row>
    <row r="302" spans="1:8" s="2" customFormat="1" ht="16.899999999999999" customHeight="1">
      <c r="A302" s="35"/>
      <c r="B302" s="40"/>
      <c r="C302" s="278" t="s">
        <v>1</v>
      </c>
      <c r="D302" s="278" t="s">
        <v>1112</v>
      </c>
      <c r="E302" s="18" t="s">
        <v>1</v>
      </c>
      <c r="F302" s="279">
        <v>5.4950000000000001</v>
      </c>
      <c r="G302" s="35"/>
      <c r="H302" s="40"/>
    </row>
    <row r="303" spans="1:8" s="2" customFormat="1" ht="16.899999999999999" customHeight="1">
      <c r="A303" s="35"/>
      <c r="B303" s="40"/>
      <c r="C303" s="278" t="s">
        <v>1</v>
      </c>
      <c r="D303" s="278" t="s">
        <v>1113</v>
      </c>
      <c r="E303" s="18" t="s">
        <v>1</v>
      </c>
      <c r="F303" s="279">
        <v>73.436999999999998</v>
      </c>
      <c r="G303" s="35"/>
      <c r="H303" s="40"/>
    </row>
    <row r="304" spans="1:8" s="2" customFormat="1" ht="16.899999999999999" customHeight="1">
      <c r="A304" s="35"/>
      <c r="B304" s="40"/>
      <c r="C304" s="278" t="s">
        <v>1</v>
      </c>
      <c r="D304" s="278" t="s">
        <v>1114</v>
      </c>
      <c r="E304" s="18" t="s">
        <v>1</v>
      </c>
      <c r="F304" s="279">
        <v>60.593000000000004</v>
      </c>
      <c r="G304" s="35"/>
      <c r="H304" s="40"/>
    </row>
    <row r="305" spans="1:8" s="2" customFormat="1" ht="16.899999999999999" customHeight="1">
      <c r="A305" s="35"/>
      <c r="B305" s="40"/>
      <c r="C305" s="278" t="s">
        <v>1</v>
      </c>
      <c r="D305" s="278" t="s">
        <v>1115</v>
      </c>
      <c r="E305" s="18" t="s">
        <v>1</v>
      </c>
      <c r="F305" s="279">
        <v>9.3510000000000009</v>
      </c>
      <c r="G305" s="35"/>
      <c r="H305" s="40"/>
    </row>
    <row r="306" spans="1:8" s="2" customFormat="1" ht="16.899999999999999" customHeight="1">
      <c r="A306" s="35"/>
      <c r="B306" s="40"/>
      <c r="C306" s="278" t="s">
        <v>1</v>
      </c>
      <c r="D306" s="278" t="s">
        <v>1116</v>
      </c>
      <c r="E306" s="18" t="s">
        <v>1</v>
      </c>
      <c r="F306" s="279">
        <v>60.593000000000004</v>
      </c>
      <c r="G306" s="35"/>
      <c r="H306" s="40"/>
    </row>
    <row r="307" spans="1:8" s="2" customFormat="1" ht="16.899999999999999" customHeight="1">
      <c r="A307" s="35"/>
      <c r="B307" s="40"/>
      <c r="C307" s="278" t="s">
        <v>1</v>
      </c>
      <c r="D307" s="278" t="s">
        <v>1117</v>
      </c>
      <c r="E307" s="18" t="s">
        <v>1</v>
      </c>
      <c r="F307" s="279">
        <v>9.3510000000000009</v>
      </c>
      <c r="G307" s="35"/>
      <c r="H307" s="40"/>
    </row>
    <row r="308" spans="1:8" s="2" customFormat="1" ht="16.899999999999999" customHeight="1">
      <c r="A308" s="35"/>
      <c r="B308" s="40"/>
      <c r="C308" s="278" t="s">
        <v>1</v>
      </c>
      <c r="D308" s="278" t="s">
        <v>1118</v>
      </c>
      <c r="E308" s="18" t="s">
        <v>1</v>
      </c>
      <c r="F308" s="279">
        <v>7.3760000000000003</v>
      </c>
      <c r="G308" s="35"/>
      <c r="H308" s="40"/>
    </row>
    <row r="309" spans="1:8" s="2" customFormat="1" ht="16.899999999999999" customHeight="1">
      <c r="A309" s="35"/>
      <c r="B309" s="40"/>
      <c r="C309" s="278" t="s">
        <v>1</v>
      </c>
      <c r="D309" s="278" t="s">
        <v>1119</v>
      </c>
      <c r="E309" s="18" t="s">
        <v>1</v>
      </c>
      <c r="F309" s="279">
        <v>86.108999999999995</v>
      </c>
      <c r="G309" s="35"/>
      <c r="H309" s="40"/>
    </row>
    <row r="310" spans="1:8" s="2" customFormat="1" ht="16.899999999999999" customHeight="1">
      <c r="A310" s="35"/>
      <c r="B310" s="40"/>
      <c r="C310" s="278" t="s">
        <v>1</v>
      </c>
      <c r="D310" s="278" t="s">
        <v>1120</v>
      </c>
      <c r="E310" s="18" t="s">
        <v>1</v>
      </c>
      <c r="F310" s="279">
        <v>9.3510000000000009</v>
      </c>
      <c r="G310" s="35"/>
      <c r="H310" s="40"/>
    </row>
    <row r="311" spans="1:8" s="2" customFormat="1" ht="16.899999999999999" customHeight="1">
      <c r="A311" s="35"/>
      <c r="B311" s="40"/>
      <c r="C311" s="278" t="s">
        <v>1</v>
      </c>
      <c r="D311" s="278" t="s">
        <v>1121</v>
      </c>
      <c r="E311" s="18" t="s">
        <v>1</v>
      </c>
      <c r="F311" s="279">
        <v>60.56</v>
      </c>
      <c r="G311" s="35"/>
      <c r="H311" s="40"/>
    </row>
    <row r="312" spans="1:8" s="2" customFormat="1" ht="16.899999999999999" customHeight="1">
      <c r="A312" s="35"/>
      <c r="B312" s="40"/>
      <c r="C312" s="278" t="s">
        <v>1</v>
      </c>
      <c r="D312" s="278" t="s">
        <v>1122</v>
      </c>
      <c r="E312" s="18" t="s">
        <v>1</v>
      </c>
      <c r="F312" s="279">
        <v>60.56</v>
      </c>
      <c r="G312" s="35"/>
      <c r="H312" s="40"/>
    </row>
    <row r="313" spans="1:8" s="2" customFormat="1" ht="16.899999999999999" customHeight="1">
      <c r="A313" s="35"/>
      <c r="B313" s="40"/>
      <c r="C313" s="278" t="s">
        <v>1</v>
      </c>
      <c r="D313" s="278" t="s">
        <v>1123</v>
      </c>
      <c r="E313" s="18" t="s">
        <v>1</v>
      </c>
      <c r="F313" s="279">
        <v>9.3510000000000009</v>
      </c>
      <c r="G313" s="35"/>
      <c r="H313" s="40"/>
    </row>
    <row r="314" spans="1:8" s="2" customFormat="1" ht="16.899999999999999" customHeight="1">
      <c r="A314" s="35"/>
      <c r="B314" s="40"/>
      <c r="C314" s="278" t="s">
        <v>1</v>
      </c>
      <c r="D314" s="278" t="s">
        <v>1124</v>
      </c>
      <c r="E314" s="18" t="s">
        <v>1</v>
      </c>
      <c r="F314" s="279">
        <v>9.3510000000000009</v>
      </c>
      <c r="G314" s="35"/>
      <c r="H314" s="40"/>
    </row>
    <row r="315" spans="1:8" s="2" customFormat="1" ht="16.899999999999999" customHeight="1">
      <c r="A315" s="35"/>
      <c r="B315" s="40"/>
      <c r="C315" s="278" t="s">
        <v>1</v>
      </c>
      <c r="D315" s="278" t="s">
        <v>1125</v>
      </c>
      <c r="E315" s="18" t="s">
        <v>1</v>
      </c>
      <c r="F315" s="279">
        <v>60.494999999999997</v>
      </c>
      <c r="G315" s="35"/>
      <c r="H315" s="40"/>
    </row>
    <row r="316" spans="1:8" s="2" customFormat="1" ht="16.899999999999999" customHeight="1">
      <c r="A316" s="35"/>
      <c r="B316" s="40"/>
      <c r="C316" s="278" t="s">
        <v>1</v>
      </c>
      <c r="D316" s="278" t="s">
        <v>1126</v>
      </c>
      <c r="E316" s="18" t="s">
        <v>1</v>
      </c>
      <c r="F316" s="279">
        <v>60.494999999999997</v>
      </c>
      <c r="G316" s="35"/>
      <c r="H316" s="40"/>
    </row>
    <row r="317" spans="1:8" s="2" customFormat="1" ht="16.899999999999999" customHeight="1">
      <c r="A317" s="35"/>
      <c r="B317" s="40"/>
      <c r="C317" s="278" t="s">
        <v>1</v>
      </c>
      <c r="D317" s="278" t="s">
        <v>1127</v>
      </c>
      <c r="E317" s="18" t="s">
        <v>1</v>
      </c>
      <c r="F317" s="279">
        <v>5.4950000000000001</v>
      </c>
      <c r="G317" s="35"/>
      <c r="H317" s="40"/>
    </row>
    <row r="318" spans="1:8" s="2" customFormat="1" ht="16.899999999999999" customHeight="1">
      <c r="A318" s="35"/>
      <c r="B318" s="40"/>
      <c r="C318" s="278" t="s">
        <v>1</v>
      </c>
      <c r="D318" s="278" t="s">
        <v>1128</v>
      </c>
      <c r="E318" s="18" t="s">
        <v>1</v>
      </c>
      <c r="F318" s="279">
        <v>9.3510000000000009</v>
      </c>
      <c r="G318" s="35"/>
      <c r="H318" s="40"/>
    </row>
    <row r="319" spans="1:8" s="2" customFormat="1" ht="16.899999999999999" customHeight="1">
      <c r="A319" s="35"/>
      <c r="B319" s="40"/>
      <c r="C319" s="278" t="s">
        <v>1</v>
      </c>
      <c r="D319" s="278" t="s">
        <v>1129</v>
      </c>
      <c r="E319" s="18" t="s">
        <v>1</v>
      </c>
      <c r="F319" s="279">
        <v>60.56</v>
      </c>
      <c r="G319" s="35"/>
      <c r="H319" s="40"/>
    </row>
    <row r="320" spans="1:8" s="2" customFormat="1" ht="16.899999999999999" customHeight="1">
      <c r="A320" s="35"/>
      <c r="B320" s="40"/>
      <c r="C320" s="278" t="s">
        <v>1</v>
      </c>
      <c r="D320" s="278" t="s">
        <v>1130</v>
      </c>
      <c r="E320" s="18" t="s">
        <v>1</v>
      </c>
      <c r="F320" s="279">
        <v>60.56</v>
      </c>
      <c r="G320" s="35"/>
      <c r="H320" s="40"/>
    </row>
    <row r="321" spans="1:8" s="2" customFormat="1" ht="16.899999999999999" customHeight="1">
      <c r="A321" s="35"/>
      <c r="B321" s="40"/>
      <c r="C321" s="278" t="s">
        <v>1</v>
      </c>
      <c r="D321" s="278" t="s">
        <v>1131</v>
      </c>
      <c r="E321" s="18" t="s">
        <v>1</v>
      </c>
      <c r="F321" s="279">
        <v>9.3510000000000009</v>
      </c>
      <c r="G321" s="35"/>
      <c r="H321" s="40"/>
    </row>
    <row r="322" spans="1:8" s="2" customFormat="1" ht="16.899999999999999" customHeight="1">
      <c r="A322" s="35"/>
      <c r="B322" s="40"/>
      <c r="C322" s="278" t="s">
        <v>1</v>
      </c>
      <c r="D322" s="278" t="s">
        <v>1132</v>
      </c>
      <c r="E322" s="18" t="s">
        <v>1</v>
      </c>
      <c r="F322" s="279">
        <v>9.3140000000000001</v>
      </c>
      <c r="G322" s="35"/>
      <c r="H322" s="40"/>
    </row>
    <row r="323" spans="1:8" s="2" customFormat="1" ht="16.899999999999999" customHeight="1">
      <c r="A323" s="35"/>
      <c r="B323" s="40"/>
      <c r="C323" s="278" t="s">
        <v>1</v>
      </c>
      <c r="D323" s="278" t="s">
        <v>1133</v>
      </c>
      <c r="E323" s="18" t="s">
        <v>1</v>
      </c>
      <c r="F323" s="279">
        <v>12.616</v>
      </c>
      <c r="G323" s="35"/>
      <c r="H323" s="40"/>
    </row>
    <row r="324" spans="1:8" s="2" customFormat="1" ht="16.899999999999999" customHeight="1">
      <c r="A324" s="35"/>
      <c r="B324" s="40"/>
      <c r="C324" s="278" t="s">
        <v>1</v>
      </c>
      <c r="D324" s="278" t="s">
        <v>1134</v>
      </c>
      <c r="E324" s="18" t="s">
        <v>1</v>
      </c>
      <c r="F324" s="279">
        <v>16.241</v>
      </c>
      <c r="G324" s="35"/>
      <c r="H324" s="40"/>
    </row>
    <row r="325" spans="1:8" s="2" customFormat="1" ht="16.899999999999999" customHeight="1">
      <c r="A325" s="35"/>
      <c r="B325" s="40"/>
      <c r="C325" s="278" t="s">
        <v>1</v>
      </c>
      <c r="D325" s="278" t="s">
        <v>1135</v>
      </c>
      <c r="E325" s="18" t="s">
        <v>1</v>
      </c>
      <c r="F325" s="279">
        <v>14.443</v>
      </c>
      <c r="G325" s="35"/>
      <c r="H325" s="40"/>
    </row>
    <row r="326" spans="1:8" s="2" customFormat="1" ht="16.899999999999999" customHeight="1">
      <c r="A326" s="35"/>
      <c r="B326" s="40"/>
      <c r="C326" s="278" t="s">
        <v>1</v>
      </c>
      <c r="D326" s="278" t="s">
        <v>1136</v>
      </c>
      <c r="E326" s="18" t="s">
        <v>1</v>
      </c>
      <c r="F326" s="279">
        <v>56.430999999999997</v>
      </c>
      <c r="G326" s="35"/>
      <c r="H326" s="40"/>
    </row>
    <row r="327" spans="1:8" s="2" customFormat="1" ht="16.899999999999999" customHeight="1">
      <c r="A327" s="35"/>
      <c r="B327" s="40"/>
      <c r="C327" s="278" t="s">
        <v>1</v>
      </c>
      <c r="D327" s="278" t="s">
        <v>550</v>
      </c>
      <c r="E327" s="18" t="s">
        <v>1</v>
      </c>
      <c r="F327" s="279">
        <v>0</v>
      </c>
      <c r="G327" s="35"/>
      <c r="H327" s="40"/>
    </row>
    <row r="328" spans="1:8" s="2" customFormat="1" ht="22.5">
      <c r="A328" s="35"/>
      <c r="B328" s="40"/>
      <c r="C328" s="278" t="s">
        <v>1</v>
      </c>
      <c r="D328" s="278" t="s">
        <v>1137</v>
      </c>
      <c r="E328" s="18" t="s">
        <v>1</v>
      </c>
      <c r="F328" s="279">
        <v>342.69</v>
      </c>
      <c r="G328" s="35"/>
      <c r="H328" s="40"/>
    </row>
    <row r="329" spans="1:8" s="2" customFormat="1" ht="16.899999999999999" customHeight="1">
      <c r="A329" s="35"/>
      <c r="B329" s="40"/>
      <c r="C329" s="278" t="s">
        <v>1</v>
      </c>
      <c r="D329" s="278" t="s">
        <v>1138</v>
      </c>
      <c r="E329" s="18" t="s">
        <v>1</v>
      </c>
      <c r="F329" s="279">
        <v>47.734000000000002</v>
      </c>
      <c r="G329" s="35"/>
      <c r="H329" s="40"/>
    </row>
    <row r="330" spans="1:8" s="2" customFormat="1" ht="16.899999999999999" customHeight="1">
      <c r="A330" s="35"/>
      <c r="B330" s="40"/>
      <c r="C330" s="278" t="s">
        <v>1</v>
      </c>
      <c r="D330" s="278" t="s">
        <v>1139</v>
      </c>
      <c r="E330" s="18" t="s">
        <v>1</v>
      </c>
      <c r="F330" s="279">
        <v>74.519000000000005</v>
      </c>
      <c r="G330" s="35"/>
      <c r="H330" s="40"/>
    </row>
    <row r="331" spans="1:8" s="2" customFormat="1" ht="16.899999999999999" customHeight="1">
      <c r="A331" s="35"/>
      <c r="B331" s="40"/>
      <c r="C331" s="278" t="s">
        <v>1</v>
      </c>
      <c r="D331" s="278" t="s">
        <v>1140</v>
      </c>
      <c r="E331" s="18" t="s">
        <v>1</v>
      </c>
      <c r="F331" s="279">
        <v>40.255000000000003</v>
      </c>
      <c r="G331" s="35"/>
      <c r="H331" s="40"/>
    </row>
    <row r="332" spans="1:8" s="2" customFormat="1" ht="16.899999999999999" customHeight="1">
      <c r="A332" s="35"/>
      <c r="B332" s="40"/>
      <c r="C332" s="278" t="s">
        <v>1</v>
      </c>
      <c r="D332" s="278" t="s">
        <v>1141</v>
      </c>
      <c r="E332" s="18" t="s">
        <v>1</v>
      </c>
      <c r="F332" s="279">
        <v>51.667000000000002</v>
      </c>
      <c r="G332" s="35"/>
      <c r="H332" s="40"/>
    </row>
    <row r="333" spans="1:8" s="2" customFormat="1" ht="16.899999999999999" customHeight="1">
      <c r="A333" s="35"/>
      <c r="B333" s="40"/>
      <c r="C333" s="278" t="s">
        <v>1</v>
      </c>
      <c r="D333" s="278" t="s">
        <v>1142</v>
      </c>
      <c r="E333" s="18" t="s">
        <v>1</v>
      </c>
      <c r="F333" s="279">
        <v>42.752000000000002</v>
      </c>
      <c r="G333" s="35"/>
      <c r="H333" s="40"/>
    </row>
    <row r="334" spans="1:8" s="2" customFormat="1" ht="16.899999999999999" customHeight="1">
      <c r="A334" s="35"/>
      <c r="B334" s="40"/>
      <c r="C334" s="278" t="s">
        <v>1</v>
      </c>
      <c r="D334" s="278" t="s">
        <v>1143</v>
      </c>
      <c r="E334" s="18" t="s">
        <v>1</v>
      </c>
      <c r="F334" s="279">
        <v>31.492999999999999</v>
      </c>
      <c r="G334" s="35"/>
      <c r="H334" s="40"/>
    </row>
    <row r="335" spans="1:8" s="2" customFormat="1" ht="16.899999999999999" customHeight="1">
      <c r="A335" s="35"/>
      <c r="B335" s="40"/>
      <c r="C335" s="278" t="s">
        <v>1</v>
      </c>
      <c r="D335" s="278" t="s">
        <v>1144</v>
      </c>
      <c r="E335" s="18" t="s">
        <v>1</v>
      </c>
      <c r="F335" s="279">
        <v>52.363999999999997</v>
      </c>
      <c r="G335" s="35"/>
      <c r="H335" s="40"/>
    </row>
    <row r="336" spans="1:8" s="2" customFormat="1" ht="16.899999999999999" customHeight="1">
      <c r="A336" s="35"/>
      <c r="B336" s="40"/>
      <c r="C336" s="278" t="s">
        <v>1</v>
      </c>
      <c r="D336" s="278" t="s">
        <v>1145</v>
      </c>
      <c r="E336" s="18" t="s">
        <v>1</v>
      </c>
      <c r="F336" s="279">
        <v>60.895000000000003</v>
      </c>
      <c r="G336" s="35"/>
      <c r="H336" s="40"/>
    </row>
    <row r="337" spans="1:8" s="2" customFormat="1" ht="16.899999999999999" customHeight="1">
      <c r="A337" s="35"/>
      <c r="B337" s="40"/>
      <c r="C337" s="278" t="s">
        <v>1</v>
      </c>
      <c r="D337" s="278" t="s">
        <v>1146</v>
      </c>
      <c r="E337" s="18" t="s">
        <v>1</v>
      </c>
      <c r="F337" s="279">
        <v>27.949000000000002</v>
      </c>
      <c r="G337" s="35"/>
      <c r="H337" s="40"/>
    </row>
    <row r="338" spans="1:8" s="2" customFormat="1" ht="16.899999999999999" customHeight="1">
      <c r="A338" s="35"/>
      <c r="B338" s="40"/>
      <c r="C338" s="278" t="s">
        <v>1</v>
      </c>
      <c r="D338" s="278" t="s">
        <v>1147</v>
      </c>
      <c r="E338" s="18" t="s">
        <v>1</v>
      </c>
      <c r="F338" s="279">
        <v>51.667000000000002</v>
      </c>
      <c r="G338" s="35"/>
      <c r="H338" s="40"/>
    </row>
    <row r="339" spans="1:8" s="2" customFormat="1" ht="16.899999999999999" customHeight="1">
      <c r="A339" s="35"/>
      <c r="B339" s="40"/>
      <c r="C339" s="278" t="s">
        <v>1</v>
      </c>
      <c r="D339" s="278" t="s">
        <v>1148</v>
      </c>
      <c r="E339" s="18" t="s">
        <v>1</v>
      </c>
      <c r="F339" s="279">
        <v>16.391999999999999</v>
      </c>
      <c r="G339" s="35"/>
      <c r="H339" s="40"/>
    </row>
    <row r="340" spans="1:8" s="2" customFormat="1" ht="16.899999999999999" customHeight="1">
      <c r="A340" s="35"/>
      <c r="B340" s="40"/>
      <c r="C340" s="278" t="s">
        <v>1</v>
      </c>
      <c r="D340" s="278" t="s">
        <v>1149</v>
      </c>
      <c r="E340" s="18" t="s">
        <v>1</v>
      </c>
      <c r="F340" s="279">
        <v>18.326000000000001</v>
      </c>
      <c r="G340" s="35"/>
      <c r="H340" s="40"/>
    </row>
    <row r="341" spans="1:8" s="2" customFormat="1" ht="16.899999999999999" customHeight="1">
      <c r="A341" s="35"/>
      <c r="B341" s="40"/>
      <c r="C341" s="278" t="s">
        <v>1</v>
      </c>
      <c r="D341" s="278" t="s">
        <v>1150</v>
      </c>
      <c r="E341" s="18" t="s">
        <v>1</v>
      </c>
      <c r="F341" s="279">
        <v>55.613999999999997</v>
      </c>
      <c r="G341" s="35"/>
      <c r="H341" s="40"/>
    </row>
    <row r="342" spans="1:8" s="2" customFormat="1" ht="16.899999999999999" customHeight="1">
      <c r="A342" s="35"/>
      <c r="B342" s="40"/>
      <c r="C342" s="278" t="s">
        <v>1</v>
      </c>
      <c r="D342" s="278" t="s">
        <v>1151</v>
      </c>
      <c r="E342" s="18" t="s">
        <v>1</v>
      </c>
      <c r="F342" s="279">
        <v>18.388999999999999</v>
      </c>
      <c r="G342" s="35"/>
      <c r="H342" s="40"/>
    </row>
    <row r="343" spans="1:8" s="2" customFormat="1" ht="16.899999999999999" customHeight="1">
      <c r="A343" s="35"/>
      <c r="B343" s="40"/>
      <c r="C343" s="278" t="s">
        <v>1</v>
      </c>
      <c r="D343" s="278" t="s">
        <v>1152</v>
      </c>
      <c r="E343" s="18" t="s">
        <v>1</v>
      </c>
      <c r="F343" s="279">
        <v>17.507999999999999</v>
      </c>
      <c r="G343" s="35"/>
      <c r="H343" s="40"/>
    </row>
    <row r="344" spans="1:8" s="2" customFormat="1" ht="16.899999999999999" customHeight="1">
      <c r="A344" s="35"/>
      <c r="B344" s="40"/>
      <c r="C344" s="278" t="s">
        <v>1</v>
      </c>
      <c r="D344" s="278" t="s">
        <v>1153</v>
      </c>
      <c r="E344" s="18" t="s">
        <v>1</v>
      </c>
      <c r="F344" s="279">
        <v>46.384999999999998</v>
      </c>
      <c r="G344" s="35"/>
      <c r="H344" s="40"/>
    </row>
    <row r="345" spans="1:8" s="2" customFormat="1" ht="16.899999999999999" customHeight="1">
      <c r="A345" s="35"/>
      <c r="B345" s="40"/>
      <c r="C345" s="278" t="s">
        <v>1</v>
      </c>
      <c r="D345" s="278" t="s">
        <v>1154</v>
      </c>
      <c r="E345" s="18" t="s">
        <v>1</v>
      </c>
      <c r="F345" s="279">
        <v>46.24</v>
      </c>
      <c r="G345" s="35"/>
      <c r="H345" s="40"/>
    </row>
    <row r="346" spans="1:8" s="2" customFormat="1" ht="16.899999999999999" customHeight="1">
      <c r="A346" s="35"/>
      <c r="B346" s="40"/>
      <c r="C346" s="278" t="s">
        <v>1</v>
      </c>
      <c r="D346" s="278" t="s">
        <v>1155</v>
      </c>
      <c r="E346" s="18" t="s">
        <v>1</v>
      </c>
      <c r="F346" s="279">
        <v>47.031999999999996</v>
      </c>
      <c r="G346" s="35"/>
      <c r="H346" s="40"/>
    </row>
    <row r="347" spans="1:8" s="2" customFormat="1" ht="16.899999999999999" customHeight="1">
      <c r="A347" s="35"/>
      <c r="B347" s="40"/>
      <c r="C347" s="278" t="s">
        <v>1</v>
      </c>
      <c r="D347" s="278" t="s">
        <v>1156</v>
      </c>
      <c r="E347" s="18" t="s">
        <v>1</v>
      </c>
      <c r="F347" s="279">
        <v>23.515000000000001</v>
      </c>
      <c r="G347" s="35"/>
      <c r="H347" s="40"/>
    </row>
    <row r="348" spans="1:8" s="2" customFormat="1" ht="16.899999999999999" customHeight="1">
      <c r="A348" s="35"/>
      <c r="B348" s="40"/>
      <c r="C348" s="278" t="s">
        <v>176</v>
      </c>
      <c r="D348" s="278" t="s">
        <v>304</v>
      </c>
      <c r="E348" s="18" t="s">
        <v>1</v>
      </c>
      <c r="F348" s="279">
        <v>6875.1729999999998</v>
      </c>
      <c r="G348" s="35"/>
      <c r="H348" s="40"/>
    </row>
    <row r="349" spans="1:8" s="2" customFormat="1" ht="16.899999999999999" customHeight="1">
      <c r="A349" s="35"/>
      <c r="B349" s="40"/>
      <c r="C349" s="280" t="s">
        <v>7625</v>
      </c>
      <c r="D349" s="35"/>
      <c r="E349" s="35"/>
      <c r="F349" s="35"/>
      <c r="G349" s="35"/>
      <c r="H349" s="40"/>
    </row>
    <row r="350" spans="1:8" s="2" customFormat="1" ht="16.899999999999999" customHeight="1">
      <c r="A350" s="35"/>
      <c r="B350" s="40"/>
      <c r="C350" s="278" t="s">
        <v>990</v>
      </c>
      <c r="D350" s="278" t="s">
        <v>991</v>
      </c>
      <c r="E350" s="18" t="s">
        <v>297</v>
      </c>
      <c r="F350" s="279">
        <v>6875.1729999999998</v>
      </c>
      <c r="G350" s="35"/>
      <c r="H350" s="40"/>
    </row>
    <row r="351" spans="1:8" s="2" customFormat="1" ht="16.899999999999999" customHeight="1">
      <c r="A351" s="35"/>
      <c r="B351" s="40"/>
      <c r="C351" s="278" t="s">
        <v>980</v>
      </c>
      <c r="D351" s="278" t="s">
        <v>981</v>
      </c>
      <c r="E351" s="18" t="s">
        <v>297</v>
      </c>
      <c r="F351" s="279">
        <v>7131.152</v>
      </c>
      <c r="G351" s="35"/>
      <c r="H351" s="40"/>
    </row>
    <row r="352" spans="1:8" s="2" customFormat="1" ht="16.899999999999999" customHeight="1">
      <c r="A352" s="35"/>
      <c r="B352" s="40"/>
      <c r="C352" s="278" t="s">
        <v>1158</v>
      </c>
      <c r="D352" s="278" t="s">
        <v>1159</v>
      </c>
      <c r="E352" s="18" t="s">
        <v>297</v>
      </c>
      <c r="F352" s="279">
        <v>7131.152</v>
      </c>
      <c r="G352" s="35"/>
      <c r="H352" s="40"/>
    </row>
    <row r="353" spans="1:8" s="2" customFormat="1" ht="16.899999999999999" customHeight="1">
      <c r="A353" s="35"/>
      <c r="B353" s="40"/>
      <c r="C353" s="278" t="s">
        <v>2940</v>
      </c>
      <c r="D353" s="278" t="s">
        <v>2941</v>
      </c>
      <c r="E353" s="18" t="s">
        <v>297</v>
      </c>
      <c r="F353" s="279">
        <v>7137.2420000000002</v>
      </c>
      <c r="G353" s="35"/>
      <c r="H353" s="40"/>
    </row>
    <row r="354" spans="1:8" s="2" customFormat="1" ht="16.899999999999999" customHeight="1">
      <c r="A354" s="35"/>
      <c r="B354" s="40"/>
      <c r="C354" s="274" t="s">
        <v>180</v>
      </c>
      <c r="D354" s="275" t="s">
        <v>181</v>
      </c>
      <c r="E354" s="276" t="s">
        <v>1</v>
      </c>
      <c r="F354" s="277">
        <v>6.09</v>
      </c>
      <c r="G354" s="35"/>
      <c r="H354" s="40"/>
    </row>
    <row r="355" spans="1:8" s="2" customFormat="1" ht="16.899999999999999" customHeight="1">
      <c r="A355" s="35"/>
      <c r="B355" s="40"/>
      <c r="C355" s="278" t="s">
        <v>1</v>
      </c>
      <c r="D355" s="278" t="s">
        <v>974</v>
      </c>
      <c r="E355" s="18" t="s">
        <v>1</v>
      </c>
      <c r="F355" s="279">
        <v>6.09</v>
      </c>
      <c r="G355" s="35"/>
      <c r="H355" s="40"/>
    </row>
    <row r="356" spans="1:8" s="2" customFormat="1" ht="16.899999999999999" customHeight="1">
      <c r="A356" s="35"/>
      <c r="B356" s="40"/>
      <c r="C356" s="278" t="s">
        <v>180</v>
      </c>
      <c r="D356" s="278" t="s">
        <v>304</v>
      </c>
      <c r="E356" s="18" t="s">
        <v>1</v>
      </c>
      <c r="F356" s="279">
        <v>6.09</v>
      </c>
      <c r="G356" s="35"/>
      <c r="H356" s="40"/>
    </row>
    <row r="357" spans="1:8" s="2" customFormat="1" ht="16.899999999999999" customHeight="1">
      <c r="A357" s="35"/>
      <c r="B357" s="40"/>
      <c r="C357" s="280" t="s">
        <v>7625</v>
      </c>
      <c r="D357" s="35"/>
      <c r="E357" s="35"/>
      <c r="F357" s="35"/>
      <c r="G357" s="35"/>
      <c r="H357" s="40"/>
    </row>
    <row r="358" spans="1:8" s="2" customFormat="1" ht="22.5">
      <c r="A358" s="35"/>
      <c r="B358" s="40"/>
      <c r="C358" s="278" t="s">
        <v>971</v>
      </c>
      <c r="D358" s="278" t="s">
        <v>972</v>
      </c>
      <c r="E358" s="18" t="s">
        <v>297</v>
      </c>
      <c r="F358" s="279">
        <v>6.09</v>
      </c>
      <c r="G358" s="35"/>
      <c r="H358" s="40"/>
    </row>
    <row r="359" spans="1:8" s="2" customFormat="1" ht="16.899999999999999" customHeight="1">
      <c r="A359" s="35"/>
      <c r="B359" s="40"/>
      <c r="C359" s="278" t="s">
        <v>2940</v>
      </c>
      <c r="D359" s="278" t="s">
        <v>2941</v>
      </c>
      <c r="E359" s="18" t="s">
        <v>297</v>
      </c>
      <c r="F359" s="279">
        <v>7137.2420000000002</v>
      </c>
      <c r="G359" s="35"/>
      <c r="H359" s="40"/>
    </row>
    <row r="360" spans="1:8" s="2" customFormat="1" ht="16.899999999999999" customHeight="1">
      <c r="A360" s="35"/>
      <c r="B360" s="40"/>
      <c r="C360" s="274" t="s">
        <v>184</v>
      </c>
      <c r="D360" s="275" t="s">
        <v>185</v>
      </c>
      <c r="E360" s="276" t="s">
        <v>1</v>
      </c>
      <c r="F360" s="277">
        <v>596.62</v>
      </c>
      <c r="G360" s="35"/>
      <c r="H360" s="40"/>
    </row>
    <row r="361" spans="1:8" s="2" customFormat="1" ht="16.899999999999999" customHeight="1">
      <c r="A361" s="35"/>
      <c r="B361" s="40"/>
      <c r="C361" s="278" t="s">
        <v>1</v>
      </c>
      <c r="D361" s="278" t="s">
        <v>2568</v>
      </c>
      <c r="E361" s="18" t="s">
        <v>1</v>
      </c>
      <c r="F361" s="279">
        <v>0</v>
      </c>
      <c r="G361" s="35"/>
      <c r="H361" s="40"/>
    </row>
    <row r="362" spans="1:8" s="2" customFormat="1" ht="16.899999999999999" customHeight="1">
      <c r="A362" s="35"/>
      <c r="B362" s="40"/>
      <c r="C362" s="278" t="s">
        <v>1</v>
      </c>
      <c r="D362" s="278" t="s">
        <v>536</v>
      </c>
      <c r="E362" s="18" t="s">
        <v>1</v>
      </c>
      <c r="F362" s="279">
        <v>0</v>
      </c>
      <c r="G362" s="35"/>
      <c r="H362" s="40"/>
    </row>
    <row r="363" spans="1:8" s="2" customFormat="1" ht="16.899999999999999" customHeight="1">
      <c r="A363" s="35"/>
      <c r="B363" s="40"/>
      <c r="C363" s="278" t="s">
        <v>1</v>
      </c>
      <c r="D363" s="278" t="s">
        <v>2569</v>
      </c>
      <c r="E363" s="18" t="s">
        <v>1</v>
      </c>
      <c r="F363" s="279">
        <v>8.94</v>
      </c>
      <c r="G363" s="35"/>
      <c r="H363" s="40"/>
    </row>
    <row r="364" spans="1:8" s="2" customFormat="1" ht="16.899999999999999" customHeight="1">
      <c r="A364" s="35"/>
      <c r="B364" s="40"/>
      <c r="C364" s="278" t="s">
        <v>1</v>
      </c>
      <c r="D364" s="278" t="s">
        <v>2570</v>
      </c>
      <c r="E364" s="18" t="s">
        <v>1</v>
      </c>
      <c r="F364" s="279">
        <v>7.06</v>
      </c>
      <c r="G364" s="35"/>
      <c r="H364" s="40"/>
    </row>
    <row r="365" spans="1:8" s="2" customFormat="1" ht="16.899999999999999" customHeight="1">
      <c r="A365" s="35"/>
      <c r="B365" s="40"/>
      <c r="C365" s="278" t="s">
        <v>1</v>
      </c>
      <c r="D365" s="278" t="s">
        <v>1977</v>
      </c>
      <c r="E365" s="18" t="s">
        <v>1</v>
      </c>
      <c r="F365" s="279">
        <v>10.77</v>
      </c>
      <c r="G365" s="35"/>
      <c r="H365" s="40"/>
    </row>
    <row r="366" spans="1:8" s="2" customFormat="1" ht="16.899999999999999" customHeight="1">
      <c r="A366" s="35"/>
      <c r="B366" s="40"/>
      <c r="C366" s="278" t="s">
        <v>1</v>
      </c>
      <c r="D366" s="278" t="s">
        <v>2571</v>
      </c>
      <c r="E366" s="18" t="s">
        <v>1</v>
      </c>
      <c r="F366" s="279">
        <v>14.98</v>
      </c>
      <c r="G366" s="35"/>
      <c r="H366" s="40"/>
    </row>
    <row r="367" spans="1:8" s="2" customFormat="1" ht="16.899999999999999" customHeight="1">
      <c r="A367" s="35"/>
      <c r="B367" s="40"/>
      <c r="C367" s="278" t="s">
        <v>1</v>
      </c>
      <c r="D367" s="278" t="s">
        <v>1987</v>
      </c>
      <c r="E367" s="18" t="s">
        <v>1</v>
      </c>
      <c r="F367" s="279">
        <v>3.78</v>
      </c>
      <c r="G367" s="35"/>
      <c r="H367" s="40"/>
    </row>
    <row r="368" spans="1:8" s="2" customFormat="1" ht="16.899999999999999" customHeight="1">
      <c r="A368" s="35"/>
      <c r="B368" s="40"/>
      <c r="C368" s="278" t="s">
        <v>1</v>
      </c>
      <c r="D368" s="278" t="s">
        <v>1990</v>
      </c>
      <c r="E368" s="18" t="s">
        <v>1</v>
      </c>
      <c r="F368" s="279">
        <v>3.62</v>
      </c>
      <c r="G368" s="35"/>
      <c r="H368" s="40"/>
    </row>
    <row r="369" spans="1:8" s="2" customFormat="1" ht="16.899999999999999" customHeight="1">
      <c r="A369" s="35"/>
      <c r="B369" s="40"/>
      <c r="C369" s="278" t="s">
        <v>1</v>
      </c>
      <c r="D369" s="278" t="s">
        <v>1992</v>
      </c>
      <c r="E369" s="18" t="s">
        <v>1</v>
      </c>
      <c r="F369" s="279">
        <v>8.69</v>
      </c>
      <c r="G369" s="35"/>
      <c r="H369" s="40"/>
    </row>
    <row r="370" spans="1:8" s="2" customFormat="1" ht="16.899999999999999" customHeight="1">
      <c r="A370" s="35"/>
      <c r="B370" s="40"/>
      <c r="C370" s="278" t="s">
        <v>1</v>
      </c>
      <c r="D370" s="278" t="s">
        <v>1993</v>
      </c>
      <c r="E370" s="18" t="s">
        <v>1</v>
      </c>
      <c r="F370" s="279">
        <v>3.62</v>
      </c>
      <c r="G370" s="35"/>
      <c r="H370" s="40"/>
    </row>
    <row r="371" spans="1:8" s="2" customFormat="1" ht="16.899999999999999" customHeight="1">
      <c r="A371" s="35"/>
      <c r="B371" s="40"/>
      <c r="C371" s="278" t="s">
        <v>1</v>
      </c>
      <c r="D371" s="278" t="s">
        <v>1995</v>
      </c>
      <c r="E371" s="18" t="s">
        <v>1</v>
      </c>
      <c r="F371" s="279">
        <v>8.69</v>
      </c>
      <c r="G371" s="35"/>
      <c r="H371" s="40"/>
    </row>
    <row r="372" spans="1:8" s="2" customFormat="1" ht="16.899999999999999" customHeight="1">
      <c r="A372" s="35"/>
      <c r="B372" s="40"/>
      <c r="C372" s="278" t="s">
        <v>1</v>
      </c>
      <c r="D372" s="278" t="s">
        <v>540</v>
      </c>
      <c r="E372" s="18" t="s">
        <v>1</v>
      </c>
      <c r="F372" s="279">
        <v>0</v>
      </c>
      <c r="G372" s="35"/>
      <c r="H372" s="40"/>
    </row>
    <row r="373" spans="1:8" s="2" customFormat="1" ht="16.899999999999999" customHeight="1">
      <c r="A373" s="35"/>
      <c r="B373" s="40"/>
      <c r="C373" s="278" t="s">
        <v>1</v>
      </c>
      <c r="D373" s="278" t="s">
        <v>2572</v>
      </c>
      <c r="E373" s="18" t="s">
        <v>1</v>
      </c>
      <c r="F373" s="279">
        <v>8.94</v>
      </c>
      <c r="G373" s="35"/>
      <c r="H373" s="40"/>
    </row>
    <row r="374" spans="1:8" s="2" customFormat="1" ht="16.899999999999999" customHeight="1">
      <c r="A374" s="35"/>
      <c r="B374" s="40"/>
      <c r="C374" s="278" t="s">
        <v>1</v>
      </c>
      <c r="D374" s="278" t="s">
        <v>2573</v>
      </c>
      <c r="E374" s="18" t="s">
        <v>1</v>
      </c>
      <c r="F374" s="279">
        <v>6.98</v>
      </c>
      <c r="G374" s="35"/>
      <c r="H374" s="40"/>
    </row>
    <row r="375" spans="1:8" s="2" customFormat="1" ht="16.899999999999999" customHeight="1">
      <c r="A375" s="35"/>
      <c r="B375" s="40"/>
      <c r="C375" s="278" t="s">
        <v>1</v>
      </c>
      <c r="D375" s="278" t="s">
        <v>2001</v>
      </c>
      <c r="E375" s="18" t="s">
        <v>1</v>
      </c>
      <c r="F375" s="279">
        <v>10.82</v>
      </c>
      <c r="G375" s="35"/>
      <c r="H375" s="40"/>
    </row>
    <row r="376" spans="1:8" s="2" customFormat="1" ht="16.899999999999999" customHeight="1">
      <c r="A376" s="35"/>
      <c r="B376" s="40"/>
      <c r="C376" s="278" t="s">
        <v>1</v>
      </c>
      <c r="D376" s="278" t="s">
        <v>2574</v>
      </c>
      <c r="E376" s="18" t="s">
        <v>1</v>
      </c>
      <c r="F376" s="279">
        <v>14.94</v>
      </c>
      <c r="G376" s="35"/>
      <c r="H376" s="40"/>
    </row>
    <row r="377" spans="1:8" s="2" customFormat="1" ht="16.899999999999999" customHeight="1">
      <c r="A377" s="35"/>
      <c r="B377" s="40"/>
      <c r="C377" s="278" t="s">
        <v>1</v>
      </c>
      <c r="D377" s="278" t="s">
        <v>2013</v>
      </c>
      <c r="E377" s="18" t="s">
        <v>1</v>
      </c>
      <c r="F377" s="279">
        <v>14.39</v>
      </c>
      <c r="G377" s="35"/>
      <c r="H377" s="40"/>
    </row>
    <row r="378" spans="1:8" s="2" customFormat="1" ht="16.899999999999999" customHeight="1">
      <c r="A378" s="35"/>
      <c r="B378" s="40"/>
      <c r="C378" s="278" t="s">
        <v>1</v>
      </c>
      <c r="D378" s="278" t="s">
        <v>2014</v>
      </c>
      <c r="E378" s="18" t="s">
        <v>1</v>
      </c>
      <c r="F378" s="279">
        <v>4.1900000000000004</v>
      </c>
      <c r="G378" s="35"/>
      <c r="H378" s="40"/>
    </row>
    <row r="379" spans="1:8" s="2" customFormat="1" ht="16.899999999999999" customHeight="1">
      <c r="A379" s="35"/>
      <c r="B379" s="40"/>
      <c r="C379" s="278" t="s">
        <v>1</v>
      </c>
      <c r="D379" s="278" t="s">
        <v>2017</v>
      </c>
      <c r="E379" s="18" t="s">
        <v>1</v>
      </c>
      <c r="F379" s="279">
        <v>18.23</v>
      </c>
      <c r="G379" s="35"/>
      <c r="H379" s="40"/>
    </row>
    <row r="380" spans="1:8" s="2" customFormat="1" ht="16.899999999999999" customHeight="1">
      <c r="A380" s="35"/>
      <c r="B380" s="40"/>
      <c r="C380" s="278" t="s">
        <v>1</v>
      </c>
      <c r="D380" s="278" t="s">
        <v>544</v>
      </c>
      <c r="E380" s="18" t="s">
        <v>1</v>
      </c>
      <c r="F380" s="279">
        <v>0</v>
      </c>
      <c r="G380" s="35"/>
      <c r="H380" s="40"/>
    </row>
    <row r="381" spans="1:8" s="2" customFormat="1" ht="16.899999999999999" customHeight="1">
      <c r="A381" s="35"/>
      <c r="B381" s="40"/>
      <c r="C381" s="278" t="s">
        <v>1</v>
      </c>
      <c r="D381" s="278" t="s">
        <v>2020</v>
      </c>
      <c r="E381" s="18" t="s">
        <v>1</v>
      </c>
      <c r="F381" s="279">
        <v>9</v>
      </c>
      <c r="G381" s="35"/>
      <c r="H381" s="40"/>
    </row>
    <row r="382" spans="1:8" s="2" customFormat="1" ht="16.899999999999999" customHeight="1">
      <c r="A382" s="35"/>
      <c r="B382" s="40"/>
      <c r="C382" s="278" t="s">
        <v>1</v>
      </c>
      <c r="D382" s="278" t="s">
        <v>2575</v>
      </c>
      <c r="E382" s="18" t="s">
        <v>1</v>
      </c>
      <c r="F382" s="279">
        <v>7.06</v>
      </c>
      <c r="G382" s="35"/>
      <c r="H382" s="40"/>
    </row>
    <row r="383" spans="1:8" s="2" customFormat="1" ht="16.899999999999999" customHeight="1">
      <c r="A383" s="35"/>
      <c r="B383" s="40"/>
      <c r="C383" s="278" t="s">
        <v>1</v>
      </c>
      <c r="D383" s="278" t="s">
        <v>2576</v>
      </c>
      <c r="E383" s="18" t="s">
        <v>1</v>
      </c>
      <c r="F383" s="279">
        <v>14.86</v>
      </c>
      <c r="G383" s="35"/>
      <c r="H383" s="40"/>
    </row>
    <row r="384" spans="1:8" s="2" customFormat="1" ht="16.899999999999999" customHeight="1">
      <c r="A384" s="35"/>
      <c r="B384" s="40"/>
      <c r="C384" s="278" t="s">
        <v>1</v>
      </c>
      <c r="D384" s="278" t="s">
        <v>2577</v>
      </c>
      <c r="E384" s="18" t="s">
        <v>1</v>
      </c>
      <c r="F384" s="279">
        <v>10.69</v>
      </c>
      <c r="G384" s="35"/>
      <c r="H384" s="40"/>
    </row>
    <row r="385" spans="1:8" s="2" customFormat="1" ht="16.899999999999999" customHeight="1">
      <c r="A385" s="35"/>
      <c r="B385" s="40"/>
      <c r="C385" s="278" t="s">
        <v>1</v>
      </c>
      <c r="D385" s="278" t="s">
        <v>2035</v>
      </c>
      <c r="E385" s="18" t="s">
        <v>1</v>
      </c>
      <c r="F385" s="279">
        <v>14.39</v>
      </c>
      <c r="G385" s="35"/>
      <c r="H385" s="40"/>
    </row>
    <row r="386" spans="1:8" s="2" customFormat="1" ht="16.899999999999999" customHeight="1">
      <c r="A386" s="35"/>
      <c r="B386" s="40"/>
      <c r="C386" s="278" t="s">
        <v>1</v>
      </c>
      <c r="D386" s="278" t="s">
        <v>2036</v>
      </c>
      <c r="E386" s="18" t="s">
        <v>1</v>
      </c>
      <c r="F386" s="279">
        <v>21.03</v>
      </c>
      <c r="G386" s="35"/>
      <c r="H386" s="40"/>
    </row>
    <row r="387" spans="1:8" s="2" customFormat="1" ht="16.899999999999999" customHeight="1">
      <c r="A387" s="35"/>
      <c r="B387" s="40"/>
      <c r="C387" s="278" t="s">
        <v>1</v>
      </c>
      <c r="D387" s="278" t="s">
        <v>974</v>
      </c>
      <c r="E387" s="18" t="s">
        <v>1</v>
      </c>
      <c r="F387" s="279">
        <v>6.09</v>
      </c>
      <c r="G387" s="35"/>
      <c r="H387" s="40"/>
    </row>
    <row r="388" spans="1:8" s="2" customFormat="1" ht="16.899999999999999" customHeight="1">
      <c r="A388" s="35"/>
      <c r="B388" s="40"/>
      <c r="C388" s="278" t="s">
        <v>1</v>
      </c>
      <c r="D388" s="278" t="s">
        <v>547</v>
      </c>
      <c r="E388" s="18" t="s">
        <v>1</v>
      </c>
      <c r="F388" s="279">
        <v>0</v>
      </c>
      <c r="G388" s="35"/>
      <c r="H388" s="40"/>
    </row>
    <row r="389" spans="1:8" s="2" customFormat="1" ht="16.899999999999999" customHeight="1">
      <c r="A389" s="35"/>
      <c r="B389" s="40"/>
      <c r="C389" s="278" t="s">
        <v>1</v>
      </c>
      <c r="D389" s="278" t="s">
        <v>2039</v>
      </c>
      <c r="E389" s="18" t="s">
        <v>1</v>
      </c>
      <c r="F389" s="279">
        <v>9</v>
      </c>
      <c r="G389" s="35"/>
      <c r="H389" s="40"/>
    </row>
    <row r="390" spans="1:8" s="2" customFormat="1" ht="16.899999999999999" customHeight="1">
      <c r="A390" s="35"/>
      <c r="B390" s="40"/>
      <c r="C390" s="278" t="s">
        <v>1</v>
      </c>
      <c r="D390" s="278" t="s">
        <v>2040</v>
      </c>
      <c r="E390" s="18" t="s">
        <v>1</v>
      </c>
      <c r="F390" s="279">
        <v>6.97</v>
      </c>
      <c r="G390" s="35"/>
      <c r="H390" s="40"/>
    </row>
    <row r="391" spans="1:8" s="2" customFormat="1" ht="16.899999999999999" customHeight="1">
      <c r="A391" s="35"/>
      <c r="B391" s="40"/>
      <c r="C391" s="278" t="s">
        <v>1</v>
      </c>
      <c r="D391" s="278" t="s">
        <v>2578</v>
      </c>
      <c r="E391" s="18" t="s">
        <v>1</v>
      </c>
      <c r="F391" s="279">
        <v>14.87</v>
      </c>
      <c r="G391" s="35"/>
      <c r="H391" s="40"/>
    </row>
    <row r="392" spans="1:8" s="2" customFormat="1" ht="16.899999999999999" customHeight="1">
      <c r="A392" s="35"/>
      <c r="B392" s="40"/>
      <c r="C392" s="278" t="s">
        <v>1</v>
      </c>
      <c r="D392" s="278" t="s">
        <v>2054</v>
      </c>
      <c r="E392" s="18" t="s">
        <v>1</v>
      </c>
      <c r="F392" s="279">
        <v>11.79</v>
      </c>
      <c r="G392" s="35"/>
      <c r="H392" s="40"/>
    </row>
    <row r="393" spans="1:8" s="2" customFormat="1" ht="16.899999999999999" customHeight="1">
      <c r="A393" s="35"/>
      <c r="B393" s="40"/>
      <c r="C393" s="278" t="s">
        <v>1</v>
      </c>
      <c r="D393" s="278" t="s">
        <v>550</v>
      </c>
      <c r="E393" s="18" t="s">
        <v>1</v>
      </c>
      <c r="F393" s="279">
        <v>0</v>
      </c>
      <c r="G393" s="35"/>
      <c r="H393" s="40"/>
    </row>
    <row r="394" spans="1:8" s="2" customFormat="1" ht="16.899999999999999" customHeight="1">
      <c r="A394" s="35"/>
      <c r="B394" s="40"/>
      <c r="C394" s="278" t="s">
        <v>1</v>
      </c>
      <c r="D394" s="278" t="s">
        <v>2056</v>
      </c>
      <c r="E394" s="18" t="s">
        <v>1</v>
      </c>
      <c r="F394" s="279">
        <v>13.03</v>
      </c>
      <c r="G394" s="35"/>
      <c r="H394" s="40"/>
    </row>
    <row r="395" spans="1:8" s="2" customFormat="1" ht="16.899999999999999" customHeight="1">
      <c r="A395" s="35"/>
      <c r="B395" s="40"/>
      <c r="C395" s="278" t="s">
        <v>1</v>
      </c>
      <c r="D395" s="278" t="s">
        <v>2057</v>
      </c>
      <c r="E395" s="18" t="s">
        <v>1</v>
      </c>
      <c r="F395" s="279">
        <v>250.92</v>
      </c>
      <c r="G395" s="35"/>
      <c r="H395" s="40"/>
    </row>
    <row r="396" spans="1:8" s="2" customFormat="1" ht="16.899999999999999" customHeight="1">
      <c r="A396" s="35"/>
      <c r="B396" s="40"/>
      <c r="C396" s="278" t="s">
        <v>1</v>
      </c>
      <c r="D396" s="278" t="s">
        <v>2061</v>
      </c>
      <c r="E396" s="18" t="s">
        <v>1</v>
      </c>
      <c r="F396" s="279">
        <v>11.95</v>
      </c>
      <c r="G396" s="35"/>
      <c r="H396" s="40"/>
    </row>
    <row r="397" spans="1:8" s="2" customFormat="1" ht="16.899999999999999" customHeight="1">
      <c r="A397" s="35"/>
      <c r="B397" s="40"/>
      <c r="C397" s="278" t="s">
        <v>1</v>
      </c>
      <c r="D397" s="278" t="s">
        <v>2062</v>
      </c>
      <c r="E397" s="18" t="s">
        <v>1</v>
      </c>
      <c r="F397" s="279">
        <v>8.91</v>
      </c>
      <c r="G397" s="35"/>
      <c r="H397" s="40"/>
    </row>
    <row r="398" spans="1:8" s="2" customFormat="1" ht="16.899999999999999" customHeight="1">
      <c r="A398" s="35"/>
      <c r="B398" s="40"/>
      <c r="C398" s="278" t="s">
        <v>1</v>
      </c>
      <c r="D398" s="278" t="s">
        <v>2579</v>
      </c>
      <c r="E398" s="18" t="s">
        <v>1</v>
      </c>
      <c r="F398" s="279">
        <v>13.52</v>
      </c>
      <c r="G398" s="35"/>
      <c r="H398" s="40"/>
    </row>
    <row r="399" spans="1:8" s="2" customFormat="1" ht="16.899999999999999" customHeight="1">
      <c r="A399" s="35"/>
      <c r="B399" s="40"/>
      <c r="C399" s="278" t="s">
        <v>1</v>
      </c>
      <c r="D399" s="278" t="s">
        <v>2065</v>
      </c>
      <c r="E399" s="18" t="s">
        <v>1</v>
      </c>
      <c r="F399" s="279">
        <v>16.36</v>
      </c>
      <c r="G399" s="35"/>
      <c r="H399" s="40"/>
    </row>
    <row r="400" spans="1:8" s="2" customFormat="1" ht="16.899999999999999" customHeight="1">
      <c r="A400" s="35"/>
      <c r="B400" s="40"/>
      <c r="C400" s="278" t="s">
        <v>1</v>
      </c>
      <c r="D400" s="278" t="s">
        <v>2580</v>
      </c>
      <c r="E400" s="18" t="s">
        <v>1</v>
      </c>
      <c r="F400" s="279">
        <v>5.09</v>
      </c>
      <c r="G400" s="35"/>
      <c r="H400" s="40"/>
    </row>
    <row r="401" spans="1:8" s="2" customFormat="1" ht="16.899999999999999" customHeight="1">
      <c r="A401" s="35"/>
      <c r="B401" s="40"/>
      <c r="C401" s="278" t="s">
        <v>1</v>
      </c>
      <c r="D401" s="278" t="s">
        <v>2076</v>
      </c>
      <c r="E401" s="18" t="s">
        <v>1</v>
      </c>
      <c r="F401" s="279">
        <v>2.4500000000000002</v>
      </c>
      <c r="G401" s="35"/>
      <c r="H401" s="40"/>
    </row>
    <row r="402" spans="1:8" s="2" customFormat="1" ht="16.899999999999999" customHeight="1">
      <c r="A402" s="35"/>
      <c r="B402" s="40"/>
      <c r="C402" s="278" t="s">
        <v>184</v>
      </c>
      <c r="D402" s="278" t="s">
        <v>316</v>
      </c>
      <c r="E402" s="18" t="s">
        <v>1</v>
      </c>
      <c r="F402" s="279">
        <v>596.62</v>
      </c>
      <c r="G402" s="35"/>
      <c r="H402" s="40"/>
    </row>
    <row r="403" spans="1:8" s="2" customFormat="1" ht="16.899999999999999" customHeight="1">
      <c r="A403" s="35"/>
      <c r="B403" s="40"/>
      <c r="C403" s="280" t="s">
        <v>7625</v>
      </c>
      <c r="D403" s="35"/>
      <c r="E403" s="35"/>
      <c r="F403" s="35"/>
      <c r="G403" s="35"/>
      <c r="H403" s="40"/>
    </row>
    <row r="404" spans="1:8" s="2" customFormat="1" ht="16.899999999999999" customHeight="1">
      <c r="A404" s="35"/>
      <c r="B404" s="40"/>
      <c r="C404" s="278" t="s">
        <v>2565</v>
      </c>
      <c r="D404" s="278" t="s">
        <v>2566</v>
      </c>
      <c r="E404" s="18" t="s">
        <v>297</v>
      </c>
      <c r="F404" s="279">
        <v>1002.46</v>
      </c>
      <c r="G404" s="35"/>
      <c r="H404" s="40"/>
    </row>
    <row r="405" spans="1:8" s="2" customFormat="1" ht="16.899999999999999" customHeight="1">
      <c r="A405" s="35"/>
      <c r="B405" s="40"/>
      <c r="C405" s="278" t="s">
        <v>1402</v>
      </c>
      <c r="D405" s="278" t="s">
        <v>1403</v>
      </c>
      <c r="E405" s="18" t="s">
        <v>297</v>
      </c>
      <c r="F405" s="279">
        <v>3008.87</v>
      </c>
      <c r="G405" s="35"/>
      <c r="H405" s="40"/>
    </row>
    <row r="406" spans="1:8" s="2" customFormat="1" ht="16.899999999999999" customHeight="1">
      <c r="A406" s="35"/>
      <c r="B406" s="40"/>
      <c r="C406" s="278" t="s">
        <v>1413</v>
      </c>
      <c r="D406" s="278" t="s">
        <v>1414</v>
      </c>
      <c r="E406" s="18" t="s">
        <v>297</v>
      </c>
      <c r="F406" s="279">
        <v>3610.6439999999998</v>
      </c>
      <c r="G406" s="35"/>
      <c r="H406" s="40"/>
    </row>
    <row r="407" spans="1:8" s="2" customFormat="1" ht="16.899999999999999" customHeight="1">
      <c r="A407" s="35"/>
      <c r="B407" s="40"/>
      <c r="C407" s="278" t="s">
        <v>1780</v>
      </c>
      <c r="D407" s="278" t="s">
        <v>1781</v>
      </c>
      <c r="E407" s="18" t="s">
        <v>297</v>
      </c>
      <c r="F407" s="279">
        <v>3008.87</v>
      </c>
      <c r="G407" s="35"/>
      <c r="H407" s="40"/>
    </row>
    <row r="408" spans="1:8" s="2" customFormat="1" ht="22.5">
      <c r="A408" s="35"/>
      <c r="B408" s="40"/>
      <c r="C408" s="278" t="s">
        <v>1917</v>
      </c>
      <c r="D408" s="278" t="s">
        <v>1918</v>
      </c>
      <c r="E408" s="18" t="s">
        <v>297</v>
      </c>
      <c r="F408" s="279">
        <v>3008.87</v>
      </c>
      <c r="G408" s="35"/>
      <c r="H408" s="40"/>
    </row>
    <row r="409" spans="1:8" s="2" customFormat="1" ht="16.899999999999999" customHeight="1">
      <c r="A409" s="35"/>
      <c r="B409" s="40"/>
      <c r="C409" s="278" t="s">
        <v>2515</v>
      </c>
      <c r="D409" s="278" t="s">
        <v>2516</v>
      </c>
      <c r="E409" s="18" t="s">
        <v>297</v>
      </c>
      <c r="F409" s="279">
        <v>1002.46</v>
      </c>
      <c r="G409" s="35"/>
      <c r="H409" s="40"/>
    </row>
    <row r="410" spans="1:8" s="2" customFormat="1" ht="16.899999999999999" customHeight="1">
      <c r="A410" s="35"/>
      <c r="B410" s="40"/>
      <c r="C410" s="278" t="s">
        <v>2520</v>
      </c>
      <c r="D410" s="278" t="s">
        <v>2521</v>
      </c>
      <c r="E410" s="18" t="s">
        <v>297</v>
      </c>
      <c r="F410" s="279">
        <v>1002.46</v>
      </c>
      <c r="G410" s="35"/>
      <c r="H410" s="40"/>
    </row>
    <row r="411" spans="1:8" s="2" customFormat="1" ht="22.5">
      <c r="A411" s="35"/>
      <c r="B411" s="40"/>
      <c r="C411" s="278" t="s">
        <v>2619</v>
      </c>
      <c r="D411" s="278" t="s">
        <v>2620</v>
      </c>
      <c r="E411" s="18" t="s">
        <v>297</v>
      </c>
      <c r="F411" s="279">
        <v>1002.46</v>
      </c>
      <c r="G411" s="35"/>
      <c r="H411" s="40"/>
    </row>
    <row r="412" spans="1:8" s="2" customFormat="1" ht="16.899999999999999" customHeight="1">
      <c r="A412" s="35"/>
      <c r="B412" s="40"/>
      <c r="C412" s="274" t="s">
        <v>187</v>
      </c>
      <c r="D412" s="275" t="s">
        <v>188</v>
      </c>
      <c r="E412" s="276" t="s">
        <v>1</v>
      </c>
      <c r="F412" s="277">
        <v>2006.41</v>
      </c>
      <c r="G412" s="35"/>
      <c r="H412" s="40"/>
    </row>
    <row r="413" spans="1:8" s="2" customFormat="1" ht="16.899999999999999" customHeight="1">
      <c r="A413" s="35"/>
      <c r="B413" s="40"/>
      <c r="C413" s="278" t="s">
        <v>1</v>
      </c>
      <c r="D413" s="278" t="s">
        <v>536</v>
      </c>
      <c r="E413" s="18" t="s">
        <v>1</v>
      </c>
      <c r="F413" s="279">
        <v>0</v>
      </c>
      <c r="G413" s="35"/>
      <c r="H413" s="40"/>
    </row>
    <row r="414" spans="1:8" s="2" customFormat="1" ht="16.899999999999999" customHeight="1">
      <c r="A414" s="35"/>
      <c r="B414" s="40"/>
      <c r="C414" s="278" t="s">
        <v>1</v>
      </c>
      <c r="D414" s="278" t="s">
        <v>1973</v>
      </c>
      <c r="E414" s="18" t="s">
        <v>1</v>
      </c>
      <c r="F414" s="279">
        <v>163.63</v>
      </c>
      <c r="G414" s="35"/>
      <c r="H414" s="40"/>
    </row>
    <row r="415" spans="1:8" s="2" customFormat="1" ht="16.899999999999999" customHeight="1">
      <c r="A415" s="35"/>
      <c r="B415" s="40"/>
      <c r="C415" s="278" t="s">
        <v>1</v>
      </c>
      <c r="D415" s="278" t="s">
        <v>1974</v>
      </c>
      <c r="E415" s="18" t="s">
        <v>1</v>
      </c>
      <c r="F415" s="279">
        <v>47.56</v>
      </c>
      <c r="G415" s="35"/>
      <c r="H415" s="40"/>
    </row>
    <row r="416" spans="1:8" s="2" customFormat="1" ht="16.899999999999999" customHeight="1">
      <c r="A416" s="35"/>
      <c r="B416" s="40"/>
      <c r="C416" s="278" t="s">
        <v>1</v>
      </c>
      <c r="D416" s="278" t="s">
        <v>1979</v>
      </c>
      <c r="E416" s="18" t="s">
        <v>1</v>
      </c>
      <c r="F416" s="279">
        <v>31.27</v>
      </c>
      <c r="G416" s="35"/>
      <c r="H416" s="40"/>
    </row>
    <row r="417" spans="1:8" s="2" customFormat="1" ht="16.899999999999999" customHeight="1">
      <c r="A417" s="35"/>
      <c r="B417" s="40"/>
      <c r="C417" s="278" t="s">
        <v>1</v>
      </c>
      <c r="D417" s="278" t="s">
        <v>1980</v>
      </c>
      <c r="E417" s="18" t="s">
        <v>1</v>
      </c>
      <c r="F417" s="279">
        <v>29.96</v>
      </c>
      <c r="G417" s="35"/>
      <c r="H417" s="40"/>
    </row>
    <row r="418" spans="1:8" s="2" customFormat="1" ht="16.899999999999999" customHeight="1">
      <c r="A418" s="35"/>
      <c r="B418" s="40"/>
      <c r="C418" s="278" t="s">
        <v>1</v>
      </c>
      <c r="D418" s="278" t="s">
        <v>1981</v>
      </c>
      <c r="E418" s="18" t="s">
        <v>1</v>
      </c>
      <c r="F418" s="279">
        <v>34.46</v>
      </c>
      <c r="G418" s="35"/>
      <c r="H418" s="40"/>
    </row>
    <row r="419" spans="1:8" s="2" customFormat="1" ht="16.899999999999999" customHeight="1">
      <c r="A419" s="35"/>
      <c r="B419" s="40"/>
      <c r="C419" s="278" t="s">
        <v>1</v>
      </c>
      <c r="D419" s="278" t="s">
        <v>1982</v>
      </c>
      <c r="E419" s="18" t="s">
        <v>1</v>
      </c>
      <c r="F419" s="279">
        <v>35.700000000000003</v>
      </c>
      <c r="G419" s="35"/>
      <c r="H419" s="40"/>
    </row>
    <row r="420" spans="1:8" s="2" customFormat="1" ht="16.899999999999999" customHeight="1">
      <c r="A420" s="35"/>
      <c r="B420" s="40"/>
      <c r="C420" s="278" t="s">
        <v>1</v>
      </c>
      <c r="D420" s="278" t="s">
        <v>1983</v>
      </c>
      <c r="E420" s="18" t="s">
        <v>1</v>
      </c>
      <c r="F420" s="279">
        <v>34.4</v>
      </c>
      <c r="G420" s="35"/>
      <c r="H420" s="40"/>
    </row>
    <row r="421" spans="1:8" s="2" customFormat="1" ht="16.899999999999999" customHeight="1">
      <c r="A421" s="35"/>
      <c r="B421" s="40"/>
      <c r="C421" s="278" t="s">
        <v>1</v>
      </c>
      <c r="D421" s="278" t="s">
        <v>1984</v>
      </c>
      <c r="E421" s="18" t="s">
        <v>1</v>
      </c>
      <c r="F421" s="279">
        <v>17.170000000000002</v>
      </c>
      <c r="G421" s="35"/>
      <c r="H421" s="40"/>
    </row>
    <row r="422" spans="1:8" s="2" customFormat="1" ht="16.899999999999999" customHeight="1">
      <c r="A422" s="35"/>
      <c r="B422" s="40"/>
      <c r="C422" s="278" t="s">
        <v>1</v>
      </c>
      <c r="D422" s="278" t="s">
        <v>1985</v>
      </c>
      <c r="E422" s="18" t="s">
        <v>1</v>
      </c>
      <c r="F422" s="279">
        <v>17.149999999999999</v>
      </c>
      <c r="G422" s="35"/>
      <c r="H422" s="40"/>
    </row>
    <row r="423" spans="1:8" s="2" customFormat="1" ht="16.899999999999999" customHeight="1">
      <c r="A423" s="35"/>
      <c r="B423" s="40"/>
      <c r="C423" s="278" t="s">
        <v>1</v>
      </c>
      <c r="D423" s="278" t="s">
        <v>1986</v>
      </c>
      <c r="E423" s="18" t="s">
        <v>1</v>
      </c>
      <c r="F423" s="279">
        <v>34.4</v>
      </c>
      <c r="G423" s="35"/>
      <c r="H423" s="40"/>
    </row>
    <row r="424" spans="1:8" s="2" customFormat="1" ht="16.899999999999999" customHeight="1">
      <c r="A424" s="35"/>
      <c r="B424" s="40"/>
      <c r="C424" s="278" t="s">
        <v>1</v>
      </c>
      <c r="D424" s="278" t="s">
        <v>1988</v>
      </c>
      <c r="E424" s="18" t="s">
        <v>1</v>
      </c>
      <c r="F424" s="279">
        <v>5.84</v>
      </c>
      <c r="G424" s="35"/>
      <c r="H424" s="40"/>
    </row>
    <row r="425" spans="1:8" s="2" customFormat="1" ht="16.899999999999999" customHeight="1">
      <c r="A425" s="35"/>
      <c r="B425" s="40"/>
      <c r="C425" s="278" t="s">
        <v>1</v>
      </c>
      <c r="D425" s="278" t="s">
        <v>1989</v>
      </c>
      <c r="E425" s="18" t="s">
        <v>1</v>
      </c>
      <c r="F425" s="279">
        <v>11.77</v>
      </c>
      <c r="G425" s="35"/>
      <c r="H425" s="40"/>
    </row>
    <row r="426" spans="1:8" s="2" customFormat="1" ht="16.899999999999999" customHeight="1">
      <c r="A426" s="35"/>
      <c r="B426" s="40"/>
      <c r="C426" s="278" t="s">
        <v>1</v>
      </c>
      <c r="D426" s="278" t="s">
        <v>2649</v>
      </c>
      <c r="E426" s="18" t="s">
        <v>1</v>
      </c>
      <c r="F426" s="279">
        <v>0</v>
      </c>
      <c r="G426" s="35"/>
      <c r="H426" s="40"/>
    </row>
    <row r="427" spans="1:8" s="2" customFormat="1" ht="16.899999999999999" customHeight="1">
      <c r="A427" s="35"/>
      <c r="B427" s="40"/>
      <c r="C427" s="278" t="s">
        <v>1</v>
      </c>
      <c r="D427" s="278" t="s">
        <v>1997</v>
      </c>
      <c r="E427" s="18" t="s">
        <v>1</v>
      </c>
      <c r="F427" s="279">
        <v>163.63</v>
      </c>
      <c r="G427" s="35"/>
      <c r="H427" s="40"/>
    </row>
    <row r="428" spans="1:8" s="2" customFormat="1" ht="16.899999999999999" customHeight="1">
      <c r="A428" s="35"/>
      <c r="B428" s="40"/>
      <c r="C428" s="278" t="s">
        <v>1</v>
      </c>
      <c r="D428" s="278" t="s">
        <v>1998</v>
      </c>
      <c r="E428" s="18" t="s">
        <v>1</v>
      </c>
      <c r="F428" s="279">
        <v>47.56</v>
      </c>
      <c r="G428" s="35"/>
      <c r="H428" s="40"/>
    </row>
    <row r="429" spans="1:8" s="2" customFormat="1" ht="16.899999999999999" customHeight="1">
      <c r="A429" s="35"/>
      <c r="B429" s="40"/>
      <c r="C429" s="278" t="s">
        <v>1</v>
      </c>
      <c r="D429" s="278" t="s">
        <v>2003</v>
      </c>
      <c r="E429" s="18" t="s">
        <v>1</v>
      </c>
      <c r="F429" s="279">
        <v>31.27</v>
      </c>
      <c r="G429" s="35"/>
      <c r="H429" s="40"/>
    </row>
    <row r="430" spans="1:8" s="2" customFormat="1" ht="16.899999999999999" customHeight="1">
      <c r="A430" s="35"/>
      <c r="B430" s="40"/>
      <c r="C430" s="278" t="s">
        <v>1</v>
      </c>
      <c r="D430" s="278" t="s">
        <v>2004</v>
      </c>
      <c r="E430" s="18" t="s">
        <v>1</v>
      </c>
      <c r="F430" s="279">
        <v>29.96</v>
      </c>
      <c r="G430" s="35"/>
      <c r="H430" s="40"/>
    </row>
    <row r="431" spans="1:8" s="2" customFormat="1" ht="16.899999999999999" customHeight="1">
      <c r="A431" s="35"/>
      <c r="B431" s="40"/>
      <c r="C431" s="278" t="s">
        <v>1</v>
      </c>
      <c r="D431" s="278" t="s">
        <v>2005</v>
      </c>
      <c r="E431" s="18" t="s">
        <v>1</v>
      </c>
      <c r="F431" s="279">
        <v>34.46</v>
      </c>
      <c r="G431" s="35"/>
      <c r="H431" s="40"/>
    </row>
    <row r="432" spans="1:8" s="2" customFormat="1" ht="16.899999999999999" customHeight="1">
      <c r="A432" s="35"/>
      <c r="B432" s="40"/>
      <c r="C432" s="278" t="s">
        <v>1</v>
      </c>
      <c r="D432" s="278" t="s">
        <v>2006</v>
      </c>
      <c r="E432" s="18" t="s">
        <v>1</v>
      </c>
      <c r="F432" s="279">
        <v>35.700000000000003</v>
      </c>
      <c r="G432" s="35"/>
      <c r="H432" s="40"/>
    </row>
    <row r="433" spans="1:8" s="2" customFormat="1" ht="16.899999999999999" customHeight="1">
      <c r="A433" s="35"/>
      <c r="B433" s="40"/>
      <c r="C433" s="278" t="s">
        <v>1</v>
      </c>
      <c r="D433" s="278" t="s">
        <v>2007</v>
      </c>
      <c r="E433" s="18" t="s">
        <v>1</v>
      </c>
      <c r="F433" s="279">
        <v>34.4</v>
      </c>
      <c r="G433" s="35"/>
      <c r="H433" s="40"/>
    </row>
    <row r="434" spans="1:8" s="2" customFormat="1" ht="16.899999999999999" customHeight="1">
      <c r="A434" s="35"/>
      <c r="B434" s="40"/>
      <c r="C434" s="278" t="s">
        <v>1</v>
      </c>
      <c r="D434" s="278" t="s">
        <v>2008</v>
      </c>
      <c r="E434" s="18" t="s">
        <v>1</v>
      </c>
      <c r="F434" s="279">
        <v>17.170000000000002</v>
      </c>
      <c r="G434" s="35"/>
      <c r="H434" s="40"/>
    </row>
    <row r="435" spans="1:8" s="2" customFormat="1" ht="16.899999999999999" customHeight="1">
      <c r="A435" s="35"/>
      <c r="B435" s="40"/>
      <c r="C435" s="278" t="s">
        <v>1</v>
      </c>
      <c r="D435" s="278" t="s">
        <v>2009</v>
      </c>
      <c r="E435" s="18" t="s">
        <v>1</v>
      </c>
      <c r="F435" s="279">
        <v>17.149999999999999</v>
      </c>
      <c r="G435" s="35"/>
      <c r="H435" s="40"/>
    </row>
    <row r="436" spans="1:8" s="2" customFormat="1" ht="16.899999999999999" customHeight="1">
      <c r="A436" s="35"/>
      <c r="B436" s="40"/>
      <c r="C436" s="278" t="s">
        <v>1</v>
      </c>
      <c r="D436" s="278" t="s">
        <v>2010</v>
      </c>
      <c r="E436" s="18" t="s">
        <v>1</v>
      </c>
      <c r="F436" s="279">
        <v>34.4</v>
      </c>
      <c r="G436" s="35"/>
      <c r="H436" s="40"/>
    </row>
    <row r="437" spans="1:8" s="2" customFormat="1" ht="16.899999999999999" customHeight="1">
      <c r="A437" s="35"/>
      <c r="B437" s="40"/>
      <c r="C437" s="278" t="s">
        <v>1</v>
      </c>
      <c r="D437" s="278" t="s">
        <v>2011</v>
      </c>
      <c r="E437" s="18" t="s">
        <v>1</v>
      </c>
      <c r="F437" s="279">
        <v>9.86</v>
      </c>
      <c r="G437" s="35"/>
      <c r="H437" s="40"/>
    </row>
    <row r="438" spans="1:8" s="2" customFormat="1" ht="16.899999999999999" customHeight="1">
      <c r="A438" s="35"/>
      <c r="B438" s="40"/>
      <c r="C438" s="278" t="s">
        <v>1</v>
      </c>
      <c r="D438" s="278" t="s">
        <v>2012</v>
      </c>
      <c r="E438" s="18" t="s">
        <v>1</v>
      </c>
      <c r="F438" s="279">
        <v>13.17</v>
      </c>
      <c r="G438" s="35"/>
      <c r="H438" s="40"/>
    </row>
    <row r="439" spans="1:8" s="2" customFormat="1" ht="16.899999999999999" customHeight="1">
      <c r="A439" s="35"/>
      <c r="B439" s="40"/>
      <c r="C439" s="278" t="s">
        <v>1</v>
      </c>
      <c r="D439" s="278" t="s">
        <v>544</v>
      </c>
      <c r="E439" s="18" t="s">
        <v>1</v>
      </c>
      <c r="F439" s="279">
        <v>0</v>
      </c>
      <c r="G439" s="35"/>
      <c r="H439" s="40"/>
    </row>
    <row r="440" spans="1:8" s="2" customFormat="1" ht="16.899999999999999" customHeight="1">
      <c r="A440" s="35"/>
      <c r="B440" s="40"/>
      <c r="C440" s="278" t="s">
        <v>1</v>
      </c>
      <c r="D440" s="278" t="s">
        <v>2018</v>
      </c>
      <c r="E440" s="18" t="s">
        <v>1</v>
      </c>
      <c r="F440" s="279">
        <v>163.25</v>
      </c>
      <c r="G440" s="35"/>
      <c r="H440" s="40"/>
    </row>
    <row r="441" spans="1:8" s="2" customFormat="1" ht="16.899999999999999" customHeight="1">
      <c r="A441" s="35"/>
      <c r="B441" s="40"/>
      <c r="C441" s="278" t="s">
        <v>1</v>
      </c>
      <c r="D441" s="278" t="s">
        <v>2019</v>
      </c>
      <c r="E441" s="18" t="s">
        <v>1</v>
      </c>
      <c r="F441" s="279">
        <v>47.56</v>
      </c>
      <c r="G441" s="35"/>
      <c r="H441" s="40"/>
    </row>
    <row r="442" spans="1:8" s="2" customFormat="1" ht="16.899999999999999" customHeight="1">
      <c r="A442" s="35"/>
      <c r="B442" s="40"/>
      <c r="C442" s="278" t="s">
        <v>1</v>
      </c>
      <c r="D442" s="278" t="s">
        <v>2650</v>
      </c>
      <c r="E442" s="18" t="s">
        <v>1</v>
      </c>
      <c r="F442" s="279">
        <v>35.32</v>
      </c>
      <c r="G442" s="35"/>
      <c r="H442" s="40"/>
    </row>
    <row r="443" spans="1:8" s="2" customFormat="1" ht="16.899999999999999" customHeight="1">
      <c r="A443" s="35"/>
      <c r="B443" s="40"/>
      <c r="C443" s="278" t="s">
        <v>1</v>
      </c>
      <c r="D443" s="278" t="s">
        <v>2025</v>
      </c>
      <c r="E443" s="18" t="s">
        <v>1</v>
      </c>
      <c r="F443" s="279">
        <v>17.89</v>
      </c>
      <c r="G443" s="35"/>
      <c r="H443" s="40"/>
    </row>
    <row r="444" spans="1:8" s="2" customFormat="1" ht="16.899999999999999" customHeight="1">
      <c r="A444" s="35"/>
      <c r="B444" s="40"/>
      <c r="C444" s="278" t="s">
        <v>1</v>
      </c>
      <c r="D444" s="278" t="s">
        <v>2651</v>
      </c>
      <c r="E444" s="18" t="s">
        <v>1</v>
      </c>
      <c r="F444" s="279">
        <v>34.46</v>
      </c>
      <c r="G444" s="35"/>
      <c r="H444" s="40"/>
    </row>
    <row r="445" spans="1:8" s="2" customFormat="1" ht="16.899999999999999" customHeight="1">
      <c r="A445" s="35"/>
      <c r="B445" s="40"/>
      <c r="C445" s="278" t="s">
        <v>1</v>
      </c>
      <c r="D445" s="278" t="s">
        <v>2027</v>
      </c>
      <c r="E445" s="18" t="s">
        <v>1</v>
      </c>
      <c r="F445" s="279">
        <v>35.700000000000003</v>
      </c>
      <c r="G445" s="35"/>
      <c r="H445" s="40"/>
    </row>
    <row r="446" spans="1:8" s="2" customFormat="1" ht="16.899999999999999" customHeight="1">
      <c r="A446" s="35"/>
      <c r="B446" s="40"/>
      <c r="C446" s="278" t="s">
        <v>1</v>
      </c>
      <c r="D446" s="278" t="s">
        <v>2028</v>
      </c>
      <c r="E446" s="18" t="s">
        <v>1</v>
      </c>
      <c r="F446" s="279">
        <v>34.4</v>
      </c>
      <c r="G446" s="35"/>
      <c r="H446" s="40"/>
    </row>
    <row r="447" spans="1:8" s="2" customFormat="1" ht="16.899999999999999" customHeight="1">
      <c r="A447" s="35"/>
      <c r="B447" s="40"/>
      <c r="C447" s="278" t="s">
        <v>1</v>
      </c>
      <c r="D447" s="278" t="s">
        <v>2029</v>
      </c>
      <c r="E447" s="18" t="s">
        <v>1</v>
      </c>
      <c r="F447" s="279">
        <v>17.170000000000002</v>
      </c>
      <c r="G447" s="35"/>
      <c r="H447" s="40"/>
    </row>
    <row r="448" spans="1:8" s="2" customFormat="1" ht="16.899999999999999" customHeight="1">
      <c r="A448" s="35"/>
      <c r="B448" s="40"/>
      <c r="C448" s="278" t="s">
        <v>1</v>
      </c>
      <c r="D448" s="278" t="s">
        <v>2030</v>
      </c>
      <c r="E448" s="18" t="s">
        <v>1</v>
      </c>
      <c r="F448" s="279">
        <v>17.149999999999999</v>
      </c>
      <c r="G448" s="35"/>
      <c r="H448" s="40"/>
    </row>
    <row r="449" spans="1:8" s="2" customFormat="1" ht="16.899999999999999" customHeight="1">
      <c r="A449" s="35"/>
      <c r="B449" s="40"/>
      <c r="C449" s="278" t="s">
        <v>1</v>
      </c>
      <c r="D449" s="278" t="s">
        <v>2031</v>
      </c>
      <c r="E449" s="18" t="s">
        <v>1</v>
      </c>
      <c r="F449" s="279">
        <v>34.4</v>
      </c>
      <c r="G449" s="35"/>
      <c r="H449" s="40"/>
    </row>
    <row r="450" spans="1:8" s="2" customFormat="1" ht="16.899999999999999" customHeight="1">
      <c r="A450" s="35"/>
      <c r="B450" s="40"/>
      <c r="C450" s="278" t="s">
        <v>1</v>
      </c>
      <c r="D450" s="278" t="s">
        <v>2033</v>
      </c>
      <c r="E450" s="18" t="s">
        <v>1</v>
      </c>
      <c r="F450" s="279">
        <v>6.33</v>
      </c>
      <c r="G450" s="35"/>
      <c r="H450" s="40"/>
    </row>
    <row r="451" spans="1:8" s="2" customFormat="1" ht="16.899999999999999" customHeight="1">
      <c r="A451" s="35"/>
      <c r="B451" s="40"/>
      <c r="C451" s="278" t="s">
        <v>1</v>
      </c>
      <c r="D451" s="278" t="s">
        <v>2034</v>
      </c>
      <c r="E451" s="18" t="s">
        <v>1</v>
      </c>
      <c r="F451" s="279">
        <v>12.33</v>
      </c>
      <c r="G451" s="35"/>
      <c r="H451" s="40"/>
    </row>
    <row r="452" spans="1:8" s="2" customFormat="1" ht="16.899999999999999" customHeight="1">
      <c r="A452" s="35"/>
      <c r="B452" s="40"/>
      <c r="C452" s="278" t="s">
        <v>1</v>
      </c>
      <c r="D452" s="278" t="s">
        <v>547</v>
      </c>
      <c r="E452" s="18" t="s">
        <v>1</v>
      </c>
      <c r="F452" s="279">
        <v>0</v>
      </c>
      <c r="G452" s="35"/>
      <c r="H452" s="40"/>
    </row>
    <row r="453" spans="1:8" s="2" customFormat="1" ht="16.899999999999999" customHeight="1">
      <c r="A453" s="35"/>
      <c r="B453" s="40"/>
      <c r="C453" s="278" t="s">
        <v>1</v>
      </c>
      <c r="D453" s="278" t="s">
        <v>2037</v>
      </c>
      <c r="E453" s="18" t="s">
        <v>1</v>
      </c>
      <c r="F453" s="279">
        <v>163.63</v>
      </c>
      <c r="G453" s="35"/>
      <c r="H453" s="40"/>
    </row>
    <row r="454" spans="1:8" s="2" customFormat="1" ht="16.899999999999999" customHeight="1">
      <c r="A454" s="35"/>
      <c r="B454" s="40"/>
      <c r="C454" s="278" t="s">
        <v>1</v>
      </c>
      <c r="D454" s="278" t="s">
        <v>2038</v>
      </c>
      <c r="E454" s="18" t="s">
        <v>1</v>
      </c>
      <c r="F454" s="279">
        <v>47.56</v>
      </c>
      <c r="G454" s="35"/>
      <c r="H454" s="40"/>
    </row>
    <row r="455" spans="1:8" s="2" customFormat="1" ht="16.899999999999999" customHeight="1">
      <c r="A455" s="35"/>
      <c r="B455" s="40"/>
      <c r="C455" s="278" t="s">
        <v>1</v>
      </c>
      <c r="D455" s="278" t="s">
        <v>2042</v>
      </c>
      <c r="E455" s="18" t="s">
        <v>1</v>
      </c>
      <c r="F455" s="279">
        <v>10.75</v>
      </c>
      <c r="G455" s="35"/>
      <c r="H455" s="40"/>
    </row>
    <row r="456" spans="1:8" s="2" customFormat="1" ht="16.899999999999999" customHeight="1">
      <c r="A456" s="35"/>
      <c r="B456" s="40"/>
      <c r="C456" s="278" t="s">
        <v>1</v>
      </c>
      <c r="D456" s="278" t="s">
        <v>2043</v>
      </c>
      <c r="E456" s="18" t="s">
        <v>1</v>
      </c>
      <c r="F456" s="279">
        <v>31.27</v>
      </c>
      <c r="G456" s="35"/>
      <c r="H456" s="40"/>
    </row>
    <row r="457" spans="1:8" s="2" customFormat="1" ht="16.899999999999999" customHeight="1">
      <c r="A457" s="35"/>
      <c r="B457" s="40"/>
      <c r="C457" s="278" t="s">
        <v>1</v>
      </c>
      <c r="D457" s="278" t="s">
        <v>2044</v>
      </c>
      <c r="E457" s="18" t="s">
        <v>1</v>
      </c>
      <c r="F457" s="279">
        <v>29.96</v>
      </c>
      <c r="G457" s="35"/>
      <c r="H457" s="40"/>
    </row>
    <row r="458" spans="1:8" s="2" customFormat="1" ht="16.899999999999999" customHeight="1">
      <c r="A458" s="35"/>
      <c r="B458" s="40"/>
      <c r="C458" s="278" t="s">
        <v>1</v>
      </c>
      <c r="D458" s="278" t="s">
        <v>2045</v>
      </c>
      <c r="E458" s="18" t="s">
        <v>1</v>
      </c>
      <c r="F458" s="279">
        <v>34.46</v>
      </c>
      <c r="G458" s="35"/>
      <c r="H458" s="40"/>
    </row>
    <row r="459" spans="1:8" s="2" customFormat="1" ht="16.899999999999999" customHeight="1">
      <c r="A459" s="35"/>
      <c r="B459" s="40"/>
      <c r="C459" s="278" t="s">
        <v>1</v>
      </c>
      <c r="D459" s="278" t="s">
        <v>2046</v>
      </c>
      <c r="E459" s="18" t="s">
        <v>1</v>
      </c>
      <c r="F459" s="279">
        <v>35.700000000000003</v>
      </c>
      <c r="G459" s="35"/>
      <c r="H459" s="40"/>
    </row>
    <row r="460" spans="1:8" s="2" customFormat="1" ht="16.899999999999999" customHeight="1">
      <c r="A460" s="35"/>
      <c r="B460" s="40"/>
      <c r="C460" s="278" t="s">
        <v>1</v>
      </c>
      <c r="D460" s="278" t="s">
        <v>2047</v>
      </c>
      <c r="E460" s="18" t="s">
        <v>1</v>
      </c>
      <c r="F460" s="279">
        <v>34.4</v>
      </c>
      <c r="G460" s="35"/>
      <c r="H460" s="40"/>
    </row>
    <row r="461" spans="1:8" s="2" customFormat="1" ht="16.899999999999999" customHeight="1">
      <c r="A461" s="35"/>
      <c r="B461" s="40"/>
      <c r="C461" s="278" t="s">
        <v>1</v>
      </c>
      <c r="D461" s="278" t="s">
        <v>2048</v>
      </c>
      <c r="E461" s="18" t="s">
        <v>1</v>
      </c>
      <c r="F461" s="279">
        <v>17.170000000000002</v>
      </c>
      <c r="G461" s="35"/>
      <c r="H461" s="40"/>
    </row>
    <row r="462" spans="1:8" s="2" customFormat="1" ht="16.899999999999999" customHeight="1">
      <c r="A462" s="35"/>
      <c r="B462" s="40"/>
      <c r="C462" s="278" t="s">
        <v>1</v>
      </c>
      <c r="D462" s="278" t="s">
        <v>2049</v>
      </c>
      <c r="E462" s="18" t="s">
        <v>1</v>
      </c>
      <c r="F462" s="279">
        <v>17.149999999999999</v>
      </c>
      <c r="G462" s="35"/>
      <c r="H462" s="40"/>
    </row>
    <row r="463" spans="1:8" s="2" customFormat="1" ht="16.899999999999999" customHeight="1">
      <c r="A463" s="35"/>
      <c r="B463" s="40"/>
      <c r="C463" s="278" t="s">
        <v>1</v>
      </c>
      <c r="D463" s="278" t="s">
        <v>2050</v>
      </c>
      <c r="E463" s="18" t="s">
        <v>1</v>
      </c>
      <c r="F463" s="279">
        <v>34.4</v>
      </c>
      <c r="G463" s="35"/>
      <c r="H463" s="40"/>
    </row>
    <row r="464" spans="1:8" s="2" customFormat="1" ht="16.899999999999999" customHeight="1">
      <c r="A464" s="35"/>
      <c r="B464" s="40"/>
      <c r="C464" s="278" t="s">
        <v>1</v>
      </c>
      <c r="D464" s="278" t="s">
        <v>2052</v>
      </c>
      <c r="E464" s="18" t="s">
        <v>1</v>
      </c>
      <c r="F464" s="279">
        <v>6.33</v>
      </c>
      <c r="G464" s="35"/>
      <c r="H464" s="40"/>
    </row>
    <row r="465" spans="1:8" s="2" customFormat="1" ht="16.899999999999999" customHeight="1">
      <c r="A465" s="35"/>
      <c r="B465" s="40"/>
      <c r="C465" s="278" t="s">
        <v>1</v>
      </c>
      <c r="D465" s="278" t="s">
        <v>2053</v>
      </c>
      <c r="E465" s="18" t="s">
        <v>1</v>
      </c>
      <c r="F465" s="279">
        <v>12.33</v>
      </c>
      <c r="G465" s="35"/>
      <c r="H465" s="40"/>
    </row>
    <row r="466" spans="1:8" s="2" customFormat="1" ht="16.899999999999999" customHeight="1">
      <c r="A466" s="35"/>
      <c r="B466" s="40"/>
      <c r="C466" s="278" t="s">
        <v>1</v>
      </c>
      <c r="D466" s="278" t="s">
        <v>550</v>
      </c>
      <c r="E466" s="18" t="s">
        <v>1</v>
      </c>
      <c r="F466" s="279">
        <v>0</v>
      </c>
      <c r="G466" s="35"/>
      <c r="H466" s="40"/>
    </row>
    <row r="467" spans="1:8" s="2" customFormat="1" ht="16.899999999999999" customHeight="1">
      <c r="A467" s="35"/>
      <c r="B467" s="40"/>
      <c r="C467" s="278" t="s">
        <v>1</v>
      </c>
      <c r="D467" s="278" t="s">
        <v>2058</v>
      </c>
      <c r="E467" s="18" t="s">
        <v>1</v>
      </c>
      <c r="F467" s="279">
        <v>16.68</v>
      </c>
      <c r="G467" s="35"/>
      <c r="H467" s="40"/>
    </row>
    <row r="468" spans="1:8" s="2" customFormat="1" ht="16.899999999999999" customHeight="1">
      <c r="A468" s="35"/>
      <c r="B468" s="40"/>
      <c r="C468" s="278" t="s">
        <v>1</v>
      </c>
      <c r="D468" s="278" t="s">
        <v>2059</v>
      </c>
      <c r="E468" s="18" t="s">
        <v>1</v>
      </c>
      <c r="F468" s="279">
        <v>24.8</v>
      </c>
      <c r="G468" s="35"/>
      <c r="H468" s="40"/>
    </row>
    <row r="469" spans="1:8" s="2" customFormat="1" ht="16.899999999999999" customHeight="1">
      <c r="A469" s="35"/>
      <c r="B469" s="40"/>
      <c r="C469" s="278" t="s">
        <v>1</v>
      </c>
      <c r="D469" s="278" t="s">
        <v>2060</v>
      </c>
      <c r="E469" s="18" t="s">
        <v>1</v>
      </c>
      <c r="F469" s="279">
        <v>17.23</v>
      </c>
      <c r="G469" s="35"/>
      <c r="H469" s="40"/>
    </row>
    <row r="470" spans="1:8" s="2" customFormat="1" ht="16.899999999999999" customHeight="1">
      <c r="A470" s="35"/>
      <c r="B470" s="40"/>
      <c r="C470" s="278" t="s">
        <v>1</v>
      </c>
      <c r="D470" s="278" t="s">
        <v>2067</v>
      </c>
      <c r="E470" s="18" t="s">
        <v>1</v>
      </c>
      <c r="F470" s="279">
        <v>13.58</v>
      </c>
      <c r="G470" s="35"/>
      <c r="H470" s="40"/>
    </row>
    <row r="471" spans="1:8" s="2" customFormat="1" ht="16.899999999999999" customHeight="1">
      <c r="A471" s="35"/>
      <c r="B471" s="40"/>
      <c r="C471" s="278" t="s">
        <v>1</v>
      </c>
      <c r="D471" s="278" t="s">
        <v>2072</v>
      </c>
      <c r="E471" s="18" t="s">
        <v>1</v>
      </c>
      <c r="F471" s="279">
        <v>19.41</v>
      </c>
      <c r="G471" s="35"/>
      <c r="H471" s="40"/>
    </row>
    <row r="472" spans="1:8" s="2" customFormat="1" ht="16.899999999999999" customHeight="1">
      <c r="A472" s="35"/>
      <c r="B472" s="40"/>
      <c r="C472" s="278" t="s">
        <v>1</v>
      </c>
      <c r="D472" s="278" t="s">
        <v>2073</v>
      </c>
      <c r="E472" s="18" t="s">
        <v>1</v>
      </c>
      <c r="F472" s="279">
        <v>19</v>
      </c>
      <c r="G472" s="35"/>
      <c r="H472" s="40"/>
    </row>
    <row r="473" spans="1:8" s="2" customFormat="1" ht="16.899999999999999" customHeight="1">
      <c r="A473" s="35"/>
      <c r="B473" s="40"/>
      <c r="C473" s="278" t="s">
        <v>1</v>
      </c>
      <c r="D473" s="278" t="s">
        <v>2074</v>
      </c>
      <c r="E473" s="18" t="s">
        <v>1</v>
      </c>
      <c r="F473" s="279">
        <v>16</v>
      </c>
      <c r="G473" s="35"/>
      <c r="H473" s="40"/>
    </row>
    <row r="474" spans="1:8" s="2" customFormat="1" ht="16.899999999999999" customHeight="1">
      <c r="A474" s="35"/>
      <c r="B474" s="40"/>
      <c r="C474" s="278" t="s">
        <v>1</v>
      </c>
      <c r="D474" s="278" t="s">
        <v>2075</v>
      </c>
      <c r="E474" s="18" t="s">
        <v>1</v>
      </c>
      <c r="F474" s="279">
        <v>16.600000000000001</v>
      </c>
      <c r="G474" s="35"/>
      <c r="H474" s="40"/>
    </row>
    <row r="475" spans="1:8" s="2" customFormat="1" ht="16.899999999999999" customHeight="1">
      <c r="A475" s="35"/>
      <c r="B475" s="40"/>
      <c r="C475" s="278" t="s">
        <v>187</v>
      </c>
      <c r="D475" s="278" t="s">
        <v>304</v>
      </c>
      <c r="E475" s="18" t="s">
        <v>1</v>
      </c>
      <c r="F475" s="279">
        <v>2006.41</v>
      </c>
      <c r="G475" s="35"/>
      <c r="H475" s="40"/>
    </row>
    <row r="476" spans="1:8" s="2" customFormat="1" ht="16.899999999999999" customHeight="1">
      <c r="A476" s="35"/>
      <c r="B476" s="40"/>
      <c r="C476" s="280" t="s">
        <v>7625</v>
      </c>
      <c r="D476" s="35"/>
      <c r="E476" s="35"/>
      <c r="F476" s="35"/>
      <c r="G476" s="35"/>
      <c r="H476" s="40"/>
    </row>
    <row r="477" spans="1:8" s="2" customFormat="1" ht="16.899999999999999" customHeight="1">
      <c r="A477" s="35"/>
      <c r="B477" s="40"/>
      <c r="C477" s="278" t="s">
        <v>2646</v>
      </c>
      <c r="D477" s="278" t="s">
        <v>2647</v>
      </c>
      <c r="E477" s="18" t="s">
        <v>297</v>
      </c>
      <c r="F477" s="279">
        <v>2006.41</v>
      </c>
      <c r="G477" s="35"/>
      <c r="H477" s="40"/>
    </row>
    <row r="478" spans="1:8" s="2" customFormat="1" ht="16.899999999999999" customHeight="1">
      <c r="A478" s="35"/>
      <c r="B478" s="40"/>
      <c r="C478" s="278" t="s">
        <v>1402</v>
      </c>
      <c r="D478" s="278" t="s">
        <v>1403</v>
      </c>
      <c r="E478" s="18" t="s">
        <v>297</v>
      </c>
      <c r="F478" s="279">
        <v>3008.87</v>
      </c>
      <c r="G478" s="35"/>
      <c r="H478" s="40"/>
    </row>
    <row r="479" spans="1:8" s="2" customFormat="1" ht="16.899999999999999" customHeight="1">
      <c r="A479" s="35"/>
      <c r="B479" s="40"/>
      <c r="C479" s="278" t="s">
        <v>1408</v>
      </c>
      <c r="D479" s="278" t="s">
        <v>1409</v>
      </c>
      <c r="E479" s="18" t="s">
        <v>297</v>
      </c>
      <c r="F479" s="279">
        <v>4012.82</v>
      </c>
      <c r="G479" s="35"/>
      <c r="H479" s="40"/>
    </row>
    <row r="480" spans="1:8" s="2" customFormat="1" ht="16.899999999999999" customHeight="1">
      <c r="A480" s="35"/>
      <c r="B480" s="40"/>
      <c r="C480" s="278" t="s">
        <v>1413</v>
      </c>
      <c r="D480" s="278" t="s">
        <v>1414</v>
      </c>
      <c r="E480" s="18" t="s">
        <v>297</v>
      </c>
      <c r="F480" s="279">
        <v>3610.6439999999998</v>
      </c>
      <c r="G480" s="35"/>
      <c r="H480" s="40"/>
    </row>
    <row r="481" spans="1:8" s="2" customFormat="1" ht="16.899999999999999" customHeight="1">
      <c r="A481" s="35"/>
      <c r="B481" s="40"/>
      <c r="C481" s="278" t="s">
        <v>1780</v>
      </c>
      <c r="D481" s="278" t="s">
        <v>1781</v>
      </c>
      <c r="E481" s="18" t="s">
        <v>297</v>
      </c>
      <c r="F481" s="279">
        <v>3008.87</v>
      </c>
      <c r="G481" s="35"/>
      <c r="H481" s="40"/>
    </row>
    <row r="482" spans="1:8" s="2" customFormat="1" ht="22.5">
      <c r="A482" s="35"/>
      <c r="B482" s="40"/>
      <c r="C482" s="278" t="s">
        <v>1917</v>
      </c>
      <c r="D482" s="278" t="s">
        <v>1918</v>
      </c>
      <c r="E482" s="18" t="s">
        <v>297</v>
      </c>
      <c r="F482" s="279">
        <v>3008.87</v>
      </c>
      <c r="G482" s="35"/>
      <c r="H482" s="40"/>
    </row>
    <row r="483" spans="1:8" s="2" customFormat="1" ht="16.899999999999999" customHeight="1">
      <c r="A483" s="35"/>
      <c r="B483" s="40"/>
      <c r="C483" s="278" t="s">
        <v>2638</v>
      </c>
      <c r="D483" s="278" t="s">
        <v>2639</v>
      </c>
      <c r="E483" s="18" t="s">
        <v>297</v>
      </c>
      <c r="F483" s="279">
        <v>2466.41</v>
      </c>
      <c r="G483" s="35"/>
      <c r="H483" s="40"/>
    </row>
    <row r="484" spans="1:8" s="2" customFormat="1" ht="16.899999999999999" customHeight="1">
      <c r="A484" s="35"/>
      <c r="B484" s="40"/>
      <c r="C484" s="278" t="s">
        <v>2643</v>
      </c>
      <c r="D484" s="278" t="s">
        <v>2644</v>
      </c>
      <c r="E484" s="18" t="s">
        <v>297</v>
      </c>
      <c r="F484" s="279">
        <v>2466.41</v>
      </c>
      <c r="G484" s="35"/>
      <c r="H484" s="40"/>
    </row>
    <row r="485" spans="1:8" s="2" customFormat="1" ht="22.5">
      <c r="A485" s="35"/>
      <c r="B485" s="40"/>
      <c r="C485" s="278" t="s">
        <v>2777</v>
      </c>
      <c r="D485" s="278" t="s">
        <v>2778</v>
      </c>
      <c r="E485" s="18" t="s">
        <v>297</v>
      </c>
      <c r="F485" s="279">
        <v>2466.41</v>
      </c>
      <c r="G485" s="35"/>
      <c r="H485" s="40"/>
    </row>
    <row r="486" spans="1:8" s="2" customFormat="1" ht="16.899999999999999" customHeight="1">
      <c r="A486" s="35"/>
      <c r="B486" s="40"/>
      <c r="C486" s="274" t="s">
        <v>190</v>
      </c>
      <c r="D486" s="275" t="s">
        <v>191</v>
      </c>
      <c r="E486" s="276" t="s">
        <v>1</v>
      </c>
      <c r="F486" s="277">
        <v>405.84</v>
      </c>
      <c r="G486" s="35"/>
      <c r="H486" s="40"/>
    </row>
    <row r="487" spans="1:8" s="2" customFormat="1" ht="16.899999999999999" customHeight="1">
      <c r="A487" s="35"/>
      <c r="B487" s="40"/>
      <c r="C487" s="278" t="s">
        <v>1</v>
      </c>
      <c r="D487" s="278" t="s">
        <v>2581</v>
      </c>
      <c r="E487" s="18" t="s">
        <v>1</v>
      </c>
      <c r="F487" s="279">
        <v>0</v>
      </c>
      <c r="G487" s="35"/>
      <c r="H487" s="40"/>
    </row>
    <row r="488" spans="1:8" s="2" customFormat="1" ht="16.899999999999999" customHeight="1">
      <c r="A488" s="35"/>
      <c r="B488" s="40"/>
      <c r="C488" s="278" t="s">
        <v>1</v>
      </c>
      <c r="D488" s="278" t="s">
        <v>536</v>
      </c>
      <c r="E488" s="18" t="s">
        <v>1</v>
      </c>
      <c r="F488" s="279">
        <v>0</v>
      </c>
      <c r="G488" s="35"/>
      <c r="H488" s="40"/>
    </row>
    <row r="489" spans="1:8" s="2" customFormat="1" ht="16.899999999999999" customHeight="1">
      <c r="A489" s="35"/>
      <c r="B489" s="40"/>
      <c r="C489" s="278" t="s">
        <v>1</v>
      </c>
      <c r="D489" s="278" t="s">
        <v>2582</v>
      </c>
      <c r="E489" s="18" t="s">
        <v>1</v>
      </c>
      <c r="F489" s="279">
        <v>11.21</v>
      </c>
      <c r="G489" s="35"/>
      <c r="H489" s="40"/>
    </row>
    <row r="490" spans="1:8" s="2" customFormat="1" ht="16.899999999999999" customHeight="1">
      <c r="A490" s="35"/>
      <c r="B490" s="40"/>
      <c r="C490" s="278" t="s">
        <v>1</v>
      </c>
      <c r="D490" s="278" t="s">
        <v>2583</v>
      </c>
      <c r="E490" s="18" t="s">
        <v>1</v>
      </c>
      <c r="F490" s="279">
        <v>33.96</v>
      </c>
      <c r="G490" s="35"/>
      <c r="H490" s="40"/>
    </row>
    <row r="491" spans="1:8" s="2" customFormat="1" ht="16.899999999999999" customHeight="1">
      <c r="A491" s="35"/>
      <c r="B491" s="40"/>
      <c r="C491" s="278" t="s">
        <v>1</v>
      </c>
      <c r="D491" s="278" t="s">
        <v>2584</v>
      </c>
      <c r="E491" s="18" t="s">
        <v>1</v>
      </c>
      <c r="F491" s="279">
        <v>10.26</v>
      </c>
      <c r="G491" s="35"/>
      <c r="H491" s="40"/>
    </row>
    <row r="492" spans="1:8" s="2" customFormat="1" ht="16.899999999999999" customHeight="1">
      <c r="A492" s="35"/>
      <c r="B492" s="40"/>
      <c r="C492" s="278" t="s">
        <v>1</v>
      </c>
      <c r="D492" s="278" t="s">
        <v>2585</v>
      </c>
      <c r="E492" s="18" t="s">
        <v>1</v>
      </c>
      <c r="F492" s="279">
        <v>5.65</v>
      </c>
      <c r="G492" s="35"/>
      <c r="H492" s="40"/>
    </row>
    <row r="493" spans="1:8" s="2" customFormat="1" ht="16.899999999999999" customHeight="1">
      <c r="A493" s="35"/>
      <c r="B493" s="40"/>
      <c r="C493" s="278" t="s">
        <v>1</v>
      </c>
      <c r="D493" s="278" t="s">
        <v>2085</v>
      </c>
      <c r="E493" s="18" t="s">
        <v>1</v>
      </c>
      <c r="F493" s="279">
        <v>5.65</v>
      </c>
      <c r="G493" s="35"/>
      <c r="H493" s="40"/>
    </row>
    <row r="494" spans="1:8" s="2" customFormat="1" ht="16.899999999999999" customHeight="1">
      <c r="A494" s="35"/>
      <c r="B494" s="40"/>
      <c r="C494" s="278" t="s">
        <v>1</v>
      </c>
      <c r="D494" s="278" t="s">
        <v>2586</v>
      </c>
      <c r="E494" s="18" t="s">
        <v>1</v>
      </c>
      <c r="F494" s="279">
        <v>14.1</v>
      </c>
      <c r="G494" s="35"/>
      <c r="H494" s="40"/>
    </row>
    <row r="495" spans="1:8" s="2" customFormat="1" ht="16.899999999999999" customHeight="1">
      <c r="A495" s="35"/>
      <c r="B495" s="40"/>
      <c r="C495" s="278" t="s">
        <v>1</v>
      </c>
      <c r="D495" s="278" t="s">
        <v>1991</v>
      </c>
      <c r="E495" s="18" t="s">
        <v>1</v>
      </c>
      <c r="F495" s="279">
        <v>1.65</v>
      </c>
      <c r="G495" s="35"/>
      <c r="H495" s="40"/>
    </row>
    <row r="496" spans="1:8" s="2" customFormat="1" ht="16.899999999999999" customHeight="1">
      <c r="A496" s="35"/>
      <c r="B496" s="40"/>
      <c r="C496" s="278" t="s">
        <v>1</v>
      </c>
      <c r="D496" s="278" t="s">
        <v>2087</v>
      </c>
      <c r="E496" s="18" t="s">
        <v>1</v>
      </c>
      <c r="F496" s="279">
        <v>3.02</v>
      </c>
      <c r="G496" s="35"/>
      <c r="H496" s="40"/>
    </row>
    <row r="497" spans="1:8" s="2" customFormat="1" ht="16.899999999999999" customHeight="1">
      <c r="A497" s="35"/>
      <c r="B497" s="40"/>
      <c r="C497" s="278" t="s">
        <v>1</v>
      </c>
      <c r="D497" s="278" t="s">
        <v>1994</v>
      </c>
      <c r="E497" s="18" t="s">
        <v>1</v>
      </c>
      <c r="F497" s="279">
        <v>1.65</v>
      </c>
      <c r="G497" s="35"/>
      <c r="H497" s="40"/>
    </row>
    <row r="498" spans="1:8" s="2" customFormat="1" ht="16.899999999999999" customHeight="1">
      <c r="A498" s="35"/>
      <c r="B498" s="40"/>
      <c r="C498" s="278" t="s">
        <v>1</v>
      </c>
      <c r="D498" s="278" t="s">
        <v>2088</v>
      </c>
      <c r="E498" s="18" t="s">
        <v>1</v>
      </c>
      <c r="F498" s="279">
        <v>3.02</v>
      </c>
      <c r="G498" s="35"/>
      <c r="H498" s="40"/>
    </row>
    <row r="499" spans="1:8" s="2" customFormat="1" ht="16.899999999999999" customHeight="1">
      <c r="A499" s="35"/>
      <c r="B499" s="40"/>
      <c r="C499" s="278" t="s">
        <v>1</v>
      </c>
      <c r="D499" s="278" t="s">
        <v>540</v>
      </c>
      <c r="E499" s="18" t="s">
        <v>1</v>
      </c>
      <c r="F499" s="279">
        <v>0</v>
      </c>
      <c r="G499" s="35"/>
      <c r="H499" s="40"/>
    </row>
    <row r="500" spans="1:8" s="2" customFormat="1" ht="16.899999999999999" customHeight="1">
      <c r="A500" s="35"/>
      <c r="B500" s="40"/>
      <c r="C500" s="278" t="s">
        <v>1</v>
      </c>
      <c r="D500" s="278" t="s">
        <v>2089</v>
      </c>
      <c r="E500" s="18" t="s">
        <v>1</v>
      </c>
      <c r="F500" s="279">
        <v>5.54</v>
      </c>
      <c r="G500" s="35"/>
      <c r="H500" s="40"/>
    </row>
    <row r="501" spans="1:8" s="2" customFormat="1" ht="16.899999999999999" customHeight="1">
      <c r="A501" s="35"/>
      <c r="B501" s="40"/>
      <c r="C501" s="278" t="s">
        <v>1</v>
      </c>
      <c r="D501" s="278" t="s">
        <v>2090</v>
      </c>
      <c r="E501" s="18" t="s">
        <v>1</v>
      </c>
      <c r="F501" s="279">
        <v>5.67</v>
      </c>
      <c r="G501" s="35"/>
      <c r="H501" s="40"/>
    </row>
    <row r="502" spans="1:8" s="2" customFormat="1" ht="16.899999999999999" customHeight="1">
      <c r="A502" s="35"/>
      <c r="B502" s="40"/>
      <c r="C502" s="278" t="s">
        <v>1</v>
      </c>
      <c r="D502" s="278" t="s">
        <v>2587</v>
      </c>
      <c r="E502" s="18" t="s">
        <v>1</v>
      </c>
      <c r="F502" s="279">
        <v>22.64</v>
      </c>
      <c r="G502" s="35"/>
      <c r="H502" s="40"/>
    </row>
    <row r="503" spans="1:8" s="2" customFormat="1" ht="16.899999999999999" customHeight="1">
      <c r="A503" s="35"/>
      <c r="B503" s="40"/>
      <c r="C503" s="278" t="s">
        <v>1</v>
      </c>
      <c r="D503" s="278" t="s">
        <v>2588</v>
      </c>
      <c r="E503" s="18" t="s">
        <v>1</v>
      </c>
      <c r="F503" s="279">
        <v>10.26</v>
      </c>
      <c r="G503" s="35"/>
      <c r="H503" s="40"/>
    </row>
    <row r="504" spans="1:8" s="2" customFormat="1" ht="16.899999999999999" customHeight="1">
      <c r="A504" s="35"/>
      <c r="B504" s="40"/>
      <c r="C504" s="278" t="s">
        <v>1</v>
      </c>
      <c r="D504" s="278" t="s">
        <v>2589</v>
      </c>
      <c r="E504" s="18" t="s">
        <v>1</v>
      </c>
      <c r="F504" s="279">
        <v>5.63</v>
      </c>
      <c r="G504" s="35"/>
      <c r="H504" s="40"/>
    </row>
    <row r="505" spans="1:8" s="2" customFormat="1" ht="16.899999999999999" customHeight="1">
      <c r="A505" s="35"/>
      <c r="B505" s="40"/>
      <c r="C505" s="278" t="s">
        <v>1</v>
      </c>
      <c r="D505" s="278" t="s">
        <v>2590</v>
      </c>
      <c r="E505" s="18" t="s">
        <v>1</v>
      </c>
      <c r="F505" s="279">
        <v>5.63</v>
      </c>
      <c r="G505" s="35"/>
      <c r="H505" s="40"/>
    </row>
    <row r="506" spans="1:8" s="2" customFormat="1" ht="16.899999999999999" customHeight="1">
      <c r="A506" s="35"/>
      <c r="B506" s="40"/>
      <c r="C506" s="278" t="s">
        <v>1</v>
      </c>
      <c r="D506" s="278" t="s">
        <v>2591</v>
      </c>
      <c r="E506" s="18" t="s">
        <v>1</v>
      </c>
      <c r="F506" s="279">
        <v>5.85</v>
      </c>
      <c r="G506" s="35"/>
      <c r="H506" s="40"/>
    </row>
    <row r="507" spans="1:8" s="2" customFormat="1" ht="16.899999999999999" customHeight="1">
      <c r="A507" s="35"/>
      <c r="B507" s="40"/>
      <c r="C507" s="278" t="s">
        <v>1</v>
      </c>
      <c r="D507" s="278" t="s">
        <v>2592</v>
      </c>
      <c r="E507" s="18" t="s">
        <v>1</v>
      </c>
      <c r="F507" s="279">
        <v>14.29</v>
      </c>
      <c r="G507" s="35"/>
      <c r="H507" s="40"/>
    </row>
    <row r="508" spans="1:8" s="2" customFormat="1" ht="16.899999999999999" customHeight="1">
      <c r="A508" s="35"/>
      <c r="B508" s="40"/>
      <c r="C508" s="278" t="s">
        <v>1</v>
      </c>
      <c r="D508" s="278" t="s">
        <v>2015</v>
      </c>
      <c r="E508" s="18" t="s">
        <v>1</v>
      </c>
      <c r="F508" s="279">
        <v>1.38</v>
      </c>
      <c r="G508" s="35"/>
      <c r="H508" s="40"/>
    </row>
    <row r="509" spans="1:8" s="2" customFormat="1" ht="16.899999999999999" customHeight="1">
      <c r="A509" s="35"/>
      <c r="B509" s="40"/>
      <c r="C509" s="278" t="s">
        <v>1</v>
      </c>
      <c r="D509" s="278" t="s">
        <v>2016</v>
      </c>
      <c r="E509" s="18" t="s">
        <v>1</v>
      </c>
      <c r="F509" s="279">
        <v>1.41</v>
      </c>
      <c r="G509" s="35"/>
      <c r="H509" s="40"/>
    </row>
    <row r="510" spans="1:8" s="2" customFormat="1" ht="16.899999999999999" customHeight="1">
      <c r="A510" s="35"/>
      <c r="B510" s="40"/>
      <c r="C510" s="278" t="s">
        <v>1</v>
      </c>
      <c r="D510" s="278" t="s">
        <v>544</v>
      </c>
      <c r="E510" s="18" t="s">
        <v>1</v>
      </c>
      <c r="F510" s="279">
        <v>0</v>
      </c>
      <c r="G510" s="35"/>
      <c r="H510" s="40"/>
    </row>
    <row r="511" spans="1:8" s="2" customFormat="1" ht="16.899999999999999" customHeight="1">
      <c r="A511" s="35"/>
      <c r="B511" s="40"/>
      <c r="C511" s="278" t="s">
        <v>1</v>
      </c>
      <c r="D511" s="278" t="s">
        <v>2593</v>
      </c>
      <c r="E511" s="18" t="s">
        <v>1</v>
      </c>
      <c r="F511" s="279">
        <v>8.98</v>
      </c>
      <c r="G511" s="35"/>
      <c r="H511" s="40"/>
    </row>
    <row r="512" spans="1:8" s="2" customFormat="1" ht="16.899999999999999" customHeight="1">
      <c r="A512" s="35"/>
      <c r="B512" s="40"/>
      <c r="C512" s="278" t="s">
        <v>1</v>
      </c>
      <c r="D512" s="278" t="s">
        <v>2594</v>
      </c>
      <c r="E512" s="18" t="s">
        <v>1</v>
      </c>
      <c r="F512" s="279">
        <v>33.96</v>
      </c>
      <c r="G512" s="35"/>
      <c r="H512" s="40"/>
    </row>
    <row r="513" spans="1:8" s="2" customFormat="1" ht="16.899999999999999" customHeight="1">
      <c r="A513" s="35"/>
      <c r="B513" s="40"/>
      <c r="C513" s="278" t="s">
        <v>1</v>
      </c>
      <c r="D513" s="278" t="s">
        <v>2099</v>
      </c>
      <c r="E513" s="18" t="s">
        <v>1</v>
      </c>
      <c r="F513" s="279">
        <v>10.28</v>
      </c>
      <c r="G513" s="35"/>
      <c r="H513" s="40"/>
    </row>
    <row r="514" spans="1:8" s="2" customFormat="1" ht="16.899999999999999" customHeight="1">
      <c r="A514" s="35"/>
      <c r="B514" s="40"/>
      <c r="C514" s="278" t="s">
        <v>1</v>
      </c>
      <c r="D514" s="278" t="s">
        <v>2595</v>
      </c>
      <c r="E514" s="18" t="s">
        <v>1</v>
      </c>
      <c r="F514" s="279">
        <v>11.26</v>
      </c>
      <c r="G514" s="35"/>
      <c r="H514" s="40"/>
    </row>
    <row r="515" spans="1:8" s="2" customFormat="1" ht="16.899999999999999" customHeight="1">
      <c r="A515" s="35"/>
      <c r="B515" s="40"/>
      <c r="C515" s="278" t="s">
        <v>1</v>
      </c>
      <c r="D515" s="278" t="s">
        <v>2596</v>
      </c>
      <c r="E515" s="18" t="s">
        <v>1</v>
      </c>
      <c r="F515" s="279">
        <v>5.85</v>
      </c>
      <c r="G515" s="35"/>
      <c r="H515" s="40"/>
    </row>
    <row r="516" spans="1:8" s="2" customFormat="1" ht="16.899999999999999" customHeight="1">
      <c r="A516" s="35"/>
      <c r="B516" s="40"/>
      <c r="C516" s="278" t="s">
        <v>1</v>
      </c>
      <c r="D516" s="278" t="s">
        <v>2597</v>
      </c>
      <c r="E516" s="18" t="s">
        <v>1</v>
      </c>
      <c r="F516" s="279">
        <v>14.1</v>
      </c>
      <c r="G516" s="35"/>
      <c r="H516" s="40"/>
    </row>
    <row r="517" spans="1:8" s="2" customFormat="1" ht="16.899999999999999" customHeight="1">
      <c r="A517" s="35"/>
      <c r="B517" s="40"/>
      <c r="C517" s="278" t="s">
        <v>1</v>
      </c>
      <c r="D517" s="278" t="s">
        <v>2598</v>
      </c>
      <c r="E517" s="18" t="s">
        <v>1</v>
      </c>
      <c r="F517" s="279">
        <v>3.3</v>
      </c>
      <c r="G517" s="35"/>
      <c r="H517" s="40"/>
    </row>
    <row r="518" spans="1:8" s="2" customFormat="1" ht="16.899999999999999" customHeight="1">
      <c r="A518" s="35"/>
      <c r="B518" s="40"/>
      <c r="C518" s="278" t="s">
        <v>1</v>
      </c>
      <c r="D518" s="278" t="s">
        <v>547</v>
      </c>
      <c r="E518" s="18" t="s">
        <v>1</v>
      </c>
      <c r="F518" s="279">
        <v>0</v>
      </c>
      <c r="G518" s="35"/>
      <c r="H518" s="40"/>
    </row>
    <row r="519" spans="1:8" s="2" customFormat="1" ht="16.899999999999999" customHeight="1">
      <c r="A519" s="35"/>
      <c r="B519" s="40"/>
      <c r="C519" s="278" t="s">
        <v>1</v>
      </c>
      <c r="D519" s="278" t="s">
        <v>2102</v>
      </c>
      <c r="E519" s="18" t="s">
        <v>1</v>
      </c>
      <c r="F519" s="279">
        <v>5.54</v>
      </c>
      <c r="G519" s="35"/>
      <c r="H519" s="40"/>
    </row>
    <row r="520" spans="1:8" s="2" customFormat="1" ht="16.899999999999999" customHeight="1">
      <c r="A520" s="35"/>
      <c r="B520" s="40"/>
      <c r="C520" s="278" t="s">
        <v>1</v>
      </c>
      <c r="D520" s="278" t="s">
        <v>2103</v>
      </c>
      <c r="E520" s="18" t="s">
        <v>1</v>
      </c>
      <c r="F520" s="279">
        <v>5.67</v>
      </c>
      <c r="G520" s="35"/>
      <c r="H520" s="40"/>
    </row>
    <row r="521" spans="1:8" s="2" customFormat="1" ht="16.899999999999999" customHeight="1">
      <c r="A521" s="35"/>
      <c r="B521" s="40"/>
      <c r="C521" s="278" t="s">
        <v>1</v>
      </c>
      <c r="D521" s="278" t="s">
        <v>2599</v>
      </c>
      <c r="E521" s="18" t="s">
        <v>1</v>
      </c>
      <c r="F521" s="279">
        <v>33.96</v>
      </c>
      <c r="G521" s="35"/>
      <c r="H521" s="40"/>
    </row>
    <row r="522" spans="1:8" s="2" customFormat="1" ht="16.899999999999999" customHeight="1">
      <c r="A522" s="35"/>
      <c r="B522" s="40"/>
      <c r="C522" s="278" t="s">
        <v>1</v>
      </c>
      <c r="D522" s="278" t="s">
        <v>2600</v>
      </c>
      <c r="E522" s="18" t="s">
        <v>1</v>
      </c>
      <c r="F522" s="279">
        <v>10.26</v>
      </c>
      <c r="G522" s="35"/>
      <c r="H522" s="40"/>
    </row>
    <row r="523" spans="1:8" s="2" customFormat="1" ht="16.899999999999999" customHeight="1">
      <c r="A523" s="35"/>
      <c r="B523" s="40"/>
      <c r="C523" s="278" t="s">
        <v>1</v>
      </c>
      <c r="D523" s="278" t="s">
        <v>2601</v>
      </c>
      <c r="E523" s="18" t="s">
        <v>1</v>
      </c>
      <c r="F523" s="279">
        <v>5.63</v>
      </c>
      <c r="G523" s="35"/>
      <c r="H523" s="40"/>
    </row>
    <row r="524" spans="1:8" s="2" customFormat="1" ht="16.899999999999999" customHeight="1">
      <c r="A524" s="35"/>
      <c r="B524" s="40"/>
      <c r="C524" s="278" t="s">
        <v>1</v>
      </c>
      <c r="D524" s="278" t="s">
        <v>2602</v>
      </c>
      <c r="E524" s="18" t="s">
        <v>1</v>
      </c>
      <c r="F524" s="279">
        <v>5.85</v>
      </c>
      <c r="G524" s="35"/>
      <c r="H524" s="40"/>
    </row>
    <row r="525" spans="1:8" s="2" customFormat="1" ht="16.899999999999999" customHeight="1">
      <c r="A525" s="35"/>
      <c r="B525" s="40"/>
      <c r="C525" s="278" t="s">
        <v>1</v>
      </c>
      <c r="D525" s="278" t="s">
        <v>2108</v>
      </c>
      <c r="E525" s="18" t="s">
        <v>1</v>
      </c>
      <c r="F525" s="279">
        <v>14.29</v>
      </c>
      <c r="G525" s="35"/>
      <c r="H525" s="40"/>
    </row>
    <row r="526" spans="1:8" s="2" customFormat="1" ht="16.899999999999999" customHeight="1">
      <c r="A526" s="35"/>
      <c r="B526" s="40"/>
      <c r="C526" s="278" t="s">
        <v>1</v>
      </c>
      <c r="D526" s="278" t="s">
        <v>2603</v>
      </c>
      <c r="E526" s="18" t="s">
        <v>1</v>
      </c>
      <c r="F526" s="279">
        <v>3.44</v>
      </c>
      <c r="G526" s="35"/>
      <c r="H526" s="40"/>
    </row>
    <row r="527" spans="1:8" s="2" customFormat="1" ht="16.899999999999999" customHeight="1">
      <c r="A527" s="35"/>
      <c r="B527" s="40"/>
      <c r="C527" s="278" t="s">
        <v>1</v>
      </c>
      <c r="D527" s="278" t="s">
        <v>550</v>
      </c>
      <c r="E527" s="18" t="s">
        <v>1</v>
      </c>
      <c r="F527" s="279">
        <v>0</v>
      </c>
      <c r="G527" s="35"/>
      <c r="H527" s="40"/>
    </row>
    <row r="528" spans="1:8" s="2" customFormat="1" ht="16.899999999999999" customHeight="1">
      <c r="A528" s="35"/>
      <c r="B528" s="40"/>
      <c r="C528" s="278" t="s">
        <v>1</v>
      </c>
      <c r="D528" s="278" t="s">
        <v>2604</v>
      </c>
      <c r="E528" s="18" t="s">
        <v>1</v>
      </c>
      <c r="F528" s="279">
        <v>23.64</v>
      </c>
      <c r="G528" s="35"/>
      <c r="H528" s="40"/>
    </row>
    <row r="529" spans="1:8" s="2" customFormat="1" ht="16.899999999999999" customHeight="1">
      <c r="A529" s="35"/>
      <c r="B529" s="40"/>
      <c r="C529" s="278" t="s">
        <v>1</v>
      </c>
      <c r="D529" s="278" t="s">
        <v>2063</v>
      </c>
      <c r="E529" s="18" t="s">
        <v>1</v>
      </c>
      <c r="F529" s="279">
        <v>13.07</v>
      </c>
      <c r="G529" s="35"/>
      <c r="H529" s="40"/>
    </row>
    <row r="530" spans="1:8" s="2" customFormat="1" ht="16.899999999999999" customHeight="1">
      <c r="A530" s="35"/>
      <c r="B530" s="40"/>
      <c r="C530" s="278" t="s">
        <v>1</v>
      </c>
      <c r="D530" s="278" t="s">
        <v>2605</v>
      </c>
      <c r="E530" s="18" t="s">
        <v>1</v>
      </c>
      <c r="F530" s="279">
        <v>11.2</v>
      </c>
      <c r="G530" s="35"/>
      <c r="H530" s="40"/>
    </row>
    <row r="531" spans="1:8" s="2" customFormat="1" ht="16.899999999999999" customHeight="1">
      <c r="A531" s="35"/>
      <c r="B531" s="40"/>
      <c r="C531" s="278" t="s">
        <v>1</v>
      </c>
      <c r="D531" s="278" t="s">
        <v>2606</v>
      </c>
      <c r="E531" s="18" t="s">
        <v>1</v>
      </c>
      <c r="F531" s="279">
        <v>3.52</v>
      </c>
      <c r="G531" s="35"/>
      <c r="H531" s="40"/>
    </row>
    <row r="532" spans="1:8" s="2" customFormat="1" ht="16.899999999999999" customHeight="1">
      <c r="A532" s="35"/>
      <c r="B532" s="40"/>
      <c r="C532" s="278" t="s">
        <v>1</v>
      </c>
      <c r="D532" s="278" t="s">
        <v>2607</v>
      </c>
      <c r="E532" s="18" t="s">
        <v>1</v>
      </c>
      <c r="F532" s="279">
        <v>4.63</v>
      </c>
      <c r="G532" s="35"/>
      <c r="H532" s="40"/>
    </row>
    <row r="533" spans="1:8" s="2" customFormat="1" ht="16.899999999999999" customHeight="1">
      <c r="A533" s="35"/>
      <c r="B533" s="40"/>
      <c r="C533" s="278" t="s">
        <v>1</v>
      </c>
      <c r="D533" s="278" t="s">
        <v>2608</v>
      </c>
      <c r="E533" s="18" t="s">
        <v>1</v>
      </c>
      <c r="F533" s="279">
        <v>4.66</v>
      </c>
      <c r="G533" s="35"/>
      <c r="H533" s="40"/>
    </row>
    <row r="534" spans="1:8" s="2" customFormat="1" ht="16.899999999999999" customHeight="1">
      <c r="A534" s="35"/>
      <c r="B534" s="40"/>
      <c r="C534" s="278" t="s">
        <v>1</v>
      </c>
      <c r="D534" s="278" t="s">
        <v>2609</v>
      </c>
      <c r="E534" s="18" t="s">
        <v>1</v>
      </c>
      <c r="F534" s="279">
        <v>4.28</v>
      </c>
      <c r="G534" s="35"/>
      <c r="H534" s="40"/>
    </row>
    <row r="535" spans="1:8" s="2" customFormat="1" ht="16.899999999999999" customHeight="1">
      <c r="A535" s="35"/>
      <c r="B535" s="40"/>
      <c r="C535" s="278" t="s">
        <v>190</v>
      </c>
      <c r="D535" s="278" t="s">
        <v>316</v>
      </c>
      <c r="E535" s="18" t="s">
        <v>1</v>
      </c>
      <c r="F535" s="279">
        <v>405.84</v>
      </c>
      <c r="G535" s="35"/>
      <c r="H535" s="40"/>
    </row>
    <row r="536" spans="1:8" s="2" customFormat="1" ht="16.899999999999999" customHeight="1">
      <c r="A536" s="35"/>
      <c r="B536" s="40"/>
      <c r="C536" s="280" t="s">
        <v>7625</v>
      </c>
      <c r="D536" s="35"/>
      <c r="E536" s="35"/>
      <c r="F536" s="35"/>
      <c r="G536" s="35"/>
      <c r="H536" s="40"/>
    </row>
    <row r="537" spans="1:8" s="2" customFormat="1" ht="16.899999999999999" customHeight="1">
      <c r="A537" s="35"/>
      <c r="B537" s="40"/>
      <c r="C537" s="278" t="s">
        <v>2565</v>
      </c>
      <c r="D537" s="278" t="s">
        <v>2566</v>
      </c>
      <c r="E537" s="18" t="s">
        <v>297</v>
      </c>
      <c r="F537" s="279">
        <v>1002.46</v>
      </c>
      <c r="G537" s="35"/>
      <c r="H537" s="40"/>
    </row>
    <row r="538" spans="1:8" s="2" customFormat="1" ht="16.899999999999999" customHeight="1">
      <c r="A538" s="35"/>
      <c r="B538" s="40"/>
      <c r="C538" s="278" t="s">
        <v>1402</v>
      </c>
      <c r="D538" s="278" t="s">
        <v>1403</v>
      </c>
      <c r="E538" s="18" t="s">
        <v>297</v>
      </c>
      <c r="F538" s="279">
        <v>3008.87</v>
      </c>
      <c r="G538" s="35"/>
      <c r="H538" s="40"/>
    </row>
    <row r="539" spans="1:8" s="2" customFormat="1" ht="16.899999999999999" customHeight="1">
      <c r="A539" s="35"/>
      <c r="B539" s="40"/>
      <c r="C539" s="278" t="s">
        <v>1413</v>
      </c>
      <c r="D539" s="278" t="s">
        <v>1414</v>
      </c>
      <c r="E539" s="18" t="s">
        <v>297</v>
      </c>
      <c r="F539" s="279">
        <v>3610.6439999999998</v>
      </c>
      <c r="G539" s="35"/>
      <c r="H539" s="40"/>
    </row>
    <row r="540" spans="1:8" s="2" customFormat="1" ht="16.899999999999999" customHeight="1">
      <c r="A540" s="35"/>
      <c r="B540" s="40"/>
      <c r="C540" s="278" t="s">
        <v>1780</v>
      </c>
      <c r="D540" s="278" t="s">
        <v>1781</v>
      </c>
      <c r="E540" s="18" t="s">
        <v>297</v>
      </c>
      <c r="F540" s="279">
        <v>3008.87</v>
      </c>
      <c r="G540" s="35"/>
      <c r="H540" s="40"/>
    </row>
    <row r="541" spans="1:8" s="2" customFormat="1" ht="22.5">
      <c r="A541" s="35"/>
      <c r="B541" s="40"/>
      <c r="C541" s="278" t="s">
        <v>1917</v>
      </c>
      <c r="D541" s="278" t="s">
        <v>1918</v>
      </c>
      <c r="E541" s="18" t="s">
        <v>297</v>
      </c>
      <c r="F541" s="279">
        <v>3008.87</v>
      </c>
      <c r="G541" s="35"/>
      <c r="H541" s="40"/>
    </row>
    <row r="542" spans="1:8" s="2" customFormat="1" ht="16.899999999999999" customHeight="1">
      <c r="A542" s="35"/>
      <c r="B542" s="40"/>
      <c r="C542" s="278" t="s">
        <v>2515</v>
      </c>
      <c r="D542" s="278" t="s">
        <v>2516</v>
      </c>
      <c r="E542" s="18" t="s">
        <v>297</v>
      </c>
      <c r="F542" s="279">
        <v>1002.46</v>
      </c>
      <c r="G542" s="35"/>
      <c r="H542" s="40"/>
    </row>
    <row r="543" spans="1:8" s="2" customFormat="1" ht="16.899999999999999" customHeight="1">
      <c r="A543" s="35"/>
      <c r="B543" s="40"/>
      <c r="C543" s="278" t="s">
        <v>2520</v>
      </c>
      <c r="D543" s="278" t="s">
        <v>2521</v>
      </c>
      <c r="E543" s="18" t="s">
        <v>297</v>
      </c>
      <c r="F543" s="279">
        <v>1002.46</v>
      </c>
      <c r="G543" s="35"/>
      <c r="H543" s="40"/>
    </row>
    <row r="544" spans="1:8" s="2" customFormat="1" ht="22.5">
      <c r="A544" s="35"/>
      <c r="B544" s="40"/>
      <c r="C544" s="278" t="s">
        <v>2619</v>
      </c>
      <c r="D544" s="278" t="s">
        <v>2620</v>
      </c>
      <c r="E544" s="18" t="s">
        <v>297</v>
      </c>
      <c r="F544" s="279">
        <v>1002.46</v>
      </c>
      <c r="G544" s="35"/>
      <c r="H544" s="40"/>
    </row>
    <row r="545" spans="1:8" s="2" customFormat="1" ht="16.899999999999999" customHeight="1">
      <c r="A545" s="35"/>
      <c r="B545" s="40"/>
      <c r="C545" s="278" t="s">
        <v>2623</v>
      </c>
      <c r="D545" s="278" t="s">
        <v>2624</v>
      </c>
      <c r="E545" s="18" t="s">
        <v>297</v>
      </c>
      <c r="F545" s="279">
        <v>466.71600000000001</v>
      </c>
      <c r="G545" s="35"/>
      <c r="H545" s="40"/>
    </row>
    <row r="546" spans="1:8" s="2" customFormat="1" ht="16.899999999999999" customHeight="1">
      <c r="A546" s="35"/>
      <c r="B546" s="40"/>
      <c r="C546" s="274" t="s">
        <v>193</v>
      </c>
      <c r="D546" s="275" t="s">
        <v>194</v>
      </c>
      <c r="E546" s="276" t="s">
        <v>1</v>
      </c>
      <c r="F546" s="277">
        <v>46.875</v>
      </c>
      <c r="G546" s="35"/>
      <c r="H546" s="40"/>
    </row>
    <row r="547" spans="1:8" s="2" customFormat="1" ht="16.899999999999999" customHeight="1">
      <c r="A547" s="35"/>
      <c r="B547" s="40"/>
      <c r="C547" s="278" t="s">
        <v>1</v>
      </c>
      <c r="D547" s="278" t="s">
        <v>194</v>
      </c>
      <c r="E547" s="18" t="s">
        <v>1</v>
      </c>
      <c r="F547" s="279">
        <v>0</v>
      </c>
      <c r="G547" s="35"/>
      <c r="H547" s="40"/>
    </row>
    <row r="548" spans="1:8" s="2" customFormat="1" ht="16.899999999999999" customHeight="1">
      <c r="A548" s="35"/>
      <c r="B548" s="40"/>
      <c r="C548" s="278" t="s">
        <v>1</v>
      </c>
      <c r="D548" s="278" t="s">
        <v>1188</v>
      </c>
      <c r="E548" s="18" t="s">
        <v>1</v>
      </c>
      <c r="F548" s="279">
        <v>46.875</v>
      </c>
      <c r="G548" s="35"/>
      <c r="H548" s="40"/>
    </row>
    <row r="549" spans="1:8" s="2" customFormat="1" ht="16.899999999999999" customHeight="1">
      <c r="A549" s="35"/>
      <c r="B549" s="40"/>
      <c r="C549" s="278" t="s">
        <v>193</v>
      </c>
      <c r="D549" s="278" t="s">
        <v>316</v>
      </c>
      <c r="E549" s="18" t="s">
        <v>1</v>
      </c>
      <c r="F549" s="279">
        <v>46.875</v>
      </c>
      <c r="G549" s="35"/>
      <c r="H549" s="40"/>
    </row>
    <row r="550" spans="1:8" s="2" customFormat="1" ht="16.899999999999999" customHeight="1">
      <c r="A550" s="35"/>
      <c r="B550" s="40"/>
      <c r="C550" s="280" t="s">
        <v>7625</v>
      </c>
      <c r="D550" s="35"/>
      <c r="E550" s="35"/>
      <c r="F550" s="35"/>
      <c r="G550" s="35"/>
      <c r="H550" s="40"/>
    </row>
    <row r="551" spans="1:8" s="2" customFormat="1" ht="22.5">
      <c r="A551" s="35"/>
      <c r="B551" s="40"/>
      <c r="C551" s="278" t="s">
        <v>1185</v>
      </c>
      <c r="D551" s="278" t="s">
        <v>1186</v>
      </c>
      <c r="E551" s="18" t="s">
        <v>297</v>
      </c>
      <c r="F551" s="279">
        <v>46.875</v>
      </c>
      <c r="G551" s="35"/>
      <c r="H551" s="40"/>
    </row>
    <row r="552" spans="1:8" s="2" customFormat="1" ht="16.899999999999999" customHeight="1">
      <c r="A552" s="35"/>
      <c r="B552" s="40"/>
      <c r="C552" s="278" t="s">
        <v>1179</v>
      </c>
      <c r="D552" s="278" t="s">
        <v>1180</v>
      </c>
      <c r="E552" s="18" t="s">
        <v>297</v>
      </c>
      <c r="F552" s="279">
        <v>112.5</v>
      </c>
      <c r="G552" s="35"/>
      <c r="H552" s="40"/>
    </row>
    <row r="553" spans="1:8" s="2" customFormat="1" ht="22.5">
      <c r="A553" s="35"/>
      <c r="B553" s="40"/>
      <c r="C553" s="278" t="s">
        <v>1195</v>
      </c>
      <c r="D553" s="278" t="s">
        <v>1196</v>
      </c>
      <c r="E553" s="18" t="s">
        <v>297</v>
      </c>
      <c r="F553" s="279">
        <v>46.875</v>
      </c>
      <c r="G553" s="35"/>
      <c r="H553" s="40"/>
    </row>
    <row r="554" spans="1:8" s="2" customFormat="1" ht="22.5">
      <c r="A554" s="35"/>
      <c r="B554" s="40"/>
      <c r="C554" s="278" t="s">
        <v>2915</v>
      </c>
      <c r="D554" s="278" t="s">
        <v>2916</v>
      </c>
      <c r="E554" s="18" t="s">
        <v>297</v>
      </c>
      <c r="F554" s="279">
        <v>1844.201</v>
      </c>
      <c r="G554" s="35"/>
      <c r="H554" s="40"/>
    </row>
    <row r="555" spans="1:8" s="2" customFormat="1" ht="16.899999999999999" customHeight="1">
      <c r="A555" s="35"/>
      <c r="B555" s="40"/>
      <c r="C555" s="274" t="s">
        <v>196</v>
      </c>
      <c r="D555" s="275" t="s">
        <v>197</v>
      </c>
      <c r="E555" s="276" t="s">
        <v>1</v>
      </c>
      <c r="F555" s="277">
        <v>4496</v>
      </c>
      <c r="G555" s="35"/>
      <c r="H555" s="40"/>
    </row>
    <row r="556" spans="1:8" s="2" customFormat="1" ht="16.899999999999999" customHeight="1">
      <c r="A556" s="35"/>
      <c r="B556" s="40"/>
      <c r="C556" s="278" t="s">
        <v>1</v>
      </c>
      <c r="D556" s="278" t="s">
        <v>302</v>
      </c>
      <c r="E556" s="18" t="s">
        <v>1</v>
      </c>
      <c r="F556" s="279">
        <v>0</v>
      </c>
      <c r="G556" s="35"/>
      <c r="H556" s="40"/>
    </row>
    <row r="557" spans="1:8" s="2" customFormat="1" ht="16.899999999999999" customHeight="1">
      <c r="A557" s="35"/>
      <c r="B557" s="40"/>
      <c r="C557" s="278" t="s">
        <v>1</v>
      </c>
      <c r="D557" s="278" t="s">
        <v>303</v>
      </c>
      <c r="E557" s="18" t="s">
        <v>1</v>
      </c>
      <c r="F557" s="279">
        <v>4496</v>
      </c>
      <c r="G557" s="35"/>
      <c r="H557" s="40"/>
    </row>
    <row r="558" spans="1:8" s="2" customFormat="1" ht="16.899999999999999" customHeight="1">
      <c r="A558" s="35"/>
      <c r="B558" s="40"/>
      <c r="C558" s="278" t="s">
        <v>196</v>
      </c>
      <c r="D558" s="278" t="s">
        <v>304</v>
      </c>
      <c r="E558" s="18" t="s">
        <v>1</v>
      </c>
      <c r="F558" s="279">
        <v>4496</v>
      </c>
      <c r="G558" s="35"/>
      <c r="H558" s="40"/>
    </row>
    <row r="559" spans="1:8" s="2" customFormat="1" ht="16.899999999999999" customHeight="1">
      <c r="A559" s="35"/>
      <c r="B559" s="40"/>
      <c r="C559" s="280" t="s">
        <v>7625</v>
      </c>
      <c r="D559" s="35"/>
      <c r="E559" s="35"/>
      <c r="F559" s="35"/>
      <c r="G559" s="35"/>
      <c r="H559" s="40"/>
    </row>
    <row r="560" spans="1:8" s="2" customFormat="1" ht="16.899999999999999" customHeight="1">
      <c r="A560" s="35"/>
      <c r="B560" s="40"/>
      <c r="C560" s="278" t="s">
        <v>295</v>
      </c>
      <c r="D560" s="278" t="s">
        <v>296</v>
      </c>
      <c r="E560" s="18" t="s">
        <v>297</v>
      </c>
      <c r="F560" s="279">
        <v>4496</v>
      </c>
      <c r="G560" s="35"/>
      <c r="H560" s="40"/>
    </row>
    <row r="561" spans="1:8" s="2" customFormat="1" ht="22.5">
      <c r="A561" s="35"/>
      <c r="B561" s="40"/>
      <c r="C561" s="278" t="s">
        <v>347</v>
      </c>
      <c r="D561" s="278" t="s">
        <v>348</v>
      </c>
      <c r="E561" s="18" t="s">
        <v>307</v>
      </c>
      <c r="F561" s="279">
        <v>4879.24</v>
      </c>
      <c r="G561" s="35"/>
      <c r="H561" s="40"/>
    </row>
    <row r="562" spans="1:8" s="2" customFormat="1" ht="16.899999999999999" customHeight="1">
      <c r="A562" s="35"/>
      <c r="B562" s="40"/>
      <c r="C562" s="274" t="s">
        <v>199</v>
      </c>
      <c r="D562" s="275" t="s">
        <v>200</v>
      </c>
      <c r="E562" s="276" t="s">
        <v>1</v>
      </c>
      <c r="F562" s="277">
        <v>2646.55</v>
      </c>
      <c r="G562" s="35"/>
      <c r="H562" s="40"/>
    </row>
    <row r="563" spans="1:8" s="2" customFormat="1" ht="16.899999999999999" customHeight="1">
      <c r="A563" s="35"/>
      <c r="B563" s="40"/>
      <c r="C563" s="278" t="s">
        <v>1</v>
      </c>
      <c r="D563" s="278" t="s">
        <v>536</v>
      </c>
      <c r="E563" s="18" t="s">
        <v>1</v>
      </c>
      <c r="F563" s="279">
        <v>0</v>
      </c>
      <c r="G563" s="35"/>
      <c r="H563" s="40"/>
    </row>
    <row r="564" spans="1:8" s="2" customFormat="1" ht="16.899999999999999" customHeight="1">
      <c r="A564" s="35"/>
      <c r="B564" s="40"/>
      <c r="C564" s="278" t="s">
        <v>1</v>
      </c>
      <c r="D564" s="278" t="s">
        <v>1973</v>
      </c>
      <c r="E564" s="18" t="s">
        <v>1</v>
      </c>
      <c r="F564" s="279">
        <v>163.63</v>
      </c>
      <c r="G564" s="35"/>
      <c r="H564" s="40"/>
    </row>
    <row r="565" spans="1:8" s="2" customFormat="1" ht="16.899999999999999" customHeight="1">
      <c r="A565" s="35"/>
      <c r="B565" s="40"/>
      <c r="C565" s="278" t="s">
        <v>1</v>
      </c>
      <c r="D565" s="278" t="s">
        <v>1974</v>
      </c>
      <c r="E565" s="18" t="s">
        <v>1</v>
      </c>
      <c r="F565" s="279">
        <v>47.56</v>
      </c>
      <c r="G565" s="35"/>
      <c r="H565" s="40"/>
    </row>
    <row r="566" spans="1:8" s="2" customFormat="1" ht="16.899999999999999" customHeight="1">
      <c r="A566" s="35"/>
      <c r="B566" s="40"/>
      <c r="C566" s="278" t="s">
        <v>1</v>
      </c>
      <c r="D566" s="278" t="s">
        <v>1975</v>
      </c>
      <c r="E566" s="18" t="s">
        <v>1</v>
      </c>
      <c r="F566" s="279">
        <v>8.86</v>
      </c>
      <c r="G566" s="35"/>
      <c r="H566" s="40"/>
    </row>
    <row r="567" spans="1:8" s="2" customFormat="1" ht="16.899999999999999" customHeight="1">
      <c r="A567" s="35"/>
      <c r="B567" s="40"/>
      <c r="C567" s="278" t="s">
        <v>1</v>
      </c>
      <c r="D567" s="278" t="s">
        <v>1976</v>
      </c>
      <c r="E567" s="18" t="s">
        <v>1</v>
      </c>
      <c r="F567" s="279">
        <v>6.85</v>
      </c>
      <c r="G567" s="35"/>
      <c r="H567" s="40"/>
    </row>
    <row r="568" spans="1:8" s="2" customFormat="1" ht="16.899999999999999" customHeight="1">
      <c r="A568" s="35"/>
      <c r="B568" s="40"/>
      <c r="C568" s="278" t="s">
        <v>1</v>
      </c>
      <c r="D568" s="278" t="s">
        <v>1977</v>
      </c>
      <c r="E568" s="18" t="s">
        <v>1</v>
      </c>
      <c r="F568" s="279">
        <v>10.77</v>
      </c>
      <c r="G568" s="35"/>
      <c r="H568" s="40"/>
    </row>
    <row r="569" spans="1:8" s="2" customFormat="1" ht="16.899999999999999" customHeight="1">
      <c r="A569" s="35"/>
      <c r="B569" s="40"/>
      <c r="C569" s="278" t="s">
        <v>1</v>
      </c>
      <c r="D569" s="278" t="s">
        <v>1978</v>
      </c>
      <c r="E569" s="18" t="s">
        <v>1</v>
      </c>
      <c r="F569" s="279">
        <v>15.16</v>
      </c>
      <c r="G569" s="35"/>
      <c r="H569" s="40"/>
    </row>
    <row r="570" spans="1:8" s="2" customFormat="1" ht="16.899999999999999" customHeight="1">
      <c r="A570" s="35"/>
      <c r="B570" s="40"/>
      <c r="C570" s="278" t="s">
        <v>1</v>
      </c>
      <c r="D570" s="278" t="s">
        <v>1979</v>
      </c>
      <c r="E570" s="18" t="s">
        <v>1</v>
      </c>
      <c r="F570" s="279">
        <v>31.27</v>
      </c>
      <c r="G570" s="35"/>
      <c r="H570" s="40"/>
    </row>
    <row r="571" spans="1:8" s="2" customFormat="1" ht="16.899999999999999" customHeight="1">
      <c r="A571" s="35"/>
      <c r="B571" s="40"/>
      <c r="C571" s="278" t="s">
        <v>1</v>
      </c>
      <c r="D571" s="278" t="s">
        <v>1980</v>
      </c>
      <c r="E571" s="18" t="s">
        <v>1</v>
      </c>
      <c r="F571" s="279">
        <v>29.96</v>
      </c>
      <c r="G571" s="35"/>
      <c r="H571" s="40"/>
    </row>
    <row r="572" spans="1:8" s="2" customFormat="1" ht="16.899999999999999" customHeight="1">
      <c r="A572" s="35"/>
      <c r="B572" s="40"/>
      <c r="C572" s="278" t="s">
        <v>1</v>
      </c>
      <c r="D572" s="278" t="s">
        <v>1981</v>
      </c>
      <c r="E572" s="18" t="s">
        <v>1</v>
      </c>
      <c r="F572" s="279">
        <v>34.46</v>
      </c>
      <c r="G572" s="35"/>
      <c r="H572" s="40"/>
    </row>
    <row r="573" spans="1:8" s="2" customFormat="1" ht="16.899999999999999" customHeight="1">
      <c r="A573" s="35"/>
      <c r="B573" s="40"/>
      <c r="C573" s="278" t="s">
        <v>1</v>
      </c>
      <c r="D573" s="278" t="s">
        <v>1982</v>
      </c>
      <c r="E573" s="18" t="s">
        <v>1</v>
      </c>
      <c r="F573" s="279">
        <v>35.700000000000003</v>
      </c>
      <c r="G573" s="35"/>
      <c r="H573" s="40"/>
    </row>
    <row r="574" spans="1:8" s="2" customFormat="1" ht="16.899999999999999" customHeight="1">
      <c r="A574" s="35"/>
      <c r="B574" s="40"/>
      <c r="C574" s="278" t="s">
        <v>1</v>
      </c>
      <c r="D574" s="278" t="s">
        <v>1983</v>
      </c>
      <c r="E574" s="18" t="s">
        <v>1</v>
      </c>
      <c r="F574" s="279">
        <v>34.4</v>
      </c>
      <c r="G574" s="35"/>
      <c r="H574" s="40"/>
    </row>
    <row r="575" spans="1:8" s="2" customFormat="1" ht="16.899999999999999" customHeight="1">
      <c r="A575" s="35"/>
      <c r="B575" s="40"/>
      <c r="C575" s="278" t="s">
        <v>1</v>
      </c>
      <c r="D575" s="278" t="s">
        <v>1984</v>
      </c>
      <c r="E575" s="18" t="s">
        <v>1</v>
      </c>
      <c r="F575" s="279">
        <v>17.170000000000002</v>
      </c>
      <c r="G575" s="35"/>
      <c r="H575" s="40"/>
    </row>
    <row r="576" spans="1:8" s="2" customFormat="1" ht="16.899999999999999" customHeight="1">
      <c r="A576" s="35"/>
      <c r="B576" s="40"/>
      <c r="C576" s="278" t="s">
        <v>1</v>
      </c>
      <c r="D576" s="278" t="s">
        <v>1985</v>
      </c>
      <c r="E576" s="18" t="s">
        <v>1</v>
      </c>
      <c r="F576" s="279">
        <v>17.149999999999999</v>
      </c>
      <c r="G576" s="35"/>
      <c r="H576" s="40"/>
    </row>
    <row r="577" spans="1:8" s="2" customFormat="1" ht="16.899999999999999" customHeight="1">
      <c r="A577" s="35"/>
      <c r="B577" s="40"/>
      <c r="C577" s="278" t="s">
        <v>1</v>
      </c>
      <c r="D577" s="278" t="s">
        <v>1986</v>
      </c>
      <c r="E577" s="18" t="s">
        <v>1</v>
      </c>
      <c r="F577" s="279">
        <v>34.4</v>
      </c>
      <c r="G577" s="35"/>
      <c r="H577" s="40"/>
    </row>
    <row r="578" spans="1:8" s="2" customFormat="1" ht="16.899999999999999" customHeight="1">
      <c r="A578" s="35"/>
      <c r="B578" s="40"/>
      <c r="C578" s="278" t="s">
        <v>1</v>
      </c>
      <c r="D578" s="278" t="s">
        <v>1987</v>
      </c>
      <c r="E578" s="18" t="s">
        <v>1</v>
      </c>
      <c r="F578" s="279">
        <v>3.78</v>
      </c>
      <c r="G578" s="35"/>
      <c r="H578" s="40"/>
    </row>
    <row r="579" spans="1:8" s="2" customFormat="1" ht="16.899999999999999" customHeight="1">
      <c r="A579" s="35"/>
      <c r="B579" s="40"/>
      <c r="C579" s="278" t="s">
        <v>1</v>
      </c>
      <c r="D579" s="278" t="s">
        <v>1988</v>
      </c>
      <c r="E579" s="18" t="s">
        <v>1</v>
      </c>
      <c r="F579" s="279">
        <v>5.84</v>
      </c>
      <c r="G579" s="35"/>
      <c r="H579" s="40"/>
    </row>
    <row r="580" spans="1:8" s="2" customFormat="1" ht="16.899999999999999" customHeight="1">
      <c r="A580" s="35"/>
      <c r="B580" s="40"/>
      <c r="C580" s="278" t="s">
        <v>1</v>
      </c>
      <c r="D580" s="278" t="s">
        <v>1989</v>
      </c>
      <c r="E580" s="18" t="s">
        <v>1</v>
      </c>
      <c r="F580" s="279">
        <v>11.77</v>
      </c>
      <c r="G580" s="35"/>
      <c r="H580" s="40"/>
    </row>
    <row r="581" spans="1:8" s="2" customFormat="1" ht="16.899999999999999" customHeight="1">
      <c r="A581" s="35"/>
      <c r="B581" s="40"/>
      <c r="C581" s="278" t="s">
        <v>1</v>
      </c>
      <c r="D581" s="278" t="s">
        <v>1990</v>
      </c>
      <c r="E581" s="18" t="s">
        <v>1</v>
      </c>
      <c r="F581" s="279">
        <v>3.62</v>
      </c>
      <c r="G581" s="35"/>
      <c r="H581" s="40"/>
    </row>
    <row r="582" spans="1:8" s="2" customFormat="1" ht="16.899999999999999" customHeight="1">
      <c r="A582" s="35"/>
      <c r="B582" s="40"/>
      <c r="C582" s="278" t="s">
        <v>1</v>
      </c>
      <c r="D582" s="278" t="s">
        <v>1991</v>
      </c>
      <c r="E582" s="18" t="s">
        <v>1</v>
      </c>
      <c r="F582" s="279">
        <v>1.65</v>
      </c>
      <c r="G582" s="35"/>
      <c r="H582" s="40"/>
    </row>
    <row r="583" spans="1:8" s="2" customFormat="1" ht="16.899999999999999" customHeight="1">
      <c r="A583" s="35"/>
      <c r="B583" s="40"/>
      <c r="C583" s="278" t="s">
        <v>1</v>
      </c>
      <c r="D583" s="278" t="s">
        <v>1992</v>
      </c>
      <c r="E583" s="18" t="s">
        <v>1</v>
      </c>
      <c r="F583" s="279">
        <v>8.69</v>
      </c>
      <c r="G583" s="35"/>
      <c r="H583" s="40"/>
    </row>
    <row r="584" spans="1:8" s="2" customFormat="1" ht="16.899999999999999" customHeight="1">
      <c r="A584" s="35"/>
      <c r="B584" s="40"/>
      <c r="C584" s="278" t="s">
        <v>1</v>
      </c>
      <c r="D584" s="278" t="s">
        <v>1993</v>
      </c>
      <c r="E584" s="18" t="s">
        <v>1</v>
      </c>
      <c r="F584" s="279">
        <v>3.62</v>
      </c>
      <c r="G584" s="35"/>
      <c r="H584" s="40"/>
    </row>
    <row r="585" spans="1:8" s="2" customFormat="1" ht="16.899999999999999" customHeight="1">
      <c r="A585" s="35"/>
      <c r="B585" s="40"/>
      <c r="C585" s="278" t="s">
        <v>1</v>
      </c>
      <c r="D585" s="278" t="s">
        <v>1994</v>
      </c>
      <c r="E585" s="18" t="s">
        <v>1</v>
      </c>
      <c r="F585" s="279">
        <v>1.65</v>
      </c>
      <c r="G585" s="35"/>
      <c r="H585" s="40"/>
    </row>
    <row r="586" spans="1:8" s="2" customFormat="1" ht="16.899999999999999" customHeight="1">
      <c r="A586" s="35"/>
      <c r="B586" s="40"/>
      <c r="C586" s="278" t="s">
        <v>1</v>
      </c>
      <c r="D586" s="278" t="s">
        <v>1995</v>
      </c>
      <c r="E586" s="18" t="s">
        <v>1</v>
      </c>
      <c r="F586" s="279">
        <v>8.69</v>
      </c>
      <c r="G586" s="35"/>
      <c r="H586" s="40"/>
    </row>
    <row r="587" spans="1:8" s="2" customFormat="1" ht="16.899999999999999" customHeight="1">
      <c r="A587" s="35"/>
      <c r="B587" s="40"/>
      <c r="C587" s="278" t="s">
        <v>1</v>
      </c>
      <c r="D587" s="278" t="s">
        <v>1996</v>
      </c>
      <c r="E587" s="18" t="s">
        <v>1</v>
      </c>
      <c r="F587" s="279">
        <v>0</v>
      </c>
      <c r="G587" s="35"/>
      <c r="H587" s="40"/>
    </row>
    <row r="588" spans="1:8" s="2" customFormat="1" ht="16.899999999999999" customHeight="1">
      <c r="A588" s="35"/>
      <c r="B588" s="40"/>
      <c r="C588" s="278" t="s">
        <v>1</v>
      </c>
      <c r="D588" s="278" t="s">
        <v>1997</v>
      </c>
      <c r="E588" s="18" t="s">
        <v>1</v>
      </c>
      <c r="F588" s="279">
        <v>163.63</v>
      </c>
      <c r="G588" s="35"/>
      <c r="H588" s="40"/>
    </row>
    <row r="589" spans="1:8" s="2" customFormat="1" ht="16.899999999999999" customHeight="1">
      <c r="A589" s="35"/>
      <c r="B589" s="40"/>
      <c r="C589" s="278" t="s">
        <v>1</v>
      </c>
      <c r="D589" s="278" t="s">
        <v>1998</v>
      </c>
      <c r="E589" s="18" t="s">
        <v>1</v>
      </c>
      <c r="F589" s="279">
        <v>47.56</v>
      </c>
      <c r="G589" s="35"/>
      <c r="H589" s="40"/>
    </row>
    <row r="590" spans="1:8" s="2" customFormat="1" ht="16.899999999999999" customHeight="1">
      <c r="A590" s="35"/>
      <c r="B590" s="40"/>
      <c r="C590" s="278" t="s">
        <v>1</v>
      </c>
      <c r="D590" s="278" t="s">
        <v>1999</v>
      </c>
      <c r="E590" s="18" t="s">
        <v>1</v>
      </c>
      <c r="F590" s="279">
        <v>8.86</v>
      </c>
      <c r="G590" s="35"/>
      <c r="H590" s="40"/>
    </row>
    <row r="591" spans="1:8" s="2" customFormat="1" ht="16.899999999999999" customHeight="1">
      <c r="A591" s="35"/>
      <c r="B591" s="40"/>
      <c r="C591" s="278" t="s">
        <v>1</v>
      </c>
      <c r="D591" s="278" t="s">
        <v>2000</v>
      </c>
      <c r="E591" s="18" t="s">
        <v>1</v>
      </c>
      <c r="F591" s="279">
        <v>6.85</v>
      </c>
      <c r="G591" s="35"/>
      <c r="H591" s="40"/>
    </row>
    <row r="592" spans="1:8" s="2" customFormat="1" ht="16.899999999999999" customHeight="1">
      <c r="A592" s="35"/>
      <c r="B592" s="40"/>
      <c r="C592" s="278" t="s">
        <v>1</v>
      </c>
      <c r="D592" s="278" t="s">
        <v>2001</v>
      </c>
      <c r="E592" s="18" t="s">
        <v>1</v>
      </c>
      <c r="F592" s="279">
        <v>10.82</v>
      </c>
      <c r="G592" s="35"/>
      <c r="H592" s="40"/>
    </row>
    <row r="593" spans="1:8" s="2" customFormat="1" ht="16.899999999999999" customHeight="1">
      <c r="A593" s="35"/>
      <c r="B593" s="40"/>
      <c r="C593" s="278" t="s">
        <v>1</v>
      </c>
      <c r="D593" s="278" t="s">
        <v>2002</v>
      </c>
      <c r="E593" s="18" t="s">
        <v>1</v>
      </c>
      <c r="F593" s="279">
        <v>14.9</v>
      </c>
      <c r="G593" s="35"/>
      <c r="H593" s="40"/>
    </row>
    <row r="594" spans="1:8" s="2" customFormat="1" ht="16.899999999999999" customHeight="1">
      <c r="A594" s="35"/>
      <c r="B594" s="40"/>
      <c r="C594" s="278" t="s">
        <v>1</v>
      </c>
      <c r="D594" s="278" t="s">
        <v>2003</v>
      </c>
      <c r="E594" s="18" t="s">
        <v>1</v>
      </c>
      <c r="F594" s="279">
        <v>31.27</v>
      </c>
      <c r="G594" s="35"/>
      <c r="H594" s="40"/>
    </row>
    <row r="595" spans="1:8" s="2" customFormat="1" ht="16.899999999999999" customHeight="1">
      <c r="A595" s="35"/>
      <c r="B595" s="40"/>
      <c r="C595" s="278" t="s">
        <v>1</v>
      </c>
      <c r="D595" s="278" t="s">
        <v>2004</v>
      </c>
      <c r="E595" s="18" t="s">
        <v>1</v>
      </c>
      <c r="F595" s="279">
        <v>29.96</v>
      </c>
      <c r="G595" s="35"/>
      <c r="H595" s="40"/>
    </row>
    <row r="596" spans="1:8" s="2" customFormat="1" ht="16.899999999999999" customHeight="1">
      <c r="A596" s="35"/>
      <c r="B596" s="40"/>
      <c r="C596" s="278" t="s">
        <v>1</v>
      </c>
      <c r="D596" s="278" t="s">
        <v>2005</v>
      </c>
      <c r="E596" s="18" t="s">
        <v>1</v>
      </c>
      <c r="F596" s="279">
        <v>34.46</v>
      </c>
      <c r="G596" s="35"/>
      <c r="H596" s="40"/>
    </row>
    <row r="597" spans="1:8" s="2" customFormat="1" ht="16.899999999999999" customHeight="1">
      <c r="A597" s="35"/>
      <c r="B597" s="40"/>
      <c r="C597" s="278" t="s">
        <v>1</v>
      </c>
      <c r="D597" s="278" t="s">
        <v>2006</v>
      </c>
      <c r="E597" s="18" t="s">
        <v>1</v>
      </c>
      <c r="F597" s="279">
        <v>35.700000000000003</v>
      </c>
      <c r="G597" s="35"/>
      <c r="H597" s="40"/>
    </row>
    <row r="598" spans="1:8" s="2" customFormat="1" ht="16.899999999999999" customHeight="1">
      <c r="A598" s="35"/>
      <c r="B598" s="40"/>
      <c r="C598" s="278" t="s">
        <v>1</v>
      </c>
      <c r="D598" s="278" t="s">
        <v>2007</v>
      </c>
      <c r="E598" s="18" t="s">
        <v>1</v>
      </c>
      <c r="F598" s="279">
        <v>34.4</v>
      </c>
      <c r="G598" s="35"/>
      <c r="H598" s="40"/>
    </row>
    <row r="599" spans="1:8" s="2" customFormat="1" ht="16.899999999999999" customHeight="1">
      <c r="A599" s="35"/>
      <c r="B599" s="40"/>
      <c r="C599" s="278" t="s">
        <v>1</v>
      </c>
      <c r="D599" s="278" t="s">
        <v>2008</v>
      </c>
      <c r="E599" s="18" t="s">
        <v>1</v>
      </c>
      <c r="F599" s="279">
        <v>17.170000000000002</v>
      </c>
      <c r="G599" s="35"/>
      <c r="H599" s="40"/>
    </row>
    <row r="600" spans="1:8" s="2" customFormat="1" ht="16.899999999999999" customHeight="1">
      <c r="A600" s="35"/>
      <c r="B600" s="40"/>
      <c r="C600" s="278" t="s">
        <v>1</v>
      </c>
      <c r="D600" s="278" t="s">
        <v>2009</v>
      </c>
      <c r="E600" s="18" t="s">
        <v>1</v>
      </c>
      <c r="F600" s="279">
        <v>17.149999999999999</v>
      </c>
      <c r="G600" s="35"/>
      <c r="H600" s="40"/>
    </row>
    <row r="601" spans="1:8" s="2" customFormat="1" ht="16.899999999999999" customHeight="1">
      <c r="A601" s="35"/>
      <c r="B601" s="40"/>
      <c r="C601" s="278" t="s">
        <v>1</v>
      </c>
      <c r="D601" s="278" t="s">
        <v>2010</v>
      </c>
      <c r="E601" s="18" t="s">
        <v>1</v>
      </c>
      <c r="F601" s="279">
        <v>34.4</v>
      </c>
      <c r="G601" s="35"/>
      <c r="H601" s="40"/>
    </row>
    <row r="602" spans="1:8" s="2" customFormat="1" ht="16.899999999999999" customHeight="1">
      <c r="A602" s="35"/>
      <c r="B602" s="40"/>
      <c r="C602" s="278" t="s">
        <v>1</v>
      </c>
      <c r="D602" s="278" t="s">
        <v>2011</v>
      </c>
      <c r="E602" s="18" t="s">
        <v>1</v>
      </c>
      <c r="F602" s="279">
        <v>9.86</v>
      </c>
      <c r="G602" s="35"/>
      <c r="H602" s="40"/>
    </row>
    <row r="603" spans="1:8" s="2" customFormat="1" ht="16.899999999999999" customHeight="1">
      <c r="A603" s="35"/>
      <c r="B603" s="40"/>
      <c r="C603" s="278" t="s">
        <v>1</v>
      </c>
      <c r="D603" s="278" t="s">
        <v>2012</v>
      </c>
      <c r="E603" s="18" t="s">
        <v>1</v>
      </c>
      <c r="F603" s="279">
        <v>13.17</v>
      </c>
      <c r="G603" s="35"/>
      <c r="H603" s="40"/>
    </row>
    <row r="604" spans="1:8" s="2" customFormat="1" ht="16.899999999999999" customHeight="1">
      <c r="A604" s="35"/>
      <c r="B604" s="40"/>
      <c r="C604" s="278" t="s">
        <v>1</v>
      </c>
      <c r="D604" s="278" t="s">
        <v>2013</v>
      </c>
      <c r="E604" s="18" t="s">
        <v>1</v>
      </c>
      <c r="F604" s="279">
        <v>14.39</v>
      </c>
      <c r="G604" s="35"/>
      <c r="H604" s="40"/>
    </row>
    <row r="605" spans="1:8" s="2" customFormat="1" ht="16.899999999999999" customHeight="1">
      <c r="A605" s="35"/>
      <c r="B605" s="40"/>
      <c r="C605" s="278" t="s">
        <v>1</v>
      </c>
      <c r="D605" s="278" t="s">
        <v>2014</v>
      </c>
      <c r="E605" s="18" t="s">
        <v>1</v>
      </c>
      <c r="F605" s="279">
        <v>4.1900000000000004</v>
      </c>
      <c r="G605" s="35"/>
      <c r="H605" s="40"/>
    </row>
    <row r="606" spans="1:8" s="2" customFormat="1" ht="16.899999999999999" customHeight="1">
      <c r="A606" s="35"/>
      <c r="B606" s="40"/>
      <c r="C606" s="278" t="s">
        <v>1</v>
      </c>
      <c r="D606" s="278" t="s">
        <v>2015</v>
      </c>
      <c r="E606" s="18" t="s">
        <v>1</v>
      </c>
      <c r="F606" s="279">
        <v>1.38</v>
      </c>
      <c r="G606" s="35"/>
      <c r="H606" s="40"/>
    </row>
    <row r="607" spans="1:8" s="2" customFormat="1" ht="16.899999999999999" customHeight="1">
      <c r="A607" s="35"/>
      <c r="B607" s="40"/>
      <c r="C607" s="278" t="s">
        <v>1</v>
      </c>
      <c r="D607" s="278" t="s">
        <v>2016</v>
      </c>
      <c r="E607" s="18" t="s">
        <v>1</v>
      </c>
      <c r="F607" s="279">
        <v>1.41</v>
      </c>
      <c r="G607" s="35"/>
      <c r="H607" s="40"/>
    </row>
    <row r="608" spans="1:8" s="2" customFormat="1" ht="16.899999999999999" customHeight="1">
      <c r="A608" s="35"/>
      <c r="B608" s="40"/>
      <c r="C608" s="278" t="s">
        <v>1</v>
      </c>
      <c r="D608" s="278" t="s">
        <v>2017</v>
      </c>
      <c r="E608" s="18" t="s">
        <v>1</v>
      </c>
      <c r="F608" s="279">
        <v>18.23</v>
      </c>
      <c r="G608" s="35"/>
      <c r="H608" s="40"/>
    </row>
    <row r="609" spans="1:8" s="2" customFormat="1" ht="16.899999999999999" customHeight="1">
      <c r="A609" s="35"/>
      <c r="B609" s="40"/>
      <c r="C609" s="278" t="s">
        <v>1</v>
      </c>
      <c r="D609" s="278" t="s">
        <v>544</v>
      </c>
      <c r="E609" s="18" t="s">
        <v>1</v>
      </c>
      <c r="F609" s="279">
        <v>0</v>
      </c>
      <c r="G609" s="35"/>
      <c r="H609" s="40"/>
    </row>
    <row r="610" spans="1:8" s="2" customFormat="1" ht="16.899999999999999" customHeight="1">
      <c r="A610" s="35"/>
      <c r="B610" s="40"/>
      <c r="C610" s="278" t="s">
        <v>1</v>
      </c>
      <c r="D610" s="278" t="s">
        <v>2018</v>
      </c>
      <c r="E610" s="18" t="s">
        <v>1</v>
      </c>
      <c r="F610" s="279">
        <v>163.25</v>
      </c>
      <c r="G610" s="35"/>
      <c r="H610" s="40"/>
    </row>
    <row r="611" spans="1:8" s="2" customFormat="1" ht="16.899999999999999" customHeight="1">
      <c r="A611" s="35"/>
      <c r="B611" s="40"/>
      <c r="C611" s="278" t="s">
        <v>1</v>
      </c>
      <c r="D611" s="278" t="s">
        <v>2019</v>
      </c>
      <c r="E611" s="18" t="s">
        <v>1</v>
      </c>
      <c r="F611" s="279">
        <v>47.56</v>
      </c>
      <c r="G611" s="35"/>
      <c r="H611" s="40"/>
    </row>
    <row r="612" spans="1:8" s="2" customFormat="1" ht="16.899999999999999" customHeight="1">
      <c r="A612" s="35"/>
      <c r="B612" s="40"/>
      <c r="C612" s="278" t="s">
        <v>1</v>
      </c>
      <c r="D612" s="278" t="s">
        <v>2020</v>
      </c>
      <c r="E612" s="18" t="s">
        <v>1</v>
      </c>
      <c r="F612" s="279">
        <v>9</v>
      </c>
      <c r="G612" s="35"/>
      <c r="H612" s="40"/>
    </row>
    <row r="613" spans="1:8" s="2" customFormat="1" ht="16.899999999999999" customHeight="1">
      <c r="A613" s="35"/>
      <c r="B613" s="40"/>
      <c r="C613" s="278" t="s">
        <v>1</v>
      </c>
      <c r="D613" s="278" t="s">
        <v>2021</v>
      </c>
      <c r="E613" s="18" t="s">
        <v>1</v>
      </c>
      <c r="F613" s="279">
        <v>7.06</v>
      </c>
      <c r="G613" s="35"/>
      <c r="H613" s="40"/>
    </row>
    <row r="614" spans="1:8" s="2" customFormat="1" ht="16.899999999999999" customHeight="1">
      <c r="A614" s="35"/>
      <c r="B614" s="40"/>
      <c r="C614" s="278" t="s">
        <v>1</v>
      </c>
      <c r="D614" s="278" t="s">
        <v>2022</v>
      </c>
      <c r="E614" s="18" t="s">
        <v>1</v>
      </c>
      <c r="F614" s="279">
        <v>14.71</v>
      </c>
      <c r="G614" s="35"/>
      <c r="H614" s="40"/>
    </row>
    <row r="615" spans="1:8" s="2" customFormat="1" ht="16.899999999999999" customHeight="1">
      <c r="A615" s="35"/>
      <c r="B615" s="40"/>
      <c r="C615" s="278" t="s">
        <v>1</v>
      </c>
      <c r="D615" s="278" t="s">
        <v>2023</v>
      </c>
      <c r="E615" s="18" t="s">
        <v>1</v>
      </c>
      <c r="F615" s="279">
        <v>10.69</v>
      </c>
      <c r="G615" s="35"/>
      <c r="H615" s="40"/>
    </row>
    <row r="616" spans="1:8" s="2" customFormat="1" ht="16.899999999999999" customHeight="1">
      <c r="A616" s="35"/>
      <c r="B616" s="40"/>
      <c r="C616" s="278" t="s">
        <v>1</v>
      </c>
      <c r="D616" s="278" t="s">
        <v>2024</v>
      </c>
      <c r="E616" s="18" t="s">
        <v>1</v>
      </c>
      <c r="F616" s="279">
        <v>35.520000000000003</v>
      </c>
      <c r="G616" s="35"/>
      <c r="H616" s="40"/>
    </row>
    <row r="617" spans="1:8" s="2" customFormat="1" ht="16.899999999999999" customHeight="1">
      <c r="A617" s="35"/>
      <c r="B617" s="40"/>
      <c r="C617" s="278" t="s">
        <v>1</v>
      </c>
      <c r="D617" s="278" t="s">
        <v>2025</v>
      </c>
      <c r="E617" s="18" t="s">
        <v>1</v>
      </c>
      <c r="F617" s="279">
        <v>17.89</v>
      </c>
      <c r="G617" s="35"/>
      <c r="H617" s="40"/>
    </row>
    <row r="618" spans="1:8" s="2" customFormat="1" ht="16.899999999999999" customHeight="1">
      <c r="A618" s="35"/>
      <c r="B618" s="40"/>
      <c r="C618" s="278" t="s">
        <v>1</v>
      </c>
      <c r="D618" s="278" t="s">
        <v>2026</v>
      </c>
      <c r="E618" s="18" t="s">
        <v>1</v>
      </c>
      <c r="F618" s="279">
        <v>34.46</v>
      </c>
      <c r="G618" s="35"/>
      <c r="H618" s="40"/>
    </row>
    <row r="619" spans="1:8" s="2" customFormat="1" ht="16.899999999999999" customHeight="1">
      <c r="A619" s="35"/>
      <c r="B619" s="40"/>
      <c r="C619" s="278" t="s">
        <v>1</v>
      </c>
      <c r="D619" s="278" t="s">
        <v>2027</v>
      </c>
      <c r="E619" s="18" t="s">
        <v>1</v>
      </c>
      <c r="F619" s="279">
        <v>35.700000000000003</v>
      </c>
      <c r="G619" s="35"/>
      <c r="H619" s="40"/>
    </row>
    <row r="620" spans="1:8" s="2" customFormat="1" ht="16.899999999999999" customHeight="1">
      <c r="A620" s="35"/>
      <c r="B620" s="40"/>
      <c r="C620" s="278" t="s">
        <v>1</v>
      </c>
      <c r="D620" s="278" t="s">
        <v>2028</v>
      </c>
      <c r="E620" s="18" t="s">
        <v>1</v>
      </c>
      <c r="F620" s="279">
        <v>34.4</v>
      </c>
      <c r="G620" s="35"/>
      <c r="H620" s="40"/>
    </row>
    <row r="621" spans="1:8" s="2" customFormat="1" ht="16.899999999999999" customHeight="1">
      <c r="A621" s="35"/>
      <c r="B621" s="40"/>
      <c r="C621" s="278" t="s">
        <v>1</v>
      </c>
      <c r="D621" s="278" t="s">
        <v>2029</v>
      </c>
      <c r="E621" s="18" t="s">
        <v>1</v>
      </c>
      <c r="F621" s="279">
        <v>17.170000000000002</v>
      </c>
      <c r="G621" s="35"/>
      <c r="H621" s="40"/>
    </row>
    <row r="622" spans="1:8" s="2" customFormat="1" ht="16.899999999999999" customHeight="1">
      <c r="A622" s="35"/>
      <c r="B622" s="40"/>
      <c r="C622" s="278" t="s">
        <v>1</v>
      </c>
      <c r="D622" s="278" t="s">
        <v>2030</v>
      </c>
      <c r="E622" s="18" t="s">
        <v>1</v>
      </c>
      <c r="F622" s="279">
        <v>17.149999999999999</v>
      </c>
      <c r="G622" s="35"/>
      <c r="H622" s="40"/>
    </row>
    <row r="623" spans="1:8" s="2" customFormat="1" ht="16.899999999999999" customHeight="1">
      <c r="A623" s="35"/>
      <c r="B623" s="40"/>
      <c r="C623" s="278" t="s">
        <v>1</v>
      </c>
      <c r="D623" s="278" t="s">
        <v>2031</v>
      </c>
      <c r="E623" s="18" t="s">
        <v>1</v>
      </c>
      <c r="F623" s="279">
        <v>34.4</v>
      </c>
      <c r="G623" s="35"/>
      <c r="H623" s="40"/>
    </row>
    <row r="624" spans="1:8" s="2" customFormat="1" ht="16.899999999999999" customHeight="1">
      <c r="A624" s="35"/>
      <c r="B624" s="40"/>
      <c r="C624" s="278" t="s">
        <v>1</v>
      </c>
      <c r="D624" s="278" t="s">
        <v>2032</v>
      </c>
      <c r="E624" s="18" t="s">
        <v>1</v>
      </c>
      <c r="F624" s="279">
        <v>3.45</v>
      </c>
      <c r="G624" s="35"/>
      <c r="H624" s="40"/>
    </row>
    <row r="625" spans="1:8" s="2" customFormat="1" ht="16.899999999999999" customHeight="1">
      <c r="A625" s="35"/>
      <c r="B625" s="40"/>
      <c r="C625" s="278" t="s">
        <v>1</v>
      </c>
      <c r="D625" s="278" t="s">
        <v>2033</v>
      </c>
      <c r="E625" s="18" t="s">
        <v>1</v>
      </c>
      <c r="F625" s="279">
        <v>6.33</v>
      </c>
      <c r="G625" s="35"/>
      <c r="H625" s="40"/>
    </row>
    <row r="626" spans="1:8" s="2" customFormat="1" ht="16.899999999999999" customHeight="1">
      <c r="A626" s="35"/>
      <c r="B626" s="40"/>
      <c r="C626" s="278" t="s">
        <v>1</v>
      </c>
      <c r="D626" s="278" t="s">
        <v>2034</v>
      </c>
      <c r="E626" s="18" t="s">
        <v>1</v>
      </c>
      <c r="F626" s="279">
        <v>12.33</v>
      </c>
      <c r="G626" s="35"/>
      <c r="H626" s="40"/>
    </row>
    <row r="627" spans="1:8" s="2" customFormat="1" ht="16.899999999999999" customHeight="1">
      <c r="A627" s="35"/>
      <c r="B627" s="40"/>
      <c r="C627" s="278" t="s">
        <v>1</v>
      </c>
      <c r="D627" s="278" t="s">
        <v>2035</v>
      </c>
      <c r="E627" s="18" t="s">
        <v>1</v>
      </c>
      <c r="F627" s="279">
        <v>14.39</v>
      </c>
      <c r="G627" s="35"/>
      <c r="H627" s="40"/>
    </row>
    <row r="628" spans="1:8" s="2" customFormat="1" ht="16.899999999999999" customHeight="1">
      <c r="A628" s="35"/>
      <c r="B628" s="40"/>
      <c r="C628" s="278" t="s">
        <v>1</v>
      </c>
      <c r="D628" s="278" t="s">
        <v>2036</v>
      </c>
      <c r="E628" s="18" t="s">
        <v>1</v>
      </c>
      <c r="F628" s="279">
        <v>21.03</v>
      </c>
      <c r="G628" s="35"/>
      <c r="H628" s="40"/>
    </row>
    <row r="629" spans="1:8" s="2" customFormat="1" ht="16.899999999999999" customHeight="1">
      <c r="A629" s="35"/>
      <c r="B629" s="40"/>
      <c r="C629" s="278" t="s">
        <v>1</v>
      </c>
      <c r="D629" s="278" t="s">
        <v>547</v>
      </c>
      <c r="E629" s="18" t="s">
        <v>1</v>
      </c>
      <c r="F629" s="279">
        <v>0</v>
      </c>
      <c r="G629" s="35"/>
      <c r="H629" s="40"/>
    </row>
    <row r="630" spans="1:8" s="2" customFormat="1" ht="16.899999999999999" customHeight="1">
      <c r="A630" s="35"/>
      <c r="B630" s="40"/>
      <c r="C630" s="278" t="s">
        <v>1</v>
      </c>
      <c r="D630" s="278" t="s">
        <v>2037</v>
      </c>
      <c r="E630" s="18" t="s">
        <v>1</v>
      </c>
      <c r="F630" s="279">
        <v>163.63</v>
      </c>
      <c r="G630" s="35"/>
      <c r="H630" s="40"/>
    </row>
    <row r="631" spans="1:8" s="2" customFormat="1" ht="16.899999999999999" customHeight="1">
      <c r="A631" s="35"/>
      <c r="B631" s="40"/>
      <c r="C631" s="278" t="s">
        <v>1</v>
      </c>
      <c r="D631" s="278" t="s">
        <v>2038</v>
      </c>
      <c r="E631" s="18" t="s">
        <v>1</v>
      </c>
      <c r="F631" s="279">
        <v>47.56</v>
      </c>
      <c r="G631" s="35"/>
      <c r="H631" s="40"/>
    </row>
    <row r="632" spans="1:8" s="2" customFormat="1" ht="16.899999999999999" customHeight="1">
      <c r="A632" s="35"/>
      <c r="B632" s="40"/>
      <c r="C632" s="278" t="s">
        <v>1</v>
      </c>
      <c r="D632" s="278" t="s">
        <v>2039</v>
      </c>
      <c r="E632" s="18" t="s">
        <v>1</v>
      </c>
      <c r="F632" s="279">
        <v>9</v>
      </c>
      <c r="G632" s="35"/>
      <c r="H632" s="40"/>
    </row>
    <row r="633" spans="1:8" s="2" customFormat="1" ht="16.899999999999999" customHeight="1">
      <c r="A633" s="35"/>
      <c r="B633" s="40"/>
      <c r="C633" s="278" t="s">
        <v>1</v>
      </c>
      <c r="D633" s="278" t="s">
        <v>2040</v>
      </c>
      <c r="E633" s="18" t="s">
        <v>1</v>
      </c>
      <c r="F633" s="279">
        <v>6.97</v>
      </c>
      <c r="G633" s="35"/>
      <c r="H633" s="40"/>
    </row>
    <row r="634" spans="1:8" s="2" customFormat="1" ht="16.899999999999999" customHeight="1">
      <c r="A634" s="35"/>
      <c r="B634" s="40"/>
      <c r="C634" s="278" t="s">
        <v>1</v>
      </c>
      <c r="D634" s="278" t="s">
        <v>2041</v>
      </c>
      <c r="E634" s="18" t="s">
        <v>1</v>
      </c>
      <c r="F634" s="279">
        <v>14.72</v>
      </c>
      <c r="G634" s="35"/>
      <c r="H634" s="40"/>
    </row>
    <row r="635" spans="1:8" s="2" customFormat="1" ht="16.899999999999999" customHeight="1">
      <c r="A635" s="35"/>
      <c r="B635" s="40"/>
      <c r="C635" s="278" t="s">
        <v>1</v>
      </c>
      <c r="D635" s="278" t="s">
        <v>2042</v>
      </c>
      <c r="E635" s="18" t="s">
        <v>1</v>
      </c>
      <c r="F635" s="279">
        <v>10.75</v>
      </c>
      <c r="G635" s="35"/>
      <c r="H635" s="40"/>
    </row>
    <row r="636" spans="1:8" s="2" customFormat="1" ht="16.899999999999999" customHeight="1">
      <c r="A636" s="35"/>
      <c r="B636" s="40"/>
      <c r="C636" s="278" t="s">
        <v>1</v>
      </c>
      <c r="D636" s="278" t="s">
        <v>2043</v>
      </c>
      <c r="E636" s="18" t="s">
        <v>1</v>
      </c>
      <c r="F636" s="279">
        <v>31.27</v>
      </c>
      <c r="G636" s="35"/>
      <c r="H636" s="40"/>
    </row>
    <row r="637" spans="1:8" s="2" customFormat="1" ht="16.899999999999999" customHeight="1">
      <c r="A637" s="35"/>
      <c r="B637" s="40"/>
      <c r="C637" s="278" t="s">
        <v>1</v>
      </c>
      <c r="D637" s="278" t="s">
        <v>2044</v>
      </c>
      <c r="E637" s="18" t="s">
        <v>1</v>
      </c>
      <c r="F637" s="279">
        <v>29.96</v>
      </c>
      <c r="G637" s="35"/>
      <c r="H637" s="40"/>
    </row>
    <row r="638" spans="1:8" s="2" customFormat="1" ht="16.899999999999999" customHeight="1">
      <c r="A638" s="35"/>
      <c r="B638" s="40"/>
      <c r="C638" s="278" t="s">
        <v>1</v>
      </c>
      <c r="D638" s="278" t="s">
        <v>2045</v>
      </c>
      <c r="E638" s="18" t="s">
        <v>1</v>
      </c>
      <c r="F638" s="279">
        <v>34.46</v>
      </c>
      <c r="G638" s="35"/>
      <c r="H638" s="40"/>
    </row>
    <row r="639" spans="1:8" s="2" customFormat="1" ht="16.899999999999999" customHeight="1">
      <c r="A639" s="35"/>
      <c r="B639" s="40"/>
      <c r="C639" s="278" t="s">
        <v>1</v>
      </c>
      <c r="D639" s="278" t="s">
        <v>2046</v>
      </c>
      <c r="E639" s="18" t="s">
        <v>1</v>
      </c>
      <c r="F639" s="279">
        <v>35.700000000000003</v>
      </c>
      <c r="G639" s="35"/>
      <c r="H639" s="40"/>
    </row>
    <row r="640" spans="1:8" s="2" customFormat="1" ht="16.899999999999999" customHeight="1">
      <c r="A640" s="35"/>
      <c r="B640" s="40"/>
      <c r="C640" s="278" t="s">
        <v>1</v>
      </c>
      <c r="D640" s="278" t="s">
        <v>2047</v>
      </c>
      <c r="E640" s="18" t="s">
        <v>1</v>
      </c>
      <c r="F640" s="279">
        <v>34.4</v>
      </c>
      <c r="G640" s="35"/>
      <c r="H640" s="40"/>
    </row>
    <row r="641" spans="1:8" s="2" customFormat="1" ht="16.899999999999999" customHeight="1">
      <c r="A641" s="35"/>
      <c r="B641" s="40"/>
      <c r="C641" s="278" t="s">
        <v>1</v>
      </c>
      <c r="D641" s="278" t="s">
        <v>2048</v>
      </c>
      <c r="E641" s="18" t="s">
        <v>1</v>
      </c>
      <c r="F641" s="279">
        <v>17.170000000000002</v>
      </c>
      <c r="G641" s="35"/>
      <c r="H641" s="40"/>
    </row>
    <row r="642" spans="1:8" s="2" customFormat="1" ht="16.899999999999999" customHeight="1">
      <c r="A642" s="35"/>
      <c r="B642" s="40"/>
      <c r="C642" s="278" t="s">
        <v>1</v>
      </c>
      <c r="D642" s="278" t="s">
        <v>2049</v>
      </c>
      <c r="E642" s="18" t="s">
        <v>1</v>
      </c>
      <c r="F642" s="279">
        <v>17.149999999999999</v>
      </c>
      <c r="G642" s="35"/>
      <c r="H642" s="40"/>
    </row>
    <row r="643" spans="1:8" s="2" customFormat="1" ht="16.899999999999999" customHeight="1">
      <c r="A643" s="35"/>
      <c r="B643" s="40"/>
      <c r="C643" s="278" t="s">
        <v>1</v>
      </c>
      <c r="D643" s="278" t="s">
        <v>2050</v>
      </c>
      <c r="E643" s="18" t="s">
        <v>1</v>
      </c>
      <c r="F643" s="279">
        <v>34.4</v>
      </c>
      <c r="G643" s="35"/>
      <c r="H643" s="40"/>
    </row>
    <row r="644" spans="1:8" s="2" customFormat="1" ht="16.899999999999999" customHeight="1">
      <c r="A644" s="35"/>
      <c r="B644" s="40"/>
      <c r="C644" s="278" t="s">
        <v>1</v>
      </c>
      <c r="D644" s="278" t="s">
        <v>2051</v>
      </c>
      <c r="E644" s="18" t="s">
        <v>1</v>
      </c>
      <c r="F644" s="279">
        <v>3.45</v>
      </c>
      <c r="G644" s="35"/>
      <c r="H644" s="40"/>
    </row>
    <row r="645" spans="1:8" s="2" customFormat="1" ht="16.899999999999999" customHeight="1">
      <c r="A645" s="35"/>
      <c r="B645" s="40"/>
      <c r="C645" s="278" t="s">
        <v>1</v>
      </c>
      <c r="D645" s="278" t="s">
        <v>2052</v>
      </c>
      <c r="E645" s="18" t="s">
        <v>1</v>
      </c>
      <c r="F645" s="279">
        <v>6.33</v>
      </c>
      <c r="G645" s="35"/>
      <c r="H645" s="40"/>
    </row>
    <row r="646" spans="1:8" s="2" customFormat="1" ht="16.899999999999999" customHeight="1">
      <c r="A646" s="35"/>
      <c r="B646" s="40"/>
      <c r="C646" s="278" t="s">
        <v>1</v>
      </c>
      <c r="D646" s="278" t="s">
        <v>2053</v>
      </c>
      <c r="E646" s="18" t="s">
        <v>1</v>
      </c>
      <c r="F646" s="279">
        <v>12.33</v>
      </c>
      <c r="G646" s="35"/>
      <c r="H646" s="40"/>
    </row>
    <row r="647" spans="1:8" s="2" customFormat="1" ht="16.899999999999999" customHeight="1">
      <c r="A647" s="35"/>
      <c r="B647" s="40"/>
      <c r="C647" s="278" t="s">
        <v>1</v>
      </c>
      <c r="D647" s="278" t="s">
        <v>2054</v>
      </c>
      <c r="E647" s="18" t="s">
        <v>1</v>
      </c>
      <c r="F647" s="279">
        <v>11.79</v>
      </c>
      <c r="G647" s="35"/>
      <c r="H647" s="40"/>
    </row>
    <row r="648" spans="1:8" s="2" customFormat="1" ht="16.899999999999999" customHeight="1">
      <c r="A648" s="35"/>
      <c r="B648" s="40"/>
      <c r="C648" s="278" t="s">
        <v>1</v>
      </c>
      <c r="D648" s="278" t="s">
        <v>2055</v>
      </c>
      <c r="E648" s="18" t="s">
        <v>1</v>
      </c>
      <c r="F648" s="279">
        <v>0</v>
      </c>
      <c r="G648" s="35"/>
      <c r="H648" s="40"/>
    </row>
    <row r="649" spans="1:8" s="2" customFormat="1" ht="16.899999999999999" customHeight="1">
      <c r="A649" s="35"/>
      <c r="B649" s="40"/>
      <c r="C649" s="278" t="s">
        <v>1</v>
      </c>
      <c r="D649" s="278" t="s">
        <v>2056</v>
      </c>
      <c r="E649" s="18" t="s">
        <v>1</v>
      </c>
      <c r="F649" s="279">
        <v>13.03</v>
      </c>
      <c r="G649" s="35"/>
      <c r="H649" s="40"/>
    </row>
    <row r="650" spans="1:8" s="2" customFormat="1" ht="16.899999999999999" customHeight="1">
      <c r="A650" s="35"/>
      <c r="B650" s="40"/>
      <c r="C650" s="278" t="s">
        <v>1</v>
      </c>
      <c r="D650" s="278" t="s">
        <v>2057</v>
      </c>
      <c r="E650" s="18" t="s">
        <v>1</v>
      </c>
      <c r="F650" s="279">
        <v>250.92</v>
      </c>
      <c r="G650" s="35"/>
      <c r="H650" s="40"/>
    </row>
    <row r="651" spans="1:8" s="2" customFormat="1" ht="16.899999999999999" customHeight="1">
      <c r="A651" s="35"/>
      <c r="B651" s="40"/>
      <c r="C651" s="278" t="s">
        <v>1</v>
      </c>
      <c r="D651" s="278" t="s">
        <v>2058</v>
      </c>
      <c r="E651" s="18" t="s">
        <v>1</v>
      </c>
      <c r="F651" s="279">
        <v>16.68</v>
      </c>
      <c r="G651" s="35"/>
      <c r="H651" s="40"/>
    </row>
    <row r="652" spans="1:8" s="2" customFormat="1" ht="16.899999999999999" customHeight="1">
      <c r="A652" s="35"/>
      <c r="B652" s="40"/>
      <c r="C652" s="278" t="s">
        <v>1</v>
      </c>
      <c r="D652" s="278" t="s">
        <v>2059</v>
      </c>
      <c r="E652" s="18" t="s">
        <v>1</v>
      </c>
      <c r="F652" s="279">
        <v>24.8</v>
      </c>
      <c r="G652" s="35"/>
      <c r="H652" s="40"/>
    </row>
    <row r="653" spans="1:8" s="2" customFormat="1" ht="16.899999999999999" customHeight="1">
      <c r="A653" s="35"/>
      <c r="B653" s="40"/>
      <c r="C653" s="278" t="s">
        <v>1</v>
      </c>
      <c r="D653" s="278" t="s">
        <v>2060</v>
      </c>
      <c r="E653" s="18" t="s">
        <v>1</v>
      </c>
      <c r="F653" s="279">
        <v>17.23</v>
      </c>
      <c r="G653" s="35"/>
      <c r="H653" s="40"/>
    </row>
    <row r="654" spans="1:8" s="2" customFormat="1" ht="16.899999999999999" customHeight="1">
      <c r="A654" s="35"/>
      <c r="B654" s="40"/>
      <c r="C654" s="278" t="s">
        <v>1</v>
      </c>
      <c r="D654" s="278" t="s">
        <v>2061</v>
      </c>
      <c r="E654" s="18" t="s">
        <v>1</v>
      </c>
      <c r="F654" s="279">
        <v>11.95</v>
      </c>
      <c r="G654" s="35"/>
      <c r="H654" s="40"/>
    </row>
    <row r="655" spans="1:8" s="2" customFormat="1" ht="16.899999999999999" customHeight="1">
      <c r="A655" s="35"/>
      <c r="B655" s="40"/>
      <c r="C655" s="278" t="s">
        <v>1</v>
      </c>
      <c r="D655" s="278" t="s">
        <v>2062</v>
      </c>
      <c r="E655" s="18" t="s">
        <v>1</v>
      </c>
      <c r="F655" s="279">
        <v>8.91</v>
      </c>
      <c r="G655" s="35"/>
      <c r="H655" s="40"/>
    </row>
    <row r="656" spans="1:8" s="2" customFormat="1" ht="16.899999999999999" customHeight="1">
      <c r="A656" s="35"/>
      <c r="B656" s="40"/>
      <c r="C656" s="278" t="s">
        <v>1</v>
      </c>
      <c r="D656" s="278" t="s">
        <v>2063</v>
      </c>
      <c r="E656" s="18" t="s">
        <v>1</v>
      </c>
      <c r="F656" s="279">
        <v>13.07</v>
      </c>
      <c r="G656" s="35"/>
      <c r="H656" s="40"/>
    </row>
    <row r="657" spans="1:8" s="2" customFormat="1" ht="16.899999999999999" customHeight="1">
      <c r="A657" s="35"/>
      <c r="B657" s="40"/>
      <c r="C657" s="278" t="s">
        <v>1</v>
      </c>
      <c r="D657" s="278" t="s">
        <v>2064</v>
      </c>
      <c r="E657" s="18" t="s">
        <v>1</v>
      </c>
      <c r="F657" s="279">
        <v>13.52</v>
      </c>
      <c r="G657" s="35"/>
      <c r="H657" s="40"/>
    </row>
    <row r="658" spans="1:8" s="2" customFormat="1" ht="16.899999999999999" customHeight="1">
      <c r="A658" s="35"/>
      <c r="B658" s="40"/>
      <c r="C658" s="278" t="s">
        <v>1</v>
      </c>
      <c r="D658" s="278" t="s">
        <v>2065</v>
      </c>
      <c r="E658" s="18" t="s">
        <v>1</v>
      </c>
      <c r="F658" s="279">
        <v>16.36</v>
      </c>
      <c r="G658" s="35"/>
      <c r="H658" s="40"/>
    </row>
    <row r="659" spans="1:8" s="2" customFormat="1" ht="16.899999999999999" customHeight="1">
      <c r="A659" s="35"/>
      <c r="B659" s="40"/>
      <c r="C659" s="278" t="s">
        <v>1</v>
      </c>
      <c r="D659" s="278" t="s">
        <v>2066</v>
      </c>
      <c r="E659" s="18" t="s">
        <v>1</v>
      </c>
      <c r="F659" s="279">
        <v>11.4</v>
      </c>
      <c r="G659" s="35"/>
      <c r="H659" s="40"/>
    </row>
    <row r="660" spans="1:8" s="2" customFormat="1" ht="16.899999999999999" customHeight="1">
      <c r="A660" s="35"/>
      <c r="B660" s="40"/>
      <c r="C660" s="278" t="s">
        <v>1</v>
      </c>
      <c r="D660" s="278" t="s">
        <v>2067</v>
      </c>
      <c r="E660" s="18" t="s">
        <v>1</v>
      </c>
      <c r="F660" s="279">
        <v>13.58</v>
      </c>
      <c r="G660" s="35"/>
      <c r="H660" s="40"/>
    </row>
    <row r="661" spans="1:8" s="2" customFormat="1" ht="16.899999999999999" customHeight="1">
      <c r="A661" s="35"/>
      <c r="B661" s="40"/>
      <c r="C661" s="278" t="s">
        <v>1</v>
      </c>
      <c r="D661" s="278" t="s">
        <v>2068</v>
      </c>
      <c r="E661" s="18" t="s">
        <v>1</v>
      </c>
      <c r="F661" s="279">
        <v>3.68</v>
      </c>
      <c r="G661" s="35"/>
      <c r="H661" s="40"/>
    </row>
    <row r="662" spans="1:8" s="2" customFormat="1" ht="16.899999999999999" customHeight="1">
      <c r="A662" s="35"/>
      <c r="B662" s="40"/>
      <c r="C662" s="278" t="s">
        <v>1</v>
      </c>
      <c r="D662" s="278" t="s">
        <v>2069</v>
      </c>
      <c r="E662" s="18" t="s">
        <v>1</v>
      </c>
      <c r="F662" s="279">
        <v>4.78</v>
      </c>
      <c r="G662" s="35"/>
      <c r="H662" s="40"/>
    </row>
    <row r="663" spans="1:8" s="2" customFormat="1" ht="16.899999999999999" customHeight="1">
      <c r="A663" s="35"/>
      <c r="B663" s="40"/>
      <c r="C663" s="278" t="s">
        <v>1</v>
      </c>
      <c r="D663" s="278" t="s">
        <v>2070</v>
      </c>
      <c r="E663" s="18" t="s">
        <v>1</v>
      </c>
      <c r="F663" s="279">
        <v>4.8099999999999996</v>
      </c>
      <c r="G663" s="35"/>
      <c r="H663" s="40"/>
    </row>
    <row r="664" spans="1:8" s="2" customFormat="1" ht="16.899999999999999" customHeight="1">
      <c r="A664" s="35"/>
      <c r="B664" s="40"/>
      <c r="C664" s="278" t="s">
        <v>1</v>
      </c>
      <c r="D664" s="278" t="s">
        <v>2071</v>
      </c>
      <c r="E664" s="18" t="s">
        <v>1</v>
      </c>
      <c r="F664" s="279">
        <v>4.43</v>
      </c>
      <c r="G664" s="35"/>
      <c r="H664" s="40"/>
    </row>
    <row r="665" spans="1:8" s="2" customFormat="1" ht="16.899999999999999" customHeight="1">
      <c r="A665" s="35"/>
      <c r="B665" s="40"/>
      <c r="C665" s="278" t="s">
        <v>1</v>
      </c>
      <c r="D665" s="278" t="s">
        <v>2072</v>
      </c>
      <c r="E665" s="18" t="s">
        <v>1</v>
      </c>
      <c r="F665" s="279">
        <v>19.41</v>
      </c>
      <c r="G665" s="35"/>
      <c r="H665" s="40"/>
    </row>
    <row r="666" spans="1:8" s="2" customFormat="1" ht="16.899999999999999" customHeight="1">
      <c r="A666" s="35"/>
      <c r="B666" s="40"/>
      <c r="C666" s="278" t="s">
        <v>1</v>
      </c>
      <c r="D666" s="278" t="s">
        <v>2073</v>
      </c>
      <c r="E666" s="18" t="s">
        <v>1</v>
      </c>
      <c r="F666" s="279">
        <v>19</v>
      </c>
      <c r="G666" s="35"/>
      <c r="H666" s="40"/>
    </row>
    <row r="667" spans="1:8" s="2" customFormat="1" ht="16.899999999999999" customHeight="1">
      <c r="A667" s="35"/>
      <c r="B667" s="40"/>
      <c r="C667" s="278" t="s">
        <v>1</v>
      </c>
      <c r="D667" s="278" t="s">
        <v>2074</v>
      </c>
      <c r="E667" s="18" t="s">
        <v>1</v>
      </c>
      <c r="F667" s="279">
        <v>16</v>
      </c>
      <c r="G667" s="35"/>
      <c r="H667" s="40"/>
    </row>
    <row r="668" spans="1:8" s="2" customFormat="1" ht="16.899999999999999" customHeight="1">
      <c r="A668" s="35"/>
      <c r="B668" s="40"/>
      <c r="C668" s="278" t="s">
        <v>1</v>
      </c>
      <c r="D668" s="278" t="s">
        <v>2075</v>
      </c>
      <c r="E668" s="18" t="s">
        <v>1</v>
      </c>
      <c r="F668" s="279">
        <v>16.600000000000001</v>
      </c>
      <c r="G668" s="35"/>
      <c r="H668" s="40"/>
    </row>
    <row r="669" spans="1:8" s="2" customFormat="1" ht="16.899999999999999" customHeight="1">
      <c r="A669" s="35"/>
      <c r="B669" s="40"/>
      <c r="C669" s="278" t="s">
        <v>1</v>
      </c>
      <c r="D669" s="278" t="s">
        <v>2076</v>
      </c>
      <c r="E669" s="18" t="s">
        <v>1</v>
      </c>
      <c r="F669" s="279">
        <v>2.4500000000000002</v>
      </c>
      <c r="G669" s="35"/>
      <c r="H669" s="40"/>
    </row>
    <row r="670" spans="1:8" s="2" customFormat="1" ht="16.899999999999999" customHeight="1">
      <c r="A670" s="35"/>
      <c r="B670" s="40"/>
      <c r="C670" s="278" t="s">
        <v>199</v>
      </c>
      <c r="D670" s="278" t="s">
        <v>304</v>
      </c>
      <c r="E670" s="18" t="s">
        <v>1</v>
      </c>
      <c r="F670" s="279">
        <v>2646.55</v>
      </c>
      <c r="G670" s="35"/>
      <c r="H670" s="40"/>
    </row>
    <row r="671" spans="1:8" s="2" customFormat="1" ht="16.899999999999999" customHeight="1">
      <c r="A671" s="35"/>
      <c r="B671" s="40"/>
      <c r="C671" s="280" t="s">
        <v>7625</v>
      </c>
      <c r="D671" s="35"/>
      <c r="E671" s="35"/>
      <c r="F671" s="35"/>
      <c r="G671" s="35"/>
      <c r="H671" s="40"/>
    </row>
    <row r="672" spans="1:8" s="2" customFormat="1" ht="16.899999999999999" customHeight="1">
      <c r="A672" s="35"/>
      <c r="B672" s="40"/>
      <c r="C672" s="278" t="s">
        <v>1970</v>
      </c>
      <c r="D672" s="278" t="s">
        <v>1971</v>
      </c>
      <c r="E672" s="18" t="s">
        <v>297</v>
      </c>
      <c r="F672" s="279">
        <v>2646.55</v>
      </c>
      <c r="G672" s="35"/>
      <c r="H672" s="40"/>
    </row>
    <row r="673" spans="1:8" s="2" customFormat="1" ht="16.899999999999999" customHeight="1">
      <c r="A673" s="35"/>
      <c r="B673" s="40"/>
      <c r="C673" s="278" t="s">
        <v>2111</v>
      </c>
      <c r="D673" s="278" t="s">
        <v>2112</v>
      </c>
      <c r="E673" s="18" t="s">
        <v>297</v>
      </c>
      <c r="F673" s="279">
        <v>2991.34</v>
      </c>
      <c r="G673" s="35"/>
      <c r="H673" s="40"/>
    </row>
    <row r="674" spans="1:8" s="2" customFormat="1" ht="16.899999999999999" customHeight="1">
      <c r="A674" s="35"/>
      <c r="B674" s="40"/>
      <c r="C674" s="274" t="s">
        <v>202</v>
      </c>
      <c r="D674" s="275" t="s">
        <v>203</v>
      </c>
      <c r="E674" s="276" t="s">
        <v>1</v>
      </c>
      <c r="F674" s="277">
        <v>344.79</v>
      </c>
      <c r="G674" s="35"/>
      <c r="H674" s="40"/>
    </row>
    <row r="675" spans="1:8" s="2" customFormat="1" ht="16.899999999999999" customHeight="1">
      <c r="A675" s="35"/>
      <c r="B675" s="40"/>
      <c r="C675" s="278" t="s">
        <v>1</v>
      </c>
      <c r="D675" s="278" t="s">
        <v>536</v>
      </c>
      <c r="E675" s="18" t="s">
        <v>1</v>
      </c>
      <c r="F675" s="279">
        <v>0</v>
      </c>
      <c r="G675" s="35"/>
      <c r="H675" s="40"/>
    </row>
    <row r="676" spans="1:8" s="2" customFormat="1" ht="16.899999999999999" customHeight="1">
      <c r="A676" s="35"/>
      <c r="B676" s="40"/>
      <c r="C676" s="278" t="s">
        <v>1</v>
      </c>
      <c r="D676" s="278" t="s">
        <v>2081</v>
      </c>
      <c r="E676" s="18" t="s">
        <v>1</v>
      </c>
      <c r="F676" s="279">
        <v>11.08</v>
      </c>
      <c r="G676" s="35"/>
      <c r="H676" s="40"/>
    </row>
    <row r="677" spans="1:8" s="2" customFormat="1" ht="16.899999999999999" customHeight="1">
      <c r="A677" s="35"/>
      <c r="B677" s="40"/>
      <c r="C677" s="278" t="s">
        <v>1</v>
      </c>
      <c r="D677" s="278" t="s">
        <v>2082</v>
      </c>
      <c r="E677" s="18" t="s">
        <v>1</v>
      </c>
      <c r="F677" s="279">
        <v>32.76</v>
      </c>
      <c r="G677" s="35"/>
      <c r="H677" s="40"/>
    </row>
    <row r="678" spans="1:8" s="2" customFormat="1" ht="16.899999999999999" customHeight="1">
      <c r="A678" s="35"/>
      <c r="B678" s="40"/>
      <c r="C678" s="278" t="s">
        <v>1</v>
      </c>
      <c r="D678" s="278" t="s">
        <v>2083</v>
      </c>
      <c r="E678" s="18" t="s">
        <v>1</v>
      </c>
      <c r="F678" s="279">
        <v>10.28</v>
      </c>
      <c r="G678" s="35"/>
      <c r="H678" s="40"/>
    </row>
    <row r="679" spans="1:8" s="2" customFormat="1" ht="16.899999999999999" customHeight="1">
      <c r="A679" s="35"/>
      <c r="B679" s="40"/>
      <c r="C679" s="278" t="s">
        <v>1</v>
      </c>
      <c r="D679" s="278" t="s">
        <v>2084</v>
      </c>
      <c r="E679" s="18" t="s">
        <v>1</v>
      </c>
      <c r="F679" s="279">
        <v>5.43</v>
      </c>
      <c r="G679" s="35"/>
      <c r="H679" s="40"/>
    </row>
    <row r="680" spans="1:8" s="2" customFormat="1" ht="16.899999999999999" customHeight="1">
      <c r="A680" s="35"/>
      <c r="B680" s="40"/>
      <c r="C680" s="278" t="s">
        <v>1</v>
      </c>
      <c r="D680" s="278" t="s">
        <v>2085</v>
      </c>
      <c r="E680" s="18" t="s">
        <v>1</v>
      </c>
      <c r="F680" s="279">
        <v>5.65</v>
      </c>
      <c r="G680" s="35"/>
      <c r="H680" s="40"/>
    </row>
    <row r="681" spans="1:8" s="2" customFormat="1" ht="16.899999999999999" customHeight="1">
      <c r="A681" s="35"/>
      <c r="B681" s="40"/>
      <c r="C681" s="278" t="s">
        <v>1</v>
      </c>
      <c r="D681" s="278" t="s">
        <v>2086</v>
      </c>
      <c r="E681" s="18" t="s">
        <v>1</v>
      </c>
      <c r="F681" s="279">
        <v>14.23</v>
      </c>
      <c r="G681" s="35"/>
      <c r="H681" s="40"/>
    </row>
    <row r="682" spans="1:8" s="2" customFormat="1" ht="16.899999999999999" customHeight="1">
      <c r="A682" s="35"/>
      <c r="B682" s="40"/>
      <c r="C682" s="278" t="s">
        <v>1</v>
      </c>
      <c r="D682" s="278" t="s">
        <v>2087</v>
      </c>
      <c r="E682" s="18" t="s">
        <v>1</v>
      </c>
      <c r="F682" s="279">
        <v>3.02</v>
      </c>
      <c r="G682" s="35"/>
      <c r="H682" s="40"/>
    </row>
    <row r="683" spans="1:8" s="2" customFormat="1" ht="16.899999999999999" customHeight="1">
      <c r="A683" s="35"/>
      <c r="B683" s="40"/>
      <c r="C683" s="278" t="s">
        <v>1</v>
      </c>
      <c r="D683" s="278" t="s">
        <v>2088</v>
      </c>
      <c r="E683" s="18" t="s">
        <v>1</v>
      </c>
      <c r="F683" s="279">
        <v>3.02</v>
      </c>
      <c r="G683" s="35"/>
      <c r="H683" s="40"/>
    </row>
    <row r="684" spans="1:8" s="2" customFormat="1" ht="16.899999999999999" customHeight="1">
      <c r="A684" s="35"/>
      <c r="B684" s="40"/>
      <c r="C684" s="278" t="s">
        <v>1</v>
      </c>
      <c r="D684" s="278" t="s">
        <v>540</v>
      </c>
      <c r="E684" s="18" t="s">
        <v>1</v>
      </c>
      <c r="F684" s="279">
        <v>0</v>
      </c>
      <c r="G684" s="35"/>
      <c r="H684" s="40"/>
    </row>
    <row r="685" spans="1:8" s="2" customFormat="1" ht="16.899999999999999" customHeight="1">
      <c r="A685" s="35"/>
      <c r="B685" s="40"/>
      <c r="C685" s="278" t="s">
        <v>1</v>
      </c>
      <c r="D685" s="278" t="s">
        <v>2089</v>
      </c>
      <c r="E685" s="18" t="s">
        <v>1</v>
      </c>
      <c r="F685" s="279">
        <v>5.54</v>
      </c>
      <c r="G685" s="35"/>
      <c r="H685" s="40"/>
    </row>
    <row r="686" spans="1:8" s="2" customFormat="1" ht="16.899999999999999" customHeight="1">
      <c r="A686" s="35"/>
      <c r="B686" s="40"/>
      <c r="C686" s="278" t="s">
        <v>1</v>
      </c>
      <c r="D686" s="278" t="s">
        <v>2090</v>
      </c>
      <c r="E686" s="18" t="s">
        <v>1</v>
      </c>
      <c r="F686" s="279">
        <v>5.67</v>
      </c>
      <c r="G686" s="35"/>
      <c r="H686" s="40"/>
    </row>
    <row r="687" spans="1:8" s="2" customFormat="1" ht="16.899999999999999" customHeight="1">
      <c r="A687" s="35"/>
      <c r="B687" s="40"/>
      <c r="C687" s="278" t="s">
        <v>1</v>
      </c>
      <c r="D687" s="278" t="s">
        <v>2091</v>
      </c>
      <c r="E687" s="18" t="s">
        <v>1</v>
      </c>
      <c r="F687" s="279">
        <v>27.3</v>
      </c>
      <c r="G687" s="35"/>
      <c r="H687" s="40"/>
    </row>
    <row r="688" spans="1:8" s="2" customFormat="1" ht="16.899999999999999" customHeight="1">
      <c r="A688" s="35"/>
      <c r="B688" s="40"/>
      <c r="C688" s="278" t="s">
        <v>1</v>
      </c>
      <c r="D688" s="278" t="s">
        <v>2092</v>
      </c>
      <c r="E688" s="18" t="s">
        <v>1</v>
      </c>
      <c r="F688" s="279">
        <v>5.42</v>
      </c>
      <c r="G688" s="35"/>
      <c r="H688" s="40"/>
    </row>
    <row r="689" spans="1:8" s="2" customFormat="1" ht="16.899999999999999" customHeight="1">
      <c r="A689" s="35"/>
      <c r="B689" s="40"/>
      <c r="C689" s="278" t="s">
        <v>1</v>
      </c>
      <c r="D689" s="278" t="s">
        <v>2093</v>
      </c>
      <c r="E689" s="18" t="s">
        <v>1</v>
      </c>
      <c r="F689" s="279">
        <v>5.43</v>
      </c>
      <c r="G689" s="35"/>
      <c r="H689" s="40"/>
    </row>
    <row r="690" spans="1:8" s="2" customFormat="1" ht="16.899999999999999" customHeight="1">
      <c r="A690" s="35"/>
      <c r="B690" s="40"/>
      <c r="C690" s="278" t="s">
        <v>1</v>
      </c>
      <c r="D690" s="278" t="s">
        <v>2094</v>
      </c>
      <c r="E690" s="18" t="s">
        <v>1</v>
      </c>
      <c r="F690" s="279">
        <v>5.65</v>
      </c>
      <c r="G690" s="35"/>
      <c r="H690" s="40"/>
    </row>
    <row r="691" spans="1:8" s="2" customFormat="1" ht="16.899999999999999" customHeight="1">
      <c r="A691" s="35"/>
      <c r="B691" s="40"/>
      <c r="C691" s="278" t="s">
        <v>1</v>
      </c>
      <c r="D691" s="278" t="s">
        <v>2095</v>
      </c>
      <c r="E691" s="18" t="s">
        <v>1</v>
      </c>
      <c r="F691" s="279">
        <v>14.24</v>
      </c>
      <c r="G691" s="35"/>
      <c r="H691" s="40"/>
    </row>
    <row r="692" spans="1:8" s="2" customFormat="1" ht="16.899999999999999" customHeight="1">
      <c r="A692" s="35"/>
      <c r="B692" s="40"/>
      <c r="C692" s="278" t="s">
        <v>1</v>
      </c>
      <c r="D692" s="278" t="s">
        <v>2096</v>
      </c>
      <c r="E692" s="18" t="s">
        <v>1</v>
      </c>
      <c r="F692" s="279">
        <v>4.18</v>
      </c>
      <c r="G692" s="35"/>
      <c r="H692" s="40"/>
    </row>
    <row r="693" spans="1:8" s="2" customFormat="1" ht="16.899999999999999" customHeight="1">
      <c r="A693" s="35"/>
      <c r="B693" s="40"/>
      <c r="C693" s="278" t="s">
        <v>1</v>
      </c>
      <c r="D693" s="278" t="s">
        <v>544</v>
      </c>
      <c r="E693" s="18" t="s">
        <v>1</v>
      </c>
      <c r="F693" s="279">
        <v>0</v>
      </c>
      <c r="G693" s="35"/>
      <c r="H693" s="40"/>
    </row>
    <row r="694" spans="1:8" s="2" customFormat="1" ht="16.899999999999999" customHeight="1">
      <c r="A694" s="35"/>
      <c r="B694" s="40"/>
      <c r="C694" s="278" t="s">
        <v>1</v>
      </c>
      <c r="D694" s="278" t="s">
        <v>2097</v>
      </c>
      <c r="E694" s="18" t="s">
        <v>1</v>
      </c>
      <c r="F694" s="279">
        <v>8.84</v>
      </c>
      <c r="G694" s="35"/>
      <c r="H694" s="40"/>
    </row>
    <row r="695" spans="1:8" s="2" customFormat="1" ht="16.899999999999999" customHeight="1">
      <c r="A695" s="35"/>
      <c r="B695" s="40"/>
      <c r="C695" s="278" t="s">
        <v>1</v>
      </c>
      <c r="D695" s="278" t="s">
        <v>2098</v>
      </c>
      <c r="E695" s="18" t="s">
        <v>1</v>
      </c>
      <c r="F695" s="279">
        <v>43.68</v>
      </c>
      <c r="G695" s="35"/>
      <c r="H695" s="40"/>
    </row>
    <row r="696" spans="1:8" s="2" customFormat="1" ht="16.899999999999999" customHeight="1">
      <c r="A696" s="35"/>
      <c r="B696" s="40"/>
      <c r="C696" s="278" t="s">
        <v>1</v>
      </c>
      <c r="D696" s="278" t="s">
        <v>2099</v>
      </c>
      <c r="E696" s="18" t="s">
        <v>1</v>
      </c>
      <c r="F696" s="279">
        <v>10.28</v>
      </c>
      <c r="G696" s="35"/>
      <c r="H696" s="40"/>
    </row>
    <row r="697" spans="1:8" s="2" customFormat="1" ht="16.899999999999999" customHeight="1">
      <c r="A697" s="35"/>
      <c r="B697" s="40"/>
      <c r="C697" s="278" t="s">
        <v>1</v>
      </c>
      <c r="D697" s="278" t="s">
        <v>2100</v>
      </c>
      <c r="E697" s="18" t="s">
        <v>1</v>
      </c>
      <c r="F697" s="279">
        <v>5.43</v>
      </c>
      <c r="G697" s="35"/>
      <c r="H697" s="40"/>
    </row>
    <row r="698" spans="1:8" s="2" customFormat="1" ht="16.899999999999999" customHeight="1">
      <c r="A698" s="35"/>
      <c r="B698" s="40"/>
      <c r="C698" s="278" t="s">
        <v>1</v>
      </c>
      <c r="D698" s="278" t="s">
        <v>2101</v>
      </c>
      <c r="E698" s="18" t="s">
        <v>1</v>
      </c>
      <c r="F698" s="279">
        <v>14.23</v>
      </c>
      <c r="G698" s="35"/>
      <c r="H698" s="40"/>
    </row>
    <row r="699" spans="1:8" s="2" customFormat="1" ht="16.899999999999999" customHeight="1">
      <c r="A699" s="35"/>
      <c r="B699" s="40"/>
      <c r="C699" s="278" t="s">
        <v>1</v>
      </c>
      <c r="D699" s="278" t="s">
        <v>547</v>
      </c>
      <c r="E699" s="18" t="s">
        <v>1</v>
      </c>
      <c r="F699" s="279">
        <v>0</v>
      </c>
      <c r="G699" s="35"/>
      <c r="H699" s="40"/>
    </row>
    <row r="700" spans="1:8" s="2" customFormat="1" ht="16.899999999999999" customHeight="1">
      <c r="A700" s="35"/>
      <c r="B700" s="40"/>
      <c r="C700" s="278" t="s">
        <v>1</v>
      </c>
      <c r="D700" s="278" t="s">
        <v>2102</v>
      </c>
      <c r="E700" s="18" t="s">
        <v>1</v>
      </c>
      <c r="F700" s="279">
        <v>5.54</v>
      </c>
      <c r="G700" s="35"/>
      <c r="H700" s="40"/>
    </row>
    <row r="701" spans="1:8" s="2" customFormat="1" ht="16.899999999999999" customHeight="1">
      <c r="A701" s="35"/>
      <c r="B701" s="40"/>
      <c r="C701" s="278" t="s">
        <v>1</v>
      </c>
      <c r="D701" s="278" t="s">
        <v>2103</v>
      </c>
      <c r="E701" s="18" t="s">
        <v>1</v>
      </c>
      <c r="F701" s="279">
        <v>5.67</v>
      </c>
      <c r="G701" s="35"/>
      <c r="H701" s="40"/>
    </row>
    <row r="702" spans="1:8" s="2" customFormat="1" ht="16.899999999999999" customHeight="1">
      <c r="A702" s="35"/>
      <c r="B702" s="40"/>
      <c r="C702" s="278" t="s">
        <v>1</v>
      </c>
      <c r="D702" s="278" t="s">
        <v>2104</v>
      </c>
      <c r="E702" s="18" t="s">
        <v>1</v>
      </c>
      <c r="F702" s="279">
        <v>32.76</v>
      </c>
      <c r="G702" s="35"/>
      <c r="H702" s="40"/>
    </row>
    <row r="703" spans="1:8" s="2" customFormat="1" ht="16.899999999999999" customHeight="1">
      <c r="A703" s="35"/>
      <c r="B703" s="40"/>
      <c r="C703" s="278" t="s">
        <v>1</v>
      </c>
      <c r="D703" s="278" t="s">
        <v>2105</v>
      </c>
      <c r="E703" s="18" t="s">
        <v>1</v>
      </c>
      <c r="F703" s="279">
        <v>10.28</v>
      </c>
      <c r="G703" s="35"/>
      <c r="H703" s="40"/>
    </row>
    <row r="704" spans="1:8" s="2" customFormat="1" ht="16.899999999999999" customHeight="1">
      <c r="A704" s="35"/>
      <c r="B704" s="40"/>
      <c r="C704" s="278" t="s">
        <v>1</v>
      </c>
      <c r="D704" s="278" t="s">
        <v>2106</v>
      </c>
      <c r="E704" s="18" t="s">
        <v>1</v>
      </c>
      <c r="F704" s="279">
        <v>5.43</v>
      </c>
      <c r="G704" s="35"/>
      <c r="H704" s="40"/>
    </row>
    <row r="705" spans="1:8" s="2" customFormat="1" ht="16.899999999999999" customHeight="1">
      <c r="A705" s="35"/>
      <c r="B705" s="40"/>
      <c r="C705" s="278" t="s">
        <v>1</v>
      </c>
      <c r="D705" s="278" t="s">
        <v>2107</v>
      </c>
      <c r="E705" s="18" t="s">
        <v>1</v>
      </c>
      <c r="F705" s="279">
        <v>5.65</v>
      </c>
      <c r="G705" s="35"/>
      <c r="H705" s="40"/>
    </row>
    <row r="706" spans="1:8" s="2" customFormat="1" ht="16.899999999999999" customHeight="1">
      <c r="A706" s="35"/>
      <c r="B706" s="40"/>
      <c r="C706" s="278" t="s">
        <v>1</v>
      </c>
      <c r="D706" s="278" t="s">
        <v>2108</v>
      </c>
      <c r="E706" s="18" t="s">
        <v>1</v>
      </c>
      <c r="F706" s="279">
        <v>14.29</v>
      </c>
      <c r="G706" s="35"/>
      <c r="H706" s="40"/>
    </row>
    <row r="707" spans="1:8" s="2" customFormat="1" ht="16.899999999999999" customHeight="1">
      <c r="A707" s="35"/>
      <c r="B707" s="40"/>
      <c r="C707" s="278" t="s">
        <v>1</v>
      </c>
      <c r="D707" s="278" t="s">
        <v>550</v>
      </c>
      <c r="E707" s="18" t="s">
        <v>1</v>
      </c>
      <c r="F707" s="279">
        <v>0</v>
      </c>
      <c r="G707" s="35"/>
      <c r="H707" s="40"/>
    </row>
    <row r="708" spans="1:8" s="2" customFormat="1" ht="16.899999999999999" customHeight="1">
      <c r="A708" s="35"/>
      <c r="B708" s="40"/>
      <c r="C708" s="278" t="s">
        <v>1</v>
      </c>
      <c r="D708" s="278" t="s">
        <v>2109</v>
      </c>
      <c r="E708" s="18" t="s">
        <v>1</v>
      </c>
      <c r="F708" s="279">
        <v>23.81</v>
      </c>
      <c r="G708" s="35"/>
      <c r="H708" s="40"/>
    </row>
    <row r="709" spans="1:8" s="2" customFormat="1" ht="16.899999999999999" customHeight="1">
      <c r="A709" s="35"/>
      <c r="B709" s="40"/>
      <c r="C709" s="278" t="s">
        <v>202</v>
      </c>
      <c r="D709" s="278" t="s">
        <v>304</v>
      </c>
      <c r="E709" s="18" t="s">
        <v>1</v>
      </c>
      <c r="F709" s="279">
        <v>344.79</v>
      </c>
      <c r="G709" s="35"/>
      <c r="H709" s="40"/>
    </row>
    <row r="710" spans="1:8" s="2" customFormat="1" ht="16.899999999999999" customHeight="1">
      <c r="A710" s="35"/>
      <c r="B710" s="40"/>
      <c r="C710" s="280" t="s">
        <v>7625</v>
      </c>
      <c r="D710" s="35"/>
      <c r="E710" s="35"/>
      <c r="F710" s="35"/>
      <c r="G710" s="35"/>
      <c r="H710" s="40"/>
    </row>
    <row r="711" spans="1:8" s="2" customFormat="1" ht="16.899999999999999" customHeight="1">
      <c r="A711" s="35"/>
      <c r="B711" s="40"/>
      <c r="C711" s="278" t="s">
        <v>2078</v>
      </c>
      <c r="D711" s="278" t="s">
        <v>2079</v>
      </c>
      <c r="E711" s="18" t="s">
        <v>297</v>
      </c>
      <c r="F711" s="279">
        <v>344.79</v>
      </c>
      <c r="G711" s="35"/>
      <c r="H711" s="40"/>
    </row>
    <row r="712" spans="1:8" s="2" customFormat="1" ht="16.899999999999999" customHeight="1">
      <c r="A712" s="35"/>
      <c r="B712" s="40"/>
      <c r="C712" s="278" t="s">
        <v>2111</v>
      </c>
      <c r="D712" s="278" t="s">
        <v>2112</v>
      </c>
      <c r="E712" s="18" t="s">
        <v>297</v>
      </c>
      <c r="F712" s="279">
        <v>2991.34</v>
      </c>
      <c r="G712" s="35"/>
      <c r="H712" s="40"/>
    </row>
    <row r="713" spans="1:8" s="2" customFormat="1" ht="16.899999999999999" customHeight="1">
      <c r="A713" s="35"/>
      <c r="B713" s="40"/>
      <c r="C713" s="274" t="s">
        <v>205</v>
      </c>
      <c r="D713" s="275" t="s">
        <v>206</v>
      </c>
      <c r="E713" s="276" t="s">
        <v>1</v>
      </c>
      <c r="F713" s="277">
        <v>4879.24</v>
      </c>
      <c r="G713" s="35"/>
      <c r="H713" s="40"/>
    </row>
    <row r="714" spans="1:8" s="2" customFormat="1" ht="16.899999999999999" customHeight="1">
      <c r="A714" s="35"/>
      <c r="B714" s="40"/>
      <c r="C714" s="278" t="s">
        <v>1</v>
      </c>
      <c r="D714" s="278" t="s">
        <v>350</v>
      </c>
      <c r="E714" s="18" t="s">
        <v>1</v>
      </c>
      <c r="F714" s="279">
        <v>6232.2039999999997</v>
      </c>
      <c r="G714" s="35"/>
      <c r="H714" s="40"/>
    </row>
    <row r="715" spans="1:8" s="2" customFormat="1" ht="16.899999999999999" customHeight="1">
      <c r="A715" s="35"/>
      <c r="B715" s="40"/>
      <c r="C715" s="278" t="s">
        <v>1</v>
      </c>
      <c r="D715" s="278" t="s">
        <v>351</v>
      </c>
      <c r="E715" s="18" t="s">
        <v>1</v>
      </c>
      <c r="F715" s="279">
        <v>-1352.9639999999999</v>
      </c>
      <c r="G715" s="35"/>
      <c r="H715" s="40"/>
    </row>
    <row r="716" spans="1:8" s="2" customFormat="1" ht="16.899999999999999" customHeight="1">
      <c r="A716" s="35"/>
      <c r="B716" s="40"/>
      <c r="C716" s="278" t="s">
        <v>205</v>
      </c>
      <c r="D716" s="278" t="s">
        <v>304</v>
      </c>
      <c r="E716" s="18" t="s">
        <v>1</v>
      </c>
      <c r="F716" s="279">
        <v>4879.24</v>
      </c>
      <c r="G716" s="35"/>
      <c r="H716" s="40"/>
    </row>
    <row r="717" spans="1:8" s="2" customFormat="1" ht="16.899999999999999" customHeight="1">
      <c r="A717" s="35"/>
      <c r="B717" s="40"/>
      <c r="C717" s="280" t="s">
        <v>7625</v>
      </c>
      <c r="D717" s="35"/>
      <c r="E717" s="35"/>
      <c r="F717" s="35"/>
      <c r="G717" s="35"/>
      <c r="H717" s="40"/>
    </row>
    <row r="718" spans="1:8" s="2" customFormat="1" ht="22.5">
      <c r="A718" s="35"/>
      <c r="B718" s="40"/>
      <c r="C718" s="278" t="s">
        <v>347</v>
      </c>
      <c r="D718" s="278" t="s">
        <v>348</v>
      </c>
      <c r="E718" s="18" t="s">
        <v>307</v>
      </c>
      <c r="F718" s="279">
        <v>4879.24</v>
      </c>
      <c r="G718" s="35"/>
      <c r="H718" s="40"/>
    </row>
    <row r="719" spans="1:8" s="2" customFormat="1" ht="22.5">
      <c r="A719" s="35"/>
      <c r="B719" s="40"/>
      <c r="C719" s="278" t="s">
        <v>353</v>
      </c>
      <c r="D719" s="278" t="s">
        <v>354</v>
      </c>
      <c r="E719" s="18" t="s">
        <v>307</v>
      </c>
      <c r="F719" s="279">
        <v>73188.600000000006</v>
      </c>
      <c r="G719" s="35"/>
      <c r="H719" s="40"/>
    </row>
    <row r="720" spans="1:8" s="2" customFormat="1" ht="16.899999999999999" customHeight="1">
      <c r="A720" s="35"/>
      <c r="B720" s="40"/>
      <c r="C720" s="278" t="s">
        <v>358</v>
      </c>
      <c r="D720" s="278" t="s">
        <v>359</v>
      </c>
      <c r="E720" s="18" t="s">
        <v>307</v>
      </c>
      <c r="F720" s="279">
        <v>7585.1679999999997</v>
      </c>
      <c r="G720" s="35"/>
      <c r="H720" s="40"/>
    </row>
    <row r="721" spans="1:8" s="2" customFormat="1" ht="22.5">
      <c r="A721" s="35"/>
      <c r="B721" s="40"/>
      <c r="C721" s="278" t="s">
        <v>363</v>
      </c>
      <c r="D721" s="278" t="s">
        <v>364</v>
      </c>
      <c r="E721" s="18" t="s">
        <v>365</v>
      </c>
      <c r="F721" s="279">
        <v>8782.6319999999996</v>
      </c>
      <c r="G721" s="35"/>
      <c r="H721" s="40"/>
    </row>
    <row r="722" spans="1:8" s="2" customFormat="1" ht="16.899999999999999" customHeight="1">
      <c r="A722" s="35"/>
      <c r="B722" s="40"/>
      <c r="C722" s="274" t="s">
        <v>208</v>
      </c>
      <c r="D722" s="275" t="s">
        <v>209</v>
      </c>
      <c r="E722" s="276" t="s">
        <v>1</v>
      </c>
      <c r="F722" s="277">
        <v>406.78399999999999</v>
      </c>
      <c r="G722" s="35"/>
      <c r="H722" s="40"/>
    </row>
    <row r="723" spans="1:8" s="2" customFormat="1" ht="22.5">
      <c r="A723" s="35"/>
      <c r="B723" s="40"/>
      <c r="C723" s="278" t="s">
        <v>1</v>
      </c>
      <c r="D723" s="278" t="s">
        <v>1279</v>
      </c>
      <c r="E723" s="18" t="s">
        <v>1</v>
      </c>
      <c r="F723" s="279">
        <v>0</v>
      </c>
      <c r="G723" s="35"/>
      <c r="H723" s="40"/>
    </row>
    <row r="724" spans="1:8" s="2" customFormat="1" ht="16.899999999999999" customHeight="1">
      <c r="A724" s="35"/>
      <c r="B724" s="40"/>
      <c r="C724" s="278" t="s">
        <v>1</v>
      </c>
      <c r="D724" s="278" t="s">
        <v>1280</v>
      </c>
      <c r="E724" s="18" t="s">
        <v>1</v>
      </c>
      <c r="F724" s="279">
        <v>91.837999999999994</v>
      </c>
      <c r="G724" s="35"/>
      <c r="H724" s="40"/>
    </row>
    <row r="725" spans="1:8" s="2" customFormat="1" ht="16.899999999999999" customHeight="1">
      <c r="A725" s="35"/>
      <c r="B725" s="40"/>
      <c r="C725" s="278" t="s">
        <v>1</v>
      </c>
      <c r="D725" s="278" t="s">
        <v>1281</v>
      </c>
      <c r="E725" s="18" t="s">
        <v>1</v>
      </c>
      <c r="F725" s="279">
        <v>91.837999999999994</v>
      </c>
      <c r="G725" s="35"/>
      <c r="H725" s="40"/>
    </row>
    <row r="726" spans="1:8" s="2" customFormat="1" ht="16.899999999999999" customHeight="1">
      <c r="A726" s="35"/>
      <c r="B726" s="40"/>
      <c r="C726" s="278" t="s">
        <v>1</v>
      </c>
      <c r="D726" s="278" t="s">
        <v>1282</v>
      </c>
      <c r="E726" s="18" t="s">
        <v>1</v>
      </c>
      <c r="F726" s="279">
        <v>86.537000000000006</v>
      </c>
      <c r="G726" s="35"/>
      <c r="H726" s="40"/>
    </row>
    <row r="727" spans="1:8" s="2" customFormat="1" ht="16.899999999999999" customHeight="1">
      <c r="A727" s="35"/>
      <c r="B727" s="40"/>
      <c r="C727" s="278" t="s">
        <v>1</v>
      </c>
      <c r="D727" s="278" t="s">
        <v>1283</v>
      </c>
      <c r="E727" s="18" t="s">
        <v>1</v>
      </c>
      <c r="F727" s="279">
        <v>86.537000000000006</v>
      </c>
      <c r="G727" s="35"/>
      <c r="H727" s="40"/>
    </row>
    <row r="728" spans="1:8" s="2" customFormat="1" ht="16.899999999999999" customHeight="1">
      <c r="A728" s="35"/>
      <c r="B728" s="40"/>
      <c r="C728" s="278" t="s">
        <v>1</v>
      </c>
      <c r="D728" s="278" t="s">
        <v>1284</v>
      </c>
      <c r="E728" s="18" t="s">
        <v>1</v>
      </c>
      <c r="F728" s="279">
        <v>50.033999999999999</v>
      </c>
      <c r="G728" s="35"/>
      <c r="H728" s="40"/>
    </row>
    <row r="729" spans="1:8" s="2" customFormat="1" ht="16.899999999999999" customHeight="1">
      <c r="A729" s="35"/>
      <c r="B729" s="40"/>
      <c r="C729" s="278" t="s">
        <v>208</v>
      </c>
      <c r="D729" s="278" t="s">
        <v>316</v>
      </c>
      <c r="E729" s="18" t="s">
        <v>1</v>
      </c>
      <c r="F729" s="279">
        <v>406.78399999999999</v>
      </c>
      <c r="G729" s="35"/>
      <c r="H729" s="40"/>
    </row>
    <row r="730" spans="1:8" s="2" customFormat="1" ht="16.899999999999999" customHeight="1">
      <c r="A730" s="35"/>
      <c r="B730" s="40"/>
      <c r="C730" s="280" t="s">
        <v>7625</v>
      </c>
      <c r="D730" s="35"/>
      <c r="E730" s="35"/>
      <c r="F730" s="35"/>
      <c r="G730" s="35"/>
      <c r="H730" s="40"/>
    </row>
    <row r="731" spans="1:8" s="2" customFormat="1" ht="22.5">
      <c r="A731" s="35"/>
      <c r="B731" s="40"/>
      <c r="C731" s="278" t="s">
        <v>1276</v>
      </c>
      <c r="D731" s="278" t="s">
        <v>1277</v>
      </c>
      <c r="E731" s="18" t="s">
        <v>297</v>
      </c>
      <c r="F731" s="279">
        <v>473.30900000000003</v>
      </c>
      <c r="G731" s="35"/>
      <c r="H731" s="40"/>
    </row>
    <row r="732" spans="1:8" s="2" customFormat="1" ht="16.899999999999999" customHeight="1">
      <c r="A732" s="35"/>
      <c r="B732" s="40"/>
      <c r="C732" s="278" t="s">
        <v>1199</v>
      </c>
      <c r="D732" s="278" t="s">
        <v>1200</v>
      </c>
      <c r="E732" s="18" t="s">
        <v>297</v>
      </c>
      <c r="F732" s="279">
        <v>4154.9350000000004</v>
      </c>
      <c r="G732" s="35"/>
      <c r="H732" s="40"/>
    </row>
    <row r="733" spans="1:8" s="2" customFormat="1" ht="22.5">
      <c r="A733" s="35"/>
      <c r="B733" s="40"/>
      <c r="C733" s="278" t="s">
        <v>1301</v>
      </c>
      <c r="D733" s="278" t="s">
        <v>1302</v>
      </c>
      <c r="E733" s="18" t="s">
        <v>297</v>
      </c>
      <c r="F733" s="279">
        <v>473.30900000000003</v>
      </c>
      <c r="G733" s="35"/>
      <c r="H733" s="40"/>
    </row>
    <row r="734" spans="1:8" s="2" customFormat="1" ht="22.5">
      <c r="A734" s="35"/>
      <c r="B734" s="40"/>
      <c r="C734" s="278" t="s">
        <v>1370</v>
      </c>
      <c r="D734" s="278" t="s">
        <v>1371</v>
      </c>
      <c r="E734" s="18" t="s">
        <v>297</v>
      </c>
      <c r="F734" s="279">
        <v>473.30900000000003</v>
      </c>
      <c r="G734" s="35"/>
      <c r="H734" s="40"/>
    </row>
    <row r="735" spans="1:8" s="2" customFormat="1" ht="16.899999999999999" customHeight="1">
      <c r="A735" s="35"/>
      <c r="B735" s="40"/>
      <c r="C735" s="278" t="s">
        <v>1512</v>
      </c>
      <c r="D735" s="278" t="s">
        <v>1513</v>
      </c>
      <c r="E735" s="18" t="s">
        <v>297</v>
      </c>
      <c r="F735" s="279">
        <v>469.35199999999998</v>
      </c>
      <c r="G735" s="35"/>
      <c r="H735" s="40"/>
    </row>
    <row r="736" spans="1:8" s="2" customFormat="1" ht="16.899999999999999" customHeight="1">
      <c r="A736" s="35"/>
      <c r="B736" s="40"/>
      <c r="C736" s="278" t="s">
        <v>1546</v>
      </c>
      <c r="D736" s="278" t="s">
        <v>1547</v>
      </c>
      <c r="E736" s="18" t="s">
        <v>297</v>
      </c>
      <c r="F736" s="279">
        <v>406.78399999999999</v>
      </c>
      <c r="G736" s="35"/>
      <c r="H736" s="40"/>
    </row>
    <row r="737" spans="1:8" s="2" customFormat="1" ht="16.899999999999999" customHeight="1">
      <c r="A737" s="35"/>
      <c r="B737" s="40"/>
      <c r="C737" s="278" t="s">
        <v>1536</v>
      </c>
      <c r="D737" s="278" t="s">
        <v>1537</v>
      </c>
      <c r="E737" s="18" t="s">
        <v>297</v>
      </c>
      <c r="F737" s="279">
        <v>469.35199999999998</v>
      </c>
      <c r="G737" s="35"/>
      <c r="H737" s="40"/>
    </row>
    <row r="738" spans="1:8" s="2" customFormat="1" ht="16.899999999999999" customHeight="1">
      <c r="A738" s="35"/>
      <c r="B738" s="40"/>
      <c r="C738" s="278" t="s">
        <v>1573</v>
      </c>
      <c r="D738" s="278" t="s">
        <v>1574</v>
      </c>
      <c r="E738" s="18" t="s">
        <v>297</v>
      </c>
      <c r="F738" s="279">
        <v>406.78399999999999</v>
      </c>
      <c r="G738" s="35"/>
      <c r="H738" s="40"/>
    </row>
    <row r="739" spans="1:8" s="2" customFormat="1" ht="16.899999999999999" customHeight="1">
      <c r="A739" s="35"/>
      <c r="B739" s="40"/>
      <c r="C739" s="274" t="s">
        <v>211</v>
      </c>
      <c r="D739" s="275" t="s">
        <v>212</v>
      </c>
      <c r="E739" s="276" t="s">
        <v>1</v>
      </c>
      <c r="F739" s="277">
        <v>62.567999999999998</v>
      </c>
      <c r="G739" s="35"/>
      <c r="H739" s="40"/>
    </row>
    <row r="740" spans="1:8" s="2" customFormat="1" ht="22.5">
      <c r="A740" s="35"/>
      <c r="B740" s="40"/>
      <c r="C740" s="278" t="s">
        <v>1</v>
      </c>
      <c r="D740" s="278" t="s">
        <v>1285</v>
      </c>
      <c r="E740" s="18" t="s">
        <v>1</v>
      </c>
      <c r="F740" s="279">
        <v>0</v>
      </c>
      <c r="G740" s="35"/>
      <c r="H740" s="40"/>
    </row>
    <row r="741" spans="1:8" s="2" customFormat="1" ht="16.899999999999999" customHeight="1">
      <c r="A741" s="35"/>
      <c r="B741" s="40"/>
      <c r="C741" s="278" t="s">
        <v>1</v>
      </c>
      <c r="D741" s="278" t="s">
        <v>1286</v>
      </c>
      <c r="E741" s="18" t="s">
        <v>1</v>
      </c>
      <c r="F741" s="279">
        <v>29.625</v>
      </c>
      <c r="G741" s="35"/>
      <c r="H741" s="40"/>
    </row>
    <row r="742" spans="1:8" s="2" customFormat="1" ht="16.899999999999999" customHeight="1">
      <c r="A742" s="35"/>
      <c r="B742" s="40"/>
      <c r="C742" s="278" t="s">
        <v>1</v>
      </c>
      <c r="D742" s="278" t="s">
        <v>1287</v>
      </c>
      <c r="E742" s="18" t="s">
        <v>1</v>
      </c>
      <c r="F742" s="279">
        <v>-13.128</v>
      </c>
      <c r="G742" s="35"/>
      <c r="H742" s="40"/>
    </row>
    <row r="743" spans="1:8" s="2" customFormat="1" ht="16.899999999999999" customHeight="1">
      <c r="A743" s="35"/>
      <c r="B743" s="40"/>
      <c r="C743" s="278" t="s">
        <v>1</v>
      </c>
      <c r="D743" s="278" t="s">
        <v>1288</v>
      </c>
      <c r="E743" s="18" t="s">
        <v>1</v>
      </c>
      <c r="F743" s="279">
        <v>29.625</v>
      </c>
      <c r="G743" s="35"/>
      <c r="H743" s="40"/>
    </row>
    <row r="744" spans="1:8" s="2" customFormat="1" ht="16.899999999999999" customHeight="1">
      <c r="A744" s="35"/>
      <c r="B744" s="40"/>
      <c r="C744" s="278" t="s">
        <v>1</v>
      </c>
      <c r="D744" s="278" t="s">
        <v>1289</v>
      </c>
      <c r="E744" s="18" t="s">
        <v>1</v>
      </c>
      <c r="F744" s="279">
        <v>-13.128</v>
      </c>
      <c r="G744" s="35"/>
      <c r="H744" s="40"/>
    </row>
    <row r="745" spans="1:8" s="2" customFormat="1" ht="16.899999999999999" customHeight="1">
      <c r="A745" s="35"/>
      <c r="B745" s="40"/>
      <c r="C745" s="278" t="s">
        <v>1</v>
      </c>
      <c r="D745" s="278" t="s">
        <v>1290</v>
      </c>
      <c r="E745" s="18" t="s">
        <v>1</v>
      </c>
      <c r="F745" s="279">
        <v>27.914999999999999</v>
      </c>
      <c r="G745" s="35"/>
      <c r="H745" s="40"/>
    </row>
    <row r="746" spans="1:8" s="2" customFormat="1" ht="16.899999999999999" customHeight="1">
      <c r="A746" s="35"/>
      <c r="B746" s="40"/>
      <c r="C746" s="278" t="s">
        <v>1</v>
      </c>
      <c r="D746" s="278" t="s">
        <v>1291</v>
      </c>
      <c r="E746" s="18" t="s">
        <v>1</v>
      </c>
      <c r="F746" s="279">
        <v>-13.128</v>
      </c>
      <c r="G746" s="35"/>
      <c r="H746" s="40"/>
    </row>
    <row r="747" spans="1:8" s="2" customFormat="1" ht="16.899999999999999" customHeight="1">
      <c r="A747" s="35"/>
      <c r="B747" s="40"/>
      <c r="C747" s="278" t="s">
        <v>1</v>
      </c>
      <c r="D747" s="278" t="s">
        <v>1292</v>
      </c>
      <c r="E747" s="18" t="s">
        <v>1</v>
      </c>
      <c r="F747" s="279">
        <v>27.914999999999999</v>
      </c>
      <c r="G747" s="35"/>
      <c r="H747" s="40"/>
    </row>
    <row r="748" spans="1:8" s="2" customFormat="1" ht="16.899999999999999" customHeight="1">
      <c r="A748" s="35"/>
      <c r="B748" s="40"/>
      <c r="C748" s="278" t="s">
        <v>1</v>
      </c>
      <c r="D748" s="278" t="s">
        <v>1291</v>
      </c>
      <c r="E748" s="18" t="s">
        <v>1</v>
      </c>
      <c r="F748" s="279">
        <v>-13.128</v>
      </c>
      <c r="G748" s="35"/>
      <c r="H748" s="40"/>
    </row>
    <row r="749" spans="1:8" s="2" customFormat="1" ht="16.899999999999999" customHeight="1">
      <c r="A749" s="35"/>
      <c r="B749" s="40"/>
      <c r="C749" s="278" t="s">
        <v>211</v>
      </c>
      <c r="D749" s="278" t="s">
        <v>316</v>
      </c>
      <c r="E749" s="18" t="s">
        <v>1</v>
      </c>
      <c r="F749" s="279">
        <v>62.567999999999998</v>
      </c>
      <c r="G749" s="35"/>
      <c r="H749" s="40"/>
    </row>
    <row r="750" spans="1:8" s="2" customFormat="1" ht="16.899999999999999" customHeight="1">
      <c r="A750" s="35"/>
      <c r="B750" s="40"/>
      <c r="C750" s="280" t="s">
        <v>7625</v>
      </c>
      <c r="D750" s="35"/>
      <c r="E750" s="35"/>
      <c r="F750" s="35"/>
      <c r="G750" s="35"/>
      <c r="H750" s="40"/>
    </row>
    <row r="751" spans="1:8" s="2" customFormat="1" ht="22.5">
      <c r="A751" s="35"/>
      <c r="B751" s="40"/>
      <c r="C751" s="278" t="s">
        <v>1276</v>
      </c>
      <c r="D751" s="278" t="s">
        <v>1277</v>
      </c>
      <c r="E751" s="18" t="s">
        <v>297</v>
      </c>
      <c r="F751" s="279">
        <v>473.30900000000003</v>
      </c>
      <c r="G751" s="35"/>
      <c r="H751" s="40"/>
    </row>
    <row r="752" spans="1:8" s="2" customFormat="1" ht="16.899999999999999" customHeight="1">
      <c r="A752" s="35"/>
      <c r="B752" s="40"/>
      <c r="C752" s="278" t="s">
        <v>1199</v>
      </c>
      <c r="D752" s="278" t="s">
        <v>1200</v>
      </c>
      <c r="E752" s="18" t="s">
        <v>297</v>
      </c>
      <c r="F752" s="279">
        <v>4154.9350000000004</v>
      </c>
      <c r="G752" s="35"/>
      <c r="H752" s="40"/>
    </row>
    <row r="753" spans="1:8" s="2" customFormat="1" ht="22.5">
      <c r="A753" s="35"/>
      <c r="B753" s="40"/>
      <c r="C753" s="278" t="s">
        <v>1301</v>
      </c>
      <c r="D753" s="278" t="s">
        <v>1302</v>
      </c>
      <c r="E753" s="18" t="s">
        <v>297</v>
      </c>
      <c r="F753" s="279">
        <v>473.30900000000003</v>
      </c>
      <c r="G753" s="35"/>
      <c r="H753" s="40"/>
    </row>
    <row r="754" spans="1:8" s="2" customFormat="1" ht="22.5">
      <c r="A754" s="35"/>
      <c r="B754" s="40"/>
      <c r="C754" s="278" t="s">
        <v>1370</v>
      </c>
      <c r="D754" s="278" t="s">
        <v>1371</v>
      </c>
      <c r="E754" s="18" t="s">
        <v>297</v>
      </c>
      <c r="F754" s="279">
        <v>473.30900000000003</v>
      </c>
      <c r="G754" s="35"/>
      <c r="H754" s="40"/>
    </row>
    <row r="755" spans="1:8" s="2" customFormat="1" ht="16.899999999999999" customHeight="1">
      <c r="A755" s="35"/>
      <c r="B755" s="40"/>
      <c r="C755" s="278" t="s">
        <v>1512</v>
      </c>
      <c r="D755" s="278" t="s">
        <v>1513</v>
      </c>
      <c r="E755" s="18" t="s">
        <v>297</v>
      </c>
      <c r="F755" s="279">
        <v>469.35199999999998</v>
      </c>
      <c r="G755" s="35"/>
      <c r="H755" s="40"/>
    </row>
    <row r="756" spans="1:8" s="2" customFormat="1" ht="16.899999999999999" customHeight="1">
      <c r="A756" s="35"/>
      <c r="B756" s="40"/>
      <c r="C756" s="278" t="s">
        <v>1536</v>
      </c>
      <c r="D756" s="278" t="s">
        <v>1537</v>
      </c>
      <c r="E756" s="18" t="s">
        <v>297</v>
      </c>
      <c r="F756" s="279">
        <v>469.35199999999998</v>
      </c>
      <c r="G756" s="35"/>
      <c r="H756" s="40"/>
    </row>
    <row r="757" spans="1:8" s="2" customFormat="1" ht="16.899999999999999" customHeight="1">
      <c r="A757" s="35"/>
      <c r="B757" s="40"/>
      <c r="C757" s="274" t="s">
        <v>214</v>
      </c>
      <c r="D757" s="275" t="s">
        <v>215</v>
      </c>
      <c r="E757" s="276" t="s">
        <v>1</v>
      </c>
      <c r="F757" s="277">
        <v>565.36400000000003</v>
      </c>
      <c r="G757" s="35"/>
      <c r="H757" s="40"/>
    </row>
    <row r="758" spans="1:8" s="2" customFormat="1" ht="16.899999999999999" customHeight="1">
      <c r="A758" s="35"/>
      <c r="B758" s="40"/>
      <c r="C758" s="280" t="s">
        <v>7625</v>
      </c>
      <c r="D758" s="35"/>
      <c r="E758" s="35"/>
      <c r="F758" s="35"/>
      <c r="G758" s="35"/>
      <c r="H758" s="40"/>
    </row>
    <row r="759" spans="1:8" s="2" customFormat="1" ht="16.899999999999999" customHeight="1">
      <c r="A759" s="35"/>
      <c r="B759" s="40"/>
      <c r="C759" s="278" t="s">
        <v>1199</v>
      </c>
      <c r="D759" s="278" t="s">
        <v>1200</v>
      </c>
      <c r="E759" s="18" t="s">
        <v>297</v>
      </c>
      <c r="F759" s="279">
        <v>4154.9350000000004</v>
      </c>
      <c r="G759" s="35"/>
      <c r="H759" s="40"/>
    </row>
    <row r="760" spans="1:8" s="2" customFormat="1" ht="22.5">
      <c r="A760" s="35"/>
      <c r="B760" s="40"/>
      <c r="C760" s="278" t="s">
        <v>1374</v>
      </c>
      <c r="D760" s="278" t="s">
        <v>1375</v>
      </c>
      <c r="E760" s="18" t="s">
        <v>297</v>
      </c>
      <c r="F760" s="279">
        <v>1356.577</v>
      </c>
      <c r="G760" s="35"/>
      <c r="H760" s="40"/>
    </row>
    <row r="761" spans="1:8" s="2" customFormat="1" ht="16.899999999999999" customHeight="1">
      <c r="A761" s="35"/>
      <c r="B761" s="40"/>
      <c r="C761" s="274" t="s">
        <v>217</v>
      </c>
      <c r="D761" s="275" t="s">
        <v>218</v>
      </c>
      <c r="E761" s="276" t="s">
        <v>1</v>
      </c>
      <c r="F761" s="277">
        <v>502.56400000000002</v>
      </c>
      <c r="G761" s="35"/>
      <c r="H761" s="40"/>
    </row>
    <row r="762" spans="1:8" s="2" customFormat="1" ht="16.899999999999999" customHeight="1">
      <c r="A762" s="35"/>
      <c r="B762" s="40"/>
      <c r="C762" s="278" t="s">
        <v>1</v>
      </c>
      <c r="D762" s="278" t="s">
        <v>1326</v>
      </c>
      <c r="E762" s="18" t="s">
        <v>1</v>
      </c>
      <c r="F762" s="279">
        <v>0</v>
      </c>
      <c r="G762" s="35"/>
      <c r="H762" s="40"/>
    </row>
    <row r="763" spans="1:8" s="2" customFormat="1" ht="16.899999999999999" customHeight="1">
      <c r="A763" s="35"/>
      <c r="B763" s="40"/>
      <c r="C763" s="278" t="s">
        <v>1</v>
      </c>
      <c r="D763" s="278" t="s">
        <v>1327</v>
      </c>
      <c r="E763" s="18" t="s">
        <v>1</v>
      </c>
      <c r="F763" s="279">
        <v>128.75800000000001</v>
      </c>
      <c r="G763" s="35"/>
      <c r="H763" s="40"/>
    </row>
    <row r="764" spans="1:8" s="2" customFormat="1" ht="16.899999999999999" customHeight="1">
      <c r="A764" s="35"/>
      <c r="B764" s="40"/>
      <c r="C764" s="278" t="s">
        <v>1</v>
      </c>
      <c r="D764" s="278" t="s">
        <v>1328</v>
      </c>
      <c r="E764" s="18" t="s">
        <v>1</v>
      </c>
      <c r="F764" s="279">
        <v>128.65</v>
      </c>
      <c r="G764" s="35"/>
      <c r="H764" s="40"/>
    </row>
    <row r="765" spans="1:8" s="2" customFormat="1" ht="16.899999999999999" customHeight="1">
      <c r="A765" s="35"/>
      <c r="B765" s="40"/>
      <c r="C765" s="278" t="s">
        <v>1</v>
      </c>
      <c r="D765" s="278" t="s">
        <v>1329</v>
      </c>
      <c r="E765" s="18" t="s">
        <v>1</v>
      </c>
      <c r="F765" s="279">
        <v>122.578</v>
      </c>
      <c r="G765" s="35"/>
      <c r="H765" s="40"/>
    </row>
    <row r="766" spans="1:8" s="2" customFormat="1" ht="16.899999999999999" customHeight="1">
      <c r="A766" s="35"/>
      <c r="B766" s="40"/>
      <c r="C766" s="278" t="s">
        <v>1</v>
      </c>
      <c r="D766" s="278" t="s">
        <v>1330</v>
      </c>
      <c r="E766" s="18" t="s">
        <v>1</v>
      </c>
      <c r="F766" s="279">
        <v>122.578</v>
      </c>
      <c r="G766" s="35"/>
      <c r="H766" s="40"/>
    </row>
    <row r="767" spans="1:8" s="2" customFormat="1" ht="16.899999999999999" customHeight="1">
      <c r="A767" s="35"/>
      <c r="B767" s="40"/>
      <c r="C767" s="278" t="s">
        <v>217</v>
      </c>
      <c r="D767" s="278" t="s">
        <v>316</v>
      </c>
      <c r="E767" s="18" t="s">
        <v>1</v>
      </c>
      <c r="F767" s="279">
        <v>502.56400000000002</v>
      </c>
      <c r="G767" s="35"/>
      <c r="H767" s="40"/>
    </row>
    <row r="768" spans="1:8" s="2" customFormat="1" ht="16.899999999999999" customHeight="1">
      <c r="A768" s="35"/>
      <c r="B768" s="40"/>
      <c r="C768" s="280" t="s">
        <v>7625</v>
      </c>
      <c r="D768" s="35"/>
      <c r="E768" s="35"/>
      <c r="F768" s="35"/>
      <c r="G768" s="35"/>
      <c r="H768" s="40"/>
    </row>
    <row r="769" spans="1:8" s="2" customFormat="1" ht="22.5">
      <c r="A769" s="35"/>
      <c r="B769" s="40"/>
      <c r="C769" s="278" t="s">
        <v>1323</v>
      </c>
      <c r="D769" s="278" t="s">
        <v>1324</v>
      </c>
      <c r="E769" s="18" t="s">
        <v>297</v>
      </c>
      <c r="F769" s="279">
        <v>1198.729</v>
      </c>
      <c r="G769" s="35"/>
      <c r="H769" s="40"/>
    </row>
    <row r="770" spans="1:8" s="2" customFormat="1" ht="16.899999999999999" customHeight="1">
      <c r="A770" s="35"/>
      <c r="B770" s="40"/>
      <c r="C770" s="278" t="s">
        <v>1199</v>
      </c>
      <c r="D770" s="278" t="s">
        <v>1200</v>
      </c>
      <c r="E770" s="18" t="s">
        <v>297</v>
      </c>
      <c r="F770" s="279">
        <v>4154.9350000000004</v>
      </c>
      <c r="G770" s="35"/>
      <c r="H770" s="40"/>
    </row>
    <row r="771" spans="1:8" s="2" customFormat="1" ht="22.5">
      <c r="A771" s="35"/>
      <c r="B771" s="40"/>
      <c r="C771" s="278" t="s">
        <v>1350</v>
      </c>
      <c r="D771" s="278" t="s">
        <v>1351</v>
      </c>
      <c r="E771" s="18" t="s">
        <v>297</v>
      </c>
      <c r="F771" s="279">
        <v>548.76400000000001</v>
      </c>
      <c r="G771" s="35"/>
      <c r="H771" s="40"/>
    </row>
    <row r="772" spans="1:8" s="2" customFormat="1" ht="22.5">
      <c r="A772" s="35"/>
      <c r="B772" s="40"/>
      <c r="C772" s="278" t="s">
        <v>1374</v>
      </c>
      <c r="D772" s="278" t="s">
        <v>1375</v>
      </c>
      <c r="E772" s="18" t="s">
        <v>297</v>
      </c>
      <c r="F772" s="279">
        <v>1356.577</v>
      </c>
      <c r="G772" s="35"/>
      <c r="H772" s="40"/>
    </row>
    <row r="773" spans="1:8" s="2" customFormat="1" ht="16.899999999999999" customHeight="1">
      <c r="A773" s="35"/>
      <c r="B773" s="40"/>
      <c r="C773" s="274" t="s">
        <v>220</v>
      </c>
      <c r="D773" s="275" t="s">
        <v>221</v>
      </c>
      <c r="E773" s="276" t="s">
        <v>1</v>
      </c>
      <c r="F773" s="277">
        <v>101.7</v>
      </c>
      <c r="G773" s="35"/>
      <c r="H773" s="40"/>
    </row>
    <row r="774" spans="1:8" s="2" customFormat="1" ht="16.899999999999999" customHeight="1">
      <c r="A774" s="35"/>
      <c r="B774" s="40"/>
      <c r="C774" s="278" t="s">
        <v>1</v>
      </c>
      <c r="D774" s="278" t="s">
        <v>221</v>
      </c>
      <c r="E774" s="18" t="s">
        <v>1</v>
      </c>
      <c r="F774" s="279">
        <v>0</v>
      </c>
      <c r="G774" s="35"/>
      <c r="H774" s="40"/>
    </row>
    <row r="775" spans="1:8" s="2" customFormat="1" ht="16.899999999999999" customHeight="1">
      <c r="A775" s="35"/>
      <c r="B775" s="40"/>
      <c r="C775" s="278" t="s">
        <v>1</v>
      </c>
      <c r="D775" s="278" t="s">
        <v>1339</v>
      </c>
      <c r="E775" s="18" t="s">
        <v>1</v>
      </c>
      <c r="F775" s="279">
        <v>29.7</v>
      </c>
      <c r="G775" s="35"/>
      <c r="H775" s="40"/>
    </row>
    <row r="776" spans="1:8" s="2" customFormat="1" ht="16.899999999999999" customHeight="1">
      <c r="A776" s="35"/>
      <c r="B776" s="40"/>
      <c r="C776" s="278" t="s">
        <v>1</v>
      </c>
      <c r="D776" s="278" t="s">
        <v>1340</v>
      </c>
      <c r="E776" s="18" t="s">
        <v>1</v>
      </c>
      <c r="F776" s="279">
        <v>72</v>
      </c>
      <c r="G776" s="35"/>
      <c r="H776" s="40"/>
    </row>
    <row r="777" spans="1:8" s="2" customFormat="1" ht="16.899999999999999" customHeight="1">
      <c r="A777" s="35"/>
      <c r="B777" s="40"/>
      <c r="C777" s="278" t="s">
        <v>220</v>
      </c>
      <c r="D777" s="278" t="s">
        <v>316</v>
      </c>
      <c r="E777" s="18" t="s">
        <v>1</v>
      </c>
      <c r="F777" s="279">
        <v>101.7</v>
      </c>
      <c r="G777" s="35"/>
      <c r="H777" s="40"/>
    </row>
    <row r="778" spans="1:8" s="2" customFormat="1" ht="16.899999999999999" customHeight="1">
      <c r="A778" s="35"/>
      <c r="B778" s="40"/>
      <c r="C778" s="280" t="s">
        <v>7625</v>
      </c>
      <c r="D778" s="35"/>
      <c r="E778" s="35"/>
      <c r="F778" s="35"/>
      <c r="G778" s="35"/>
      <c r="H778" s="40"/>
    </row>
    <row r="779" spans="1:8" s="2" customFormat="1" ht="22.5">
      <c r="A779" s="35"/>
      <c r="B779" s="40"/>
      <c r="C779" s="278" t="s">
        <v>1323</v>
      </c>
      <c r="D779" s="278" t="s">
        <v>1324</v>
      </c>
      <c r="E779" s="18" t="s">
        <v>297</v>
      </c>
      <c r="F779" s="279">
        <v>1198.729</v>
      </c>
      <c r="G779" s="35"/>
      <c r="H779" s="40"/>
    </row>
    <row r="780" spans="1:8" s="2" customFormat="1" ht="16.899999999999999" customHeight="1">
      <c r="A780" s="35"/>
      <c r="B780" s="40"/>
      <c r="C780" s="278" t="s">
        <v>1199</v>
      </c>
      <c r="D780" s="278" t="s">
        <v>1200</v>
      </c>
      <c r="E780" s="18" t="s">
        <v>297</v>
      </c>
      <c r="F780" s="279">
        <v>4154.9350000000004</v>
      </c>
      <c r="G780" s="35"/>
      <c r="H780" s="40"/>
    </row>
    <row r="781" spans="1:8" s="2" customFormat="1" ht="22.5">
      <c r="A781" s="35"/>
      <c r="B781" s="40"/>
      <c r="C781" s="278" t="s">
        <v>1374</v>
      </c>
      <c r="D781" s="278" t="s">
        <v>1375</v>
      </c>
      <c r="E781" s="18" t="s">
        <v>297</v>
      </c>
      <c r="F781" s="279">
        <v>1356.577</v>
      </c>
      <c r="G781" s="35"/>
      <c r="H781" s="40"/>
    </row>
    <row r="782" spans="1:8" s="2" customFormat="1" ht="22.5">
      <c r="A782" s="35"/>
      <c r="B782" s="40"/>
      <c r="C782" s="278" t="s">
        <v>2915</v>
      </c>
      <c r="D782" s="278" t="s">
        <v>2916</v>
      </c>
      <c r="E782" s="18" t="s">
        <v>297</v>
      </c>
      <c r="F782" s="279">
        <v>1844.201</v>
      </c>
      <c r="G782" s="35"/>
      <c r="H782" s="40"/>
    </row>
    <row r="783" spans="1:8" s="2" customFormat="1" ht="16.899999999999999" customHeight="1">
      <c r="A783" s="35"/>
      <c r="B783" s="40"/>
      <c r="C783" s="274" t="s">
        <v>223</v>
      </c>
      <c r="D783" s="275" t="s">
        <v>224</v>
      </c>
      <c r="E783" s="276" t="s">
        <v>1</v>
      </c>
      <c r="F783" s="277">
        <v>95.28</v>
      </c>
      <c r="G783" s="35"/>
      <c r="H783" s="40"/>
    </row>
    <row r="784" spans="1:8" s="2" customFormat="1" ht="16.899999999999999" customHeight="1">
      <c r="A784" s="35"/>
      <c r="B784" s="40"/>
      <c r="C784" s="278" t="s">
        <v>1</v>
      </c>
      <c r="D784" s="278" t="s">
        <v>224</v>
      </c>
      <c r="E784" s="18" t="s">
        <v>1</v>
      </c>
      <c r="F784" s="279">
        <v>0</v>
      </c>
      <c r="G784" s="35"/>
      <c r="H784" s="40"/>
    </row>
    <row r="785" spans="1:8" s="2" customFormat="1" ht="16.899999999999999" customHeight="1">
      <c r="A785" s="35"/>
      <c r="B785" s="40"/>
      <c r="C785" s="278" t="s">
        <v>1</v>
      </c>
      <c r="D785" s="278" t="s">
        <v>1313</v>
      </c>
      <c r="E785" s="18" t="s">
        <v>1</v>
      </c>
      <c r="F785" s="279">
        <v>23.82</v>
      </c>
      <c r="G785" s="35"/>
      <c r="H785" s="40"/>
    </row>
    <row r="786" spans="1:8" s="2" customFormat="1" ht="16.899999999999999" customHeight="1">
      <c r="A786" s="35"/>
      <c r="B786" s="40"/>
      <c r="C786" s="278" t="s">
        <v>1</v>
      </c>
      <c r="D786" s="278" t="s">
        <v>1314</v>
      </c>
      <c r="E786" s="18" t="s">
        <v>1</v>
      </c>
      <c r="F786" s="279">
        <v>23.82</v>
      </c>
      <c r="G786" s="35"/>
      <c r="H786" s="40"/>
    </row>
    <row r="787" spans="1:8" s="2" customFormat="1" ht="16.899999999999999" customHeight="1">
      <c r="A787" s="35"/>
      <c r="B787" s="40"/>
      <c r="C787" s="278" t="s">
        <v>1</v>
      </c>
      <c r="D787" s="278" t="s">
        <v>1315</v>
      </c>
      <c r="E787" s="18" t="s">
        <v>1</v>
      </c>
      <c r="F787" s="279">
        <v>23.82</v>
      </c>
      <c r="G787" s="35"/>
      <c r="H787" s="40"/>
    </row>
    <row r="788" spans="1:8" s="2" customFormat="1" ht="16.899999999999999" customHeight="1">
      <c r="A788" s="35"/>
      <c r="B788" s="40"/>
      <c r="C788" s="278" t="s">
        <v>1</v>
      </c>
      <c r="D788" s="278" t="s">
        <v>1316</v>
      </c>
      <c r="E788" s="18" t="s">
        <v>1</v>
      </c>
      <c r="F788" s="279">
        <v>23.82</v>
      </c>
      <c r="G788" s="35"/>
      <c r="H788" s="40"/>
    </row>
    <row r="789" spans="1:8" s="2" customFormat="1" ht="16.899999999999999" customHeight="1">
      <c r="A789" s="35"/>
      <c r="B789" s="40"/>
      <c r="C789" s="278" t="s">
        <v>223</v>
      </c>
      <c r="D789" s="278" t="s">
        <v>316</v>
      </c>
      <c r="E789" s="18" t="s">
        <v>1</v>
      </c>
      <c r="F789" s="279">
        <v>95.28</v>
      </c>
      <c r="G789" s="35"/>
      <c r="H789" s="40"/>
    </row>
    <row r="790" spans="1:8" s="2" customFormat="1" ht="16.899999999999999" customHeight="1">
      <c r="A790" s="35"/>
      <c r="B790" s="40"/>
      <c r="C790" s="280" t="s">
        <v>7625</v>
      </c>
      <c r="D790" s="35"/>
      <c r="E790" s="35"/>
      <c r="F790" s="35"/>
      <c r="G790" s="35"/>
      <c r="H790" s="40"/>
    </row>
    <row r="791" spans="1:8" s="2" customFormat="1" ht="22.5">
      <c r="A791" s="35"/>
      <c r="B791" s="40"/>
      <c r="C791" s="278" t="s">
        <v>1310</v>
      </c>
      <c r="D791" s="278" t="s">
        <v>1311</v>
      </c>
      <c r="E791" s="18" t="s">
        <v>297</v>
      </c>
      <c r="F791" s="279">
        <v>95.28</v>
      </c>
      <c r="G791" s="35"/>
      <c r="H791" s="40"/>
    </row>
    <row r="792" spans="1:8" s="2" customFormat="1" ht="16.899999999999999" customHeight="1">
      <c r="A792" s="35"/>
      <c r="B792" s="40"/>
      <c r="C792" s="278" t="s">
        <v>1199</v>
      </c>
      <c r="D792" s="278" t="s">
        <v>1200</v>
      </c>
      <c r="E792" s="18" t="s">
        <v>297</v>
      </c>
      <c r="F792" s="279">
        <v>4154.9350000000004</v>
      </c>
      <c r="G792" s="35"/>
      <c r="H792" s="40"/>
    </row>
    <row r="793" spans="1:8" s="2" customFormat="1" ht="22.5">
      <c r="A793" s="35"/>
      <c r="B793" s="40"/>
      <c r="C793" s="278" t="s">
        <v>1374</v>
      </c>
      <c r="D793" s="278" t="s">
        <v>1375</v>
      </c>
      <c r="E793" s="18" t="s">
        <v>297</v>
      </c>
      <c r="F793" s="279">
        <v>1356.577</v>
      </c>
      <c r="G793" s="35"/>
      <c r="H793" s="40"/>
    </row>
    <row r="794" spans="1:8" s="2" customFormat="1" ht="24">
      <c r="A794" s="35"/>
      <c r="B794" s="40"/>
      <c r="C794" s="274" t="s">
        <v>226</v>
      </c>
      <c r="D794" s="275" t="s">
        <v>227</v>
      </c>
      <c r="E794" s="276" t="s">
        <v>1</v>
      </c>
      <c r="F794" s="277">
        <v>3.9569999999999999</v>
      </c>
      <c r="G794" s="35"/>
      <c r="H794" s="40"/>
    </row>
    <row r="795" spans="1:8" s="2" customFormat="1" ht="22.5">
      <c r="A795" s="35"/>
      <c r="B795" s="40"/>
      <c r="C795" s="278" t="s">
        <v>1</v>
      </c>
      <c r="D795" s="278" t="s">
        <v>227</v>
      </c>
      <c r="E795" s="18" t="s">
        <v>1</v>
      </c>
      <c r="F795" s="279">
        <v>0</v>
      </c>
      <c r="G795" s="35"/>
      <c r="H795" s="40"/>
    </row>
    <row r="796" spans="1:8" s="2" customFormat="1" ht="16.899999999999999" customHeight="1">
      <c r="A796" s="35"/>
      <c r="B796" s="40"/>
      <c r="C796" s="278" t="s">
        <v>1</v>
      </c>
      <c r="D796" s="278" t="s">
        <v>1293</v>
      </c>
      <c r="E796" s="18" t="s">
        <v>1</v>
      </c>
      <c r="F796" s="279">
        <v>8.07</v>
      </c>
      <c r="G796" s="35"/>
      <c r="H796" s="40"/>
    </row>
    <row r="797" spans="1:8" s="2" customFormat="1" ht="16.899999999999999" customHeight="1">
      <c r="A797" s="35"/>
      <c r="B797" s="40"/>
      <c r="C797" s="278" t="s">
        <v>1</v>
      </c>
      <c r="D797" s="278" t="s">
        <v>1294</v>
      </c>
      <c r="E797" s="18" t="s">
        <v>1</v>
      </c>
      <c r="F797" s="279">
        <v>-4.1130000000000004</v>
      </c>
      <c r="G797" s="35"/>
      <c r="H797" s="40"/>
    </row>
    <row r="798" spans="1:8" s="2" customFormat="1" ht="16.899999999999999" customHeight="1">
      <c r="A798" s="35"/>
      <c r="B798" s="40"/>
      <c r="C798" s="278" t="s">
        <v>226</v>
      </c>
      <c r="D798" s="278" t="s">
        <v>316</v>
      </c>
      <c r="E798" s="18" t="s">
        <v>1</v>
      </c>
      <c r="F798" s="279">
        <v>3.9569999999999999</v>
      </c>
      <c r="G798" s="35"/>
      <c r="H798" s="40"/>
    </row>
    <row r="799" spans="1:8" s="2" customFormat="1" ht="16.899999999999999" customHeight="1">
      <c r="A799" s="35"/>
      <c r="B799" s="40"/>
      <c r="C799" s="280" t="s">
        <v>7625</v>
      </c>
      <c r="D799" s="35"/>
      <c r="E799" s="35"/>
      <c r="F799" s="35"/>
      <c r="G799" s="35"/>
      <c r="H799" s="40"/>
    </row>
    <row r="800" spans="1:8" s="2" customFormat="1" ht="22.5">
      <c r="A800" s="35"/>
      <c r="B800" s="40"/>
      <c r="C800" s="278" t="s">
        <v>1276</v>
      </c>
      <c r="D800" s="278" t="s">
        <v>1277</v>
      </c>
      <c r="E800" s="18" t="s">
        <v>297</v>
      </c>
      <c r="F800" s="279">
        <v>473.30900000000003</v>
      </c>
      <c r="G800" s="35"/>
      <c r="H800" s="40"/>
    </row>
    <row r="801" spans="1:8" s="2" customFormat="1" ht="16.899999999999999" customHeight="1">
      <c r="A801" s="35"/>
      <c r="B801" s="40"/>
      <c r="C801" s="278" t="s">
        <v>1199</v>
      </c>
      <c r="D801" s="278" t="s">
        <v>1200</v>
      </c>
      <c r="E801" s="18" t="s">
        <v>297</v>
      </c>
      <c r="F801" s="279">
        <v>4154.9350000000004</v>
      </c>
      <c r="G801" s="35"/>
      <c r="H801" s="40"/>
    </row>
    <row r="802" spans="1:8" s="2" customFormat="1" ht="22.5">
      <c r="A802" s="35"/>
      <c r="B802" s="40"/>
      <c r="C802" s="278" t="s">
        <v>1301</v>
      </c>
      <c r="D802" s="278" t="s">
        <v>1302</v>
      </c>
      <c r="E802" s="18" t="s">
        <v>297</v>
      </c>
      <c r="F802" s="279">
        <v>473.30900000000003</v>
      </c>
      <c r="G802" s="35"/>
      <c r="H802" s="40"/>
    </row>
    <row r="803" spans="1:8" s="2" customFormat="1" ht="22.5">
      <c r="A803" s="35"/>
      <c r="B803" s="40"/>
      <c r="C803" s="278" t="s">
        <v>1370</v>
      </c>
      <c r="D803" s="278" t="s">
        <v>1371</v>
      </c>
      <c r="E803" s="18" t="s">
        <v>297</v>
      </c>
      <c r="F803" s="279">
        <v>473.30900000000003</v>
      </c>
      <c r="G803" s="35"/>
      <c r="H803" s="40"/>
    </row>
    <row r="804" spans="1:8" s="2" customFormat="1" ht="22.5">
      <c r="A804" s="35"/>
      <c r="B804" s="40"/>
      <c r="C804" s="278" t="s">
        <v>2915</v>
      </c>
      <c r="D804" s="278" t="s">
        <v>2916</v>
      </c>
      <c r="E804" s="18" t="s">
        <v>297</v>
      </c>
      <c r="F804" s="279">
        <v>1844.201</v>
      </c>
      <c r="G804" s="35"/>
      <c r="H804" s="40"/>
    </row>
    <row r="805" spans="1:8" s="2" customFormat="1" ht="16.899999999999999" customHeight="1">
      <c r="A805" s="35"/>
      <c r="B805" s="40"/>
      <c r="C805" s="274" t="s">
        <v>229</v>
      </c>
      <c r="D805" s="275" t="s">
        <v>230</v>
      </c>
      <c r="E805" s="276" t="s">
        <v>1</v>
      </c>
      <c r="F805" s="277">
        <v>45.469000000000001</v>
      </c>
      <c r="G805" s="35"/>
      <c r="H805" s="40"/>
    </row>
    <row r="806" spans="1:8" s="2" customFormat="1" ht="16.899999999999999" customHeight="1">
      <c r="A806" s="35"/>
      <c r="B806" s="40"/>
      <c r="C806" s="278" t="s">
        <v>1</v>
      </c>
      <c r="D806" s="278" t="s">
        <v>230</v>
      </c>
      <c r="E806" s="18" t="s">
        <v>1</v>
      </c>
      <c r="F806" s="279">
        <v>0</v>
      </c>
      <c r="G806" s="35"/>
      <c r="H806" s="40"/>
    </row>
    <row r="807" spans="1:8" s="2" customFormat="1" ht="16.899999999999999" customHeight="1">
      <c r="A807" s="35"/>
      <c r="B807" s="40"/>
      <c r="C807" s="278" t="s">
        <v>1</v>
      </c>
      <c r="D807" s="278" t="s">
        <v>1342</v>
      </c>
      <c r="E807" s="18" t="s">
        <v>1</v>
      </c>
      <c r="F807" s="279">
        <v>82.63</v>
      </c>
      <c r="G807" s="35"/>
      <c r="H807" s="40"/>
    </row>
    <row r="808" spans="1:8" s="2" customFormat="1" ht="16.899999999999999" customHeight="1">
      <c r="A808" s="35"/>
      <c r="B808" s="40"/>
      <c r="C808" s="278" t="s">
        <v>1</v>
      </c>
      <c r="D808" s="278" t="s">
        <v>1343</v>
      </c>
      <c r="E808" s="18" t="s">
        <v>1</v>
      </c>
      <c r="F808" s="279">
        <v>-37.161000000000001</v>
      </c>
      <c r="G808" s="35"/>
      <c r="H808" s="40"/>
    </row>
    <row r="809" spans="1:8" s="2" customFormat="1" ht="16.899999999999999" customHeight="1">
      <c r="A809" s="35"/>
      <c r="B809" s="40"/>
      <c r="C809" s="278" t="s">
        <v>229</v>
      </c>
      <c r="D809" s="278" t="s">
        <v>316</v>
      </c>
      <c r="E809" s="18" t="s">
        <v>1</v>
      </c>
      <c r="F809" s="279">
        <v>45.469000000000001</v>
      </c>
      <c r="G809" s="35"/>
      <c r="H809" s="40"/>
    </row>
    <row r="810" spans="1:8" s="2" customFormat="1" ht="16.899999999999999" customHeight="1">
      <c r="A810" s="35"/>
      <c r="B810" s="40"/>
      <c r="C810" s="280" t="s">
        <v>7625</v>
      </c>
      <c r="D810" s="35"/>
      <c r="E810" s="35"/>
      <c r="F810" s="35"/>
      <c r="G810" s="35"/>
      <c r="H810" s="40"/>
    </row>
    <row r="811" spans="1:8" s="2" customFormat="1" ht="22.5">
      <c r="A811" s="35"/>
      <c r="B811" s="40"/>
      <c r="C811" s="278" t="s">
        <v>1323</v>
      </c>
      <c r="D811" s="278" t="s">
        <v>1324</v>
      </c>
      <c r="E811" s="18" t="s">
        <v>297</v>
      </c>
      <c r="F811" s="279">
        <v>1198.729</v>
      </c>
      <c r="G811" s="35"/>
      <c r="H811" s="40"/>
    </row>
    <row r="812" spans="1:8" s="2" customFormat="1" ht="16.899999999999999" customHeight="1">
      <c r="A812" s="35"/>
      <c r="B812" s="40"/>
      <c r="C812" s="278" t="s">
        <v>1199</v>
      </c>
      <c r="D812" s="278" t="s">
        <v>1200</v>
      </c>
      <c r="E812" s="18" t="s">
        <v>297</v>
      </c>
      <c r="F812" s="279">
        <v>4154.9350000000004</v>
      </c>
      <c r="G812" s="35"/>
      <c r="H812" s="40"/>
    </row>
    <row r="813" spans="1:8" s="2" customFormat="1" ht="22.5">
      <c r="A813" s="35"/>
      <c r="B813" s="40"/>
      <c r="C813" s="278" t="s">
        <v>1374</v>
      </c>
      <c r="D813" s="278" t="s">
        <v>1375</v>
      </c>
      <c r="E813" s="18" t="s">
        <v>297</v>
      </c>
      <c r="F813" s="279">
        <v>1356.577</v>
      </c>
      <c r="G813" s="35"/>
      <c r="H813" s="40"/>
    </row>
    <row r="814" spans="1:8" s="2" customFormat="1" ht="22.5">
      <c r="A814" s="35"/>
      <c r="B814" s="40"/>
      <c r="C814" s="278" t="s">
        <v>2915</v>
      </c>
      <c r="D814" s="278" t="s">
        <v>2916</v>
      </c>
      <c r="E814" s="18" t="s">
        <v>297</v>
      </c>
      <c r="F814" s="279">
        <v>1844.201</v>
      </c>
      <c r="G814" s="35"/>
      <c r="H814" s="40"/>
    </row>
    <row r="815" spans="1:8" s="2" customFormat="1" ht="24">
      <c r="A815" s="35"/>
      <c r="B815" s="40"/>
      <c r="C815" s="274" t="s">
        <v>232</v>
      </c>
      <c r="D815" s="275" t="s">
        <v>233</v>
      </c>
      <c r="E815" s="276" t="s">
        <v>1</v>
      </c>
      <c r="F815" s="277">
        <v>46.2</v>
      </c>
      <c r="G815" s="35"/>
      <c r="H815" s="40"/>
    </row>
    <row r="816" spans="1:8" s="2" customFormat="1" ht="16.899999999999999" customHeight="1">
      <c r="A816" s="35"/>
      <c r="B816" s="40"/>
      <c r="C816" s="278" t="s">
        <v>1</v>
      </c>
      <c r="D816" s="278" t="s">
        <v>233</v>
      </c>
      <c r="E816" s="18" t="s">
        <v>1</v>
      </c>
      <c r="F816" s="279">
        <v>0</v>
      </c>
      <c r="G816" s="35"/>
      <c r="H816" s="40"/>
    </row>
    <row r="817" spans="1:8" s="2" customFormat="1" ht="16.899999999999999" customHeight="1">
      <c r="A817" s="35"/>
      <c r="B817" s="40"/>
      <c r="C817" s="278" t="s">
        <v>1</v>
      </c>
      <c r="D817" s="278" t="s">
        <v>1341</v>
      </c>
      <c r="E817" s="18" t="s">
        <v>1</v>
      </c>
      <c r="F817" s="279">
        <v>46.2</v>
      </c>
      <c r="G817" s="35"/>
      <c r="H817" s="40"/>
    </row>
    <row r="818" spans="1:8" s="2" customFormat="1" ht="16.899999999999999" customHeight="1">
      <c r="A818" s="35"/>
      <c r="B818" s="40"/>
      <c r="C818" s="278" t="s">
        <v>232</v>
      </c>
      <c r="D818" s="278" t="s">
        <v>316</v>
      </c>
      <c r="E818" s="18" t="s">
        <v>1</v>
      </c>
      <c r="F818" s="279">
        <v>46.2</v>
      </c>
      <c r="G818" s="35"/>
      <c r="H818" s="40"/>
    </row>
    <row r="819" spans="1:8" s="2" customFormat="1" ht="16.899999999999999" customHeight="1">
      <c r="A819" s="35"/>
      <c r="B819" s="40"/>
      <c r="C819" s="280" t="s">
        <v>7625</v>
      </c>
      <c r="D819" s="35"/>
      <c r="E819" s="35"/>
      <c r="F819" s="35"/>
      <c r="G819" s="35"/>
      <c r="H819" s="40"/>
    </row>
    <row r="820" spans="1:8" s="2" customFormat="1" ht="22.5">
      <c r="A820" s="35"/>
      <c r="B820" s="40"/>
      <c r="C820" s="278" t="s">
        <v>1323</v>
      </c>
      <c r="D820" s="278" t="s">
        <v>1324</v>
      </c>
      <c r="E820" s="18" t="s">
        <v>297</v>
      </c>
      <c r="F820" s="279">
        <v>1198.729</v>
      </c>
      <c r="G820" s="35"/>
      <c r="H820" s="40"/>
    </row>
    <row r="821" spans="1:8" s="2" customFormat="1" ht="16.899999999999999" customHeight="1">
      <c r="A821" s="35"/>
      <c r="B821" s="40"/>
      <c r="C821" s="278" t="s">
        <v>1199</v>
      </c>
      <c r="D821" s="278" t="s">
        <v>1200</v>
      </c>
      <c r="E821" s="18" t="s">
        <v>297</v>
      </c>
      <c r="F821" s="279">
        <v>4154.9350000000004</v>
      </c>
      <c r="G821" s="35"/>
      <c r="H821" s="40"/>
    </row>
    <row r="822" spans="1:8" s="2" customFormat="1" ht="22.5">
      <c r="A822" s="35"/>
      <c r="B822" s="40"/>
      <c r="C822" s="278" t="s">
        <v>1350</v>
      </c>
      <c r="D822" s="278" t="s">
        <v>1351</v>
      </c>
      <c r="E822" s="18" t="s">
        <v>297</v>
      </c>
      <c r="F822" s="279">
        <v>548.76400000000001</v>
      </c>
      <c r="G822" s="35"/>
      <c r="H822" s="40"/>
    </row>
    <row r="823" spans="1:8" s="2" customFormat="1" ht="22.5">
      <c r="A823" s="35"/>
      <c r="B823" s="40"/>
      <c r="C823" s="278" t="s">
        <v>1374</v>
      </c>
      <c r="D823" s="278" t="s">
        <v>1375</v>
      </c>
      <c r="E823" s="18" t="s">
        <v>297</v>
      </c>
      <c r="F823" s="279">
        <v>1356.577</v>
      </c>
      <c r="G823" s="35"/>
      <c r="H823" s="40"/>
    </row>
    <row r="824" spans="1:8" s="2" customFormat="1" ht="22.5">
      <c r="A824" s="35"/>
      <c r="B824" s="40"/>
      <c r="C824" s="278" t="s">
        <v>2915</v>
      </c>
      <c r="D824" s="278" t="s">
        <v>2916</v>
      </c>
      <c r="E824" s="18" t="s">
        <v>297</v>
      </c>
      <c r="F824" s="279">
        <v>1844.201</v>
      </c>
      <c r="G824" s="35"/>
      <c r="H824" s="40"/>
    </row>
    <row r="825" spans="1:8" s="2" customFormat="1" ht="16.899999999999999" customHeight="1">
      <c r="A825" s="35"/>
      <c r="B825" s="40"/>
      <c r="C825" s="274" t="s">
        <v>235</v>
      </c>
      <c r="D825" s="275" t="s">
        <v>236</v>
      </c>
      <c r="E825" s="276" t="s">
        <v>1</v>
      </c>
      <c r="F825" s="277">
        <v>3525.1289999999999</v>
      </c>
      <c r="G825" s="35"/>
      <c r="H825" s="40"/>
    </row>
    <row r="826" spans="1:8" s="2" customFormat="1" ht="16.899999999999999" customHeight="1">
      <c r="A826" s="35"/>
      <c r="B826" s="40"/>
      <c r="C826" s="278" t="s">
        <v>1</v>
      </c>
      <c r="D826" s="278" t="s">
        <v>1596</v>
      </c>
      <c r="E826" s="18" t="s">
        <v>1</v>
      </c>
      <c r="F826" s="279">
        <v>0</v>
      </c>
      <c r="G826" s="35"/>
      <c r="H826" s="40"/>
    </row>
    <row r="827" spans="1:8" s="2" customFormat="1" ht="16.899999999999999" customHeight="1">
      <c r="A827" s="35"/>
      <c r="B827" s="40"/>
      <c r="C827" s="278" t="s">
        <v>1</v>
      </c>
      <c r="D827" s="278" t="s">
        <v>1597</v>
      </c>
      <c r="E827" s="18" t="s">
        <v>1</v>
      </c>
      <c r="F827" s="279">
        <v>2934.3389999999999</v>
      </c>
      <c r="G827" s="35"/>
      <c r="H827" s="40"/>
    </row>
    <row r="828" spans="1:8" s="2" customFormat="1" ht="16.899999999999999" customHeight="1">
      <c r="A828" s="35"/>
      <c r="B828" s="40"/>
      <c r="C828" s="278" t="s">
        <v>1</v>
      </c>
      <c r="D828" s="278" t="s">
        <v>1598</v>
      </c>
      <c r="E828" s="18" t="s">
        <v>1</v>
      </c>
      <c r="F828" s="279">
        <v>590.79</v>
      </c>
      <c r="G828" s="35"/>
      <c r="H828" s="40"/>
    </row>
    <row r="829" spans="1:8" s="2" customFormat="1" ht="16.899999999999999" customHeight="1">
      <c r="A829" s="35"/>
      <c r="B829" s="40"/>
      <c r="C829" s="278" t="s">
        <v>235</v>
      </c>
      <c r="D829" s="278" t="s">
        <v>316</v>
      </c>
      <c r="E829" s="18" t="s">
        <v>1</v>
      </c>
      <c r="F829" s="279">
        <v>3525.1289999999999</v>
      </c>
      <c r="G829" s="35"/>
      <c r="H829" s="40"/>
    </row>
    <row r="830" spans="1:8" s="2" customFormat="1" ht="16.899999999999999" customHeight="1">
      <c r="A830" s="35"/>
      <c r="B830" s="40"/>
      <c r="C830" s="280" t="s">
        <v>7625</v>
      </c>
      <c r="D830" s="35"/>
      <c r="E830" s="35"/>
      <c r="F830" s="35"/>
      <c r="G830" s="35"/>
      <c r="H830" s="40"/>
    </row>
    <row r="831" spans="1:8" s="2" customFormat="1" ht="16.899999999999999" customHeight="1">
      <c r="A831" s="35"/>
      <c r="B831" s="40"/>
      <c r="C831" s="278" t="s">
        <v>1593</v>
      </c>
      <c r="D831" s="278" t="s">
        <v>1594</v>
      </c>
      <c r="E831" s="18" t="s">
        <v>297</v>
      </c>
      <c r="F831" s="279">
        <v>4112.973</v>
      </c>
      <c r="G831" s="35"/>
      <c r="H831" s="40"/>
    </row>
    <row r="832" spans="1:8" s="2" customFormat="1" ht="22.5">
      <c r="A832" s="35"/>
      <c r="B832" s="40"/>
      <c r="C832" s="278" t="s">
        <v>1694</v>
      </c>
      <c r="D832" s="278" t="s">
        <v>1695</v>
      </c>
      <c r="E832" s="18" t="s">
        <v>297</v>
      </c>
      <c r="F832" s="279">
        <v>3103.1289999999999</v>
      </c>
      <c r="G832" s="35"/>
      <c r="H832" s="40"/>
    </row>
    <row r="833" spans="1:8" s="2" customFormat="1" ht="22.5">
      <c r="A833" s="35"/>
      <c r="B833" s="40"/>
      <c r="C833" s="278" t="s">
        <v>1714</v>
      </c>
      <c r="D833" s="278" t="s">
        <v>1715</v>
      </c>
      <c r="E833" s="18" t="s">
        <v>297</v>
      </c>
      <c r="F833" s="279">
        <v>3103.1289999999999</v>
      </c>
      <c r="G833" s="35"/>
      <c r="H833" s="40"/>
    </row>
    <row r="834" spans="1:8" s="2" customFormat="1" ht="16.899999999999999" customHeight="1">
      <c r="A834" s="35"/>
      <c r="B834" s="40"/>
      <c r="C834" s="278" t="s">
        <v>1723</v>
      </c>
      <c r="D834" s="278" t="s">
        <v>1724</v>
      </c>
      <c r="E834" s="18" t="s">
        <v>297</v>
      </c>
      <c r="F834" s="279">
        <v>3103.1289999999999</v>
      </c>
      <c r="G834" s="35"/>
      <c r="H834" s="40"/>
    </row>
    <row r="835" spans="1:8" s="2" customFormat="1" ht="16.899999999999999" customHeight="1">
      <c r="A835" s="35"/>
      <c r="B835" s="40"/>
      <c r="C835" s="278" t="s">
        <v>1732</v>
      </c>
      <c r="D835" s="278" t="s">
        <v>1733</v>
      </c>
      <c r="E835" s="18" t="s">
        <v>297</v>
      </c>
      <c r="F835" s="279">
        <v>3103.1289999999999</v>
      </c>
      <c r="G835" s="35"/>
      <c r="H835" s="40"/>
    </row>
    <row r="836" spans="1:8" s="2" customFormat="1" ht="16.899999999999999" customHeight="1">
      <c r="A836" s="35"/>
      <c r="B836" s="40"/>
      <c r="C836" s="278" t="s">
        <v>1823</v>
      </c>
      <c r="D836" s="278" t="s">
        <v>1824</v>
      </c>
      <c r="E836" s="18" t="s">
        <v>297</v>
      </c>
      <c r="F836" s="279">
        <v>3530.3789999999999</v>
      </c>
      <c r="G836" s="35"/>
      <c r="H836" s="40"/>
    </row>
    <row r="837" spans="1:8" s="2" customFormat="1" ht="16.899999999999999" customHeight="1">
      <c r="A837" s="35"/>
      <c r="B837" s="40"/>
      <c r="C837" s="278" t="s">
        <v>1839</v>
      </c>
      <c r="D837" s="278" t="s">
        <v>1840</v>
      </c>
      <c r="E837" s="18" t="s">
        <v>297</v>
      </c>
      <c r="F837" s="279">
        <v>3525.1289999999999</v>
      </c>
      <c r="G837" s="35"/>
      <c r="H837" s="40"/>
    </row>
    <row r="838" spans="1:8" s="2" customFormat="1" ht="16.899999999999999" customHeight="1">
      <c r="A838" s="35"/>
      <c r="B838" s="40"/>
      <c r="C838" s="278" t="s">
        <v>1871</v>
      </c>
      <c r="D838" s="278" t="s">
        <v>1872</v>
      </c>
      <c r="E838" s="18" t="s">
        <v>297</v>
      </c>
      <c r="F838" s="279">
        <v>3525.1289999999999</v>
      </c>
      <c r="G838" s="35"/>
      <c r="H838" s="40"/>
    </row>
    <row r="839" spans="1:8" s="2" customFormat="1" ht="16.899999999999999" customHeight="1">
      <c r="A839" s="35"/>
      <c r="B839" s="40"/>
      <c r="C839" s="278" t="s">
        <v>1736</v>
      </c>
      <c r="D839" s="278" t="s">
        <v>1737</v>
      </c>
      <c r="E839" s="18" t="s">
        <v>1738</v>
      </c>
      <c r="F839" s="279">
        <v>155.15600000000001</v>
      </c>
      <c r="G839" s="35"/>
      <c r="H839" s="40"/>
    </row>
    <row r="840" spans="1:8" s="2" customFormat="1" ht="16.899999999999999" customHeight="1">
      <c r="A840" s="35"/>
      <c r="B840" s="40"/>
      <c r="C840" s="278" t="s">
        <v>1727</v>
      </c>
      <c r="D840" s="278" t="s">
        <v>1728</v>
      </c>
      <c r="E840" s="18" t="s">
        <v>307</v>
      </c>
      <c r="F840" s="279">
        <v>195.49700000000001</v>
      </c>
      <c r="G840" s="35"/>
      <c r="H840" s="40"/>
    </row>
    <row r="841" spans="1:8" s="2" customFormat="1" ht="16.899999999999999" customHeight="1">
      <c r="A841" s="35"/>
      <c r="B841" s="40"/>
      <c r="C841" s="278" t="s">
        <v>1843</v>
      </c>
      <c r="D841" s="278" t="s">
        <v>1844</v>
      </c>
      <c r="E841" s="18" t="s">
        <v>297</v>
      </c>
      <c r="F841" s="279">
        <v>7755.2839999999997</v>
      </c>
      <c r="G841" s="35"/>
      <c r="H841" s="40"/>
    </row>
    <row r="842" spans="1:8" s="2" customFormat="1" ht="16.899999999999999" customHeight="1">
      <c r="A842" s="35"/>
      <c r="B842" s="40"/>
      <c r="C842" s="278" t="s">
        <v>1829</v>
      </c>
      <c r="D842" s="278" t="s">
        <v>1830</v>
      </c>
      <c r="E842" s="18" t="s">
        <v>297</v>
      </c>
      <c r="F842" s="279">
        <v>3877.6419999999998</v>
      </c>
      <c r="G842" s="35"/>
      <c r="H842" s="40"/>
    </row>
    <row r="843" spans="1:8" s="2" customFormat="1" ht="16.899999999999999" customHeight="1">
      <c r="A843" s="35"/>
      <c r="B843" s="40"/>
      <c r="C843" s="274" t="s">
        <v>238</v>
      </c>
      <c r="D843" s="275" t="s">
        <v>239</v>
      </c>
      <c r="E843" s="276" t="s">
        <v>1</v>
      </c>
      <c r="F843" s="277">
        <v>1352.9639999999999</v>
      </c>
      <c r="G843" s="35"/>
      <c r="H843" s="40"/>
    </row>
    <row r="844" spans="1:8" s="2" customFormat="1" ht="16.899999999999999" customHeight="1">
      <c r="A844" s="35"/>
      <c r="B844" s="40"/>
      <c r="C844" s="278" t="s">
        <v>1</v>
      </c>
      <c r="D844" s="278" t="s">
        <v>309</v>
      </c>
      <c r="E844" s="18" t="s">
        <v>1</v>
      </c>
      <c r="F844" s="279">
        <v>0</v>
      </c>
      <c r="G844" s="35"/>
      <c r="H844" s="40"/>
    </row>
    <row r="845" spans="1:8" s="2" customFormat="1" ht="16.899999999999999" customHeight="1">
      <c r="A845" s="35"/>
      <c r="B845" s="40"/>
      <c r="C845" s="278" t="s">
        <v>1</v>
      </c>
      <c r="D845" s="278" t="s">
        <v>376</v>
      </c>
      <c r="E845" s="18" t="s">
        <v>1</v>
      </c>
      <c r="F845" s="279">
        <v>730.8</v>
      </c>
      <c r="G845" s="35"/>
      <c r="H845" s="40"/>
    </row>
    <row r="846" spans="1:8" s="2" customFormat="1" ht="16.899999999999999" customHeight="1">
      <c r="A846" s="35"/>
      <c r="B846" s="40"/>
      <c r="C846" s="278" t="s">
        <v>1</v>
      </c>
      <c r="D846" s="278" t="s">
        <v>377</v>
      </c>
      <c r="E846" s="18" t="s">
        <v>1</v>
      </c>
      <c r="F846" s="279">
        <v>138.88999999999999</v>
      </c>
      <c r="G846" s="35"/>
      <c r="H846" s="40"/>
    </row>
    <row r="847" spans="1:8" s="2" customFormat="1" ht="16.899999999999999" customHeight="1">
      <c r="A847" s="35"/>
      <c r="B847" s="40"/>
      <c r="C847" s="278" t="s">
        <v>1</v>
      </c>
      <c r="D847" s="278" t="s">
        <v>312</v>
      </c>
      <c r="E847" s="18" t="s">
        <v>1</v>
      </c>
      <c r="F847" s="279">
        <v>82.253</v>
      </c>
      <c r="G847" s="35"/>
      <c r="H847" s="40"/>
    </row>
    <row r="848" spans="1:8" s="2" customFormat="1" ht="16.899999999999999" customHeight="1">
      <c r="A848" s="35"/>
      <c r="B848" s="40"/>
      <c r="C848" s="278" t="s">
        <v>1</v>
      </c>
      <c r="D848" s="278" t="s">
        <v>313</v>
      </c>
      <c r="E848" s="18" t="s">
        <v>1</v>
      </c>
      <c r="F848" s="279">
        <v>4.7329999999999997</v>
      </c>
      <c r="G848" s="35"/>
      <c r="H848" s="40"/>
    </row>
    <row r="849" spans="1:8" s="2" customFormat="1" ht="16.899999999999999" customHeight="1">
      <c r="A849" s="35"/>
      <c r="B849" s="40"/>
      <c r="C849" s="278" t="s">
        <v>1</v>
      </c>
      <c r="D849" s="278" t="s">
        <v>321</v>
      </c>
      <c r="E849" s="18" t="s">
        <v>1</v>
      </c>
      <c r="F849" s="279">
        <v>0</v>
      </c>
      <c r="G849" s="35"/>
      <c r="H849" s="40"/>
    </row>
    <row r="850" spans="1:8" s="2" customFormat="1" ht="16.899999999999999" customHeight="1">
      <c r="A850" s="35"/>
      <c r="B850" s="40"/>
      <c r="C850" s="278" t="s">
        <v>1</v>
      </c>
      <c r="D850" s="278" t="s">
        <v>378</v>
      </c>
      <c r="E850" s="18" t="s">
        <v>1</v>
      </c>
      <c r="F850" s="279">
        <v>160.99199999999999</v>
      </c>
      <c r="G850" s="35"/>
      <c r="H850" s="40"/>
    </row>
    <row r="851" spans="1:8" s="2" customFormat="1" ht="16.899999999999999" customHeight="1">
      <c r="A851" s="35"/>
      <c r="B851" s="40"/>
      <c r="C851" s="278" t="s">
        <v>1</v>
      </c>
      <c r="D851" s="278" t="s">
        <v>379</v>
      </c>
      <c r="E851" s="18" t="s">
        <v>1</v>
      </c>
      <c r="F851" s="279">
        <v>42.569000000000003</v>
      </c>
      <c r="G851" s="35"/>
      <c r="H851" s="40"/>
    </row>
    <row r="852" spans="1:8" s="2" customFormat="1" ht="16.899999999999999" customHeight="1">
      <c r="A852" s="35"/>
      <c r="B852" s="40"/>
      <c r="C852" s="278" t="s">
        <v>1</v>
      </c>
      <c r="D852" s="278" t="s">
        <v>380</v>
      </c>
      <c r="E852" s="18" t="s">
        <v>1</v>
      </c>
      <c r="F852" s="279">
        <v>60.883000000000003</v>
      </c>
      <c r="G852" s="35"/>
      <c r="H852" s="40"/>
    </row>
    <row r="853" spans="1:8" s="2" customFormat="1" ht="16.899999999999999" customHeight="1">
      <c r="A853" s="35"/>
      <c r="B853" s="40"/>
      <c r="C853" s="278" t="s">
        <v>1</v>
      </c>
      <c r="D853" s="278" t="s">
        <v>381</v>
      </c>
      <c r="E853" s="18" t="s">
        <v>1</v>
      </c>
      <c r="F853" s="279">
        <v>21.245999999999999</v>
      </c>
      <c r="G853" s="35"/>
      <c r="H853" s="40"/>
    </row>
    <row r="854" spans="1:8" s="2" customFormat="1" ht="16.899999999999999" customHeight="1">
      <c r="A854" s="35"/>
      <c r="B854" s="40"/>
      <c r="C854" s="278" t="s">
        <v>1</v>
      </c>
      <c r="D854" s="278" t="s">
        <v>382</v>
      </c>
      <c r="E854" s="18" t="s">
        <v>1</v>
      </c>
      <c r="F854" s="279">
        <v>31.741</v>
      </c>
      <c r="G854" s="35"/>
      <c r="H854" s="40"/>
    </row>
    <row r="855" spans="1:8" s="2" customFormat="1" ht="16.899999999999999" customHeight="1">
      <c r="A855" s="35"/>
      <c r="B855" s="40"/>
      <c r="C855" s="278" t="s">
        <v>1</v>
      </c>
      <c r="D855" s="278" t="s">
        <v>383</v>
      </c>
      <c r="E855" s="18" t="s">
        <v>1</v>
      </c>
      <c r="F855" s="279">
        <v>21.283999999999999</v>
      </c>
      <c r="G855" s="35"/>
      <c r="H855" s="40"/>
    </row>
    <row r="856" spans="1:8" s="2" customFormat="1" ht="16.899999999999999" customHeight="1">
      <c r="A856" s="35"/>
      <c r="B856" s="40"/>
      <c r="C856" s="278" t="s">
        <v>1</v>
      </c>
      <c r="D856" s="278" t="s">
        <v>384</v>
      </c>
      <c r="E856" s="18" t="s">
        <v>1</v>
      </c>
      <c r="F856" s="279">
        <v>29.858000000000001</v>
      </c>
      <c r="G856" s="35"/>
      <c r="H856" s="40"/>
    </row>
    <row r="857" spans="1:8" s="2" customFormat="1" ht="16.899999999999999" customHeight="1">
      <c r="A857" s="35"/>
      <c r="B857" s="40"/>
      <c r="C857" s="278" t="s">
        <v>1</v>
      </c>
      <c r="D857" s="278" t="s">
        <v>385</v>
      </c>
      <c r="E857" s="18" t="s">
        <v>1</v>
      </c>
      <c r="F857" s="279">
        <v>53.59</v>
      </c>
      <c r="G857" s="35"/>
      <c r="H857" s="40"/>
    </row>
    <row r="858" spans="1:8" s="2" customFormat="1" ht="16.899999999999999" customHeight="1">
      <c r="A858" s="35"/>
      <c r="B858" s="40"/>
      <c r="C858" s="278" t="s">
        <v>1</v>
      </c>
      <c r="D858" s="278" t="s">
        <v>331</v>
      </c>
      <c r="E858" s="18" t="s">
        <v>1</v>
      </c>
      <c r="F858" s="279">
        <v>0</v>
      </c>
      <c r="G858" s="35"/>
      <c r="H858" s="40"/>
    </row>
    <row r="859" spans="1:8" s="2" customFormat="1" ht="16.899999999999999" customHeight="1">
      <c r="A859" s="35"/>
      <c r="B859" s="40"/>
      <c r="C859" s="278" t="s">
        <v>1</v>
      </c>
      <c r="D859" s="278" t="s">
        <v>386</v>
      </c>
      <c r="E859" s="18" t="s">
        <v>1</v>
      </c>
      <c r="F859" s="279">
        <v>66.006</v>
      </c>
      <c r="G859" s="35"/>
      <c r="H859" s="40"/>
    </row>
    <row r="860" spans="1:8" s="2" customFormat="1" ht="16.899999999999999" customHeight="1">
      <c r="A860" s="35"/>
      <c r="B860" s="40"/>
      <c r="C860" s="278" t="s">
        <v>1</v>
      </c>
      <c r="D860" s="278" t="s">
        <v>333</v>
      </c>
      <c r="E860" s="18" t="s">
        <v>1</v>
      </c>
      <c r="F860" s="279">
        <v>0</v>
      </c>
      <c r="G860" s="35"/>
      <c r="H860" s="40"/>
    </row>
    <row r="861" spans="1:8" s="2" customFormat="1" ht="16.899999999999999" customHeight="1">
      <c r="A861" s="35"/>
      <c r="B861" s="40"/>
      <c r="C861" s="278" t="s">
        <v>1</v>
      </c>
      <c r="D861" s="278" t="s">
        <v>387</v>
      </c>
      <c r="E861" s="18" t="s">
        <v>1</v>
      </c>
      <c r="F861" s="279">
        <v>3.3119999999999998</v>
      </c>
      <c r="G861" s="35"/>
      <c r="H861" s="40"/>
    </row>
    <row r="862" spans="1:8" s="2" customFormat="1" ht="16.899999999999999" customHeight="1">
      <c r="A862" s="35"/>
      <c r="B862" s="40"/>
      <c r="C862" s="278" t="s">
        <v>1</v>
      </c>
      <c r="D862" s="278" t="s">
        <v>388</v>
      </c>
      <c r="E862" s="18" t="s">
        <v>1</v>
      </c>
      <c r="F862" s="279">
        <v>0</v>
      </c>
      <c r="G862" s="35"/>
      <c r="H862" s="40"/>
    </row>
    <row r="863" spans="1:8" s="2" customFormat="1" ht="16.899999999999999" customHeight="1">
      <c r="A863" s="35"/>
      <c r="B863" s="40"/>
      <c r="C863" s="278" t="s">
        <v>1</v>
      </c>
      <c r="D863" s="278" t="s">
        <v>389</v>
      </c>
      <c r="E863" s="18" t="s">
        <v>1</v>
      </c>
      <c r="F863" s="279">
        <v>-26.832000000000001</v>
      </c>
      <c r="G863" s="35"/>
      <c r="H863" s="40"/>
    </row>
    <row r="864" spans="1:8" s="2" customFormat="1" ht="16.899999999999999" customHeight="1">
      <c r="A864" s="35"/>
      <c r="B864" s="40"/>
      <c r="C864" s="278" t="s">
        <v>1</v>
      </c>
      <c r="D864" s="278" t="s">
        <v>390</v>
      </c>
      <c r="E864" s="18" t="s">
        <v>1</v>
      </c>
      <c r="F864" s="279">
        <v>-7.4909999999999997</v>
      </c>
      <c r="G864" s="35"/>
      <c r="H864" s="40"/>
    </row>
    <row r="865" spans="1:8" s="2" customFormat="1" ht="16.899999999999999" customHeight="1">
      <c r="A865" s="35"/>
      <c r="B865" s="40"/>
      <c r="C865" s="278" t="s">
        <v>1</v>
      </c>
      <c r="D865" s="278" t="s">
        <v>391</v>
      </c>
      <c r="E865" s="18" t="s">
        <v>1</v>
      </c>
      <c r="F865" s="279">
        <v>-10.212</v>
      </c>
      <c r="G865" s="35"/>
      <c r="H865" s="40"/>
    </row>
    <row r="866" spans="1:8" s="2" customFormat="1" ht="16.899999999999999" customHeight="1">
      <c r="A866" s="35"/>
      <c r="B866" s="40"/>
      <c r="C866" s="278" t="s">
        <v>1</v>
      </c>
      <c r="D866" s="278" t="s">
        <v>392</v>
      </c>
      <c r="E866" s="18" t="s">
        <v>1</v>
      </c>
      <c r="F866" s="279">
        <v>-3.7389999999999999</v>
      </c>
      <c r="G866" s="35"/>
      <c r="H866" s="40"/>
    </row>
    <row r="867" spans="1:8" s="2" customFormat="1" ht="16.899999999999999" customHeight="1">
      <c r="A867" s="35"/>
      <c r="B867" s="40"/>
      <c r="C867" s="278" t="s">
        <v>1</v>
      </c>
      <c r="D867" s="278" t="s">
        <v>393</v>
      </c>
      <c r="E867" s="18" t="s">
        <v>1</v>
      </c>
      <c r="F867" s="279">
        <v>-5.3410000000000002</v>
      </c>
      <c r="G867" s="35"/>
      <c r="H867" s="40"/>
    </row>
    <row r="868" spans="1:8" s="2" customFormat="1" ht="16.899999999999999" customHeight="1">
      <c r="A868" s="35"/>
      <c r="B868" s="40"/>
      <c r="C868" s="278" t="s">
        <v>1</v>
      </c>
      <c r="D868" s="278" t="s">
        <v>394</v>
      </c>
      <c r="E868" s="18" t="s">
        <v>1</v>
      </c>
      <c r="F868" s="279">
        <v>-3.7450000000000001</v>
      </c>
      <c r="G868" s="35"/>
      <c r="H868" s="40"/>
    </row>
    <row r="869" spans="1:8" s="2" customFormat="1" ht="16.899999999999999" customHeight="1">
      <c r="A869" s="35"/>
      <c r="B869" s="40"/>
      <c r="C869" s="278" t="s">
        <v>1</v>
      </c>
      <c r="D869" s="278" t="s">
        <v>395</v>
      </c>
      <c r="E869" s="18" t="s">
        <v>1</v>
      </c>
      <c r="F869" s="279">
        <v>-5</v>
      </c>
      <c r="G869" s="35"/>
      <c r="H869" s="40"/>
    </row>
    <row r="870" spans="1:8" s="2" customFormat="1" ht="16.899999999999999" customHeight="1">
      <c r="A870" s="35"/>
      <c r="B870" s="40"/>
      <c r="C870" s="278" t="s">
        <v>1</v>
      </c>
      <c r="D870" s="278" t="s">
        <v>396</v>
      </c>
      <c r="E870" s="18" t="s">
        <v>1</v>
      </c>
      <c r="F870" s="279">
        <v>-24.545999999999999</v>
      </c>
      <c r="G870" s="35"/>
      <c r="H870" s="40"/>
    </row>
    <row r="871" spans="1:8" s="2" customFormat="1" ht="16.899999999999999" customHeight="1">
      <c r="A871" s="35"/>
      <c r="B871" s="40"/>
      <c r="C871" s="278" t="s">
        <v>1</v>
      </c>
      <c r="D871" s="278" t="s">
        <v>397</v>
      </c>
      <c r="E871" s="18" t="s">
        <v>1</v>
      </c>
      <c r="F871" s="279">
        <v>-7.327</v>
      </c>
      <c r="G871" s="35"/>
      <c r="H871" s="40"/>
    </row>
    <row r="872" spans="1:8" s="2" customFormat="1" ht="16.899999999999999" customHeight="1">
      <c r="A872" s="35"/>
      <c r="B872" s="40"/>
      <c r="C872" s="278" t="s">
        <v>1</v>
      </c>
      <c r="D872" s="278" t="s">
        <v>398</v>
      </c>
      <c r="E872" s="18" t="s">
        <v>1</v>
      </c>
      <c r="F872" s="279">
        <v>-0.96</v>
      </c>
      <c r="G872" s="35"/>
      <c r="H872" s="40"/>
    </row>
    <row r="873" spans="1:8" s="2" customFormat="1" ht="16.899999999999999" customHeight="1">
      <c r="A873" s="35"/>
      <c r="B873" s="40"/>
      <c r="C873" s="278" t="s">
        <v>238</v>
      </c>
      <c r="D873" s="278" t="s">
        <v>304</v>
      </c>
      <c r="E873" s="18" t="s">
        <v>1</v>
      </c>
      <c r="F873" s="279">
        <v>1352.9639999999999</v>
      </c>
      <c r="G873" s="35"/>
      <c r="H873" s="40"/>
    </row>
    <row r="874" spans="1:8" s="2" customFormat="1" ht="16.899999999999999" customHeight="1">
      <c r="A874" s="35"/>
      <c r="B874" s="40"/>
      <c r="C874" s="280" t="s">
        <v>7625</v>
      </c>
      <c r="D874" s="35"/>
      <c r="E874" s="35"/>
      <c r="F874" s="35"/>
      <c r="G874" s="35"/>
      <c r="H874" s="40"/>
    </row>
    <row r="875" spans="1:8" s="2" customFormat="1" ht="16.899999999999999" customHeight="1">
      <c r="A875" s="35"/>
      <c r="B875" s="40"/>
      <c r="C875" s="278" t="s">
        <v>373</v>
      </c>
      <c r="D875" s="278" t="s">
        <v>374</v>
      </c>
      <c r="E875" s="18" t="s">
        <v>307</v>
      </c>
      <c r="F875" s="279">
        <v>1352.9639999999999</v>
      </c>
      <c r="G875" s="35"/>
      <c r="H875" s="40"/>
    </row>
    <row r="876" spans="1:8" s="2" customFormat="1" ht="22.5">
      <c r="A876" s="35"/>
      <c r="B876" s="40"/>
      <c r="C876" s="278" t="s">
        <v>342</v>
      </c>
      <c r="D876" s="278" t="s">
        <v>343</v>
      </c>
      <c r="E876" s="18" t="s">
        <v>307</v>
      </c>
      <c r="F876" s="279">
        <v>2705.9279999999999</v>
      </c>
      <c r="G876" s="35"/>
      <c r="H876" s="40"/>
    </row>
    <row r="877" spans="1:8" s="2" customFormat="1" ht="22.5">
      <c r="A877" s="35"/>
      <c r="B877" s="40"/>
      <c r="C877" s="278" t="s">
        <v>347</v>
      </c>
      <c r="D877" s="278" t="s">
        <v>348</v>
      </c>
      <c r="E877" s="18" t="s">
        <v>307</v>
      </c>
      <c r="F877" s="279">
        <v>4879.24</v>
      </c>
      <c r="G877" s="35"/>
      <c r="H877" s="40"/>
    </row>
    <row r="878" spans="1:8" s="2" customFormat="1" ht="16.899999999999999" customHeight="1">
      <c r="A878" s="35"/>
      <c r="B878" s="40"/>
      <c r="C878" s="278" t="s">
        <v>358</v>
      </c>
      <c r="D878" s="278" t="s">
        <v>359</v>
      </c>
      <c r="E878" s="18" t="s">
        <v>307</v>
      </c>
      <c r="F878" s="279">
        <v>7585.1679999999997</v>
      </c>
      <c r="G878" s="35"/>
      <c r="H878" s="40"/>
    </row>
    <row r="879" spans="1:8" s="2" customFormat="1" ht="16.899999999999999" customHeight="1">
      <c r="A879" s="35"/>
      <c r="B879" s="40"/>
      <c r="C879" s="278" t="s">
        <v>369</v>
      </c>
      <c r="D879" s="278" t="s">
        <v>370</v>
      </c>
      <c r="E879" s="18" t="s">
        <v>307</v>
      </c>
      <c r="F879" s="279">
        <v>1352.9639999999999</v>
      </c>
      <c r="G879" s="35"/>
      <c r="H879" s="40"/>
    </row>
    <row r="880" spans="1:8" s="2" customFormat="1" ht="16.899999999999999" customHeight="1">
      <c r="A880" s="35"/>
      <c r="B880" s="40"/>
      <c r="C880" s="274" t="s">
        <v>241</v>
      </c>
      <c r="D880" s="275" t="s">
        <v>242</v>
      </c>
      <c r="E880" s="276" t="s">
        <v>1</v>
      </c>
      <c r="F880" s="277">
        <v>721.26</v>
      </c>
      <c r="G880" s="35"/>
      <c r="H880" s="40"/>
    </row>
    <row r="881" spans="1:8" s="2" customFormat="1" ht="16.899999999999999" customHeight="1">
      <c r="A881" s="35"/>
      <c r="B881" s="40"/>
      <c r="C881" s="278" t="s">
        <v>1</v>
      </c>
      <c r="D881" s="278" t="s">
        <v>242</v>
      </c>
      <c r="E881" s="18" t="s">
        <v>1</v>
      </c>
      <c r="F881" s="279">
        <v>0</v>
      </c>
      <c r="G881" s="35"/>
      <c r="H881" s="40"/>
    </row>
    <row r="882" spans="1:8" s="2" customFormat="1" ht="16.899999999999999" customHeight="1">
      <c r="A882" s="35"/>
      <c r="B882" s="40"/>
      <c r="C882" s="278" t="s">
        <v>1</v>
      </c>
      <c r="D882" s="278" t="s">
        <v>944</v>
      </c>
      <c r="E882" s="18" t="s">
        <v>1</v>
      </c>
      <c r="F882" s="279">
        <v>236</v>
      </c>
      <c r="G882" s="35"/>
      <c r="H882" s="40"/>
    </row>
    <row r="883" spans="1:8" s="2" customFormat="1" ht="16.899999999999999" customHeight="1">
      <c r="A883" s="35"/>
      <c r="B883" s="40"/>
      <c r="C883" s="278" t="s">
        <v>1</v>
      </c>
      <c r="D883" s="278" t="s">
        <v>945</v>
      </c>
      <c r="E883" s="18" t="s">
        <v>1</v>
      </c>
      <c r="F883" s="279">
        <v>119.46</v>
      </c>
      <c r="G883" s="35"/>
      <c r="H883" s="40"/>
    </row>
    <row r="884" spans="1:8" s="2" customFormat="1" ht="16.899999999999999" customHeight="1">
      <c r="A884" s="35"/>
      <c r="B884" s="40"/>
      <c r="C884" s="278" t="s">
        <v>1</v>
      </c>
      <c r="D884" s="278" t="s">
        <v>946</v>
      </c>
      <c r="E884" s="18" t="s">
        <v>1</v>
      </c>
      <c r="F884" s="279">
        <v>365.8</v>
      </c>
      <c r="G884" s="35"/>
      <c r="H884" s="40"/>
    </row>
    <row r="885" spans="1:8" s="2" customFormat="1" ht="16.899999999999999" customHeight="1">
      <c r="A885" s="35"/>
      <c r="B885" s="40"/>
      <c r="C885" s="278" t="s">
        <v>241</v>
      </c>
      <c r="D885" s="278" t="s">
        <v>316</v>
      </c>
      <c r="E885" s="18" t="s">
        <v>1</v>
      </c>
      <c r="F885" s="279">
        <v>721.26</v>
      </c>
      <c r="G885" s="35"/>
      <c r="H885" s="40"/>
    </row>
    <row r="886" spans="1:8" s="2" customFormat="1" ht="16.899999999999999" customHeight="1">
      <c r="A886" s="35"/>
      <c r="B886" s="40"/>
      <c r="C886" s="280" t="s">
        <v>7625</v>
      </c>
      <c r="D886" s="35"/>
      <c r="E886" s="35"/>
      <c r="F886" s="35"/>
      <c r="G886" s="35"/>
      <c r="H886" s="40"/>
    </row>
    <row r="887" spans="1:8" s="2" customFormat="1" ht="16.899999999999999" customHeight="1">
      <c r="A887" s="35"/>
      <c r="B887" s="40"/>
      <c r="C887" s="278" t="s">
        <v>941</v>
      </c>
      <c r="D887" s="278" t="s">
        <v>942</v>
      </c>
      <c r="E887" s="18" t="s">
        <v>297</v>
      </c>
      <c r="F887" s="279">
        <v>721.26</v>
      </c>
      <c r="G887" s="35"/>
      <c r="H887" s="40"/>
    </row>
    <row r="888" spans="1:8" s="2" customFormat="1" ht="16.899999999999999" customHeight="1">
      <c r="A888" s="35"/>
      <c r="B888" s="40"/>
      <c r="C888" s="278" t="s">
        <v>915</v>
      </c>
      <c r="D888" s="278" t="s">
        <v>916</v>
      </c>
      <c r="E888" s="18" t="s">
        <v>297</v>
      </c>
      <c r="F888" s="279">
        <v>721.26</v>
      </c>
      <c r="G888" s="35"/>
      <c r="H888" s="40"/>
    </row>
    <row r="889" spans="1:8" s="2" customFormat="1" ht="16.899999999999999" customHeight="1">
      <c r="A889" s="35"/>
      <c r="B889" s="40"/>
      <c r="C889" s="278" t="s">
        <v>919</v>
      </c>
      <c r="D889" s="278" t="s">
        <v>920</v>
      </c>
      <c r="E889" s="18" t="s">
        <v>297</v>
      </c>
      <c r="F889" s="279">
        <v>1021.16</v>
      </c>
      <c r="G889" s="35"/>
      <c r="H889" s="40"/>
    </row>
    <row r="890" spans="1:8" s="2" customFormat="1" ht="16.899999999999999" customHeight="1">
      <c r="A890" s="35"/>
      <c r="B890" s="40"/>
      <c r="C890" s="274" t="s">
        <v>244</v>
      </c>
      <c r="D890" s="275" t="s">
        <v>245</v>
      </c>
      <c r="E890" s="276" t="s">
        <v>1</v>
      </c>
      <c r="F890" s="277">
        <v>299.89999999999998</v>
      </c>
      <c r="G890" s="35"/>
      <c r="H890" s="40"/>
    </row>
    <row r="891" spans="1:8" s="2" customFormat="1" ht="16.899999999999999" customHeight="1">
      <c r="A891" s="35"/>
      <c r="B891" s="40"/>
      <c r="C891" s="278" t="s">
        <v>1</v>
      </c>
      <c r="D891" s="278" t="s">
        <v>245</v>
      </c>
      <c r="E891" s="18" t="s">
        <v>1</v>
      </c>
      <c r="F891" s="279">
        <v>0</v>
      </c>
      <c r="G891" s="35"/>
      <c r="H891" s="40"/>
    </row>
    <row r="892" spans="1:8" s="2" customFormat="1" ht="16.899999999999999" customHeight="1">
      <c r="A892" s="35"/>
      <c r="B892" s="40"/>
      <c r="C892" s="278" t="s">
        <v>1</v>
      </c>
      <c r="D892" s="278" t="s">
        <v>951</v>
      </c>
      <c r="E892" s="18" t="s">
        <v>1</v>
      </c>
      <c r="F892" s="279">
        <v>59.95</v>
      </c>
      <c r="G892" s="35"/>
      <c r="H892" s="40"/>
    </row>
    <row r="893" spans="1:8" s="2" customFormat="1" ht="16.899999999999999" customHeight="1">
      <c r="A893" s="35"/>
      <c r="B893" s="40"/>
      <c r="C893" s="278" t="s">
        <v>1</v>
      </c>
      <c r="D893" s="278" t="s">
        <v>952</v>
      </c>
      <c r="E893" s="18" t="s">
        <v>1</v>
      </c>
      <c r="F893" s="279">
        <v>59.95</v>
      </c>
      <c r="G893" s="35"/>
      <c r="H893" s="40"/>
    </row>
    <row r="894" spans="1:8" s="2" customFormat="1" ht="16.899999999999999" customHeight="1">
      <c r="A894" s="35"/>
      <c r="B894" s="40"/>
      <c r="C894" s="278" t="s">
        <v>1</v>
      </c>
      <c r="D894" s="278" t="s">
        <v>953</v>
      </c>
      <c r="E894" s="18" t="s">
        <v>1</v>
      </c>
      <c r="F894" s="279">
        <v>54.25</v>
      </c>
      <c r="G894" s="35"/>
      <c r="H894" s="40"/>
    </row>
    <row r="895" spans="1:8" s="2" customFormat="1" ht="16.899999999999999" customHeight="1">
      <c r="A895" s="35"/>
      <c r="B895" s="40"/>
      <c r="C895" s="278" t="s">
        <v>1</v>
      </c>
      <c r="D895" s="278" t="s">
        <v>954</v>
      </c>
      <c r="E895" s="18" t="s">
        <v>1</v>
      </c>
      <c r="F895" s="279">
        <v>50.2</v>
      </c>
      <c r="G895" s="35"/>
      <c r="H895" s="40"/>
    </row>
    <row r="896" spans="1:8" s="2" customFormat="1" ht="16.899999999999999" customHeight="1">
      <c r="A896" s="35"/>
      <c r="B896" s="40"/>
      <c r="C896" s="278" t="s">
        <v>1</v>
      </c>
      <c r="D896" s="278" t="s">
        <v>955</v>
      </c>
      <c r="E896" s="18" t="s">
        <v>1</v>
      </c>
      <c r="F896" s="279">
        <v>75.55</v>
      </c>
      <c r="G896" s="35"/>
      <c r="H896" s="40"/>
    </row>
    <row r="897" spans="1:8" s="2" customFormat="1" ht="16.899999999999999" customHeight="1">
      <c r="A897" s="35"/>
      <c r="B897" s="40"/>
      <c r="C897" s="278" t="s">
        <v>244</v>
      </c>
      <c r="D897" s="278" t="s">
        <v>316</v>
      </c>
      <c r="E897" s="18" t="s">
        <v>1</v>
      </c>
      <c r="F897" s="279">
        <v>299.89999999999998</v>
      </c>
      <c r="G897" s="35"/>
      <c r="H897" s="40"/>
    </row>
    <row r="898" spans="1:8" s="2" customFormat="1" ht="16.899999999999999" customHeight="1">
      <c r="A898" s="35"/>
      <c r="B898" s="40"/>
      <c r="C898" s="280" t="s">
        <v>7625</v>
      </c>
      <c r="D898" s="35"/>
      <c r="E898" s="35"/>
      <c r="F898" s="35"/>
      <c r="G898" s="35"/>
      <c r="H898" s="40"/>
    </row>
    <row r="899" spans="1:8" s="2" customFormat="1" ht="16.899999999999999" customHeight="1">
      <c r="A899" s="35"/>
      <c r="B899" s="40"/>
      <c r="C899" s="278" t="s">
        <v>948</v>
      </c>
      <c r="D899" s="278" t="s">
        <v>949</v>
      </c>
      <c r="E899" s="18" t="s">
        <v>297</v>
      </c>
      <c r="F899" s="279">
        <v>299.89999999999998</v>
      </c>
      <c r="G899" s="35"/>
      <c r="H899" s="40"/>
    </row>
    <row r="900" spans="1:8" s="2" customFormat="1" ht="16.899999999999999" customHeight="1">
      <c r="A900" s="35"/>
      <c r="B900" s="40"/>
      <c r="C900" s="278" t="s">
        <v>919</v>
      </c>
      <c r="D900" s="278" t="s">
        <v>920</v>
      </c>
      <c r="E900" s="18" t="s">
        <v>297</v>
      </c>
      <c r="F900" s="279">
        <v>1021.16</v>
      </c>
      <c r="G900" s="35"/>
      <c r="H900" s="40"/>
    </row>
    <row r="901" spans="1:8" s="2" customFormat="1" ht="26.45" customHeight="1">
      <c r="A901" s="35"/>
      <c r="B901" s="40"/>
      <c r="C901" s="273" t="s">
        <v>7627</v>
      </c>
      <c r="D901" s="273" t="s">
        <v>88</v>
      </c>
      <c r="E901" s="35"/>
      <c r="F901" s="35"/>
      <c r="G901" s="35"/>
      <c r="H901" s="40"/>
    </row>
    <row r="902" spans="1:8" s="2" customFormat="1" ht="16.899999999999999" customHeight="1">
      <c r="A902" s="35"/>
      <c r="B902" s="40"/>
      <c r="C902" s="274" t="s">
        <v>160</v>
      </c>
      <c r="D902" s="275" t="s">
        <v>161</v>
      </c>
      <c r="E902" s="276" t="s">
        <v>1</v>
      </c>
      <c r="F902" s="277">
        <v>4210.9359999999997</v>
      </c>
      <c r="G902" s="35"/>
      <c r="H902" s="40"/>
    </row>
    <row r="903" spans="1:8" s="2" customFormat="1" ht="16.899999999999999" customHeight="1">
      <c r="A903" s="35"/>
      <c r="B903" s="40"/>
      <c r="C903" s="274" t="s">
        <v>163</v>
      </c>
      <c r="D903" s="275" t="s">
        <v>164</v>
      </c>
      <c r="E903" s="276" t="s">
        <v>1</v>
      </c>
      <c r="F903" s="277">
        <v>1108.316</v>
      </c>
      <c r="G903" s="35"/>
      <c r="H903" s="40"/>
    </row>
    <row r="904" spans="1:8" s="2" customFormat="1" ht="16.899999999999999" customHeight="1">
      <c r="A904" s="35"/>
      <c r="B904" s="40"/>
      <c r="C904" s="274" t="s">
        <v>167</v>
      </c>
      <c r="D904" s="275" t="s">
        <v>168</v>
      </c>
      <c r="E904" s="276" t="s">
        <v>1</v>
      </c>
      <c r="F904" s="277">
        <v>2273.9</v>
      </c>
      <c r="G904" s="35"/>
      <c r="H904" s="40"/>
    </row>
    <row r="905" spans="1:8" s="2" customFormat="1" ht="16.899999999999999" customHeight="1">
      <c r="A905" s="35"/>
      <c r="B905" s="40"/>
      <c r="C905" s="274" t="s">
        <v>170</v>
      </c>
      <c r="D905" s="275" t="s">
        <v>171</v>
      </c>
      <c r="E905" s="276" t="s">
        <v>1</v>
      </c>
      <c r="F905" s="277">
        <v>1683.6479999999999</v>
      </c>
      <c r="G905" s="35"/>
      <c r="H905" s="40"/>
    </row>
    <row r="906" spans="1:8" s="2" customFormat="1" ht="16.899999999999999" customHeight="1">
      <c r="A906" s="35"/>
      <c r="B906" s="40"/>
      <c r="C906" s="274" t="s">
        <v>3265</v>
      </c>
      <c r="D906" s="275" t="s">
        <v>7626</v>
      </c>
      <c r="E906" s="276" t="s">
        <v>1</v>
      </c>
      <c r="F906" s="277">
        <v>517.67200000000003</v>
      </c>
      <c r="G906" s="35"/>
      <c r="H906" s="40"/>
    </row>
    <row r="907" spans="1:8" s="2" customFormat="1" ht="22.5">
      <c r="A907" s="35"/>
      <c r="B907" s="40"/>
      <c r="C907" s="278" t="s">
        <v>1</v>
      </c>
      <c r="D907" s="278" t="s">
        <v>3263</v>
      </c>
      <c r="E907" s="18" t="s">
        <v>1</v>
      </c>
      <c r="F907" s="279">
        <v>0</v>
      </c>
      <c r="G907" s="35"/>
      <c r="H907" s="40"/>
    </row>
    <row r="908" spans="1:8" s="2" customFormat="1" ht="16.899999999999999" customHeight="1">
      <c r="A908" s="35"/>
      <c r="B908" s="40"/>
      <c r="C908" s="278" t="s">
        <v>1</v>
      </c>
      <c r="D908" s="278" t="s">
        <v>3264</v>
      </c>
      <c r="E908" s="18" t="s">
        <v>1</v>
      </c>
      <c r="F908" s="279">
        <v>0</v>
      </c>
      <c r="G908" s="35"/>
      <c r="H908" s="40"/>
    </row>
    <row r="909" spans="1:8" s="2" customFormat="1" ht="22.5">
      <c r="A909" s="35"/>
      <c r="B909" s="40"/>
      <c r="C909" s="278" t="s">
        <v>1</v>
      </c>
      <c r="D909" s="278" t="s">
        <v>3254</v>
      </c>
      <c r="E909" s="18" t="s">
        <v>1</v>
      </c>
      <c r="F909" s="279">
        <v>100.806</v>
      </c>
      <c r="G909" s="35"/>
      <c r="H909" s="40"/>
    </row>
    <row r="910" spans="1:8" s="2" customFormat="1" ht="33.75">
      <c r="A910" s="35"/>
      <c r="B910" s="40"/>
      <c r="C910" s="278" t="s">
        <v>1</v>
      </c>
      <c r="D910" s="278" t="s">
        <v>3255</v>
      </c>
      <c r="E910" s="18" t="s">
        <v>1</v>
      </c>
      <c r="F910" s="279">
        <v>416.86599999999999</v>
      </c>
      <c r="G910" s="35"/>
      <c r="H910" s="40"/>
    </row>
    <row r="911" spans="1:8" s="2" customFormat="1" ht="16.899999999999999" customHeight="1">
      <c r="A911" s="35"/>
      <c r="B911" s="40"/>
      <c r="C911" s="278" t="s">
        <v>3265</v>
      </c>
      <c r="D911" s="278" t="s">
        <v>304</v>
      </c>
      <c r="E911" s="18" t="s">
        <v>1</v>
      </c>
      <c r="F911" s="279">
        <v>517.67200000000003</v>
      </c>
      <c r="G911" s="35"/>
      <c r="H911" s="40"/>
    </row>
    <row r="912" spans="1:8" s="2" customFormat="1" ht="16.899999999999999" customHeight="1">
      <c r="A912" s="35"/>
      <c r="B912" s="40"/>
      <c r="C912" s="274" t="s">
        <v>173</v>
      </c>
      <c r="D912" s="275" t="s">
        <v>174</v>
      </c>
      <c r="E912" s="276" t="s">
        <v>1</v>
      </c>
      <c r="F912" s="277">
        <v>255.97900000000001</v>
      </c>
      <c r="G912" s="35"/>
      <c r="H912" s="40"/>
    </row>
    <row r="913" spans="1:8" s="2" customFormat="1" ht="16.899999999999999" customHeight="1">
      <c r="A913" s="35"/>
      <c r="B913" s="40"/>
      <c r="C913" s="274" t="s">
        <v>176</v>
      </c>
      <c r="D913" s="275" t="s">
        <v>177</v>
      </c>
      <c r="E913" s="276" t="s">
        <v>1</v>
      </c>
      <c r="F913" s="277">
        <v>6854.5190000000002</v>
      </c>
      <c r="G913" s="35"/>
      <c r="H913" s="40"/>
    </row>
    <row r="914" spans="1:8" s="2" customFormat="1" ht="16.899999999999999" customHeight="1">
      <c r="A914" s="35"/>
      <c r="B914" s="40"/>
      <c r="C914" s="274" t="s">
        <v>180</v>
      </c>
      <c r="D914" s="275" t="s">
        <v>181</v>
      </c>
      <c r="E914" s="276" t="s">
        <v>1</v>
      </c>
      <c r="F914" s="277">
        <v>6.09</v>
      </c>
      <c r="G914" s="35"/>
      <c r="H914" s="40"/>
    </row>
    <row r="915" spans="1:8" s="2" customFormat="1" ht="16.899999999999999" customHeight="1">
      <c r="A915" s="35"/>
      <c r="B915" s="40"/>
      <c r="C915" s="274" t="s">
        <v>184</v>
      </c>
      <c r="D915" s="275" t="s">
        <v>185</v>
      </c>
      <c r="E915" s="276" t="s">
        <v>1</v>
      </c>
      <c r="F915" s="277">
        <v>596.62</v>
      </c>
      <c r="G915" s="35"/>
      <c r="H915" s="40"/>
    </row>
    <row r="916" spans="1:8" s="2" customFormat="1" ht="16.899999999999999" customHeight="1">
      <c r="A916" s="35"/>
      <c r="B916" s="40"/>
      <c r="C916" s="274" t="s">
        <v>187</v>
      </c>
      <c r="D916" s="275" t="s">
        <v>188</v>
      </c>
      <c r="E916" s="276" t="s">
        <v>1</v>
      </c>
      <c r="F916" s="277">
        <v>2006.41</v>
      </c>
      <c r="G916" s="35"/>
      <c r="H916" s="40"/>
    </row>
    <row r="917" spans="1:8" s="2" customFormat="1" ht="16.899999999999999" customHeight="1">
      <c r="A917" s="35"/>
      <c r="B917" s="40"/>
      <c r="C917" s="274" t="s">
        <v>190</v>
      </c>
      <c r="D917" s="275" t="s">
        <v>191</v>
      </c>
      <c r="E917" s="276" t="s">
        <v>1</v>
      </c>
      <c r="F917" s="277">
        <v>405.84</v>
      </c>
      <c r="G917" s="35"/>
      <c r="H917" s="40"/>
    </row>
    <row r="918" spans="1:8" s="2" customFormat="1" ht="16.899999999999999" customHeight="1">
      <c r="A918" s="35"/>
      <c r="B918" s="40"/>
      <c r="C918" s="274" t="s">
        <v>193</v>
      </c>
      <c r="D918" s="275" t="s">
        <v>194</v>
      </c>
      <c r="E918" s="276" t="s">
        <v>1</v>
      </c>
      <c r="F918" s="277">
        <v>46.875</v>
      </c>
      <c r="G918" s="35"/>
      <c r="H918" s="40"/>
    </row>
    <row r="919" spans="1:8" s="2" customFormat="1" ht="16.899999999999999" customHeight="1">
      <c r="A919" s="35"/>
      <c r="B919" s="40"/>
      <c r="C919" s="280" t="s">
        <v>7625</v>
      </c>
      <c r="D919" s="35"/>
      <c r="E919" s="35"/>
      <c r="F919" s="35"/>
      <c r="G919" s="35"/>
      <c r="H919" s="40"/>
    </row>
    <row r="920" spans="1:8" s="2" customFormat="1" ht="22.5">
      <c r="A920" s="35"/>
      <c r="B920" s="40"/>
      <c r="C920" s="278" t="s">
        <v>3687</v>
      </c>
      <c r="D920" s="278" t="s">
        <v>3688</v>
      </c>
      <c r="E920" s="18" t="s">
        <v>297</v>
      </c>
      <c r="F920" s="279">
        <v>268.62099999999998</v>
      </c>
      <c r="G920" s="35"/>
      <c r="H920" s="40"/>
    </row>
    <row r="921" spans="1:8" s="2" customFormat="1" ht="16.899999999999999" customHeight="1">
      <c r="A921" s="35"/>
      <c r="B921" s="40"/>
      <c r="C921" s="274" t="s">
        <v>196</v>
      </c>
      <c r="D921" s="275" t="s">
        <v>197</v>
      </c>
      <c r="E921" s="276" t="s">
        <v>1</v>
      </c>
      <c r="F921" s="277">
        <v>4496</v>
      </c>
      <c r="G921" s="35"/>
      <c r="H921" s="40"/>
    </row>
    <row r="922" spans="1:8" s="2" customFormat="1" ht="16.899999999999999" customHeight="1">
      <c r="A922" s="35"/>
      <c r="B922" s="40"/>
      <c r="C922" s="274" t="s">
        <v>199</v>
      </c>
      <c r="D922" s="275" t="s">
        <v>200</v>
      </c>
      <c r="E922" s="276" t="s">
        <v>1</v>
      </c>
      <c r="F922" s="277">
        <v>2646.55</v>
      </c>
      <c r="G922" s="35"/>
      <c r="H922" s="40"/>
    </row>
    <row r="923" spans="1:8" s="2" customFormat="1" ht="16.899999999999999" customHeight="1">
      <c r="A923" s="35"/>
      <c r="B923" s="40"/>
      <c r="C923" s="274" t="s">
        <v>202</v>
      </c>
      <c r="D923" s="275" t="s">
        <v>203</v>
      </c>
      <c r="E923" s="276" t="s">
        <v>1</v>
      </c>
      <c r="F923" s="277">
        <v>344.79</v>
      </c>
      <c r="G923" s="35"/>
      <c r="H923" s="40"/>
    </row>
    <row r="924" spans="1:8" s="2" customFormat="1" ht="16.899999999999999" customHeight="1">
      <c r="A924" s="35"/>
      <c r="B924" s="40"/>
      <c r="C924" s="274" t="s">
        <v>205</v>
      </c>
      <c r="D924" s="275" t="s">
        <v>206</v>
      </c>
      <c r="E924" s="276" t="s">
        <v>1</v>
      </c>
      <c r="F924" s="277">
        <v>4865.4880000000003</v>
      </c>
      <c r="G924" s="35"/>
      <c r="H924" s="40"/>
    </row>
    <row r="925" spans="1:8" s="2" customFormat="1" ht="16.899999999999999" customHeight="1">
      <c r="A925" s="35"/>
      <c r="B925" s="40"/>
      <c r="C925" s="274" t="s">
        <v>208</v>
      </c>
      <c r="D925" s="275" t="s">
        <v>209</v>
      </c>
      <c r="E925" s="276" t="s">
        <v>1</v>
      </c>
      <c r="F925" s="277">
        <v>406.78399999999999</v>
      </c>
      <c r="G925" s="35"/>
      <c r="H925" s="40"/>
    </row>
    <row r="926" spans="1:8" s="2" customFormat="1" ht="16.899999999999999" customHeight="1">
      <c r="A926" s="35"/>
      <c r="B926" s="40"/>
      <c r="C926" s="274" t="s">
        <v>211</v>
      </c>
      <c r="D926" s="275" t="s">
        <v>212</v>
      </c>
      <c r="E926" s="276" t="s">
        <v>1</v>
      </c>
      <c r="F926" s="277">
        <v>62.567999999999998</v>
      </c>
      <c r="G926" s="35"/>
      <c r="H926" s="40"/>
    </row>
    <row r="927" spans="1:8" s="2" customFormat="1" ht="16.899999999999999" customHeight="1">
      <c r="A927" s="35"/>
      <c r="B927" s="40"/>
      <c r="C927" s="280" t="s">
        <v>7625</v>
      </c>
      <c r="D927" s="35"/>
      <c r="E927" s="35"/>
      <c r="F927" s="35"/>
      <c r="G927" s="35"/>
      <c r="H927" s="40"/>
    </row>
    <row r="928" spans="1:8" s="2" customFormat="1" ht="16.899999999999999" customHeight="1">
      <c r="A928" s="35"/>
      <c r="B928" s="40"/>
      <c r="C928" s="278" t="s">
        <v>3698</v>
      </c>
      <c r="D928" s="278" t="s">
        <v>3699</v>
      </c>
      <c r="E928" s="18" t="s">
        <v>297</v>
      </c>
      <c r="F928" s="279">
        <v>1327.4760000000001</v>
      </c>
      <c r="G928" s="35"/>
      <c r="H928" s="40"/>
    </row>
    <row r="929" spans="1:8" s="2" customFormat="1" ht="16.899999999999999" customHeight="1">
      <c r="A929" s="35"/>
      <c r="B929" s="40"/>
      <c r="C929" s="274" t="s">
        <v>214</v>
      </c>
      <c r="D929" s="275" t="s">
        <v>215</v>
      </c>
      <c r="E929" s="276" t="s">
        <v>1</v>
      </c>
      <c r="F929" s="277">
        <v>565.36400000000003</v>
      </c>
      <c r="G929" s="35"/>
      <c r="H929" s="40"/>
    </row>
    <row r="930" spans="1:8" s="2" customFormat="1" ht="16.899999999999999" customHeight="1">
      <c r="A930" s="35"/>
      <c r="B930" s="40"/>
      <c r="C930" s="280" t="s">
        <v>7625</v>
      </c>
      <c r="D930" s="35"/>
      <c r="E930" s="35"/>
      <c r="F930" s="35"/>
      <c r="G930" s="35"/>
      <c r="H930" s="40"/>
    </row>
    <row r="931" spans="1:8" s="2" customFormat="1" ht="16.899999999999999" customHeight="1">
      <c r="A931" s="35"/>
      <c r="B931" s="40"/>
      <c r="C931" s="278" t="s">
        <v>3698</v>
      </c>
      <c r="D931" s="278" t="s">
        <v>3699</v>
      </c>
      <c r="E931" s="18" t="s">
        <v>297</v>
      </c>
      <c r="F931" s="279">
        <v>1327.4760000000001</v>
      </c>
      <c r="G931" s="35"/>
      <c r="H931" s="40"/>
    </row>
    <row r="932" spans="1:8" s="2" customFormat="1" ht="16.899999999999999" customHeight="1">
      <c r="A932" s="35"/>
      <c r="B932" s="40"/>
      <c r="C932" s="274" t="s">
        <v>217</v>
      </c>
      <c r="D932" s="275" t="s">
        <v>218</v>
      </c>
      <c r="E932" s="276" t="s">
        <v>1</v>
      </c>
      <c r="F932" s="277">
        <v>502.56400000000002</v>
      </c>
      <c r="G932" s="35"/>
      <c r="H932" s="40"/>
    </row>
    <row r="933" spans="1:8" s="2" customFormat="1" ht="16.899999999999999" customHeight="1">
      <c r="A933" s="35"/>
      <c r="B933" s="40"/>
      <c r="C933" s="280" t="s">
        <v>7625</v>
      </c>
      <c r="D933" s="35"/>
      <c r="E933" s="35"/>
      <c r="F933" s="35"/>
      <c r="G933" s="35"/>
      <c r="H933" s="40"/>
    </row>
    <row r="934" spans="1:8" s="2" customFormat="1" ht="16.899999999999999" customHeight="1">
      <c r="A934" s="35"/>
      <c r="B934" s="40"/>
      <c r="C934" s="278" t="s">
        <v>3698</v>
      </c>
      <c r="D934" s="278" t="s">
        <v>3699</v>
      </c>
      <c r="E934" s="18" t="s">
        <v>297</v>
      </c>
      <c r="F934" s="279">
        <v>1327.4760000000001</v>
      </c>
      <c r="G934" s="35"/>
      <c r="H934" s="40"/>
    </row>
    <row r="935" spans="1:8" s="2" customFormat="1" ht="16.899999999999999" customHeight="1">
      <c r="A935" s="35"/>
      <c r="B935" s="40"/>
      <c r="C935" s="274" t="s">
        <v>220</v>
      </c>
      <c r="D935" s="275" t="s">
        <v>221</v>
      </c>
      <c r="E935" s="276" t="s">
        <v>1</v>
      </c>
      <c r="F935" s="277">
        <v>101.7</v>
      </c>
      <c r="G935" s="35"/>
      <c r="H935" s="40"/>
    </row>
    <row r="936" spans="1:8" s="2" customFormat="1" ht="16.899999999999999" customHeight="1">
      <c r="A936" s="35"/>
      <c r="B936" s="40"/>
      <c r="C936" s="280" t="s">
        <v>7625</v>
      </c>
      <c r="D936" s="35"/>
      <c r="E936" s="35"/>
      <c r="F936" s="35"/>
      <c r="G936" s="35"/>
      <c r="H936" s="40"/>
    </row>
    <row r="937" spans="1:8" s="2" customFormat="1" ht="16.899999999999999" customHeight="1">
      <c r="A937" s="35"/>
      <c r="B937" s="40"/>
      <c r="C937" s="278" t="s">
        <v>3698</v>
      </c>
      <c r="D937" s="278" t="s">
        <v>3699</v>
      </c>
      <c r="E937" s="18" t="s">
        <v>297</v>
      </c>
      <c r="F937" s="279">
        <v>1327.4760000000001</v>
      </c>
      <c r="G937" s="35"/>
      <c r="H937" s="40"/>
    </row>
    <row r="938" spans="1:8" s="2" customFormat="1" ht="22.5">
      <c r="A938" s="35"/>
      <c r="B938" s="40"/>
      <c r="C938" s="278" t="s">
        <v>3687</v>
      </c>
      <c r="D938" s="278" t="s">
        <v>3688</v>
      </c>
      <c r="E938" s="18" t="s">
        <v>297</v>
      </c>
      <c r="F938" s="279">
        <v>268.62099999999998</v>
      </c>
      <c r="G938" s="35"/>
      <c r="H938" s="40"/>
    </row>
    <row r="939" spans="1:8" s="2" customFormat="1" ht="16.899999999999999" customHeight="1">
      <c r="A939" s="35"/>
      <c r="B939" s="40"/>
      <c r="C939" s="274" t="s">
        <v>223</v>
      </c>
      <c r="D939" s="275" t="s">
        <v>224</v>
      </c>
      <c r="E939" s="276" t="s">
        <v>1</v>
      </c>
      <c r="F939" s="277">
        <v>95.28</v>
      </c>
      <c r="G939" s="35"/>
      <c r="H939" s="40"/>
    </row>
    <row r="940" spans="1:8" s="2" customFormat="1" ht="16.899999999999999" customHeight="1">
      <c r="A940" s="35"/>
      <c r="B940" s="40"/>
      <c r="C940" s="280" t="s">
        <v>7625</v>
      </c>
      <c r="D940" s="35"/>
      <c r="E940" s="35"/>
      <c r="F940" s="35"/>
      <c r="G940" s="35"/>
      <c r="H940" s="40"/>
    </row>
    <row r="941" spans="1:8" s="2" customFormat="1" ht="16.899999999999999" customHeight="1">
      <c r="A941" s="35"/>
      <c r="B941" s="40"/>
      <c r="C941" s="278" t="s">
        <v>3698</v>
      </c>
      <c r="D941" s="278" t="s">
        <v>3699</v>
      </c>
      <c r="E941" s="18" t="s">
        <v>297</v>
      </c>
      <c r="F941" s="279">
        <v>1327.4760000000001</v>
      </c>
      <c r="G941" s="35"/>
      <c r="H941" s="40"/>
    </row>
    <row r="942" spans="1:8" s="2" customFormat="1" ht="24">
      <c r="A942" s="35"/>
      <c r="B942" s="40"/>
      <c r="C942" s="274" t="s">
        <v>226</v>
      </c>
      <c r="D942" s="275" t="s">
        <v>227</v>
      </c>
      <c r="E942" s="276" t="s">
        <v>1</v>
      </c>
      <c r="F942" s="277">
        <v>3.9569999999999999</v>
      </c>
      <c r="G942" s="35"/>
      <c r="H942" s="40"/>
    </row>
    <row r="943" spans="1:8" s="2" customFormat="1" ht="16.899999999999999" customHeight="1">
      <c r="A943" s="35"/>
      <c r="B943" s="40"/>
      <c r="C943" s="280" t="s">
        <v>7625</v>
      </c>
      <c r="D943" s="35"/>
      <c r="E943" s="35"/>
      <c r="F943" s="35"/>
      <c r="G943" s="35"/>
      <c r="H943" s="40"/>
    </row>
    <row r="944" spans="1:8" s="2" customFormat="1" ht="22.5">
      <c r="A944" s="35"/>
      <c r="B944" s="40"/>
      <c r="C944" s="278" t="s">
        <v>3687</v>
      </c>
      <c r="D944" s="278" t="s">
        <v>3688</v>
      </c>
      <c r="E944" s="18" t="s">
        <v>297</v>
      </c>
      <c r="F944" s="279">
        <v>268.62099999999998</v>
      </c>
      <c r="G944" s="35"/>
      <c r="H944" s="40"/>
    </row>
    <row r="945" spans="1:8" s="2" customFormat="1" ht="16.899999999999999" customHeight="1">
      <c r="A945" s="35"/>
      <c r="B945" s="40"/>
      <c r="C945" s="274" t="s">
        <v>229</v>
      </c>
      <c r="D945" s="275" t="s">
        <v>230</v>
      </c>
      <c r="E945" s="276" t="s">
        <v>1</v>
      </c>
      <c r="F945" s="277">
        <v>45.469000000000001</v>
      </c>
      <c r="G945" s="35"/>
      <c r="H945" s="40"/>
    </row>
    <row r="946" spans="1:8" s="2" customFormat="1" ht="16.899999999999999" customHeight="1">
      <c r="A946" s="35"/>
      <c r="B946" s="40"/>
      <c r="C946" s="280" t="s">
        <v>7625</v>
      </c>
      <c r="D946" s="35"/>
      <c r="E946" s="35"/>
      <c r="F946" s="35"/>
      <c r="G946" s="35"/>
      <c r="H946" s="40"/>
    </row>
    <row r="947" spans="1:8" s="2" customFormat="1" ht="22.5">
      <c r="A947" s="35"/>
      <c r="B947" s="40"/>
      <c r="C947" s="278" t="s">
        <v>3687</v>
      </c>
      <c r="D947" s="278" t="s">
        <v>3688</v>
      </c>
      <c r="E947" s="18" t="s">
        <v>297</v>
      </c>
      <c r="F947" s="279">
        <v>268.62099999999998</v>
      </c>
      <c r="G947" s="35"/>
      <c r="H947" s="40"/>
    </row>
    <row r="948" spans="1:8" s="2" customFormat="1" ht="24">
      <c r="A948" s="35"/>
      <c r="B948" s="40"/>
      <c r="C948" s="274" t="s">
        <v>232</v>
      </c>
      <c r="D948" s="275" t="s">
        <v>233</v>
      </c>
      <c r="E948" s="276" t="s">
        <v>1</v>
      </c>
      <c r="F948" s="277">
        <v>46.2</v>
      </c>
      <c r="G948" s="35"/>
      <c r="H948" s="40"/>
    </row>
    <row r="949" spans="1:8" s="2" customFormat="1" ht="16.899999999999999" customHeight="1">
      <c r="A949" s="35"/>
      <c r="B949" s="40"/>
      <c r="C949" s="280" t="s">
        <v>7625</v>
      </c>
      <c r="D949" s="35"/>
      <c r="E949" s="35"/>
      <c r="F949" s="35"/>
      <c r="G949" s="35"/>
      <c r="H949" s="40"/>
    </row>
    <row r="950" spans="1:8" s="2" customFormat="1" ht="22.5">
      <c r="A950" s="35"/>
      <c r="B950" s="40"/>
      <c r="C950" s="278" t="s">
        <v>3687</v>
      </c>
      <c r="D950" s="278" t="s">
        <v>3688</v>
      </c>
      <c r="E950" s="18" t="s">
        <v>297</v>
      </c>
      <c r="F950" s="279">
        <v>268.62099999999998</v>
      </c>
      <c r="G950" s="35"/>
      <c r="H950" s="40"/>
    </row>
    <row r="951" spans="1:8" s="2" customFormat="1" ht="16.899999999999999" customHeight="1">
      <c r="A951" s="35"/>
      <c r="B951" s="40"/>
      <c r="C951" s="274" t="s">
        <v>235</v>
      </c>
      <c r="D951" s="275" t="s">
        <v>236</v>
      </c>
      <c r="E951" s="276" t="s">
        <v>1</v>
      </c>
      <c r="F951" s="277">
        <v>3525.1289999999999</v>
      </c>
      <c r="G951" s="35"/>
      <c r="H951" s="40"/>
    </row>
    <row r="952" spans="1:8" s="2" customFormat="1" ht="16.899999999999999" customHeight="1">
      <c r="A952" s="35"/>
      <c r="B952" s="40"/>
      <c r="C952" s="274" t="s">
        <v>238</v>
      </c>
      <c r="D952" s="275" t="s">
        <v>239</v>
      </c>
      <c r="E952" s="276" t="s">
        <v>1</v>
      </c>
      <c r="F952" s="277">
        <v>1352.9639999999999</v>
      </c>
      <c r="G952" s="35"/>
      <c r="H952" s="40"/>
    </row>
    <row r="953" spans="1:8" s="2" customFormat="1" ht="16.899999999999999" customHeight="1">
      <c r="A953" s="35"/>
      <c r="B953" s="40"/>
      <c r="C953" s="274" t="s">
        <v>241</v>
      </c>
      <c r="D953" s="275" t="s">
        <v>242</v>
      </c>
      <c r="E953" s="276" t="s">
        <v>1</v>
      </c>
      <c r="F953" s="277">
        <v>721.26</v>
      </c>
      <c r="G953" s="35"/>
      <c r="H953" s="40"/>
    </row>
    <row r="954" spans="1:8" s="2" customFormat="1" ht="16.899999999999999" customHeight="1">
      <c r="A954" s="35"/>
      <c r="B954" s="40"/>
      <c r="C954" s="274" t="s">
        <v>244</v>
      </c>
      <c r="D954" s="275" t="s">
        <v>245</v>
      </c>
      <c r="E954" s="276" t="s">
        <v>1</v>
      </c>
      <c r="F954" s="277">
        <v>299.89999999999998</v>
      </c>
      <c r="G954" s="35"/>
      <c r="H954" s="40"/>
    </row>
    <row r="955" spans="1:8" s="2" customFormat="1" ht="26.45" customHeight="1">
      <c r="A955" s="35"/>
      <c r="B955" s="40"/>
      <c r="C955" s="273" t="s">
        <v>7628</v>
      </c>
      <c r="D955" s="273" t="s">
        <v>103</v>
      </c>
      <c r="E955" s="35"/>
      <c r="F955" s="35"/>
      <c r="G955" s="35"/>
      <c r="H955" s="40"/>
    </row>
    <row r="956" spans="1:8" s="2" customFormat="1" ht="16.899999999999999" customHeight="1">
      <c r="A956" s="35"/>
      <c r="B956" s="40"/>
      <c r="C956" s="274" t="s">
        <v>4795</v>
      </c>
      <c r="D956" s="275" t="s">
        <v>4796</v>
      </c>
      <c r="E956" s="276" t="s">
        <v>1</v>
      </c>
      <c r="F956" s="277">
        <v>201.36</v>
      </c>
      <c r="G956" s="35"/>
      <c r="H956" s="40"/>
    </row>
    <row r="957" spans="1:8" s="2" customFormat="1" ht="16.899999999999999" customHeight="1">
      <c r="A957" s="35"/>
      <c r="B957" s="40"/>
      <c r="C957" s="278" t="s">
        <v>1</v>
      </c>
      <c r="D957" s="278" t="s">
        <v>4821</v>
      </c>
      <c r="E957" s="18" t="s">
        <v>1</v>
      </c>
      <c r="F957" s="279">
        <v>0</v>
      </c>
      <c r="G957" s="35"/>
      <c r="H957" s="40"/>
    </row>
    <row r="958" spans="1:8" s="2" customFormat="1" ht="16.899999999999999" customHeight="1">
      <c r="A958" s="35"/>
      <c r="B958" s="40"/>
      <c r="C958" s="278" t="s">
        <v>1</v>
      </c>
      <c r="D958" s="278" t="s">
        <v>4822</v>
      </c>
      <c r="E958" s="18" t="s">
        <v>1</v>
      </c>
      <c r="F958" s="279">
        <v>201.36</v>
      </c>
      <c r="G958" s="35"/>
      <c r="H958" s="40"/>
    </row>
    <row r="959" spans="1:8" s="2" customFormat="1" ht="16.899999999999999" customHeight="1">
      <c r="A959" s="35"/>
      <c r="B959" s="40"/>
      <c r="C959" s="278" t="s">
        <v>4795</v>
      </c>
      <c r="D959" s="278" t="s">
        <v>304</v>
      </c>
      <c r="E959" s="18" t="s">
        <v>1</v>
      </c>
      <c r="F959" s="279">
        <v>201.36</v>
      </c>
      <c r="G959" s="35"/>
      <c r="H959" s="40"/>
    </row>
    <row r="960" spans="1:8" s="2" customFormat="1" ht="16.899999999999999" customHeight="1">
      <c r="A960" s="35"/>
      <c r="B960" s="40"/>
      <c r="C960" s="280" t="s">
        <v>7625</v>
      </c>
      <c r="D960" s="35"/>
      <c r="E960" s="35"/>
      <c r="F960" s="35"/>
      <c r="G960" s="35"/>
      <c r="H960" s="40"/>
    </row>
    <row r="961" spans="1:8" s="2" customFormat="1" ht="22.5">
      <c r="A961" s="35"/>
      <c r="B961" s="40"/>
      <c r="C961" s="278" t="s">
        <v>347</v>
      </c>
      <c r="D961" s="278" t="s">
        <v>4819</v>
      </c>
      <c r="E961" s="18" t="s">
        <v>307</v>
      </c>
      <c r="F961" s="279">
        <v>201.36</v>
      </c>
      <c r="G961" s="35"/>
      <c r="H961" s="40"/>
    </row>
    <row r="962" spans="1:8" s="2" customFormat="1" ht="16.899999999999999" customHeight="1">
      <c r="A962" s="35"/>
      <c r="B962" s="40"/>
      <c r="C962" s="278" t="s">
        <v>342</v>
      </c>
      <c r="D962" s="278" t="s">
        <v>4816</v>
      </c>
      <c r="E962" s="18" t="s">
        <v>307</v>
      </c>
      <c r="F962" s="279">
        <v>704.76</v>
      </c>
      <c r="G962" s="35"/>
      <c r="H962" s="40"/>
    </row>
    <row r="963" spans="1:8" s="2" customFormat="1" ht="22.5">
      <c r="A963" s="35"/>
      <c r="B963" s="40"/>
      <c r="C963" s="278" t="s">
        <v>353</v>
      </c>
      <c r="D963" s="278" t="s">
        <v>4823</v>
      </c>
      <c r="E963" s="18" t="s">
        <v>307</v>
      </c>
      <c r="F963" s="279">
        <v>3020.4</v>
      </c>
      <c r="G963" s="35"/>
      <c r="H963" s="40"/>
    </row>
    <row r="964" spans="1:8" s="2" customFormat="1" ht="16.899999999999999" customHeight="1">
      <c r="A964" s="35"/>
      <c r="B964" s="40"/>
      <c r="C964" s="278" t="s">
        <v>358</v>
      </c>
      <c r="D964" s="278" t="s">
        <v>4826</v>
      </c>
      <c r="E964" s="18" t="s">
        <v>307</v>
      </c>
      <c r="F964" s="279">
        <v>704.76</v>
      </c>
      <c r="G964" s="35"/>
      <c r="H964" s="40"/>
    </row>
    <row r="965" spans="1:8" s="2" customFormat="1" ht="22.5">
      <c r="A965" s="35"/>
      <c r="B965" s="40"/>
      <c r="C965" s="278" t="s">
        <v>363</v>
      </c>
      <c r="D965" s="278" t="s">
        <v>364</v>
      </c>
      <c r="E965" s="18" t="s">
        <v>365</v>
      </c>
      <c r="F965" s="279">
        <v>362.44799999999998</v>
      </c>
      <c r="G965" s="35"/>
      <c r="H965" s="40"/>
    </row>
    <row r="966" spans="1:8" s="2" customFormat="1" ht="16.899999999999999" customHeight="1">
      <c r="A966" s="35"/>
      <c r="B966" s="40"/>
      <c r="C966" s="278" t="s">
        <v>369</v>
      </c>
      <c r="D966" s="278" t="s">
        <v>370</v>
      </c>
      <c r="E966" s="18" t="s">
        <v>307</v>
      </c>
      <c r="F966" s="279">
        <v>453.06</v>
      </c>
      <c r="G966" s="35"/>
      <c r="H966" s="40"/>
    </row>
    <row r="967" spans="1:8" s="2" customFormat="1" ht="16.899999999999999" customHeight="1">
      <c r="A967" s="35"/>
      <c r="B967" s="40"/>
      <c r="C967" s="274" t="s">
        <v>4798</v>
      </c>
      <c r="D967" s="275" t="s">
        <v>4799</v>
      </c>
      <c r="E967" s="276" t="s">
        <v>1</v>
      </c>
      <c r="F967" s="277">
        <v>251.7</v>
      </c>
      <c r="G967" s="35"/>
      <c r="H967" s="40"/>
    </row>
    <row r="968" spans="1:8" s="2" customFormat="1" ht="16.899999999999999" customHeight="1">
      <c r="A968" s="35"/>
      <c r="B968" s="40"/>
      <c r="C968" s="278" t="s">
        <v>1</v>
      </c>
      <c r="D968" s="278" t="s">
        <v>4813</v>
      </c>
      <c r="E968" s="18" t="s">
        <v>1</v>
      </c>
      <c r="F968" s="279">
        <v>0</v>
      </c>
      <c r="G968" s="35"/>
      <c r="H968" s="40"/>
    </row>
    <row r="969" spans="1:8" s="2" customFormat="1" ht="16.899999999999999" customHeight="1">
      <c r="A969" s="35"/>
      <c r="B969" s="40"/>
      <c r="C969" s="278" t="s">
        <v>1</v>
      </c>
      <c r="D969" s="278" t="s">
        <v>4837</v>
      </c>
      <c r="E969" s="18" t="s">
        <v>1</v>
      </c>
      <c r="F969" s="279">
        <v>66</v>
      </c>
      <c r="G969" s="35"/>
      <c r="H969" s="40"/>
    </row>
    <row r="970" spans="1:8" s="2" customFormat="1" ht="16.899999999999999" customHeight="1">
      <c r="A970" s="35"/>
      <c r="B970" s="40"/>
      <c r="C970" s="278" t="s">
        <v>1</v>
      </c>
      <c r="D970" s="278" t="s">
        <v>4838</v>
      </c>
      <c r="E970" s="18" t="s">
        <v>1</v>
      </c>
      <c r="F970" s="279">
        <v>185.7</v>
      </c>
      <c r="G970" s="35"/>
      <c r="H970" s="40"/>
    </row>
    <row r="971" spans="1:8" s="2" customFormat="1" ht="16.899999999999999" customHeight="1">
      <c r="A971" s="35"/>
      <c r="B971" s="40"/>
      <c r="C971" s="278" t="s">
        <v>4798</v>
      </c>
      <c r="D971" s="278" t="s">
        <v>304</v>
      </c>
      <c r="E971" s="18" t="s">
        <v>1</v>
      </c>
      <c r="F971" s="279">
        <v>251.7</v>
      </c>
      <c r="G971" s="35"/>
      <c r="H971" s="40"/>
    </row>
    <row r="972" spans="1:8" s="2" customFormat="1" ht="16.899999999999999" customHeight="1">
      <c r="A972" s="35"/>
      <c r="B972" s="40"/>
      <c r="C972" s="280" t="s">
        <v>7625</v>
      </c>
      <c r="D972" s="35"/>
      <c r="E972" s="35"/>
      <c r="F972" s="35"/>
      <c r="G972" s="35"/>
      <c r="H972" s="40"/>
    </row>
    <row r="973" spans="1:8" s="2" customFormat="1" ht="16.899999999999999" customHeight="1">
      <c r="A973" s="35"/>
      <c r="B973" s="40"/>
      <c r="C973" s="278" t="s">
        <v>4834</v>
      </c>
      <c r="D973" s="278" t="s">
        <v>4835</v>
      </c>
      <c r="E973" s="18" t="s">
        <v>307</v>
      </c>
      <c r="F973" s="279">
        <v>251.7</v>
      </c>
      <c r="G973" s="35"/>
      <c r="H973" s="40"/>
    </row>
    <row r="974" spans="1:8" s="2" customFormat="1" ht="16.899999999999999" customHeight="1">
      <c r="A974" s="35"/>
      <c r="B974" s="40"/>
      <c r="C974" s="278" t="s">
        <v>342</v>
      </c>
      <c r="D974" s="278" t="s">
        <v>4816</v>
      </c>
      <c r="E974" s="18" t="s">
        <v>307</v>
      </c>
      <c r="F974" s="279">
        <v>704.76</v>
      </c>
      <c r="G974" s="35"/>
      <c r="H974" s="40"/>
    </row>
    <row r="975" spans="1:8" s="2" customFormat="1" ht="22.5">
      <c r="A975" s="35"/>
      <c r="B975" s="40"/>
      <c r="C975" s="278" t="s">
        <v>347</v>
      </c>
      <c r="D975" s="278" t="s">
        <v>4819</v>
      </c>
      <c r="E975" s="18" t="s">
        <v>307</v>
      </c>
      <c r="F975" s="279">
        <v>201.36</v>
      </c>
      <c r="G975" s="35"/>
      <c r="H975" s="40"/>
    </row>
    <row r="976" spans="1:8" s="2" customFormat="1" ht="16.899999999999999" customHeight="1">
      <c r="A976" s="35"/>
      <c r="B976" s="40"/>
      <c r="C976" s="278" t="s">
        <v>358</v>
      </c>
      <c r="D976" s="278" t="s">
        <v>4826</v>
      </c>
      <c r="E976" s="18" t="s">
        <v>307</v>
      </c>
      <c r="F976" s="279">
        <v>704.76</v>
      </c>
      <c r="G976" s="35"/>
      <c r="H976" s="40"/>
    </row>
    <row r="977" spans="1:8" s="2" customFormat="1" ht="16.899999999999999" customHeight="1">
      <c r="A977" s="35"/>
      <c r="B977" s="40"/>
      <c r="C977" s="278" t="s">
        <v>369</v>
      </c>
      <c r="D977" s="278" t="s">
        <v>370</v>
      </c>
      <c r="E977" s="18" t="s">
        <v>307</v>
      </c>
      <c r="F977" s="279">
        <v>453.06</v>
      </c>
      <c r="G977" s="35"/>
      <c r="H977" s="40"/>
    </row>
    <row r="978" spans="1:8" s="2" customFormat="1" ht="26.45" customHeight="1">
      <c r="A978" s="35"/>
      <c r="B978" s="40"/>
      <c r="C978" s="273" t="s">
        <v>7629</v>
      </c>
      <c r="D978" s="273" t="s">
        <v>112</v>
      </c>
      <c r="E978" s="35"/>
      <c r="F978" s="35"/>
      <c r="G978" s="35"/>
      <c r="H978" s="40"/>
    </row>
    <row r="979" spans="1:8" s="2" customFormat="1" ht="16.899999999999999" customHeight="1">
      <c r="A979" s="35"/>
      <c r="B979" s="40"/>
      <c r="C979" s="274" t="s">
        <v>5738</v>
      </c>
      <c r="D979" s="275" t="s">
        <v>4796</v>
      </c>
      <c r="E979" s="276" t="s">
        <v>1</v>
      </c>
      <c r="F979" s="277">
        <v>163.19999999999999</v>
      </c>
      <c r="G979" s="35"/>
      <c r="H979" s="40"/>
    </row>
    <row r="980" spans="1:8" s="2" customFormat="1" ht="16.899999999999999" customHeight="1">
      <c r="A980" s="35"/>
      <c r="B980" s="40"/>
      <c r="C980" s="278" t="s">
        <v>5738</v>
      </c>
      <c r="D980" s="278" t="s">
        <v>5739</v>
      </c>
      <c r="E980" s="18" t="s">
        <v>1</v>
      </c>
      <c r="F980" s="279">
        <v>163.19999999999999</v>
      </c>
      <c r="G980" s="35"/>
      <c r="H980" s="40"/>
    </row>
    <row r="981" spans="1:8" s="2" customFormat="1" ht="16.899999999999999" customHeight="1">
      <c r="A981" s="35"/>
      <c r="B981" s="40"/>
      <c r="C981" s="280" t="s">
        <v>7625</v>
      </c>
      <c r="D981" s="35"/>
      <c r="E981" s="35"/>
      <c r="F981" s="35"/>
      <c r="G981" s="35"/>
      <c r="H981" s="40"/>
    </row>
    <row r="982" spans="1:8" s="2" customFormat="1" ht="22.5">
      <c r="A982" s="35"/>
      <c r="B982" s="40"/>
      <c r="C982" s="278" t="s">
        <v>347</v>
      </c>
      <c r="D982" s="278" t="s">
        <v>4819</v>
      </c>
      <c r="E982" s="18" t="s">
        <v>307</v>
      </c>
      <c r="F982" s="279">
        <v>163.19999999999999</v>
      </c>
      <c r="G982" s="35"/>
      <c r="H982" s="40"/>
    </row>
    <row r="983" spans="1:8" s="2" customFormat="1" ht="16.899999999999999" customHeight="1">
      <c r="A983" s="35"/>
      <c r="B983" s="40"/>
      <c r="C983" s="278" t="s">
        <v>342</v>
      </c>
      <c r="D983" s="278" t="s">
        <v>4816</v>
      </c>
      <c r="E983" s="18" t="s">
        <v>307</v>
      </c>
      <c r="F983" s="279">
        <v>261.12</v>
      </c>
      <c r="G983" s="35"/>
      <c r="H983" s="40"/>
    </row>
    <row r="984" spans="1:8" s="2" customFormat="1" ht="22.5">
      <c r="A984" s="35"/>
      <c r="B984" s="40"/>
      <c r="C984" s="278" t="s">
        <v>353</v>
      </c>
      <c r="D984" s="278" t="s">
        <v>4823</v>
      </c>
      <c r="E984" s="18" t="s">
        <v>307</v>
      </c>
      <c r="F984" s="279">
        <v>2448</v>
      </c>
      <c r="G984" s="35"/>
      <c r="H984" s="40"/>
    </row>
    <row r="985" spans="1:8" s="2" customFormat="1" ht="16.899999999999999" customHeight="1">
      <c r="A985" s="35"/>
      <c r="B985" s="40"/>
      <c r="C985" s="278" t="s">
        <v>358</v>
      </c>
      <c r="D985" s="278" t="s">
        <v>4826</v>
      </c>
      <c r="E985" s="18" t="s">
        <v>307</v>
      </c>
      <c r="F985" s="279">
        <v>212.16</v>
      </c>
      <c r="G985" s="35"/>
      <c r="H985" s="40"/>
    </row>
    <row r="986" spans="1:8" s="2" customFormat="1" ht="22.5">
      <c r="A986" s="35"/>
      <c r="B986" s="40"/>
      <c r="C986" s="278" t="s">
        <v>363</v>
      </c>
      <c r="D986" s="278" t="s">
        <v>364</v>
      </c>
      <c r="E986" s="18" t="s">
        <v>365</v>
      </c>
      <c r="F986" s="279">
        <v>293.76</v>
      </c>
      <c r="G986" s="35"/>
      <c r="H986" s="40"/>
    </row>
    <row r="987" spans="1:8" s="2" customFormat="1" ht="16.899999999999999" customHeight="1">
      <c r="A987" s="35"/>
      <c r="B987" s="40"/>
      <c r="C987" s="274" t="s">
        <v>5740</v>
      </c>
      <c r="D987" s="275" t="s">
        <v>5741</v>
      </c>
      <c r="E987" s="276" t="s">
        <v>1</v>
      </c>
      <c r="F987" s="277">
        <v>48.96</v>
      </c>
      <c r="G987" s="35"/>
      <c r="H987" s="40"/>
    </row>
    <row r="988" spans="1:8" s="2" customFormat="1" ht="16.899999999999999" customHeight="1">
      <c r="A988" s="35"/>
      <c r="B988" s="40"/>
      <c r="C988" s="278" t="s">
        <v>1</v>
      </c>
      <c r="D988" s="278" t="s">
        <v>5762</v>
      </c>
      <c r="E988" s="18" t="s">
        <v>1</v>
      </c>
      <c r="F988" s="279">
        <v>48.96</v>
      </c>
      <c r="G988" s="35"/>
      <c r="H988" s="40"/>
    </row>
    <row r="989" spans="1:8" s="2" customFormat="1" ht="16.899999999999999" customHeight="1">
      <c r="A989" s="35"/>
      <c r="B989" s="40"/>
      <c r="C989" s="278" t="s">
        <v>5740</v>
      </c>
      <c r="D989" s="278" t="s">
        <v>304</v>
      </c>
      <c r="E989" s="18" t="s">
        <v>1</v>
      </c>
      <c r="F989" s="279">
        <v>48.96</v>
      </c>
      <c r="G989" s="35"/>
      <c r="H989" s="40"/>
    </row>
    <row r="990" spans="1:8" s="2" customFormat="1" ht="16.899999999999999" customHeight="1">
      <c r="A990" s="35"/>
      <c r="B990" s="40"/>
      <c r="C990" s="280" t="s">
        <v>7625</v>
      </c>
      <c r="D990" s="35"/>
      <c r="E990" s="35"/>
      <c r="F990" s="35"/>
      <c r="G990" s="35"/>
      <c r="H990" s="40"/>
    </row>
    <row r="991" spans="1:8" s="2" customFormat="1" ht="16.899999999999999" customHeight="1">
      <c r="A991" s="35"/>
      <c r="B991" s="40"/>
      <c r="C991" s="278" t="s">
        <v>373</v>
      </c>
      <c r="D991" s="278" t="s">
        <v>374</v>
      </c>
      <c r="E991" s="18" t="s">
        <v>307</v>
      </c>
      <c r="F991" s="279">
        <v>48.96</v>
      </c>
      <c r="G991" s="35"/>
      <c r="H991" s="40"/>
    </row>
    <row r="992" spans="1:8" s="2" customFormat="1" ht="16.899999999999999" customHeight="1">
      <c r="A992" s="35"/>
      <c r="B992" s="40"/>
      <c r="C992" s="278" t="s">
        <v>342</v>
      </c>
      <c r="D992" s="278" t="s">
        <v>4816</v>
      </c>
      <c r="E992" s="18" t="s">
        <v>307</v>
      </c>
      <c r="F992" s="279">
        <v>261.12</v>
      </c>
      <c r="G992" s="35"/>
      <c r="H992" s="40"/>
    </row>
    <row r="993" spans="1:8" s="2" customFormat="1" ht="16.899999999999999" customHeight="1">
      <c r="A993" s="35"/>
      <c r="B993" s="40"/>
      <c r="C993" s="278" t="s">
        <v>358</v>
      </c>
      <c r="D993" s="278" t="s">
        <v>4826</v>
      </c>
      <c r="E993" s="18" t="s">
        <v>307</v>
      </c>
      <c r="F993" s="279">
        <v>212.16</v>
      </c>
      <c r="G993" s="35"/>
      <c r="H993" s="40"/>
    </row>
    <row r="994" spans="1:8" s="2" customFormat="1" ht="26.45" customHeight="1">
      <c r="A994" s="35"/>
      <c r="B994" s="40"/>
      <c r="C994" s="273" t="s">
        <v>7630</v>
      </c>
      <c r="D994" s="273" t="s">
        <v>118</v>
      </c>
      <c r="E994" s="35"/>
      <c r="F994" s="35"/>
      <c r="G994" s="35"/>
      <c r="H994" s="40"/>
    </row>
    <row r="995" spans="1:8" s="2" customFormat="1" ht="16.899999999999999" customHeight="1">
      <c r="A995" s="35"/>
      <c r="B995" s="40"/>
      <c r="C995" s="274" t="s">
        <v>5893</v>
      </c>
      <c r="D995" s="275" t="s">
        <v>5894</v>
      </c>
      <c r="E995" s="276" t="s">
        <v>1</v>
      </c>
      <c r="F995" s="277">
        <v>92</v>
      </c>
      <c r="G995" s="35"/>
      <c r="H995" s="40"/>
    </row>
    <row r="996" spans="1:8" s="2" customFormat="1" ht="16.899999999999999" customHeight="1">
      <c r="A996" s="35"/>
      <c r="B996" s="40"/>
      <c r="C996" s="278" t="s">
        <v>1</v>
      </c>
      <c r="D996" s="278" t="s">
        <v>5918</v>
      </c>
      <c r="E996" s="18" t="s">
        <v>1</v>
      </c>
      <c r="F996" s="279">
        <v>0</v>
      </c>
      <c r="G996" s="35"/>
      <c r="H996" s="40"/>
    </row>
    <row r="997" spans="1:8" s="2" customFormat="1" ht="16.899999999999999" customHeight="1">
      <c r="A997" s="35"/>
      <c r="B997" s="40"/>
      <c r="C997" s="278" t="s">
        <v>1</v>
      </c>
      <c r="D997" s="278" t="s">
        <v>5922</v>
      </c>
      <c r="E997" s="18" t="s">
        <v>1</v>
      </c>
      <c r="F997" s="279">
        <v>46</v>
      </c>
      <c r="G997" s="35"/>
      <c r="H997" s="40"/>
    </row>
    <row r="998" spans="1:8" s="2" customFormat="1" ht="16.899999999999999" customHeight="1">
      <c r="A998" s="35"/>
      <c r="B998" s="40"/>
      <c r="C998" s="278" t="s">
        <v>1</v>
      </c>
      <c r="D998" s="278" t="s">
        <v>5923</v>
      </c>
      <c r="E998" s="18" t="s">
        <v>1</v>
      </c>
      <c r="F998" s="279">
        <v>46</v>
      </c>
      <c r="G998" s="35"/>
      <c r="H998" s="40"/>
    </row>
    <row r="999" spans="1:8" s="2" customFormat="1" ht="16.899999999999999" customHeight="1">
      <c r="A999" s="35"/>
      <c r="B999" s="40"/>
      <c r="C999" s="278" t="s">
        <v>5893</v>
      </c>
      <c r="D999" s="278" t="s">
        <v>304</v>
      </c>
      <c r="E999" s="18" t="s">
        <v>1</v>
      </c>
      <c r="F999" s="279">
        <v>92</v>
      </c>
      <c r="G999" s="35"/>
      <c r="H999" s="40"/>
    </row>
    <row r="1000" spans="1:8" s="2" customFormat="1" ht="16.899999999999999" customHeight="1">
      <c r="A1000" s="35"/>
      <c r="B1000" s="40"/>
      <c r="C1000" s="280" t="s">
        <v>7625</v>
      </c>
      <c r="D1000" s="35"/>
      <c r="E1000" s="35"/>
      <c r="F1000" s="35"/>
      <c r="G1000" s="35"/>
      <c r="H1000" s="40"/>
    </row>
    <row r="1001" spans="1:8" s="2" customFormat="1" ht="22.5">
      <c r="A1001" s="35"/>
      <c r="B1001" s="40"/>
      <c r="C1001" s="278" t="s">
        <v>5919</v>
      </c>
      <c r="D1001" s="278" t="s">
        <v>5920</v>
      </c>
      <c r="E1001" s="18" t="s">
        <v>297</v>
      </c>
      <c r="F1001" s="279">
        <v>92</v>
      </c>
      <c r="G1001" s="35"/>
      <c r="H1001" s="40"/>
    </row>
    <row r="1002" spans="1:8" s="2" customFormat="1" ht="22.5">
      <c r="A1002" s="35"/>
      <c r="B1002" s="40"/>
      <c r="C1002" s="278" t="s">
        <v>5915</v>
      </c>
      <c r="D1002" s="278" t="s">
        <v>5916</v>
      </c>
      <c r="E1002" s="18" t="s">
        <v>297</v>
      </c>
      <c r="F1002" s="279">
        <v>92</v>
      </c>
      <c r="G1002" s="35"/>
      <c r="H1002" s="40"/>
    </row>
    <row r="1003" spans="1:8" s="2" customFormat="1" ht="16.899999999999999" customHeight="1">
      <c r="A1003" s="35"/>
      <c r="B1003" s="40"/>
      <c r="C1003" s="278" t="s">
        <v>6010</v>
      </c>
      <c r="D1003" s="278" t="s">
        <v>6011</v>
      </c>
      <c r="E1003" s="18" t="s">
        <v>297</v>
      </c>
      <c r="F1003" s="279">
        <v>2536.355</v>
      </c>
      <c r="G1003" s="35"/>
      <c r="H1003" s="40"/>
    </row>
    <row r="1004" spans="1:8" s="2" customFormat="1" ht="16.899999999999999" customHeight="1">
      <c r="A1004" s="35"/>
      <c r="B1004" s="40"/>
      <c r="C1004" s="278" t="s">
        <v>6017</v>
      </c>
      <c r="D1004" s="278" t="s">
        <v>6018</v>
      </c>
      <c r="E1004" s="18" t="s">
        <v>297</v>
      </c>
      <c r="F1004" s="279">
        <v>92</v>
      </c>
      <c r="G1004" s="35"/>
      <c r="H1004" s="40"/>
    </row>
    <row r="1005" spans="1:8" s="2" customFormat="1" ht="16.899999999999999" customHeight="1">
      <c r="A1005" s="35"/>
      <c r="B1005" s="40"/>
      <c r="C1005" s="278" t="s">
        <v>6020</v>
      </c>
      <c r="D1005" s="278" t="s">
        <v>6021</v>
      </c>
      <c r="E1005" s="18" t="s">
        <v>297</v>
      </c>
      <c r="F1005" s="279">
        <v>92</v>
      </c>
      <c r="G1005" s="35"/>
      <c r="H1005" s="40"/>
    </row>
    <row r="1006" spans="1:8" s="2" customFormat="1" ht="16.899999999999999" customHeight="1">
      <c r="A1006" s="35"/>
      <c r="B1006" s="40"/>
      <c r="C1006" s="278" t="s">
        <v>6023</v>
      </c>
      <c r="D1006" s="278" t="s">
        <v>6024</v>
      </c>
      <c r="E1006" s="18" t="s">
        <v>297</v>
      </c>
      <c r="F1006" s="279">
        <v>184</v>
      </c>
      <c r="G1006" s="35"/>
      <c r="H1006" s="40"/>
    </row>
    <row r="1007" spans="1:8" s="2" customFormat="1" ht="22.5">
      <c r="A1007" s="35"/>
      <c r="B1007" s="40"/>
      <c r="C1007" s="278" t="s">
        <v>6030</v>
      </c>
      <c r="D1007" s="278" t="s">
        <v>6031</v>
      </c>
      <c r="E1007" s="18" t="s">
        <v>297</v>
      </c>
      <c r="F1007" s="279">
        <v>92</v>
      </c>
      <c r="G1007" s="35"/>
      <c r="H1007" s="40"/>
    </row>
    <row r="1008" spans="1:8" s="2" customFormat="1" ht="16.899999999999999" customHeight="1">
      <c r="A1008" s="35"/>
      <c r="B1008" s="40"/>
      <c r="C1008" s="278" t="s">
        <v>6033</v>
      </c>
      <c r="D1008" s="278" t="s">
        <v>6034</v>
      </c>
      <c r="E1008" s="18" t="s">
        <v>297</v>
      </c>
      <c r="F1008" s="279">
        <v>92</v>
      </c>
      <c r="G1008" s="35"/>
      <c r="H1008" s="40"/>
    </row>
    <row r="1009" spans="1:8" s="2" customFormat="1" ht="16.899999999999999" customHeight="1">
      <c r="A1009" s="35"/>
      <c r="B1009" s="40"/>
      <c r="C1009" s="274" t="s">
        <v>5895</v>
      </c>
      <c r="D1009" s="275" t="s">
        <v>5896</v>
      </c>
      <c r="E1009" s="276" t="s">
        <v>1</v>
      </c>
      <c r="F1009" s="277">
        <v>477.68</v>
      </c>
      <c r="G1009" s="35"/>
      <c r="H1009" s="40"/>
    </row>
    <row r="1010" spans="1:8" s="2" customFormat="1" ht="16.899999999999999" customHeight="1">
      <c r="A1010" s="35"/>
      <c r="B1010" s="40"/>
      <c r="C1010" s="278" t="s">
        <v>1</v>
      </c>
      <c r="D1010" s="278" t="s">
        <v>6039</v>
      </c>
      <c r="E1010" s="18" t="s">
        <v>1</v>
      </c>
      <c r="F1010" s="279">
        <v>0</v>
      </c>
      <c r="G1010" s="35"/>
      <c r="H1010" s="40"/>
    </row>
    <row r="1011" spans="1:8" s="2" customFormat="1" ht="16.899999999999999" customHeight="1">
      <c r="A1011" s="35"/>
      <c r="B1011" s="40"/>
      <c r="C1011" s="278" t="s">
        <v>1</v>
      </c>
      <c r="D1011" s="278" t="s">
        <v>6040</v>
      </c>
      <c r="E1011" s="18" t="s">
        <v>1</v>
      </c>
      <c r="F1011" s="279">
        <v>11.88</v>
      </c>
      <c r="G1011" s="35"/>
      <c r="H1011" s="40"/>
    </row>
    <row r="1012" spans="1:8" s="2" customFormat="1" ht="16.899999999999999" customHeight="1">
      <c r="A1012" s="35"/>
      <c r="B1012" s="40"/>
      <c r="C1012" s="278" t="s">
        <v>1</v>
      </c>
      <c r="D1012" s="278" t="s">
        <v>6041</v>
      </c>
      <c r="E1012" s="18" t="s">
        <v>1</v>
      </c>
      <c r="F1012" s="279">
        <v>20.8</v>
      </c>
      <c r="G1012" s="35"/>
      <c r="H1012" s="40"/>
    </row>
    <row r="1013" spans="1:8" s="2" customFormat="1" ht="16.899999999999999" customHeight="1">
      <c r="A1013" s="35"/>
      <c r="B1013" s="40"/>
      <c r="C1013" s="278" t="s">
        <v>1</v>
      </c>
      <c r="D1013" s="278" t="s">
        <v>6042</v>
      </c>
      <c r="E1013" s="18" t="s">
        <v>1</v>
      </c>
      <c r="F1013" s="279">
        <v>345</v>
      </c>
      <c r="G1013" s="35"/>
      <c r="H1013" s="40"/>
    </row>
    <row r="1014" spans="1:8" s="2" customFormat="1" ht="16.899999999999999" customHeight="1">
      <c r="A1014" s="35"/>
      <c r="B1014" s="40"/>
      <c r="C1014" s="278" t="s">
        <v>1</v>
      </c>
      <c r="D1014" s="278" t="s">
        <v>6043</v>
      </c>
      <c r="E1014" s="18" t="s">
        <v>1</v>
      </c>
      <c r="F1014" s="279">
        <v>100</v>
      </c>
      <c r="G1014" s="35"/>
      <c r="H1014" s="40"/>
    </row>
    <row r="1015" spans="1:8" s="2" customFormat="1" ht="16.899999999999999" customHeight="1">
      <c r="A1015" s="35"/>
      <c r="B1015" s="40"/>
      <c r="C1015" s="278" t="s">
        <v>5895</v>
      </c>
      <c r="D1015" s="278" t="s">
        <v>304</v>
      </c>
      <c r="E1015" s="18" t="s">
        <v>1</v>
      </c>
      <c r="F1015" s="279">
        <v>477.68</v>
      </c>
      <c r="G1015" s="35"/>
      <c r="H1015" s="40"/>
    </row>
    <row r="1016" spans="1:8" s="2" customFormat="1" ht="16.899999999999999" customHeight="1">
      <c r="A1016" s="35"/>
      <c r="B1016" s="40"/>
      <c r="C1016" s="280" t="s">
        <v>7625</v>
      </c>
      <c r="D1016" s="35"/>
      <c r="E1016" s="35"/>
      <c r="F1016" s="35"/>
      <c r="G1016" s="35"/>
      <c r="H1016" s="40"/>
    </row>
    <row r="1017" spans="1:8" s="2" customFormat="1" ht="16.899999999999999" customHeight="1">
      <c r="A1017" s="35"/>
      <c r="B1017" s="40"/>
      <c r="C1017" s="278" t="s">
        <v>6036</v>
      </c>
      <c r="D1017" s="278" t="s">
        <v>6037</v>
      </c>
      <c r="E1017" s="18" t="s">
        <v>297</v>
      </c>
      <c r="F1017" s="279">
        <v>477.68</v>
      </c>
      <c r="G1017" s="35"/>
      <c r="H1017" s="40"/>
    </row>
    <row r="1018" spans="1:8" s="2" customFormat="1" ht="16.899999999999999" customHeight="1">
      <c r="A1018" s="35"/>
      <c r="B1018" s="40"/>
      <c r="C1018" s="278" t="s">
        <v>295</v>
      </c>
      <c r="D1018" s="278" t="s">
        <v>296</v>
      </c>
      <c r="E1018" s="18" t="s">
        <v>297</v>
      </c>
      <c r="F1018" s="279">
        <v>2830.0349999999999</v>
      </c>
      <c r="G1018" s="35"/>
      <c r="H1018" s="40"/>
    </row>
    <row r="1019" spans="1:8" s="2" customFormat="1" ht="22.5">
      <c r="A1019" s="35"/>
      <c r="B1019" s="40"/>
      <c r="C1019" s="278" t="s">
        <v>5926</v>
      </c>
      <c r="D1019" s="278" t="s">
        <v>5927</v>
      </c>
      <c r="E1019" s="18" t="s">
        <v>307</v>
      </c>
      <c r="F1019" s="279">
        <v>632.78599999999994</v>
      </c>
      <c r="G1019" s="35"/>
      <c r="H1019" s="40"/>
    </row>
    <row r="1020" spans="1:8" s="2" customFormat="1" ht="16.899999999999999" customHeight="1">
      <c r="A1020" s="35"/>
      <c r="B1020" s="40"/>
      <c r="C1020" s="278" t="s">
        <v>5955</v>
      </c>
      <c r="D1020" s="278" t="s">
        <v>5956</v>
      </c>
      <c r="E1020" s="18" t="s">
        <v>297</v>
      </c>
      <c r="F1020" s="279">
        <v>2830.0349999999999</v>
      </c>
      <c r="G1020" s="35"/>
      <c r="H1020" s="40"/>
    </row>
    <row r="1021" spans="1:8" s="2" customFormat="1" ht="16.899999999999999" customHeight="1">
      <c r="A1021" s="35"/>
      <c r="B1021" s="40"/>
      <c r="C1021" s="278" t="s">
        <v>400</v>
      </c>
      <c r="D1021" s="278" t="s">
        <v>5972</v>
      </c>
      <c r="E1021" s="18" t="s">
        <v>297</v>
      </c>
      <c r="F1021" s="279">
        <v>2830.0349999999999</v>
      </c>
      <c r="G1021" s="35"/>
      <c r="H1021" s="40"/>
    </row>
    <row r="1022" spans="1:8" s="2" customFormat="1" ht="22.5">
      <c r="A1022" s="35"/>
      <c r="B1022" s="40"/>
      <c r="C1022" s="278" t="s">
        <v>5998</v>
      </c>
      <c r="D1022" s="278" t="s">
        <v>5999</v>
      </c>
      <c r="E1022" s="18" t="s">
        <v>297</v>
      </c>
      <c r="F1022" s="279">
        <v>2830.0349999999999</v>
      </c>
      <c r="G1022" s="35"/>
      <c r="H1022" s="40"/>
    </row>
    <row r="1023" spans="1:8" s="2" customFormat="1" ht="16.899999999999999" customHeight="1">
      <c r="A1023" s="35"/>
      <c r="B1023" s="40"/>
      <c r="C1023" s="278" t="s">
        <v>6007</v>
      </c>
      <c r="D1023" s="278" t="s">
        <v>6008</v>
      </c>
      <c r="E1023" s="18" t="s">
        <v>297</v>
      </c>
      <c r="F1023" s="279">
        <v>477.68</v>
      </c>
      <c r="G1023" s="35"/>
      <c r="H1023" s="40"/>
    </row>
    <row r="1024" spans="1:8" s="2" customFormat="1" ht="16.899999999999999" customHeight="1">
      <c r="A1024" s="35"/>
      <c r="B1024" s="40"/>
      <c r="C1024" s="278" t="s">
        <v>6251</v>
      </c>
      <c r="D1024" s="278" t="s">
        <v>6252</v>
      </c>
      <c r="E1024" s="18" t="s">
        <v>297</v>
      </c>
      <c r="F1024" s="279">
        <v>2830.0349999999999</v>
      </c>
      <c r="G1024" s="35"/>
      <c r="H1024" s="40"/>
    </row>
    <row r="1025" spans="1:8" s="2" customFormat="1" ht="16.899999999999999" customHeight="1">
      <c r="A1025" s="35"/>
      <c r="B1025" s="40"/>
      <c r="C1025" s="278" t="s">
        <v>6001</v>
      </c>
      <c r="D1025" s="278" t="s">
        <v>6002</v>
      </c>
      <c r="E1025" s="18" t="s">
        <v>365</v>
      </c>
      <c r="F1025" s="279">
        <v>208.17599999999999</v>
      </c>
      <c r="G1025" s="35"/>
      <c r="H1025" s="40"/>
    </row>
    <row r="1026" spans="1:8" s="2" customFormat="1" ht="16.899999999999999" customHeight="1">
      <c r="A1026" s="35"/>
      <c r="B1026" s="40"/>
      <c r="C1026" s="274" t="s">
        <v>5898</v>
      </c>
      <c r="D1026" s="275" t="s">
        <v>5899</v>
      </c>
      <c r="E1026" s="276" t="s">
        <v>1</v>
      </c>
      <c r="F1026" s="277">
        <v>45.104999999999997</v>
      </c>
      <c r="G1026" s="35"/>
      <c r="H1026" s="40"/>
    </row>
    <row r="1027" spans="1:8" s="2" customFormat="1" ht="16.899999999999999" customHeight="1">
      <c r="A1027" s="35"/>
      <c r="B1027" s="40"/>
      <c r="C1027" s="278" t="s">
        <v>1</v>
      </c>
      <c r="D1027" s="278" t="s">
        <v>6058</v>
      </c>
      <c r="E1027" s="18" t="s">
        <v>1</v>
      </c>
      <c r="F1027" s="279">
        <v>0</v>
      </c>
      <c r="G1027" s="35"/>
      <c r="H1027" s="40"/>
    </row>
    <row r="1028" spans="1:8" s="2" customFormat="1" ht="16.899999999999999" customHeight="1">
      <c r="A1028" s="35"/>
      <c r="B1028" s="40"/>
      <c r="C1028" s="278" t="s">
        <v>1</v>
      </c>
      <c r="D1028" s="278" t="s">
        <v>6059</v>
      </c>
      <c r="E1028" s="18" t="s">
        <v>1</v>
      </c>
      <c r="F1028" s="279">
        <v>45.104999999999997</v>
      </c>
      <c r="G1028" s="35"/>
      <c r="H1028" s="40"/>
    </row>
    <row r="1029" spans="1:8" s="2" customFormat="1" ht="16.899999999999999" customHeight="1">
      <c r="A1029" s="35"/>
      <c r="B1029" s="40"/>
      <c r="C1029" s="278" t="s">
        <v>5898</v>
      </c>
      <c r="D1029" s="278" t="s">
        <v>316</v>
      </c>
      <c r="E1029" s="18" t="s">
        <v>1</v>
      </c>
      <c r="F1029" s="279">
        <v>45.104999999999997</v>
      </c>
      <c r="G1029" s="35"/>
      <c r="H1029" s="40"/>
    </row>
    <row r="1030" spans="1:8" s="2" customFormat="1" ht="16.899999999999999" customHeight="1">
      <c r="A1030" s="35"/>
      <c r="B1030" s="40"/>
      <c r="C1030" s="280" t="s">
        <v>7625</v>
      </c>
      <c r="D1030" s="35"/>
      <c r="E1030" s="35"/>
      <c r="F1030" s="35"/>
      <c r="G1030" s="35"/>
      <c r="H1030" s="40"/>
    </row>
    <row r="1031" spans="1:8" s="2" customFormat="1" ht="16.899999999999999" customHeight="1">
      <c r="A1031" s="35"/>
      <c r="B1031" s="40"/>
      <c r="C1031" s="278" t="s">
        <v>6054</v>
      </c>
      <c r="D1031" s="278" t="s">
        <v>6055</v>
      </c>
      <c r="E1031" s="18" t="s">
        <v>297</v>
      </c>
      <c r="F1031" s="279">
        <v>1651.105</v>
      </c>
      <c r="G1031" s="35"/>
      <c r="H1031" s="40"/>
    </row>
    <row r="1032" spans="1:8" s="2" customFormat="1" ht="16.899999999999999" customHeight="1">
      <c r="A1032" s="35"/>
      <c r="B1032" s="40"/>
      <c r="C1032" s="278" t="s">
        <v>295</v>
      </c>
      <c r="D1032" s="278" t="s">
        <v>296</v>
      </c>
      <c r="E1032" s="18" t="s">
        <v>297</v>
      </c>
      <c r="F1032" s="279">
        <v>2830.0349999999999</v>
      </c>
      <c r="G1032" s="35"/>
      <c r="H1032" s="40"/>
    </row>
    <row r="1033" spans="1:8" s="2" customFormat="1" ht="22.5">
      <c r="A1033" s="35"/>
      <c r="B1033" s="40"/>
      <c r="C1033" s="278" t="s">
        <v>5926</v>
      </c>
      <c r="D1033" s="278" t="s">
        <v>5927</v>
      </c>
      <c r="E1033" s="18" t="s">
        <v>307</v>
      </c>
      <c r="F1033" s="279">
        <v>632.78599999999994</v>
      </c>
      <c r="G1033" s="35"/>
      <c r="H1033" s="40"/>
    </row>
    <row r="1034" spans="1:8" s="2" customFormat="1" ht="16.899999999999999" customHeight="1">
      <c r="A1034" s="35"/>
      <c r="B1034" s="40"/>
      <c r="C1034" s="278" t="s">
        <v>5955</v>
      </c>
      <c r="D1034" s="278" t="s">
        <v>5956</v>
      </c>
      <c r="E1034" s="18" t="s">
        <v>297</v>
      </c>
      <c r="F1034" s="279">
        <v>2830.0349999999999</v>
      </c>
      <c r="G1034" s="35"/>
      <c r="H1034" s="40"/>
    </row>
    <row r="1035" spans="1:8" s="2" customFormat="1" ht="16.899999999999999" customHeight="1">
      <c r="A1035" s="35"/>
      <c r="B1035" s="40"/>
      <c r="C1035" s="278" t="s">
        <v>400</v>
      </c>
      <c r="D1035" s="278" t="s">
        <v>5972</v>
      </c>
      <c r="E1035" s="18" t="s">
        <v>297</v>
      </c>
      <c r="F1035" s="279">
        <v>2830.0349999999999</v>
      </c>
      <c r="G1035" s="35"/>
      <c r="H1035" s="40"/>
    </row>
    <row r="1036" spans="1:8" s="2" customFormat="1" ht="22.5">
      <c r="A1036" s="35"/>
      <c r="B1036" s="40"/>
      <c r="C1036" s="278" t="s">
        <v>5998</v>
      </c>
      <c r="D1036" s="278" t="s">
        <v>5999</v>
      </c>
      <c r="E1036" s="18" t="s">
        <v>297</v>
      </c>
      <c r="F1036" s="279">
        <v>2830.0349999999999</v>
      </c>
      <c r="G1036" s="35"/>
      <c r="H1036" s="40"/>
    </row>
    <row r="1037" spans="1:8" s="2" customFormat="1" ht="16.899999999999999" customHeight="1">
      <c r="A1037" s="35"/>
      <c r="B1037" s="40"/>
      <c r="C1037" s="278" t="s">
        <v>6010</v>
      </c>
      <c r="D1037" s="278" t="s">
        <v>6011</v>
      </c>
      <c r="E1037" s="18" t="s">
        <v>297</v>
      </c>
      <c r="F1037" s="279">
        <v>2536.355</v>
      </c>
      <c r="G1037" s="35"/>
      <c r="H1037" s="40"/>
    </row>
    <row r="1038" spans="1:8" s="2" customFormat="1" ht="16.899999999999999" customHeight="1">
      <c r="A1038" s="35"/>
      <c r="B1038" s="40"/>
      <c r="C1038" s="278" t="s">
        <v>919</v>
      </c>
      <c r="D1038" s="278" t="s">
        <v>920</v>
      </c>
      <c r="E1038" s="18" t="s">
        <v>297</v>
      </c>
      <c r="F1038" s="279">
        <v>2352.355</v>
      </c>
      <c r="G1038" s="35"/>
      <c r="H1038" s="40"/>
    </row>
    <row r="1039" spans="1:8" s="2" customFormat="1" ht="16.899999999999999" customHeight="1">
      <c r="A1039" s="35"/>
      <c r="B1039" s="40"/>
      <c r="C1039" s="278" t="s">
        <v>6241</v>
      </c>
      <c r="D1039" s="278" t="s">
        <v>6242</v>
      </c>
      <c r="E1039" s="18" t="s">
        <v>297</v>
      </c>
      <c r="F1039" s="279">
        <v>2352.355</v>
      </c>
      <c r="G1039" s="35"/>
      <c r="H1039" s="40"/>
    </row>
    <row r="1040" spans="1:8" s="2" customFormat="1" ht="16.899999999999999" customHeight="1">
      <c r="A1040" s="35"/>
      <c r="B1040" s="40"/>
      <c r="C1040" s="278" t="s">
        <v>6245</v>
      </c>
      <c r="D1040" s="278" t="s">
        <v>6246</v>
      </c>
      <c r="E1040" s="18" t="s">
        <v>297</v>
      </c>
      <c r="F1040" s="279">
        <v>2352.355</v>
      </c>
      <c r="G1040" s="35"/>
      <c r="H1040" s="40"/>
    </row>
    <row r="1041" spans="1:8" s="2" customFormat="1" ht="16.899999999999999" customHeight="1">
      <c r="A1041" s="35"/>
      <c r="B1041" s="40"/>
      <c r="C1041" s="278" t="s">
        <v>6251</v>
      </c>
      <c r="D1041" s="278" t="s">
        <v>6252</v>
      </c>
      <c r="E1041" s="18" t="s">
        <v>297</v>
      </c>
      <c r="F1041" s="279">
        <v>2830.0349999999999</v>
      </c>
      <c r="G1041" s="35"/>
      <c r="H1041" s="40"/>
    </row>
    <row r="1042" spans="1:8" s="2" customFormat="1" ht="16.899999999999999" customHeight="1">
      <c r="A1042" s="35"/>
      <c r="B1042" s="40"/>
      <c r="C1042" s="278" t="s">
        <v>6001</v>
      </c>
      <c r="D1042" s="278" t="s">
        <v>6002</v>
      </c>
      <c r="E1042" s="18" t="s">
        <v>365</v>
      </c>
      <c r="F1042" s="279">
        <v>208.17599999999999</v>
      </c>
      <c r="G1042" s="35"/>
      <c r="H1042" s="40"/>
    </row>
    <row r="1043" spans="1:8" s="2" customFormat="1" ht="16.899999999999999" customHeight="1">
      <c r="A1043" s="35"/>
      <c r="B1043" s="40"/>
      <c r="C1043" s="278" t="s">
        <v>6061</v>
      </c>
      <c r="D1043" s="278" t="s">
        <v>6062</v>
      </c>
      <c r="E1043" s="18" t="s">
        <v>297</v>
      </c>
      <c r="F1043" s="279">
        <v>1981.326</v>
      </c>
      <c r="G1043" s="35"/>
      <c r="H1043" s="40"/>
    </row>
    <row r="1044" spans="1:8" s="2" customFormat="1" ht="16.899999999999999" customHeight="1">
      <c r="A1044" s="35"/>
      <c r="B1044" s="40"/>
      <c r="C1044" s="274" t="s">
        <v>5901</v>
      </c>
      <c r="D1044" s="275" t="s">
        <v>5902</v>
      </c>
      <c r="E1044" s="276" t="s">
        <v>1</v>
      </c>
      <c r="F1044" s="277">
        <v>800</v>
      </c>
      <c r="G1044" s="35"/>
      <c r="H1044" s="40"/>
    </row>
    <row r="1045" spans="1:8" s="2" customFormat="1" ht="16.899999999999999" customHeight="1">
      <c r="A1045" s="35"/>
      <c r="B1045" s="40"/>
      <c r="C1045" s="278" t="s">
        <v>1</v>
      </c>
      <c r="D1045" s="278" t="s">
        <v>6060</v>
      </c>
      <c r="E1045" s="18" t="s">
        <v>1</v>
      </c>
      <c r="F1045" s="279">
        <v>0</v>
      </c>
      <c r="G1045" s="35"/>
      <c r="H1045" s="40"/>
    </row>
    <row r="1046" spans="1:8" s="2" customFormat="1" ht="16.899999999999999" customHeight="1">
      <c r="A1046" s="35"/>
      <c r="B1046" s="40"/>
      <c r="C1046" s="278" t="s">
        <v>1</v>
      </c>
      <c r="D1046" s="278" t="s">
        <v>5903</v>
      </c>
      <c r="E1046" s="18" t="s">
        <v>1</v>
      </c>
      <c r="F1046" s="279">
        <v>800</v>
      </c>
      <c r="G1046" s="35"/>
      <c r="H1046" s="40"/>
    </row>
    <row r="1047" spans="1:8" s="2" customFormat="1" ht="16.899999999999999" customHeight="1">
      <c r="A1047" s="35"/>
      <c r="B1047" s="40"/>
      <c r="C1047" s="278" t="s">
        <v>5901</v>
      </c>
      <c r="D1047" s="278" t="s">
        <v>316</v>
      </c>
      <c r="E1047" s="18" t="s">
        <v>1</v>
      </c>
      <c r="F1047" s="279">
        <v>800</v>
      </c>
      <c r="G1047" s="35"/>
      <c r="H1047" s="40"/>
    </row>
    <row r="1048" spans="1:8" s="2" customFormat="1" ht="16.899999999999999" customHeight="1">
      <c r="A1048" s="35"/>
      <c r="B1048" s="40"/>
      <c r="C1048" s="280" t="s">
        <v>7625</v>
      </c>
      <c r="D1048" s="35"/>
      <c r="E1048" s="35"/>
      <c r="F1048" s="35"/>
      <c r="G1048" s="35"/>
      <c r="H1048" s="40"/>
    </row>
    <row r="1049" spans="1:8" s="2" customFormat="1" ht="16.899999999999999" customHeight="1">
      <c r="A1049" s="35"/>
      <c r="B1049" s="40"/>
      <c r="C1049" s="278" t="s">
        <v>6054</v>
      </c>
      <c r="D1049" s="278" t="s">
        <v>6055</v>
      </c>
      <c r="E1049" s="18" t="s">
        <v>297</v>
      </c>
      <c r="F1049" s="279">
        <v>1651.105</v>
      </c>
      <c r="G1049" s="35"/>
      <c r="H1049" s="40"/>
    </row>
    <row r="1050" spans="1:8" s="2" customFormat="1" ht="16.899999999999999" customHeight="1">
      <c r="A1050" s="35"/>
      <c r="B1050" s="40"/>
      <c r="C1050" s="278" t="s">
        <v>295</v>
      </c>
      <c r="D1050" s="278" t="s">
        <v>296</v>
      </c>
      <c r="E1050" s="18" t="s">
        <v>297</v>
      </c>
      <c r="F1050" s="279">
        <v>2830.0349999999999</v>
      </c>
      <c r="G1050" s="35"/>
      <c r="H1050" s="40"/>
    </row>
    <row r="1051" spans="1:8" s="2" customFormat="1" ht="22.5">
      <c r="A1051" s="35"/>
      <c r="B1051" s="40"/>
      <c r="C1051" s="278" t="s">
        <v>5926</v>
      </c>
      <c r="D1051" s="278" t="s">
        <v>5927</v>
      </c>
      <c r="E1051" s="18" t="s">
        <v>307</v>
      </c>
      <c r="F1051" s="279">
        <v>632.78599999999994</v>
      </c>
      <c r="G1051" s="35"/>
      <c r="H1051" s="40"/>
    </row>
    <row r="1052" spans="1:8" s="2" customFormat="1" ht="16.899999999999999" customHeight="1">
      <c r="A1052" s="35"/>
      <c r="B1052" s="40"/>
      <c r="C1052" s="278" t="s">
        <v>5955</v>
      </c>
      <c r="D1052" s="278" t="s">
        <v>5956</v>
      </c>
      <c r="E1052" s="18" t="s">
        <v>297</v>
      </c>
      <c r="F1052" s="279">
        <v>2830.0349999999999</v>
      </c>
      <c r="G1052" s="35"/>
      <c r="H1052" s="40"/>
    </row>
    <row r="1053" spans="1:8" s="2" customFormat="1" ht="16.899999999999999" customHeight="1">
      <c r="A1053" s="35"/>
      <c r="B1053" s="40"/>
      <c r="C1053" s="278" t="s">
        <v>400</v>
      </c>
      <c r="D1053" s="278" t="s">
        <v>5972</v>
      </c>
      <c r="E1053" s="18" t="s">
        <v>297</v>
      </c>
      <c r="F1053" s="279">
        <v>2830.0349999999999</v>
      </c>
      <c r="G1053" s="35"/>
      <c r="H1053" s="40"/>
    </row>
    <row r="1054" spans="1:8" s="2" customFormat="1" ht="22.5">
      <c r="A1054" s="35"/>
      <c r="B1054" s="40"/>
      <c r="C1054" s="278" t="s">
        <v>5998</v>
      </c>
      <c r="D1054" s="278" t="s">
        <v>5999</v>
      </c>
      <c r="E1054" s="18" t="s">
        <v>297</v>
      </c>
      <c r="F1054" s="279">
        <v>2830.0349999999999</v>
      </c>
      <c r="G1054" s="35"/>
      <c r="H1054" s="40"/>
    </row>
    <row r="1055" spans="1:8" s="2" customFormat="1" ht="16.899999999999999" customHeight="1">
      <c r="A1055" s="35"/>
      <c r="B1055" s="40"/>
      <c r="C1055" s="278" t="s">
        <v>6010</v>
      </c>
      <c r="D1055" s="278" t="s">
        <v>6011</v>
      </c>
      <c r="E1055" s="18" t="s">
        <v>297</v>
      </c>
      <c r="F1055" s="279">
        <v>2536.355</v>
      </c>
      <c r="G1055" s="35"/>
      <c r="H1055" s="40"/>
    </row>
    <row r="1056" spans="1:8" s="2" customFormat="1" ht="16.899999999999999" customHeight="1">
      <c r="A1056" s="35"/>
      <c r="B1056" s="40"/>
      <c r="C1056" s="278" t="s">
        <v>919</v>
      </c>
      <c r="D1056" s="278" t="s">
        <v>920</v>
      </c>
      <c r="E1056" s="18" t="s">
        <v>297</v>
      </c>
      <c r="F1056" s="279">
        <v>2352.355</v>
      </c>
      <c r="G1056" s="35"/>
      <c r="H1056" s="40"/>
    </row>
    <row r="1057" spans="1:8" s="2" customFormat="1" ht="16.899999999999999" customHeight="1">
      <c r="A1057" s="35"/>
      <c r="B1057" s="40"/>
      <c r="C1057" s="278" t="s">
        <v>6241</v>
      </c>
      <c r="D1057" s="278" t="s">
        <v>6242</v>
      </c>
      <c r="E1057" s="18" t="s">
        <v>297</v>
      </c>
      <c r="F1057" s="279">
        <v>2352.355</v>
      </c>
      <c r="G1057" s="35"/>
      <c r="H1057" s="40"/>
    </row>
    <row r="1058" spans="1:8" s="2" customFormat="1" ht="16.899999999999999" customHeight="1">
      <c r="A1058" s="35"/>
      <c r="B1058" s="40"/>
      <c r="C1058" s="278" t="s">
        <v>6245</v>
      </c>
      <c r="D1058" s="278" t="s">
        <v>6246</v>
      </c>
      <c r="E1058" s="18" t="s">
        <v>297</v>
      </c>
      <c r="F1058" s="279">
        <v>2352.355</v>
      </c>
      <c r="G1058" s="35"/>
      <c r="H1058" s="40"/>
    </row>
    <row r="1059" spans="1:8" s="2" customFormat="1" ht="16.899999999999999" customHeight="1">
      <c r="A1059" s="35"/>
      <c r="B1059" s="40"/>
      <c r="C1059" s="278" t="s">
        <v>6251</v>
      </c>
      <c r="D1059" s="278" t="s">
        <v>6252</v>
      </c>
      <c r="E1059" s="18" t="s">
        <v>297</v>
      </c>
      <c r="F1059" s="279">
        <v>2830.0349999999999</v>
      </c>
      <c r="G1059" s="35"/>
      <c r="H1059" s="40"/>
    </row>
    <row r="1060" spans="1:8" s="2" customFormat="1" ht="16.899999999999999" customHeight="1">
      <c r="A1060" s="35"/>
      <c r="B1060" s="40"/>
      <c r="C1060" s="278" t="s">
        <v>6001</v>
      </c>
      <c r="D1060" s="278" t="s">
        <v>6002</v>
      </c>
      <c r="E1060" s="18" t="s">
        <v>365</v>
      </c>
      <c r="F1060" s="279">
        <v>208.17599999999999</v>
      </c>
      <c r="G1060" s="35"/>
      <c r="H1060" s="40"/>
    </row>
    <row r="1061" spans="1:8" s="2" customFormat="1" ht="16.899999999999999" customHeight="1">
      <c r="A1061" s="35"/>
      <c r="B1061" s="40"/>
      <c r="C1061" s="278" t="s">
        <v>6061</v>
      </c>
      <c r="D1061" s="278" t="s">
        <v>6062</v>
      </c>
      <c r="E1061" s="18" t="s">
        <v>297</v>
      </c>
      <c r="F1061" s="279">
        <v>1981.326</v>
      </c>
      <c r="G1061" s="35"/>
      <c r="H1061" s="40"/>
    </row>
    <row r="1062" spans="1:8" s="2" customFormat="1" ht="16.899999999999999" customHeight="1">
      <c r="A1062" s="35"/>
      <c r="B1062" s="40"/>
      <c r="C1062" s="274" t="s">
        <v>5904</v>
      </c>
      <c r="D1062" s="275" t="s">
        <v>5905</v>
      </c>
      <c r="E1062" s="276" t="s">
        <v>1</v>
      </c>
      <c r="F1062" s="277">
        <v>806</v>
      </c>
      <c r="G1062" s="35"/>
      <c r="H1062" s="40"/>
    </row>
    <row r="1063" spans="1:8" s="2" customFormat="1" ht="16.899999999999999" customHeight="1">
      <c r="A1063" s="35"/>
      <c r="B1063" s="40"/>
      <c r="C1063" s="278" t="s">
        <v>1</v>
      </c>
      <c r="D1063" s="278" t="s">
        <v>6057</v>
      </c>
      <c r="E1063" s="18" t="s">
        <v>1</v>
      </c>
      <c r="F1063" s="279">
        <v>0</v>
      </c>
      <c r="G1063" s="35"/>
      <c r="H1063" s="40"/>
    </row>
    <row r="1064" spans="1:8" s="2" customFormat="1" ht="16.899999999999999" customHeight="1">
      <c r="A1064" s="35"/>
      <c r="B1064" s="40"/>
      <c r="C1064" s="278" t="s">
        <v>1</v>
      </c>
      <c r="D1064" s="278" t="s">
        <v>5906</v>
      </c>
      <c r="E1064" s="18" t="s">
        <v>1</v>
      </c>
      <c r="F1064" s="279">
        <v>806</v>
      </c>
      <c r="G1064" s="35"/>
      <c r="H1064" s="40"/>
    </row>
    <row r="1065" spans="1:8" s="2" customFormat="1" ht="16.899999999999999" customHeight="1">
      <c r="A1065" s="35"/>
      <c r="B1065" s="40"/>
      <c r="C1065" s="278" t="s">
        <v>5904</v>
      </c>
      <c r="D1065" s="278" t="s">
        <v>316</v>
      </c>
      <c r="E1065" s="18" t="s">
        <v>1</v>
      </c>
      <c r="F1065" s="279">
        <v>806</v>
      </c>
      <c r="G1065" s="35"/>
      <c r="H1065" s="40"/>
    </row>
    <row r="1066" spans="1:8" s="2" customFormat="1" ht="16.899999999999999" customHeight="1">
      <c r="A1066" s="35"/>
      <c r="B1066" s="40"/>
      <c r="C1066" s="280" t="s">
        <v>7625</v>
      </c>
      <c r="D1066" s="35"/>
      <c r="E1066" s="35"/>
      <c r="F1066" s="35"/>
      <c r="G1066" s="35"/>
      <c r="H1066" s="40"/>
    </row>
    <row r="1067" spans="1:8" s="2" customFormat="1" ht="16.899999999999999" customHeight="1">
      <c r="A1067" s="35"/>
      <c r="B1067" s="40"/>
      <c r="C1067" s="278" t="s">
        <v>6054</v>
      </c>
      <c r="D1067" s="278" t="s">
        <v>6055</v>
      </c>
      <c r="E1067" s="18" t="s">
        <v>297</v>
      </c>
      <c r="F1067" s="279">
        <v>1651.105</v>
      </c>
      <c r="G1067" s="35"/>
      <c r="H1067" s="40"/>
    </row>
    <row r="1068" spans="1:8" s="2" customFormat="1" ht="16.899999999999999" customHeight="1">
      <c r="A1068" s="35"/>
      <c r="B1068" s="40"/>
      <c r="C1068" s="278" t="s">
        <v>295</v>
      </c>
      <c r="D1068" s="278" t="s">
        <v>296</v>
      </c>
      <c r="E1068" s="18" t="s">
        <v>297</v>
      </c>
      <c r="F1068" s="279">
        <v>2830.0349999999999</v>
      </c>
      <c r="G1068" s="35"/>
      <c r="H1068" s="40"/>
    </row>
    <row r="1069" spans="1:8" s="2" customFormat="1" ht="22.5">
      <c r="A1069" s="35"/>
      <c r="B1069" s="40"/>
      <c r="C1069" s="278" t="s">
        <v>5926</v>
      </c>
      <c r="D1069" s="278" t="s">
        <v>5927</v>
      </c>
      <c r="E1069" s="18" t="s">
        <v>307</v>
      </c>
      <c r="F1069" s="279">
        <v>632.78599999999994</v>
      </c>
      <c r="G1069" s="35"/>
      <c r="H1069" s="40"/>
    </row>
    <row r="1070" spans="1:8" s="2" customFormat="1" ht="16.899999999999999" customHeight="1">
      <c r="A1070" s="35"/>
      <c r="B1070" s="40"/>
      <c r="C1070" s="278" t="s">
        <v>5955</v>
      </c>
      <c r="D1070" s="278" t="s">
        <v>5956</v>
      </c>
      <c r="E1070" s="18" t="s">
        <v>297</v>
      </c>
      <c r="F1070" s="279">
        <v>2830.0349999999999</v>
      </c>
      <c r="G1070" s="35"/>
      <c r="H1070" s="40"/>
    </row>
    <row r="1071" spans="1:8" s="2" customFormat="1" ht="16.899999999999999" customHeight="1">
      <c r="A1071" s="35"/>
      <c r="B1071" s="40"/>
      <c r="C1071" s="278" t="s">
        <v>400</v>
      </c>
      <c r="D1071" s="278" t="s">
        <v>5972</v>
      </c>
      <c r="E1071" s="18" t="s">
        <v>297</v>
      </c>
      <c r="F1071" s="279">
        <v>2830.0349999999999</v>
      </c>
      <c r="G1071" s="35"/>
      <c r="H1071" s="40"/>
    </row>
    <row r="1072" spans="1:8" s="2" customFormat="1" ht="22.5">
      <c r="A1072" s="35"/>
      <c r="B1072" s="40"/>
      <c r="C1072" s="278" t="s">
        <v>5998</v>
      </c>
      <c r="D1072" s="278" t="s">
        <v>5999</v>
      </c>
      <c r="E1072" s="18" t="s">
        <v>297</v>
      </c>
      <c r="F1072" s="279">
        <v>2830.0349999999999</v>
      </c>
      <c r="G1072" s="35"/>
      <c r="H1072" s="40"/>
    </row>
    <row r="1073" spans="1:8" s="2" customFormat="1" ht="16.899999999999999" customHeight="1">
      <c r="A1073" s="35"/>
      <c r="B1073" s="40"/>
      <c r="C1073" s="278" t="s">
        <v>6010</v>
      </c>
      <c r="D1073" s="278" t="s">
        <v>6011</v>
      </c>
      <c r="E1073" s="18" t="s">
        <v>297</v>
      </c>
      <c r="F1073" s="279">
        <v>2536.355</v>
      </c>
      <c r="G1073" s="35"/>
      <c r="H1073" s="40"/>
    </row>
    <row r="1074" spans="1:8" s="2" customFormat="1" ht="16.899999999999999" customHeight="1">
      <c r="A1074" s="35"/>
      <c r="B1074" s="40"/>
      <c r="C1074" s="278" t="s">
        <v>919</v>
      </c>
      <c r="D1074" s="278" t="s">
        <v>920</v>
      </c>
      <c r="E1074" s="18" t="s">
        <v>297</v>
      </c>
      <c r="F1074" s="279">
        <v>2352.355</v>
      </c>
      <c r="G1074" s="35"/>
      <c r="H1074" s="40"/>
    </row>
    <row r="1075" spans="1:8" s="2" customFormat="1" ht="16.899999999999999" customHeight="1">
      <c r="A1075" s="35"/>
      <c r="B1075" s="40"/>
      <c r="C1075" s="278" t="s">
        <v>6241</v>
      </c>
      <c r="D1075" s="278" t="s">
        <v>6242</v>
      </c>
      <c r="E1075" s="18" t="s">
        <v>297</v>
      </c>
      <c r="F1075" s="279">
        <v>2352.355</v>
      </c>
      <c r="G1075" s="35"/>
      <c r="H1075" s="40"/>
    </row>
    <row r="1076" spans="1:8" s="2" customFormat="1" ht="16.899999999999999" customHeight="1">
      <c r="A1076" s="35"/>
      <c r="B1076" s="40"/>
      <c r="C1076" s="278" t="s">
        <v>6245</v>
      </c>
      <c r="D1076" s="278" t="s">
        <v>6246</v>
      </c>
      <c r="E1076" s="18" t="s">
        <v>297</v>
      </c>
      <c r="F1076" s="279">
        <v>2352.355</v>
      </c>
      <c r="G1076" s="35"/>
      <c r="H1076" s="40"/>
    </row>
    <row r="1077" spans="1:8" s="2" customFormat="1" ht="16.899999999999999" customHeight="1">
      <c r="A1077" s="35"/>
      <c r="B1077" s="40"/>
      <c r="C1077" s="278" t="s">
        <v>6251</v>
      </c>
      <c r="D1077" s="278" t="s">
        <v>6252</v>
      </c>
      <c r="E1077" s="18" t="s">
        <v>297</v>
      </c>
      <c r="F1077" s="279">
        <v>2830.0349999999999</v>
      </c>
      <c r="G1077" s="35"/>
      <c r="H1077" s="40"/>
    </row>
    <row r="1078" spans="1:8" s="2" customFormat="1" ht="16.899999999999999" customHeight="1">
      <c r="A1078" s="35"/>
      <c r="B1078" s="40"/>
      <c r="C1078" s="278" t="s">
        <v>6001</v>
      </c>
      <c r="D1078" s="278" t="s">
        <v>6002</v>
      </c>
      <c r="E1078" s="18" t="s">
        <v>365</v>
      </c>
      <c r="F1078" s="279">
        <v>208.17599999999999</v>
      </c>
      <c r="G1078" s="35"/>
      <c r="H1078" s="40"/>
    </row>
    <row r="1079" spans="1:8" s="2" customFormat="1" ht="16.899999999999999" customHeight="1">
      <c r="A1079" s="35"/>
      <c r="B1079" s="40"/>
      <c r="C1079" s="278" t="s">
        <v>6061</v>
      </c>
      <c r="D1079" s="278" t="s">
        <v>6062</v>
      </c>
      <c r="E1079" s="18" t="s">
        <v>297</v>
      </c>
      <c r="F1079" s="279">
        <v>1981.326</v>
      </c>
      <c r="G1079" s="35"/>
      <c r="H1079" s="40"/>
    </row>
    <row r="1080" spans="1:8" s="2" customFormat="1" ht="24">
      <c r="A1080" s="35"/>
      <c r="B1080" s="40"/>
      <c r="C1080" s="274" t="s">
        <v>5907</v>
      </c>
      <c r="D1080" s="275" t="s">
        <v>5908</v>
      </c>
      <c r="E1080" s="276" t="s">
        <v>1</v>
      </c>
      <c r="F1080" s="277">
        <v>701.25</v>
      </c>
      <c r="G1080" s="35"/>
      <c r="H1080" s="40"/>
    </row>
    <row r="1081" spans="1:8" s="2" customFormat="1" ht="16.899999999999999" customHeight="1">
      <c r="A1081" s="35"/>
      <c r="B1081" s="40"/>
      <c r="C1081" s="278" t="s">
        <v>1</v>
      </c>
      <c r="D1081" s="278" t="s">
        <v>6069</v>
      </c>
      <c r="E1081" s="18" t="s">
        <v>1</v>
      </c>
      <c r="F1081" s="279">
        <v>0</v>
      </c>
      <c r="G1081" s="35"/>
      <c r="H1081" s="40"/>
    </row>
    <row r="1082" spans="1:8" s="2" customFormat="1" ht="16.899999999999999" customHeight="1">
      <c r="A1082" s="35"/>
      <c r="B1082" s="40"/>
      <c r="C1082" s="278" t="s">
        <v>1</v>
      </c>
      <c r="D1082" s="278" t="s">
        <v>6070</v>
      </c>
      <c r="E1082" s="18" t="s">
        <v>1</v>
      </c>
      <c r="F1082" s="279">
        <v>701.25</v>
      </c>
      <c r="G1082" s="35"/>
      <c r="H1082" s="40"/>
    </row>
    <row r="1083" spans="1:8" s="2" customFormat="1" ht="16.899999999999999" customHeight="1">
      <c r="A1083" s="35"/>
      <c r="B1083" s="40"/>
      <c r="C1083" s="278" t="s">
        <v>5907</v>
      </c>
      <c r="D1083" s="278" t="s">
        <v>316</v>
      </c>
      <c r="E1083" s="18" t="s">
        <v>1</v>
      </c>
      <c r="F1083" s="279">
        <v>701.25</v>
      </c>
      <c r="G1083" s="35"/>
      <c r="H1083" s="40"/>
    </row>
    <row r="1084" spans="1:8" s="2" customFormat="1" ht="16.899999999999999" customHeight="1">
      <c r="A1084" s="35"/>
      <c r="B1084" s="40"/>
      <c r="C1084" s="280" t="s">
        <v>7625</v>
      </c>
      <c r="D1084" s="35"/>
      <c r="E1084" s="35"/>
      <c r="F1084" s="35"/>
      <c r="G1084" s="35"/>
      <c r="H1084" s="40"/>
    </row>
    <row r="1085" spans="1:8" s="2" customFormat="1" ht="16.899999999999999" customHeight="1">
      <c r="A1085" s="35"/>
      <c r="B1085" s="40"/>
      <c r="C1085" s="278" t="s">
        <v>6066</v>
      </c>
      <c r="D1085" s="278" t="s">
        <v>6067</v>
      </c>
      <c r="E1085" s="18" t="s">
        <v>297</v>
      </c>
      <c r="F1085" s="279">
        <v>701.25</v>
      </c>
      <c r="G1085" s="35"/>
      <c r="H1085" s="40"/>
    </row>
    <row r="1086" spans="1:8" s="2" customFormat="1" ht="16.899999999999999" customHeight="1">
      <c r="A1086" s="35"/>
      <c r="B1086" s="40"/>
      <c r="C1086" s="278" t="s">
        <v>295</v>
      </c>
      <c r="D1086" s="278" t="s">
        <v>296</v>
      </c>
      <c r="E1086" s="18" t="s">
        <v>297</v>
      </c>
      <c r="F1086" s="279">
        <v>2830.0349999999999</v>
      </c>
      <c r="G1086" s="35"/>
      <c r="H1086" s="40"/>
    </row>
    <row r="1087" spans="1:8" s="2" customFormat="1" ht="22.5">
      <c r="A1087" s="35"/>
      <c r="B1087" s="40"/>
      <c r="C1087" s="278" t="s">
        <v>5926</v>
      </c>
      <c r="D1087" s="278" t="s">
        <v>5927</v>
      </c>
      <c r="E1087" s="18" t="s">
        <v>307</v>
      </c>
      <c r="F1087" s="279">
        <v>632.78599999999994</v>
      </c>
      <c r="G1087" s="35"/>
      <c r="H1087" s="40"/>
    </row>
    <row r="1088" spans="1:8" s="2" customFormat="1" ht="16.899999999999999" customHeight="1">
      <c r="A1088" s="35"/>
      <c r="B1088" s="40"/>
      <c r="C1088" s="278" t="s">
        <v>5955</v>
      </c>
      <c r="D1088" s="278" t="s">
        <v>5956</v>
      </c>
      <c r="E1088" s="18" t="s">
        <v>297</v>
      </c>
      <c r="F1088" s="279">
        <v>2830.0349999999999</v>
      </c>
      <c r="G1088" s="35"/>
      <c r="H1088" s="40"/>
    </row>
    <row r="1089" spans="1:8" s="2" customFormat="1" ht="16.899999999999999" customHeight="1">
      <c r="A1089" s="35"/>
      <c r="B1089" s="40"/>
      <c r="C1089" s="278" t="s">
        <v>400</v>
      </c>
      <c r="D1089" s="278" t="s">
        <v>5972</v>
      </c>
      <c r="E1089" s="18" t="s">
        <v>297</v>
      </c>
      <c r="F1089" s="279">
        <v>2830.0349999999999</v>
      </c>
      <c r="G1089" s="35"/>
      <c r="H1089" s="40"/>
    </row>
    <row r="1090" spans="1:8" s="2" customFormat="1" ht="22.5">
      <c r="A1090" s="35"/>
      <c r="B1090" s="40"/>
      <c r="C1090" s="278" t="s">
        <v>5998</v>
      </c>
      <c r="D1090" s="278" t="s">
        <v>5999</v>
      </c>
      <c r="E1090" s="18" t="s">
        <v>297</v>
      </c>
      <c r="F1090" s="279">
        <v>2830.0349999999999</v>
      </c>
      <c r="G1090" s="35"/>
      <c r="H1090" s="40"/>
    </row>
    <row r="1091" spans="1:8" s="2" customFormat="1" ht="16.899999999999999" customHeight="1">
      <c r="A1091" s="35"/>
      <c r="B1091" s="40"/>
      <c r="C1091" s="278" t="s">
        <v>6010</v>
      </c>
      <c r="D1091" s="278" t="s">
        <v>6011</v>
      </c>
      <c r="E1091" s="18" t="s">
        <v>297</v>
      </c>
      <c r="F1091" s="279">
        <v>2536.355</v>
      </c>
      <c r="G1091" s="35"/>
      <c r="H1091" s="40"/>
    </row>
    <row r="1092" spans="1:8" s="2" customFormat="1" ht="16.899999999999999" customHeight="1">
      <c r="A1092" s="35"/>
      <c r="B1092" s="40"/>
      <c r="C1092" s="278" t="s">
        <v>919</v>
      </c>
      <c r="D1092" s="278" t="s">
        <v>920</v>
      </c>
      <c r="E1092" s="18" t="s">
        <v>297</v>
      </c>
      <c r="F1092" s="279">
        <v>2352.355</v>
      </c>
      <c r="G1092" s="35"/>
      <c r="H1092" s="40"/>
    </row>
    <row r="1093" spans="1:8" s="2" customFormat="1" ht="16.899999999999999" customHeight="1">
      <c r="A1093" s="35"/>
      <c r="B1093" s="40"/>
      <c r="C1093" s="278" t="s">
        <v>6241</v>
      </c>
      <c r="D1093" s="278" t="s">
        <v>6242</v>
      </c>
      <c r="E1093" s="18" t="s">
        <v>297</v>
      </c>
      <c r="F1093" s="279">
        <v>2352.355</v>
      </c>
      <c r="G1093" s="35"/>
      <c r="H1093" s="40"/>
    </row>
    <row r="1094" spans="1:8" s="2" customFormat="1" ht="16.899999999999999" customHeight="1">
      <c r="A1094" s="35"/>
      <c r="B1094" s="40"/>
      <c r="C1094" s="278" t="s">
        <v>6245</v>
      </c>
      <c r="D1094" s="278" t="s">
        <v>6246</v>
      </c>
      <c r="E1094" s="18" t="s">
        <v>297</v>
      </c>
      <c r="F1094" s="279">
        <v>2352.355</v>
      </c>
      <c r="G1094" s="35"/>
      <c r="H1094" s="40"/>
    </row>
    <row r="1095" spans="1:8" s="2" customFormat="1" ht="16.899999999999999" customHeight="1">
      <c r="A1095" s="35"/>
      <c r="B1095" s="40"/>
      <c r="C1095" s="278" t="s">
        <v>6251</v>
      </c>
      <c r="D1095" s="278" t="s">
        <v>6252</v>
      </c>
      <c r="E1095" s="18" t="s">
        <v>297</v>
      </c>
      <c r="F1095" s="279">
        <v>2830.0349999999999</v>
      </c>
      <c r="G1095" s="35"/>
      <c r="H1095" s="40"/>
    </row>
    <row r="1096" spans="1:8" s="2" customFormat="1" ht="16.899999999999999" customHeight="1">
      <c r="A1096" s="35"/>
      <c r="B1096" s="40"/>
      <c r="C1096" s="278" t="s">
        <v>6001</v>
      </c>
      <c r="D1096" s="278" t="s">
        <v>6002</v>
      </c>
      <c r="E1096" s="18" t="s">
        <v>365</v>
      </c>
      <c r="F1096" s="279">
        <v>208.17599999999999</v>
      </c>
      <c r="G1096" s="35"/>
      <c r="H1096" s="40"/>
    </row>
    <row r="1097" spans="1:8" s="2" customFormat="1" ht="16.899999999999999" customHeight="1">
      <c r="A1097" s="35"/>
      <c r="B1097" s="40"/>
      <c r="C1097" s="274" t="s">
        <v>4795</v>
      </c>
      <c r="D1097" s="275" t="s">
        <v>4796</v>
      </c>
      <c r="E1097" s="276" t="s">
        <v>1</v>
      </c>
      <c r="F1097" s="277">
        <v>739.26599999999996</v>
      </c>
      <c r="G1097" s="35"/>
      <c r="H1097" s="40"/>
    </row>
    <row r="1098" spans="1:8" s="2" customFormat="1" ht="16.899999999999999" customHeight="1">
      <c r="A1098" s="35"/>
      <c r="B1098" s="40"/>
      <c r="C1098" s="278" t="s">
        <v>1</v>
      </c>
      <c r="D1098" s="278" t="s">
        <v>4821</v>
      </c>
      <c r="E1098" s="18" t="s">
        <v>1</v>
      </c>
      <c r="F1098" s="279">
        <v>0</v>
      </c>
      <c r="G1098" s="35"/>
      <c r="H1098" s="40"/>
    </row>
    <row r="1099" spans="1:8" s="2" customFormat="1" ht="16.899999999999999" customHeight="1">
      <c r="A1099" s="35"/>
      <c r="B1099" s="40"/>
      <c r="C1099" s="278" t="s">
        <v>1</v>
      </c>
      <c r="D1099" s="278" t="s">
        <v>5952</v>
      </c>
      <c r="E1099" s="18" t="s">
        <v>1</v>
      </c>
      <c r="F1099" s="279">
        <v>739.26599999999996</v>
      </c>
      <c r="G1099" s="35"/>
      <c r="H1099" s="40"/>
    </row>
    <row r="1100" spans="1:8" s="2" customFormat="1" ht="16.899999999999999" customHeight="1">
      <c r="A1100" s="35"/>
      <c r="B1100" s="40"/>
      <c r="C1100" s="278" t="s">
        <v>4795</v>
      </c>
      <c r="D1100" s="278" t="s">
        <v>304</v>
      </c>
      <c r="E1100" s="18" t="s">
        <v>1</v>
      </c>
      <c r="F1100" s="279">
        <v>739.26599999999996</v>
      </c>
      <c r="G1100" s="35"/>
      <c r="H1100" s="40"/>
    </row>
    <row r="1101" spans="1:8" s="2" customFormat="1" ht="16.899999999999999" customHeight="1">
      <c r="A1101" s="35"/>
      <c r="B1101" s="40"/>
      <c r="C1101" s="280" t="s">
        <v>7625</v>
      </c>
      <c r="D1101" s="35"/>
      <c r="E1101" s="35"/>
      <c r="F1101" s="35"/>
      <c r="G1101" s="35"/>
      <c r="H1101" s="40"/>
    </row>
    <row r="1102" spans="1:8" s="2" customFormat="1" ht="22.5">
      <c r="A1102" s="35"/>
      <c r="B1102" s="40"/>
      <c r="C1102" s="278" t="s">
        <v>347</v>
      </c>
      <c r="D1102" s="278" t="s">
        <v>4819</v>
      </c>
      <c r="E1102" s="18" t="s">
        <v>307</v>
      </c>
      <c r="F1102" s="279">
        <v>739.26599999999996</v>
      </c>
      <c r="G1102" s="35"/>
      <c r="H1102" s="40"/>
    </row>
    <row r="1103" spans="1:8" s="2" customFormat="1" ht="16.899999999999999" customHeight="1">
      <c r="A1103" s="35"/>
      <c r="B1103" s="40"/>
      <c r="C1103" s="278" t="s">
        <v>342</v>
      </c>
      <c r="D1103" s="278" t="s">
        <v>4816</v>
      </c>
      <c r="E1103" s="18" t="s">
        <v>307</v>
      </c>
      <c r="F1103" s="279">
        <v>1431.2660000000001</v>
      </c>
      <c r="G1103" s="35"/>
      <c r="H1103" s="40"/>
    </row>
    <row r="1104" spans="1:8" s="2" customFormat="1" ht="22.5">
      <c r="A1104" s="35"/>
      <c r="B1104" s="40"/>
      <c r="C1104" s="278" t="s">
        <v>353</v>
      </c>
      <c r="D1104" s="278" t="s">
        <v>4823</v>
      </c>
      <c r="E1104" s="18" t="s">
        <v>307</v>
      </c>
      <c r="F1104" s="279">
        <v>11088.99</v>
      </c>
      <c r="G1104" s="35"/>
      <c r="H1104" s="40"/>
    </row>
    <row r="1105" spans="1:8" s="2" customFormat="1" ht="16.899999999999999" customHeight="1">
      <c r="A1105" s="35"/>
      <c r="B1105" s="40"/>
      <c r="C1105" s="278" t="s">
        <v>358</v>
      </c>
      <c r="D1105" s="278" t="s">
        <v>4826</v>
      </c>
      <c r="E1105" s="18" t="s">
        <v>307</v>
      </c>
      <c r="F1105" s="279">
        <v>1431.2660000000001</v>
      </c>
      <c r="G1105" s="35"/>
      <c r="H1105" s="40"/>
    </row>
    <row r="1106" spans="1:8" s="2" customFormat="1" ht="22.5">
      <c r="A1106" s="35"/>
      <c r="B1106" s="40"/>
      <c r="C1106" s="278" t="s">
        <v>363</v>
      </c>
      <c r="D1106" s="278" t="s">
        <v>364</v>
      </c>
      <c r="E1106" s="18" t="s">
        <v>365</v>
      </c>
      <c r="F1106" s="279">
        <v>1330.6790000000001</v>
      </c>
      <c r="G1106" s="35"/>
      <c r="H1106" s="40"/>
    </row>
    <row r="1107" spans="1:8" s="2" customFormat="1" ht="16.899999999999999" customHeight="1">
      <c r="A1107" s="35"/>
      <c r="B1107" s="40"/>
      <c r="C1107" s="278" t="s">
        <v>369</v>
      </c>
      <c r="D1107" s="278" t="s">
        <v>370</v>
      </c>
      <c r="E1107" s="18" t="s">
        <v>307</v>
      </c>
      <c r="F1107" s="279">
        <v>1085.2660000000001</v>
      </c>
      <c r="G1107" s="35"/>
      <c r="H1107" s="40"/>
    </row>
    <row r="1108" spans="1:8" s="2" customFormat="1" ht="16.899999999999999" customHeight="1">
      <c r="A1108" s="35"/>
      <c r="B1108" s="40"/>
      <c r="C1108" s="274" t="s">
        <v>4798</v>
      </c>
      <c r="D1108" s="275" t="s">
        <v>4799</v>
      </c>
      <c r="E1108" s="276" t="s">
        <v>1</v>
      </c>
      <c r="F1108" s="277">
        <v>346</v>
      </c>
      <c r="G1108" s="35"/>
      <c r="H1108" s="40"/>
    </row>
    <row r="1109" spans="1:8" s="2" customFormat="1" ht="16.899999999999999" customHeight="1">
      <c r="A1109" s="35"/>
      <c r="B1109" s="40"/>
      <c r="C1109" s="278" t="s">
        <v>1</v>
      </c>
      <c r="D1109" s="278" t="s">
        <v>5963</v>
      </c>
      <c r="E1109" s="18" t="s">
        <v>1</v>
      </c>
      <c r="F1109" s="279">
        <v>76</v>
      </c>
      <c r="G1109" s="35"/>
      <c r="H1109" s="40"/>
    </row>
    <row r="1110" spans="1:8" s="2" customFormat="1" ht="22.5">
      <c r="A1110" s="35"/>
      <c r="B1110" s="40"/>
      <c r="C1110" s="278" t="s">
        <v>1</v>
      </c>
      <c r="D1110" s="278" t="s">
        <v>5964</v>
      </c>
      <c r="E1110" s="18" t="s">
        <v>1</v>
      </c>
      <c r="F1110" s="279">
        <v>160</v>
      </c>
      <c r="G1110" s="35"/>
      <c r="H1110" s="40"/>
    </row>
    <row r="1111" spans="1:8" s="2" customFormat="1" ht="16.899999999999999" customHeight="1">
      <c r="A1111" s="35"/>
      <c r="B1111" s="40"/>
      <c r="C1111" s="278" t="s">
        <v>1</v>
      </c>
      <c r="D1111" s="278" t="s">
        <v>5965</v>
      </c>
      <c r="E1111" s="18" t="s">
        <v>1</v>
      </c>
      <c r="F1111" s="279">
        <v>110</v>
      </c>
      <c r="G1111" s="35"/>
      <c r="H1111" s="40"/>
    </row>
    <row r="1112" spans="1:8" s="2" customFormat="1" ht="16.899999999999999" customHeight="1">
      <c r="A1112" s="35"/>
      <c r="B1112" s="40"/>
      <c r="C1112" s="278" t="s">
        <v>4798</v>
      </c>
      <c r="D1112" s="278" t="s">
        <v>304</v>
      </c>
      <c r="E1112" s="18" t="s">
        <v>1</v>
      </c>
      <c r="F1112" s="279">
        <v>346</v>
      </c>
      <c r="G1112" s="35"/>
      <c r="H1112" s="40"/>
    </row>
    <row r="1113" spans="1:8" s="2" customFormat="1" ht="16.899999999999999" customHeight="1">
      <c r="A1113" s="35"/>
      <c r="B1113" s="40"/>
      <c r="C1113" s="280" t="s">
        <v>7625</v>
      </c>
      <c r="D1113" s="35"/>
      <c r="E1113" s="35"/>
      <c r="F1113" s="35"/>
      <c r="G1113" s="35"/>
      <c r="H1113" s="40"/>
    </row>
    <row r="1114" spans="1:8" s="2" customFormat="1" ht="16.899999999999999" customHeight="1">
      <c r="A1114" s="35"/>
      <c r="B1114" s="40"/>
      <c r="C1114" s="278" t="s">
        <v>4834</v>
      </c>
      <c r="D1114" s="278" t="s">
        <v>4835</v>
      </c>
      <c r="E1114" s="18" t="s">
        <v>307</v>
      </c>
      <c r="F1114" s="279">
        <v>346</v>
      </c>
      <c r="G1114" s="35"/>
      <c r="H1114" s="40"/>
    </row>
    <row r="1115" spans="1:8" s="2" customFormat="1" ht="16.899999999999999" customHeight="1">
      <c r="A1115" s="35"/>
      <c r="B1115" s="40"/>
      <c r="C1115" s="278" t="s">
        <v>342</v>
      </c>
      <c r="D1115" s="278" t="s">
        <v>4816</v>
      </c>
      <c r="E1115" s="18" t="s">
        <v>307</v>
      </c>
      <c r="F1115" s="279">
        <v>1431.2660000000001</v>
      </c>
      <c r="G1115" s="35"/>
      <c r="H1115" s="40"/>
    </row>
    <row r="1116" spans="1:8" s="2" customFormat="1" ht="22.5">
      <c r="A1116" s="35"/>
      <c r="B1116" s="40"/>
      <c r="C1116" s="278" t="s">
        <v>347</v>
      </c>
      <c r="D1116" s="278" t="s">
        <v>4819</v>
      </c>
      <c r="E1116" s="18" t="s">
        <v>307</v>
      </c>
      <c r="F1116" s="279">
        <v>739.26599999999996</v>
      </c>
      <c r="G1116" s="35"/>
      <c r="H1116" s="40"/>
    </row>
    <row r="1117" spans="1:8" s="2" customFormat="1" ht="16.899999999999999" customHeight="1">
      <c r="A1117" s="35"/>
      <c r="B1117" s="40"/>
      <c r="C1117" s="278" t="s">
        <v>358</v>
      </c>
      <c r="D1117" s="278" t="s">
        <v>4826</v>
      </c>
      <c r="E1117" s="18" t="s">
        <v>307</v>
      </c>
      <c r="F1117" s="279">
        <v>1431.2660000000001</v>
      </c>
      <c r="G1117" s="35"/>
      <c r="H1117" s="40"/>
    </row>
    <row r="1118" spans="1:8" s="2" customFormat="1" ht="16.899999999999999" customHeight="1">
      <c r="A1118" s="35"/>
      <c r="B1118" s="40"/>
      <c r="C1118" s="278" t="s">
        <v>369</v>
      </c>
      <c r="D1118" s="278" t="s">
        <v>370</v>
      </c>
      <c r="E1118" s="18" t="s">
        <v>307</v>
      </c>
      <c r="F1118" s="279">
        <v>1085.2660000000001</v>
      </c>
      <c r="G1118" s="35"/>
      <c r="H1118" s="40"/>
    </row>
    <row r="1119" spans="1:8" s="2" customFormat="1" ht="26.45" customHeight="1">
      <c r="A1119" s="35"/>
      <c r="B1119" s="40"/>
      <c r="C1119" s="273" t="s">
        <v>7631</v>
      </c>
      <c r="D1119" s="273" t="s">
        <v>122</v>
      </c>
      <c r="E1119" s="35"/>
      <c r="F1119" s="35"/>
      <c r="G1119" s="35"/>
      <c r="H1119" s="40"/>
    </row>
    <row r="1120" spans="1:8" s="2" customFormat="1" ht="16.899999999999999" customHeight="1">
      <c r="A1120" s="35"/>
      <c r="B1120" s="40"/>
      <c r="C1120" s="274" t="s">
        <v>4795</v>
      </c>
      <c r="D1120" s="275" t="s">
        <v>4796</v>
      </c>
      <c r="E1120" s="276" t="s">
        <v>1</v>
      </c>
      <c r="F1120" s="277">
        <v>39.46</v>
      </c>
      <c r="G1120" s="35"/>
      <c r="H1120" s="40"/>
    </row>
    <row r="1121" spans="1:8" s="2" customFormat="1" ht="16.899999999999999" customHeight="1">
      <c r="A1121" s="35"/>
      <c r="B1121" s="40"/>
      <c r="C1121" s="278" t="s">
        <v>1</v>
      </c>
      <c r="D1121" s="278" t="s">
        <v>4821</v>
      </c>
      <c r="E1121" s="18" t="s">
        <v>1</v>
      </c>
      <c r="F1121" s="279">
        <v>0</v>
      </c>
      <c r="G1121" s="35"/>
      <c r="H1121" s="40"/>
    </row>
    <row r="1122" spans="1:8" s="2" customFormat="1" ht="16.899999999999999" customHeight="1">
      <c r="A1122" s="35"/>
      <c r="B1122" s="40"/>
      <c r="C1122" s="278" t="s">
        <v>1</v>
      </c>
      <c r="D1122" s="278" t="s">
        <v>6311</v>
      </c>
      <c r="E1122" s="18" t="s">
        <v>1</v>
      </c>
      <c r="F1122" s="279">
        <v>39.46</v>
      </c>
      <c r="G1122" s="35"/>
      <c r="H1122" s="40"/>
    </row>
    <row r="1123" spans="1:8" s="2" customFormat="1" ht="16.899999999999999" customHeight="1">
      <c r="A1123" s="35"/>
      <c r="B1123" s="40"/>
      <c r="C1123" s="278" t="s">
        <v>4795</v>
      </c>
      <c r="D1123" s="278" t="s">
        <v>304</v>
      </c>
      <c r="E1123" s="18" t="s">
        <v>1</v>
      </c>
      <c r="F1123" s="279">
        <v>39.46</v>
      </c>
      <c r="G1123" s="35"/>
      <c r="H1123" s="40"/>
    </row>
    <row r="1124" spans="1:8" s="2" customFormat="1" ht="16.899999999999999" customHeight="1">
      <c r="A1124" s="35"/>
      <c r="B1124" s="40"/>
      <c r="C1124" s="280" t="s">
        <v>7625</v>
      </c>
      <c r="D1124" s="35"/>
      <c r="E1124" s="35"/>
      <c r="F1124" s="35"/>
      <c r="G1124" s="35"/>
      <c r="H1124" s="40"/>
    </row>
    <row r="1125" spans="1:8" s="2" customFormat="1" ht="22.5">
      <c r="A1125" s="35"/>
      <c r="B1125" s="40"/>
      <c r="C1125" s="278" t="s">
        <v>347</v>
      </c>
      <c r="D1125" s="278" t="s">
        <v>4819</v>
      </c>
      <c r="E1125" s="18" t="s">
        <v>307</v>
      </c>
      <c r="F1125" s="279">
        <v>39.46</v>
      </c>
      <c r="G1125" s="35"/>
      <c r="H1125" s="40"/>
    </row>
    <row r="1126" spans="1:8" s="2" customFormat="1" ht="16.899999999999999" customHeight="1">
      <c r="A1126" s="35"/>
      <c r="B1126" s="40"/>
      <c r="C1126" s="278" t="s">
        <v>342</v>
      </c>
      <c r="D1126" s="278" t="s">
        <v>4816</v>
      </c>
      <c r="E1126" s="18" t="s">
        <v>307</v>
      </c>
      <c r="F1126" s="279">
        <v>147.38</v>
      </c>
      <c r="G1126" s="35"/>
      <c r="H1126" s="40"/>
    </row>
    <row r="1127" spans="1:8" s="2" customFormat="1" ht="22.5">
      <c r="A1127" s="35"/>
      <c r="B1127" s="40"/>
      <c r="C1127" s="278" t="s">
        <v>353</v>
      </c>
      <c r="D1127" s="278" t="s">
        <v>4823</v>
      </c>
      <c r="E1127" s="18" t="s">
        <v>307</v>
      </c>
      <c r="F1127" s="279">
        <v>591.9</v>
      </c>
      <c r="G1127" s="35"/>
      <c r="H1127" s="40"/>
    </row>
    <row r="1128" spans="1:8" s="2" customFormat="1" ht="16.899999999999999" customHeight="1">
      <c r="A1128" s="35"/>
      <c r="B1128" s="40"/>
      <c r="C1128" s="278" t="s">
        <v>358</v>
      </c>
      <c r="D1128" s="278" t="s">
        <v>4826</v>
      </c>
      <c r="E1128" s="18" t="s">
        <v>307</v>
      </c>
      <c r="F1128" s="279">
        <v>147.38</v>
      </c>
      <c r="G1128" s="35"/>
      <c r="H1128" s="40"/>
    </row>
    <row r="1129" spans="1:8" s="2" customFormat="1" ht="22.5">
      <c r="A1129" s="35"/>
      <c r="B1129" s="40"/>
      <c r="C1129" s="278" t="s">
        <v>363</v>
      </c>
      <c r="D1129" s="278" t="s">
        <v>364</v>
      </c>
      <c r="E1129" s="18" t="s">
        <v>365</v>
      </c>
      <c r="F1129" s="279">
        <v>71.028000000000006</v>
      </c>
      <c r="G1129" s="35"/>
      <c r="H1129" s="40"/>
    </row>
    <row r="1130" spans="1:8" s="2" customFormat="1" ht="16.899999999999999" customHeight="1">
      <c r="A1130" s="35"/>
      <c r="B1130" s="40"/>
      <c r="C1130" s="278" t="s">
        <v>369</v>
      </c>
      <c r="D1130" s="278" t="s">
        <v>370</v>
      </c>
      <c r="E1130" s="18" t="s">
        <v>307</v>
      </c>
      <c r="F1130" s="279">
        <v>93.42</v>
      </c>
      <c r="G1130" s="35"/>
      <c r="H1130" s="40"/>
    </row>
    <row r="1131" spans="1:8" s="2" customFormat="1" ht="16.899999999999999" customHeight="1">
      <c r="A1131" s="35"/>
      <c r="B1131" s="40"/>
      <c r="C1131" s="274" t="s">
        <v>4798</v>
      </c>
      <c r="D1131" s="275" t="s">
        <v>4799</v>
      </c>
      <c r="E1131" s="276" t="s">
        <v>1</v>
      </c>
      <c r="F1131" s="277">
        <v>53.96</v>
      </c>
      <c r="G1131" s="35"/>
      <c r="H1131" s="40"/>
    </row>
    <row r="1132" spans="1:8" s="2" customFormat="1" ht="16.899999999999999" customHeight="1">
      <c r="A1132" s="35"/>
      <c r="B1132" s="40"/>
      <c r="C1132" s="278" t="s">
        <v>1</v>
      </c>
      <c r="D1132" s="278" t="s">
        <v>6317</v>
      </c>
      <c r="E1132" s="18" t="s">
        <v>1</v>
      </c>
      <c r="F1132" s="279">
        <v>19</v>
      </c>
      <c r="G1132" s="35"/>
      <c r="H1132" s="40"/>
    </row>
    <row r="1133" spans="1:8" s="2" customFormat="1" ht="16.899999999999999" customHeight="1">
      <c r="A1133" s="35"/>
      <c r="B1133" s="40"/>
      <c r="C1133" s="278" t="s">
        <v>1</v>
      </c>
      <c r="D1133" s="278" t="s">
        <v>6318</v>
      </c>
      <c r="E1133" s="18" t="s">
        <v>1</v>
      </c>
      <c r="F1133" s="279">
        <v>34.96</v>
      </c>
      <c r="G1133" s="35"/>
      <c r="H1133" s="40"/>
    </row>
    <row r="1134" spans="1:8" s="2" customFormat="1" ht="16.899999999999999" customHeight="1">
      <c r="A1134" s="35"/>
      <c r="B1134" s="40"/>
      <c r="C1134" s="278" t="s">
        <v>4798</v>
      </c>
      <c r="D1134" s="278" t="s">
        <v>304</v>
      </c>
      <c r="E1134" s="18" t="s">
        <v>1</v>
      </c>
      <c r="F1134" s="279">
        <v>53.96</v>
      </c>
      <c r="G1134" s="35"/>
      <c r="H1134" s="40"/>
    </row>
    <row r="1135" spans="1:8" s="2" customFormat="1" ht="16.899999999999999" customHeight="1">
      <c r="A1135" s="35"/>
      <c r="B1135" s="40"/>
      <c r="C1135" s="280" t="s">
        <v>7625</v>
      </c>
      <c r="D1135" s="35"/>
      <c r="E1135" s="35"/>
      <c r="F1135" s="35"/>
      <c r="G1135" s="35"/>
      <c r="H1135" s="40"/>
    </row>
    <row r="1136" spans="1:8" s="2" customFormat="1" ht="16.899999999999999" customHeight="1">
      <c r="A1136" s="35"/>
      <c r="B1136" s="40"/>
      <c r="C1136" s="278" t="s">
        <v>4834</v>
      </c>
      <c r="D1136" s="278" t="s">
        <v>4835</v>
      </c>
      <c r="E1136" s="18" t="s">
        <v>307</v>
      </c>
      <c r="F1136" s="279">
        <v>53.96</v>
      </c>
      <c r="G1136" s="35"/>
      <c r="H1136" s="40"/>
    </row>
    <row r="1137" spans="1:8" s="2" customFormat="1" ht="16.899999999999999" customHeight="1">
      <c r="A1137" s="35"/>
      <c r="B1137" s="40"/>
      <c r="C1137" s="278" t="s">
        <v>342</v>
      </c>
      <c r="D1137" s="278" t="s">
        <v>4816</v>
      </c>
      <c r="E1137" s="18" t="s">
        <v>307</v>
      </c>
      <c r="F1137" s="279">
        <v>147.38</v>
      </c>
      <c r="G1137" s="35"/>
      <c r="H1137" s="40"/>
    </row>
    <row r="1138" spans="1:8" s="2" customFormat="1" ht="22.5">
      <c r="A1138" s="35"/>
      <c r="B1138" s="40"/>
      <c r="C1138" s="278" t="s">
        <v>347</v>
      </c>
      <c r="D1138" s="278" t="s">
        <v>4819</v>
      </c>
      <c r="E1138" s="18" t="s">
        <v>307</v>
      </c>
      <c r="F1138" s="279">
        <v>39.46</v>
      </c>
      <c r="G1138" s="35"/>
      <c r="H1138" s="40"/>
    </row>
    <row r="1139" spans="1:8" s="2" customFormat="1" ht="16.899999999999999" customHeight="1">
      <c r="A1139" s="35"/>
      <c r="B1139" s="40"/>
      <c r="C1139" s="278" t="s">
        <v>358</v>
      </c>
      <c r="D1139" s="278" t="s">
        <v>4826</v>
      </c>
      <c r="E1139" s="18" t="s">
        <v>307</v>
      </c>
      <c r="F1139" s="279">
        <v>147.38</v>
      </c>
      <c r="G1139" s="35"/>
      <c r="H1139" s="40"/>
    </row>
    <row r="1140" spans="1:8" s="2" customFormat="1" ht="16.899999999999999" customHeight="1">
      <c r="A1140" s="35"/>
      <c r="B1140" s="40"/>
      <c r="C1140" s="278" t="s">
        <v>369</v>
      </c>
      <c r="D1140" s="278" t="s">
        <v>370</v>
      </c>
      <c r="E1140" s="18" t="s">
        <v>307</v>
      </c>
      <c r="F1140" s="279">
        <v>93.42</v>
      </c>
      <c r="G1140" s="35"/>
      <c r="H1140" s="40"/>
    </row>
    <row r="1141" spans="1:8" s="2" customFormat="1" ht="26.45" customHeight="1">
      <c r="A1141" s="35"/>
      <c r="B1141" s="40"/>
      <c r="C1141" s="273" t="s">
        <v>7632</v>
      </c>
      <c r="D1141" s="273" t="s">
        <v>125</v>
      </c>
      <c r="E1141" s="35"/>
      <c r="F1141" s="35"/>
      <c r="G1141" s="35"/>
      <c r="H1141" s="40"/>
    </row>
    <row r="1142" spans="1:8" s="2" customFormat="1" ht="16.899999999999999" customHeight="1">
      <c r="A1142" s="35"/>
      <c r="B1142" s="40"/>
      <c r="C1142" s="274" t="s">
        <v>4795</v>
      </c>
      <c r="D1142" s="275" t="s">
        <v>4796</v>
      </c>
      <c r="E1142" s="276" t="s">
        <v>1</v>
      </c>
      <c r="F1142" s="277">
        <v>34.840000000000003</v>
      </c>
      <c r="G1142" s="35"/>
      <c r="H1142" s="40"/>
    </row>
    <row r="1143" spans="1:8" s="2" customFormat="1" ht="16.899999999999999" customHeight="1">
      <c r="A1143" s="35"/>
      <c r="B1143" s="40"/>
      <c r="C1143" s="278" t="s">
        <v>1</v>
      </c>
      <c r="D1143" s="278" t="s">
        <v>4821</v>
      </c>
      <c r="E1143" s="18" t="s">
        <v>1</v>
      </c>
      <c r="F1143" s="279">
        <v>0</v>
      </c>
      <c r="G1143" s="35"/>
      <c r="H1143" s="40"/>
    </row>
    <row r="1144" spans="1:8" s="2" customFormat="1" ht="16.899999999999999" customHeight="1">
      <c r="A1144" s="35"/>
      <c r="B1144" s="40"/>
      <c r="C1144" s="278" t="s">
        <v>1</v>
      </c>
      <c r="D1144" s="278" t="s">
        <v>6435</v>
      </c>
      <c r="E1144" s="18" t="s">
        <v>1</v>
      </c>
      <c r="F1144" s="279">
        <v>34.840000000000003</v>
      </c>
      <c r="G1144" s="35"/>
      <c r="H1144" s="40"/>
    </row>
    <row r="1145" spans="1:8" s="2" customFormat="1" ht="16.899999999999999" customHeight="1">
      <c r="A1145" s="35"/>
      <c r="B1145" s="40"/>
      <c r="C1145" s="278" t="s">
        <v>4795</v>
      </c>
      <c r="D1145" s="278" t="s">
        <v>304</v>
      </c>
      <c r="E1145" s="18" t="s">
        <v>1</v>
      </c>
      <c r="F1145" s="279">
        <v>34.840000000000003</v>
      </c>
      <c r="G1145" s="35"/>
      <c r="H1145" s="40"/>
    </row>
    <row r="1146" spans="1:8" s="2" customFormat="1" ht="16.899999999999999" customHeight="1">
      <c r="A1146" s="35"/>
      <c r="B1146" s="40"/>
      <c r="C1146" s="280" t="s">
        <v>7625</v>
      </c>
      <c r="D1146" s="35"/>
      <c r="E1146" s="35"/>
      <c r="F1146" s="35"/>
      <c r="G1146" s="35"/>
      <c r="H1146" s="40"/>
    </row>
    <row r="1147" spans="1:8" s="2" customFormat="1" ht="22.5">
      <c r="A1147" s="35"/>
      <c r="B1147" s="40"/>
      <c r="C1147" s="278" t="s">
        <v>347</v>
      </c>
      <c r="D1147" s="278" t="s">
        <v>4819</v>
      </c>
      <c r="E1147" s="18" t="s">
        <v>307</v>
      </c>
      <c r="F1147" s="279">
        <v>34.840000000000003</v>
      </c>
      <c r="G1147" s="35"/>
      <c r="H1147" s="40"/>
    </row>
    <row r="1148" spans="1:8" s="2" customFormat="1" ht="16.899999999999999" customHeight="1">
      <c r="A1148" s="35"/>
      <c r="B1148" s="40"/>
      <c r="C1148" s="278" t="s">
        <v>342</v>
      </c>
      <c r="D1148" s="278" t="s">
        <v>4816</v>
      </c>
      <c r="E1148" s="18" t="s">
        <v>307</v>
      </c>
      <c r="F1148" s="279">
        <v>149.63999999999999</v>
      </c>
      <c r="G1148" s="35"/>
      <c r="H1148" s="40"/>
    </row>
    <row r="1149" spans="1:8" s="2" customFormat="1" ht="22.5">
      <c r="A1149" s="35"/>
      <c r="B1149" s="40"/>
      <c r="C1149" s="278" t="s">
        <v>353</v>
      </c>
      <c r="D1149" s="278" t="s">
        <v>4823</v>
      </c>
      <c r="E1149" s="18" t="s">
        <v>307</v>
      </c>
      <c r="F1149" s="279">
        <v>522.6</v>
      </c>
      <c r="G1149" s="35"/>
      <c r="H1149" s="40"/>
    </row>
    <row r="1150" spans="1:8" s="2" customFormat="1" ht="16.899999999999999" customHeight="1">
      <c r="A1150" s="35"/>
      <c r="B1150" s="40"/>
      <c r="C1150" s="278" t="s">
        <v>358</v>
      </c>
      <c r="D1150" s="278" t="s">
        <v>4826</v>
      </c>
      <c r="E1150" s="18" t="s">
        <v>307</v>
      </c>
      <c r="F1150" s="279">
        <v>149.63999999999999</v>
      </c>
      <c r="G1150" s="35"/>
      <c r="H1150" s="40"/>
    </row>
    <row r="1151" spans="1:8" s="2" customFormat="1" ht="22.5">
      <c r="A1151" s="35"/>
      <c r="B1151" s="40"/>
      <c r="C1151" s="278" t="s">
        <v>363</v>
      </c>
      <c r="D1151" s="278" t="s">
        <v>364</v>
      </c>
      <c r="E1151" s="18" t="s">
        <v>365</v>
      </c>
      <c r="F1151" s="279">
        <v>62.712000000000003</v>
      </c>
      <c r="G1151" s="35"/>
      <c r="H1151" s="40"/>
    </row>
    <row r="1152" spans="1:8" s="2" customFormat="1" ht="16.899999999999999" customHeight="1">
      <c r="A1152" s="35"/>
      <c r="B1152" s="40"/>
      <c r="C1152" s="274" t="s">
        <v>4798</v>
      </c>
      <c r="D1152" s="275" t="s">
        <v>4799</v>
      </c>
      <c r="E1152" s="276" t="s">
        <v>1</v>
      </c>
      <c r="F1152" s="277">
        <v>57.4</v>
      </c>
      <c r="G1152" s="35"/>
      <c r="H1152" s="40"/>
    </row>
    <row r="1153" spans="1:8" s="2" customFormat="1" ht="16.899999999999999" customHeight="1">
      <c r="A1153" s="35"/>
      <c r="B1153" s="40"/>
      <c r="C1153" s="278" t="s">
        <v>1</v>
      </c>
      <c r="D1153" s="278" t="s">
        <v>6441</v>
      </c>
      <c r="E1153" s="18" t="s">
        <v>1</v>
      </c>
      <c r="F1153" s="279">
        <v>43.4</v>
      </c>
      <c r="G1153" s="35"/>
      <c r="H1153" s="40"/>
    </row>
    <row r="1154" spans="1:8" s="2" customFormat="1" ht="16.899999999999999" customHeight="1">
      <c r="A1154" s="35"/>
      <c r="B1154" s="40"/>
      <c r="C1154" s="278" t="s">
        <v>1</v>
      </c>
      <c r="D1154" s="278" t="s">
        <v>6442</v>
      </c>
      <c r="E1154" s="18" t="s">
        <v>1</v>
      </c>
      <c r="F1154" s="279">
        <v>14</v>
      </c>
      <c r="G1154" s="35"/>
      <c r="H1154" s="40"/>
    </row>
    <row r="1155" spans="1:8" s="2" customFormat="1" ht="16.899999999999999" customHeight="1">
      <c r="A1155" s="35"/>
      <c r="B1155" s="40"/>
      <c r="C1155" s="278" t="s">
        <v>4798</v>
      </c>
      <c r="D1155" s="278" t="s">
        <v>304</v>
      </c>
      <c r="E1155" s="18" t="s">
        <v>1</v>
      </c>
      <c r="F1155" s="279">
        <v>57.4</v>
      </c>
      <c r="G1155" s="35"/>
      <c r="H1155" s="40"/>
    </row>
    <row r="1156" spans="1:8" s="2" customFormat="1" ht="16.899999999999999" customHeight="1">
      <c r="A1156" s="35"/>
      <c r="B1156" s="40"/>
      <c r="C1156" s="280" t="s">
        <v>7625</v>
      </c>
      <c r="D1156" s="35"/>
      <c r="E1156" s="35"/>
      <c r="F1156" s="35"/>
      <c r="G1156" s="35"/>
      <c r="H1156" s="40"/>
    </row>
    <row r="1157" spans="1:8" s="2" customFormat="1" ht="16.899999999999999" customHeight="1">
      <c r="A1157" s="35"/>
      <c r="B1157" s="40"/>
      <c r="C1157" s="278" t="s">
        <v>4834</v>
      </c>
      <c r="D1157" s="278" t="s">
        <v>4835</v>
      </c>
      <c r="E1157" s="18" t="s">
        <v>307</v>
      </c>
      <c r="F1157" s="279">
        <v>57.4</v>
      </c>
      <c r="G1157" s="35"/>
      <c r="H1157" s="40"/>
    </row>
    <row r="1158" spans="1:8" s="2" customFormat="1" ht="16.899999999999999" customHeight="1">
      <c r="A1158" s="35"/>
      <c r="B1158" s="40"/>
      <c r="C1158" s="278" t="s">
        <v>342</v>
      </c>
      <c r="D1158" s="278" t="s">
        <v>4816</v>
      </c>
      <c r="E1158" s="18" t="s">
        <v>307</v>
      </c>
      <c r="F1158" s="279">
        <v>149.63999999999999</v>
      </c>
      <c r="G1158" s="35"/>
      <c r="H1158" s="40"/>
    </row>
    <row r="1159" spans="1:8" s="2" customFormat="1" ht="22.5">
      <c r="A1159" s="35"/>
      <c r="B1159" s="40"/>
      <c r="C1159" s="278" t="s">
        <v>347</v>
      </c>
      <c r="D1159" s="278" t="s">
        <v>4819</v>
      </c>
      <c r="E1159" s="18" t="s">
        <v>307</v>
      </c>
      <c r="F1159" s="279">
        <v>34.840000000000003</v>
      </c>
      <c r="G1159" s="35"/>
      <c r="H1159" s="40"/>
    </row>
    <row r="1160" spans="1:8" s="2" customFormat="1" ht="16.899999999999999" customHeight="1">
      <c r="A1160" s="35"/>
      <c r="B1160" s="40"/>
      <c r="C1160" s="278" t="s">
        <v>358</v>
      </c>
      <c r="D1160" s="278" t="s">
        <v>4826</v>
      </c>
      <c r="E1160" s="18" t="s">
        <v>307</v>
      </c>
      <c r="F1160" s="279">
        <v>149.63999999999999</v>
      </c>
      <c r="G1160" s="35"/>
      <c r="H1160" s="40"/>
    </row>
    <row r="1161" spans="1:8" s="2" customFormat="1" ht="26.45" customHeight="1">
      <c r="A1161" s="35"/>
      <c r="B1161" s="40"/>
      <c r="C1161" s="273" t="s">
        <v>7633</v>
      </c>
      <c r="D1161" s="273" t="s">
        <v>131</v>
      </c>
      <c r="E1161" s="35"/>
      <c r="F1161" s="35"/>
      <c r="G1161" s="35"/>
      <c r="H1161" s="40"/>
    </row>
    <row r="1162" spans="1:8" s="2" customFormat="1" ht="16.899999999999999" customHeight="1">
      <c r="A1162" s="35"/>
      <c r="B1162" s="40"/>
      <c r="C1162" s="274" t="s">
        <v>5738</v>
      </c>
      <c r="D1162" s="275" t="s">
        <v>4796</v>
      </c>
      <c r="E1162" s="276" t="s">
        <v>1</v>
      </c>
      <c r="F1162" s="277">
        <v>1.28</v>
      </c>
      <c r="G1162" s="35"/>
      <c r="H1162" s="40"/>
    </row>
    <row r="1163" spans="1:8" s="2" customFormat="1" ht="16.899999999999999" customHeight="1">
      <c r="A1163" s="35"/>
      <c r="B1163" s="40"/>
      <c r="C1163" s="278" t="s">
        <v>5738</v>
      </c>
      <c r="D1163" s="278" t="s">
        <v>6590</v>
      </c>
      <c r="E1163" s="18" t="s">
        <v>1</v>
      </c>
      <c r="F1163" s="279">
        <v>1.28</v>
      </c>
      <c r="G1163" s="35"/>
      <c r="H1163" s="40"/>
    </row>
    <row r="1164" spans="1:8" s="2" customFormat="1" ht="16.899999999999999" customHeight="1">
      <c r="A1164" s="35"/>
      <c r="B1164" s="40"/>
      <c r="C1164" s="280" t="s">
        <v>7625</v>
      </c>
      <c r="D1164" s="35"/>
      <c r="E1164" s="35"/>
      <c r="F1164" s="35"/>
      <c r="G1164" s="35"/>
      <c r="H1164" s="40"/>
    </row>
    <row r="1165" spans="1:8" s="2" customFormat="1" ht="22.5">
      <c r="A1165" s="35"/>
      <c r="B1165" s="40"/>
      <c r="C1165" s="278" t="s">
        <v>347</v>
      </c>
      <c r="D1165" s="278" t="s">
        <v>4819</v>
      </c>
      <c r="E1165" s="18" t="s">
        <v>307</v>
      </c>
      <c r="F1165" s="279">
        <v>1.28</v>
      </c>
      <c r="G1165" s="35"/>
      <c r="H1165" s="40"/>
    </row>
    <row r="1166" spans="1:8" s="2" customFormat="1" ht="16.899999999999999" customHeight="1">
      <c r="A1166" s="35"/>
      <c r="B1166" s="40"/>
      <c r="C1166" s="278" t="s">
        <v>342</v>
      </c>
      <c r="D1166" s="278" t="s">
        <v>4816</v>
      </c>
      <c r="E1166" s="18" t="s">
        <v>307</v>
      </c>
      <c r="F1166" s="279">
        <v>1.6</v>
      </c>
      <c r="G1166" s="35"/>
      <c r="H1166" s="40"/>
    </row>
    <row r="1167" spans="1:8" s="2" customFormat="1" ht="16.899999999999999" customHeight="1">
      <c r="A1167" s="35"/>
      <c r="B1167" s="40"/>
      <c r="C1167" s="274" t="s">
        <v>5740</v>
      </c>
      <c r="D1167" s="275" t="s">
        <v>5741</v>
      </c>
      <c r="E1167" s="276" t="s">
        <v>1</v>
      </c>
      <c r="F1167" s="277">
        <v>0.16</v>
      </c>
      <c r="G1167" s="35"/>
      <c r="H1167" s="40"/>
    </row>
    <row r="1168" spans="1:8" s="2" customFormat="1" ht="16.899999999999999" customHeight="1">
      <c r="A1168" s="35"/>
      <c r="B1168" s="40"/>
      <c r="C1168" s="278" t="s">
        <v>1</v>
      </c>
      <c r="D1168" s="278" t="s">
        <v>6605</v>
      </c>
      <c r="E1168" s="18" t="s">
        <v>1</v>
      </c>
      <c r="F1168" s="279">
        <v>0.16</v>
      </c>
      <c r="G1168" s="35"/>
      <c r="H1168" s="40"/>
    </row>
    <row r="1169" spans="1:8" s="2" customFormat="1" ht="16.899999999999999" customHeight="1">
      <c r="A1169" s="35"/>
      <c r="B1169" s="40"/>
      <c r="C1169" s="278" t="s">
        <v>5740</v>
      </c>
      <c r="D1169" s="278" t="s">
        <v>304</v>
      </c>
      <c r="E1169" s="18" t="s">
        <v>1</v>
      </c>
      <c r="F1169" s="279">
        <v>0.16</v>
      </c>
      <c r="G1169" s="35"/>
      <c r="H1169" s="40"/>
    </row>
    <row r="1170" spans="1:8" s="2" customFormat="1" ht="16.899999999999999" customHeight="1">
      <c r="A1170" s="35"/>
      <c r="B1170" s="40"/>
      <c r="C1170" s="280" t="s">
        <v>7625</v>
      </c>
      <c r="D1170" s="35"/>
      <c r="E1170" s="35"/>
      <c r="F1170" s="35"/>
      <c r="G1170" s="35"/>
      <c r="H1170" s="40"/>
    </row>
    <row r="1171" spans="1:8" s="2" customFormat="1" ht="16.899999999999999" customHeight="1">
      <c r="A1171" s="35"/>
      <c r="B1171" s="40"/>
      <c r="C1171" s="278" t="s">
        <v>373</v>
      </c>
      <c r="D1171" s="278" t="s">
        <v>374</v>
      </c>
      <c r="E1171" s="18" t="s">
        <v>307</v>
      </c>
      <c r="F1171" s="279">
        <v>0.16</v>
      </c>
      <c r="G1171" s="35"/>
      <c r="H1171" s="40"/>
    </row>
    <row r="1172" spans="1:8" s="2" customFormat="1" ht="16.899999999999999" customHeight="1">
      <c r="A1172" s="35"/>
      <c r="B1172" s="40"/>
      <c r="C1172" s="278" t="s">
        <v>342</v>
      </c>
      <c r="D1172" s="278" t="s">
        <v>4816</v>
      </c>
      <c r="E1172" s="18" t="s">
        <v>307</v>
      </c>
      <c r="F1172" s="279">
        <v>1.6</v>
      </c>
      <c r="G1172" s="35"/>
      <c r="H1172" s="40"/>
    </row>
    <row r="1173" spans="1:8" s="2" customFormat="1" ht="26.45" customHeight="1">
      <c r="A1173" s="35"/>
      <c r="B1173" s="40"/>
      <c r="C1173" s="273" t="s">
        <v>7634</v>
      </c>
      <c r="D1173" s="273" t="s">
        <v>137</v>
      </c>
      <c r="E1173" s="35"/>
      <c r="F1173" s="35"/>
      <c r="G1173" s="35"/>
      <c r="H1173" s="40"/>
    </row>
    <row r="1174" spans="1:8" s="2" customFormat="1" ht="16.899999999999999" customHeight="1">
      <c r="A1174" s="35"/>
      <c r="B1174" s="40"/>
      <c r="C1174" s="274" t="s">
        <v>6698</v>
      </c>
      <c r="D1174" s="275" t="s">
        <v>6699</v>
      </c>
      <c r="E1174" s="276" t="s">
        <v>1</v>
      </c>
      <c r="F1174" s="277">
        <v>57</v>
      </c>
      <c r="G1174" s="35"/>
      <c r="H1174" s="40"/>
    </row>
    <row r="1175" spans="1:8" s="2" customFormat="1" ht="16.899999999999999" customHeight="1">
      <c r="A1175" s="35"/>
      <c r="B1175" s="40"/>
      <c r="C1175" s="278" t="s">
        <v>1</v>
      </c>
      <c r="D1175" s="278" t="s">
        <v>6807</v>
      </c>
      <c r="E1175" s="18" t="s">
        <v>1</v>
      </c>
      <c r="F1175" s="279">
        <v>0</v>
      </c>
      <c r="G1175" s="35"/>
      <c r="H1175" s="40"/>
    </row>
    <row r="1176" spans="1:8" s="2" customFormat="1" ht="16.899999999999999" customHeight="1">
      <c r="A1176" s="35"/>
      <c r="B1176" s="40"/>
      <c r="C1176" s="278" t="s">
        <v>1</v>
      </c>
      <c r="D1176" s="278" t="s">
        <v>767</v>
      </c>
      <c r="E1176" s="18" t="s">
        <v>1</v>
      </c>
      <c r="F1176" s="279">
        <v>57</v>
      </c>
      <c r="G1176" s="35"/>
      <c r="H1176" s="40"/>
    </row>
    <row r="1177" spans="1:8" s="2" customFormat="1" ht="16.899999999999999" customHeight="1">
      <c r="A1177" s="35"/>
      <c r="B1177" s="40"/>
      <c r="C1177" s="278" t="s">
        <v>6698</v>
      </c>
      <c r="D1177" s="278" t="s">
        <v>304</v>
      </c>
      <c r="E1177" s="18" t="s">
        <v>1</v>
      </c>
      <c r="F1177" s="279">
        <v>57</v>
      </c>
      <c r="G1177" s="35"/>
      <c r="H1177" s="40"/>
    </row>
    <row r="1178" spans="1:8" s="2" customFormat="1" ht="16.899999999999999" customHeight="1">
      <c r="A1178" s="35"/>
      <c r="B1178" s="40"/>
      <c r="C1178" s="280" t="s">
        <v>7625</v>
      </c>
      <c r="D1178" s="35"/>
      <c r="E1178" s="35"/>
      <c r="F1178" s="35"/>
      <c r="G1178" s="35"/>
      <c r="H1178" s="40"/>
    </row>
    <row r="1179" spans="1:8" s="2" customFormat="1" ht="16.899999999999999" customHeight="1">
      <c r="A1179" s="35"/>
      <c r="B1179" s="40"/>
      <c r="C1179" s="278" t="s">
        <v>6804</v>
      </c>
      <c r="D1179" s="278" t="s">
        <v>6805</v>
      </c>
      <c r="E1179" s="18" t="s">
        <v>297</v>
      </c>
      <c r="F1179" s="279">
        <v>57</v>
      </c>
      <c r="G1179" s="35"/>
      <c r="H1179" s="40"/>
    </row>
    <row r="1180" spans="1:8" s="2" customFormat="1" ht="16.899999999999999" customHeight="1">
      <c r="A1180" s="35"/>
      <c r="B1180" s="40"/>
      <c r="C1180" s="278" t="s">
        <v>295</v>
      </c>
      <c r="D1180" s="278" t="s">
        <v>296</v>
      </c>
      <c r="E1180" s="18" t="s">
        <v>297</v>
      </c>
      <c r="F1180" s="279">
        <v>2976</v>
      </c>
      <c r="G1180" s="35"/>
      <c r="H1180" s="40"/>
    </row>
    <row r="1181" spans="1:8" s="2" customFormat="1" ht="22.5">
      <c r="A1181" s="35"/>
      <c r="B1181" s="40"/>
      <c r="C1181" s="278" t="s">
        <v>6756</v>
      </c>
      <c r="D1181" s="278" t="s">
        <v>6757</v>
      </c>
      <c r="E1181" s="18" t="s">
        <v>297</v>
      </c>
      <c r="F1181" s="279">
        <v>2976</v>
      </c>
      <c r="G1181" s="35"/>
      <c r="H1181" s="40"/>
    </row>
    <row r="1182" spans="1:8" s="2" customFormat="1" ht="22.5">
      <c r="A1182" s="35"/>
      <c r="B1182" s="40"/>
      <c r="C1182" s="278" t="s">
        <v>6759</v>
      </c>
      <c r="D1182" s="278" t="s">
        <v>6760</v>
      </c>
      <c r="E1182" s="18" t="s">
        <v>297</v>
      </c>
      <c r="F1182" s="279">
        <v>2976</v>
      </c>
      <c r="G1182" s="35"/>
      <c r="H1182" s="40"/>
    </row>
    <row r="1183" spans="1:8" s="2" customFormat="1" ht="16.899999999999999" customHeight="1">
      <c r="A1183" s="35"/>
      <c r="B1183" s="40"/>
      <c r="C1183" s="278" t="s">
        <v>6767</v>
      </c>
      <c r="D1183" s="278" t="s">
        <v>6768</v>
      </c>
      <c r="E1183" s="18" t="s">
        <v>297</v>
      </c>
      <c r="F1183" s="279">
        <v>2976</v>
      </c>
      <c r="G1183" s="35"/>
      <c r="H1183" s="40"/>
    </row>
    <row r="1184" spans="1:8" s="2" customFormat="1" ht="16.899999999999999" customHeight="1">
      <c r="A1184" s="35"/>
      <c r="B1184" s="40"/>
      <c r="C1184" s="278" t="s">
        <v>6770</v>
      </c>
      <c r="D1184" s="278" t="s">
        <v>6771</v>
      </c>
      <c r="E1184" s="18" t="s">
        <v>297</v>
      </c>
      <c r="F1184" s="279">
        <v>2976</v>
      </c>
      <c r="G1184" s="35"/>
      <c r="H1184" s="40"/>
    </row>
    <row r="1185" spans="1:8" s="2" customFormat="1" ht="16.899999999999999" customHeight="1">
      <c r="A1185" s="35"/>
      <c r="B1185" s="40"/>
      <c r="C1185" s="278" t="s">
        <v>6773</v>
      </c>
      <c r="D1185" s="278" t="s">
        <v>6774</v>
      </c>
      <c r="E1185" s="18" t="s">
        <v>297</v>
      </c>
      <c r="F1185" s="279">
        <v>2976</v>
      </c>
      <c r="G1185" s="35"/>
      <c r="H1185" s="40"/>
    </row>
    <row r="1186" spans="1:8" s="2" customFormat="1" ht="22.5">
      <c r="A1186" s="35"/>
      <c r="B1186" s="40"/>
      <c r="C1186" s="278" t="s">
        <v>6795</v>
      </c>
      <c r="D1186" s="278" t="s">
        <v>6796</v>
      </c>
      <c r="E1186" s="18" t="s">
        <v>297</v>
      </c>
      <c r="F1186" s="279">
        <v>2976</v>
      </c>
      <c r="G1186" s="35"/>
      <c r="H1186" s="40"/>
    </row>
    <row r="1187" spans="1:8" s="2" customFormat="1" ht="16.899999999999999" customHeight="1">
      <c r="A1187" s="35"/>
      <c r="B1187" s="40"/>
      <c r="C1187" s="278" t="s">
        <v>6882</v>
      </c>
      <c r="D1187" s="278" t="s">
        <v>6883</v>
      </c>
      <c r="E1187" s="18" t="s">
        <v>297</v>
      </c>
      <c r="F1187" s="279">
        <v>57</v>
      </c>
      <c r="G1187" s="35"/>
      <c r="H1187" s="40"/>
    </row>
    <row r="1188" spans="1:8" s="2" customFormat="1" ht="16.899999999999999" customHeight="1">
      <c r="A1188" s="35"/>
      <c r="B1188" s="40"/>
      <c r="C1188" s="278" t="s">
        <v>6902</v>
      </c>
      <c r="D1188" s="278" t="s">
        <v>6903</v>
      </c>
      <c r="E1188" s="18" t="s">
        <v>297</v>
      </c>
      <c r="F1188" s="279">
        <v>57</v>
      </c>
      <c r="G1188" s="35"/>
      <c r="H1188" s="40"/>
    </row>
    <row r="1189" spans="1:8" s="2" customFormat="1" ht="16.899999999999999" customHeight="1">
      <c r="A1189" s="35"/>
      <c r="B1189" s="40"/>
      <c r="C1189" s="278" t="s">
        <v>6885</v>
      </c>
      <c r="D1189" s="278" t="s">
        <v>6886</v>
      </c>
      <c r="E1189" s="18" t="s">
        <v>365</v>
      </c>
      <c r="F1189" s="279">
        <v>6.3840000000000003</v>
      </c>
      <c r="G1189" s="35"/>
      <c r="H1189" s="40"/>
    </row>
    <row r="1190" spans="1:8" s="2" customFormat="1" ht="16.899999999999999" customHeight="1">
      <c r="A1190" s="35"/>
      <c r="B1190" s="40"/>
      <c r="C1190" s="274" t="s">
        <v>6700</v>
      </c>
      <c r="D1190" s="275" t="s">
        <v>6701</v>
      </c>
      <c r="E1190" s="276" t="s">
        <v>1</v>
      </c>
      <c r="F1190" s="277">
        <v>139</v>
      </c>
      <c r="G1190" s="35"/>
      <c r="H1190" s="40"/>
    </row>
    <row r="1191" spans="1:8" s="2" customFormat="1" ht="16.899999999999999" customHeight="1">
      <c r="A1191" s="35"/>
      <c r="B1191" s="40"/>
      <c r="C1191" s="278" t="s">
        <v>1</v>
      </c>
      <c r="D1191" s="278" t="s">
        <v>6899</v>
      </c>
      <c r="E1191" s="18" t="s">
        <v>1</v>
      </c>
      <c r="F1191" s="279">
        <v>0</v>
      </c>
      <c r="G1191" s="35"/>
      <c r="H1191" s="40"/>
    </row>
    <row r="1192" spans="1:8" s="2" customFormat="1" ht="16.899999999999999" customHeight="1">
      <c r="A1192" s="35"/>
      <c r="B1192" s="40"/>
      <c r="C1192" s="278" t="s">
        <v>1</v>
      </c>
      <c r="D1192" s="278" t="s">
        <v>6900</v>
      </c>
      <c r="E1192" s="18" t="s">
        <v>1</v>
      </c>
      <c r="F1192" s="279">
        <v>139</v>
      </c>
      <c r="G1192" s="35"/>
      <c r="H1192" s="40"/>
    </row>
    <row r="1193" spans="1:8" s="2" customFormat="1" ht="16.899999999999999" customHeight="1">
      <c r="A1193" s="35"/>
      <c r="B1193" s="40"/>
      <c r="C1193" s="278" t="s">
        <v>6700</v>
      </c>
      <c r="D1193" s="278" t="s">
        <v>304</v>
      </c>
      <c r="E1193" s="18" t="s">
        <v>1</v>
      </c>
      <c r="F1193" s="279">
        <v>139</v>
      </c>
      <c r="G1193" s="35"/>
      <c r="H1193" s="40"/>
    </row>
    <row r="1194" spans="1:8" s="2" customFormat="1" ht="16.899999999999999" customHeight="1">
      <c r="A1194" s="35"/>
      <c r="B1194" s="40"/>
      <c r="C1194" s="280" t="s">
        <v>7625</v>
      </c>
      <c r="D1194" s="35"/>
      <c r="E1194" s="35"/>
      <c r="F1194" s="35"/>
      <c r="G1194" s="35"/>
      <c r="H1194" s="40"/>
    </row>
    <row r="1195" spans="1:8" s="2" customFormat="1" ht="16.899999999999999" customHeight="1">
      <c r="A1195" s="35"/>
      <c r="B1195" s="40"/>
      <c r="C1195" s="278" t="s">
        <v>6896</v>
      </c>
      <c r="D1195" s="278" t="s">
        <v>6897</v>
      </c>
      <c r="E1195" s="18" t="s">
        <v>297</v>
      </c>
      <c r="F1195" s="279">
        <v>139</v>
      </c>
      <c r="G1195" s="35"/>
      <c r="H1195" s="40"/>
    </row>
    <row r="1196" spans="1:8" s="2" customFormat="1" ht="16.899999999999999" customHeight="1">
      <c r="A1196" s="35"/>
      <c r="B1196" s="40"/>
      <c r="C1196" s="278" t="s">
        <v>295</v>
      </c>
      <c r="D1196" s="278" t="s">
        <v>296</v>
      </c>
      <c r="E1196" s="18" t="s">
        <v>297</v>
      </c>
      <c r="F1196" s="279">
        <v>2976</v>
      </c>
      <c r="G1196" s="35"/>
      <c r="H1196" s="40"/>
    </row>
    <row r="1197" spans="1:8" s="2" customFormat="1" ht="22.5">
      <c r="A1197" s="35"/>
      <c r="B1197" s="40"/>
      <c r="C1197" s="278" t="s">
        <v>6756</v>
      </c>
      <c r="D1197" s="278" t="s">
        <v>6757</v>
      </c>
      <c r="E1197" s="18" t="s">
        <v>297</v>
      </c>
      <c r="F1197" s="279">
        <v>2976</v>
      </c>
      <c r="G1197" s="35"/>
      <c r="H1197" s="40"/>
    </row>
    <row r="1198" spans="1:8" s="2" customFormat="1" ht="22.5">
      <c r="A1198" s="35"/>
      <c r="B1198" s="40"/>
      <c r="C1198" s="278" t="s">
        <v>6759</v>
      </c>
      <c r="D1198" s="278" t="s">
        <v>6760</v>
      </c>
      <c r="E1198" s="18" t="s">
        <v>297</v>
      </c>
      <c r="F1198" s="279">
        <v>2976</v>
      </c>
      <c r="G1198" s="35"/>
      <c r="H1198" s="40"/>
    </row>
    <row r="1199" spans="1:8" s="2" customFormat="1" ht="16.899999999999999" customHeight="1">
      <c r="A1199" s="35"/>
      <c r="B1199" s="40"/>
      <c r="C1199" s="278" t="s">
        <v>6767</v>
      </c>
      <c r="D1199" s="278" t="s">
        <v>6768</v>
      </c>
      <c r="E1199" s="18" t="s">
        <v>297</v>
      </c>
      <c r="F1199" s="279">
        <v>2976</v>
      </c>
      <c r="G1199" s="35"/>
      <c r="H1199" s="40"/>
    </row>
    <row r="1200" spans="1:8" s="2" customFormat="1" ht="16.899999999999999" customHeight="1">
      <c r="A1200" s="35"/>
      <c r="B1200" s="40"/>
      <c r="C1200" s="278" t="s">
        <v>6770</v>
      </c>
      <c r="D1200" s="278" t="s">
        <v>6771</v>
      </c>
      <c r="E1200" s="18" t="s">
        <v>297</v>
      </c>
      <c r="F1200" s="279">
        <v>2976</v>
      </c>
      <c r="G1200" s="35"/>
      <c r="H1200" s="40"/>
    </row>
    <row r="1201" spans="1:8" s="2" customFormat="1" ht="16.899999999999999" customHeight="1">
      <c r="A1201" s="35"/>
      <c r="B1201" s="40"/>
      <c r="C1201" s="278" t="s">
        <v>6773</v>
      </c>
      <c r="D1201" s="278" t="s">
        <v>6774</v>
      </c>
      <c r="E1201" s="18" t="s">
        <v>297</v>
      </c>
      <c r="F1201" s="279">
        <v>2976</v>
      </c>
      <c r="G1201" s="35"/>
      <c r="H1201" s="40"/>
    </row>
    <row r="1202" spans="1:8" s="2" customFormat="1" ht="22.5">
      <c r="A1202" s="35"/>
      <c r="B1202" s="40"/>
      <c r="C1202" s="278" t="s">
        <v>6795</v>
      </c>
      <c r="D1202" s="278" t="s">
        <v>6796</v>
      </c>
      <c r="E1202" s="18" t="s">
        <v>297</v>
      </c>
      <c r="F1202" s="279">
        <v>2976</v>
      </c>
      <c r="G1202" s="35"/>
      <c r="H1202" s="40"/>
    </row>
    <row r="1203" spans="1:8" s="2" customFormat="1" ht="16.899999999999999" customHeight="1">
      <c r="A1203" s="35"/>
      <c r="B1203" s="40"/>
      <c r="C1203" s="274" t="s">
        <v>6702</v>
      </c>
      <c r="D1203" s="275" t="s">
        <v>6703</v>
      </c>
      <c r="E1203" s="276" t="s">
        <v>1</v>
      </c>
      <c r="F1203" s="277">
        <v>2780</v>
      </c>
      <c r="G1203" s="35"/>
      <c r="H1203" s="40"/>
    </row>
    <row r="1204" spans="1:8" s="2" customFormat="1" ht="16.899999999999999" customHeight="1">
      <c r="A1204" s="35"/>
      <c r="B1204" s="40"/>
      <c r="C1204" s="278" t="s">
        <v>1</v>
      </c>
      <c r="D1204" s="278" t="s">
        <v>6762</v>
      </c>
      <c r="E1204" s="18" t="s">
        <v>1</v>
      </c>
      <c r="F1204" s="279">
        <v>0</v>
      </c>
      <c r="G1204" s="35"/>
      <c r="H1204" s="40"/>
    </row>
    <row r="1205" spans="1:8" s="2" customFormat="1" ht="16.899999999999999" customHeight="1">
      <c r="A1205" s="35"/>
      <c r="B1205" s="40"/>
      <c r="C1205" s="278" t="s">
        <v>1</v>
      </c>
      <c r="D1205" s="278" t="s">
        <v>6779</v>
      </c>
      <c r="E1205" s="18" t="s">
        <v>1</v>
      </c>
      <c r="F1205" s="279">
        <v>2780</v>
      </c>
      <c r="G1205" s="35"/>
      <c r="H1205" s="40"/>
    </row>
    <row r="1206" spans="1:8" s="2" customFormat="1" ht="16.899999999999999" customHeight="1">
      <c r="A1206" s="35"/>
      <c r="B1206" s="40"/>
      <c r="C1206" s="278" t="s">
        <v>6702</v>
      </c>
      <c r="D1206" s="278" t="s">
        <v>304</v>
      </c>
      <c r="E1206" s="18" t="s">
        <v>1</v>
      </c>
      <c r="F1206" s="279">
        <v>2780</v>
      </c>
      <c r="G1206" s="35"/>
      <c r="H1206" s="40"/>
    </row>
    <row r="1207" spans="1:8" s="2" customFormat="1" ht="16.899999999999999" customHeight="1">
      <c r="A1207" s="35"/>
      <c r="B1207" s="40"/>
      <c r="C1207" s="280" t="s">
        <v>7625</v>
      </c>
      <c r="D1207" s="35"/>
      <c r="E1207" s="35"/>
      <c r="F1207" s="35"/>
      <c r="G1207" s="35"/>
      <c r="H1207" s="40"/>
    </row>
    <row r="1208" spans="1:8" s="2" customFormat="1" ht="16.899999999999999" customHeight="1">
      <c r="A1208" s="35"/>
      <c r="B1208" s="40"/>
      <c r="C1208" s="278" t="s">
        <v>6776</v>
      </c>
      <c r="D1208" s="278" t="s">
        <v>6777</v>
      </c>
      <c r="E1208" s="18" t="s">
        <v>297</v>
      </c>
      <c r="F1208" s="279">
        <v>2780</v>
      </c>
      <c r="G1208" s="35"/>
      <c r="H1208" s="40"/>
    </row>
    <row r="1209" spans="1:8" s="2" customFormat="1" ht="16.899999999999999" customHeight="1">
      <c r="A1209" s="35"/>
      <c r="B1209" s="40"/>
      <c r="C1209" s="278" t="s">
        <v>295</v>
      </c>
      <c r="D1209" s="278" t="s">
        <v>296</v>
      </c>
      <c r="E1209" s="18" t="s">
        <v>297</v>
      </c>
      <c r="F1209" s="279">
        <v>2976</v>
      </c>
      <c r="G1209" s="35"/>
      <c r="H1209" s="40"/>
    </row>
    <row r="1210" spans="1:8" s="2" customFormat="1" ht="22.5">
      <c r="A1210" s="35"/>
      <c r="B1210" s="40"/>
      <c r="C1210" s="278" t="s">
        <v>6756</v>
      </c>
      <c r="D1210" s="278" t="s">
        <v>6757</v>
      </c>
      <c r="E1210" s="18" t="s">
        <v>297</v>
      </c>
      <c r="F1210" s="279">
        <v>2976</v>
      </c>
      <c r="G1210" s="35"/>
      <c r="H1210" s="40"/>
    </row>
    <row r="1211" spans="1:8" s="2" customFormat="1" ht="22.5">
      <c r="A1211" s="35"/>
      <c r="B1211" s="40"/>
      <c r="C1211" s="278" t="s">
        <v>6759</v>
      </c>
      <c r="D1211" s="278" t="s">
        <v>6760</v>
      </c>
      <c r="E1211" s="18" t="s">
        <v>297</v>
      </c>
      <c r="F1211" s="279">
        <v>2976</v>
      </c>
      <c r="G1211" s="35"/>
      <c r="H1211" s="40"/>
    </row>
    <row r="1212" spans="1:8" s="2" customFormat="1" ht="16.899999999999999" customHeight="1">
      <c r="A1212" s="35"/>
      <c r="B1212" s="40"/>
      <c r="C1212" s="278" t="s">
        <v>6767</v>
      </c>
      <c r="D1212" s="278" t="s">
        <v>6768</v>
      </c>
      <c r="E1212" s="18" t="s">
        <v>297</v>
      </c>
      <c r="F1212" s="279">
        <v>2976</v>
      </c>
      <c r="G1212" s="35"/>
      <c r="H1212" s="40"/>
    </row>
    <row r="1213" spans="1:8" s="2" customFormat="1" ht="16.899999999999999" customHeight="1">
      <c r="A1213" s="35"/>
      <c r="B1213" s="40"/>
      <c r="C1213" s="278" t="s">
        <v>6770</v>
      </c>
      <c r="D1213" s="278" t="s">
        <v>6771</v>
      </c>
      <c r="E1213" s="18" t="s">
        <v>297</v>
      </c>
      <c r="F1213" s="279">
        <v>2976</v>
      </c>
      <c r="G1213" s="35"/>
      <c r="H1213" s="40"/>
    </row>
    <row r="1214" spans="1:8" s="2" customFormat="1" ht="16.899999999999999" customHeight="1">
      <c r="A1214" s="35"/>
      <c r="B1214" s="40"/>
      <c r="C1214" s="278" t="s">
        <v>6773</v>
      </c>
      <c r="D1214" s="278" t="s">
        <v>6774</v>
      </c>
      <c r="E1214" s="18" t="s">
        <v>297</v>
      </c>
      <c r="F1214" s="279">
        <v>2976</v>
      </c>
      <c r="G1214" s="35"/>
      <c r="H1214" s="40"/>
    </row>
    <row r="1215" spans="1:8" s="2" customFormat="1" ht="22.5">
      <c r="A1215" s="35"/>
      <c r="B1215" s="40"/>
      <c r="C1215" s="278" t="s">
        <v>6795</v>
      </c>
      <c r="D1215" s="278" t="s">
        <v>6796</v>
      </c>
      <c r="E1215" s="18" t="s">
        <v>297</v>
      </c>
      <c r="F1215" s="279">
        <v>2976</v>
      </c>
      <c r="G1215" s="35"/>
      <c r="H1215" s="40"/>
    </row>
    <row r="1216" spans="1:8" s="2" customFormat="1" ht="16.899999999999999" customHeight="1">
      <c r="A1216" s="35"/>
      <c r="B1216" s="40"/>
      <c r="C1216" s="278" t="s">
        <v>6798</v>
      </c>
      <c r="D1216" s="278" t="s">
        <v>6799</v>
      </c>
      <c r="E1216" s="18" t="s">
        <v>297</v>
      </c>
      <c r="F1216" s="279">
        <v>2780</v>
      </c>
      <c r="G1216" s="35"/>
      <c r="H1216" s="40"/>
    </row>
    <row r="1217" spans="1:8" s="2" customFormat="1" ht="16.899999999999999" customHeight="1">
      <c r="A1217" s="35"/>
      <c r="B1217" s="40"/>
      <c r="C1217" s="278" t="s">
        <v>6801</v>
      </c>
      <c r="D1217" s="278" t="s">
        <v>6802</v>
      </c>
      <c r="E1217" s="18" t="s">
        <v>297</v>
      </c>
      <c r="F1217" s="279">
        <v>2780</v>
      </c>
      <c r="G1217" s="35"/>
      <c r="H1217" s="40"/>
    </row>
    <row r="1218" spans="1:8" s="2" customFormat="1" ht="26.45" customHeight="1">
      <c r="A1218" s="35"/>
      <c r="B1218" s="40"/>
      <c r="C1218" s="273" t="s">
        <v>7635</v>
      </c>
      <c r="D1218" s="273" t="s">
        <v>149</v>
      </c>
      <c r="E1218" s="35"/>
      <c r="F1218" s="35"/>
      <c r="G1218" s="35"/>
      <c r="H1218" s="40"/>
    </row>
    <row r="1219" spans="1:8" s="2" customFormat="1" ht="16.899999999999999" customHeight="1">
      <c r="A1219" s="35"/>
      <c r="B1219" s="40"/>
      <c r="C1219" s="274" t="s">
        <v>5738</v>
      </c>
      <c r="D1219" s="275" t="s">
        <v>4796</v>
      </c>
      <c r="E1219" s="276" t="s">
        <v>1</v>
      </c>
      <c r="F1219" s="277">
        <v>84</v>
      </c>
      <c r="G1219" s="35"/>
      <c r="H1219" s="40"/>
    </row>
    <row r="1220" spans="1:8" s="2" customFormat="1" ht="16.899999999999999" customHeight="1">
      <c r="A1220" s="35"/>
      <c r="B1220" s="40"/>
      <c r="C1220" s="278" t="s">
        <v>5738</v>
      </c>
      <c r="D1220" s="278" t="s">
        <v>7150</v>
      </c>
      <c r="E1220" s="18" t="s">
        <v>1</v>
      </c>
      <c r="F1220" s="279">
        <v>84</v>
      </c>
      <c r="G1220" s="35"/>
      <c r="H1220" s="40"/>
    </row>
    <row r="1221" spans="1:8" s="2" customFormat="1" ht="16.899999999999999" customHeight="1">
      <c r="A1221" s="35"/>
      <c r="B1221" s="40"/>
      <c r="C1221" s="280" t="s">
        <v>7625</v>
      </c>
      <c r="D1221" s="35"/>
      <c r="E1221" s="35"/>
      <c r="F1221" s="35"/>
      <c r="G1221" s="35"/>
      <c r="H1221" s="40"/>
    </row>
    <row r="1222" spans="1:8" s="2" customFormat="1" ht="22.5">
      <c r="A1222" s="35"/>
      <c r="B1222" s="40"/>
      <c r="C1222" s="278" t="s">
        <v>347</v>
      </c>
      <c r="D1222" s="278" t="s">
        <v>4819</v>
      </c>
      <c r="E1222" s="18" t="s">
        <v>307</v>
      </c>
      <c r="F1222" s="279">
        <v>84</v>
      </c>
      <c r="G1222" s="35"/>
      <c r="H1222" s="40"/>
    </row>
    <row r="1223" spans="1:8" s="2" customFormat="1" ht="16.899999999999999" customHeight="1">
      <c r="A1223" s="35"/>
      <c r="B1223" s="40"/>
      <c r="C1223" s="278" t="s">
        <v>342</v>
      </c>
      <c r="D1223" s="278" t="s">
        <v>4816</v>
      </c>
      <c r="E1223" s="18" t="s">
        <v>307</v>
      </c>
      <c r="F1223" s="279">
        <v>108</v>
      </c>
      <c r="G1223" s="35"/>
      <c r="H1223" s="40"/>
    </row>
    <row r="1224" spans="1:8" s="2" customFormat="1" ht="22.5">
      <c r="A1224" s="35"/>
      <c r="B1224" s="40"/>
      <c r="C1224" s="278" t="s">
        <v>353</v>
      </c>
      <c r="D1224" s="278" t="s">
        <v>4823</v>
      </c>
      <c r="E1224" s="18" t="s">
        <v>307</v>
      </c>
      <c r="F1224" s="279">
        <v>1260</v>
      </c>
      <c r="G1224" s="35"/>
      <c r="H1224" s="40"/>
    </row>
    <row r="1225" spans="1:8" s="2" customFormat="1" ht="16.899999999999999" customHeight="1">
      <c r="A1225" s="35"/>
      <c r="B1225" s="40"/>
      <c r="C1225" s="278" t="s">
        <v>358</v>
      </c>
      <c r="D1225" s="278" t="s">
        <v>4826</v>
      </c>
      <c r="E1225" s="18" t="s">
        <v>307</v>
      </c>
      <c r="F1225" s="279">
        <v>108</v>
      </c>
      <c r="G1225" s="35"/>
      <c r="H1225" s="40"/>
    </row>
    <row r="1226" spans="1:8" s="2" customFormat="1" ht="22.5">
      <c r="A1226" s="35"/>
      <c r="B1226" s="40"/>
      <c r="C1226" s="278" t="s">
        <v>363</v>
      </c>
      <c r="D1226" s="278" t="s">
        <v>364</v>
      </c>
      <c r="E1226" s="18" t="s">
        <v>365</v>
      </c>
      <c r="F1226" s="279">
        <v>151.19999999999999</v>
      </c>
      <c r="G1226" s="35"/>
      <c r="H1226" s="40"/>
    </row>
    <row r="1227" spans="1:8" s="2" customFormat="1" ht="16.899999999999999" customHeight="1">
      <c r="A1227" s="35"/>
      <c r="B1227" s="40"/>
      <c r="C1227" s="274" t="s">
        <v>4798</v>
      </c>
      <c r="D1227" s="275" t="s">
        <v>5741</v>
      </c>
      <c r="E1227" s="276" t="s">
        <v>1</v>
      </c>
      <c r="F1227" s="277">
        <v>12</v>
      </c>
      <c r="G1227" s="35"/>
      <c r="H1227" s="40"/>
    </row>
    <row r="1228" spans="1:8" s="2" customFormat="1" ht="16.899999999999999" customHeight="1">
      <c r="A1228" s="35"/>
      <c r="B1228" s="40"/>
      <c r="C1228" s="278" t="s">
        <v>1</v>
      </c>
      <c r="D1228" s="278" t="s">
        <v>7156</v>
      </c>
      <c r="E1228" s="18" t="s">
        <v>1</v>
      </c>
      <c r="F1228" s="279">
        <v>12</v>
      </c>
      <c r="G1228" s="35"/>
      <c r="H1228" s="40"/>
    </row>
    <row r="1229" spans="1:8" s="2" customFormat="1" ht="16.899999999999999" customHeight="1">
      <c r="A1229" s="35"/>
      <c r="B1229" s="40"/>
      <c r="C1229" s="278" t="s">
        <v>4798</v>
      </c>
      <c r="D1229" s="278" t="s">
        <v>304</v>
      </c>
      <c r="E1229" s="18" t="s">
        <v>1</v>
      </c>
      <c r="F1229" s="279">
        <v>12</v>
      </c>
      <c r="G1229" s="35"/>
      <c r="H1229" s="40"/>
    </row>
    <row r="1230" spans="1:8" s="2" customFormat="1" ht="16.899999999999999" customHeight="1">
      <c r="A1230" s="35"/>
      <c r="B1230" s="40"/>
      <c r="C1230" s="280" t="s">
        <v>7625</v>
      </c>
      <c r="D1230" s="35"/>
      <c r="E1230" s="35"/>
      <c r="F1230" s="35"/>
      <c r="G1230" s="35"/>
      <c r="H1230" s="40"/>
    </row>
    <row r="1231" spans="1:8" s="2" customFormat="1" ht="16.899999999999999" customHeight="1">
      <c r="A1231" s="35"/>
      <c r="B1231" s="40"/>
      <c r="C1231" s="278" t="s">
        <v>373</v>
      </c>
      <c r="D1231" s="278" t="s">
        <v>374</v>
      </c>
      <c r="E1231" s="18" t="s">
        <v>307</v>
      </c>
      <c r="F1231" s="279">
        <v>12</v>
      </c>
      <c r="G1231" s="35"/>
      <c r="H1231" s="40"/>
    </row>
    <row r="1232" spans="1:8" s="2" customFormat="1" ht="16.899999999999999" customHeight="1">
      <c r="A1232" s="35"/>
      <c r="B1232" s="40"/>
      <c r="C1232" s="278" t="s">
        <v>342</v>
      </c>
      <c r="D1232" s="278" t="s">
        <v>4816</v>
      </c>
      <c r="E1232" s="18" t="s">
        <v>307</v>
      </c>
      <c r="F1232" s="279">
        <v>108</v>
      </c>
      <c r="G1232" s="35"/>
      <c r="H1232" s="40"/>
    </row>
    <row r="1233" spans="1:8" s="2" customFormat="1" ht="22.5">
      <c r="A1233" s="35"/>
      <c r="B1233" s="40"/>
      <c r="C1233" s="278" t="s">
        <v>347</v>
      </c>
      <c r="D1233" s="278" t="s">
        <v>4819</v>
      </c>
      <c r="E1233" s="18" t="s">
        <v>307</v>
      </c>
      <c r="F1233" s="279">
        <v>84</v>
      </c>
      <c r="G1233" s="35"/>
      <c r="H1233" s="40"/>
    </row>
    <row r="1234" spans="1:8" s="2" customFormat="1" ht="16.899999999999999" customHeight="1">
      <c r="A1234" s="35"/>
      <c r="B1234" s="40"/>
      <c r="C1234" s="278" t="s">
        <v>358</v>
      </c>
      <c r="D1234" s="278" t="s">
        <v>4826</v>
      </c>
      <c r="E1234" s="18" t="s">
        <v>307</v>
      </c>
      <c r="F1234" s="279">
        <v>108</v>
      </c>
      <c r="G1234" s="35"/>
      <c r="H1234" s="40"/>
    </row>
    <row r="1235" spans="1:8" s="2" customFormat="1" ht="26.45" customHeight="1">
      <c r="A1235" s="35"/>
      <c r="B1235" s="40"/>
      <c r="C1235" s="273" t="s">
        <v>7636</v>
      </c>
      <c r="D1235" s="273" t="s">
        <v>152</v>
      </c>
      <c r="E1235" s="35"/>
      <c r="F1235" s="35"/>
      <c r="G1235" s="35"/>
      <c r="H1235" s="40"/>
    </row>
    <row r="1236" spans="1:8" s="2" customFormat="1" ht="16.899999999999999" customHeight="1">
      <c r="A1236" s="35"/>
      <c r="B1236" s="40"/>
      <c r="C1236" s="274" t="s">
        <v>4795</v>
      </c>
      <c r="D1236" s="275" t="s">
        <v>4796</v>
      </c>
      <c r="E1236" s="276" t="s">
        <v>1</v>
      </c>
      <c r="F1236" s="277">
        <v>1082.31</v>
      </c>
      <c r="G1236" s="35"/>
      <c r="H1236" s="40"/>
    </row>
    <row r="1237" spans="1:8" s="2" customFormat="1" ht="16.899999999999999" customHeight="1">
      <c r="A1237" s="35"/>
      <c r="B1237" s="40"/>
      <c r="C1237" s="278" t="s">
        <v>1</v>
      </c>
      <c r="D1237" s="278" t="s">
        <v>4821</v>
      </c>
      <c r="E1237" s="18" t="s">
        <v>1</v>
      </c>
      <c r="F1237" s="279">
        <v>0</v>
      </c>
      <c r="G1237" s="35"/>
      <c r="H1237" s="40"/>
    </row>
    <row r="1238" spans="1:8" s="2" customFormat="1" ht="16.899999999999999" customHeight="1">
      <c r="A1238" s="35"/>
      <c r="B1238" s="40"/>
      <c r="C1238" s="278" t="s">
        <v>1</v>
      </c>
      <c r="D1238" s="278" t="s">
        <v>7225</v>
      </c>
      <c r="E1238" s="18" t="s">
        <v>1</v>
      </c>
      <c r="F1238" s="279">
        <v>1082.31</v>
      </c>
      <c r="G1238" s="35"/>
      <c r="H1238" s="40"/>
    </row>
    <row r="1239" spans="1:8" s="2" customFormat="1" ht="16.899999999999999" customHeight="1">
      <c r="A1239" s="35"/>
      <c r="B1239" s="40"/>
      <c r="C1239" s="278" t="s">
        <v>4795</v>
      </c>
      <c r="D1239" s="278" t="s">
        <v>304</v>
      </c>
      <c r="E1239" s="18" t="s">
        <v>1</v>
      </c>
      <c r="F1239" s="279">
        <v>1082.31</v>
      </c>
      <c r="G1239" s="35"/>
      <c r="H1239" s="40"/>
    </row>
    <row r="1240" spans="1:8" s="2" customFormat="1" ht="16.899999999999999" customHeight="1">
      <c r="A1240" s="35"/>
      <c r="B1240" s="40"/>
      <c r="C1240" s="280" t="s">
        <v>7625</v>
      </c>
      <c r="D1240" s="35"/>
      <c r="E1240" s="35"/>
      <c r="F1240" s="35"/>
      <c r="G1240" s="35"/>
      <c r="H1240" s="40"/>
    </row>
    <row r="1241" spans="1:8" s="2" customFormat="1" ht="22.5">
      <c r="A1241" s="35"/>
      <c r="B1241" s="40"/>
      <c r="C1241" s="278" t="s">
        <v>347</v>
      </c>
      <c r="D1241" s="278" t="s">
        <v>4819</v>
      </c>
      <c r="E1241" s="18" t="s">
        <v>307</v>
      </c>
      <c r="F1241" s="279">
        <v>1082.31</v>
      </c>
      <c r="G1241" s="35"/>
      <c r="H1241" s="40"/>
    </row>
    <row r="1242" spans="1:8" s="2" customFormat="1" ht="16.899999999999999" customHeight="1">
      <c r="A1242" s="35"/>
      <c r="B1242" s="40"/>
      <c r="C1242" s="278" t="s">
        <v>342</v>
      </c>
      <c r="D1242" s="278" t="s">
        <v>4816</v>
      </c>
      <c r="E1242" s="18" t="s">
        <v>307</v>
      </c>
      <c r="F1242" s="279">
        <v>8019.69</v>
      </c>
      <c r="G1242" s="35"/>
      <c r="H1242" s="40"/>
    </row>
    <row r="1243" spans="1:8" s="2" customFormat="1" ht="22.5">
      <c r="A1243" s="35"/>
      <c r="B1243" s="40"/>
      <c r="C1243" s="278" t="s">
        <v>353</v>
      </c>
      <c r="D1243" s="278" t="s">
        <v>4823</v>
      </c>
      <c r="E1243" s="18" t="s">
        <v>307</v>
      </c>
      <c r="F1243" s="279">
        <v>16234.65</v>
      </c>
      <c r="G1243" s="35"/>
      <c r="H1243" s="40"/>
    </row>
    <row r="1244" spans="1:8" s="2" customFormat="1" ht="16.899999999999999" customHeight="1">
      <c r="A1244" s="35"/>
      <c r="B1244" s="40"/>
      <c r="C1244" s="278" t="s">
        <v>358</v>
      </c>
      <c r="D1244" s="278" t="s">
        <v>4826</v>
      </c>
      <c r="E1244" s="18" t="s">
        <v>307</v>
      </c>
      <c r="F1244" s="279">
        <v>8019.69</v>
      </c>
      <c r="G1244" s="35"/>
      <c r="H1244" s="40"/>
    </row>
    <row r="1245" spans="1:8" s="2" customFormat="1" ht="22.5">
      <c r="A1245" s="35"/>
      <c r="B1245" s="40"/>
      <c r="C1245" s="278" t="s">
        <v>363</v>
      </c>
      <c r="D1245" s="278" t="s">
        <v>364</v>
      </c>
      <c r="E1245" s="18" t="s">
        <v>365</v>
      </c>
      <c r="F1245" s="279">
        <v>1948.1579999999999</v>
      </c>
      <c r="G1245" s="35"/>
      <c r="H1245" s="40"/>
    </row>
    <row r="1246" spans="1:8" s="2" customFormat="1" ht="16.899999999999999" customHeight="1">
      <c r="A1246" s="35"/>
      <c r="B1246" s="40"/>
      <c r="C1246" s="278" t="s">
        <v>369</v>
      </c>
      <c r="D1246" s="278" t="s">
        <v>370</v>
      </c>
      <c r="E1246" s="18" t="s">
        <v>307</v>
      </c>
      <c r="F1246" s="279">
        <v>4551</v>
      </c>
      <c r="G1246" s="35"/>
      <c r="H1246" s="40"/>
    </row>
    <row r="1247" spans="1:8" s="2" customFormat="1" ht="16.899999999999999" customHeight="1">
      <c r="A1247" s="35"/>
      <c r="B1247" s="40"/>
      <c r="C1247" s="274" t="s">
        <v>4798</v>
      </c>
      <c r="D1247" s="275" t="s">
        <v>4799</v>
      </c>
      <c r="E1247" s="276" t="s">
        <v>1</v>
      </c>
      <c r="F1247" s="277">
        <v>3468.69</v>
      </c>
      <c r="G1247" s="35"/>
      <c r="H1247" s="40"/>
    </row>
    <row r="1248" spans="1:8" s="2" customFormat="1" ht="16.899999999999999" customHeight="1">
      <c r="A1248" s="35"/>
      <c r="B1248" s="40"/>
      <c r="C1248" s="278" t="s">
        <v>1</v>
      </c>
      <c r="D1248" s="278" t="s">
        <v>7231</v>
      </c>
      <c r="E1248" s="18" t="s">
        <v>1</v>
      </c>
      <c r="F1248" s="279">
        <v>0</v>
      </c>
      <c r="G1248" s="35"/>
      <c r="H1248" s="40"/>
    </row>
    <row r="1249" spans="1:8" s="2" customFormat="1" ht="16.899999999999999" customHeight="1">
      <c r="A1249" s="35"/>
      <c r="B1249" s="40"/>
      <c r="C1249" s="278" t="s">
        <v>1</v>
      </c>
      <c r="D1249" s="278" t="s">
        <v>7232</v>
      </c>
      <c r="E1249" s="18" t="s">
        <v>1</v>
      </c>
      <c r="F1249" s="279">
        <v>1482</v>
      </c>
      <c r="G1249" s="35"/>
      <c r="H1249" s="40"/>
    </row>
    <row r="1250" spans="1:8" s="2" customFormat="1" ht="16.899999999999999" customHeight="1">
      <c r="A1250" s="35"/>
      <c r="B1250" s="40"/>
      <c r="C1250" s="278" t="s">
        <v>1</v>
      </c>
      <c r="D1250" s="278" t="s">
        <v>7233</v>
      </c>
      <c r="E1250" s="18" t="s">
        <v>1</v>
      </c>
      <c r="F1250" s="279">
        <v>124.25</v>
      </c>
      <c r="G1250" s="35"/>
      <c r="H1250" s="40"/>
    </row>
    <row r="1251" spans="1:8" s="2" customFormat="1" ht="16.899999999999999" customHeight="1">
      <c r="A1251" s="35"/>
      <c r="B1251" s="40"/>
      <c r="C1251" s="278" t="s">
        <v>1</v>
      </c>
      <c r="D1251" s="278" t="s">
        <v>7234</v>
      </c>
      <c r="E1251" s="18" t="s">
        <v>1</v>
      </c>
      <c r="F1251" s="279">
        <v>18.649999999999999</v>
      </c>
      <c r="G1251" s="35"/>
      <c r="H1251" s="40"/>
    </row>
    <row r="1252" spans="1:8" s="2" customFormat="1" ht="16.899999999999999" customHeight="1">
      <c r="A1252" s="35"/>
      <c r="B1252" s="40"/>
      <c r="C1252" s="278" t="s">
        <v>1</v>
      </c>
      <c r="D1252" s="278" t="s">
        <v>7204</v>
      </c>
      <c r="E1252" s="18" t="s">
        <v>1</v>
      </c>
      <c r="F1252" s="279">
        <v>0</v>
      </c>
      <c r="G1252" s="35"/>
      <c r="H1252" s="40"/>
    </row>
    <row r="1253" spans="1:8" s="2" customFormat="1" ht="16.899999999999999" customHeight="1">
      <c r="A1253" s="35"/>
      <c r="B1253" s="40"/>
      <c r="C1253" s="278" t="s">
        <v>1</v>
      </c>
      <c r="D1253" s="278" t="s">
        <v>7235</v>
      </c>
      <c r="E1253" s="18" t="s">
        <v>1</v>
      </c>
      <c r="F1253" s="279">
        <v>681.8</v>
      </c>
      <c r="G1253" s="35"/>
      <c r="H1253" s="40"/>
    </row>
    <row r="1254" spans="1:8" s="2" customFormat="1" ht="16.899999999999999" customHeight="1">
      <c r="A1254" s="35"/>
      <c r="B1254" s="40"/>
      <c r="C1254" s="278" t="s">
        <v>1</v>
      </c>
      <c r="D1254" s="278" t="s">
        <v>7236</v>
      </c>
      <c r="E1254" s="18" t="s">
        <v>1</v>
      </c>
      <c r="F1254" s="279">
        <v>1037.4000000000001</v>
      </c>
      <c r="G1254" s="35"/>
      <c r="H1254" s="40"/>
    </row>
    <row r="1255" spans="1:8" s="2" customFormat="1" ht="16.899999999999999" customHeight="1">
      <c r="A1255" s="35"/>
      <c r="B1255" s="40"/>
      <c r="C1255" s="278" t="s">
        <v>1</v>
      </c>
      <c r="D1255" s="278" t="s">
        <v>7237</v>
      </c>
      <c r="E1255" s="18" t="s">
        <v>1</v>
      </c>
      <c r="F1255" s="279">
        <v>33.39</v>
      </c>
      <c r="G1255" s="35"/>
      <c r="H1255" s="40"/>
    </row>
    <row r="1256" spans="1:8" s="2" customFormat="1" ht="16.899999999999999" customHeight="1">
      <c r="A1256" s="35"/>
      <c r="B1256" s="40"/>
      <c r="C1256" s="278" t="s">
        <v>1</v>
      </c>
      <c r="D1256" s="278" t="s">
        <v>7238</v>
      </c>
      <c r="E1256" s="18" t="s">
        <v>1</v>
      </c>
      <c r="F1256" s="279">
        <v>73.92</v>
      </c>
      <c r="G1256" s="35"/>
      <c r="H1256" s="40"/>
    </row>
    <row r="1257" spans="1:8" s="2" customFormat="1" ht="16.899999999999999" customHeight="1">
      <c r="A1257" s="35"/>
      <c r="B1257" s="40"/>
      <c r="C1257" s="278" t="s">
        <v>1</v>
      </c>
      <c r="D1257" s="278" t="s">
        <v>7239</v>
      </c>
      <c r="E1257" s="18" t="s">
        <v>1</v>
      </c>
      <c r="F1257" s="279">
        <v>17.28</v>
      </c>
      <c r="G1257" s="35"/>
      <c r="H1257" s="40"/>
    </row>
    <row r="1258" spans="1:8" s="2" customFormat="1" ht="16.899999999999999" customHeight="1">
      <c r="A1258" s="35"/>
      <c r="B1258" s="40"/>
      <c r="C1258" s="278" t="s">
        <v>4798</v>
      </c>
      <c r="D1258" s="278" t="s">
        <v>304</v>
      </c>
      <c r="E1258" s="18" t="s">
        <v>1</v>
      </c>
      <c r="F1258" s="279">
        <v>3468.69</v>
      </c>
      <c r="G1258" s="35"/>
      <c r="H1258" s="40"/>
    </row>
    <row r="1259" spans="1:8" s="2" customFormat="1" ht="16.899999999999999" customHeight="1">
      <c r="A1259" s="35"/>
      <c r="B1259" s="40"/>
      <c r="C1259" s="280" t="s">
        <v>7625</v>
      </c>
      <c r="D1259" s="35"/>
      <c r="E1259" s="35"/>
      <c r="F1259" s="35"/>
      <c r="G1259" s="35"/>
      <c r="H1259" s="40"/>
    </row>
    <row r="1260" spans="1:8" s="2" customFormat="1" ht="16.899999999999999" customHeight="1">
      <c r="A1260" s="35"/>
      <c r="B1260" s="40"/>
      <c r="C1260" s="278" t="s">
        <v>4834</v>
      </c>
      <c r="D1260" s="278" t="s">
        <v>4835</v>
      </c>
      <c r="E1260" s="18" t="s">
        <v>307</v>
      </c>
      <c r="F1260" s="279">
        <v>3468.69</v>
      </c>
      <c r="G1260" s="35"/>
      <c r="H1260" s="40"/>
    </row>
    <row r="1261" spans="1:8" s="2" customFormat="1" ht="16.899999999999999" customHeight="1">
      <c r="A1261" s="35"/>
      <c r="B1261" s="40"/>
      <c r="C1261" s="278" t="s">
        <v>342</v>
      </c>
      <c r="D1261" s="278" t="s">
        <v>4816</v>
      </c>
      <c r="E1261" s="18" t="s">
        <v>307</v>
      </c>
      <c r="F1261" s="279">
        <v>8019.69</v>
      </c>
      <c r="G1261" s="35"/>
      <c r="H1261" s="40"/>
    </row>
    <row r="1262" spans="1:8" s="2" customFormat="1" ht="22.5">
      <c r="A1262" s="35"/>
      <c r="B1262" s="40"/>
      <c r="C1262" s="278" t="s">
        <v>347</v>
      </c>
      <c r="D1262" s="278" t="s">
        <v>4819</v>
      </c>
      <c r="E1262" s="18" t="s">
        <v>307</v>
      </c>
      <c r="F1262" s="279">
        <v>1082.31</v>
      </c>
      <c r="G1262" s="35"/>
      <c r="H1262" s="40"/>
    </row>
    <row r="1263" spans="1:8" s="2" customFormat="1" ht="16.899999999999999" customHeight="1">
      <c r="A1263" s="35"/>
      <c r="B1263" s="40"/>
      <c r="C1263" s="278" t="s">
        <v>358</v>
      </c>
      <c r="D1263" s="278" t="s">
        <v>4826</v>
      </c>
      <c r="E1263" s="18" t="s">
        <v>307</v>
      </c>
      <c r="F1263" s="279">
        <v>8019.69</v>
      </c>
      <c r="G1263" s="35"/>
      <c r="H1263" s="40"/>
    </row>
    <row r="1264" spans="1:8" s="2" customFormat="1" ht="16.899999999999999" customHeight="1">
      <c r="A1264" s="35"/>
      <c r="B1264" s="40"/>
      <c r="C1264" s="278" t="s">
        <v>369</v>
      </c>
      <c r="D1264" s="278" t="s">
        <v>370</v>
      </c>
      <c r="E1264" s="18" t="s">
        <v>307</v>
      </c>
      <c r="F1264" s="279">
        <v>4551</v>
      </c>
      <c r="G1264" s="35"/>
      <c r="H1264" s="40"/>
    </row>
    <row r="1265" spans="1:8" s="2" customFormat="1" ht="26.45" customHeight="1">
      <c r="A1265" s="35"/>
      <c r="B1265" s="40"/>
      <c r="C1265" s="273" t="s">
        <v>7637</v>
      </c>
      <c r="D1265" s="273" t="s">
        <v>155</v>
      </c>
      <c r="E1265" s="35"/>
      <c r="F1265" s="35"/>
      <c r="G1265" s="35"/>
      <c r="H1265" s="40"/>
    </row>
    <row r="1266" spans="1:8" s="2" customFormat="1" ht="16.899999999999999" customHeight="1">
      <c r="A1266" s="35"/>
      <c r="B1266" s="40"/>
      <c r="C1266" s="274" t="s">
        <v>4795</v>
      </c>
      <c r="D1266" s="275" t="s">
        <v>4796</v>
      </c>
      <c r="E1266" s="276" t="s">
        <v>1</v>
      </c>
      <c r="F1266" s="277">
        <v>11.375999999999999</v>
      </c>
      <c r="G1266" s="35"/>
      <c r="H1266" s="40"/>
    </row>
    <row r="1267" spans="1:8" s="2" customFormat="1" ht="16.899999999999999" customHeight="1">
      <c r="A1267" s="35"/>
      <c r="B1267" s="40"/>
      <c r="C1267" s="278" t="s">
        <v>1</v>
      </c>
      <c r="D1267" s="278" t="s">
        <v>4821</v>
      </c>
      <c r="E1267" s="18" t="s">
        <v>1</v>
      </c>
      <c r="F1267" s="279">
        <v>0</v>
      </c>
      <c r="G1267" s="35"/>
      <c r="H1267" s="40"/>
    </row>
    <row r="1268" spans="1:8" s="2" customFormat="1" ht="16.899999999999999" customHeight="1">
      <c r="A1268" s="35"/>
      <c r="B1268" s="40"/>
      <c r="C1268" s="278" t="s">
        <v>1</v>
      </c>
      <c r="D1268" s="278" t="s">
        <v>7521</v>
      </c>
      <c r="E1268" s="18" t="s">
        <v>1</v>
      </c>
      <c r="F1268" s="279">
        <v>11.375999999999999</v>
      </c>
      <c r="G1268" s="35"/>
      <c r="H1268" s="40"/>
    </row>
    <row r="1269" spans="1:8" s="2" customFormat="1" ht="16.899999999999999" customHeight="1">
      <c r="A1269" s="35"/>
      <c r="B1269" s="40"/>
      <c r="C1269" s="278" t="s">
        <v>4795</v>
      </c>
      <c r="D1269" s="278" t="s">
        <v>304</v>
      </c>
      <c r="E1269" s="18" t="s">
        <v>1</v>
      </c>
      <c r="F1269" s="279">
        <v>11.375999999999999</v>
      </c>
      <c r="G1269" s="35"/>
      <c r="H1269" s="40"/>
    </row>
    <row r="1270" spans="1:8" s="2" customFormat="1" ht="16.899999999999999" customHeight="1">
      <c r="A1270" s="35"/>
      <c r="B1270" s="40"/>
      <c r="C1270" s="280" t="s">
        <v>7625</v>
      </c>
      <c r="D1270" s="35"/>
      <c r="E1270" s="35"/>
      <c r="F1270" s="35"/>
      <c r="G1270" s="35"/>
      <c r="H1270" s="40"/>
    </row>
    <row r="1271" spans="1:8" s="2" customFormat="1" ht="22.5">
      <c r="A1271" s="35"/>
      <c r="B1271" s="40"/>
      <c r="C1271" s="278" t="s">
        <v>347</v>
      </c>
      <c r="D1271" s="278" t="s">
        <v>4819</v>
      </c>
      <c r="E1271" s="18" t="s">
        <v>307</v>
      </c>
      <c r="F1271" s="279">
        <v>11.375999999999999</v>
      </c>
      <c r="G1271" s="35"/>
      <c r="H1271" s="40"/>
    </row>
    <row r="1272" spans="1:8" s="2" customFormat="1" ht="16.899999999999999" customHeight="1">
      <c r="A1272" s="35"/>
      <c r="B1272" s="40"/>
      <c r="C1272" s="278" t="s">
        <v>342</v>
      </c>
      <c r="D1272" s="278" t="s">
        <v>4816</v>
      </c>
      <c r="E1272" s="18" t="s">
        <v>307</v>
      </c>
      <c r="F1272" s="279">
        <v>102.384</v>
      </c>
      <c r="G1272" s="35"/>
      <c r="H1272" s="40"/>
    </row>
    <row r="1273" spans="1:8" s="2" customFormat="1" ht="22.5">
      <c r="A1273" s="35"/>
      <c r="B1273" s="40"/>
      <c r="C1273" s="278" t="s">
        <v>353</v>
      </c>
      <c r="D1273" s="278" t="s">
        <v>4823</v>
      </c>
      <c r="E1273" s="18" t="s">
        <v>307</v>
      </c>
      <c r="F1273" s="279">
        <v>170.64</v>
      </c>
      <c r="G1273" s="35"/>
      <c r="H1273" s="40"/>
    </row>
    <row r="1274" spans="1:8" s="2" customFormat="1" ht="16.899999999999999" customHeight="1">
      <c r="A1274" s="35"/>
      <c r="B1274" s="40"/>
      <c r="C1274" s="278" t="s">
        <v>358</v>
      </c>
      <c r="D1274" s="278" t="s">
        <v>4826</v>
      </c>
      <c r="E1274" s="18" t="s">
        <v>307</v>
      </c>
      <c r="F1274" s="279">
        <v>102.384</v>
      </c>
      <c r="G1274" s="35"/>
      <c r="H1274" s="40"/>
    </row>
    <row r="1275" spans="1:8" s="2" customFormat="1" ht="22.5">
      <c r="A1275" s="35"/>
      <c r="B1275" s="40"/>
      <c r="C1275" s="278" t="s">
        <v>363</v>
      </c>
      <c r="D1275" s="278" t="s">
        <v>364</v>
      </c>
      <c r="E1275" s="18" t="s">
        <v>365</v>
      </c>
      <c r="F1275" s="279">
        <v>20.477</v>
      </c>
      <c r="G1275" s="35"/>
      <c r="H1275" s="40"/>
    </row>
    <row r="1276" spans="1:8" s="2" customFormat="1" ht="16.899999999999999" customHeight="1">
      <c r="A1276" s="35"/>
      <c r="B1276" s="40"/>
      <c r="C1276" s="278" t="s">
        <v>369</v>
      </c>
      <c r="D1276" s="278" t="s">
        <v>370</v>
      </c>
      <c r="E1276" s="18" t="s">
        <v>307</v>
      </c>
      <c r="F1276" s="279">
        <v>56.88</v>
      </c>
      <c r="G1276" s="35"/>
      <c r="H1276" s="40"/>
    </row>
    <row r="1277" spans="1:8" s="2" customFormat="1" ht="16.899999999999999" customHeight="1">
      <c r="A1277" s="35"/>
      <c r="B1277" s="40"/>
      <c r="C1277" s="274" t="s">
        <v>4798</v>
      </c>
      <c r="D1277" s="275" t="s">
        <v>4799</v>
      </c>
      <c r="E1277" s="276" t="s">
        <v>1</v>
      </c>
      <c r="F1277" s="277">
        <v>45.503999999999998</v>
      </c>
      <c r="G1277" s="35"/>
      <c r="H1277" s="40"/>
    </row>
    <row r="1278" spans="1:8" s="2" customFormat="1" ht="16.899999999999999" customHeight="1">
      <c r="A1278" s="35"/>
      <c r="B1278" s="40"/>
      <c r="C1278" s="278" t="s">
        <v>1</v>
      </c>
      <c r="D1278" s="278" t="s">
        <v>7527</v>
      </c>
      <c r="E1278" s="18" t="s">
        <v>1</v>
      </c>
      <c r="F1278" s="279">
        <v>45.503999999999998</v>
      </c>
      <c r="G1278" s="35"/>
      <c r="H1278" s="40"/>
    </row>
    <row r="1279" spans="1:8" s="2" customFormat="1" ht="16.899999999999999" customHeight="1">
      <c r="A1279" s="35"/>
      <c r="B1279" s="40"/>
      <c r="C1279" s="278" t="s">
        <v>4798</v>
      </c>
      <c r="D1279" s="278" t="s">
        <v>304</v>
      </c>
      <c r="E1279" s="18" t="s">
        <v>1</v>
      </c>
      <c r="F1279" s="279">
        <v>45.503999999999998</v>
      </c>
      <c r="G1279" s="35"/>
      <c r="H1279" s="40"/>
    </row>
    <row r="1280" spans="1:8" s="2" customFormat="1" ht="16.899999999999999" customHeight="1">
      <c r="A1280" s="35"/>
      <c r="B1280" s="40"/>
      <c r="C1280" s="280" t="s">
        <v>7625</v>
      </c>
      <c r="D1280" s="35"/>
      <c r="E1280" s="35"/>
      <c r="F1280" s="35"/>
      <c r="G1280" s="35"/>
      <c r="H1280" s="40"/>
    </row>
    <row r="1281" spans="1:8" s="2" customFormat="1" ht="16.899999999999999" customHeight="1">
      <c r="A1281" s="35"/>
      <c r="B1281" s="40"/>
      <c r="C1281" s="278" t="s">
        <v>4834</v>
      </c>
      <c r="D1281" s="278" t="s">
        <v>4835</v>
      </c>
      <c r="E1281" s="18" t="s">
        <v>307</v>
      </c>
      <c r="F1281" s="279">
        <v>45.503999999999998</v>
      </c>
      <c r="G1281" s="35"/>
      <c r="H1281" s="40"/>
    </row>
    <row r="1282" spans="1:8" s="2" customFormat="1" ht="16.899999999999999" customHeight="1">
      <c r="A1282" s="35"/>
      <c r="B1282" s="40"/>
      <c r="C1282" s="278" t="s">
        <v>342</v>
      </c>
      <c r="D1282" s="278" t="s">
        <v>4816</v>
      </c>
      <c r="E1282" s="18" t="s">
        <v>307</v>
      </c>
      <c r="F1282" s="279">
        <v>102.384</v>
      </c>
      <c r="G1282" s="35"/>
      <c r="H1282" s="40"/>
    </row>
    <row r="1283" spans="1:8" s="2" customFormat="1" ht="22.5">
      <c r="A1283" s="35"/>
      <c r="B1283" s="40"/>
      <c r="C1283" s="278" t="s">
        <v>347</v>
      </c>
      <c r="D1283" s="278" t="s">
        <v>4819</v>
      </c>
      <c r="E1283" s="18" t="s">
        <v>307</v>
      </c>
      <c r="F1283" s="279">
        <v>11.375999999999999</v>
      </c>
      <c r="G1283" s="35"/>
      <c r="H1283" s="40"/>
    </row>
    <row r="1284" spans="1:8" s="2" customFormat="1" ht="16.899999999999999" customHeight="1">
      <c r="A1284" s="35"/>
      <c r="B1284" s="40"/>
      <c r="C1284" s="278" t="s">
        <v>358</v>
      </c>
      <c r="D1284" s="278" t="s">
        <v>4826</v>
      </c>
      <c r="E1284" s="18" t="s">
        <v>307</v>
      </c>
      <c r="F1284" s="279">
        <v>102.384</v>
      </c>
      <c r="G1284" s="35"/>
      <c r="H1284" s="40"/>
    </row>
    <row r="1285" spans="1:8" s="2" customFormat="1" ht="16.899999999999999" customHeight="1">
      <c r="A1285" s="35"/>
      <c r="B1285" s="40"/>
      <c r="C1285" s="278" t="s">
        <v>369</v>
      </c>
      <c r="D1285" s="278" t="s">
        <v>370</v>
      </c>
      <c r="E1285" s="18" t="s">
        <v>307</v>
      </c>
      <c r="F1285" s="279">
        <v>56.88</v>
      </c>
      <c r="G1285" s="35"/>
      <c r="H1285" s="40"/>
    </row>
    <row r="1286" spans="1:8" s="2" customFormat="1" ht="7.35" customHeight="1">
      <c r="A1286" s="35"/>
      <c r="B1286" s="142"/>
      <c r="C1286" s="143"/>
      <c r="D1286" s="143"/>
      <c r="E1286" s="143"/>
      <c r="F1286" s="143"/>
      <c r="G1286" s="143"/>
      <c r="H1286" s="40"/>
    </row>
    <row r="1287" spans="1:8" s="2" customFormat="1" ht="11.25">
      <c r="A1287" s="35"/>
      <c r="B1287" s="35"/>
      <c r="C1287" s="35"/>
      <c r="D1287" s="35"/>
      <c r="E1287" s="35"/>
      <c r="F1287" s="35"/>
      <c r="G1287" s="35"/>
      <c r="H1287" s="35"/>
    </row>
  </sheetData>
  <sheetProtection algorithmName="SHA-512" hashValue="AOlw/BCumWPa+nmX9jq0jPEJFIYImWx3kooRkr5jll/ajKoR9igvvCmUJw9KHbYguwqYB7pR4IQhKUtNiWKdvw==" saltValue="2MR0Ybz8BJlep4V+Y/umdDAUj+ypEv0LM9A+iW5CBzPFLPFBZhBrb1LrCErSCkp1RCUD1NkzN2ACOXmN01JsMw==" spinCount="100000" sheet="1" objects="1" scenarios="1" formatColumns="0" formatRows="0"/>
  <mergeCells count="2">
    <mergeCell ref="D5:F5"/>
    <mergeCell ref="D6:F6"/>
  </mergeCells>
  <pageMargins left="0.7" right="0.7" top="0.78740157499999996" bottom="0.78740157499999996" header="0.3" footer="0.3"/>
  <pageSetup paperSize="9" fitToHeight="100" orientation="portrait" blackAndWhite="1"/>
  <headerFooter>
    <oddFooter>&amp;CStrana &amp;P z &amp;N</oddFooter>
  </headerFooter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2:BM642"/>
  <sheetViews>
    <sheetView showGridLines="0" workbookViewId="0"/>
  </sheetViews>
  <sheetFormatPr defaultRowHeight="15"/>
  <cols>
    <col min="1" max="1" width="8.33203125" style="1" customWidth="1"/>
    <col min="2" max="2" width="1.1640625" style="1" customWidth="1"/>
    <col min="3" max="3" width="4.1640625" style="1" customWidth="1"/>
    <col min="4" max="4" width="4.33203125" style="1" customWidth="1"/>
    <col min="5" max="5" width="17.1640625" style="1" customWidth="1"/>
    <col min="6" max="6" width="50.83203125" style="1" customWidth="1"/>
    <col min="7" max="7" width="7.5" style="1" customWidth="1"/>
    <col min="8" max="8" width="14" style="1" customWidth="1"/>
    <col min="9" max="9" width="15.83203125" style="1" customWidth="1"/>
    <col min="10" max="11" width="22.33203125" style="1" customWidth="1"/>
    <col min="12" max="12" width="9.33203125" style="1" customWidth="1"/>
    <col min="13" max="13" width="10.83203125" style="1" hidden="1" customWidth="1"/>
    <col min="14" max="14" width="9.33203125" style="1" hidden="1"/>
    <col min="15" max="20" width="14.1640625" style="1" hidden="1" customWidth="1"/>
    <col min="21" max="21" width="16.33203125" style="1" hidden="1" customWidth="1"/>
    <col min="22" max="22" width="12.33203125" style="1" customWidth="1"/>
    <col min="23" max="23" width="16.33203125" style="1" customWidth="1"/>
    <col min="24" max="24" width="12.33203125" style="1" customWidth="1"/>
    <col min="25" max="25" width="15" style="1" customWidth="1"/>
    <col min="26" max="26" width="11" style="1" customWidth="1"/>
    <col min="27" max="27" width="15" style="1" customWidth="1"/>
    <col min="28" max="28" width="16.33203125" style="1" customWidth="1"/>
    <col min="29" max="29" width="11" style="1" customWidth="1"/>
    <col min="30" max="30" width="15" style="1" customWidth="1"/>
    <col min="31" max="31" width="16.33203125" style="1" customWidth="1"/>
    <col min="44" max="65" width="9.33203125" style="1" hidden="1"/>
  </cols>
  <sheetData>
    <row r="2" spans="1:56" s="1" customFormat="1" ht="36.950000000000003" customHeight="1">
      <c r="L2" s="321"/>
      <c r="M2" s="321"/>
      <c r="N2" s="321"/>
      <c r="O2" s="321"/>
      <c r="P2" s="321"/>
      <c r="Q2" s="321"/>
      <c r="R2" s="321"/>
      <c r="S2" s="321"/>
      <c r="T2" s="321"/>
      <c r="U2" s="321"/>
      <c r="V2" s="321"/>
      <c r="AT2" s="18" t="s">
        <v>89</v>
      </c>
      <c r="AZ2" s="109" t="s">
        <v>193</v>
      </c>
      <c r="BA2" s="109" t="s">
        <v>194</v>
      </c>
      <c r="BB2" s="109" t="s">
        <v>1</v>
      </c>
      <c r="BC2" s="109" t="s">
        <v>195</v>
      </c>
      <c r="BD2" s="109" t="s">
        <v>120</v>
      </c>
    </row>
    <row r="3" spans="1:56" s="1" customFormat="1" ht="6.95" customHeight="1">
      <c r="B3" s="110"/>
      <c r="C3" s="111"/>
      <c r="D3" s="111"/>
      <c r="E3" s="111"/>
      <c r="F3" s="111"/>
      <c r="G3" s="111"/>
      <c r="H3" s="111"/>
      <c r="I3" s="111"/>
      <c r="J3" s="111"/>
      <c r="K3" s="111"/>
      <c r="L3" s="21"/>
      <c r="AT3" s="18" t="s">
        <v>85</v>
      </c>
      <c r="AZ3" s="109" t="s">
        <v>211</v>
      </c>
      <c r="BA3" s="109" t="s">
        <v>212</v>
      </c>
      <c r="BB3" s="109" t="s">
        <v>1</v>
      </c>
      <c r="BC3" s="109" t="s">
        <v>213</v>
      </c>
      <c r="BD3" s="109" t="s">
        <v>120</v>
      </c>
    </row>
    <row r="4" spans="1:56" s="1" customFormat="1" ht="24.95" customHeight="1">
      <c r="B4" s="21"/>
      <c r="D4" s="112" t="s">
        <v>166</v>
      </c>
      <c r="L4" s="21"/>
      <c r="M4" s="113" t="s">
        <v>10</v>
      </c>
      <c r="AT4" s="18" t="s">
        <v>4</v>
      </c>
      <c r="AZ4" s="109" t="s">
        <v>214</v>
      </c>
      <c r="BA4" s="109" t="s">
        <v>215</v>
      </c>
      <c r="BB4" s="109" t="s">
        <v>1</v>
      </c>
      <c r="BC4" s="109" t="s">
        <v>216</v>
      </c>
      <c r="BD4" s="109" t="s">
        <v>120</v>
      </c>
    </row>
    <row r="5" spans="1:56" s="1" customFormat="1" ht="6.95" customHeight="1">
      <c r="B5" s="21"/>
      <c r="L5" s="21"/>
      <c r="AZ5" s="109" t="s">
        <v>217</v>
      </c>
      <c r="BA5" s="109" t="s">
        <v>218</v>
      </c>
      <c r="BB5" s="109" t="s">
        <v>1</v>
      </c>
      <c r="BC5" s="109" t="s">
        <v>219</v>
      </c>
      <c r="BD5" s="109" t="s">
        <v>120</v>
      </c>
    </row>
    <row r="6" spans="1:56" s="1" customFormat="1" ht="12" customHeight="1">
      <c r="B6" s="21"/>
      <c r="D6" s="114" t="s">
        <v>16</v>
      </c>
      <c r="L6" s="21"/>
      <c r="AZ6" s="109" t="s">
        <v>220</v>
      </c>
      <c r="BA6" s="109" t="s">
        <v>221</v>
      </c>
      <c r="BB6" s="109" t="s">
        <v>1</v>
      </c>
      <c r="BC6" s="109" t="s">
        <v>222</v>
      </c>
      <c r="BD6" s="109" t="s">
        <v>120</v>
      </c>
    </row>
    <row r="7" spans="1:56" s="1" customFormat="1" ht="16.5" customHeight="1">
      <c r="B7" s="21"/>
      <c r="E7" s="322" t="str">
        <f>'Rekapitulace stavby'!K6</f>
        <v>Domov pro seniory, Nový Bydžov</v>
      </c>
      <c r="F7" s="323"/>
      <c r="G7" s="323"/>
      <c r="H7" s="323"/>
      <c r="L7" s="21"/>
      <c r="AZ7" s="109" t="s">
        <v>223</v>
      </c>
      <c r="BA7" s="109" t="s">
        <v>224</v>
      </c>
      <c r="BB7" s="109" t="s">
        <v>1</v>
      </c>
      <c r="BC7" s="109" t="s">
        <v>225</v>
      </c>
      <c r="BD7" s="109" t="s">
        <v>120</v>
      </c>
    </row>
    <row r="8" spans="1:56" s="2" customFormat="1" ht="12" customHeight="1">
      <c r="A8" s="35"/>
      <c r="B8" s="40"/>
      <c r="C8" s="35"/>
      <c r="D8" s="114" t="s">
        <v>179</v>
      </c>
      <c r="E8" s="35"/>
      <c r="F8" s="35"/>
      <c r="G8" s="35"/>
      <c r="H8" s="35"/>
      <c r="I8" s="35"/>
      <c r="J8" s="35"/>
      <c r="K8" s="35"/>
      <c r="L8" s="52"/>
      <c r="S8" s="35"/>
      <c r="T8" s="35"/>
      <c r="U8" s="35"/>
      <c r="V8" s="35"/>
      <c r="W8" s="35"/>
      <c r="X8" s="35"/>
      <c r="Y8" s="35"/>
      <c r="Z8" s="35"/>
      <c r="AA8" s="35"/>
      <c r="AB8" s="35"/>
      <c r="AC8" s="35"/>
      <c r="AD8" s="35"/>
      <c r="AE8" s="35"/>
      <c r="AZ8" s="109" t="s">
        <v>226</v>
      </c>
      <c r="BA8" s="109" t="s">
        <v>227</v>
      </c>
      <c r="BB8" s="109" t="s">
        <v>1</v>
      </c>
      <c r="BC8" s="109" t="s">
        <v>228</v>
      </c>
      <c r="BD8" s="109" t="s">
        <v>120</v>
      </c>
    </row>
    <row r="9" spans="1:56" s="2" customFormat="1" ht="30" customHeight="1">
      <c r="A9" s="35"/>
      <c r="B9" s="40"/>
      <c r="C9" s="35"/>
      <c r="D9" s="35"/>
      <c r="E9" s="324" t="s">
        <v>2952</v>
      </c>
      <c r="F9" s="325"/>
      <c r="G9" s="325"/>
      <c r="H9" s="325"/>
      <c r="I9" s="35"/>
      <c r="J9" s="35"/>
      <c r="K9" s="35"/>
      <c r="L9" s="52"/>
      <c r="S9" s="35"/>
      <c r="T9" s="35"/>
      <c r="U9" s="35"/>
      <c r="V9" s="35"/>
      <c r="W9" s="35"/>
      <c r="X9" s="35"/>
      <c r="Y9" s="35"/>
      <c r="Z9" s="35"/>
      <c r="AA9" s="35"/>
      <c r="AB9" s="35"/>
      <c r="AC9" s="35"/>
      <c r="AD9" s="35"/>
      <c r="AE9" s="35"/>
      <c r="AZ9" s="109" t="s">
        <v>229</v>
      </c>
      <c r="BA9" s="109" t="s">
        <v>230</v>
      </c>
      <c r="BB9" s="109" t="s">
        <v>1</v>
      </c>
      <c r="BC9" s="109" t="s">
        <v>231</v>
      </c>
      <c r="BD9" s="109" t="s">
        <v>120</v>
      </c>
    </row>
    <row r="10" spans="1:56" s="2" customFormat="1" ht="11.25">
      <c r="A10" s="35"/>
      <c r="B10" s="40"/>
      <c r="C10" s="35"/>
      <c r="D10" s="35"/>
      <c r="E10" s="35"/>
      <c r="F10" s="35"/>
      <c r="G10" s="35"/>
      <c r="H10" s="35"/>
      <c r="I10" s="35"/>
      <c r="J10" s="35"/>
      <c r="K10" s="35"/>
      <c r="L10" s="52"/>
      <c r="S10" s="35"/>
      <c r="T10" s="35"/>
      <c r="U10" s="35"/>
      <c r="V10" s="35"/>
      <c r="W10" s="35"/>
      <c r="X10" s="35"/>
      <c r="Y10" s="35"/>
      <c r="Z10" s="35"/>
      <c r="AA10" s="35"/>
      <c r="AB10" s="35"/>
      <c r="AC10" s="35"/>
      <c r="AD10" s="35"/>
      <c r="AE10" s="35"/>
      <c r="AZ10" s="109" t="s">
        <v>232</v>
      </c>
      <c r="BA10" s="109" t="s">
        <v>233</v>
      </c>
      <c r="BB10" s="109" t="s">
        <v>1</v>
      </c>
      <c r="BC10" s="109" t="s">
        <v>234</v>
      </c>
      <c r="BD10" s="109" t="s">
        <v>120</v>
      </c>
    </row>
    <row r="11" spans="1:56" s="2" customFormat="1" ht="12" customHeight="1">
      <c r="A11" s="35"/>
      <c r="B11" s="40"/>
      <c r="C11" s="35"/>
      <c r="D11" s="114" t="s">
        <v>18</v>
      </c>
      <c r="E11" s="35"/>
      <c r="F11" s="115" t="s">
        <v>1</v>
      </c>
      <c r="G11" s="35"/>
      <c r="H11" s="35"/>
      <c r="I11" s="114" t="s">
        <v>19</v>
      </c>
      <c r="J11" s="115" t="s">
        <v>1</v>
      </c>
      <c r="K11" s="35"/>
      <c r="L11" s="52"/>
      <c r="S11" s="35"/>
      <c r="T11" s="35"/>
      <c r="U11" s="35"/>
      <c r="V11" s="35"/>
      <c r="W11" s="35"/>
      <c r="X11" s="35"/>
      <c r="Y11" s="35"/>
      <c r="Z11" s="35"/>
      <c r="AA11" s="35"/>
      <c r="AB11" s="35"/>
      <c r="AC11" s="35"/>
      <c r="AD11" s="35"/>
      <c r="AE11" s="35"/>
    </row>
    <row r="12" spans="1:56" s="2" customFormat="1" ht="12" customHeight="1">
      <c r="A12" s="35"/>
      <c r="B12" s="40"/>
      <c r="C12" s="35"/>
      <c r="D12" s="114" t="s">
        <v>20</v>
      </c>
      <c r="E12" s="35"/>
      <c r="F12" s="115" t="s">
        <v>21</v>
      </c>
      <c r="G12" s="35"/>
      <c r="H12" s="35"/>
      <c r="I12" s="114" t="s">
        <v>22</v>
      </c>
      <c r="J12" s="116" t="str">
        <f>'Rekapitulace stavby'!AN8</f>
        <v>4. 1. 2023</v>
      </c>
      <c r="K12" s="35"/>
      <c r="L12" s="52"/>
      <c r="S12" s="35"/>
      <c r="T12" s="35"/>
      <c r="U12" s="35"/>
      <c r="V12" s="35"/>
      <c r="W12" s="35"/>
      <c r="X12" s="35"/>
      <c r="Y12" s="35"/>
      <c r="Z12" s="35"/>
      <c r="AA12" s="35"/>
      <c r="AB12" s="35"/>
      <c r="AC12" s="35"/>
      <c r="AD12" s="35"/>
      <c r="AE12" s="35"/>
    </row>
    <row r="13" spans="1:56" s="2" customFormat="1" ht="10.9" customHeight="1">
      <c r="A13" s="35"/>
      <c r="B13" s="40"/>
      <c r="C13" s="35"/>
      <c r="D13" s="35"/>
      <c r="E13" s="35"/>
      <c r="F13" s="35"/>
      <c r="G13" s="35"/>
      <c r="H13" s="35"/>
      <c r="I13" s="35"/>
      <c r="J13" s="35"/>
      <c r="K13" s="35"/>
      <c r="L13" s="52"/>
      <c r="S13" s="35"/>
      <c r="T13" s="35"/>
      <c r="U13" s="35"/>
      <c r="V13" s="35"/>
      <c r="W13" s="35"/>
      <c r="X13" s="35"/>
      <c r="Y13" s="35"/>
      <c r="Z13" s="35"/>
      <c r="AA13" s="35"/>
      <c r="AB13" s="35"/>
      <c r="AC13" s="35"/>
      <c r="AD13" s="35"/>
      <c r="AE13" s="35"/>
    </row>
    <row r="14" spans="1:56" s="2" customFormat="1" ht="12" customHeight="1">
      <c r="A14" s="35"/>
      <c r="B14" s="40"/>
      <c r="C14" s="35"/>
      <c r="D14" s="114" t="s">
        <v>24</v>
      </c>
      <c r="E14" s="35"/>
      <c r="F14" s="35"/>
      <c r="G14" s="35"/>
      <c r="H14" s="35"/>
      <c r="I14" s="114" t="s">
        <v>25</v>
      </c>
      <c r="J14" s="115" t="s">
        <v>1</v>
      </c>
      <c r="K14" s="35"/>
      <c r="L14" s="52"/>
      <c r="S14" s="35"/>
      <c r="T14" s="35"/>
      <c r="U14" s="35"/>
      <c r="V14" s="35"/>
      <c r="W14" s="35"/>
      <c r="X14" s="35"/>
      <c r="Y14" s="35"/>
      <c r="Z14" s="35"/>
      <c r="AA14" s="35"/>
      <c r="AB14" s="35"/>
      <c r="AC14" s="35"/>
      <c r="AD14" s="35"/>
      <c r="AE14" s="35"/>
    </row>
    <row r="15" spans="1:56" s="2" customFormat="1" ht="18" customHeight="1">
      <c r="A15" s="35"/>
      <c r="B15" s="40"/>
      <c r="C15" s="35"/>
      <c r="D15" s="35"/>
      <c r="E15" s="115" t="s">
        <v>26</v>
      </c>
      <c r="F15" s="35"/>
      <c r="G15" s="35"/>
      <c r="H15" s="35"/>
      <c r="I15" s="114" t="s">
        <v>27</v>
      </c>
      <c r="J15" s="115" t="s">
        <v>1</v>
      </c>
      <c r="K15" s="35"/>
      <c r="L15" s="52"/>
      <c r="S15" s="35"/>
      <c r="T15" s="35"/>
      <c r="U15" s="35"/>
      <c r="V15" s="35"/>
      <c r="W15" s="35"/>
      <c r="X15" s="35"/>
      <c r="Y15" s="35"/>
      <c r="Z15" s="35"/>
      <c r="AA15" s="35"/>
      <c r="AB15" s="35"/>
      <c r="AC15" s="35"/>
      <c r="AD15" s="35"/>
      <c r="AE15" s="35"/>
    </row>
    <row r="16" spans="1:56" s="2" customFormat="1" ht="6.95" customHeight="1">
      <c r="A16" s="35"/>
      <c r="B16" s="40"/>
      <c r="C16" s="35"/>
      <c r="D16" s="35"/>
      <c r="E16" s="35"/>
      <c r="F16" s="35"/>
      <c r="G16" s="35"/>
      <c r="H16" s="35"/>
      <c r="I16" s="35"/>
      <c r="J16" s="35"/>
      <c r="K16" s="35"/>
      <c r="L16" s="52"/>
      <c r="S16" s="35"/>
      <c r="T16" s="35"/>
      <c r="U16" s="35"/>
      <c r="V16" s="35"/>
      <c r="W16" s="35"/>
      <c r="X16" s="35"/>
      <c r="Y16" s="35"/>
      <c r="Z16" s="35"/>
      <c r="AA16" s="35"/>
      <c r="AB16" s="35"/>
      <c r="AC16" s="35"/>
      <c r="AD16" s="35"/>
      <c r="AE16" s="35"/>
    </row>
    <row r="17" spans="1:31" s="2" customFormat="1" ht="12" customHeight="1">
      <c r="A17" s="35"/>
      <c r="B17" s="40"/>
      <c r="C17" s="35"/>
      <c r="D17" s="114" t="s">
        <v>28</v>
      </c>
      <c r="E17" s="35"/>
      <c r="F17" s="35"/>
      <c r="G17" s="35"/>
      <c r="H17" s="35"/>
      <c r="I17" s="114" t="s">
        <v>25</v>
      </c>
      <c r="J17" s="31" t="str">
        <f>'Rekapitulace stavby'!AN13</f>
        <v>Vyplň údaj</v>
      </c>
      <c r="K17" s="35"/>
      <c r="L17" s="52"/>
      <c r="S17" s="35"/>
      <c r="T17" s="35"/>
      <c r="U17" s="35"/>
      <c r="V17" s="35"/>
      <c r="W17" s="35"/>
      <c r="X17" s="35"/>
      <c r="Y17" s="35"/>
      <c r="Z17" s="35"/>
      <c r="AA17" s="35"/>
      <c r="AB17" s="35"/>
      <c r="AC17" s="35"/>
      <c r="AD17" s="35"/>
      <c r="AE17" s="35"/>
    </row>
    <row r="18" spans="1:31" s="2" customFormat="1" ht="18" customHeight="1">
      <c r="A18" s="35"/>
      <c r="B18" s="40"/>
      <c r="C18" s="35"/>
      <c r="D18" s="35"/>
      <c r="E18" s="326" t="str">
        <f>'Rekapitulace stavby'!E14</f>
        <v>Vyplň údaj</v>
      </c>
      <c r="F18" s="327"/>
      <c r="G18" s="327"/>
      <c r="H18" s="327"/>
      <c r="I18" s="114" t="s">
        <v>27</v>
      </c>
      <c r="J18" s="31" t="str">
        <f>'Rekapitulace stavby'!AN14</f>
        <v>Vyplň údaj</v>
      </c>
      <c r="K18" s="35"/>
      <c r="L18" s="52"/>
      <c r="S18" s="35"/>
      <c r="T18" s="35"/>
      <c r="U18" s="35"/>
      <c r="V18" s="35"/>
      <c r="W18" s="35"/>
      <c r="X18" s="35"/>
      <c r="Y18" s="35"/>
      <c r="Z18" s="35"/>
      <c r="AA18" s="35"/>
      <c r="AB18" s="35"/>
      <c r="AC18" s="35"/>
      <c r="AD18" s="35"/>
      <c r="AE18" s="35"/>
    </row>
    <row r="19" spans="1:31" s="2" customFormat="1" ht="6.95" customHeight="1">
      <c r="A19" s="35"/>
      <c r="B19" s="40"/>
      <c r="C19" s="35"/>
      <c r="D19" s="35"/>
      <c r="E19" s="35"/>
      <c r="F19" s="35"/>
      <c r="G19" s="35"/>
      <c r="H19" s="35"/>
      <c r="I19" s="35"/>
      <c r="J19" s="35"/>
      <c r="K19" s="35"/>
      <c r="L19" s="52"/>
      <c r="S19" s="35"/>
      <c r="T19" s="35"/>
      <c r="U19" s="35"/>
      <c r="V19" s="35"/>
      <c r="W19" s="35"/>
      <c r="X19" s="35"/>
      <c r="Y19" s="35"/>
      <c r="Z19" s="35"/>
      <c r="AA19" s="35"/>
      <c r="AB19" s="35"/>
      <c r="AC19" s="35"/>
      <c r="AD19" s="35"/>
      <c r="AE19" s="35"/>
    </row>
    <row r="20" spans="1:31" s="2" customFormat="1" ht="12" customHeight="1">
      <c r="A20" s="35"/>
      <c r="B20" s="40"/>
      <c r="C20" s="35"/>
      <c r="D20" s="114" t="s">
        <v>30</v>
      </c>
      <c r="E20" s="35"/>
      <c r="F20" s="35"/>
      <c r="G20" s="35"/>
      <c r="H20" s="35"/>
      <c r="I20" s="114" t="s">
        <v>25</v>
      </c>
      <c r="J20" s="115" t="s">
        <v>1</v>
      </c>
      <c r="K20" s="35"/>
      <c r="L20" s="52"/>
      <c r="S20" s="35"/>
      <c r="T20" s="35"/>
      <c r="U20" s="35"/>
      <c r="V20" s="35"/>
      <c r="W20" s="35"/>
      <c r="X20" s="35"/>
      <c r="Y20" s="35"/>
      <c r="Z20" s="35"/>
      <c r="AA20" s="35"/>
      <c r="AB20" s="35"/>
      <c r="AC20" s="35"/>
      <c r="AD20" s="35"/>
      <c r="AE20" s="35"/>
    </row>
    <row r="21" spans="1:31" s="2" customFormat="1" ht="18" customHeight="1">
      <c r="A21" s="35"/>
      <c r="B21" s="40"/>
      <c r="C21" s="35"/>
      <c r="D21" s="35"/>
      <c r="E21" s="115" t="s">
        <v>31</v>
      </c>
      <c r="F21" s="35"/>
      <c r="G21" s="35"/>
      <c r="H21" s="35"/>
      <c r="I21" s="114" t="s">
        <v>27</v>
      </c>
      <c r="J21" s="115" t="s">
        <v>1</v>
      </c>
      <c r="K21" s="35"/>
      <c r="L21" s="52"/>
      <c r="S21" s="35"/>
      <c r="T21" s="35"/>
      <c r="U21" s="35"/>
      <c r="V21" s="35"/>
      <c r="W21" s="35"/>
      <c r="X21" s="35"/>
      <c r="Y21" s="35"/>
      <c r="Z21" s="35"/>
      <c r="AA21" s="35"/>
      <c r="AB21" s="35"/>
      <c r="AC21" s="35"/>
      <c r="AD21" s="35"/>
      <c r="AE21" s="35"/>
    </row>
    <row r="22" spans="1:31" s="2" customFormat="1" ht="6.95" customHeight="1">
      <c r="A22" s="35"/>
      <c r="B22" s="40"/>
      <c r="C22" s="35"/>
      <c r="D22" s="35"/>
      <c r="E22" s="35"/>
      <c r="F22" s="35"/>
      <c r="G22" s="35"/>
      <c r="H22" s="35"/>
      <c r="I22" s="35"/>
      <c r="J22" s="35"/>
      <c r="K22" s="35"/>
      <c r="L22" s="52"/>
      <c r="S22" s="35"/>
      <c r="T22" s="35"/>
      <c r="U22" s="35"/>
      <c r="V22" s="35"/>
      <c r="W22" s="35"/>
      <c r="X22" s="35"/>
      <c r="Y22" s="35"/>
      <c r="Z22" s="35"/>
      <c r="AA22" s="35"/>
      <c r="AB22" s="35"/>
      <c r="AC22" s="35"/>
      <c r="AD22" s="35"/>
      <c r="AE22" s="35"/>
    </row>
    <row r="23" spans="1:31" s="2" customFormat="1" ht="12" customHeight="1">
      <c r="A23" s="35"/>
      <c r="B23" s="40"/>
      <c r="C23" s="35"/>
      <c r="D23" s="114" t="s">
        <v>33</v>
      </c>
      <c r="E23" s="35"/>
      <c r="F23" s="35"/>
      <c r="G23" s="35"/>
      <c r="H23" s="35"/>
      <c r="I23" s="114" t="s">
        <v>25</v>
      </c>
      <c r="J23" s="115" t="s">
        <v>1</v>
      </c>
      <c r="K23" s="35"/>
      <c r="L23" s="52"/>
      <c r="S23" s="35"/>
      <c r="T23" s="35"/>
      <c r="U23" s="35"/>
      <c r="V23" s="35"/>
      <c r="W23" s="35"/>
      <c r="X23" s="35"/>
      <c r="Y23" s="35"/>
      <c r="Z23" s="35"/>
      <c r="AA23" s="35"/>
      <c r="AB23" s="35"/>
      <c r="AC23" s="35"/>
      <c r="AD23" s="35"/>
      <c r="AE23" s="35"/>
    </row>
    <row r="24" spans="1:31" s="2" customFormat="1" ht="18" customHeight="1">
      <c r="A24" s="35"/>
      <c r="B24" s="40"/>
      <c r="C24" s="35"/>
      <c r="D24" s="35"/>
      <c r="E24" s="115" t="s">
        <v>34</v>
      </c>
      <c r="F24" s="35"/>
      <c r="G24" s="35"/>
      <c r="H24" s="35"/>
      <c r="I24" s="114" t="s">
        <v>27</v>
      </c>
      <c r="J24" s="115" t="s">
        <v>1</v>
      </c>
      <c r="K24" s="35"/>
      <c r="L24" s="52"/>
      <c r="S24" s="35"/>
      <c r="T24" s="35"/>
      <c r="U24" s="35"/>
      <c r="V24" s="35"/>
      <c r="W24" s="35"/>
      <c r="X24" s="35"/>
      <c r="Y24" s="35"/>
      <c r="Z24" s="35"/>
      <c r="AA24" s="35"/>
      <c r="AB24" s="35"/>
      <c r="AC24" s="35"/>
      <c r="AD24" s="35"/>
      <c r="AE24" s="35"/>
    </row>
    <row r="25" spans="1:31" s="2" customFormat="1" ht="6.95" customHeight="1">
      <c r="A25" s="35"/>
      <c r="B25" s="40"/>
      <c r="C25" s="35"/>
      <c r="D25" s="35"/>
      <c r="E25" s="35"/>
      <c r="F25" s="35"/>
      <c r="G25" s="35"/>
      <c r="H25" s="35"/>
      <c r="I25" s="35"/>
      <c r="J25" s="35"/>
      <c r="K25" s="35"/>
      <c r="L25" s="52"/>
      <c r="S25" s="35"/>
      <c r="T25" s="35"/>
      <c r="U25" s="35"/>
      <c r="V25" s="35"/>
      <c r="W25" s="35"/>
      <c r="X25" s="35"/>
      <c r="Y25" s="35"/>
      <c r="Z25" s="35"/>
      <c r="AA25" s="35"/>
      <c r="AB25" s="35"/>
      <c r="AC25" s="35"/>
      <c r="AD25" s="35"/>
      <c r="AE25" s="35"/>
    </row>
    <row r="26" spans="1:31" s="2" customFormat="1" ht="12" customHeight="1">
      <c r="A26" s="35"/>
      <c r="B26" s="40"/>
      <c r="C26" s="35"/>
      <c r="D26" s="114" t="s">
        <v>35</v>
      </c>
      <c r="E26" s="35"/>
      <c r="F26" s="35"/>
      <c r="G26" s="35"/>
      <c r="H26" s="35"/>
      <c r="I26" s="35"/>
      <c r="J26" s="35"/>
      <c r="K26" s="35"/>
      <c r="L26" s="52"/>
      <c r="S26" s="35"/>
      <c r="T26" s="35"/>
      <c r="U26" s="35"/>
      <c r="V26" s="35"/>
      <c r="W26" s="35"/>
      <c r="X26" s="35"/>
      <c r="Y26" s="35"/>
      <c r="Z26" s="35"/>
      <c r="AA26" s="35"/>
      <c r="AB26" s="35"/>
      <c r="AC26" s="35"/>
      <c r="AD26" s="35"/>
      <c r="AE26" s="35"/>
    </row>
    <row r="27" spans="1:31" s="8" customFormat="1" ht="71.25" customHeight="1">
      <c r="A27" s="117"/>
      <c r="B27" s="118"/>
      <c r="C27" s="117"/>
      <c r="D27" s="117"/>
      <c r="E27" s="328" t="s">
        <v>36</v>
      </c>
      <c r="F27" s="328"/>
      <c r="G27" s="328"/>
      <c r="H27" s="328"/>
      <c r="I27" s="117"/>
      <c r="J27" s="117"/>
      <c r="K27" s="117"/>
      <c r="L27" s="119"/>
      <c r="S27" s="117"/>
      <c r="T27" s="117"/>
      <c r="U27" s="117"/>
      <c r="V27" s="117"/>
      <c r="W27" s="117"/>
      <c r="X27" s="117"/>
      <c r="Y27" s="117"/>
      <c r="Z27" s="117"/>
      <c r="AA27" s="117"/>
      <c r="AB27" s="117"/>
      <c r="AC27" s="117"/>
      <c r="AD27" s="117"/>
      <c r="AE27" s="117"/>
    </row>
    <row r="28" spans="1:31" s="2" customFormat="1" ht="6.95" customHeight="1">
      <c r="A28" s="35"/>
      <c r="B28" s="40"/>
      <c r="C28" s="35"/>
      <c r="D28" s="35"/>
      <c r="E28" s="35"/>
      <c r="F28" s="35"/>
      <c r="G28" s="35"/>
      <c r="H28" s="35"/>
      <c r="I28" s="35"/>
      <c r="J28" s="35"/>
      <c r="K28" s="35"/>
      <c r="L28" s="52"/>
      <c r="S28" s="35"/>
      <c r="T28" s="35"/>
      <c r="U28" s="35"/>
      <c r="V28" s="35"/>
      <c r="W28" s="35"/>
      <c r="X28" s="35"/>
      <c r="Y28" s="35"/>
      <c r="Z28" s="35"/>
      <c r="AA28" s="35"/>
      <c r="AB28" s="35"/>
      <c r="AC28" s="35"/>
      <c r="AD28" s="35"/>
      <c r="AE28" s="35"/>
    </row>
    <row r="29" spans="1:31" s="2" customFormat="1" ht="6.95" customHeight="1">
      <c r="A29" s="35"/>
      <c r="B29" s="40"/>
      <c r="C29" s="35"/>
      <c r="D29" s="121"/>
      <c r="E29" s="121"/>
      <c r="F29" s="121"/>
      <c r="G29" s="121"/>
      <c r="H29" s="121"/>
      <c r="I29" s="121"/>
      <c r="J29" s="121"/>
      <c r="K29" s="121"/>
      <c r="L29" s="52"/>
      <c r="S29" s="35"/>
      <c r="T29" s="35"/>
      <c r="U29" s="35"/>
      <c r="V29" s="35"/>
      <c r="W29" s="35"/>
      <c r="X29" s="35"/>
      <c r="Y29" s="35"/>
      <c r="Z29" s="35"/>
      <c r="AA29" s="35"/>
      <c r="AB29" s="35"/>
      <c r="AC29" s="35"/>
      <c r="AD29" s="35"/>
      <c r="AE29" s="35"/>
    </row>
    <row r="30" spans="1:31" s="2" customFormat="1" ht="25.35" customHeight="1">
      <c r="A30" s="35"/>
      <c r="B30" s="40"/>
      <c r="C30" s="35"/>
      <c r="D30" s="122" t="s">
        <v>37</v>
      </c>
      <c r="E30" s="35"/>
      <c r="F30" s="35"/>
      <c r="G30" s="35"/>
      <c r="H30" s="35"/>
      <c r="I30" s="35"/>
      <c r="J30" s="123">
        <f>ROUND(J128, 2)</f>
        <v>0</v>
      </c>
      <c r="K30" s="35"/>
      <c r="L30" s="52"/>
      <c r="S30" s="35"/>
      <c r="T30" s="35"/>
      <c r="U30" s="35"/>
      <c r="V30" s="35"/>
      <c r="W30" s="35"/>
      <c r="X30" s="35"/>
      <c r="Y30" s="35"/>
      <c r="Z30" s="35"/>
      <c r="AA30" s="35"/>
      <c r="AB30" s="35"/>
      <c r="AC30" s="35"/>
      <c r="AD30" s="35"/>
      <c r="AE30" s="35"/>
    </row>
    <row r="31" spans="1:31" s="2" customFormat="1" ht="6.95" customHeight="1">
      <c r="A31" s="35"/>
      <c r="B31" s="40"/>
      <c r="C31" s="35"/>
      <c r="D31" s="121"/>
      <c r="E31" s="121"/>
      <c r="F31" s="121"/>
      <c r="G31" s="121"/>
      <c r="H31" s="121"/>
      <c r="I31" s="121"/>
      <c r="J31" s="121"/>
      <c r="K31" s="121"/>
      <c r="L31" s="52"/>
      <c r="S31" s="35"/>
      <c r="T31" s="35"/>
      <c r="U31" s="35"/>
      <c r="V31" s="35"/>
      <c r="W31" s="35"/>
      <c r="X31" s="35"/>
      <c r="Y31" s="35"/>
      <c r="Z31" s="35"/>
      <c r="AA31" s="35"/>
      <c r="AB31" s="35"/>
      <c r="AC31" s="35"/>
      <c r="AD31" s="35"/>
      <c r="AE31" s="35"/>
    </row>
    <row r="32" spans="1:31" s="2" customFormat="1" ht="14.45" customHeight="1">
      <c r="A32" s="35"/>
      <c r="B32" s="40"/>
      <c r="C32" s="35"/>
      <c r="D32" s="35"/>
      <c r="E32" s="35"/>
      <c r="F32" s="124" t="s">
        <v>39</v>
      </c>
      <c r="G32" s="35"/>
      <c r="H32" s="35"/>
      <c r="I32" s="124" t="s">
        <v>38</v>
      </c>
      <c r="J32" s="124" t="s">
        <v>40</v>
      </c>
      <c r="K32" s="35"/>
      <c r="L32" s="52"/>
      <c r="S32" s="35"/>
      <c r="T32" s="35"/>
      <c r="U32" s="35"/>
      <c r="V32" s="35"/>
      <c r="W32" s="35"/>
      <c r="X32" s="35"/>
      <c r="Y32" s="35"/>
      <c r="Z32" s="35"/>
      <c r="AA32" s="35"/>
      <c r="AB32" s="35"/>
      <c r="AC32" s="35"/>
      <c r="AD32" s="35"/>
      <c r="AE32" s="35"/>
    </row>
    <row r="33" spans="1:31" s="2" customFormat="1" ht="14.45" customHeight="1">
      <c r="A33" s="35"/>
      <c r="B33" s="40"/>
      <c r="C33" s="35"/>
      <c r="D33" s="125" t="s">
        <v>41</v>
      </c>
      <c r="E33" s="114" t="s">
        <v>42</v>
      </c>
      <c r="F33" s="126">
        <f>ROUND((SUM(BE128:BE641)),  2)</f>
        <v>0</v>
      </c>
      <c r="G33" s="35"/>
      <c r="H33" s="35"/>
      <c r="I33" s="127">
        <v>0.21</v>
      </c>
      <c r="J33" s="126">
        <f>ROUND(((SUM(BE128:BE641))*I33),  2)</f>
        <v>0</v>
      </c>
      <c r="K33" s="35"/>
      <c r="L33" s="52"/>
      <c r="S33" s="35"/>
      <c r="T33" s="35"/>
      <c r="U33" s="35"/>
      <c r="V33" s="35"/>
      <c r="W33" s="35"/>
      <c r="X33" s="35"/>
      <c r="Y33" s="35"/>
      <c r="Z33" s="35"/>
      <c r="AA33" s="35"/>
      <c r="AB33" s="35"/>
      <c r="AC33" s="35"/>
      <c r="AD33" s="35"/>
      <c r="AE33" s="35"/>
    </row>
    <row r="34" spans="1:31" s="2" customFormat="1" ht="14.45" customHeight="1">
      <c r="A34" s="35"/>
      <c r="B34" s="40"/>
      <c r="C34" s="35"/>
      <c r="D34" s="35"/>
      <c r="E34" s="114" t="s">
        <v>43</v>
      </c>
      <c r="F34" s="126">
        <f>ROUND((SUM(BF128:BF641)),  2)</f>
        <v>0</v>
      </c>
      <c r="G34" s="35"/>
      <c r="H34" s="35"/>
      <c r="I34" s="127">
        <v>0.15</v>
      </c>
      <c r="J34" s="126">
        <f>ROUND(((SUM(BF128:BF641))*I34),  2)</f>
        <v>0</v>
      </c>
      <c r="K34" s="35"/>
      <c r="L34" s="52"/>
      <c r="S34" s="35"/>
      <c r="T34" s="35"/>
      <c r="U34" s="35"/>
      <c r="V34" s="35"/>
      <c r="W34" s="35"/>
      <c r="X34" s="35"/>
      <c r="Y34" s="35"/>
      <c r="Z34" s="35"/>
      <c r="AA34" s="35"/>
      <c r="AB34" s="35"/>
      <c r="AC34" s="35"/>
      <c r="AD34" s="35"/>
      <c r="AE34" s="35"/>
    </row>
    <row r="35" spans="1:31" s="2" customFormat="1" ht="14.45" hidden="1" customHeight="1">
      <c r="A35" s="35"/>
      <c r="B35" s="40"/>
      <c r="C35" s="35"/>
      <c r="D35" s="35"/>
      <c r="E35" s="114" t="s">
        <v>44</v>
      </c>
      <c r="F35" s="126">
        <f>ROUND((SUM(BG128:BG641)),  2)</f>
        <v>0</v>
      </c>
      <c r="G35" s="35"/>
      <c r="H35" s="35"/>
      <c r="I35" s="127">
        <v>0.21</v>
      </c>
      <c r="J35" s="126">
        <f>0</f>
        <v>0</v>
      </c>
      <c r="K35" s="35"/>
      <c r="L35" s="52"/>
      <c r="S35" s="35"/>
      <c r="T35" s="35"/>
      <c r="U35" s="35"/>
      <c r="V35" s="35"/>
      <c r="W35" s="35"/>
      <c r="X35" s="35"/>
      <c r="Y35" s="35"/>
      <c r="Z35" s="35"/>
      <c r="AA35" s="35"/>
      <c r="AB35" s="35"/>
      <c r="AC35" s="35"/>
      <c r="AD35" s="35"/>
      <c r="AE35" s="35"/>
    </row>
    <row r="36" spans="1:31" s="2" customFormat="1" ht="14.45" hidden="1" customHeight="1">
      <c r="A36" s="35"/>
      <c r="B36" s="40"/>
      <c r="C36" s="35"/>
      <c r="D36" s="35"/>
      <c r="E36" s="114" t="s">
        <v>45</v>
      </c>
      <c r="F36" s="126">
        <f>ROUND((SUM(BH128:BH641)),  2)</f>
        <v>0</v>
      </c>
      <c r="G36" s="35"/>
      <c r="H36" s="35"/>
      <c r="I36" s="127">
        <v>0.15</v>
      </c>
      <c r="J36" s="126">
        <f>0</f>
        <v>0</v>
      </c>
      <c r="K36" s="35"/>
      <c r="L36" s="52"/>
      <c r="S36" s="35"/>
      <c r="T36" s="35"/>
      <c r="U36" s="35"/>
      <c r="V36" s="35"/>
      <c r="W36" s="35"/>
      <c r="X36" s="35"/>
      <c r="Y36" s="35"/>
      <c r="Z36" s="35"/>
      <c r="AA36" s="35"/>
      <c r="AB36" s="35"/>
      <c r="AC36" s="35"/>
      <c r="AD36" s="35"/>
      <c r="AE36" s="35"/>
    </row>
    <row r="37" spans="1:31" s="2" customFormat="1" ht="14.45" hidden="1" customHeight="1">
      <c r="A37" s="35"/>
      <c r="B37" s="40"/>
      <c r="C37" s="35"/>
      <c r="D37" s="35"/>
      <c r="E37" s="114" t="s">
        <v>46</v>
      </c>
      <c r="F37" s="126">
        <f>ROUND((SUM(BI128:BI641)),  2)</f>
        <v>0</v>
      </c>
      <c r="G37" s="35"/>
      <c r="H37" s="35"/>
      <c r="I37" s="127">
        <v>0</v>
      </c>
      <c r="J37" s="126">
        <f>0</f>
        <v>0</v>
      </c>
      <c r="K37" s="35"/>
      <c r="L37" s="52"/>
      <c r="S37" s="35"/>
      <c r="T37" s="35"/>
      <c r="U37" s="35"/>
      <c r="V37" s="35"/>
      <c r="W37" s="35"/>
      <c r="X37" s="35"/>
      <c r="Y37" s="35"/>
      <c r="Z37" s="35"/>
      <c r="AA37" s="35"/>
      <c r="AB37" s="35"/>
      <c r="AC37" s="35"/>
      <c r="AD37" s="35"/>
      <c r="AE37" s="35"/>
    </row>
    <row r="38" spans="1:31" s="2" customFormat="1" ht="6.95" customHeight="1">
      <c r="A38" s="35"/>
      <c r="B38" s="40"/>
      <c r="C38" s="35"/>
      <c r="D38" s="35"/>
      <c r="E38" s="35"/>
      <c r="F38" s="35"/>
      <c r="G38" s="35"/>
      <c r="H38" s="35"/>
      <c r="I38" s="35"/>
      <c r="J38" s="35"/>
      <c r="K38" s="35"/>
      <c r="L38" s="52"/>
      <c r="S38" s="35"/>
      <c r="T38" s="35"/>
      <c r="U38" s="35"/>
      <c r="V38" s="35"/>
      <c r="W38" s="35"/>
      <c r="X38" s="35"/>
      <c r="Y38" s="35"/>
      <c r="Z38" s="35"/>
      <c r="AA38" s="35"/>
      <c r="AB38" s="35"/>
      <c r="AC38" s="35"/>
      <c r="AD38" s="35"/>
      <c r="AE38" s="35"/>
    </row>
    <row r="39" spans="1:31" s="2" customFormat="1" ht="25.35" customHeight="1">
      <c r="A39" s="35"/>
      <c r="B39" s="40"/>
      <c r="C39" s="128"/>
      <c r="D39" s="129" t="s">
        <v>47</v>
      </c>
      <c r="E39" s="130"/>
      <c r="F39" s="130"/>
      <c r="G39" s="131" t="s">
        <v>48</v>
      </c>
      <c r="H39" s="132" t="s">
        <v>49</v>
      </c>
      <c r="I39" s="130"/>
      <c r="J39" s="133">
        <f>SUM(J30:J37)</f>
        <v>0</v>
      </c>
      <c r="K39" s="134"/>
      <c r="L39" s="52"/>
      <c r="S39" s="35"/>
      <c r="T39" s="35"/>
      <c r="U39" s="35"/>
      <c r="V39" s="35"/>
      <c r="W39" s="35"/>
      <c r="X39" s="35"/>
      <c r="Y39" s="35"/>
      <c r="Z39" s="35"/>
      <c r="AA39" s="35"/>
      <c r="AB39" s="35"/>
      <c r="AC39" s="35"/>
      <c r="AD39" s="35"/>
      <c r="AE39" s="35"/>
    </row>
    <row r="40" spans="1:31" s="2" customFormat="1" ht="14.45" customHeight="1">
      <c r="A40" s="35"/>
      <c r="B40" s="40"/>
      <c r="C40" s="35"/>
      <c r="D40" s="35"/>
      <c r="E40" s="35"/>
      <c r="F40" s="35"/>
      <c r="G40" s="35"/>
      <c r="H40" s="35"/>
      <c r="I40" s="35"/>
      <c r="J40" s="35"/>
      <c r="K40" s="35"/>
      <c r="L40" s="52"/>
      <c r="S40" s="35"/>
      <c r="T40" s="35"/>
      <c r="U40" s="35"/>
      <c r="V40" s="35"/>
      <c r="W40" s="35"/>
      <c r="X40" s="35"/>
      <c r="Y40" s="35"/>
      <c r="Z40" s="35"/>
      <c r="AA40" s="35"/>
      <c r="AB40" s="35"/>
      <c r="AC40" s="35"/>
      <c r="AD40" s="35"/>
      <c r="AE40" s="35"/>
    </row>
    <row r="41" spans="1:31" s="1" customFormat="1" ht="14.45" customHeight="1">
      <c r="B41" s="21"/>
      <c r="L41" s="21"/>
    </row>
    <row r="42" spans="1:31" s="1" customFormat="1" ht="14.45" customHeight="1">
      <c r="B42" s="21"/>
      <c r="L42" s="21"/>
    </row>
    <row r="43" spans="1:31" s="1" customFormat="1" ht="14.45" customHeight="1">
      <c r="B43" s="21"/>
      <c r="L43" s="21"/>
    </row>
    <row r="44" spans="1:31" s="1" customFormat="1" ht="14.45" customHeight="1">
      <c r="B44" s="21"/>
      <c r="L44" s="21"/>
    </row>
    <row r="45" spans="1:31" s="1" customFormat="1" ht="14.45" customHeight="1">
      <c r="B45" s="21"/>
      <c r="L45" s="21"/>
    </row>
    <row r="46" spans="1:31" s="1" customFormat="1" ht="14.45" customHeight="1">
      <c r="B46" s="21"/>
      <c r="L46" s="21"/>
    </row>
    <row r="47" spans="1:31" s="1" customFormat="1" ht="14.45" customHeight="1">
      <c r="B47" s="21"/>
      <c r="L47" s="21"/>
    </row>
    <row r="48" spans="1:31" s="1" customFormat="1" ht="14.45" customHeight="1">
      <c r="B48" s="21"/>
      <c r="L48" s="21"/>
    </row>
    <row r="49" spans="1:31" s="1" customFormat="1" ht="14.45" customHeight="1">
      <c r="B49" s="21"/>
      <c r="L49" s="21"/>
    </row>
    <row r="50" spans="1:31" s="2" customFormat="1" ht="14.45" customHeight="1">
      <c r="B50" s="52"/>
      <c r="D50" s="135" t="s">
        <v>50</v>
      </c>
      <c r="E50" s="136"/>
      <c r="F50" s="136"/>
      <c r="G50" s="135" t="s">
        <v>51</v>
      </c>
      <c r="H50" s="136"/>
      <c r="I50" s="136"/>
      <c r="J50" s="136"/>
      <c r="K50" s="136"/>
      <c r="L50" s="52"/>
    </row>
    <row r="51" spans="1:31" ht="11.25">
      <c r="B51" s="21"/>
      <c r="L51" s="21"/>
    </row>
    <row r="52" spans="1:31" ht="11.25">
      <c r="B52" s="21"/>
      <c r="L52" s="21"/>
    </row>
    <row r="53" spans="1:31" ht="11.25">
      <c r="B53" s="21"/>
      <c r="L53" s="21"/>
    </row>
    <row r="54" spans="1:31" ht="11.25">
      <c r="B54" s="21"/>
      <c r="L54" s="21"/>
    </row>
    <row r="55" spans="1:31" ht="11.25">
      <c r="B55" s="21"/>
      <c r="L55" s="21"/>
    </row>
    <row r="56" spans="1:31" ht="11.25">
      <c r="B56" s="21"/>
      <c r="L56" s="21"/>
    </row>
    <row r="57" spans="1:31" ht="11.25">
      <c r="B57" s="21"/>
      <c r="L57" s="21"/>
    </row>
    <row r="58" spans="1:31" ht="11.25">
      <c r="B58" s="21"/>
      <c r="L58" s="21"/>
    </row>
    <row r="59" spans="1:31" ht="11.25">
      <c r="B59" s="21"/>
      <c r="L59" s="21"/>
    </row>
    <row r="60" spans="1:31" ht="11.25">
      <c r="B60" s="21"/>
      <c r="L60" s="21"/>
    </row>
    <row r="61" spans="1:31" s="2" customFormat="1" ht="12.75">
      <c r="A61" s="35"/>
      <c r="B61" s="40"/>
      <c r="C61" s="35"/>
      <c r="D61" s="137" t="s">
        <v>52</v>
      </c>
      <c r="E61" s="138"/>
      <c r="F61" s="139" t="s">
        <v>53</v>
      </c>
      <c r="G61" s="137" t="s">
        <v>52</v>
      </c>
      <c r="H61" s="138"/>
      <c r="I61" s="138"/>
      <c r="J61" s="140" t="s">
        <v>53</v>
      </c>
      <c r="K61" s="138"/>
      <c r="L61" s="52"/>
      <c r="S61" s="35"/>
      <c r="T61" s="35"/>
      <c r="U61" s="35"/>
      <c r="V61" s="35"/>
      <c r="W61" s="35"/>
      <c r="X61" s="35"/>
      <c r="Y61" s="35"/>
      <c r="Z61" s="35"/>
      <c r="AA61" s="35"/>
      <c r="AB61" s="35"/>
      <c r="AC61" s="35"/>
      <c r="AD61" s="35"/>
      <c r="AE61" s="35"/>
    </row>
    <row r="62" spans="1:31" ht="11.25">
      <c r="B62" s="21"/>
      <c r="L62" s="21"/>
    </row>
    <row r="63" spans="1:31" ht="11.25">
      <c r="B63" s="21"/>
      <c r="L63" s="21"/>
    </row>
    <row r="64" spans="1:31" ht="11.25">
      <c r="B64" s="21"/>
      <c r="L64" s="21"/>
    </row>
    <row r="65" spans="1:31" s="2" customFormat="1" ht="12.75">
      <c r="A65" s="35"/>
      <c r="B65" s="40"/>
      <c r="C65" s="35"/>
      <c r="D65" s="135" t="s">
        <v>54</v>
      </c>
      <c r="E65" s="141"/>
      <c r="F65" s="141"/>
      <c r="G65" s="135" t="s">
        <v>55</v>
      </c>
      <c r="H65" s="141"/>
      <c r="I65" s="141"/>
      <c r="J65" s="141"/>
      <c r="K65" s="141"/>
      <c r="L65" s="52"/>
      <c r="S65" s="35"/>
      <c r="T65" s="35"/>
      <c r="U65" s="35"/>
      <c r="V65" s="35"/>
      <c r="W65" s="35"/>
      <c r="X65" s="35"/>
      <c r="Y65" s="35"/>
      <c r="Z65" s="35"/>
      <c r="AA65" s="35"/>
      <c r="AB65" s="35"/>
      <c r="AC65" s="35"/>
      <c r="AD65" s="35"/>
      <c r="AE65" s="35"/>
    </row>
    <row r="66" spans="1:31" ht="11.25">
      <c r="B66" s="21"/>
      <c r="L66" s="21"/>
    </row>
    <row r="67" spans="1:31" ht="11.25">
      <c r="B67" s="21"/>
      <c r="L67" s="21"/>
    </row>
    <row r="68" spans="1:31" ht="11.25">
      <c r="B68" s="21"/>
      <c r="L68" s="21"/>
    </row>
    <row r="69" spans="1:31" ht="11.25">
      <c r="B69" s="21"/>
      <c r="L69" s="21"/>
    </row>
    <row r="70" spans="1:31" ht="11.25">
      <c r="B70" s="21"/>
      <c r="L70" s="21"/>
    </row>
    <row r="71" spans="1:31" ht="11.25">
      <c r="B71" s="21"/>
      <c r="L71" s="21"/>
    </row>
    <row r="72" spans="1:31" ht="11.25">
      <c r="B72" s="21"/>
      <c r="L72" s="21"/>
    </row>
    <row r="73" spans="1:31" ht="11.25">
      <c r="B73" s="21"/>
      <c r="L73" s="21"/>
    </row>
    <row r="74" spans="1:31" ht="11.25">
      <c r="B74" s="21"/>
      <c r="L74" s="21"/>
    </row>
    <row r="75" spans="1:31" ht="11.25">
      <c r="B75" s="21"/>
      <c r="L75" s="21"/>
    </row>
    <row r="76" spans="1:31" s="2" customFormat="1" ht="12.75">
      <c r="A76" s="35"/>
      <c r="B76" s="40"/>
      <c r="C76" s="35"/>
      <c r="D76" s="137" t="s">
        <v>52</v>
      </c>
      <c r="E76" s="138"/>
      <c r="F76" s="139" t="s">
        <v>53</v>
      </c>
      <c r="G76" s="137" t="s">
        <v>52</v>
      </c>
      <c r="H76" s="138"/>
      <c r="I76" s="138"/>
      <c r="J76" s="140" t="s">
        <v>53</v>
      </c>
      <c r="K76" s="138"/>
      <c r="L76" s="52"/>
      <c r="S76" s="35"/>
      <c r="T76" s="35"/>
      <c r="U76" s="35"/>
      <c r="V76" s="35"/>
      <c r="W76" s="35"/>
      <c r="X76" s="35"/>
      <c r="Y76" s="35"/>
      <c r="Z76" s="35"/>
      <c r="AA76" s="35"/>
      <c r="AB76" s="35"/>
      <c r="AC76" s="35"/>
      <c r="AD76" s="35"/>
      <c r="AE76" s="35"/>
    </row>
    <row r="77" spans="1:31" s="2" customFormat="1" ht="14.45" customHeight="1">
      <c r="A77" s="35"/>
      <c r="B77" s="142"/>
      <c r="C77" s="143"/>
      <c r="D77" s="143"/>
      <c r="E77" s="143"/>
      <c r="F77" s="143"/>
      <c r="G77" s="143"/>
      <c r="H77" s="143"/>
      <c r="I77" s="143"/>
      <c r="J77" s="143"/>
      <c r="K77" s="143"/>
      <c r="L77" s="52"/>
      <c r="S77" s="35"/>
      <c r="T77" s="35"/>
      <c r="U77" s="35"/>
      <c r="V77" s="35"/>
      <c r="W77" s="35"/>
      <c r="X77" s="35"/>
      <c r="Y77" s="35"/>
      <c r="Z77" s="35"/>
      <c r="AA77" s="35"/>
      <c r="AB77" s="35"/>
      <c r="AC77" s="35"/>
      <c r="AD77" s="35"/>
      <c r="AE77" s="35"/>
    </row>
    <row r="81" spans="1:47" s="2" customFormat="1" ht="6.95" customHeight="1">
      <c r="A81" s="35"/>
      <c r="B81" s="144"/>
      <c r="C81" s="145"/>
      <c r="D81" s="145"/>
      <c r="E81" s="145"/>
      <c r="F81" s="145"/>
      <c r="G81" s="145"/>
      <c r="H81" s="145"/>
      <c r="I81" s="145"/>
      <c r="J81" s="145"/>
      <c r="K81" s="145"/>
      <c r="L81" s="52"/>
      <c r="S81" s="35"/>
      <c r="T81" s="35"/>
      <c r="U81" s="35"/>
      <c r="V81" s="35"/>
      <c r="W81" s="35"/>
      <c r="X81" s="35"/>
      <c r="Y81" s="35"/>
      <c r="Z81" s="35"/>
      <c r="AA81" s="35"/>
      <c r="AB81" s="35"/>
      <c r="AC81" s="35"/>
      <c r="AD81" s="35"/>
      <c r="AE81" s="35"/>
    </row>
    <row r="82" spans="1:47" s="2" customFormat="1" ht="24.95" customHeight="1">
      <c r="A82" s="35"/>
      <c r="B82" s="36"/>
      <c r="C82" s="24" t="s">
        <v>247</v>
      </c>
      <c r="D82" s="37"/>
      <c r="E82" s="37"/>
      <c r="F82" s="37"/>
      <c r="G82" s="37"/>
      <c r="H82" s="37"/>
      <c r="I82" s="37"/>
      <c r="J82" s="37"/>
      <c r="K82" s="37"/>
      <c r="L82" s="52"/>
      <c r="S82" s="35"/>
      <c r="T82" s="35"/>
      <c r="U82" s="35"/>
      <c r="V82" s="35"/>
      <c r="W82" s="35"/>
      <c r="X82" s="35"/>
      <c r="Y82" s="35"/>
      <c r="Z82" s="35"/>
      <c r="AA82" s="35"/>
      <c r="AB82" s="35"/>
      <c r="AC82" s="35"/>
      <c r="AD82" s="35"/>
      <c r="AE82" s="35"/>
    </row>
    <row r="83" spans="1:47" s="2" customFormat="1" ht="6.95" customHeight="1">
      <c r="A83" s="35"/>
      <c r="B83" s="36"/>
      <c r="C83" s="37"/>
      <c r="D83" s="37"/>
      <c r="E83" s="37"/>
      <c r="F83" s="37"/>
      <c r="G83" s="37"/>
      <c r="H83" s="37"/>
      <c r="I83" s="37"/>
      <c r="J83" s="37"/>
      <c r="K83" s="37"/>
      <c r="L83" s="52"/>
      <c r="S83" s="35"/>
      <c r="T83" s="35"/>
      <c r="U83" s="35"/>
      <c r="V83" s="35"/>
      <c r="W83" s="35"/>
      <c r="X83" s="35"/>
      <c r="Y83" s="35"/>
      <c r="Z83" s="35"/>
      <c r="AA83" s="35"/>
      <c r="AB83" s="35"/>
      <c r="AC83" s="35"/>
      <c r="AD83" s="35"/>
      <c r="AE83" s="35"/>
    </row>
    <row r="84" spans="1:47" s="2" customFormat="1" ht="12" customHeight="1">
      <c r="A84" s="35"/>
      <c r="B84" s="36"/>
      <c r="C84" s="30" t="s">
        <v>16</v>
      </c>
      <c r="D84" s="37"/>
      <c r="E84" s="37"/>
      <c r="F84" s="37"/>
      <c r="G84" s="37"/>
      <c r="H84" s="37"/>
      <c r="I84" s="37"/>
      <c r="J84" s="37"/>
      <c r="K84" s="37"/>
      <c r="L84" s="52"/>
      <c r="S84" s="35"/>
      <c r="T84" s="35"/>
      <c r="U84" s="35"/>
      <c r="V84" s="35"/>
      <c r="W84" s="35"/>
      <c r="X84" s="35"/>
      <c r="Y84" s="35"/>
      <c r="Z84" s="35"/>
      <c r="AA84" s="35"/>
      <c r="AB84" s="35"/>
      <c r="AC84" s="35"/>
      <c r="AD84" s="35"/>
      <c r="AE84" s="35"/>
    </row>
    <row r="85" spans="1:47" s="2" customFormat="1" ht="16.5" customHeight="1">
      <c r="A85" s="35"/>
      <c r="B85" s="36"/>
      <c r="C85" s="37"/>
      <c r="D85" s="37"/>
      <c r="E85" s="329" t="str">
        <f>E7</f>
        <v>Domov pro seniory, Nový Bydžov</v>
      </c>
      <c r="F85" s="330"/>
      <c r="G85" s="330"/>
      <c r="H85" s="330"/>
      <c r="I85" s="37"/>
      <c r="J85" s="37"/>
      <c r="K85" s="37"/>
      <c r="L85" s="52"/>
      <c r="S85" s="35"/>
      <c r="T85" s="35"/>
      <c r="U85" s="35"/>
      <c r="V85" s="35"/>
      <c r="W85" s="35"/>
      <c r="X85" s="35"/>
      <c r="Y85" s="35"/>
      <c r="Z85" s="35"/>
      <c r="AA85" s="35"/>
      <c r="AB85" s="35"/>
      <c r="AC85" s="35"/>
      <c r="AD85" s="35"/>
      <c r="AE85" s="35"/>
    </row>
    <row r="86" spans="1:47" s="2" customFormat="1" ht="12" customHeight="1">
      <c r="A86" s="35"/>
      <c r="B86" s="36"/>
      <c r="C86" s="30" t="s">
        <v>179</v>
      </c>
      <c r="D86" s="37"/>
      <c r="E86" s="37"/>
      <c r="F86" s="37"/>
      <c r="G86" s="37"/>
      <c r="H86" s="37"/>
      <c r="I86" s="37"/>
      <c r="J86" s="37"/>
      <c r="K86" s="37"/>
      <c r="L86" s="52"/>
      <c r="S86" s="35"/>
      <c r="T86" s="35"/>
      <c r="U86" s="35"/>
      <c r="V86" s="35"/>
      <c r="W86" s="35"/>
      <c r="X86" s="35"/>
      <c r="Y86" s="35"/>
      <c r="Z86" s="35"/>
      <c r="AA86" s="35"/>
      <c r="AB86" s="35"/>
      <c r="AC86" s="35"/>
      <c r="AD86" s="35"/>
      <c r="AE86" s="35"/>
    </row>
    <row r="87" spans="1:47" s="2" customFormat="1" ht="30" customHeight="1">
      <c r="A87" s="35"/>
      <c r="B87" s="36"/>
      <c r="C87" s="37"/>
      <c r="D87" s="37"/>
      <c r="E87" s="284" t="str">
        <f>E9</f>
        <v xml:space="preserve">SO 01.1.2.R02 - Domov pro seniory - stavební řešení - nezpůsobilé náklady </v>
      </c>
      <c r="F87" s="331"/>
      <c r="G87" s="331"/>
      <c r="H87" s="331"/>
      <c r="I87" s="37"/>
      <c r="J87" s="37"/>
      <c r="K87" s="37"/>
      <c r="L87" s="52"/>
      <c r="S87" s="35"/>
      <c r="T87" s="35"/>
      <c r="U87" s="35"/>
      <c r="V87" s="35"/>
      <c r="W87" s="35"/>
      <c r="X87" s="35"/>
      <c r="Y87" s="35"/>
      <c r="Z87" s="35"/>
      <c r="AA87" s="35"/>
      <c r="AB87" s="35"/>
      <c r="AC87" s="35"/>
      <c r="AD87" s="35"/>
      <c r="AE87" s="35"/>
    </row>
    <row r="88" spans="1:47" s="2" customFormat="1" ht="6.95" customHeight="1">
      <c r="A88" s="35"/>
      <c r="B88" s="36"/>
      <c r="C88" s="37"/>
      <c r="D88" s="37"/>
      <c r="E88" s="37"/>
      <c r="F88" s="37"/>
      <c r="G88" s="37"/>
      <c r="H88" s="37"/>
      <c r="I88" s="37"/>
      <c r="J88" s="37"/>
      <c r="K88" s="37"/>
      <c r="L88" s="52"/>
      <c r="S88" s="35"/>
      <c r="T88" s="35"/>
      <c r="U88" s="35"/>
      <c r="V88" s="35"/>
      <c r="W88" s="35"/>
      <c r="X88" s="35"/>
      <c r="Y88" s="35"/>
      <c r="Z88" s="35"/>
      <c r="AA88" s="35"/>
      <c r="AB88" s="35"/>
      <c r="AC88" s="35"/>
      <c r="AD88" s="35"/>
      <c r="AE88" s="35"/>
    </row>
    <row r="89" spans="1:47" s="2" customFormat="1" ht="12" customHeight="1">
      <c r="A89" s="35"/>
      <c r="B89" s="36"/>
      <c r="C89" s="30" t="s">
        <v>20</v>
      </c>
      <c r="D89" s="37"/>
      <c r="E89" s="37"/>
      <c r="F89" s="28" t="str">
        <f>F12</f>
        <v>k.ú. Nový Bydžov, 70 7163</v>
      </c>
      <c r="G89" s="37"/>
      <c r="H89" s="37"/>
      <c r="I89" s="30" t="s">
        <v>22</v>
      </c>
      <c r="J89" s="67" t="str">
        <f>IF(J12="","",J12)</f>
        <v>4. 1. 2023</v>
      </c>
      <c r="K89" s="37"/>
      <c r="L89" s="52"/>
      <c r="S89" s="35"/>
      <c r="T89" s="35"/>
      <c r="U89" s="35"/>
      <c r="V89" s="35"/>
      <c r="W89" s="35"/>
      <c r="X89" s="35"/>
      <c r="Y89" s="35"/>
      <c r="Z89" s="35"/>
      <c r="AA89" s="35"/>
      <c r="AB89" s="35"/>
      <c r="AC89" s="35"/>
      <c r="AD89" s="35"/>
      <c r="AE89" s="35"/>
    </row>
    <row r="90" spans="1:47" s="2" customFormat="1" ht="6.95" customHeight="1">
      <c r="A90" s="35"/>
      <c r="B90" s="36"/>
      <c r="C90" s="37"/>
      <c r="D90" s="37"/>
      <c r="E90" s="37"/>
      <c r="F90" s="37"/>
      <c r="G90" s="37"/>
      <c r="H90" s="37"/>
      <c r="I90" s="37"/>
      <c r="J90" s="37"/>
      <c r="K90" s="37"/>
      <c r="L90" s="52"/>
      <c r="S90" s="35"/>
      <c r="T90" s="35"/>
      <c r="U90" s="35"/>
      <c r="V90" s="35"/>
      <c r="W90" s="35"/>
      <c r="X90" s="35"/>
      <c r="Y90" s="35"/>
      <c r="Z90" s="35"/>
      <c r="AA90" s="35"/>
      <c r="AB90" s="35"/>
      <c r="AC90" s="35"/>
      <c r="AD90" s="35"/>
      <c r="AE90" s="35"/>
    </row>
    <row r="91" spans="1:47" s="2" customFormat="1" ht="40.15" customHeight="1">
      <c r="A91" s="35"/>
      <c r="B91" s="36"/>
      <c r="C91" s="30" t="s">
        <v>24</v>
      </c>
      <c r="D91" s="37"/>
      <c r="E91" s="37"/>
      <c r="F91" s="28" t="str">
        <f>E15</f>
        <v>Město Nový Bydžov, Masarykovo nám. 1, 504 01</v>
      </c>
      <c r="G91" s="37"/>
      <c r="H91" s="37"/>
      <c r="I91" s="30" t="s">
        <v>30</v>
      </c>
      <c r="J91" s="33" t="str">
        <f>E21</f>
        <v>Architektura s.r.o., Vilkova 1142/15, Praha 4-Krč</v>
      </c>
      <c r="K91" s="37"/>
      <c r="L91" s="52"/>
      <c r="S91" s="35"/>
      <c r="T91" s="35"/>
      <c r="U91" s="35"/>
      <c r="V91" s="35"/>
      <c r="W91" s="35"/>
      <c r="X91" s="35"/>
      <c r="Y91" s="35"/>
      <c r="Z91" s="35"/>
      <c r="AA91" s="35"/>
      <c r="AB91" s="35"/>
      <c r="AC91" s="35"/>
      <c r="AD91" s="35"/>
      <c r="AE91" s="35"/>
    </row>
    <row r="92" spans="1:47" s="2" customFormat="1" ht="40.15" customHeight="1">
      <c r="A92" s="35"/>
      <c r="B92" s="36"/>
      <c r="C92" s="30" t="s">
        <v>28</v>
      </c>
      <c r="D92" s="37"/>
      <c r="E92" s="37"/>
      <c r="F92" s="28" t="str">
        <f>IF(E18="","",E18)</f>
        <v>Vyplň údaj</v>
      </c>
      <c r="G92" s="37"/>
      <c r="H92" s="37"/>
      <c r="I92" s="30" t="s">
        <v>33</v>
      </c>
      <c r="J92" s="33" t="str">
        <f>E24</f>
        <v>Projecticon s.r.o., A. Kopeckého 151, Nový Hrádek</v>
      </c>
      <c r="K92" s="37"/>
      <c r="L92" s="52"/>
      <c r="S92" s="35"/>
      <c r="T92" s="35"/>
      <c r="U92" s="35"/>
      <c r="V92" s="35"/>
      <c r="W92" s="35"/>
      <c r="X92" s="35"/>
      <c r="Y92" s="35"/>
      <c r="Z92" s="35"/>
      <c r="AA92" s="35"/>
      <c r="AB92" s="35"/>
      <c r="AC92" s="35"/>
      <c r="AD92" s="35"/>
      <c r="AE92" s="35"/>
    </row>
    <row r="93" spans="1:47" s="2" customFormat="1" ht="10.35" customHeight="1">
      <c r="A93" s="35"/>
      <c r="B93" s="36"/>
      <c r="C93" s="37"/>
      <c r="D93" s="37"/>
      <c r="E93" s="37"/>
      <c r="F93" s="37"/>
      <c r="G93" s="37"/>
      <c r="H93" s="37"/>
      <c r="I93" s="37"/>
      <c r="J93" s="37"/>
      <c r="K93" s="37"/>
      <c r="L93" s="52"/>
      <c r="S93" s="35"/>
      <c r="T93" s="35"/>
      <c r="U93" s="35"/>
      <c r="V93" s="35"/>
      <c r="W93" s="35"/>
      <c r="X93" s="35"/>
      <c r="Y93" s="35"/>
      <c r="Z93" s="35"/>
      <c r="AA93" s="35"/>
      <c r="AB93" s="35"/>
      <c r="AC93" s="35"/>
      <c r="AD93" s="35"/>
      <c r="AE93" s="35"/>
    </row>
    <row r="94" spans="1:47" s="2" customFormat="1" ht="29.25" customHeight="1">
      <c r="A94" s="35"/>
      <c r="B94" s="36"/>
      <c r="C94" s="146" t="s">
        <v>248</v>
      </c>
      <c r="D94" s="147"/>
      <c r="E94" s="147"/>
      <c r="F94" s="147"/>
      <c r="G94" s="147"/>
      <c r="H94" s="147"/>
      <c r="I94" s="147"/>
      <c r="J94" s="148" t="s">
        <v>249</v>
      </c>
      <c r="K94" s="147"/>
      <c r="L94" s="52"/>
      <c r="S94" s="35"/>
      <c r="T94" s="35"/>
      <c r="U94" s="35"/>
      <c r="V94" s="35"/>
      <c r="W94" s="35"/>
      <c r="X94" s="35"/>
      <c r="Y94" s="35"/>
      <c r="Z94" s="35"/>
      <c r="AA94" s="35"/>
      <c r="AB94" s="35"/>
      <c r="AC94" s="35"/>
      <c r="AD94" s="35"/>
      <c r="AE94" s="35"/>
    </row>
    <row r="95" spans="1:47" s="2" customFormat="1" ht="10.35" customHeight="1">
      <c r="A95" s="35"/>
      <c r="B95" s="36"/>
      <c r="C95" s="37"/>
      <c r="D95" s="37"/>
      <c r="E95" s="37"/>
      <c r="F95" s="37"/>
      <c r="G95" s="37"/>
      <c r="H95" s="37"/>
      <c r="I95" s="37"/>
      <c r="J95" s="37"/>
      <c r="K95" s="37"/>
      <c r="L95" s="52"/>
      <c r="S95" s="35"/>
      <c r="T95" s="35"/>
      <c r="U95" s="35"/>
      <c r="V95" s="35"/>
      <c r="W95" s="35"/>
      <c r="X95" s="35"/>
      <c r="Y95" s="35"/>
      <c r="Z95" s="35"/>
      <c r="AA95" s="35"/>
      <c r="AB95" s="35"/>
      <c r="AC95" s="35"/>
      <c r="AD95" s="35"/>
      <c r="AE95" s="35"/>
    </row>
    <row r="96" spans="1:47" s="2" customFormat="1" ht="22.9" customHeight="1">
      <c r="A96" s="35"/>
      <c r="B96" s="36"/>
      <c r="C96" s="149" t="s">
        <v>250</v>
      </c>
      <c r="D96" s="37"/>
      <c r="E96" s="37"/>
      <c r="F96" s="37"/>
      <c r="G96" s="37"/>
      <c r="H96" s="37"/>
      <c r="I96" s="37"/>
      <c r="J96" s="85">
        <f>J128</f>
        <v>0</v>
      </c>
      <c r="K96" s="37"/>
      <c r="L96" s="52"/>
      <c r="S96" s="35"/>
      <c r="T96" s="35"/>
      <c r="U96" s="35"/>
      <c r="V96" s="35"/>
      <c r="W96" s="35"/>
      <c r="X96" s="35"/>
      <c r="Y96" s="35"/>
      <c r="Z96" s="35"/>
      <c r="AA96" s="35"/>
      <c r="AB96" s="35"/>
      <c r="AC96" s="35"/>
      <c r="AD96" s="35"/>
      <c r="AE96" s="35"/>
      <c r="AU96" s="18" t="s">
        <v>251</v>
      </c>
    </row>
    <row r="97" spans="1:31" s="9" customFormat="1" ht="24.95" customHeight="1">
      <c r="B97" s="150"/>
      <c r="C97" s="151"/>
      <c r="D97" s="152" t="s">
        <v>252</v>
      </c>
      <c r="E97" s="153"/>
      <c r="F97" s="153"/>
      <c r="G97" s="153"/>
      <c r="H97" s="153"/>
      <c r="I97" s="153"/>
      <c r="J97" s="154">
        <f>J129</f>
        <v>0</v>
      </c>
      <c r="K97" s="151"/>
      <c r="L97" s="155"/>
    </row>
    <row r="98" spans="1:31" s="10" customFormat="1" ht="19.899999999999999" customHeight="1">
      <c r="B98" s="156"/>
      <c r="C98" s="157"/>
      <c r="D98" s="158" t="s">
        <v>254</v>
      </c>
      <c r="E98" s="159"/>
      <c r="F98" s="159"/>
      <c r="G98" s="159"/>
      <c r="H98" s="159"/>
      <c r="I98" s="159"/>
      <c r="J98" s="160">
        <f>J130</f>
        <v>0</v>
      </c>
      <c r="K98" s="157"/>
      <c r="L98" s="161"/>
    </row>
    <row r="99" spans="1:31" s="10" customFormat="1" ht="19.899999999999999" customHeight="1">
      <c r="B99" s="156"/>
      <c r="C99" s="157"/>
      <c r="D99" s="158" t="s">
        <v>256</v>
      </c>
      <c r="E99" s="159"/>
      <c r="F99" s="159"/>
      <c r="G99" s="159"/>
      <c r="H99" s="159"/>
      <c r="I99" s="159"/>
      <c r="J99" s="160">
        <f>J132</f>
        <v>0</v>
      </c>
      <c r="K99" s="157"/>
      <c r="L99" s="161"/>
    </row>
    <row r="100" spans="1:31" s="10" customFormat="1" ht="19.899999999999999" customHeight="1">
      <c r="B100" s="156"/>
      <c r="C100" s="157"/>
      <c r="D100" s="158" t="s">
        <v>257</v>
      </c>
      <c r="E100" s="159"/>
      <c r="F100" s="159"/>
      <c r="G100" s="159"/>
      <c r="H100" s="159"/>
      <c r="I100" s="159"/>
      <c r="J100" s="160">
        <f>J134</f>
        <v>0</v>
      </c>
      <c r="K100" s="157"/>
      <c r="L100" s="161"/>
    </row>
    <row r="101" spans="1:31" s="10" customFormat="1" ht="19.899999999999999" customHeight="1">
      <c r="B101" s="156"/>
      <c r="C101" s="157"/>
      <c r="D101" s="158" t="s">
        <v>259</v>
      </c>
      <c r="E101" s="159"/>
      <c r="F101" s="159"/>
      <c r="G101" s="159"/>
      <c r="H101" s="159"/>
      <c r="I101" s="159"/>
      <c r="J101" s="160">
        <f>J151</f>
        <v>0</v>
      </c>
      <c r="K101" s="157"/>
      <c r="L101" s="161"/>
    </row>
    <row r="102" spans="1:31" s="9" customFormat="1" ht="24.95" customHeight="1">
      <c r="B102" s="150"/>
      <c r="C102" s="151"/>
      <c r="D102" s="152" t="s">
        <v>261</v>
      </c>
      <c r="E102" s="153"/>
      <c r="F102" s="153"/>
      <c r="G102" s="153"/>
      <c r="H102" s="153"/>
      <c r="I102" s="153"/>
      <c r="J102" s="154">
        <f>J311</f>
        <v>0</v>
      </c>
      <c r="K102" s="151"/>
      <c r="L102" s="155"/>
    </row>
    <row r="103" spans="1:31" s="10" customFormat="1" ht="19.899999999999999" customHeight="1">
      <c r="B103" s="156"/>
      <c r="C103" s="157"/>
      <c r="D103" s="158" t="s">
        <v>264</v>
      </c>
      <c r="E103" s="159"/>
      <c r="F103" s="159"/>
      <c r="G103" s="159"/>
      <c r="H103" s="159"/>
      <c r="I103" s="159"/>
      <c r="J103" s="160">
        <f>J324</f>
        <v>0</v>
      </c>
      <c r="K103" s="157"/>
      <c r="L103" s="161"/>
    </row>
    <row r="104" spans="1:31" s="10" customFormat="1" ht="19.899999999999999" customHeight="1">
      <c r="B104" s="156"/>
      <c r="C104" s="157"/>
      <c r="D104" s="158" t="s">
        <v>267</v>
      </c>
      <c r="E104" s="159"/>
      <c r="F104" s="159"/>
      <c r="G104" s="159"/>
      <c r="H104" s="159"/>
      <c r="I104" s="159"/>
      <c r="J104" s="160">
        <f>J327</f>
        <v>0</v>
      </c>
      <c r="K104" s="157"/>
      <c r="L104" s="161"/>
    </row>
    <row r="105" spans="1:31" s="10" customFormat="1" ht="19.899999999999999" customHeight="1">
      <c r="B105" s="156"/>
      <c r="C105" s="157"/>
      <c r="D105" s="158" t="s">
        <v>270</v>
      </c>
      <c r="E105" s="159"/>
      <c r="F105" s="159"/>
      <c r="G105" s="159"/>
      <c r="H105" s="159"/>
      <c r="I105" s="159"/>
      <c r="J105" s="160">
        <f>J335</f>
        <v>0</v>
      </c>
      <c r="K105" s="157"/>
      <c r="L105" s="161"/>
    </row>
    <row r="106" spans="1:31" s="10" customFormat="1" ht="19.899999999999999" customHeight="1">
      <c r="B106" s="156"/>
      <c r="C106" s="157"/>
      <c r="D106" s="158" t="s">
        <v>271</v>
      </c>
      <c r="E106" s="159"/>
      <c r="F106" s="159"/>
      <c r="G106" s="159"/>
      <c r="H106" s="159"/>
      <c r="I106" s="159"/>
      <c r="J106" s="160">
        <f>J556</f>
        <v>0</v>
      </c>
      <c r="K106" s="157"/>
      <c r="L106" s="161"/>
    </row>
    <row r="107" spans="1:31" s="10" customFormat="1" ht="19.899999999999999" customHeight="1">
      <c r="B107" s="156"/>
      <c r="C107" s="157"/>
      <c r="D107" s="158" t="s">
        <v>272</v>
      </c>
      <c r="E107" s="159"/>
      <c r="F107" s="159"/>
      <c r="G107" s="159"/>
      <c r="H107" s="159"/>
      <c r="I107" s="159"/>
      <c r="J107" s="160">
        <f>J613</f>
        <v>0</v>
      </c>
      <c r="K107" s="157"/>
      <c r="L107" s="161"/>
    </row>
    <row r="108" spans="1:31" s="10" customFormat="1" ht="19.899999999999999" customHeight="1">
      <c r="B108" s="156"/>
      <c r="C108" s="157"/>
      <c r="D108" s="158" t="s">
        <v>274</v>
      </c>
      <c r="E108" s="159"/>
      <c r="F108" s="159"/>
      <c r="G108" s="159"/>
      <c r="H108" s="159"/>
      <c r="I108" s="159"/>
      <c r="J108" s="160">
        <f>J619</f>
        <v>0</v>
      </c>
      <c r="K108" s="157"/>
      <c r="L108" s="161"/>
    </row>
    <row r="109" spans="1:31" s="2" customFormat="1" ht="21.75" customHeight="1">
      <c r="A109" s="35"/>
      <c r="B109" s="36"/>
      <c r="C109" s="37"/>
      <c r="D109" s="37"/>
      <c r="E109" s="37"/>
      <c r="F109" s="37"/>
      <c r="G109" s="37"/>
      <c r="H109" s="37"/>
      <c r="I109" s="37"/>
      <c r="J109" s="37"/>
      <c r="K109" s="37"/>
      <c r="L109" s="52"/>
      <c r="S109" s="35"/>
      <c r="T109" s="35"/>
      <c r="U109" s="35"/>
      <c r="V109" s="35"/>
      <c r="W109" s="35"/>
      <c r="X109" s="35"/>
      <c r="Y109" s="35"/>
      <c r="Z109" s="35"/>
      <c r="AA109" s="35"/>
      <c r="AB109" s="35"/>
      <c r="AC109" s="35"/>
      <c r="AD109" s="35"/>
      <c r="AE109" s="35"/>
    </row>
    <row r="110" spans="1:31" s="2" customFormat="1" ht="6.95" customHeight="1">
      <c r="A110" s="35"/>
      <c r="B110" s="55"/>
      <c r="C110" s="56"/>
      <c r="D110" s="56"/>
      <c r="E110" s="56"/>
      <c r="F110" s="56"/>
      <c r="G110" s="56"/>
      <c r="H110" s="56"/>
      <c r="I110" s="56"/>
      <c r="J110" s="56"/>
      <c r="K110" s="56"/>
      <c r="L110" s="52"/>
      <c r="S110" s="35"/>
      <c r="T110" s="35"/>
      <c r="U110" s="35"/>
      <c r="V110" s="35"/>
      <c r="W110" s="35"/>
      <c r="X110" s="35"/>
      <c r="Y110" s="35"/>
      <c r="Z110" s="35"/>
      <c r="AA110" s="35"/>
      <c r="AB110" s="35"/>
      <c r="AC110" s="35"/>
      <c r="AD110" s="35"/>
      <c r="AE110" s="35"/>
    </row>
    <row r="114" spans="1:63" s="2" customFormat="1" ht="6.95" customHeight="1">
      <c r="A114" s="35"/>
      <c r="B114" s="57"/>
      <c r="C114" s="58"/>
      <c r="D114" s="58"/>
      <c r="E114" s="58"/>
      <c r="F114" s="58"/>
      <c r="G114" s="58"/>
      <c r="H114" s="58"/>
      <c r="I114" s="58"/>
      <c r="J114" s="58"/>
      <c r="K114" s="58"/>
      <c r="L114" s="52"/>
      <c r="S114" s="35"/>
      <c r="T114" s="35"/>
      <c r="U114" s="35"/>
      <c r="V114" s="35"/>
      <c r="W114" s="35"/>
      <c r="X114" s="35"/>
      <c r="Y114" s="35"/>
      <c r="Z114" s="35"/>
      <c r="AA114" s="35"/>
      <c r="AB114" s="35"/>
      <c r="AC114" s="35"/>
      <c r="AD114" s="35"/>
      <c r="AE114" s="35"/>
    </row>
    <row r="115" spans="1:63" s="2" customFormat="1" ht="24.95" customHeight="1">
      <c r="A115" s="35"/>
      <c r="B115" s="36"/>
      <c r="C115" s="24" t="s">
        <v>277</v>
      </c>
      <c r="D115" s="37"/>
      <c r="E115" s="37"/>
      <c r="F115" s="37"/>
      <c r="G115" s="37"/>
      <c r="H115" s="37"/>
      <c r="I115" s="37"/>
      <c r="J115" s="37"/>
      <c r="K115" s="37"/>
      <c r="L115" s="52"/>
      <c r="S115" s="35"/>
      <c r="T115" s="35"/>
      <c r="U115" s="35"/>
      <c r="V115" s="35"/>
      <c r="W115" s="35"/>
      <c r="X115" s="35"/>
      <c r="Y115" s="35"/>
      <c r="Z115" s="35"/>
      <c r="AA115" s="35"/>
      <c r="AB115" s="35"/>
      <c r="AC115" s="35"/>
      <c r="AD115" s="35"/>
      <c r="AE115" s="35"/>
    </row>
    <row r="116" spans="1:63" s="2" customFormat="1" ht="6.95" customHeight="1">
      <c r="A116" s="35"/>
      <c r="B116" s="36"/>
      <c r="C116" s="37"/>
      <c r="D116" s="37"/>
      <c r="E116" s="37"/>
      <c r="F116" s="37"/>
      <c r="G116" s="37"/>
      <c r="H116" s="37"/>
      <c r="I116" s="37"/>
      <c r="J116" s="37"/>
      <c r="K116" s="37"/>
      <c r="L116" s="52"/>
      <c r="S116" s="35"/>
      <c r="T116" s="35"/>
      <c r="U116" s="35"/>
      <c r="V116" s="35"/>
      <c r="W116" s="35"/>
      <c r="X116" s="35"/>
      <c r="Y116" s="35"/>
      <c r="Z116" s="35"/>
      <c r="AA116" s="35"/>
      <c r="AB116" s="35"/>
      <c r="AC116" s="35"/>
      <c r="AD116" s="35"/>
      <c r="AE116" s="35"/>
    </row>
    <row r="117" spans="1:63" s="2" customFormat="1" ht="12" customHeight="1">
      <c r="A117" s="35"/>
      <c r="B117" s="36"/>
      <c r="C117" s="30" t="s">
        <v>16</v>
      </c>
      <c r="D117" s="37"/>
      <c r="E117" s="37"/>
      <c r="F117" s="37"/>
      <c r="G117" s="37"/>
      <c r="H117" s="37"/>
      <c r="I117" s="37"/>
      <c r="J117" s="37"/>
      <c r="K117" s="37"/>
      <c r="L117" s="52"/>
      <c r="S117" s="35"/>
      <c r="T117" s="35"/>
      <c r="U117" s="35"/>
      <c r="V117" s="35"/>
      <c r="W117" s="35"/>
      <c r="X117" s="35"/>
      <c r="Y117" s="35"/>
      <c r="Z117" s="35"/>
      <c r="AA117" s="35"/>
      <c r="AB117" s="35"/>
      <c r="AC117" s="35"/>
      <c r="AD117" s="35"/>
      <c r="AE117" s="35"/>
    </row>
    <row r="118" spans="1:63" s="2" customFormat="1" ht="16.5" customHeight="1">
      <c r="A118" s="35"/>
      <c r="B118" s="36"/>
      <c r="C118" s="37"/>
      <c r="D118" s="37"/>
      <c r="E118" s="329" t="str">
        <f>E7</f>
        <v>Domov pro seniory, Nový Bydžov</v>
      </c>
      <c r="F118" s="330"/>
      <c r="G118" s="330"/>
      <c r="H118" s="330"/>
      <c r="I118" s="37"/>
      <c r="J118" s="37"/>
      <c r="K118" s="37"/>
      <c r="L118" s="52"/>
      <c r="S118" s="35"/>
      <c r="T118" s="35"/>
      <c r="U118" s="35"/>
      <c r="V118" s="35"/>
      <c r="W118" s="35"/>
      <c r="X118" s="35"/>
      <c r="Y118" s="35"/>
      <c r="Z118" s="35"/>
      <c r="AA118" s="35"/>
      <c r="AB118" s="35"/>
      <c r="AC118" s="35"/>
      <c r="AD118" s="35"/>
      <c r="AE118" s="35"/>
    </row>
    <row r="119" spans="1:63" s="2" customFormat="1" ht="12" customHeight="1">
      <c r="A119" s="35"/>
      <c r="B119" s="36"/>
      <c r="C119" s="30" t="s">
        <v>179</v>
      </c>
      <c r="D119" s="37"/>
      <c r="E119" s="37"/>
      <c r="F119" s="37"/>
      <c r="G119" s="37"/>
      <c r="H119" s="37"/>
      <c r="I119" s="37"/>
      <c r="J119" s="37"/>
      <c r="K119" s="37"/>
      <c r="L119" s="52"/>
      <c r="S119" s="35"/>
      <c r="T119" s="35"/>
      <c r="U119" s="35"/>
      <c r="V119" s="35"/>
      <c r="W119" s="35"/>
      <c r="X119" s="35"/>
      <c r="Y119" s="35"/>
      <c r="Z119" s="35"/>
      <c r="AA119" s="35"/>
      <c r="AB119" s="35"/>
      <c r="AC119" s="35"/>
      <c r="AD119" s="35"/>
      <c r="AE119" s="35"/>
    </row>
    <row r="120" spans="1:63" s="2" customFormat="1" ht="30" customHeight="1">
      <c r="A120" s="35"/>
      <c r="B120" s="36"/>
      <c r="C120" s="37"/>
      <c r="D120" s="37"/>
      <c r="E120" s="284" t="str">
        <f>E9</f>
        <v xml:space="preserve">SO 01.1.2.R02 - Domov pro seniory - stavební řešení - nezpůsobilé náklady </v>
      </c>
      <c r="F120" s="331"/>
      <c r="G120" s="331"/>
      <c r="H120" s="331"/>
      <c r="I120" s="37"/>
      <c r="J120" s="37"/>
      <c r="K120" s="37"/>
      <c r="L120" s="52"/>
      <c r="S120" s="35"/>
      <c r="T120" s="35"/>
      <c r="U120" s="35"/>
      <c r="V120" s="35"/>
      <c r="W120" s="35"/>
      <c r="X120" s="35"/>
      <c r="Y120" s="35"/>
      <c r="Z120" s="35"/>
      <c r="AA120" s="35"/>
      <c r="AB120" s="35"/>
      <c r="AC120" s="35"/>
      <c r="AD120" s="35"/>
      <c r="AE120" s="35"/>
    </row>
    <row r="121" spans="1:63" s="2" customFormat="1" ht="6.95" customHeight="1">
      <c r="A121" s="35"/>
      <c r="B121" s="36"/>
      <c r="C121" s="37"/>
      <c r="D121" s="37"/>
      <c r="E121" s="37"/>
      <c r="F121" s="37"/>
      <c r="G121" s="37"/>
      <c r="H121" s="37"/>
      <c r="I121" s="37"/>
      <c r="J121" s="37"/>
      <c r="K121" s="37"/>
      <c r="L121" s="52"/>
      <c r="S121" s="35"/>
      <c r="T121" s="35"/>
      <c r="U121" s="35"/>
      <c r="V121" s="35"/>
      <c r="W121" s="35"/>
      <c r="X121" s="35"/>
      <c r="Y121" s="35"/>
      <c r="Z121" s="35"/>
      <c r="AA121" s="35"/>
      <c r="AB121" s="35"/>
      <c r="AC121" s="35"/>
      <c r="AD121" s="35"/>
      <c r="AE121" s="35"/>
    </row>
    <row r="122" spans="1:63" s="2" customFormat="1" ht="12" customHeight="1">
      <c r="A122" s="35"/>
      <c r="B122" s="36"/>
      <c r="C122" s="30" t="s">
        <v>20</v>
      </c>
      <c r="D122" s="37"/>
      <c r="E122" s="37"/>
      <c r="F122" s="28" t="str">
        <f>F12</f>
        <v>k.ú. Nový Bydžov, 70 7163</v>
      </c>
      <c r="G122" s="37"/>
      <c r="H122" s="37"/>
      <c r="I122" s="30" t="s">
        <v>22</v>
      </c>
      <c r="J122" s="67" t="str">
        <f>IF(J12="","",J12)</f>
        <v>4. 1. 2023</v>
      </c>
      <c r="K122" s="37"/>
      <c r="L122" s="52"/>
      <c r="S122" s="35"/>
      <c r="T122" s="35"/>
      <c r="U122" s="35"/>
      <c r="V122" s="35"/>
      <c r="W122" s="35"/>
      <c r="X122" s="35"/>
      <c r="Y122" s="35"/>
      <c r="Z122" s="35"/>
      <c r="AA122" s="35"/>
      <c r="AB122" s="35"/>
      <c r="AC122" s="35"/>
      <c r="AD122" s="35"/>
      <c r="AE122" s="35"/>
    </row>
    <row r="123" spans="1:63" s="2" customFormat="1" ht="6.95" customHeight="1">
      <c r="A123" s="35"/>
      <c r="B123" s="36"/>
      <c r="C123" s="37"/>
      <c r="D123" s="37"/>
      <c r="E123" s="37"/>
      <c r="F123" s="37"/>
      <c r="G123" s="37"/>
      <c r="H123" s="37"/>
      <c r="I123" s="37"/>
      <c r="J123" s="37"/>
      <c r="K123" s="37"/>
      <c r="L123" s="52"/>
      <c r="S123" s="35"/>
      <c r="T123" s="35"/>
      <c r="U123" s="35"/>
      <c r="V123" s="35"/>
      <c r="W123" s="35"/>
      <c r="X123" s="35"/>
      <c r="Y123" s="35"/>
      <c r="Z123" s="35"/>
      <c r="AA123" s="35"/>
      <c r="AB123" s="35"/>
      <c r="AC123" s="35"/>
      <c r="AD123" s="35"/>
      <c r="AE123" s="35"/>
    </row>
    <row r="124" spans="1:63" s="2" customFormat="1" ht="40.15" customHeight="1">
      <c r="A124" s="35"/>
      <c r="B124" s="36"/>
      <c r="C124" s="30" t="s">
        <v>24</v>
      </c>
      <c r="D124" s="37"/>
      <c r="E124" s="37"/>
      <c r="F124" s="28" t="str">
        <f>E15</f>
        <v>Město Nový Bydžov, Masarykovo nám. 1, 504 01</v>
      </c>
      <c r="G124" s="37"/>
      <c r="H124" s="37"/>
      <c r="I124" s="30" t="s">
        <v>30</v>
      </c>
      <c r="J124" s="33" t="str">
        <f>E21</f>
        <v>Architektura s.r.o., Vilkova 1142/15, Praha 4-Krč</v>
      </c>
      <c r="K124" s="37"/>
      <c r="L124" s="52"/>
      <c r="S124" s="35"/>
      <c r="T124" s="35"/>
      <c r="U124" s="35"/>
      <c r="V124" s="35"/>
      <c r="W124" s="35"/>
      <c r="X124" s="35"/>
      <c r="Y124" s="35"/>
      <c r="Z124" s="35"/>
      <c r="AA124" s="35"/>
      <c r="AB124" s="35"/>
      <c r="AC124" s="35"/>
      <c r="AD124" s="35"/>
      <c r="AE124" s="35"/>
    </row>
    <row r="125" spans="1:63" s="2" customFormat="1" ht="40.15" customHeight="1">
      <c r="A125" s="35"/>
      <c r="B125" s="36"/>
      <c r="C125" s="30" t="s">
        <v>28</v>
      </c>
      <c r="D125" s="37"/>
      <c r="E125" s="37"/>
      <c r="F125" s="28" t="str">
        <f>IF(E18="","",E18)</f>
        <v>Vyplň údaj</v>
      </c>
      <c r="G125" s="37"/>
      <c r="H125" s="37"/>
      <c r="I125" s="30" t="s">
        <v>33</v>
      </c>
      <c r="J125" s="33" t="str">
        <f>E24</f>
        <v>Projecticon s.r.o., A. Kopeckého 151, Nový Hrádek</v>
      </c>
      <c r="K125" s="37"/>
      <c r="L125" s="52"/>
      <c r="S125" s="35"/>
      <c r="T125" s="35"/>
      <c r="U125" s="35"/>
      <c r="V125" s="35"/>
      <c r="W125" s="35"/>
      <c r="X125" s="35"/>
      <c r="Y125" s="35"/>
      <c r="Z125" s="35"/>
      <c r="AA125" s="35"/>
      <c r="AB125" s="35"/>
      <c r="AC125" s="35"/>
      <c r="AD125" s="35"/>
      <c r="AE125" s="35"/>
    </row>
    <row r="126" spans="1:63" s="2" customFormat="1" ht="10.35" customHeight="1">
      <c r="A126" s="35"/>
      <c r="B126" s="36"/>
      <c r="C126" s="37"/>
      <c r="D126" s="37"/>
      <c r="E126" s="37"/>
      <c r="F126" s="37"/>
      <c r="G126" s="37"/>
      <c r="H126" s="37"/>
      <c r="I126" s="37"/>
      <c r="J126" s="37"/>
      <c r="K126" s="37"/>
      <c r="L126" s="52"/>
      <c r="S126" s="35"/>
      <c r="T126" s="35"/>
      <c r="U126" s="35"/>
      <c r="V126" s="35"/>
      <c r="W126" s="35"/>
      <c r="X126" s="35"/>
      <c r="Y126" s="35"/>
      <c r="Z126" s="35"/>
      <c r="AA126" s="35"/>
      <c r="AB126" s="35"/>
      <c r="AC126" s="35"/>
      <c r="AD126" s="35"/>
      <c r="AE126" s="35"/>
    </row>
    <row r="127" spans="1:63" s="11" customFormat="1" ht="29.25" customHeight="1">
      <c r="A127" s="162"/>
      <c r="B127" s="163"/>
      <c r="C127" s="164" t="s">
        <v>278</v>
      </c>
      <c r="D127" s="165" t="s">
        <v>62</v>
      </c>
      <c r="E127" s="165" t="s">
        <v>58</v>
      </c>
      <c r="F127" s="165" t="s">
        <v>59</v>
      </c>
      <c r="G127" s="165" t="s">
        <v>279</v>
      </c>
      <c r="H127" s="165" t="s">
        <v>280</v>
      </c>
      <c r="I127" s="165" t="s">
        <v>281</v>
      </c>
      <c r="J127" s="165" t="s">
        <v>249</v>
      </c>
      <c r="K127" s="166" t="s">
        <v>282</v>
      </c>
      <c r="L127" s="167"/>
      <c r="M127" s="76" t="s">
        <v>1</v>
      </c>
      <c r="N127" s="77" t="s">
        <v>41</v>
      </c>
      <c r="O127" s="77" t="s">
        <v>283</v>
      </c>
      <c r="P127" s="77" t="s">
        <v>284</v>
      </c>
      <c r="Q127" s="77" t="s">
        <v>285</v>
      </c>
      <c r="R127" s="77" t="s">
        <v>286</v>
      </c>
      <c r="S127" s="77" t="s">
        <v>287</v>
      </c>
      <c r="T127" s="78" t="s">
        <v>288</v>
      </c>
      <c r="U127" s="162"/>
      <c r="V127" s="162"/>
      <c r="W127" s="162"/>
      <c r="X127" s="162"/>
      <c r="Y127" s="162"/>
      <c r="Z127" s="162"/>
      <c r="AA127" s="162"/>
      <c r="AB127" s="162"/>
      <c r="AC127" s="162"/>
      <c r="AD127" s="162"/>
      <c r="AE127" s="162"/>
    </row>
    <row r="128" spans="1:63" s="2" customFormat="1" ht="22.9" customHeight="1">
      <c r="A128" s="35"/>
      <c r="B128" s="36"/>
      <c r="C128" s="83" t="s">
        <v>289</v>
      </c>
      <c r="D128" s="37"/>
      <c r="E128" s="37"/>
      <c r="F128" s="37"/>
      <c r="G128" s="37"/>
      <c r="H128" s="37"/>
      <c r="I128" s="37"/>
      <c r="J128" s="168">
        <f>BK128</f>
        <v>0</v>
      </c>
      <c r="K128" s="37"/>
      <c r="L128" s="40"/>
      <c r="M128" s="79"/>
      <c r="N128" s="169"/>
      <c r="O128" s="80"/>
      <c r="P128" s="170">
        <f>P129+P311</f>
        <v>0</v>
      </c>
      <c r="Q128" s="80"/>
      <c r="R128" s="170">
        <f>R129+R311</f>
        <v>144.30903587999998</v>
      </c>
      <c r="S128" s="80"/>
      <c r="T128" s="171">
        <f>T129+T311</f>
        <v>0</v>
      </c>
      <c r="U128" s="35"/>
      <c r="V128" s="35"/>
      <c r="W128" s="35"/>
      <c r="X128" s="35"/>
      <c r="Y128" s="35"/>
      <c r="Z128" s="35"/>
      <c r="AA128" s="35"/>
      <c r="AB128" s="35"/>
      <c r="AC128" s="35"/>
      <c r="AD128" s="35"/>
      <c r="AE128" s="35"/>
      <c r="AT128" s="18" t="s">
        <v>76</v>
      </c>
      <c r="AU128" s="18" t="s">
        <v>251</v>
      </c>
      <c r="BK128" s="172">
        <f>BK129+BK311</f>
        <v>0</v>
      </c>
    </row>
    <row r="129" spans="1:65" s="12" customFormat="1" ht="25.9" customHeight="1">
      <c r="B129" s="173"/>
      <c r="C129" s="174"/>
      <c r="D129" s="175" t="s">
        <v>76</v>
      </c>
      <c r="E129" s="176" t="s">
        <v>290</v>
      </c>
      <c r="F129" s="176" t="s">
        <v>291</v>
      </c>
      <c r="G129" s="174"/>
      <c r="H129" s="174"/>
      <c r="I129" s="177"/>
      <c r="J129" s="178">
        <f>BK129</f>
        <v>0</v>
      </c>
      <c r="K129" s="174"/>
      <c r="L129" s="179"/>
      <c r="M129" s="180"/>
      <c r="N129" s="181"/>
      <c r="O129" s="181"/>
      <c r="P129" s="182">
        <f>P130+P132+P134+P151</f>
        <v>0</v>
      </c>
      <c r="Q129" s="181"/>
      <c r="R129" s="182">
        <f>R130+R132+R134+R151</f>
        <v>6.6494923000000012</v>
      </c>
      <c r="S129" s="181"/>
      <c r="T129" s="183">
        <f>T130+T132+T134+T151</f>
        <v>0</v>
      </c>
      <c r="AR129" s="184" t="s">
        <v>85</v>
      </c>
      <c r="AT129" s="185" t="s">
        <v>76</v>
      </c>
      <c r="AU129" s="185" t="s">
        <v>77</v>
      </c>
      <c r="AY129" s="184" t="s">
        <v>292</v>
      </c>
      <c r="BK129" s="186">
        <f>BK130+BK132+BK134+BK151</f>
        <v>0</v>
      </c>
    </row>
    <row r="130" spans="1:65" s="12" customFormat="1" ht="22.9" customHeight="1">
      <c r="B130" s="173"/>
      <c r="C130" s="174"/>
      <c r="D130" s="175" t="s">
        <v>76</v>
      </c>
      <c r="E130" s="187" t="s">
        <v>120</v>
      </c>
      <c r="F130" s="187" t="s">
        <v>403</v>
      </c>
      <c r="G130" s="174"/>
      <c r="H130" s="174"/>
      <c r="I130" s="177"/>
      <c r="J130" s="188">
        <f>BK130</f>
        <v>0</v>
      </c>
      <c r="K130" s="174"/>
      <c r="L130" s="179"/>
      <c r="M130" s="180"/>
      <c r="N130" s="181"/>
      <c r="O130" s="181"/>
      <c r="P130" s="182">
        <f>P131</f>
        <v>0</v>
      </c>
      <c r="Q130" s="181"/>
      <c r="R130" s="182">
        <f>R131</f>
        <v>0.13700000000000001</v>
      </c>
      <c r="S130" s="181"/>
      <c r="T130" s="183">
        <f>T131</f>
        <v>0</v>
      </c>
      <c r="AR130" s="184" t="s">
        <v>85</v>
      </c>
      <c r="AT130" s="185" t="s">
        <v>76</v>
      </c>
      <c r="AU130" s="185" t="s">
        <v>85</v>
      </c>
      <c r="AY130" s="184" t="s">
        <v>292</v>
      </c>
      <c r="BK130" s="186">
        <f>BK131</f>
        <v>0</v>
      </c>
    </row>
    <row r="131" spans="1:65" s="2" customFormat="1" ht="33" customHeight="1">
      <c r="A131" s="35"/>
      <c r="B131" s="36"/>
      <c r="C131" s="189" t="s">
        <v>85</v>
      </c>
      <c r="D131" s="189" t="s">
        <v>294</v>
      </c>
      <c r="E131" s="190" t="s">
        <v>2953</v>
      </c>
      <c r="F131" s="191" t="s">
        <v>2954</v>
      </c>
      <c r="G131" s="192" t="s">
        <v>407</v>
      </c>
      <c r="H131" s="193">
        <v>6850</v>
      </c>
      <c r="I131" s="194"/>
      <c r="J131" s="195">
        <f>ROUND(I131*H131,2)</f>
        <v>0</v>
      </c>
      <c r="K131" s="191" t="s">
        <v>1</v>
      </c>
      <c r="L131" s="40"/>
      <c r="M131" s="196" t="s">
        <v>1</v>
      </c>
      <c r="N131" s="197" t="s">
        <v>43</v>
      </c>
      <c r="O131" s="72"/>
      <c r="P131" s="198">
        <f>O131*H131</f>
        <v>0</v>
      </c>
      <c r="Q131" s="198">
        <v>2.0000000000000002E-5</v>
      </c>
      <c r="R131" s="198">
        <f>Q131*H131</f>
        <v>0.13700000000000001</v>
      </c>
      <c r="S131" s="198">
        <v>0</v>
      </c>
      <c r="T131" s="199">
        <f>S131*H131</f>
        <v>0</v>
      </c>
      <c r="U131" s="35"/>
      <c r="V131" s="35"/>
      <c r="W131" s="35"/>
      <c r="X131" s="35"/>
      <c r="Y131" s="35"/>
      <c r="Z131" s="35"/>
      <c r="AA131" s="35"/>
      <c r="AB131" s="35"/>
      <c r="AC131" s="35"/>
      <c r="AD131" s="35"/>
      <c r="AE131" s="35"/>
      <c r="AR131" s="200" t="s">
        <v>299</v>
      </c>
      <c r="AT131" s="200" t="s">
        <v>294</v>
      </c>
      <c r="AU131" s="200" t="s">
        <v>120</v>
      </c>
      <c r="AY131" s="18" t="s">
        <v>292</v>
      </c>
      <c r="BE131" s="201">
        <f>IF(N131="základní",J131,0)</f>
        <v>0</v>
      </c>
      <c r="BF131" s="201">
        <f>IF(N131="snížená",J131,0)</f>
        <v>0</v>
      </c>
      <c r="BG131" s="201">
        <f>IF(N131="zákl. přenesená",J131,0)</f>
        <v>0</v>
      </c>
      <c r="BH131" s="201">
        <f>IF(N131="sníž. přenesená",J131,0)</f>
        <v>0</v>
      </c>
      <c r="BI131" s="201">
        <f>IF(N131="nulová",J131,0)</f>
        <v>0</v>
      </c>
      <c r="BJ131" s="18" t="s">
        <v>120</v>
      </c>
      <c r="BK131" s="201">
        <f>ROUND(I131*H131,2)</f>
        <v>0</v>
      </c>
      <c r="BL131" s="18" t="s">
        <v>299</v>
      </c>
      <c r="BM131" s="200" t="s">
        <v>2955</v>
      </c>
    </row>
    <row r="132" spans="1:65" s="12" customFormat="1" ht="22.9" customHeight="1">
      <c r="B132" s="173"/>
      <c r="C132" s="174"/>
      <c r="D132" s="175" t="s">
        <v>76</v>
      </c>
      <c r="E132" s="187" t="s">
        <v>299</v>
      </c>
      <c r="F132" s="187" t="s">
        <v>766</v>
      </c>
      <c r="G132" s="174"/>
      <c r="H132" s="174"/>
      <c r="I132" s="177"/>
      <c r="J132" s="188">
        <f>BK132</f>
        <v>0</v>
      </c>
      <c r="K132" s="174"/>
      <c r="L132" s="179"/>
      <c r="M132" s="180"/>
      <c r="N132" s="181"/>
      <c r="O132" s="181"/>
      <c r="P132" s="182">
        <f>P133</f>
        <v>0</v>
      </c>
      <c r="Q132" s="181"/>
      <c r="R132" s="182">
        <f>R133</f>
        <v>2.1000000000000001E-2</v>
      </c>
      <c r="S132" s="181"/>
      <c r="T132" s="183">
        <f>T133</f>
        <v>0</v>
      </c>
      <c r="AR132" s="184" t="s">
        <v>85</v>
      </c>
      <c r="AT132" s="185" t="s">
        <v>76</v>
      </c>
      <c r="AU132" s="185" t="s">
        <v>85</v>
      </c>
      <c r="AY132" s="184" t="s">
        <v>292</v>
      </c>
      <c r="BK132" s="186">
        <f>BK133</f>
        <v>0</v>
      </c>
    </row>
    <row r="133" spans="1:65" s="2" customFormat="1" ht="33" customHeight="1">
      <c r="A133" s="35"/>
      <c r="B133" s="36"/>
      <c r="C133" s="189" t="s">
        <v>120</v>
      </c>
      <c r="D133" s="189" t="s">
        <v>294</v>
      </c>
      <c r="E133" s="190" t="s">
        <v>2956</v>
      </c>
      <c r="F133" s="191" t="s">
        <v>2957</v>
      </c>
      <c r="G133" s="192" t="s">
        <v>407</v>
      </c>
      <c r="H133" s="193">
        <v>1050</v>
      </c>
      <c r="I133" s="194"/>
      <c r="J133" s="195">
        <f>ROUND(I133*H133,2)</f>
        <v>0</v>
      </c>
      <c r="K133" s="191" t="s">
        <v>1</v>
      </c>
      <c r="L133" s="40"/>
      <c r="M133" s="196" t="s">
        <v>1</v>
      </c>
      <c r="N133" s="197" t="s">
        <v>43</v>
      </c>
      <c r="O133" s="72"/>
      <c r="P133" s="198">
        <f>O133*H133</f>
        <v>0</v>
      </c>
      <c r="Q133" s="198">
        <v>2.0000000000000002E-5</v>
      </c>
      <c r="R133" s="198">
        <f>Q133*H133</f>
        <v>2.1000000000000001E-2</v>
      </c>
      <c r="S133" s="198">
        <v>0</v>
      </c>
      <c r="T133" s="199">
        <f>S133*H133</f>
        <v>0</v>
      </c>
      <c r="U133" s="35"/>
      <c r="V133" s="35"/>
      <c r="W133" s="35"/>
      <c r="X133" s="35"/>
      <c r="Y133" s="35"/>
      <c r="Z133" s="35"/>
      <c r="AA133" s="35"/>
      <c r="AB133" s="35"/>
      <c r="AC133" s="35"/>
      <c r="AD133" s="35"/>
      <c r="AE133" s="35"/>
      <c r="AR133" s="200" t="s">
        <v>299</v>
      </c>
      <c r="AT133" s="200" t="s">
        <v>294</v>
      </c>
      <c r="AU133" s="200" t="s">
        <v>120</v>
      </c>
      <c r="AY133" s="18" t="s">
        <v>292</v>
      </c>
      <c r="BE133" s="201">
        <f>IF(N133="základní",J133,0)</f>
        <v>0</v>
      </c>
      <c r="BF133" s="201">
        <f>IF(N133="snížená",J133,0)</f>
        <v>0</v>
      </c>
      <c r="BG133" s="201">
        <f>IF(N133="zákl. přenesená",J133,0)</f>
        <v>0</v>
      </c>
      <c r="BH133" s="201">
        <f>IF(N133="sníž. přenesená",J133,0)</f>
        <v>0</v>
      </c>
      <c r="BI133" s="201">
        <f>IF(N133="nulová",J133,0)</f>
        <v>0</v>
      </c>
      <c r="BJ133" s="18" t="s">
        <v>120</v>
      </c>
      <c r="BK133" s="201">
        <f>ROUND(I133*H133,2)</f>
        <v>0</v>
      </c>
      <c r="BL133" s="18" t="s">
        <v>299</v>
      </c>
      <c r="BM133" s="200" t="s">
        <v>2958</v>
      </c>
    </row>
    <row r="134" spans="1:65" s="12" customFormat="1" ht="22.9" customHeight="1">
      <c r="B134" s="173"/>
      <c r="C134" s="174"/>
      <c r="D134" s="175" t="s">
        <v>76</v>
      </c>
      <c r="E134" s="187" t="s">
        <v>341</v>
      </c>
      <c r="F134" s="187" t="s">
        <v>913</v>
      </c>
      <c r="G134" s="174"/>
      <c r="H134" s="174"/>
      <c r="I134" s="177"/>
      <c r="J134" s="188">
        <f>BK134</f>
        <v>0</v>
      </c>
      <c r="K134" s="174"/>
      <c r="L134" s="179"/>
      <c r="M134" s="180"/>
      <c r="N134" s="181"/>
      <c r="O134" s="181"/>
      <c r="P134" s="182">
        <f>SUM(P135:P150)</f>
        <v>0</v>
      </c>
      <c r="Q134" s="181"/>
      <c r="R134" s="182">
        <f>SUM(R135:R150)</f>
        <v>6.4914923000000009</v>
      </c>
      <c r="S134" s="181"/>
      <c r="T134" s="183">
        <f>SUM(T135:T150)</f>
        <v>0</v>
      </c>
      <c r="AR134" s="184" t="s">
        <v>85</v>
      </c>
      <c r="AT134" s="185" t="s">
        <v>76</v>
      </c>
      <c r="AU134" s="185" t="s">
        <v>85</v>
      </c>
      <c r="AY134" s="184" t="s">
        <v>292</v>
      </c>
      <c r="BK134" s="186">
        <f>SUM(BK135:BK150)</f>
        <v>0</v>
      </c>
    </row>
    <row r="135" spans="1:65" s="2" customFormat="1" ht="24.2" customHeight="1">
      <c r="A135" s="35"/>
      <c r="B135" s="36"/>
      <c r="C135" s="246" t="s">
        <v>317</v>
      </c>
      <c r="D135" s="246" t="s">
        <v>626</v>
      </c>
      <c r="E135" s="247" t="s">
        <v>2959</v>
      </c>
      <c r="F135" s="248" t="s">
        <v>2960</v>
      </c>
      <c r="G135" s="249" t="s">
        <v>297</v>
      </c>
      <c r="H135" s="250">
        <v>793.38599999999997</v>
      </c>
      <c r="I135" s="251"/>
      <c r="J135" s="252">
        <f>ROUND(I135*H135,2)</f>
        <v>0</v>
      </c>
      <c r="K135" s="248" t="s">
        <v>1</v>
      </c>
      <c r="L135" s="253"/>
      <c r="M135" s="254" t="s">
        <v>1</v>
      </c>
      <c r="N135" s="255" t="s">
        <v>43</v>
      </c>
      <c r="O135" s="72"/>
      <c r="P135" s="198">
        <f>O135*H135</f>
        <v>0</v>
      </c>
      <c r="Q135" s="198">
        <v>1.5499999999999999E-3</v>
      </c>
      <c r="R135" s="198">
        <f>Q135*H135</f>
        <v>1.2297483</v>
      </c>
      <c r="S135" s="198">
        <v>0</v>
      </c>
      <c r="T135" s="199">
        <f>S135*H135</f>
        <v>0</v>
      </c>
      <c r="U135" s="35"/>
      <c r="V135" s="35"/>
      <c r="W135" s="35"/>
      <c r="X135" s="35"/>
      <c r="Y135" s="35"/>
      <c r="Z135" s="35"/>
      <c r="AA135" s="35"/>
      <c r="AB135" s="35"/>
      <c r="AC135" s="35"/>
      <c r="AD135" s="35"/>
      <c r="AE135" s="35"/>
      <c r="AR135" s="200" t="s">
        <v>357</v>
      </c>
      <c r="AT135" s="200" t="s">
        <v>626</v>
      </c>
      <c r="AU135" s="200" t="s">
        <v>120</v>
      </c>
      <c r="AY135" s="18" t="s">
        <v>292</v>
      </c>
      <c r="BE135" s="201">
        <f>IF(N135="základní",J135,0)</f>
        <v>0</v>
      </c>
      <c r="BF135" s="201">
        <f>IF(N135="snížená",J135,0)</f>
        <v>0</v>
      </c>
      <c r="BG135" s="201">
        <f>IF(N135="zákl. přenesená",J135,0)</f>
        <v>0</v>
      </c>
      <c r="BH135" s="201">
        <f>IF(N135="sníž. přenesená",J135,0)</f>
        <v>0</v>
      </c>
      <c r="BI135" s="201">
        <f>IF(N135="nulová",J135,0)</f>
        <v>0</v>
      </c>
      <c r="BJ135" s="18" t="s">
        <v>120</v>
      </c>
      <c r="BK135" s="201">
        <f>ROUND(I135*H135,2)</f>
        <v>0</v>
      </c>
      <c r="BL135" s="18" t="s">
        <v>299</v>
      </c>
      <c r="BM135" s="200" t="s">
        <v>2961</v>
      </c>
    </row>
    <row r="136" spans="1:65" s="14" customFormat="1" ht="11.25">
      <c r="B136" s="213"/>
      <c r="C136" s="214"/>
      <c r="D136" s="204" t="s">
        <v>301</v>
      </c>
      <c r="E136" s="214"/>
      <c r="F136" s="216" t="s">
        <v>2962</v>
      </c>
      <c r="G136" s="214"/>
      <c r="H136" s="217">
        <v>793.38599999999997</v>
      </c>
      <c r="I136" s="218"/>
      <c r="J136" s="214"/>
      <c r="K136" s="214"/>
      <c r="L136" s="219"/>
      <c r="M136" s="220"/>
      <c r="N136" s="221"/>
      <c r="O136" s="221"/>
      <c r="P136" s="221"/>
      <c r="Q136" s="221"/>
      <c r="R136" s="221"/>
      <c r="S136" s="221"/>
      <c r="T136" s="222"/>
      <c r="AT136" s="223" t="s">
        <v>301</v>
      </c>
      <c r="AU136" s="223" t="s">
        <v>120</v>
      </c>
      <c r="AV136" s="14" t="s">
        <v>120</v>
      </c>
      <c r="AW136" s="14" t="s">
        <v>4</v>
      </c>
      <c r="AX136" s="14" t="s">
        <v>85</v>
      </c>
      <c r="AY136" s="223" t="s">
        <v>292</v>
      </c>
    </row>
    <row r="137" spans="1:65" s="2" customFormat="1" ht="16.5" customHeight="1">
      <c r="A137" s="35"/>
      <c r="B137" s="36"/>
      <c r="C137" s="189" t="s">
        <v>299</v>
      </c>
      <c r="D137" s="189" t="s">
        <v>294</v>
      </c>
      <c r="E137" s="190" t="s">
        <v>2963</v>
      </c>
      <c r="F137" s="191" t="s">
        <v>2964</v>
      </c>
      <c r="G137" s="192" t="s">
        <v>407</v>
      </c>
      <c r="H137" s="193">
        <v>271.44</v>
      </c>
      <c r="I137" s="194"/>
      <c r="J137" s="195">
        <f>ROUND(I137*H137,2)</f>
        <v>0</v>
      </c>
      <c r="K137" s="191" t="s">
        <v>1</v>
      </c>
      <c r="L137" s="40"/>
      <c r="M137" s="196" t="s">
        <v>1</v>
      </c>
      <c r="N137" s="197" t="s">
        <v>43</v>
      </c>
      <c r="O137" s="72"/>
      <c r="P137" s="198">
        <f>O137*H137</f>
        <v>0</v>
      </c>
      <c r="Q137" s="198">
        <v>1.8270000000000002E-2</v>
      </c>
      <c r="R137" s="198">
        <f>Q137*H137</f>
        <v>4.9592088000000007</v>
      </c>
      <c r="S137" s="198">
        <v>0</v>
      </c>
      <c r="T137" s="199">
        <f>S137*H137</f>
        <v>0</v>
      </c>
      <c r="U137" s="35"/>
      <c r="V137" s="35"/>
      <c r="W137" s="35"/>
      <c r="X137" s="35"/>
      <c r="Y137" s="35"/>
      <c r="Z137" s="35"/>
      <c r="AA137" s="35"/>
      <c r="AB137" s="35"/>
      <c r="AC137" s="35"/>
      <c r="AD137" s="35"/>
      <c r="AE137" s="35"/>
      <c r="AR137" s="200" t="s">
        <v>299</v>
      </c>
      <c r="AT137" s="200" t="s">
        <v>294</v>
      </c>
      <c r="AU137" s="200" t="s">
        <v>120</v>
      </c>
      <c r="AY137" s="18" t="s">
        <v>292</v>
      </c>
      <c r="BE137" s="201">
        <f>IF(N137="základní",J137,0)</f>
        <v>0</v>
      </c>
      <c r="BF137" s="201">
        <f>IF(N137="snížená",J137,0)</f>
        <v>0</v>
      </c>
      <c r="BG137" s="201">
        <f>IF(N137="zákl. přenesená",J137,0)</f>
        <v>0</v>
      </c>
      <c r="BH137" s="201">
        <f>IF(N137="sníž. přenesená",J137,0)</f>
        <v>0</v>
      </c>
      <c r="BI137" s="201">
        <f>IF(N137="nulová",J137,0)</f>
        <v>0</v>
      </c>
      <c r="BJ137" s="18" t="s">
        <v>120</v>
      </c>
      <c r="BK137" s="201">
        <f>ROUND(I137*H137,2)</f>
        <v>0</v>
      </c>
      <c r="BL137" s="18" t="s">
        <v>299</v>
      </c>
      <c r="BM137" s="200" t="s">
        <v>2965</v>
      </c>
    </row>
    <row r="138" spans="1:65" s="13" customFormat="1" ht="11.25">
      <c r="B138" s="202"/>
      <c r="C138" s="203"/>
      <c r="D138" s="204" t="s">
        <v>301</v>
      </c>
      <c r="E138" s="205" t="s">
        <v>1</v>
      </c>
      <c r="F138" s="206" t="s">
        <v>2966</v>
      </c>
      <c r="G138" s="203"/>
      <c r="H138" s="205" t="s">
        <v>1</v>
      </c>
      <c r="I138" s="207"/>
      <c r="J138" s="203"/>
      <c r="K138" s="203"/>
      <c r="L138" s="208"/>
      <c r="M138" s="209"/>
      <c r="N138" s="210"/>
      <c r="O138" s="210"/>
      <c r="P138" s="210"/>
      <c r="Q138" s="210"/>
      <c r="R138" s="210"/>
      <c r="S138" s="210"/>
      <c r="T138" s="211"/>
      <c r="AT138" s="212" t="s">
        <v>301</v>
      </c>
      <c r="AU138" s="212" t="s">
        <v>120</v>
      </c>
      <c r="AV138" s="13" t="s">
        <v>85</v>
      </c>
      <c r="AW138" s="13" t="s">
        <v>32</v>
      </c>
      <c r="AX138" s="13" t="s">
        <v>77</v>
      </c>
      <c r="AY138" s="212" t="s">
        <v>292</v>
      </c>
    </row>
    <row r="139" spans="1:65" s="14" customFormat="1" ht="11.25">
      <c r="B139" s="213"/>
      <c r="C139" s="214"/>
      <c r="D139" s="204" t="s">
        <v>301</v>
      </c>
      <c r="E139" s="215" t="s">
        <v>1</v>
      </c>
      <c r="F139" s="216" t="s">
        <v>2967</v>
      </c>
      <c r="G139" s="214"/>
      <c r="H139" s="217">
        <v>177.44</v>
      </c>
      <c r="I139" s="218"/>
      <c r="J139" s="214"/>
      <c r="K139" s="214"/>
      <c r="L139" s="219"/>
      <c r="M139" s="220"/>
      <c r="N139" s="221"/>
      <c r="O139" s="221"/>
      <c r="P139" s="221"/>
      <c r="Q139" s="221"/>
      <c r="R139" s="221"/>
      <c r="S139" s="221"/>
      <c r="T139" s="222"/>
      <c r="AT139" s="223" t="s">
        <v>301</v>
      </c>
      <c r="AU139" s="223" t="s">
        <v>120</v>
      </c>
      <c r="AV139" s="14" t="s">
        <v>120</v>
      </c>
      <c r="AW139" s="14" t="s">
        <v>32</v>
      </c>
      <c r="AX139" s="14" t="s">
        <v>77</v>
      </c>
      <c r="AY139" s="223" t="s">
        <v>292</v>
      </c>
    </row>
    <row r="140" spans="1:65" s="14" customFormat="1" ht="11.25">
      <c r="B140" s="213"/>
      <c r="C140" s="214"/>
      <c r="D140" s="204" t="s">
        <v>301</v>
      </c>
      <c r="E140" s="215" t="s">
        <v>1</v>
      </c>
      <c r="F140" s="216" t="s">
        <v>2968</v>
      </c>
      <c r="G140" s="214"/>
      <c r="H140" s="217">
        <v>94</v>
      </c>
      <c r="I140" s="218"/>
      <c r="J140" s="214"/>
      <c r="K140" s="214"/>
      <c r="L140" s="219"/>
      <c r="M140" s="220"/>
      <c r="N140" s="221"/>
      <c r="O140" s="221"/>
      <c r="P140" s="221"/>
      <c r="Q140" s="221"/>
      <c r="R140" s="221"/>
      <c r="S140" s="221"/>
      <c r="T140" s="222"/>
      <c r="AT140" s="223" t="s">
        <v>301</v>
      </c>
      <c r="AU140" s="223" t="s">
        <v>120</v>
      </c>
      <c r="AV140" s="14" t="s">
        <v>120</v>
      </c>
      <c r="AW140" s="14" t="s">
        <v>32</v>
      </c>
      <c r="AX140" s="14" t="s">
        <v>77</v>
      </c>
      <c r="AY140" s="223" t="s">
        <v>292</v>
      </c>
    </row>
    <row r="141" spans="1:65" s="15" customFormat="1" ht="11.25">
      <c r="B141" s="224"/>
      <c r="C141" s="225"/>
      <c r="D141" s="204" t="s">
        <v>301</v>
      </c>
      <c r="E141" s="226" t="s">
        <v>1</v>
      </c>
      <c r="F141" s="227" t="s">
        <v>304</v>
      </c>
      <c r="G141" s="225"/>
      <c r="H141" s="228">
        <v>271.44</v>
      </c>
      <c r="I141" s="229"/>
      <c r="J141" s="225"/>
      <c r="K141" s="225"/>
      <c r="L141" s="230"/>
      <c r="M141" s="231"/>
      <c r="N141" s="232"/>
      <c r="O141" s="232"/>
      <c r="P141" s="232"/>
      <c r="Q141" s="232"/>
      <c r="R141" s="232"/>
      <c r="S141" s="232"/>
      <c r="T141" s="233"/>
      <c r="AT141" s="234" t="s">
        <v>301</v>
      </c>
      <c r="AU141" s="234" t="s">
        <v>120</v>
      </c>
      <c r="AV141" s="15" t="s">
        <v>299</v>
      </c>
      <c r="AW141" s="15" t="s">
        <v>32</v>
      </c>
      <c r="AX141" s="15" t="s">
        <v>85</v>
      </c>
      <c r="AY141" s="234" t="s">
        <v>292</v>
      </c>
    </row>
    <row r="142" spans="1:65" s="2" customFormat="1" ht="24.2" customHeight="1">
      <c r="A142" s="35"/>
      <c r="B142" s="36"/>
      <c r="C142" s="246" t="s">
        <v>341</v>
      </c>
      <c r="D142" s="246" t="s">
        <v>626</v>
      </c>
      <c r="E142" s="247" t="s">
        <v>2969</v>
      </c>
      <c r="F142" s="248" t="s">
        <v>2960</v>
      </c>
      <c r="G142" s="249" t="s">
        <v>407</v>
      </c>
      <c r="H142" s="250">
        <v>195.184</v>
      </c>
      <c r="I142" s="251"/>
      <c r="J142" s="252">
        <f>ROUND(I142*H142,2)</f>
        <v>0</v>
      </c>
      <c r="K142" s="248" t="s">
        <v>1</v>
      </c>
      <c r="L142" s="253"/>
      <c r="M142" s="254" t="s">
        <v>1</v>
      </c>
      <c r="N142" s="255" t="s">
        <v>43</v>
      </c>
      <c r="O142" s="72"/>
      <c r="P142" s="198">
        <f>O142*H142</f>
        <v>0</v>
      </c>
      <c r="Q142" s="198">
        <v>1.5499999999999999E-3</v>
      </c>
      <c r="R142" s="198">
        <f>Q142*H142</f>
        <v>0.3025352</v>
      </c>
      <c r="S142" s="198">
        <v>0</v>
      </c>
      <c r="T142" s="199">
        <f>S142*H142</f>
        <v>0</v>
      </c>
      <c r="U142" s="35"/>
      <c r="V142" s="35"/>
      <c r="W142" s="35"/>
      <c r="X142" s="35"/>
      <c r="Y142" s="35"/>
      <c r="Z142" s="35"/>
      <c r="AA142" s="35"/>
      <c r="AB142" s="35"/>
      <c r="AC142" s="35"/>
      <c r="AD142" s="35"/>
      <c r="AE142" s="35"/>
      <c r="AR142" s="200" t="s">
        <v>357</v>
      </c>
      <c r="AT142" s="200" t="s">
        <v>626</v>
      </c>
      <c r="AU142" s="200" t="s">
        <v>120</v>
      </c>
      <c r="AY142" s="18" t="s">
        <v>292</v>
      </c>
      <c r="BE142" s="201">
        <f>IF(N142="základní",J142,0)</f>
        <v>0</v>
      </c>
      <c r="BF142" s="201">
        <f>IF(N142="snížená",J142,0)</f>
        <v>0</v>
      </c>
      <c r="BG142" s="201">
        <f>IF(N142="zákl. přenesená",J142,0)</f>
        <v>0</v>
      </c>
      <c r="BH142" s="201">
        <f>IF(N142="sníž. přenesená",J142,0)</f>
        <v>0</v>
      </c>
      <c r="BI142" s="201">
        <f>IF(N142="nulová",J142,0)</f>
        <v>0</v>
      </c>
      <c r="BJ142" s="18" t="s">
        <v>120</v>
      </c>
      <c r="BK142" s="201">
        <f>ROUND(I142*H142,2)</f>
        <v>0</v>
      </c>
      <c r="BL142" s="18" t="s">
        <v>299</v>
      </c>
      <c r="BM142" s="200" t="s">
        <v>2970</v>
      </c>
    </row>
    <row r="143" spans="1:65" s="14" customFormat="1" ht="11.25">
      <c r="B143" s="213"/>
      <c r="C143" s="214"/>
      <c r="D143" s="204" t="s">
        <v>301</v>
      </c>
      <c r="E143" s="214"/>
      <c r="F143" s="216" t="s">
        <v>2971</v>
      </c>
      <c r="G143" s="214"/>
      <c r="H143" s="217">
        <v>195.184</v>
      </c>
      <c r="I143" s="218"/>
      <c r="J143" s="214"/>
      <c r="K143" s="214"/>
      <c r="L143" s="219"/>
      <c r="M143" s="220"/>
      <c r="N143" s="221"/>
      <c r="O143" s="221"/>
      <c r="P143" s="221"/>
      <c r="Q143" s="221"/>
      <c r="R143" s="221"/>
      <c r="S143" s="221"/>
      <c r="T143" s="222"/>
      <c r="AT143" s="223" t="s">
        <v>301</v>
      </c>
      <c r="AU143" s="223" t="s">
        <v>120</v>
      </c>
      <c r="AV143" s="14" t="s">
        <v>120</v>
      </c>
      <c r="AW143" s="14" t="s">
        <v>4</v>
      </c>
      <c r="AX143" s="14" t="s">
        <v>85</v>
      </c>
      <c r="AY143" s="223" t="s">
        <v>292</v>
      </c>
    </row>
    <row r="144" spans="1:65" s="2" customFormat="1" ht="37.9" customHeight="1">
      <c r="A144" s="35"/>
      <c r="B144" s="36"/>
      <c r="C144" s="189" t="s">
        <v>346</v>
      </c>
      <c r="D144" s="189" t="s">
        <v>294</v>
      </c>
      <c r="E144" s="190" t="s">
        <v>2972</v>
      </c>
      <c r="F144" s="191" t="s">
        <v>2973</v>
      </c>
      <c r="G144" s="192" t="s">
        <v>407</v>
      </c>
      <c r="H144" s="193">
        <v>408.1</v>
      </c>
      <c r="I144" s="194"/>
      <c r="J144" s="195">
        <f>ROUND(I144*H144,2)</f>
        <v>0</v>
      </c>
      <c r="K144" s="191" t="s">
        <v>1</v>
      </c>
      <c r="L144" s="40"/>
      <c r="M144" s="196" t="s">
        <v>1</v>
      </c>
      <c r="N144" s="197" t="s">
        <v>43</v>
      </c>
      <c r="O144" s="72"/>
      <c r="P144" s="198">
        <f>O144*H144</f>
        <v>0</v>
      </c>
      <c r="Q144" s="198">
        <v>0</v>
      </c>
      <c r="R144" s="198">
        <f>Q144*H144</f>
        <v>0</v>
      </c>
      <c r="S144" s="198">
        <v>0</v>
      </c>
      <c r="T144" s="199">
        <f>S144*H144</f>
        <v>0</v>
      </c>
      <c r="U144" s="35"/>
      <c r="V144" s="35"/>
      <c r="W144" s="35"/>
      <c r="X144" s="35"/>
      <c r="Y144" s="35"/>
      <c r="Z144" s="35"/>
      <c r="AA144" s="35"/>
      <c r="AB144" s="35"/>
      <c r="AC144" s="35"/>
      <c r="AD144" s="35"/>
      <c r="AE144" s="35"/>
      <c r="AR144" s="200" t="s">
        <v>299</v>
      </c>
      <c r="AT144" s="200" t="s">
        <v>294</v>
      </c>
      <c r="AU144" s="200" t="s">
        <v>120</v>
      </c>
      <c r="AY144" s="18" t="s">
        <v>292</v>
      </c>
      <c r="BE144" s="201">
        <f>IF(N144="základní",J144,0)</f>
        <v>0</v>
      </c>
      <c r="BF144" s="201">
        <f>IF(N144="snížená",J144,0)</f>
        <v>0</v>
      </c>
      <c r="BG144" s="201">
        <f>IF(N144="zákl. přenesená",J144,0)</f>
        <v>0</v>
      </c>
      <c r="BH144" s="201">
        <f>IF(N144="sníž. přenesená",J144,0)</f>
        <v>0</v>
      </c>
      <c r="BI144" s="201">
        <f>IF(N144="nulová",J144,0)</f>
        <v>0</v>
      </c>
      <c r="BJ144" s="18" t="s">
        <v>120</v>
      </c>
      <c r="BK144" s="201">
        <f>ROUND(I144*H144,2)</f>
        <v>0</v>
      </c>
      <c r="BL144" s="18" t="s">
        <v>299</v>
      </c>
      <c r="BM144" s="200" t="s">
        <v>2974</v>
      </c>
    </row>
    <row r="145" spans="1:65" s="14" customFormat="1" ht="22.5">
      <c r="B145" s="213"/>
      <c r="C145" s="214"/>
      <c r="D145" s="204" t="s">
        <v>301</v>
      </c>
      <c r="E145" s="215" t="s">
        <v>1</v>
      </c>
      <c r="F145" s="216" t="s">
        <v>2975</v>
      </c>
      <c r="G145" s="214"/>
      <c r="H145" s="217">
        <v>86.25</v>
      </c>
      <c r="I145" s="218"/>
      <c r="J145" s="214"/>
      <c r="K145" s="214"/>
      <c r="L145" s="219"/>
      <c r="M145" s="220"/>
      <c r="N145" s="221"/>
      <c r="O145" s="221"/>
      <c r="P145" s="221"/>
      <c r="Q145" s="221"/>
      <c r="R145" s="221"/>
      <c r="S145" s="221"/>
      <c r="T145" s="222"/>
      <c r="AT145" s="223" t="s">
        <v>301</v>
      </c>
      <c r="AU145" s="223" t="s">
        <v>120</v>
      </c>
      <c r="AV145" s="14" t="s">
        <v>120</v>
      </c>
      <c r="AW145" s="14" t="s">
        <v>32</v>
      </c>
      <c r="AX145" s="14" t="s">
        <v>77</v>
      </c>
      <c r="AY145" s="223" t="s">
        <v>292</v>
      </c>
    </row>
    <row r="146" spans="1:65" s="14" customFormat="1" ht="22.5">
      <c r="B146" s="213"/>
      <c r="C146" s="214"/>
      <c r="D146" s="204" t="s">
        <v>301</v>
      </c>
      <c r="E146" s="215" t="s">
        <v>1</v>
      </c>
      <c r="F146" s="216" t="s">
        <v>2976</v>
      </c>
      <c r="G146" s="214"/>
      <c r="H146" s="217">
        <v>86.25</v>
      </c>
      <c r="I146" s="218"/>
      <c r="J146" s="214"/>
      <c r="K146" s="214"/>
      <c r="L146" s="219"/>
      <c r="M146" s="220"/>
      <c r="N146" s="221"/>
      <c r="O146" s="221"/>
      <c r="P146" s="221"/>
      <c r="Q146" s="221"/>
      <c r="R146" s="221"/>
      <c r="S146" s="221"/>
      <c r="T146" s="222"/>
      <c r="AT146" s="223" t="s">
        <v>301</v>
      </c>
      <c r="AU146" s="223" t="s">
        <v>120</v>
      </c>
      <c r="AV146" s="14" t="s">
        <v>120</v>
      </c>
      <c r="AW146" s="14" t="s">
        <v>32</v>
      </c>
      <c r="AX146" s="14" t="s">
        <v>77</v>
      </c>
      <c r="AY146" s="223" t="s">
        <v>292</v>
      </c>
    </row>
    <row r="147" spans="1:65" s="14" customFormat="1" ht="22.5">
      <c r="B147" s="213"/>
      <c r="C147" s="214"/>
      <c r="D147" s="204" t="s">
        <v>301</v>
      </c>
      <c r="E147" s="215" t="s">
        <v>1</v>
      </c>
      <c r="F147" s="216" t="s">
        <v>2977</v>
      </c>
      <c r="G147" s="214"/>
      <c r="H147" s="217">
        <v>80.55</v>
      </c>
      <c r="I147" s="218"/>
      <c r="J147" s="214"/>
      <c r="K147" s="214"/>
      <c r="L147" s="219"/>
      <c r="M147" s="220"/>
      <c r="N147" s="221"/>
      <c r="O147" s="221"/>
      <c r="P147" s="221"/>
      <c r="Q147" s="221"/>
      <c r="R147" s="221"/>
      <c r="S147" s="221"/>
      <c r="T147" s="222"/>
      <c r="AT147" s="223" t="s">
        <v>301</v>
      </c>
      <c r="AU147" s="223" t="s">
        <v>120</v>
      </c>
      <c r="AV147" s="14" t="s">
        <v>120</v>
      </c>
      <c r="AW147" s="14" t="s">
        <v>32</v>
      </c>
      <c r="AX147" s="14" t="s">
        <v>77</v>
      </c>
      <c r="AY147" s="223" t="s">
        <v>292</v>
      </c>
    </row>
    <row r="148" spans="1:65" s="14" customFormat="1" ht="22.5">
      <c r="B148" s="213"/>
      <c r="C148" s="214"/>
      <c r="D148" s="204" t="s">
        <v>301</v>
      </c>
      <c r="E148" s="215" t="s">
        <v>1</v>
      </c>
      <c r="F148" s="216" t="s">
        <v>2978</v>
      </c>
      <c r="G148" s="214"/>
      <c r="H148" s="217">
        <v>76.5</v>
      </c>
      <c r="I148" s="218"/>
      <c r="J148" s="214"/>
      <c r="K148" s="214"/>
      <c r="L148" s="219"/>
      <c r="M148" s="220"/>
      <c r="N148" s="221"/>
      <c r="O148" s="221"/>
      <c r="P148" s="221"/>
      <c r="Q148" s="221"/>
      <c r="R148" s="221"/>
      <c r="S148" s="221"/>
      <c r="T148" s="222"/>
      <c r="AT148" s="223" t="s">
        <v>301</v>
      </c>
      <c r="AU148" s="223" t="s">
        <v>120</v>
      </c>
      <c r="AV148" s="14" t="s">
        <v>120</v>
      </c>
      <c r="AW148" s="14" t="s">
        <v>32</v>
      </c>
      <c r="AX148" s="14" t="s">
        <v>77</v>
      </c>
      <c r="AY148" s="223" t="s">
        <v>292</v>
      </c>
    </row>
    <row r="149" spans="1:65" s="14" customFormat="1" ht="11.25">
      <c r="B149" s="213"/>
      <c r="C149" s="214"/>
      <c r="D149" s="204" t="s">
        <v>301</v>
      </c>
      <c r="E149" s="215" t="s">
        <v>1</v>
      </c>
      <c r="F149" s="216" t="s">
        <v>2979</v>
      </c>
      <c r="G149" s="214"/>
      <c r="H149" s="217">
        <v>78.55</v>
      </c>
      <c r="I149" s="218"/>
      <c r="J149" s="214"/>
      <c r="K149" s="214"/>
      <c r="L149" s="219"/>
      <c r="M149" s="220"/>
      <c r="N149" s="221"/>
      <c r="O149" s="221"/>
      <c r="P149" s="221"/>
      <c r="Q149" s="221"/>
      <c r="R149" s="221"/>
      <c r="S149" s="221"/>
      <c r="T149" s="222"/>
      <c r="AT149" s="223" t="s">
        <v>301</v>
      </c>
      <c r="AU149" s="223" t="s">
        <v>120</v>
      </c>
      <c r="AV149" s="14" t="s">
        <v>120</v>
      </c>
      <c r="AW149" s="14" t="s">
        <v>32</v>
      </c>
      <c r="AX149" s="14" t="s">
        <v>77</v>
      </c>
      <c r="AY149" s="223" t="s">
        <v>292</v>
      </c>
    </row>
    <row r="150" spans="1:65" s="15" customFormat="1" ht="11.25">
      <c r="B150" s="224"/>
      <c r="C150" s="225"/>
      <c r="D150" s="204" t="s">
        <v>301</v>
      </c>
      <c r="E150" s="226" t="s">
        <v>1</v>
      </c>
      <c r="F150" s="227" t="s">
        <v>304</v>
      </c>
      <c r="G150" s="225"/>
      <c r="H150" s="228">
        <v>408.1</v>
      </c>
      <c r="I150" s="229"/>
      <c r="J150" s="225"/>
      <c r="K150" s="225"/>
      <c r="L150" s="230"/>
      <c r="M150" s="231"/>
      <c r="N150" s="232"/>
      <c r="O150" s="232"/>
      <c r="P150" s="232"/>
      <c r="Q150" s="232"/>
      <c r="R150" s="232"/>
      <c r="S150" s="232"/>
      <c r="T150" s="233"/>
      <c r="AT150" s="234" t="s">
        <v>301</v>
      </c>
      <c r="AU150" s="234" t="s">
        <v>120</v>
      </c>
      <c r="AV150" s="15" t="s">
        <v>299</v>
      </c>
      <c r="AW150" s="15" t="s">
        <v>32</v>
      </c>
      <c r="AX150" s="15" t="s">
        <v>85</v>
      </c>
      <c r="AY150" s="234" t="s">
        <v>292</v>
      </c>
    </row>
    <row r="151" spans="1:65" s="12" customFormat="1" ht="22.9" customHeight="1">
      <c r="B151" s="173"/>
      <c r="C151" s="174"/>
      <c r="D151" s="175" t="s">
        <v>76</v>
      </c>
      <c r="E151" s="187" t="s">
        <v>362</v>
      </c>
      <c r="F151" s="187" t="s">
        <v>1435</v>
      </c>
      <c r="G151" s="174"/>
      <c r="H151" s="174"/>
      <c r="I151" s="177"/>
      <c r="J151" s="188">
        <f>BK151</f>
        <v>0</v>
      </c>
      <c r="K151" s="174"/>
      <c r="L151" s="179"/>
      <c r="M151" s="180"/>
      <c r="N151" s="181"/>
      <c r="O151" s="181"/>
      <c r="P151" s="182">
        <f>SUM(P152:P310)</f>
        <v>0</v>
      </c>
      <c r="Q151" s="181"/>
      <c r="R151" s="182">
        <f>SUM(R152:R310)</f>
        <v>0</v>
      </c>
      <c r="S151" s="181"/>
      <c r="T151" s="183">
        <f>SUM(T152:T310)</f>
        <v>0</v>
      </c>
      <c r="AR151" s="184" t="s">
        <v>85</v>
      </c>
      <c r="AT151" s="185" t="s">
        <v>76</v>
      </c>
      <c r="AU151" s="185" t="s">
        <v>85</v>
      </c>
      <c r="AY151" s="184" t="s">
        <v>292</v>
      </c>
      <c r="BK151" s="186">
        <f>SUM(BK152:BK310)</f>
        <v>0</v>
      </c>
    </row>
    <row r="152" spans="1:65" s="2" customFormat="1" ht="16.5" customHeight="1">
      <c r="A152" s="35"/>
      <c r="B152" s="36"/>
      <c r="C152" s="189" t="s">
        <v>352</v>
      </c>
      <c r="D152" s="189" t="s">
        <v>294</v>
      </c>
      <c r="E152" s="190" t="s">
        <v>2980</v>
      </c>
      <c r="F152" s="191" t="s">
        <v>2981</v>
      </c>
      <c r="G152" s="192" t="s">
        <v>337</v>
      </c>
      <c r="H152" s="193">
        <v>350</v>
      </c>
      <c r="I152" s="194"/>
      <c r="J152" s="195">
        <f>ROUND(I152*H152,2)</f>
        <v>0</v>
      </c>
      <c r="K152" s="191" t="s">
        <v>1</v>
      </c>
      <c r="L152" s="40"/>
      <c r="M152" s="196" t="s">
        <v>1</v>
      </c>
      <c r="N152" s="197" t="s">
        <v>43</v>
      </c>
      <c r="O152" s="72"/>
      <c r="P152" s="198">
        <f>O152*H152</f>
        <v>0</v>
      </c>
      <c r="Q152" s="198">
        <v>0</v>
      </c>
      <c r="R152" s="198">
        <f>Q152*H152</f>
        <v>0</v>
      </c>
      <c r="S152" s="198">
        <v>0</v>
      </c>
      <c r="T152" s="199">
        <f>S152*H152</f>
        <v>0</v>
      </c>
      <c r="U152" s="35"/>
      <c r="V152" s="35"/>
      <c r="W152" s="35"/>
      <c r="X152" s="35"/>
      <c r="Y152" s="35"/>
      <c r="Z152" s="35"/>
      <c r="AA152" s="35"/>
      <c r="AB152" s="35"/>
      <c r="AC152" s="35"/>
      <c r="AD152" s="35"/>
      <c r="AE152" s="35"/>
      <c r="AR152" s="200" t="s">
        <v>299</v>
      </c>
      <c r="AT152" s="200" t="s">
        <v>294</v>
      </c>
      <c r="AU152" s="200" t="s">
        <v>120</v>
      </c>
      <c r="AY152" s="18" t="s">
        <v>292</v>
      </c>
      <c r="BE152" s="201">
        <f>IF(N152="základní",J152,0)</f>
        <v>0</v>
      </c>
      <c r="BF152" s="201">
        <f>IF(N152="snížená",J152,0)</f>
        <v>0</v>
      </c>
      <c r="BG152" s="201">
        <f>IF(N152="zákl. přenesená",J152,0)</f>
        <v>0</v>
      </c>
      <c r="BH152" s="201">
        <f>IF(N152="sníž. přenesená",J152,0)</f>
        <v>0</v>
      </c>
      <c r="BI152" s="201">
        <f>IF(N152="nulová",J152,0)</f>
        <v>0</v>
      </c>
      <c r="BJ152" s="18" t="s">
        <v>120</v>
      </c>
      <c r="BK152" s="201">
        <f>ROUND(I152*H152,2)</f>
        <v>0</v>
      </c>
      <c r="BL152" s="18" t="s">
        <v>299</v>
      </c>
      <c r="BM152" s="200" t="s">
        <v>2982</v>
      </c>
    </row>
    <row r="153" spans="1:65" s="2" customFormat="1" ht="33" customHeight="1">
      <c r="A153" s="35"/>
      <c r="B153" s="36"/>
      <c r="C153" s="189" t="s">
        <v>357</v>
      </c>
      <c r="D153" s="189" t="s">
        <v>294</v>
      </c>
      <c r="E153" s="190" t="s">
        <v>2983</v>
      </c>
      <c r="F153" s="191" t="s">
        <v>2984</v>
      </c>
      <c r="G153" s="192" t="s">
        <v>2985</v>
      </c>
      <c r="H153" s="193">
        <v>1</v>
      </c>
      <c r="I153" s="194"/>
      <c r="J153" s="195">
        <f>ROUND(I153*H153,2)</f>
        <v>0</v>
      </c>
      <c r="K153" s="191" t="s">
        <v>1</v>
      </c>
      <c r="L153" s="40"/>
      <c r="M153" s="196" t="s">
        <v>1</v>
      </c>
      <c r="N153" s="197" t="s">
        <v>43</v>
      </c>
      <c r="O153" s="72"/>
      <c r="P153" s="198">
        <f>O153*H153</f>
        <v>0</v>
      </c>
      <c r="Q153" s="198">
        <v>0</v>
      </c>
      <c r="R153" s="198">
        <f>Q153*H153</f>
        <v>0</v>
      </c>
      <c r="S153" s="198">
        <v>0</v>
      </c>
      <c r="T153" s="199">
        <f>S153*H153</f>
        <v>0</v>
      </c>
      <c r="U153" s="35"/>
      <c r="V153" s="35"/>
      <c r="W153" s="35"/>
      <c r="X153" s="35"/>
      <c r="Y153" s="35"/>
      <c r="Z153" s="35"/>
      <c r="AA153" s="35"/>
      <c r="AB153" s="35"/>
      <c r="AC153" s="35"/>
      <c r="AD153" s="35"/>
      <c r="AE153" s="35"/>
      <c r="AR153" s="200" t="s">
        <v>299</v>
      </c>
      <c r="AT153" s="200" t="s">
        <v>294</v>
      </c>
      <c r="AU153" s="200" t="s">
        <v>120</v>
      </c>
      <c r="AY153" s="18" t="s">
        <v>292</v>
      </c>
      <c r="BE153" s="201">
        <f>IF(N153="základní",J153,0)</f>
        <v>0</v>
      </c>
      <c r="BF153" s="201">
        <f>IF(N153="snížená",J153,0)</f>
        <v>0</v>
      </c>
      <c r="BG153" s="201">
        <f>IF(N153="zákl. přenesená",J153,0)</f>
        <v>0</v>
      </c>
      <c r="BH153" s="201">
        <f>IF(N153="sníž. přenesená",J153,0)</f>
        <v>0</v>
      </c>
      <c r="BI153" s="201">
        <f>IF(N153="nulová",J153,0)</f>
        <v>0</v>
      </c>
      <c r="BJ153" s="18" t="s">
        <v>120</v>
      </c>
      <c r="BK153" s="201">
        <f>ROUND(I153*H153,2)</f>
        <v>0</v>
      </c>
      <c r="BL153" s="18" t="s">
        <v>299</v>
      </c>
      <c r="BM153" s="200" t="s">
        <v>2986</v>
      </c>
    </row>
    <row r="154" spans="1:65" s="2" customFormat="1" ht="24.2" customHeight="1">
      <c r="A154" s="35"/>
      <c r="B154" s="36"/>
      <c r="C154" s="189" t="s">
        <v>362</v>
      </c>
      <c r="D154" s="189" t="s">
        <v>294</v>
      </c>
      <c r="E154" s="190" t="s">
        <v>2987</v>
      </c>
      <c r="F154" s="191" t="s">
        <v>2988</v>
      </c>
      <c r="G154" s="192" t="s">
        <v>407</v>
      </c>
      <c r="H154" s="193">
        <v>403.66399999999999</v>
      </c>
      <c r="I154" s="194"/>
      <c r="J154" s="195">
        <f>ROUND(I154*H154,2)</f>
        <v>0</v>
      </c>
      <c r="K154" s="191" t="s">
        <v>1</v>
      </c>
      <c r="L154" s="40"/>
      <c r="M154" s="196" t="s">
        <v>1</v>
      </c>
      <c r="N154" s="197" t="s">
        <v>43</v>
      </c>
      <c r="O154" s="72"/>
      <c r="P154" s="198">
        <f>O154*H154</f>
        <v>0</v>
      </c>
      <c r="Q154" s="198">
        <v>0</v>
      </c>
      <c r="R154" s="198">
        <f>Q154*H154</f>
        <v>0</v>
      </c>
      <c r="S154" s="198">
        <v>0</v>
      </c>
      <c r="T154" s="199">
        <f>S154*H154</f>
        <v>0</v>
      </c>
      <c r="U154" s="35"/>
      <c r="V154" s="35"/>
      <c r="W154" s="35"/>
      <c r="X154" s="35"/>
      <c r="Y154" s="35"/>
      <c r="Z154" s="35"/>
      <c r="AA154" s="35"/>
      <c r="AB154" s="35"/>
      <c r="AC154" s="35"/>
      <c r="AD154" s="35"/>
      <c r="AE154" s="35"/>
      <c r="AR154" s="200" t="s">
        <v>299</v>
      </c>
      <c r="AT154" s="200" t="s">
        <v>294</v>
      </c>
      <c r="AU154" s="200" t="s">
        <v>120</v>
      </c>
      <c r="AY154" s="18" t="s">
        <v>292</v>
      </c>
      <c r="BE154" s="201">
        <f>IF(N154="základní",J154,0)</f>
        <v>0</v>
      </c>
      <c r="BF154" s="201">
        <f>IF(N154="snížená",J154,0)</f>
        <v>0</v>
      </c>
      <c r="BG154" s="201">
        <f>IF(N154="zákl. přenesená",J154,0)</f>
        <v>0</v>
      </c>
      <c r="BH154" s="201">
        <f>IF(N154="sníž. přenesená",J154,0)</f>
        <v>0</v>
      </c>
      <c r="BI154" s="201">
        <f>IF(N154="nulová",J154,0)</f>
        <v>0</v>
      </c>
      <c r="BJ154" s="18" t="s">
        <v>120</v>
      </c>
      <c r="BK154" s="201">
        <f>ROUND(I154*H154,2)</f>
        <v>0</v>
      </c>
      <c r="BL154" s="18" t="s">
        <v>299</v>
      </c>
      <c r="BM154" s="200" t="s">
        <v>2989</v>
      </c>
    </row>
    <row r="155" spans="1:65" s="14" customFormat="1" ht="11.25">
      <c r="B155" s="213"/>
      <c r="C155" s="214"/>
      <c r="D155" s="204" t="s">
        <v>301</v>
      </c>
      <c r="E155" s="215" t="s">
        <v>1</v>
      </c>
      <c r="F155" s="216" t="s">
        <v>2990</v>
      </c>
      <c r="G155" s="214"/>
      <c r="H155" s="217">
        <v>3.79</v>
      </c>
      <c r="I155" s="218"/>
      <c r="J155" s="214"/>
      <c r="K155" s="214"/>
      <c r="L155" s="219"/>
      <c r="M155" s="220"/>
      <c r="N155" s="221"/>
      <c r="O155" s="221"/>
      <c r="P155" s="221"/>
      <c r="Q155" s="221"/>
      <c r="R155" s="221"/>
      <c r="S155" s="221"/>
      <c r="T155" s="222"/>
      <c r="AT155" s="223" t="s">
        <v>301</v>
      </c>
      <c r="AU155" s="223" t="s">
        <v>120</v>
      </c>
      <c r="AV155" s="14" t="s">
        <v>120</v>
      </c>
      <c r="AW155" s="14" t="s">
        <v>32</v>
      </c>
      <c r="AX155" s="14" t="s">
        <v>77</v>
      </c>
      <c r="AY155" s="223" t="s">
        <v>292</v>
      </c>
    </row>
    <row r="156" spans="1:65" s="14" customFormat="1" ht="11.25">
      <c r="B156" s="213"/>
      <c r="C156" s="214"/>
      <c r="D156" s="204" t="s">
        <v>301</v>
      </c>
      <c r="E156" s="215" t="s">
        <v>1</v>
      </c>
      <c r="F156" s="216" t="s">
        <v>2991</v>
      </c>
      <c r="G156" s="214"/>
      <c r="H156" s="217">
        <v>5.53</v>
      </c>
      <c r="I156" s="218"/>
      <c r="J156" s="214"/>
      <c r="K156" s="214"/>
      <c r="L156" s="219"/>
      <c r="M156" s="220"/>
      <c r="N156" s="221"/>
      <c r="O156" s="221"/>
      <c r="P156" s="221"/>
      <c r="Q156" s="221"/>
      <c r="R156" s="221"/>
      <c r="S156" s="221"/>
      <c r="T156" s="222"/>
      <c r="AT156" s="223" t="s">
        <v>301</v>
      </c>
      <c r="AU156" s="223" t="s">
        <v>120</v>
      </c>
      <c r="AV156" s="14" t="s">
        <v>120</v>
      </c>
      <c r="AW156" s="14" t="s">
        <v>32</v>
      </c>
      <c r="AX156" s="14" t="s">
        <v>77</v>
      </c>
      <c r="AY156" s="223" t="s">
        <v>292</v>
      </c>
    </row>
    <row r="157" spans="1:65" s="14" customFormat="1" ht="11.25">
      <c r="B157" s="213"/>
      <c r="C157" s="214"/>
      <c r="D157" s="204" t="s">
        <v>301</v>
      </c>
      <c r="E157" s="215" t="s">
        <v>1</v>
      </c>
      <c r="F157" s="216" t="s">
        <v>2992</v>
      </c>
      <c r="G157" s="214"/>
      <c r="H157" s="217">
        <v>44</v>
      </c>
      <c r="I157" s="218"/>
      <c r="J157" s="214"/>
      <c r="K157" s="214"/>
      <c r="L157" s="219"/>
      <c r="M157" s="220"/>
      <c r="N157" s="221"/>
      <c r="O157" s="221"/>
      <c r="P157" s="221"/>
      <c r="Q157" s="221"/>
      <c r="R157" s="221"/>
      <c r="S157" s="221"/>
      <c r="T157" s="222"/>
      <c r="AT157" s="223" t="s">
        <v>301</v>
      </c>
      <c r="AU157" s="223" t="s">
        <v>120</v>
      </c>
      <c r="AV157" s="14" t="s">
        <v>120</v>
      </c>
      <c r="AW157" s="14" t="s">
        <v>32</v>
      </c>
      <c r="AX157" s="14" t="s">
        <v>77</v>
      </c>
      <c r="AY157" s="223" t="s">
        <v>292</v>
      </c>
    </row>
    <row r="158" spans="1:65" s="14" customFormat="1" ht="11.25">
      <c r="B158" s="213"/>
      <c r="C158" s="214"/>
      <c r="D158" s="204" t="s">
        <v>301</v>
      </c>
      <c r="E158" s="215" t="s">
        <v>1</v>
      </c>
      <c r="F158" s="216" t="s">
        <v>2993</v>
      </c>
      <c r="G158" s="214"/>
      <c r="H158" s="217">
        <v>54</v>
      </c>
      <c r="I158" s="218"/>
      <c r="J158" s="214"/>
      <c r="K158" s="214"/>
      <c r="L158" s="219"/>
      <c r="M158" s="220"/>
      <c r="N158" s="221"/>
      <c r="O158" s="221"/>
      <c r="P158" s="221"/>
      <c r="Q158" s="221"/>
      <c r="R158" s="221"/>
      <c r="S158" s="221"/>
      <c r="T158" s="222"/>
      <c r="AT158" s="223" t="s">
        <v>301</v>
      </c>
      <c r="AU158" s="223" t="s">
        <v>120</v>
      </c>
      <c r="AV158" s="14" t="s">
        <v>120</v>
      </c>
      <c r="AW158" s="14" t="s">
        <v>32</v>
      </c>
      <c r="AX158" s="14" t="s">
        <v>77</v>
      </c>
      <c r="AY158" s="223" t="s">
        <v>292</v>
      </c>
    </row>
    <row r="159" spans="1:65" s="14" customFormat="1" ht="11.25">
      <c r="B159" s="213"/>
      <c r="C159" s="214"/>
      <c r="D159" s="204" t="s">
        <v>301</v>
      </c>
      <c r="E159" s="215" t="s">
        <v>1</v>
      </c>
      <c r="F159" s="216" t="s">
        <v>2994</v>
      </c>
      <c r="G159" s="214"/>
      <c r="H159" s="217">
        <v>57</v>
      </c>
      <c r="I159" s="218"/>
      <c r="J159" s="214"/>
      <c r="K159" s="214"/>
      <c r="L159" s="219"/>
      <c r="M159" s="220"/>
      <c r="N159" s="221"/>
      <c r="O159" s="221"/>
      <c r="P159" s="221"/>
      <c r="Q159" s="221"/>
      <c r="R159" s="221"/>
      <c r="S159" s="221"/>
      <c r="T159" s="222"/>
      <c r="AT159" s="223" t="s">
        <v>301</v>
      </c>
      <c r="AU159" s="223" t="s">
        <v>120</v>
      </c>
      <c r="AV159" s="14" t="s">
        <v>120</v>
      </c>
      <c r="AW159" s="14" t="s">
        <v>32</v>
      </c>
      <c r="AX159" s="14" t="s">
        <v>77</v>
      </c>
      <c r="AY159" s="223" t="s">
        <v>292</v>
      </c>
    </row>
    <row r="160" spans="1:65" s="14" customFormat="1" ht="11.25">
      <c r="B160" s="213"/>
      <c r="C160" s="214"/>
      <c r="D160" s="204" t="s">
        <v>301</v>
      </c>
      <c r="E160" s="215" t="s">
        <v>1</v>
      </c>
      <c r="F160" s="216" t="s">
        <v>2995</v>
      </c>
      <c r="G160" s="214"/>
      <c r="H160" s="217">
        <v>9.6</v>
      </c>
      <c r="I160" s="218"/>
      <c r="J160" s="214"/>
      <c r="K160" s="214"/>
      <c r="L160" s="219"/>
      <c r="M160" s="220"/>
      <c r="N160" s="221"/>
      <c r="O160" s="221"/>
      <c r="P160" s="221"/>
      <c r="Q160" s="221"/>
      <c r="R160" s="221"/>
      <c r="S160" s="221"/>
      <c r="T160" s="222"/>
      <c r="AT160" s="223" t="s">
        <v>301</v>
      </c>
      <c r="AU160" s="223" t="s">
        <v>120</v>
      </c>
      <c r="AV160" s="14" t="s">
        <v>120</v>
      </c>
      <c r="AW160" s="14" t="s">
        <v>32</v>
      </c>
      <c r="AX160" s="14" t="s">
        <v>77</v>
      </c>
      <c r="AY160" s="223" t="s">
        <v>292</v>
      </c>
    </row>
    <row r="161" spans="2:51" s="14" customFormat="1" ht="11.25">
      <c r="B161" s="213"/>
      <c r="C161" s="214"/>
      <c r="D161" s="204" t="s">
        <v>301</v>
      </c>
      <c r="E161" s="215" t="s">
        <v>1</v>
      </c>
      <c r="F161" s="216" t="s">
        <v>2996</v>
      </c>
      <c r="G161" s="214"/>
      <c r="H161" s="217">
        <v>2.4</v>
      </c>
      <c r="I161" s="218"/>
      <c r="J161" s="214"/>
      <c r="K161" s="214"/>
      <c r="L161" s="219"/>
      <c r="M161" s="220"/>
      <c r="N161" s="221"/>
      <c r="O161" s="221"/>
      <c r="P161" s="221"/>
      <c r="Q161" s="221"/>
      <c r="R161" s="221"/>
      <c r="S161" s="221"/>
      <c r="T161" s="222"/>
      <c r="AT161" s="223" t="s">
        <v>301</v>
      </c>
      <c r="AU161" s="223" t="s">
        <v>120</v>
      </c>
      <c r="AV161" s="14" t="s">
        <v>120</v>
      </c>
      <c r="AW161" s="14" t="s">
        <v>32</v>
      </c>
      <c r="AX161" s="14" t="s">
        <v>77</v>
      </c>
      <c r="AY161" s="223" t="s">
        <v>292</v>
      </c>
    </row>
    <row r="162" spans="2:51" s="14" customFormat="1" ht="11.25">
      <c r="B162" s="213"/>
      <c r="C162" s="214"/>
      <c r="D162" s="204" t="s">
        <v>301</v>
      </c>
      <c r="E162" s="215" t="s">
        <v>1</v>
      </c>
      <c r="F162" s="216" t="s">
        <v>2997</v>
      </c>
      <c r="G162" s="214"/>
      <c r="H162" s="217">
        <v>3.91</v>
      </c>
      <c r="I162" s="218"/>
      <c r="J162" s="214"/>
      <c r="K162" s="214"/>
      <c r="L162" s="219"/>
      <c r="M162" s="220"/>
      <c r="N162" s="221"/>
      <c r="O162" s="221"/>
      <c r="P162" s="221"/>
      <c r="Q162" s="221"/>
      <c r="R162" s="221"/>
      <c r="S162" s="221"/>
      <c r="T162" s="222"/>
      <c r="AT162" s="223" t="s">
        <v>301</v>
      </c>
      <c r="AU162" s="223" t="s">
        <v>120</v>
      </c>
      <c r="AV162" s="14" t="s">
        <v>120</v>
      </c>
      <c r="AW162" s="14" t="s">
        <v>32</v>
      </c>
      <c r="AX162" s="14" t="s">
        <v>77</v>
      </c>
      <c r="AY162" s="223" t="s">
        <v>292</v>
      </c>
    </row>
    <row r="163" spans="2:51" s="14" customFormat="1" ht="11.25">
      <c r="B163" s="213"/>
      <c r="C163" s="214"/>
      <c r="D163" s="204" t="s">
        <v>301</v>
      </c>
      <c r="E163" s="215" t="s">
        <v>1</v>
      </c>
      <c r="F163" s="216" t="s">
        <v>2998</v>
      </c>
      <c r="G163" s="214"/>
      <c r="H163" s="217">
        <v>0.72</v>
      </c>
      <c r="I163" s="218"/>
      <c r="J163" s="214"/>
      <c r="K163" s="214"/>
      <c r="L163" s="219"/>
      <c r="M163" s="220"/>
      <c r="N163" s="221"/>
      <c r="O163" s="221"/>
      <c r="P163" s="221"/>
      <c r="Q163" s="221"/>
      <c r="R163" s="221"/>
      <c r="S163" s="221"/>
      <c r="T163" s="222"/>
      <c r="AT163" s="223" t="s">
        <v>301</v>
      </c>
      <c r="AU163" s="223" t="s">
        <v>120</v>
      </c>
      <c r="AV163" s="14" t="s">
        <v>120</v>
      </c>
      <c r="AW163" s="14" t="s">
        <v>32</v>
      </c>
      <c r="AX163" s="14" t="s">
        <v>77</v>
      </c>
      <c r="AY163" s="223" t="s">
        <v>292</v>
      </c>
    </row>
    <row r="164" spans="2:51" s="14" customFormat="1" ht="11.25">
      <c r="B164" s="213"/>
      <c r="C164" s="214"/>
      <c r="D164" s="204" t="s">
        <v>301</v>
      </c>
      <c r="E164" s="215" t="s">
        <v>1</v>
      </c>
      <c r="F164" s="216" t="s">
        <v>2999</v>
      </c>
      <c r="G164" s="214"/>
      <c r="H164" s="217">
        <v>2.7850000000000001</v>
      </c>
      <c r="I164" s="218"/>
      <c r="J164" s="214"/>
      <c r="K164" s="214"/>
      <c r="L164" s="219"/>
      <c r="M164" s="220"/>
      <c r="N164" s="221"/>
      <c r="O164" s="221"/>
      <c r="P164" s="221"/>
      <c r="Q164" s="221"/>
      <c r="R164" s="221"/>
      <c r="S164" s="221"/>
      <c r="T164" s="222"/>
      <c r="AT164" s="223" t="s">
        <v>301</v>
      </c>
      <c r="AU164" s="223" t="s">
        <v>120</v>
      </c>
      <c r="AV164" s="14" t="s">
        <v>120</v>
      </c>
      <c r="AW164" s="14" t="s">
        <v>32</v>
      </c>
      <c r="AX164" s="14" t="s">
        <v>77</v>
      </c>
      <c r="AY164" s="223" t="s">
        <v>292</v>
      </c>
    </row>
    <row r="165" spans="2:51" s="14" customFormat="1" ht="11.25">
      <c r="B165" s="213"/>
      <c r="C165" s="214"/>
      <c r="D165" s="204" t="s">
        <v>301</v>
      </c>
      <c r="E165" s="215" t="s">
        <v>1</v>
      </c>
      <c r="F165" s="216" t="s">
        <v>3000</v>
      </c>
      <c r="G165" s="214"/>
      <c r="H165" s="217">
        <v>0.4</v>
      </c>
      <c r="I165" s="218"/>
      <c r="J165" s="214"/>
      <c r="K165" s="214"/>
      <c r="L165" s="219"/>
      <c r="M165" s="220"/>
      <c r="N165" s="221"/>
      <c r="O165" s="221"/>
      <c r="P165" s="221"/>
      <c r="Q165" s="221"/>
      <c r="R165" s="221"/>
      <c r="S165" s="221"/>
      <c r="T165" s="222"/>
      <c r="AT165" s="223" t="s">
        <v>301</v>
      </c>
      <c r="AU165" s="223" t="s">
        <v>120</v>
      </c>
      <c r="AV165" s="14" t="s">
        <v>120</v>
      </c>
      <c r="AW165" s="14" t="s">
        <v>32</v>
      </c>
      <c r="AX165" s="14" t="s">
        <v>77</v>
      </c>
      <c r="AY165" s="223" t="s">
        <v>292</v>
      </c>
    </row>
    <row r="166" spans="2:51" s="14" customFormat="1" ht="11.25">
      <c r="B166" s="213"/>
      <c r="C166" s="214"/>
      <c r="D166" s="204" t="s">
        <v>301</v>
      </c>
      <c r="E166" s="215" t="s">
        <v>1</v>
      </c>
      <c r="F166" s="216" t="s">
        <v>3001</v>
      </c>
      <c r="G166" s="214"/>
      <c r="H166" s="217">
        <v>3.7</v>
      </c>
      <c r="I166" s="218"/>
      <c r="J166" s="214"/>
      <c r="K166" s="214"/>
      <c r="L166" s="219"/>
      <c r="M166" s="220"/>
      <c r="N166" s="221"/>
      <c r="O166" s="221"/>
      <c r="P166" s="221"/>
      <c r="Q166" s="221"/>
      <c r="R166" s="221"/>
      <c r="S166" s="221"/>
      <c r="T166" s="222"/>
      <c r="AT166" s="223" t="s">
        <v>301</v>
      </c>
      <c r="AU166" s="223" t="s">
        <v>120</v>
      </c>
      <c r="AV166" s="14" t="s">
        <v>120</v>
      </c>
      <c r="AW166" s="14" t="s">
        <v>32</v>
      </c>
      <c r="AX166" s="14" t="s">
        <v>77</v>
      </c>
      <c r="AY166" s="223" t="s">
        <v>292</v>
      </c>
    </row>
    <row r="167" spans="2:51" s="14" customFormat="1" ht="11.25">
      <c r="B167" s="213"/>
      <c r="C167" s="214"/>
      <c r="D167" s="204" t="s">
        <v>301</v>
      </c>
      <c r="E167" s="215" t="s">
        <v>1</v>
      </c>
      <c r="F167" s="216" t="s">
        <v>3002</v>
      </c>
      <c r="G167" s="214"/>
      <c r="H167" s="217">
        <v>3.3650000000000002</v>
      </c>
      <c r="I167" s="218"/>
      <c r="J167" s="214"/>
      <c r="K167" s="214"/>
      <c r="L167" s="219"/>
      <c r="M167" s="220"/>
      <c r="N167" s="221"/>
      <c r="O167" s="221"/>
      <c r="P167" s="221"/>
      <c r="Q167" s="221"/>
      <c r="R167" s="221"/>
      <c r="S167" s="221"/>
      <c r="T167" s="222"/>
      <c r="AT167" s="223" t="s">
        <v>301</v>
      </c>
      <c r="AU167" s="223" t="s">
        <v>120</v>
      </c>
      <c r="AV167" s="14" t="s">
        <v>120</v>
      </c>
      <c r="AW167" s="14" t="s">
        <v>32</v>
      </c>
      <c r="AX167" s="14" t="s">
        <v>77</v>
      </c>
      <c r="AY167" s="223" t="s">
        <v>292</v>
      </c>
    </row>
    <row r="168" spans="2:51" s="14" customFormat="1" ht="11.25">
      <c r="B168" s="213"/>
      <c r="C168" s="214"/>
      <c r="D168" s="204" t="s">
        <v>301</v>
      </c>
      <c r="E168" s="215" t="s">
        <v>1</v>
      </c>
      <c r="F168" s="216" t="s">
        <v>3003</v>
      </c>
      <c r="G168" s="214"/>
      <c r="H168" s="217">
        <v>3.26</v>
      </c>
      <c r="I168" s="218"/>
      <c r="J168" s="214"/>
      <c r="K168" s="214"/>
      <c r="L168" s="219"/>
      <c r="M168" s="220"/>
      <c r="N168" s="221"/>
      <c r="O168" s="221"/>
      <c r="P168" s="221"/>
      <c r="Q168" s="221"/>
      <c r="R168" s="221"/>
      <c r="S168" s="221"/>
      <c r="T168" s="222"/>
      <c r="AT168" s="223" t="s">
        <v>301</v>
      </c>
      <c r="AU168" s="223" t="s">
        <v>120</v>
      </c>
      <c r="AV168" s="14" t="s">
        <v>120</v>
      </c>
      <c r="AW168" s="14" t="s">
        <v>32</v>
      </c>
      <c r="AX168" s="14" t="s">
        <v>77</v>
      </c>
      <c r="AY168" s="223" t="s">
        <v>292</v>
      </c>
    </row>
    <row r="169" spans="2:51" s="14" customFormat="1" ht="11.25">
      <c r="B169" s="213"/>
      <c r="C169" s="214"/>
      <c r="D169" s="204" t="s">
        <v>301</v>
      </c>
      <c r="E169" s="215" t="s">
        <v>1</v>
      </c>
      <c r="F169" s="216" t="s">
        <v>3004</v>
      </c>
      <c r="G169" s="214"/>
      <c r="H169" s="217">
        <v>4</v>
      </c>
      <c r="I169" s="218"/>
      <c r="J169" s="214"/>
      <c r="K169" s="214"/>
      <c r="L169" s="219"/>
      <c r="M169" s="220"/>
      <c r="N169" s="221"/>
      <c r="O169" s="221"/>
      <c r="P169" s="221"/>
      <c r="Q169" s="221"/>
      <c r="R169" s="221"/>
      <c r="S169" s="221"/>
      <c r="T169" s="222"/>
      <c r="AT169" s="223" t="s">
        <v>301</v>
      </c>
      <c r="AU169" s="223" t="s">
        <v>120</v>
      </c>
      <c r="AV169" s="14" t="s">
        <v>120</v>
      </c>
      <c r="AW169" s="14" t="s">
        <v>32</v>
      </c>
      <c r="AX169" s="14" t="s">
        <v>77</v>
      </c>
      <c r="AY169" s="223" t="s">
        <v>292</v>
      </c>
    </row>
    <row r="170" spans="2:51" s="14" customFormat="1" ht="11.25">
      <c r="B170" s="213"/>
      <c r="C170" s="214"/>
      <c r="D170" s="204" t="s">
        <v>301</v>
      </c>
      <c r="E170" s="215" t="s">
        <v>1</v>
      </c>
      <c r="F170" s="216" t="s">
        <v>3005</v>
      </c>
      <c r="G170" s="214"/>
      <c r="H170" s="217">
        <v>4.17</v>
      </c>
      <c r="I170" s="218"/>
      <c r="J170" s="214"/>
      <c r="K170" s="214"/>
      <c r="L170" s="219"/>
      <c r="M170" s="220"/>
      <c r="N170" s="221"/>
      <c r="O170" s="221"/>
      <c r="P170" s="221"/>
      <c r="Q170" s="221"/>
      <c r="R170" s="221"/>
      <c r="S170" s="221"/>
      <c r="T170" s="222"/>
      <c r="AT170" s="223" t="s">
        <v>301</v>
      </c>
      <c r="AU170" s="223" t="s">
        <v>120</v>
      </c>
      <c r="AV170" s="14" t="s">
        <v>120</v>
      </c>
      <c r="AW170" s="14" t="s">
        <v>32</v>
      </c>
      <c r="AX170" s="14" t="s">
        <v>77</v>
      </c>
      <c r="AY170" s="223" t="s">
        <v>292</v>
      </c>
    </row>
    <row r="171" spans="2:51" s="14" customFormat="1" ht="11.25">
      <c r="B171" s="213"/>
      <c r="C171" s="214"/>
      <c r="D171" s="204" t="s">
        <v>301</v>
      </c>
      <c r="E171" s="215" t="s">
        <v>1</v>
      </c>
      <c r="F171" s="216" t="s">
        <v>3006</v>
      </c>
      <c r="G171" s="214"/>
      <c r="H171" s="217">
        <v>2.09</v>
      </c>
      <c r="I171" s="218"/>
      <c r="J171" s="214"/>
      <c r="K171" s="214"/>
      <c r="L171" s="219"/>
      <c r="M171" s="220"/>
      <c r="N171" s="221"/>
      <c r="O171" s="221"/>
      <c r="P171" s="221"/>
      <c r="Q171" s="221"/>
      <c r="R171" s="221"/>
      <c r="S171" s="221"/>
      <c r="T171" s="222"/>
      <c r="AT171" s="223" t="s">
        <v>301</v>
      </c>
      <c r="AU171" s="223" t="s">
        <v>120</v>
      </c>
      <c r="AV171" s="14" t="s">
        <v>120</v>
      </c>
      <c r="AW171" s="14" t="s">
        <v>32</v>
      </c>
      <c r="AX171" s="14" t="s">
        <v>77</v>
      </c>
      <c r="AY171" s="223" t="s">
        <v>292</v>
      </c>
    </row>
    <row r="172" spans="2:51" s="14" customFormat="1" ht="11.25">
      <c r="B172" s="213"/>
      <c r="C172" s="214"/>
      <c r="D172" s="204" t="s">
        <v>301</v>
      </c>
      <c r="E172" s="215" t="s">
        <v>1</v>
      </c>
      <c r="F172" s="216" t="s">
        <v>3007</v>
      </c>
      <c r="G172" s="214"/>
      <c r="H172" s="217">
        <v>2.0550000000000002</v>
      </c>
      <c r="I172" s="218"/>
      <c r="J172" s="214"/>
      <c r="K172" s="214"/>
      <c r="L172" s="219"/>
      <c r="M172" s="220"/>
      <c r="N172" s="221"/>
      <c r="O172" s="221"/>
      <c r="P172" s="221"/>
      <c r="Q172" s="221"/>
      <c r="R172" s="221"/>
      <c r="S172" s="221"/>
      <c r="T172" s="222"/>
      <c r="AT172" s="223" t="s">
        <v>301</v>
      </c>
      <c r="AU172" s="223" t="s">
        <v>120</v>
      </c>
      <c r="AV172" s="14" t="s">
        <v>120</v>
      </c>
      <c r="AW172" s="14" t="s">
        <v>32</v>
      </c>
      <c r="AX172" s="14" t="s">
        <v>77</v>
      </c>
      <c r="AY172" s="223" t="s">
        <v>292</v>
      </c>
    </row>
    <row r="173" spans="2:51" s="14" customFormat="1" ht="11.25">
      <c r="B173" s="213"/>
      <c r="C173" s="214"/>
      <c r="D173" s="204" t="s">
        <v>301</v>
      </c>
      <c r="E173" s="215" t="s">
        <v>1</v>
      </c>
      <c r="F173" s="216" t="s">
        <v>3008</v>
      </c>
      <c r="G173" s="214"/>
      <c r="H173" s="217">
        <v>2.0550000000000002</v>
      </c>
      <c r="I173" s="218"/>
      <c r="J173" s="214"/>
      <c r="K173" s="214"/>
      <c r="L173" s="219"/>
      <c r="M173" s="220"/>
      <c r="N173" s="221"/>
      <c r="O173" s="221"/>
      <c r="P173" s="221"/>
      <c r="Q173" s="221"/>
      <c r="R173" s="221"/>
      <c r="S173" s="221"/>
      <c r="T173" s="222"/>
      <c r="AT173" s="223" t="s">
        <v>301</v>
      </c>
      <c r="AU173" s="223" t="s">
        <v>120</v>
      </c>
      <c r="AV173" s="14" t="s">
        <v>120</v>
      </c>
      <c r="AW173" s="14" t="s">
        <v>32</v>
      </c>
      <c r="AX173" s="14" t="s">
        <v>77</v>
      </c>
      <c r="AY173" s="223" t="s">
        <v>292</v>
      </c>
    </row>
    <row r="174" spans="2:51" s="14" customFormat="1" ht="11.25">
      <c r="B174" s="213"/>
      <c r="C174" s="214"/>
      <c r="D174" s="204" t="s">
        <v>301</v>
      </c>
      <c r="E174" s="215" t="s">
        <v>1</v>
      </c>
      <c r="F174" s="216" t="s">
        <v>3009</v>
      </c>
      <c r="G174" s="214"/>
      <c r="H174" s="217">
        <v>2.09</v>
      </c>
      <c r="I174" s="218"/>
      <c r="J174" s="214"/>
      <c r="K174" s="214"/>
      <c r="L174" s="219"/>
      <c r="M174" s="220"/>
      <c r="N174" s="221"/>
      <c r="O174" s="221"/>
      <c r="P174" s="221"/>
      <c r="Q174" s="221"/>
      <c r="R174" s="221"/>
      <c r="S174" s="221"/>
      <c r="T174" s="222"/>
      <c r="AT174" s="223" t="s">
        <v>301</v>
      </c>
      <c r="AU174" s="223" t="s">
        <v>120</v>
      </c>
      <c r="AV174" s="14" t="s">
        <v>120</v>
      </c>
      <c r="AW174" s="14" t="s">
        <v>32</v>
      </c>
      <c r="AX174" s="14" t="s">
        <v>77</v>
      </c>
      <c r="AY174" s="223" t="s">
        <v>292</v>
      </c>
    </row>
    <row r="175" spans="2:51" s="14" customFormat="1" ht="11.25">
      <c r="B175" s="213"/>
      <c r="C175" s="214"/>
      <c r="D175" s="204" t="s">
        <v>301</v>
      </c>
      <c r="E175" s="215" t="s">
        <v>1</v>
      </c>
      <c r="F175" s="216" t="s">
        <v>3010</v>
      </c>
      <c r="G175" s="214"/>
      <c r="H175" s="217">
        <v>0.2</v>
      </c>
      <c r="I175" s="218"/>
      <c r="J175" s="214"/>
      <c r="K175" s="214"/>
      <c r="L175" s="219"/>
      <c r="M175" s="220"/>
      <c r="N175" s="221"/>
      <c r="O175" s="221"/>
      <c r="P175" s="221"/>
      <c r="Q175" s="221"/>
      <c r="R175" s="221"/>
      <c r="S175" s="221"/>
      <c r="T175" s="222"/>
      <c r="AT175" s="223" t="s">
        <v>301</v>
      </c>
      <c r="AU175" s="223" t="s">
        <v>120</v>
      </c>
      <c r="AV175" s="14" t="s">
        <v>120</v>
      </c>
      <c r="AW175" s="14" t="s">
        <v>32</v>
      </c>
      <c r="AX175" s="14" t="s">
        <v>77</v>
      </c>
      <c r="AY175" s="223" t="s">
        <v>292</v>
      </c>
    </row>
    <row r="176" spans="2:51" s="14" customFormat="1" ht="11.25">
      <c r="B176" s="213"/>
      <c r="C176" s="214"/>
      <c r="D176" s="204" t="s">
        <v>301</v>
      </c>
      <c r="E176" s="215" t="s">
        <v>1</v>
      </c>
      <c r="F176" s="216" t="s">
        <v>3011</v>
      </c>
      <c r="G176" s="214"/>
      <c r="H176" s="217">
        <v>0.2</v>
      </c>
      <c r="I176" s="218"/>
      <c r="J176" s="214"/>
      <c r="K176" s="214"/>
      <c r="L176" s="219"/>
      <c r="M176" s="220"/>
      <c r="N176" s="221"/>
      <c r="O176" s="221"/>
      <c r="P176" s="221"/>
      <c r="Q176" s="221"/>
      <c r="R176" s="221"/>
      <c r="S176" s="221"/>
      <c r="T176" s="222"/>
      <c r="AT176" s="223" t="s">
        <v>301</v>
      </c>
      <c r="AU176" s="223" t="s">
        <v>120</v>
      </c>
      <c r="AV176" s="14" t="s">
        <v>120</v>
      </c>
      <c r="AW176" s="14" t="s">
        <v>32</v>
      </c>
      <c r="AX176" s="14" t="s">
        <v>77</v>
      </c>
      <c r="AY176" s="223" t="s">
        <v>292</v>
      </c>
    </row>
    <row r="177" spans="1:65" s="14" customFormat="1" ht="11.25">
      <c r="B177" s="213"/>
      <c r="C177" s="214"/>
      <c r="D177" s="204" t="s">
        <v>301</v>
      </c>
      <c r="E177" s="215" t="s">
        <v>1</v>
      </c>
      <c r="F177" s="216" t="s">
        <v>3012</v>
      </c>
      <c r="G177" s="214"/>
      <c r="H177" s="217">
        <v>23.16</v>
      </c>
      <c r="I177" s="218"/>
      <c r="J177" s="214"/>
      <c r="K177" s="214"/>
      <c r="L177" s="219"/>
      <c r="M177" s="220"/>
      <c r="N177" s="221"/>
      <c r="O177" s="221"/>
      <c r="P177" s="221"/>
      <c r="Q177" s="221"/>
      <c r="R177" s="221"/>
      <c r="S177" s="221"/>
      <c r="T177" s="222"/>
      <c r="AT177" s="223" t="s">
        <v>301</v>
      </c>
      <c r="AU177" s="223" t="s">
        <v>120</v>
      </c>
      <c r="AV177" s="14" t="s">
        <v>120</v>
      </c>
      <c r="AW177" s="14" t="s">
        <v>32</v>
      </c>
      <c r="AX177" s="14" t="s">
        <v>77</v>
      </c>
      <c r="AY177" s="223" t="s">
        <v>292</v>
      </c>
    </row>
    <row r="178" spans="1:65" s="14" customFormat="1" ht="11.25">
      <c r="B178" s="213"/>
      <c r="C178" s="214"/>
      <c r="D178" s="204" t="s">
        <v>301</v>
      </c>
      <c r="E178" s="215" t="s">
        <v>1</v>
      </c>
      <c r="F178" s="216" t="s">
        <v>3013</v>
      </c>
      <c r="G178" s="214"/>
      <c r="H178" s="217">
        <v>82.12</v>
      </c>
      <c r="I178" s="218"/>
      <c r="J178" s="214"/>
      <c r="K178" s="214"/>
      <c r="L178" s="219"/>
      <c r="M178" s="220"/>
      <c r="N178" s="221"/>
      <c r="O178" s="221"/>
      <c r="P178" s="221"/>
      <c r="Q178" s="221"/>
      <c r="R178" s="221"/>
      <c r="S178" s="221"/>
      <c r="T178" s="222"/>
      <c r="AT178" s="223" t="s">
        <v>301</v>
      </c>
      <c r="AU178" s="223" t="s">
        <v>120</v>
      </c>
      <c r="AV178" s="14" t="s">
        <v>120</v>
      </c>
      <c r="AW178" s="14" t="s">
        <v>32</v>
      </c>
      <c r="AX178" s="14" t="s">
        <v>77</v>
      </c>
      <c r="AY178" s="223" t="s">
        <v>292</v>
      </c>
    </row>
    <row r="179" spans="1:65" s="14" customFormat="1" ht="11.25">
      <c r="B179" s="213"/>
      <c r="C179" s="214"/>
      <c r="D179" s="204" t="s">
        <v>301</v>
      </c>
      <c r="E179" s="215" t="s">
        <v>1</v>
      </c>
      <c r="F179" s="216" t="s">
        <v>3014</v>
      </c>
      <c r="G179" s="214"/>
      <c r="H179" s="217">
        <v>23.16</v>
      </c>
      <c r="I179" s="218"/>
      <c r="J179" s="214"/>
      <c r="K179" s="214"/>
      <c r="L179" s="219"/>
      <c r="M179" s="220"/>
      <c r="N179" s="221"/>
      <c r="O179" s="221"/>
      <c r="P179" s="221"/>
      <c r="Q179" s="221"/>
      <c r="R179" s="221"/>
      <c r="S179" s="221"/>
      <c r="T179" s="222"/>
      <c r="AT179" s="223" t="s">
        <v>301</v>
      </c>
      <c r="AU179" s="223" t="s">
        <v>120</v>
      </c>
      <c r="AV179" s="14" t="s">
        <v>120</v>
      </c>
      <c r="AW179" s="14" t="s">
        <v>32</v>
      </c>
      <c r="AX179" s="14" t="s">
        <v>77</v>
      </c>
      <c r="AY179" s="223" t="s">
        <v>292</v>
      </c>
    </row>
    <row r="180" spans="1:65" s="14" customFormat="1" ht="11.25">
      <c r="B180" s="213"/>
      <c r="C180" s="214"/>
      <c r="D180" s="204" t="s">
        <v>301</v>
      </c>
      <c r="E180" s="215" t="s">
        <v>1</v>
      </c>
      <c r="F180" s="216" t="s">
        <v>3015</v>
      </c>
      <c r="G180" s="214"/>
      <c r="H180" s="217">
        <v>4.5199999999999996</v>
      </c>
      <c r="I180" s="218"/>
      <c r="J180" s="214"/>
      <c r="K180" s="214"/>
      <c r="L180" s="219"/>
      <c r="M180" s="220"/>
      <c r="N180" s="221"/>
      <c r="O180" s="221"/>
      <c r="P180" s="221"/>
      <c r="Q180" s="221"/>
      <c r="R180" s="221"/>
      <c r="S180" s="221"/>
      <c r="T180" s="222"/>
      <c r="AT180" s="223" t="s">
        <v>301</v>
      </c>
      <c r="AU180" s="223" t="s">
        <v>120</v>
      </c>
      <c r="AV180" s="14" t="s">
        <v>120</v>
      </c>
      <c r="AW180" s="14" t="s">
        <v>32</v>
      </c>
      <c r="AX180" s="14" t="s">
        <v>77</v>
      </c>
      <c r="AY180" s="223" t="s">
        <v>292</v>
      </c>
    </row>
    <row r="181" spans="1:65" s="14" customFormat="1" ht="11.25">
      <c r="B181" s="213"/>
      <c r="C181" s="214"/>
      <c r="D181" s="204" t="s">
        <v>301</v>
      </c>
      <c r="E181" s="215" t="s">
        <v>1</v>
      </c>
      <c r="F181" s="216" t="s">
        <v>3016</v>
      </c>
      <c r="G181" s="214"/>
      <c r="H181" s="217">
        <v>4.9000000000000004</v>
      </c>
      <c r="I181" s="218"/>
      <c r="J181" s="214"/>
      <c r="K181" s="214"/>
      <c r="L181" s="219"/>
      <c r="M181" s="220"/>
      <c r="N181" s="221"/>
      <c r="O181" s="221"/>
      <c r="P181" s="221"/>
      <c r="Q181" s="221"/>
      <c r="R181" s="221"/>
      <c r="S181" s="221"/>
      <c r="T181" s="222"/>
      <c r="AT181" s="223" t="s">
        <v>301</v>
      </c>
      <c r="AU181" s="223" t="s">
        <v>120</v>
      </c>
      <c r="AV181" s="14" t="s">
        <v>120</v>
      </c>
      <c r="AW181" s="14" t="s">
        <v>32</v>
      </c>
      <c r="AX181" s="14" t="s">
        <v>77</v>
      </c>
      <c r="AY181" s="223" t="s">
        <v>292</v>
      </c>
    </row>
    <row r="182" spans="1:65" s="14" customFormat="1" ht="11.25">
      <c r="B182" s="213"/>
      <c r="C182" s="214"/>
      <c r="D182" s="204" t="s">
        <v>301</v>
      </c>
      <c r="E182" s="215" t="s">
        <v>1</v>
      </c>
      <c r="F182" s="216" t="s">
        <v>3017</v>
      </c>
      <c r="G182" s="214"/>
      <c r="H182" s="217">
        <v>2.4500000000000002</v>
      </c>
      <c r="I182" s="218"/>
      <c r="J182" s="214"/>
      <c r="K182" s="214"/>
      <c r="L182" s="219"/>
      <c r="M182" s="220"/>
      <c r="N182" s="221"/>
      <c r="O182" s="221"/>
      <c r="P182" s="221"/>
      <c r="Q182" s="221"/>
      <c r="R182" s="221"/>
      <c r="S182" s="221"/>
      <c r="T182" s="222"/>
      <c r="AT182" s="223" t="s">
        <v>301</v>
      </c>
      <c r="AU182" s="223" t="s">
        <v>120</v>
      </c>
      <c r="AV182" s="14" t="s">
        <v>120</v>
      </c>
      <c r="AW182" s="14" t="s">
        <v>32</v>
      </c>
      <c r="AX182" s="14" t="s">
        <v>77</v>
      </c>
      <c r="AY182" s="223" t="s">
        <v>292</v>
      </c>
    </row>
    <row r="183" spans="1:65" s="14" customFormat="1" ht="11.25">
      <c r="B183" s="213"/>
      <c r="C183" s="214"/>
      <c r="D183" s="204" t="s">
        <v>301</v>
      </c>
      <c r="E183" s="215" t="s">
        <v>1</v>
      </c>
      <c r="F183" s="216" t="s">
        <v>3018</v>
      </c>
      <c r="G183" s="214"/>
      <c r="H183" s="217">
        <v>11.956</v>
      </c>
      <c r="I183" s="218"/>
      <c r="J183" s="214"/>
      <c r="K183" s="214"/>
      <c r="L183" s="219"/>
      <c r="M183" s="220"/>
      <c r="N183" s="221"/>
      <c r="O183" s="221"/>
      <c r="P183" s="221"/>
      <c r="Q183" s="221"/>
      <c r="R183" s="221"/>
      <c r="S183" s="221"/>
      <c r="T183" s="222"/>
      <c r="AT183" s="223" t="s">
        <v>301</v>
      </c>
      <c r="AU183" s="223" t="s">
        <v>120</v>
      </c>
      <c r="AV183" s="14" t="s">
        <v>120</v>
      </c>
      <c r="AW183" s="14" t="s">
        <v>32</v>
      </c>
      <c r="AX183" s="14" t="s">
        <v>77</v>
      </c>
      <c r="AY183" s="223" t="s">
        <v>292</v>
      </c>
    </row>
    <row r="184" spans="1:65" s="14" customFormat="1" ht="11.25">
      <c r="B184" s="213"/>
      <c r="C184" s="214"/>
      <c r="D184" s="204" t="s">
        <v>301</v>
      </c>
      <c r="E184" s="215" t="s">
        <v>1</v>
      </c>
      <c r="F184" s="216" t="s">
        <v>3019</v>
      </c>
      <c r="G184" s="214"/>
      <c r="H184" s="217">
        <v>12.708</v>
      </c>
      <c r="I184" s="218"/>
      <c r="J184" s="214"/>
      <c r="K184" s="214"/>
      <c r="L184" s="219"/>
      <c r="M184" s="220"/>
      <c r="N184" s="221"/>
      <c r="O184" s="221"/>
      <c r="P184" s="221"/>
      <c r="Q184" s="221"/>
      <c r="R184" s="221"/>
      <c r="S184" s="221"/>
      <c r="T184" s="222"/>
      <c r="AT184" s="223" t="s">
        <v>301</v>
      </c>
      <c r="AU184" s="223" t="s">
        <v>120</v>
      </c>
      <c r="AV184" s="14" t="s">
        <v>120</v>
      </c>
      <c r="AW184" s="14" t="s">
        <v>32</v>
      </c>
      <c r="AX184" s="14" t="s">
        <v>77</v>
      </c>
      <c r="AY184" s="223" t="s">
        <v>292</v>
      </c>
    </row>
    <row r="185" spans="1:65" s="14" customFormat="1" ht="11.25">
      <c r="B185" s="213"/>
      <c r="C185" s="214"/>
      <c r="D185" s="204" t="s">
        <v>301</v>
      </c>
      <c r="E185" s="215" t="s">
        <v>1</v>
      </c>
      <c r="F185" s="216" t="s">
        <v>3020</v>
      </c>
      <c r="G185" s="214"/>
      <c r="H185" s="217">
        <v>7.57</v>
      </c>
      <c r="I185" s="218"/>
      <c r="J185" s="214"/>
      <c r="K185" s="214"/>
      <c r="L185" s="219"/>
      <c r="M185" s="220"/>
      <c r="N185" s="221"/>
      <c r="O185" s="221"/>
      <c r="P185" s="221"/>
      <c r="Q185" s="221"/>
      <c r="R185" s="221"/>
      <c r="S185" s="221"/>
      <c r="T185" s="222"/>
      <c r="AT185" s="223" t="s">
        <v>301</v>
      </c>
      <c r="AU185" s="223" t="s">
        <v>120</v>
      </c>
      <c r="AV185" s="14" t="s">
        <v>120</v>
      </c>
      <c r="AW185" s="14" t="s">
        <v>32</v>
      </c>
      <c r="AX185" s="14" t="s">
        <v>77</v>
      </c>
      <c r="AY185" s="223" t="s">
        <v>292</v>
      </c>
    </row>
    <row r="186" spans="1:65" s="14" customFormat="1" ht="11.25">
      <c r="B186" s="213"/>
      <c r="C186" s="214"/>
      <c r="D186" s="204" t="s">
        <v>301</v>
      </c>
      <c r="E186" s="215" t="s">
        <v>1</v>
      </c>
      <c r="F186" s="216" t="s">
        <v>3021</v>
      </c>
      <c r="G186" s="214"/>
      <c r="H186" s="217">
        <v>5.72</v>
      </c>
      <c r="I186" s="218"/>
      <c r="J186" s="214"/>
      <c r="K186" s="214"/>
      <c r="L186" s="219"/>
      <c r="M186" s="220"/>
      <c r="N186" s="221"/>
      <c r="O186" s="221"/>
      <c r="P186" s="221"/>
      <c r="Q186" s="221"/>
      <c r="R186" s="221"/>
      <c r="S186" s="221"/>
      <c r="T186" s="222"/>
      <c r="AT186" s="223" t="s">
        <v>301</v>
      </c>
      <c r="AU186" s="223" t="s">
        <v>120</v>
      </c>
      <c r="AV186" s="14" t="s">
        <v>120</v>
      </c>
      <c r="AW186" s="14" t="s">
        <v>32</v>
      </c>
      <c r="AX186" s="14" t="s">
        <v>77</v>
      </c>
      <c r="AY186" s="223" t="s">
        <v>292</v>
      </c>
    </row>
    <row r="187" spans="1:65" s="14" customFormat="1" ht="11.25">
      <c r="B187" s="213"/>
      <c r="C187" s="214"/>
      <c r="D187" s="204" t="s">
        <v>301</v>
      </c>
      <c r="E187" s="215" t="s">
        <v>1</v>
      </c>
      <c r="F187" s="216" t="s">
        <v>3022</v>
      </c>
      <c r="G187" s="214"/>
      <c r="H187" s="217">
        <v>6.4</v>
      </c>
      <c r="I187" s="218"/>
      <c r="J187" s="214"/>
      <c r="K187" s="214"/>
      <c r="L187" s="219"/>
      <c r="M187" s="220"/>
      <c r="N187" s="221"/>
      <c r="O187" s="221"/>
      <c r="P187" s="221"/>
      <c r="Q187" s="221"/>
      <c r="R187" s="221"/>
      <c r="S187" s="221"/>
      <c r="T187" s="222"/>
      <c r="AT187" s="223" t="s">
        <v>301</v>
      </c>
      <c r="AU187" s="223" t="s">
        <v>120</v>
      </c>
      <c r="AV187" s="14" t="s">
        <v>120</v>
      </c>
      <c r="AW187" s="14" t="s">
        <v>32</v>
      </c>
      <c r="AX187" s="14" t="s">
        <v>77</v>
      </c>
      <c r="AY187" s="223" t="s">
        <v>292</v>
      </c>
    </row>
    <row r="188" spans="1:65" s="14" customFormat="1" ht="11.25">
      <c r="B188" s="213"/>
      <c r="C188" s="214"/>
      <c r="D188" s="204" t="s">
        <v>301</v>
      </c>
      <c r="E188" s="215" t="s">
        <v>1</v>
      </c>
      <c r="F188" s="216" t="s">
        <v>3023</v>
      </c>
      <c r="G188" s="214"/>
      <c r="H188" s="217">
        <v>1.64</v>
      </c>
      <c r="I188" s="218"/>
      <c r="J188" s="214"/>
      <c r="K188" s="214"/>
      <c r="L188" s="219"/>
      <c r="M188" s="220"/>
      <c r="N188" s="221"/>
      <c r="O188" s="221"/>
      <c r="P188" s="221"/>
      <c r="Q188" s="221"/>
      <c r="R188" s="221"/>
      <c r="S188" s="221"/>
      <c r="T188" s="222"/>
      <c r="AT188" s="223" t="s">
        <v>301</v>
      </c>
      <c r="AU188" s="223" t="s">
        <v>120</v>
      </c>
      <c r="AV188" s="14" t="s">
        <v>120</v>
      </c>
      <c r="AW188" s="14" t="s">
        <v>32</v>
      </c>
      <c r="AX188" s="14" t="s">
        <v>77</v>
      </c>
      <c r="AY188" s="223" t="s">
        <v>292</v>
      </c>
    </row>
    <row r="189" spans="1:65" s="14" customFormat="1" ht="11.25">
      <c r="B189" s="213"/>
      <c r="C189" s="214"/>
      <c r="D189" s="204" t="s">
        <v>301</v>
      </c>
      <c r="E189" s="215" t="s">
        <v>1</v>
      </c>
      <c r="F189" s="216" t="s">
        <v>3024</v>
      </c>
      <c r="G189" s="214"/>
      <c r="H189" s="217">
        <v>2.12</v>
      </c>
      <c r="I189" s="218"/>
      <c r="J189" s="214"/>
      <c r="K189" s="214"/>
      <c r="L189" s="219"/>
      <c r="M189" s="220"/>
      <c r="N189" s="221"/>
      <c r="O189" s="221"/>
      <c r="P189" s="221"/>
      <c r="Q189" s="221"/>
      <c r="R189" s="221"/>
      <c r="S189" s="221"/>
      <c r="T189" s="222"/>
      <c r="AT189" s="223" t="s">
        <v>301</v>
      </c>
      <c r="AU189" s="223" t="s">
        <v>120</v>
      </c>
      <c r="AV189" s="14" t="s">
        <v>120</v>
      </c>
      <c r="AW189" s="14" t="s">
        <v>32</v>
      </c>
      <c r="AX189" s="14" t="s">
        <v>77</v>
      </c>
      <c r="AY189" s="223" t="s">
        <v>292</v>
      </c>
    </row>
    <row r="190" spans="1:65" s="14" customFormat="1" ht="11.25">
      <c r="B190" s="213"/>
      <c r="C190" s="214"/>
      <c r="D190" s="204" t="s">
        <v>301</v>
      </c>
      <c r="E190" s="215" t="s">
        <v>1</v>
      </c>
      <c r="F190" s="216" t="s">
        <v>3025</v>
      </c>
      <c r="G190" s="214"/>
      <c r="H190" s="217">
        <v>3.92</v>
      </c>
      <c r="I190" s="218"/>
      <c r="J190" s="214"/>
      <c r="K190" s="214"/>
      <c r="L190" s="219"/>
      <c r="M190" s="220"/>
      <c r="N190" s="221"/>
      <c r="O190" s="221"/>
      <c r="P190" s="221"/>
      <c r="Q190" s="221"/>
      <c r="R190" s="221"/>
      <c r="S190" s="221"/>
      <c r="T190" s="222"/>
      <c r="AT190" s="223" t="s">
        <v>301</v>
      </c>
      <c r="AU190" s="223" t="s">
        <v>120</v>
      </c>
      <c r="AV190" s="14" t="s">
        <v>120</v>
      </c>
      <c r="AW190" s="14" t="s">
        <v>32</v>
      </c>
      <c r="AX190" s="14" t="s">
        <v>77</v>
      </c>
      <c r="AY190" s="223" t="s">
        <v>292</v>
      </c>
    </row>
    <row r="191" spans="1:65" s="15" customFormat="1" ht="11.25">
      <c r="B191" s="224"/>
      <c r="C191" s="225"/>
      <c r="D191" s="204" t="s">
        <v>301</v>
      </c>
      <c r="E191" s="226" t="s">
        <v>1</v>
      </c>
      <c r="F191" s="227" t="s">
        <v>304</v>
      </c>
      <c r="G191" s="225"/>
      <c r="H191" s="228">
        <v>403.66399999999999</v>
      </c>
      <c r="I191" s="229"/>
      <c r="J191" s="225"/>
      <c r="K191" s="225"/>
      <c r="L191" s="230"/>
      <c r="M191" s="231"/>
      <c r="N191" s="232"/>
      <c r="O191" s="232"/>
      <c r="P191" s="232"/>
      <c r="Q191" s="232"/>
      <c r="R191" s="232"/>
      <c r="S191" s="232"/>
      <c r="T191" s="233"/>
      <c r="AT191" s="234" t="s">
        <v>301</v>
      </c>
      <c r="AU191" s="234" t="s">
        <v>120</v>
      </c>
      <c r="AV191" s="15" t="s">
        <v>299</v>
      </c>
      <c r="AW191" s="15" t="s">
        <v>32</v>
      </c>
      <c r="AX191" s="15" t="s">
        <v>85</v>
      </c>
      <c r="AY191" s="234" t="s">
        <v>292</v>
      </c>
    </row>
    <row r="192" spans="1:65" s="2" customFormat="1" ht="24.2" customHeight="1">
      <c r="A192" s="35"/>
      <c r="B192" s="36"/>
      <c r="C192" s="189" t="s">
        <v>368</v>
      </c>
      <c r="D192" s="189" t="s">
        <v>294</v>
      </c>
      <c r="E192" s="190" t="s">
        <v>3026</v>
      </c>
      <c r="F192" s="191" t="s">
        <v>3027</v>
      </c>
      <c r="G192" s="192" t="s">
        <v>407</v>
      </c>
      <c r="H192" s="193">
        <v>130.88999999999999</v>
      </c>
      <c r="I192" s="194"/>
      <c r="J192" s="195">
        <f>ROUND(I192*H192,2)</f>
        <v>0</v>
      </c>
      <c r="K192" s="191" t="s">
        <v>1</v>
      </c>
      <c r="L192" s="40"/>
      <c r="M192" s="196" t="s">
        <v>1</v>
      </c>
      <c r="N192" s="197" t="s">
        <v>43</v>
      </c>
      <c r="O192" s="72"/>
      <c r="P192" s="198">
        <f>O192*H192</f>
        <v>0</v>
      </c>
      <c r="Q192" s="198">
        <v>0</v>
      </c>
      <c r="R192" s="198">
        <f>Q192*H192</f>
        <v>0</v>
      </c>
      <c r="S192" s="198">
        <v>0</v>
      </c>
      <c r="T192" s="199">
        <f>S192*H192</f>
        <v>0</v>
      </c>
      <c r="U192" s="35"/>
      <c r="V192" s="35"/>
      <c r="W192" s="35"/>
      <c r="X192" s="35"/>
      <c r="Y192" s="35"/>
      <c r="Z192" s="35"/>
      <c r="AA192" s="35"/>
      <c r="AB192" s="35"/>
      <c r="AC192" s="35"/>
      <c r="AD192" s="35"/>
      <c r="AE192" s="35"/>
      <c r="AR192" s="200" t="s">
        <v>299</v>
      </c>
      <c r="AT192" s="200" t="s">
        <v>294</v>
      </c>
      <c r="AU192" s="200" t="s">
        <v>120</v>
      </c>
      <c r="AY192" s="18" t="s">
        <v>292</v>
      </c>
      <c r="BE192" s="201">
        <f>IF(N192="základní",J192,0)</f>
        <v>0</v>
      </c>
      <c r="BF192" s="201">
        <f>IF(N192="snížená",J192,0)</f>
        <v>0</v>
      </c>
      <c r="BG192" s="201">
        <f>IF(N192="zákl. přenesená",J192,0)</f>
        <v>0</v>
      </c>
      <c r="BH192" s="201">
        <f>IF(N192="sníž. přenesená",J192,0)</f>
        <v>0</v>
      </c>
      <c r="BI192" s="201">
        <f>IF(N192="nulová",J192,0)</f>
        <v>0</v>
      </c>
      <c r="BJ192" s="18" t="s">
        <v>120</v>
      </c>
      <c r="BK192" s="201">
        <f>ROUND(I192*H192,2)</f>
        <v>0</v>
      </c>
      <c r="BL192" s="18" t="s">
        <v>299</v>
      </c>
      <c r="BM192" s="200" t="s">
        <v>3028</v>
      </c>
    </row>
    <row r="193" spans="1:65" s="14" customFormat="1" ht="11.25">
      <c r="B193" s="213"/>
      <c r="C193" s="214"/>
      <c r="D193" s="204" t="s">
        <v>301</v>
      </c>
      <c r="E193" s="215" t="s">
        <v>1</v>
      </c>
      <c r="F193" s="216" t="s">
        <v>3012</v>
      </c>
      <c r="G193" s="214"/>
      <c r="H193" s="217">
        <v>23.16</v>
      </c>
      <c r="I193" s="218"/>
      <c r="J193" s="214"/>
      <c r="K193" s="214"/>
      <c r="L193" s="219"/>
      <c r="M193" s="220"/>
      <c r="N193" s="221"/>
      <c r="O193" s="221"/>
      <c r="P193" s="221"/>
      <c r="Q193" s="221"/>
      <c r="R193" s="221"/>
      <c r="S193" s="221"/>
      <c r="T193" s="222"/>
      <c r="AT193" s="223" t="s">
        <v>301</v>
      </c>
      <c r="AU193" s="223" t="s">
        <v>120</v>
      </c>
      <c r="AV193" s="14" t="s">
        <v>120</v>
      </c>
      <c r="AW193" s="14" t="s">
        <v>32</v>
      </c>
      <c r="AX193" s="14" t="s">
        <v>77</v>
      </c>
      <c r="AY193" s="223" t="s">
        <v>292</v>
      </c>
    </row>
    <row r="194" spans="1:65" s="14" customFormat="1" ht="11.25">
      <c r="B194" s="213"/>
      <c r="C194" s="214"/>
      <c r="D194" s="204" t="s">
        <v>301</v>
      </c>
      <c r="E194" s="215" t="s">
        <v>1</v>
      </c>
      <c r="F194" s="216" t="s">
        <v>3013</v>
      </c>
      <c r="G194" s="214"/>
      <c r="H194" s="217">
        <v>82.12</v>
      </c>
      <c r="I194" s="218"/>
      <c r="J194" s="214"/>
      <c r="K194" s="214"/>
      <c r="L194" s="219"/>
      <c r="M194" s="220"/>
      <c r="N194" s="221"/>
      <c r="O194" s="221"/>
      <c r="P194" s="221"/>
      <c r="Q194" s="221"/>
      <c r="R194" s="221"/>
      <c r="S194" s="221"/>
      <c r="T194" s="222"/>
      <c r="AT194" s="223" t="s">
        <v>301</v>
      </c>
      <c r="AU194" s="223" t="s">
        <v>120</v>
      </c>
      <c r="AV194" s="14" t="s">
        <v>120</v>
      </c>
      <c r="AW194" s="14" t="s">
        <v>32</v>
      </c>
      <c r="AX194" s="14" t="s">
        <v>77</v>
      </c>
      <c r="AY194" s="223" t="s">
        <v>292</v>
      </c>
    </row>
    <row r="195" spans="1:65" s="14" customFormat="1" ht="11.25">
      <c r="B195" s="213"/>
      <c r="C195" s="214"/>
      <c r="D195" s="204" t="s">
        <v>301</v>
      </c>
      <c r="E195" s="215" t="s">
        <v>1</v>
      </c>
      <c r="F195" s="216" t="s">
        <v>3014</v>
      </c>
      <c r="G195" s="214"/>
      <c r="H195" s="217">
        <v>23.16</v>
      </c>
      <c r="I195" s="218"/>
      <c r="J195" s="214"/>
      <c r="K195" s="214"/>
      <c r="L195" s="219"/>
      <c r="M195" s="220"/>
      <c r="N195" s="221"/>
      <c r="O195" s="221"/>
      <c r="P195" s="221"/>
      <c r="Q195" s="221"/>
      <c r="R195" s="221"/>
      <c r="S195" s="221"/>
      <c r="T195" s="222"/>
      <c r="AT195" s="223" t="s">
        <v>301</v>
      </c>
      <c r="AU195" s="223" t="s">
        <v>120</v>
      </c>
      <c r="AV195" s="14" t="s">
        <v>120</v>
      </c>
      <c r="AW195" s="14" t="s">
        <v>32</v>
      </c>
      <c r="AX195" s="14" t="s">
        <v>77</v>
      </c>
      <c r="AY195" s="223" t="s">
        <v>292</v>
      </c>
    </row>
    <row r="196" spans="1:65" s="14" customFormat="1" ht="11.25">
      <c r="B196" s="213"/>
      <c r="C196" s="214"/>
      <c r="D196" s="204" t="s">
        <v>301</v>
      </c>
      <c r="E196" s="215" t="s">
        <v>1</v>
      </c>
      <c r="F196" s="216" t="s">
        <v>3017</v>
      </c>
      <c r="G196" s="214"/>
      <c r="H196" s="217">
        <v>2.4500000000000002</v>
      </c>
      <c r="I196" s="218"/>
      <c r="J196" s="214"/>
      <c r="K196" s="214"/>
      <c r="L196" s="219"/>
      <c r="M196" s="220"/>
      <c r="N196" s="221"/>
      <c r="O196" s="221"/>
      <c r="P196" s="221"/>
      <c r="Q196" s="221"/>
      <c r="R196" s="221"/>
      <c r="S196" s="221"/>
      <c r="T196" s="222"/>
      <c r="AT196" s="223" t="s">
        <v>301</v>
      </c>
      <c r="AU196" s="223" t="s">
        <v>120</v>
      </c>
      <c r="AV196" s="14" t="s">
        <v>120</v>
      </c>
      <c r="AW196" s="14" t="s">
        <v>32</v>
      </c>
      <c r="AX196" s="14" t="s">
        <v>77</v>
      </c>
      <c r="AY196" s="223" t="s">
        <v>292</v>
      </c>
    </row>
    <row r="197" spans="1:65" s="15" customFormat="1" ht="11.25">
      <c r="B197" s="224"/>
      <c r="C197" s="225"/>
      <c r="D197" s="204" t="s">
        <v>301</v>
      </c>
      <c r="E197" s="226" t="s">
        <v>1</v>
      </c>
      <c r="F197" s="227" t="s">
        <v>304</v>
      </c>
      <c r="G197" s="225"/>
      <c r="H197" s="228">
        <v>130.88999999999999</v>
      </c>
      <c r="I197" s="229"/>
      <c r="J197" s="225"/>
      <c r="K197" s="225"/>
      <c r="L197" s="230"/>
      <c r="M197" s="231"/>
      <c r="N197" s="232"/>
      <c r="O197" s="232"/>
      <c r="P197" s="232"/>
      <c r="Q197" s="232"/>
      <c r="R197" s="232"/>
      <c r="S197" s="232"/>
      <c r="T197" s="233"/>
      <c r="AT197" s="234" t="s">
        <v>301</v>
      </c>
      <c r="AU197" s="234" t="s">
        <v>120</v>
      </c>
      <c r="AV197" s="15" t="s">
        <v>299</v>
      </c>
      <c r="AW197" s="15" t="s">
        <v>32</v>
      </c>
      <c r="AX197" s="15" t="s">
        <v>85</v>
      </c>
      <c r="AY197" s="234" t="s">
        <v>292</v>
      </c>
    </row>
    <row r="198" spans="1:65" s="2" customFormat="1" ht="24.2" customHeight="1">
      <c r="A198" s="35"/>
      <c r="B198" s="36"/>
      <c r="C198" s="189" t="s">
        <v>372</v>
      </c>
      <c r="D198" s="189" t="s">
        <v>294</v>
      </c>
      <c r="E198" s="190" t="s">
        <v>3029</v>
      </c>
      <c r="F198" s="191" t="s">
        <v>3030</v>
      </c>
      <c r="G198" s="192" t="s">
        <v>407</v>
      </c>
      <c r="H198" s="193">
        <v>21.59</v>
      </c>
      <c r="I198" s="194"/>
      <c r="J198" s="195">
        <f>ROUND(I198*H198,2)</f>
        <v>0</v>
      </c>
      <c r="K198" s="191" t="s">
        <v>1</v>
      </c>
      <c r="L198" s="40"/>
      <c r="M198" s="196" t="s">
        <v>1</v>
      </c>
      <c r="N198" s="197" t="s">
        <v>43</v>
      </c>
      <c r="O198" s="72"/>
      <c r="P198" s="198">
        <f>O198*H198</f>
        <v>0</v>
      </c>
      <c r="Q198" s="198">
        <v>0</v>
      </c>
      <c r="R198" s="198">
        <f>Q198*H198</f>
        <v>0</v>
      </c>
      <c r="S198" s="198">
        <v>0</v>
      </c>
      <c r="T198" s="199">
        <f>S198*H198</f>
        <v>0</v>
      </c>
      <c r="U198" s="35"/>
      <c r="V198" s="35"/>
      <c r="W198" s="35"/>
      <c r="X198" s="35"/>
      <c r="Y198" s="35"/>
      <c r="Z198" s="35"/>
      <c r="AA198" s="35"/>
      <c r="AB198" s="35"/>
      <c r="AC198" s="35"/>
      <c r="AD198" s="35"/>
      <c r="AE198" s="35"/>
      <c r="AR198" s="200" t="s">
        <v>299</v>
      </c>
      <c r="AT198" s="200" t="s">
        <v>294</v>
      </c>
      <c r="AU198" s="200" t="s">
        <v>120</v>
      </c>
      <c r="AY198" s="18" t="s">
        <v>292</v>
      </c>
      <c r="BE198" s="201">
        <f>IF(N198="základní",J198,0)</f>
        <v>0</v>
      </c>
      <c r="BF198" s="201">
        <f>IF(N198="snížená",J198,0)</f>
        <v>0</v>
      </c>
      <c r="BG198" s="201">
        <f>IF(N198="zákl. přenesená",J198,0)</f>
        <v>0</v>
      </c>
      <c r="BH198" s="201">
        <f>IF(N198="sníž. přenesená",J198,0)</f>
        <v>0</v>
      </c>
      <c r="BI198" s="201">
        <f>IF(N198="nulová",J198,0)</f>
        <v>0</v>
      </c>
      <c r="BJ198" s="18" t="s">
        <v>120</v>
      </c>
      <c r="BK198" s="201">
        <f>ROUND(I198*H198,2)</f>
        <v>0</v>
      </c>
      <c r="BL198" s="18" t="s">
        <v>299</v>
      </c>
      <c r="BM198" s="200" t="s">
        <v>3031</v>
      </c>
    </row>
    <row r="199" spans="1:65" s="14" customFormat="1" ht="11.25">
      <c r="B199" s="213"/>
      <c r="C199" s="214"/>
      <c r="D199" s="204" t="s">
        <v>301</v>
      </c>
      <c r="E199" s="215" t="s">
        <v>1</v>
      </c>
      <c r="F199" s="216" t="s">
        <v>2990</v>
      </c>
      <c r="G199" s="214"/>
      <c r="H199" s="217">
        <v>3.79</v>
      </c>
      <c r="I199" s="218"/>
      <c r="J199" s="214"/>
      <c r="K199" s="214"/>
      <c r="L199" s="219"/>
      <c r="M199" s="220"/>
      <c r="N199" s="221"/>
      <c r="O199" s="221"/>
      <c r="P199" s="221"/>
      <c r="Q199" s="221"/>
      <c r="R199" s="221"/>
      <c r="S199" s="221"/>
      <c r="T199" s="222"/>
      <c r="AT199" s="223" t="s">
        <v>301</v>
      </c>
      <c r="AU199" s="223" t="s">
        <v>120</v>
      </c>
      <c r="AV199" s="14" t="s">
        <v>120</v>
      </c>
      <c r="AW199" s="14" t="s">
        <v>32</v>
      </c>
      <c r="AX199" s="14" t="s">
        <v>77</v>
      </c>
      <c r="AY199" s="223" t="s">
        <v>292</v>
      </c>
    </row>
    <row r="200" spans="1:65" s="14" customFormat="1" ht="11.25">
      <c r="B200" s="213"/>
      <c r="C200" s="214"/>
      <c r="D200" s="204" t="s">
        <v>301</v>
      </c>
      <c r="E200" s="215" t="s">
        <v>1</v>
      </c>
      <c r="F200" s="216" t="s">
        <v>3032</v>
      </c>
      <c r="G200" s="214"/>
      <c r="H200" s="217">
        <v>3.79</v>
      </c>
      <c r="I200" s="218"/>
      <c r="J200" s="214"/>
      <c r="K200" s="214"/>
      <c r="L200" s="219"/>
      <c r="M200" s="220"/>
      <c r="N200" s="221"/>
      <c r="O200" s="221"/>
      <c r="P200" s="221"/>
      <c r="Q200" s="221"/>
      <c r="R200" s="221"/>
      <c r="S200" s="221"/>
      <c r="T200" s="222"/>
      <c r="AT200" s="223" t="s">
        <v>301</v>
      </c>
      <c r="AU200" s="223" t="s">
        <v>120</v>
      </c>
      <c r="AV200" s="14" t="s">
        <v>120</v>
      </c>
      <c r="AW200" s="14" t="s">
        <v>32</v>
      </c>
      <c r="AX200" s="14" t="s">
        <v>77</v>
      </c>
      <c r="AY200" s="223" t="s">
        <v>292</v>
      </c>
    </row>
    <row r="201" spans="1:65" s="14" customFormat="1" ht="11.25">
      <c r="B201" s="213"/>
      <c r="C201" s="214"/>
      <c r="D201" s="204" t="s">
        <v>301</v>
      </c>
      <c r="E201" s="215" t="s">
        <v>1</v>
      </c>
      <c r="F201" s="216" t="s">
        <v>3033</v>
      </c>
      <c r="G201" s="214"/>
      <c r="H201" s="217">
        <v>2.09</v>
      </c>
      <c r="I201" s="218"/>
      <c r="J201" s="214"/>
      <c r="K201" s="214"/>
      <c r="L201" s="219"/>
      <c r="M201" s="220"/>
      <c r="N201" s="221"/>
      <c r="O201" s="221"/>
      <c r="P201" s="221"/>
      <c r="Q201" s="221"/>
      <c r="R201" s="221"/>
      <c r="S201" s="221"/>
      <c r="T201" s="222"/>
      <c r="AT201" s="223" t="s">
        <v>301</v>
      </c>
      <c r="AU201" s="223" t="s">
        <v>120</v>
      </c>
      <c r="AV201" s="14" t="s">
        <v>120</v>
      </c>
      <c r="AW201" s="14" t="s">
        <v>32</v>
      </c>
      <c r="AX201" s="14" t="s">
        <v>77</v>
      </c>
      <c r="AY201" s="223" t="s">
        <v>292</v>
      </c>
    </row>
    <row r="202" spans="1:65" s="14" customFormat="1" ht="11.25">
      <c r="B202" s="213"/>
      <c r="C202" s="214"/>
      <c r="D202" s="204" t="s">
        <v>301</v>
      </c>
      <c r="E202" s="215" t="s">
        <v>1</v>
      </c>
      <c r="F202" s="216" t="s">
        <v>3034</v>
      </c>
      <c r="G202" s="214"/>
      <c r="H202" s="217">
        <v>2.0550000000000002</v>
      </c>
      <c r="I202" s="218"/>
      <c r="J202" s="214"/>
      <c r="K202" s="214"/>
      <c r="L202" s="219"/>
      <c r="M202" s="220"/>
      <c r="N202" s="221"/>
      <c r="O202" s="221"/>
      <c r="P202" s="221"/>
      <c r="Q202" s="221"/>
      <c r="R202" s="221"/>
      <c r="S202" s="221"/>
      <c r="T202" s="222"/>
      <c r="AT202" s="223" t="s">
        <v>301</v>
      </c>
      <c r="AU202" s="223" t="s">
        <v>120</v>
      </c>
      <c r="AV202" s="14" t="s">
        <v>120</v>
      </c>
      <c r="AW202" s="14" t="s">
        <v>32</v>
      </c>
      <c r="AX202" s="14" t="s">
        <v>77</v>
      </c>
      <c r="AY202" s="223" t="s">
        <v>292</v>
      </c>
    </row>
    <row r="203" spans="1:65" s="14" customFormat="1" ht="11.25">
      <c r="B203" s="213"/>
      <c r="C203" s="214"/>
      <c r="D203" s="204" t="s">
        <v>301</v>
      </c>
      <c r="E203" s="215" t="s">
        <v>1</v>
      </c>
      <c r="F203" s="216" t="s">
        <v>3035</v>
      </c>
      <c r="G203" s="214"/>
      <c r="H203" s="217">
        <v>2.0550000000000002</v>
      </c>
      <c r="I203" s="218"/>
      <c r="J203" s="214"/>
      <c r="K203" s="214"/>
      <c r="L203" s="219"/>
      <c r="M203" s="220"/>
      <c r="N203" s="221"/>
      <c r="O203" s="221"/>
      <c r="P203" s="221"/>
      <c r="Q203" s="221"/>
      <c r="R203" s="221"/>
      <c r="S203" s="221"/>
      <c r="T203" s="222"/>
      <c r="AT203" s="223" t="s">
        <v>301</v>
      </c>
      <c r="AU203" s="223" t="s">
        <v>120</v>
      </c>
      <c r="AV203" s="14" t="s">
        <v>120</v>
      </c>
      <c r="AW203" s="14" t="s">
        <v>32</v>
      </c>
      <c r="AX203" s="14" t="s">
        <v>77</v>
      </c>
      <c r="AY203" s="223" t="s">
        <v>292</v>
      </c>
    </row>
    <row r="204" spans="1:65" s="14" customFormat="1" ht="11.25">
      <c r="B204" s="213"/>
      <c r="C204" s="214"/>
      <c r="D204" s="204" t="s">
        <v>301</v>
      </c>
      <c r="E204" s="215" t="s">
        <v>1</v>
      </c>
      <c r="F204" s="216" t="s">
        <v>3036</v>
      </c>
      <c r="G204" s="214"/>
      <c r="H204" s="217">
        <v>2.09</v>
      </c>
      <c r="I204" s="218"/>
      <c r="J204" s="214"/>
      <c r="K204" s="214"/>
      <c r="L204" s="219"/>
      <c r="M204" s="220"/>
      <c r="N204" s="221"/>
      <c r="O204" s="221"/>
      <c r="P204" s="221"/>
      <c r="Q204" s="221"/>
      <c r="R204" s="221"/>
      <c r="S204" s="221"/>
      <c r="T204" s="222"/>
      <c r="AT204" s="223" t="s">
        <v>301</v>
      </c>
      <c r="AU204" s="223" t="s">
        <v>120</v>
      </c>
      <c r="AV204" s="14" t="s">
        <v>120</v>
      </c>
      <c r="AW204" s="14" t="s">
        <v>32</v>
      </c>
      <c r="AX204" s="14" t="s">
        <v>77</v>
      </c>
      <c r="AY204" s="223" t="s">
        <v>292</v>
      </c>
    </row>
    <row r="205" spans="1:65" s="14" customFormat="1" ht="11.25">
      <c r="B205" s="213"/>
      <c r="C205" s="214"/>
      <c r="D205" s="204" t="s">
        <v>301</v>
      </c>
      <c r="E205" s="215" t="s">
        <v>1</v>
      </c>
      <c r="F205" s="216" t="s">
        <v>3021</v>
      </c>
      <c r="G205" s="214"/>
      <c r="H205" s="217">
        <v>5.72</v>
      </c>
      <c r="I205" s="218"/>
      <c r="J205" s="214"/>
      <c r="K205" s="214"/>
      <c r="L205" s="219"/>
      <c r="M205" s="220"/>
      <c r="N205" s="221"/>
      <c r="O205" s="221"/>
      <c r="P205" s="221"/>
      <c r="Q205" s="221"/>
      <c r="R205" s="221"/>
      <c r="S205" s="221"/>
      <c r="T205" s="222"/>
      <c r="AT205" s="223" t="s">
        <v>301</v>
      </c>
      <c r="AU205" s="223" t="s">
        <v>120</v>
      </c>
      <c r="AV205" s="14" t="s">
        <v>120</v>
      </c>
      <c r="AW205" s="14" t="s">
        <v>32</v>
      </c>
      <c r="AX205" s="14" t="s">
        <v>77</v>
      </c>
      <c r="AY205" s="223" t="s">
        <v>292</v>
      </c>
    </row>
    <row r="206" spans="1:65" s="15" customFormat="1" ht="11.25">
      <c r="B206" s="224"/>
      <c r="C206" s="225"/>
      <c r="D206" s="204" t="s">
        <v>301</v>
      </c>
      <c r="E206" s="226" t="s">
        <v>1</v>
      </c>
      <c r="F206" s="227" t="s">
        <v>304</v>
      </c>
      <c r="G206" s="225"/>
      <c r="H206" s="228">
        <v>21.59</v>
      </c>
      <c r="I206" s="229"/>
      <c r="J206" s="225"/>
      <c r="K206" s="225"/>
      <c r="L206" s="230"/>
      <c r="M206" s="231"/>
      <c r="N206" s="232"/>
      <c r="O206" s="232"/>
      <c r="P206" s="232"/>
      <c r="Q206" s="232"/>
      <c r="R206" s="232"/>
      <c r="S206" s="232"/>
      <c r="T206" s="233"/>
      <c r="AT206" s="234" t="s">
        <v>301</v>
      </c>
      <c r="AU206" s="234" t="s">
        <v>120</v>
      </c>
      <c r="AV206" s="15" t="s">
        <v>299</v>
      </c>
      <c r="AW206" s="15" t="s">
        <v>32</v>
      </c>
      <c r="AX206" s="15" t="s">
        <v>85</v>
      </c>
      <c r="AY206" s="234" t="s">
        <v>292</v>
      </c>
    </row>
    <row r="207" spans="1:65" s="2" customFormat="1" ht="24.2" customHeight="1">
      <c r="A207" s="35"/>
      <c r="B207" s="36"/>
      <c r="C207" s="189" t="s">
        <v>399</v>
      </c>
      <c r="D207" s="189" t="s">
        <v>294</v>
      </c>
      <c r="E207" s="190" t="s">
        <v>3037</v>
      </c>
      <c r="F207" s="191" t="s">
        <v>3038</v>
      </c>
      <c r="G207" s="192" t="s">
        <v>407</v>
      </c>
      <c r="H207" s="193">
        <v>42.194000000000003</v>
      </c>
      <c r="I207" s="194"/>
      <c r="J207" s="195">
        <f>ROUND(I207*H207,2)</f>
        <v>0</v>
      </c>
      <c r="K207" s="191" t="s">
        <v>1</v>
      </c>
      <c r="L207" s="40"/>
      <c r="M207" s="196" t="s">
        <v>1</v>
      </c>
      <c r="N207" s="197" t="s">
        <v>43</v>
      </c>
      <c r="O207" s="72"/>
      <c r="P207" s="198">
        <f>O207*H207</f>
        <v>0</v>
      </c>
      <c r="Q207" s="198">
        <v>0</v>
      </c>
      <c r="R207" s="198">
        <f>Q207*H207</f>
        <v>0</v>
      </c>
      <c r="S207" s="198">
        <v>0</v>
      </c>
      <c r="T207" s="199">
        <f>S207*H207</f>
        <v>0</v>
      </c>
      <c r="U207" s="35"/>
      <c r="V207" s="35"/>
      <c r="W207" s="35"/>
      <c r="X207" s="35"/>
      <c r="Y207" s="35"/>
      <c r="Z207" s="35"/>
      <c r="AA207" s="35"/>
      <c r="AB207" s="35"/>
      <c r="AC207" s="35"/>
      <c r="AD207" s="35"/>
      <c r="AE207" s="35"/>
      <c r="AR207" s="200" t="s">
        <v>299</v>
      </c>
      <c r="AT207" s="200" t="s">
        <v>294</v>
      </c>
      <c r="AU207" s="200" t="s">
        <v>120</v>
      </c>
      <c r="AY207" s="18" t="s">
        <v>292</v>
      </c>
      <c r="BE207" s="201">
        <f>IF(N207="základní",J207,0)</f>
        <v>0</v>
      </c>
      <c r="BF207" s="201">
        <f>IF(N207="snížená",J207,0)</f>
        <v>0</v>
      </c>
      <c r="BG207" s="201">
        <f>IF(N207="zákl. přenesená",J207,0)</f>
        <v>0</v>
      </c>
      <c r="BH207" s="201">
        <f>IF(N207="sníž. přenesená",J207,0)</f>
        <v>0</v>
      </c>
      <c r="BI207" s="201">
        <f>IF(N207="nulová",J207,0)</f>
        <v>0</v>
      </c>
      <c r="BJ207" s="18" t="s">
        <v>120</v>
      </c>
      <c r="BK207" s="201">
        <f>ROUND(I207*H207,2)</f>
        <v>0</v>
      </c>
      <c r="BL207" s="18" t="s">
        <v>299</v>
      </c>
      <c r="BM207" s="200" t="s">
        <v>3039</v>
      </c>
    </row>
    <row r="208" spans="1:65" s="14" customFormat="1" ht="11.25">
      <c r="B208" s="213"/>
      <c r="C208" s="214"/>
      <c r="D208" s="204" t="s">
        <v>301</v>
      </c>
      <c r="E208" s="215" t="s">
        <v>1</v>
      </c>
      <c r="F208" s="216" t="s">
        <v>3040</v>
      </c>
      <c r="G208" s="214"/>
      <c r="H208" s="217">
        <v>11.956</v>
      </c>
      <c r="I208" s="218"/>
      <c r="J208" s="214"/>
      <c r="K208" s="214"/>
      <c r="L208" s="219"/>
      <c r="M208" s="220"/>
      <c r="N208" s="221"/>
      <c r="O208" s="221"/>
      <c r="P208" s="221"/>
      <c r="Q208" s="221"/>
      <c r="R208" s="221"/>
      <c r="S208" s="221"/>
      <c r="T208" s="222"/>
      <c r="AT208" s="223" t="s">
        <v>301</v>
      </c>
      <c r="AU208" s="223" t="s">
        <v>120</v>
      </c>
      <c r="AV208" s="14" t="s">
        <v>120</v>
      </c>
      <c r="AW208" s="14" t="s">
        <v>32</v>
      </c>
      <c r="AX208" s="14" t="s">
        <v>77</v>
      </c>
      <c r="AY208" s="223" t="s">
        <v>292</v>
      </c>
    </row>
    <row r="209" spans="1:65" s="14" customFormat="1" ht="11.25">
      <c r="B209" s="213"/>
      <c r="C209" s="214"/>
      <c r="D209" s="204" t="s">
        <v>301</v>
      </c>
      <c r="E209" s="215" t="s">
        <v>1</v>
      </c>
      <c r="F209" s="216" t="s">
        <v>3019</v>
      </c>
      <c r="G209" s="214"/>
      <c r="H209" s="217">
        <v>12.708</v>
      </c>
      <c r="I209" s="218"/>
      <c r="J209" s="214"/>
      <c r="K209" s="214"/>
      <c r="L209" s="219"/>
      <c r="M209" s="220"/>
      <c r="N209" s="221"/>
      <c r="O209" s="221"/>
      <c r="P209" s="221"/>
      <c r="Q209" s="221"/>
      <c r="R209" s="221"/>
      <c r="S209" s="221"/>
      <c r="T209" s="222"/>
      <c r="AT209" s="223" t="s">
        <v>301</v>
      </c>
      <c r="AU209" s="223" t="s">
        <v>120</v>
      </c>
      <c r="AV209" s="14" t="s">
        <v>120</v>
      </c>
      <c r="AW209" s="14" t="s">
        <v>32</v>
      </c>
      <c r="AX209" s="14" t="s">
        <v>77</v>
      </c>
      <c r="AY209" s="223" t="s">
        <v>292</v>
      </c>
    </row>
    <row r="210" spans="1:65" s="14" customFormat="1" ht="11.25">
      <c r="B210" s="213"/>
      <c r="C210" s="214"/>
      <c r="D210" s="204" t="s">
        <v>301</v>
      </c>
      <c r="E210" s="215" t="s">
        <v>1</v>
      </c>
      <c r="F210" s="216" t="s">
        <v>3020</v>
      </c>
      <c r="G210" s="214"/>
      <c r="H210" s="217">
        <v>7.57</v>
      </c>
      <c r="I210" s="218"/>
      <c r="J210" s="214"/>
      <c r="K210" s="214"/>
      <c r="L210" s="219"/>
      <c r="M210" s="220"/>
      <c r="N210" s="221"/>
      <c r="O210" s="221"/>
      <c r="P210" s="221"/>
      <c r="Q210" s="221"/>
      <c r="R210" s="221"/>
      <c r="S210" s="221"/>
      <c r="T210" s="222"/>
      <c r="AT210" s="223" t="s">
        <v>301</v>
      </c>
      <c r="AU210" s="223" t="s">
        <v>120</v>
      </c>
      <c r="AV210" s="14" t="s">
        <v>120</v>
      </c>
      <c r="AW210" s="14" t="s">
        <v>32</v>
      </c>
      <c r="AX210" s="14" t="s">
        <v>77</v>
      </c>
      <c r="AY210" s="223" t="s">
        <v>292</v>
      </c>
    </row>
    <row r="211" spans="1:65" s="14" customFormat="1" ht="11.25">
      <c r="B211" s="213"/>
      <c r="C211" s="214"/>
      <c r="D211" s="204" t="s">
        <v>301</v>
      </c>
      <c r="E211" s="215" t="s">
        <v>1</v>
      </c>
      <c r="F211" s="216" t="s">
        <v>3041</v>
      </c>
      <c r="G211" s="214"/>
      <c r="H211" s="217">
        <v>2.12</v>
      </c>
      <c r="I211" s="218"/>
      <c r="J211" s="214"/>
      <c r="K211" s="214"/>
      <c r="L211" s="219"/>
      <c r="M211" s="220"/>
      <c r="N211" s="221"/>
      <c r="O211" s="221"/>
      <c r="P211" s="221"/>
      <c r="Q211" s="221"/>
      <c r="R211" s="221"/>
      <c r="S211" s="221"/>
      <c r="T211" s="222"/>
      <c r="AT211" s="223" t="s">
        <v>301</v>
      </c>
      <c r="AU211" s="223" t="s">
        <v>120</v>
      </c>
      <c r="AV211" s="14" t="s">
        <v>120</v>
      </c>
      <c r="AW211" s="14" t="s">
        <v>32</v>
      </c>
      <c r="AX211" s="14" t="s">
        <v>77</v>
      </c>
      <c r="AY211" s="223" t="s">
        <v>292</v>
      </c>
    </row>
    <row r="212" spans="1:65" s="14" customFormat="1" ht="11.25">
      <c r="B212" s="213"/>
      <c r="C212" s="214"/>
      <c r="D212" s="204" t="s">
        <v>301</v>
      </c>
      <c r="E212" s="215" t="s">
        <v>1</v>
      </c>
      <c r="F212" s="216" t="s">
        <v>3042</v>
      </c>
      <c r="G212" s="214"/>
      <c r="H212" s="217">
        <v>3.92</v>
      </c>
      <c r="I212" s="218"/>
      <c r="J212" s="214"/>
      <c r="K212" s="214"/>
      <c r="L212" s="219"/>
      <c r="M212" s="220"/>
      <c r="N212" s="221"/>
      <c r="O212" s="221"/>
      <c r="P212" s="221"/>
      <c r="Q212" s="221"/>
      <c r="R212" s="221"/>
      <c r="S212" s="221"/>
      <c r="T212" s="222"/>
      <c r="AT212" s="223" t="s">
        <v>301</v>
      </c>
      <c r="AU212" s="223" t="s">
        <v>120</v>
      </c>
      <c r="AV212" s="14" t="s">
        <v>120</v>
      </c>
      <c r="AW212" s="14" t="s">
        <v>32</v>
      </c>
      <c r="AX212" s="14" t="s">
        <v>77</v>
      </c>
      <c r="AY212" s="223" t="s">
        <v>292</v>
      </c>
    </row>
    <row r="213" spans="1:65" s="14" customFormat="1" ht="11.25">
      <c r="B213" s="213"/>
      <c r="C213" s="214"/>
      <c r="D213" s="204" t="s">
        <v>301</v>
      </c>
      <c r="E213" s="215" t="s">
        <v>1</v>
      </c>
      <c r="F213" s="216" t="s">
        <v>3043</v>
      </c>
      <c r="G213" s="214"/>
      <c r="H213" s="217">
        <v>1.96</v>
      </c>
      <c r="I213" s="218"/>
      <c r="J213" s="214"/>
      <c r="K213" s="214"/>
      <c r="L213" s="219"/>
      <c r="M213" s="220"/>
      <c r="N213" s="221"/>
      <c r="O213" s="221"/>
      <c r="P213" s="221"/>
      <c r="Q213" s="221"/>
      <c r="R213" s="221"/>
      <c r="S213" s="221"/>
      <c r="T213" s="222"/>
      <c r="AT213" s="223" t="s">
        <v>301</v>
      </c>
      <c r="AU213" s="223" t="s">
        <v>120</v>
      </c>
      <c r="AV213" s="14" t="s">
        <v>120</v>
      </c>
      <c r="AW213" s="14" t="s">
        <v>32</v>
      </c>
      <c r="AX213" s="14" t="s">
        <v>77</v>
      </c>
      <c r="AY213" s="223" t="s">
        <v>292</v>
      </c>
    </row>
    <row r="214" spans="1:65" s="14" customFormat="1" ht="11.25">
      <c r="B214" s="213"/>
      <c r="C214" s="214"/>
      <c r="D214" s="204" t="s">
        <v>301</v>
      </c>
      <c r="E214" s="215" t="s">
        <v>1</v>
      </c>
      <c r="F214" s="216" t="s">
        <v>3044</v>
      </c>
      <c r="G214" s="214"/>
      <c r="H214" s="217">
        <v>1.96</v>
      </c>
      <c r="I214" s="218"/>
      <c r="J214" s="214"/>
      <c r="K214" s="214"/>
      <c r="L214" s="219"/>
      <c r="M214" s="220"/>
      <c r="N214" s="221"/>
      <c r="O214" s="221"/>
      <c r="P214" s="221"/>
      <c r="Q214" s="221"/>
      <c r="R214" s="221"/>
      <c r="S214" s="221"/>
      <c r="T214" s="222"/>
      <c r="AT214" s="223" t="s">
        <v>301</v>
      </c>
      <c r="AU214" s="223" t="s">
        <v>120</v>
      </c>
      <c r="AV214" s="14" t="s">
        <v>120</v>
      </c>
      <c r="AW214" s="14" t="s">
        <v>32</v>
      </c>
      <c r="AX214" s="14" t="s">
        <v>77</v>
      </c>
      <c r="AY214" s="223" t="s">
        <v>292</v>
      </c>
    </row>
    <row r="215" spans="1:65" s="15" customFormat="1" ht="11.25">
      <c r="B215" s="224"/>
      <c r="C215" s="225"/>
      <c r="D215" s="204" t="s">
        <v>301</v>
      </c>
      <c r="E215" s="226" t="s">
        <v>1</v>
      </c>
      <c r="F215" s="227" t="s">
        <v>304</v>
      </c>
      <c r="G215" s="225"/>
      <c r="H215" s="228">
        <v>42.194000000000003</v>
      </c>
      <c r="I215" s="229"/>
      <c r="J215" s="225"/>
      <c r="K215" s="225"/>
      <c r="L215" s="230"/>
      <c r="M215" s="231"/>
      <c r="N215" s="232"/>
      <c r="O215" s="232"/>
      <c r="P215" s="232"/>
      <c r="Q215" s="232"/>
      <c r="R215" s="232"/>
      <c r="S215" s="232"/>
      <c r="T215" s="233"/>
      <c r="AT215" s="234" t="s">
        <v>301</v>
      </c>
      <c r="AU215" s="234" t="s">
        <v>120</v>
      </c>
      <c r="AV215" s="15" t="s">
        <v>299</v>
      </c>
      <c r="AW215" s="15" t="s">
        <v>32</v>
      </c>
      <c r="AX215" s="15" t="s">
        <v>85</v>
      </c>
      <c r="AY215" s="234" t="s">
        <v>292</v>
      </c>
    </row>
    <row r="216" spans="1:65" s="2" customFormat="1" ht="24.2" customHeight="1">
      <c r="A216" s="35"/>
      <c r="B216" s="36"/>
      <c r="C216" s="189" t="s">
        <v>404</v>
      </c>
      <c r="D216" s="189" t="s">
        <v>294</v>
      </c>
      <c r="E216" s="190" t="s">
        <v>3045</v>
      </c>
      <c r="F216" s="191" t="s">
        <v>3046</v>
      </c>
      <c r="G216" s="192" t="s">
        <v>407</v>
      </c>
      <c r="H216" s="193">
        <v>7.36</v>
      </c>
      <c r="I216" s="194"/>
      <c r="J216" s="195">
        <f>ROUND(I216*H216,2)</f>
        <v>0</v>
      </c>
      <c r="K216" s="191" t="s">
        <v>1</v>
      </c>
      <c r="L216" s="40"/>
      <c r="M216" s="196" t="s">
        <v>1</v>
      </c>
      <c r="N216" s="197" t="s">
        <v>43</v>
      </c>
      <c r="O216" s="72"/>
      <c r="P216" s="198">
        <f>O216*H216</f>
        <v>0</v>
      </c>
      <c r="Q216" s="198">
        <v>0</v>
      </c>
      <c r="R216" s="198">
        <f>Q216*H216</f>
        <v>0</v>
      </c>
      <c r="S216" s="198">
        <v>0</v>
      </c>
      <c r="T216" s="199">
        <f>S216*H216</f>
        <v>0</v>
      </c>
      <c r="U216" s="35"/>
      <c r="V216" s="35"/>
      <c r="W216" s="35"/>
      <c r="X216" s="35"/>
      <c r="Y216" s="35"/>
      <c r="Z216" s="35"/>
      <c r="AA216" s="35"/>
      <c r="AB216" s="35"/>
      <c r="AC216" s="35"/>
      <c r="AD216" s="35"/>
      <c r="AE216" s="35"/>
      <c r="AR216" s="200" t="s">
        <v>299</v>
      </c>
      <c r="AT216" s="200" t="s">
        <v>294</v>
      </c>
      <c r="AU216" s="200" t="s">
        <v>120</v>
      </c>
      <c r="AY216" s="18" t="s">
        <v>292</v>
      </c>
      <c r="BE216" s="201">
        <f>IF(N216="základní",J216,0)</f>
        <v>0</v>
      </c>
      <c r="BF216" s="201">
        <f>IF(N216="snížená",J216,0)</f>
        <v>0</v>
      </c>
      <c r="BG216" s="201">
        <f>IF(N216="zákl. přenesená",J216,0)</f>
        <v>0</v>
      </c>
      <c r="BH216" s="201">
        <f>IF(N216="sníž. přenesená",J216,0)</f>
        <v>0</v>
      </c>
      <c r="BI216" s="201">
        <f>IF(N216="nulová",J216,0)</f>
        <v>0</v>
      </c>
      <c r="BJ216" s="18" t="s">
        <v>120</v>
      </c>
      <c r="BK216" s="201">
        <f>ROUND(I216*H216,2)</f>
        <v>0</v>
      </c>
      <c r="BL216" s="18" t="s">
        <v>299</v>
      </c>
      <c r="BM216" s="200" t="s">
        <v>3047</v>
      </c>
    </row>
    <row r="217" spans="1:65" s="14" customFormat="1" ht="11.25">
      <c r="B217" s="213"/>
      <c r="C217" s="214"/>
      <c r="D217" s="204" t="s">
        <v>301</v>
      </c>
      <c r="E217" s="215" t="s">
        <v>1</v>
      </c>
      <c r="F217" s="216" t="s">
        <v>3048</v>
      </c>
      <c r="G217" s="214"/>
      <c r="H217" s="217">
        <v>3.68</v>
      </c>
      <c r="I217" s="218"/>
      <c r="J217" s="214"/>
      <c r="K217" s="214"/>
      <c r="L217" s="219"/>
      <c r="M217" s="220"/>
      <c r="N217" s="221"/>
      <c r="O217" s="221"/>
      <c r="P217" s="221"/>
      <c r="Q217" s="221"/>
      <c r="R217" s="221"/>
      <c r="S217" s="221"/>
      <c r="T217" s="222"/>
      <c r="AT217" s="223" t="s">
        <v>301</v>
      </c>
      <c r="AU217" s="223" t="s">
        <v>120</v>
      </c>
      <c r="AV217" s="14" t="s">
        <v>120</v>
      </c>
      <c r="AW217" s="14" t="s">
        <v>32</v>
      </c>
      <c r="AX217" s="14" t="s">
        <v>77</v>
      </c>
      <c r="AY217" s="223" t="s">
        <v>292</v>
      </c>
    </row>
    <row r="218" spans="1:65" s="14" customFormat="1" ht="11.25">
      <c r="B218" s="213"/>
      <c r="C218" s="214"/>
      <c r="D218" s="204" t="s">
        <v>301</v>
      </c>
      <c r="E218" s="215" t="s">
        <v>1</v>
      </c>
      <c r="F218" s="216" t="s">
        <v>3049</v>
      </c>
      <c r="G218" s="214"/>
      <c r="H218" s="217">
        <v>3.68</v>
      </c>
      <c r="I218" s="218"/>
      <c r="J218" s="214"/>
      <c r="K218" s="214"/>
      <c r="L218" s="219"/>
      <c r="M218" s="220"/>
      <c r="N218" s="221"/>
      <c r="O218" s="221"/>
      <c r="P218" s="221"/>
      <c r="Q218" s="221"/>
      <c r="R218" s="221"/>
      <c r="S218" s="221"/>
      <c r="T218" s="222"/>
      <c r="AT218" s="223" t="s">
        <v>301</v>
      </c>
      <c r="AU218" s="223" t="s">
        <v>120</v>
      </c>
      <c r="AV218" s="14" t="s">
        <v>120</v>
      </c>
      <c r="AW218" s="14" t="s">
        <v>32</v>
      </c>
      <c r="AX218" s="14" t="s">
        <v>77</v>
      </c>
      <c r="AY218" s="223" t="s">
        <v>292</v>
      </c>
    </row>
    <row r="219" spans="1:65" s="15" customFormat="1" ht="11.25">
      <c r="B219" s="224"/>
      <c r="C219" s="225"/>
      <c r="D219" s="204" t="s">
        <v>301</v>
      </c>
      <c r="E219" s="226" t="s">
        <v>1</v>
      </c>
      <c r="F219" s="227" t="s">
        <v>304</v>
      </c>
      <c r="G219" s="225"/>
      <c r="H219" s="228">
        <v>7.36</v>
      </c>
      <c r="I219" s="229"/>
      <c r="J219" s="225"/>
      <c r="K219" s="225"/>
      <c r="L219" s="230"/>
      <c r="M219" s="231"/>
      <c r="N219" s="232"/>
      <c r="O219" s="232"/>
      <c r="P219" s="232"/>
      <c r="Q219" s="232"/>
      <c r="R219" s="232"/>
      <c r="S219" s="232"/>
      <c r="T219" s="233"/>
      <c r="AT219" s="234" t="s">
        <v>301</v>
      </c>
      <c r="AU219" s="234" t="s">
        <v>120</v>
      </c>
      <c r="AV219" s="15" t="s">
        <v>299</v>
      </c>
      <c r="AW219" s="15" t="s">
        <v>32</v>
      </c>
      <c r="AX219" s="15" t="s">
        <v>85</v>
      </c>
      <c r="AY219" s="234" t="s">
        <v>292</v>
      </c>
    </row>
    <row r="220" spans="1:65" s="2" customFormat="1" ht="24.2" customHeight="1">
      <c r="A220" s="35"/>
      <c r="B220" s="36"/>
      <c r="C220" s="189" t="s">
        <v>415</v>
      </c>
      <c r="D220" s="189" t="s">
        <v>294</v>
      </c>
      <c r="E220" s="190" t="s">
        <v>3050</v>
      </c>
      <c r="F220" s="191" t="s">
        <v>3051</v>
      </c>
      <c r="G220" s="192" t="s">
        <v>581</v>
      </c>
      <c r="H220" s="193">
        <v>1</v>
      </c>
      <c r="I220" s="194"/>
      <c r="J220" s="195">
        <f t="shared" ref="J220:J245" si="0">ROUND(I220*H220,2)</f>
        <v>0</v>
      </c>
      <c r="K220" s="191" t="s">
        <v>1</v>
      </c>
      <c r="L220" s="40"/>
      <c r="M220" s="196" t="s">
        <v>1</v>
      </c>
      <c r="N220" s="197" t="s">
        <v>43</v>
      </c>
      <c r="O220" s="72"/>
      <c r="P220" s="198">
        <f t="shared" ref="P220:P245" si="1">O220*H220</f>
        <v>0</v>
      </c>
      <c r="Q220" s="198">
        <v>0</v>
      </c>
      <c r="R220" s="198">
        <f t="shared" ref="R220:R245" si="2">Q220*H220</f>
        <v>0</v>
      </c>
      <c r="S220" s="198">
        <v>0</v>
      </c>
      <c r="T220" s="199">
        <f t="shared" ref="T220:T245" si="3">S220*H220</f>
        <v>0</v>
      </c>
      <c r="U220" s="35"/>
      <c r="V220" s="35"/>
      <c r="W220" s="35"/>
      <c r="X220" s="35"/>
      <c r="Y220" s="35"/>
      <c r="Z220" s="35"/>
      <c r="AA220" s="35"/>
      <c r="AB220" s="35"/>
      <c r="AC220" s="35"/>
      <c r="AD220" s="35"/>
      <c r="AE220" s="35"/>
      <c r="AR220" s="200" t="s">
        <v>299</v>
      </c>
      <c r="AT220" s="200" t="s">
        <v>294</v>
      </c>
      <c r="AU220" s="200" t="s">
        <v>120</v>
      </c>
      <c r="AY220" s="18" t="s">
        <v>292</v>
      </c>
      <c r="BE220" s="201">
        <f t="shared" ref="BE220:BE245" si="4">IF(N220="základní",J220,0)</f>
        <v>0</v>
      </c>
      <c r="BF220" s="201">
        <f t="shared" ref="BF220:BF245" si="5">IF(N220="snížená",J220,0)</f>
        <v>0</v>
      </c>
      <c r="BG220" s="201">
        <f t="shared" ref="BG220:BG245" si="6">IF(N220="zákl. přenesená",J220,0)</f>
        <v>0</v>
      </c>
      <c r="BH220" s="201">
        <f t="shared" ref="BH220:BH245" si="7">IF(N220="sníž. přenesená",J220,0)</f>
        <v>0</v>
      </c>
      <c r="BI220" s="201">
        <f t="shared" ref="BI220:BI245" si="8">IF(N220="nulová",J220,0)</f>
        <v>0</v>
      </c>
      <c r="BJ220" s="18" t="s">
        <v>120</v>
      </c>
      <c r="BK220" s="201">
        <f t="shared" ref="BK220:BK245" si="9">ROUND(I220*H220,2)</f>
        <v>0</v>
      </c>
      <c r="BL220" s="18" t="s">
        <v>299</v>
      </c>
      <c r="BM220" s="200" t="s">
        <v>3052</v>
      </c>
    </row>
    <row r="221" spans="1:65" s="2" customFormat="1" ht="37.9" customHeight="1">
      <c r="A221" s="35"/>
      <c r="B221" s="36"/>
      <c r="C221" s="189" t="s">
        <v>8</v>
      </c>
      <c r="D221" s="189" t="s">
        <v>294</v>
      </c>
      <c r="E221" s="190" t="s">
        <v>3053</v>
      </c>
      <c r="F221" s="191" t="s">
        <v>3054</v>
      </c>
      <c r="G221" s="192" t="s">
        <v>581</v>
      </c>
      <c r="H221" s="193">
        <v>1</v>
      </c>
      <c r="I221" s="194"/>
      <c r="J221" s="195">
        <f t="shared" si="0"/>
        <v>0</v>
      </c>
      <c r="K221" s="191" t="s">
        <v>1</v>
      </c>
      <c r="L221" s="40"/>
      <c r="M221" s="196" t="s">
        <v>1</v>
      </c>
      <c r="N221" s="197" t="s">
        <v>43</v>
      </c>
      <c r="O221" s="72"/>
      <c r="P221" s="198">
        <f t="shared" si="1"/>
        <v>0</v>
      </c>
      <c r="Q221" s="198">
        <v>0</v>
      </c>
      <c r="R221" s="198">
        <f t="shared" si="2"/>
        <v>0</v>
      </c>
      <c r="S221" s="198">
        <v>0</v>
      </c>
      <c r="T221" s="199">
        <f t="shared" si="3"/>
        <v>0</v>
      </c>
      <c r="U221" s="35"/>
      <c r="V221" s="35"/>
      <c r="W221" s="35"/>
      <c r="X221" s="35"/>
      <c r="Y221" s="35"/>
      <c r="Z221" s="35"/>
      <c r="AA221" s="35"/>
      <c r="AB221" s="35"/>
      <c r="AC221" s="35"/>
      <c r="AD221" s="35"/>
      <c r="AE221" s="35"/>
      <c r="AR221" s="200" t="s">
        <v>299</v>
      </c>
      <c r="AT221" s="200" t="s">
        <v>294</v>
      </c>
      <c r="AU221" s="200" t="s">
        <v>120</v>
      </c>
      <c r="AY221" s="18" t="s">
        <v>292</v>
      </c>
      <c r="BE221" s="201">
        <f t="shared" si="4"/>
        <v>0</v>
      </c>
      <c r="BF221" s="201">
        <f t="shared" si="5"/>
        <v>0</v>
      </c>
      <c r="BG221" s="201">
        <f t="shared" si="6"/>
        <v>0</v>
      </c>
      <c r="BH221" s="201">
        <f t="shared" si="7"/>
        <v>0</v>
      </c>
      <c r="BI221" s="201">
        <f t="shared" si="8"/>
        <v>0</v>
      </c>
      <c r="BJ221" s="18" t="s">
        <v>120</v>
      </c>
      <c r="BK221" s="201">
        <f t="shared" si="9"/>
        <v>0</v>
      </c>
      <c r="BL221" s="18" t="s">
        <v>299</v>
      </c>
      <c r="BM221" s="200" t="s">
        <v>3055</v>
      </c>
    </row>
    <row r="222" spans="1:65" s="2" customFormat="1" ht="37.9" customHeight="1">
      <c r="A222" s="35"/>
      <c r="B222" s="36"/>
      <c r="C222" s="189" t="s">
        <v>438</v>
      </c>
      <c r="D222" s="189" t="s">
        <v>294</v>
      </c>
      <c r="E222" s="190" t="s">
        <v>3056</v>
      </c>
      <c r="F222" s="191" t="s">
        <v>3057</v>
      </c>
      <c r="G222" s="192" t="s">
        <v>581</v>
      </c>
      <c r="H222" s="193">
        <v>1</v>
      </c>
      <c r="I222" s="194"/>
      <c r="J222" s="195">
        <f t="shared" si="0"/>
        <v>0</v>
      </c>
      <c r="K222" s="191" t="s">
        <v>1</v>
      </c>
      <c r="L222" s="40"/>
      <c r="M222" s="196" t="s">
        <v>1</v>
      </c>
      <c r="N222" s="197" t="s">
        <v>43</v>
      </c>
      <c r="O222" s="72"/>
      <c r="P222" s="198">
        <f t="shared" si="1"/>
        <v>0</v>
      </c>
      <c r="Q222" s="198">
        <v>0</v>
      </c>
      <c r="R222" s="198">
        <f t="shared" si="2"/>
        <v>0</v>
      </c>
      <c r="S222" s="198">
        <v>0</v>
      </c>
      <c r="T222" s="199">
        <f t="shared" si="3"/>
        <v>0</v>
      </c>
      <c r="U222" s="35"/>
      <c r="V222" s="35"/>
      <c r="W222" s="35"/>
      <c r="X222" s="35"/>
      <c r="Y222" s="35"/>
      <c r="Z222" s="35"/>
      <c r="AA222" s="35"/>
      <c r="AB222" s="35"/>
      <c r="AC222" s="35"/>
      <c r="AD222" s="35"/>
      <c r="AE222" s="35"/>
      <c r="AR222" s="200" t="s">
        <v>299</v>
      </c>
      <c r="AT222" s="200" t="s">
        <v>294</v>
      </c>
      <c r="AU222" s="200" t="s">
        <v>120</v>
      </c>
      <c r="AY222" s="18" t="s">
        <v>292</v>
      </c>
      <c r="BE222" s="201">
        <f t="shared" si="4"/>
        <v>0</v>
      </c>
      <c r="BF222" s="201">
        <f t="shared" si="5"/>
        <v>0</v>
      </c>
      <c r="BG222" s="201">
        <f t="shared" si="6"/>
        <v>0</v>
      </c>
      <c r="BH222" s="201">
        <f t="shared" si="7"/>
        <v>0</v>
      </c>
      <c r="BI222" s="201">
        <f t="shared" si="8"/>
        <v>0</v>
      </c>
      <c r="BJ222" s="18" t="s">
        <v>120</v>
      </c>
      <c r="BK222" s="201">
        <f t="shared" si="9"/>
        <v>0</v>
      </c>
      <c r="BL222" s="18" t="s">
        <v>299</v>
      </c>
      <c r="BM222" s="200" t="s">
        <v>3058</v>
      </c>
    </row>
    <row r="223" spans="1:65" s="2" customFormat="1" ht="37.9" customHeight="1">
      <c r="A223" s="35"/>
      <c r="B223" s="36"/>
      <c r="C223" s="189" t="s">
        <v>445</v>
      </c>
      <c r="D223" s="189" t="s">
        <v>294</v>
      </c>
      <c r="E223" s="190" t="s">
        <v>3059</v>
      </c>
      <c r="F223" s="191" t="s">
        <v>3060</v>
      </c>
      <c r="G223" s="192" t="s">
        <v>581</v>
      </c>
      <c r="H223" s="193">
        <v>1</v>
      </c>
      <c r="I223" s="194"/>
      <c r="J223" s="195">
        <f t="shared" si="0"/>
        <v>0</v>
      </c>
      <c r="K223" s="191" t="s">
        <v>1</v>
      </c>
      <c r="L223" s="40"/>
      <c r="M223" s="196" t="s">
        <v>1</v>
      </c>
      <c r="N223" s="197" t="s">
        <v>43</v>
      </c>
      <c r="O223" s="72"/>
      <c r="P223" s="198">
        <f t="shared" si="1"/>
        <v>0</v>
      </c>
      <c r="Q223" s="198">
        <v>0</v>
      </c>
      <c r="R223" s="198">
        <f t="shared" si="2"/>
        <v>0</v>
      </c>
      <c r="S223" s="198">
        <v>0</v>
      </c>
      <c r="T223" s="199">
        <f t="shared" si="3"/>
        <v>0</v>
      </c>
      <c r="U223" s="35"/>
      <c r="V223" s="35"/>
      <c r="W223" s="35"/>
      <c r="X223" s="35"/>
      <c r="Y223" s="35"/>
      <c r="Z223" s="35"/>
      <c r="AA223" s="35"/>
      <c r="AB223" s="35"/>
      <c r="AC223" s="35"/>
      <c r="AD223" s="35"/>
      <c r="AE223" s="35"/>
      <c r="AR223" s="200" t="s">
        <v>299</v>
      </c>
      <c r="AT223" s="200" t="s">
        <v>294</v>
      </c>
      <c r="AU223" s="200" t="s">
        <v>120</v>
      </c>
      <c r="AY223" s="18" t="s">
        <v>292</v>
      </c>
      <c r="BE223" s="201">
        <f t="shared" si="4"/>
        <v>0</v>
      </c>
      <c r="BF223" s="201">
        <f t="shared" si="5"/>
        <v>0</v>
      </c>
      <c r="BG223" s="201">
        <f t="shared" si="6"/>
        <v>0</v>
      </c>
      <c r="BH223" s="201">
        <f t="shared" si="7"/>
        <v>0</v>
      </c>
      <c r="BI223" s="201">
        <f t="shared" si="8"/>
        <v>0</v>
      </c>
      <c r="BJ223" s="18" t="s">
        <v>120</v>
      </c>
      <c r="BK223" s="201">
        <f t="shared" si="9"/>
        <v>0</v>
      </c>
      <c r="BL223" s="18" t="s">
        <v>299</v>
      </c>
      <c r="BM223" s="200" t="s">
        <v>3061</v>
      </c>
    </row>
    <row r="224" spans="1:65" s="2" customFormat="1" ht="37.9" customHeight="1">
      <c r="A224" s="35"/>
      <c r="B224" s="36"/>
      <c r="C224" s="189" t="s">
        <v>449</v>
      </c>
      <c r="D224" s="189" t="s">
        <v>294</v>
      </c>
      <c r="E224" s="190" t="s">
        <v>3062</v>
      </c>
      <c r="F224" s="191" t="s">
        <v>3063</v>
      </c>
      <c r="G224" s="192" t="s">
        <v>581</v>
      </c>
      <c r="H224" s="193">
        <v>5</v>
      </c>
      <c r="I224" s="194"/>
      <c r="J224" s="195">
        <f t="shared" si="0"/>
        <v>0</v>
      </c>
      <c r="K224" s="191" t="s">
        <v>1</v>
      </c>
      <c r="L224" s="40"/>
      <c r="M224" s="196" t="s">
        <v>1</v>
      </c>
      <c r="N224" s="197" t="s">
        <v>43</v>
      </c>
      <c r="O224" s="72"/>
      <c r="P224" s="198">
        <f t="shared" si="1"/>
        <v>0</v>
      </c>
      <c r="Q224" s="198">
        <v>0</v>
      </c>
      <c r="R224" s="198">
        <f t="shared" si="2"/>
        <v>0</v>
      </c>
      <c r="S224" s="198">
        <v>0</v>
      </c>
      <c r="T224" s="199">
        <f t="shared" si="3"/>
        <v>0</v>
      </c>
      <c r="U224" s="35"/>
      <c r="V224" s="35"/>
      <c r="W224" s="35"/>
      <c r="X224" s="35"/>
      <c r="Y224" s="35"/>
      <c r="Z224" s="35"/>
      <c r="AA224" s="35"/>
      <c r="AB224" s="35"/>
      <c r="AC224" s="35"/>
      <c r="AD224" s="35"/>
      <c r="AE224" s="35"/>
      <c r="AR224" s="200" t="s">
        <v>299</v>
      </c>
      <c r="AT224" s="200" t="s">
        <v>294</v>
      </c>
      <c r="AU224" s="200" t="s">
        <v>120</v>
      </c>
      <c r="AY224" s="18" t="s">
        <v>292</v>
      </c>
      <c r="BE224" s="201">
        <f t="shared" si="4"/>
        <v>0</v>
      </c>
      <c r="BF224" s="201">
        <f t="shared" si="5"/>
        <v>0</v>
      </c>
      <c r="BG224" s="201">
        <f t="shared" si="6"/>
        <v>0</v>
      </c>
      <c r="BH224" s="201">
        <f t="shared" si="7"/>
        <v>0</v>
      </c>
      <c r="BI224" s="201">
        <f t="shared" si="8"/>
        <v>0</v>
      </c>
      <c r="BJ224" s="18" t="s">
        <v>120</v>
      </c>
      <c r="BK224" s="201">
        <f t="shared" si="9"/>
        <v>0</v>
      </c>
      <c r="BL224" s="18" t="s">
        <v>299</v>
      </c>
      <c r="BM224" s="200" t="s">
        <v>3064</v>
      </c>
    </row>
    <row r="225" spans="1:65" s="2" customFormat="1" ht="44.25" customHeight="1">
      <c r="A225" s="35"/>
      <c r="B225" s="36"/>
      <c r="C225" s="189" t="s">
        <v>454</v>
      </c>
      <c r="D225" s="189" t="s">
        <v>294</v>
      </c>
      <c r="E225" s="190" t="s">
        <v>3065</v>
      </c>
      <c r="F225" s="191" t="s">
        <v>3066</v>
      </c>
      <c r="G225" s="192" t="s">
        <v>581</v>
      </c>
      <c r="H225" s="193">
        <v>40</v>
      </c>
      <c r="I225" s="194"/>
      <c r="J225" s="195">
        <f t="shared" si="0"/>
        <v>0</v>
      </c>
      <c r="K225" s="191" t="s">
        <v>1</v>
      </c>
      <c r="L225" s="40"/>
      <c r="M225" s="196" t="s">
        <v>1</v>
      </c>
      <c r="N225" s="197" t="s">
        <v>43</v>
      </c>
      <c r="O225" s="72"/>
      <c r="P225" s="198">
        <f t="shared" si="1"/>
        <v>0</v>
      </c>
      <c r="Q225" s="198">
        <v>0</v>
      </c>
      <c r="R225" s="198">
        <f t="shared" si="2"/>
        <v>0</v>
      </c>
      <c r="S225" s="198">
        <v>0</v>
      </c>
      <c r="T225" s="199">
        <f t="shared" si="3"/>
        <v>0</v>
      </c>
      <c r="U225" s="35"/>
      <c r="V225" s="35"/>
      <c r="W225" s="35"/>
      <c r="X225" s="35"/>
      <c r="Y225" s="35"/>
      <c r="Z225" s="35"/>
      <c r="AA225" s="35"/>
      <c r="AB225" s="35"/>
      <c r="AC225" s="35"/>
      <c r="AD225" s="35"/>
      <c r="AE225" s="35"/>
      <c r="AR225" s="200" t="s">
        <v>299</v>
      </c>
      <c r="AT225" s="200" t="s">
        <v>294</v>
      </c>
      <c r="AU225" s="200" t="s">
        <v>120</v>
      </c>
      <c r="AY225" s="18" t="s">
        <v>292</v>
      </c>
      <c r="BE225" s="201">
        <f t="shared" si="4"/>
        <v>0</v>
      </c>
      <c r="BF225" s="201">
        <f t="shared" si="5"/>
        <v>0</v>
      </c>
      <c r="BG225" s="201">
        <f t="shared" si="6"/>
        <v>0</v>
      </c>
      <c r="BH225" s="201">
        <f t="shared" si="7"/>
        <v>0</v>
      </c>
      <c r="BI225" s="201">
        <f t="shared" si="8"/>
        <v>0</v>
      </c>
      <c r="BJ225" s="18" t="s">
        <v>120</v>
      </c>
      <c r="BK225" s="201">
        <f t="shared" si="9"/>
        <v>0</v>
      </c>
      <c r="BL225" s="18" t="s">
        <v>299</v>
      </c>
      <c r="BM225" s="200" t="s">
        <v>3067</v>
      </c>
    </row>
    <row r="226" spans="1:65" s="2" customFormat="1" ht="44.25" customHeight="1">
      <c r="A226" s="35"/>
      <c r="B226" s="36"/>
      <c r="C226" s="189" t="s">
        <v>459</v>
      </c>
      <c r="D226" s="189" t="s">
        <v>294</v>
      </c>
      <c r="E226" s="190" t="s">
        <v>3068</v>
      </c>
      <c r="F226" s="191" t="s">
        <v>3069</v>
      </c>
      <c r="G226" s="192" t="s">
        <v>581</v>
      </c>
      <c r="H226" s="193">
        <v>8</v>
      </c>
      <c r="I226" s="194"/>
      <c r="J226" s="195">
        <f t="shared" si="0"/>
        <v>0</v>
      </c>
      <c r="K226" s="191" t="s">
        <v>1</v>
      </c>
      <c r="L226" s="40"/>
      <c r="M226" s="196" t="s">
        <v>1</v>
      </c>
      <c r="N226" s="197" t="s">
        <v>43</v>
      </c>
      <c r="O226" s="72"/>
      <c r="P226" s="198">
        <f t="shared" si="1"/>
        <v>0</v>
      </c>
      <c r="Q226" s="198">
        <v>0</v>
      </c>
      <c r="R226" s="198">
        <f t="shared" si="2"/>
        <v>0</v>
      </c>
      <c r="S226" s="198">
        <v>0</v>
      </c>
      <c r="T226" s="199">
        <f t="shared" si="3"/>
        <v>0</v>
      </c>
      <c r="U226" s="35"/>
      <c r="V226" s="35"/>
      <c r="W226" s="35"/>
      <c r="X226" s="35"/>
      <c r="Y226" s="35"/>
      <c r="Z226" s="35"/>
      <c r="AA226" s="35"/>
      <c r="AB226" s="35"/>
      <c r="AC226" s="35"/>
      <c r="AD226" s="35"/>
      <c r="AE226" s="35"/>
      <c r="AR226" s="200" t="s">
        <v>299</v>
      </c>
      <c r="AT226" s="200" t="s">
        <v>294</v>
      </c>
      <c r="AU226" s="200" t="s">
        <v>120</v>
      </c>
      <c r="AY226" s="18" t="s">
        <v>292</v>
      </c>
      <c r="BE226" s="201">
        <f t="shared" si="4"/>
        <v>0</v>
      </c>
      <c r="BF226" s="201">
        <f t="shared" si="5"/>
        <v>0</v>
      </c>
      <c r="BG226" s="201">
        <f t="shared" si="6"/>
        <v>0</v>
      </c>
      <c r="BH226" s="201">
        <f t="shared" si="7"/>
        <v>0</v>
      </c>
      <c r="BI226" s="201">
        <f t="shared" si="8"/>
        <v>0</v>
      </c>
      <c r="BJ226" s="18" t="s">
        <v>120</v>
      </c>
      <c r="BK226" s="201">
        <f t="shared" si="9"/>
        <v>0</v>
      </c>
      <c r="BL226" s="18" t="s">
        <v>299</v>
      </c>
      <c r="BM226" s="200" t="s">
        <v>3070</v>
      </c>
    </row>
    <row r="227" spans="1:65" s="2" customFormat="1" ht="44.25" customHeight="1">
      <c r="A227" s="35"/>
      <c r="B227" s="36"/>
      <c r="C227" s="189" t="s">
        <v>7</v>
      </c>
      <c r="D227" s="189" t="s">
        <v>294</v>
      </c>
      <c r="E227" s="190" t="s">
        <v>3071</v>
      </c>
      <c r="F227" s="191" t="s">
        <v>3072</v>
      </c>
      <c r="G227" s="192" t="s">
        <v>581</v>
      </c>
      <c r="H227" s="193">
        <v>2</v>
      </c>
      <c r="I227" s="194"/>
      <c r="J227" s="195">
        <f t="shared" si="0"/>
        <v>0</v>
      </c>
      <c r="K227" s="191" t="s">
        <v>1</v>
      </c>
      <c r="L227" s="40"/>
      <c r="M227" s="196" t="s">
        <v>1</v>
      </c>
      <c r="N227" s="197" t="s">
        <v>43</v>
      </c>
      <c r="O227" s="72"/>
      <c r="P227" s="198">
        <f t="shared" si="1"/>
        <v>0</v>
      </c>
      <c r="Q227" s="198">
        <v>0</v>
      </c>
      <c r="R227" s="198">
        <f t="shared" si="2"/>
        <v>0</v>
      </c>
      <c r="S227" s="198">
        <v>0</v>
      </c>
      <c r="T227" s="199">
        <f t="shared" si="3"/>
        <v>0</v>
      </c>
      <c r="U227" s="35"/>
      <c r="V227" s="35"/>
      <c r="W227" s="35"/>
      <c r="X227" s="35"/>
      <c r="Y227" s="35"/>
      <c r="Z227" s="35"/>
      <c r="AA227" s="35"/>
      <c r="AB227" s="35"/>
      <c r="AC227" s="35"/>
      <c r="AD227" s="35"/>
      <c r="AE227" s="35"/>
      <c r="AR227" s="200" t="s">
        <v>299</v>
      </c>
      <c r="AT227" s="200" t="s">
        <v>294</v>
      </c>
      <c r="AU227" s="200" t="s">
        <v>120</v>
      </c>
      <c r="AY227" s="18" t="s">
        <v>292</v>
      </c>
      <c r="BE227" s="201">
        <f t="shared" si="4"/>
        <v>0</v>
      </c>
      <c r="BF227" s="201">
        <f t="shared" si="5"/>
        <v>0</v>
      </c>
      <c r="BG227" s="201">
        <f t="shared" si="6"/>
        <v>0</v>
      </c>
      <c r="BH227" s="201">
        <f t="shared" si="7"/>
        <v>0</v>
      </c>
      <c r="BI227" s="201">
        <f t="shared" si="8"/>
        <v>0</v>
      </c>
      <c r="BJ227" s="18" t="s">
        <v>120</v>
      </c>
      <c r="BK227" s="201">
        <f t="shared" si="9"/>
        <v>0</v>
      </c>
      <c r="BL227" s="18" t="s">
        <v>299</v>
      </c>
      <c r="BM227" s="200" t="s">
        <v>3073</v>
      </c>
    </row>
    <row r="228" spans="1:65" s="2" customFormat="1" ht="49.15" customHeight="1">
      <c r="A228" s="35"/>
      <c r="B228" s="36"/>
      <c r="C228" s="189" t="s">
        <v>485</v>
      </c>
      <c r="D228" s="189" t="s">
        <v>294</v>
      </c>
      <c r="E228" s="190" t="s">
        <v>3074</v>
      </c>
      <c r="F228" s="191" t="s">
        <v>3075</v>
      </c>
      <c r="G228" s="192" t="s">
        <v>581</v>
      </c>
      <c r="H228" s="193">
        <v>3</v>
      </c>
      <c r="I228" s="194"/>
      <c r="J228" s="195">
        <f t="shared" si="0"/>
        <v>0</v>
      </c>
      <c r="K228" s="191" t="s">
        <v>1</v>
      </c>
      <c r="L228" s="40"/>
      <c r="M228" s="196" t="s">
        <v>1</v>
      </c>
      <c r="N228" s="197" t="s">
        <v>43</v>
      </c>
      <c r="O228" s="72"/>
      <c r="P228" s="198">
        <f t="shared" si="1"/>
        <v>0</v>
      </c>
      <c r="Q228" s="198">
        <v>0</v>
      </c>
      <c r="R228" s="198">
        <f t="shared" si="2"/>
        <v>0</v>
      </c>
      <c r="S228" s="198">
        <v>0</v>
      </c>
      <c r="T228" s="199">
        <f t="shared" si="3"/>
        <v>0</v>
      </c>
      <c r="U228" s="35"/>
      <c r="V228" s="35"/>
      <c r="W228" s="35"/>
      <c r="X228" s="35"/>
      <c r="Y228" s="35"/>
      <c r="Z228" s="35"/>
      <c r="AA228" s="35"/>
      <c r="AB228" s="35"/>
      <c r="AC228" s="35"/>
      <c r="AD228" s="35"/>
      <c r="AE228" s="35"/>
      <c r="AR228" s="200" t="s">
        <v>299</v>
      </c>
      <c r="AT228" s="200" t="s">
        <v>294</v>
      </c>
      <c r="AU228" s="200" t="s">
        <v>120</v>
      </c>
      <c r="AY228" s="18" t="s">
        <v>292</v>
      </c>
      <c r="BE228" s="201">
        <f t="shared" si="4"/>
        <v>0</v>
      </c>
      <c r="BF228" s="201">
        <f t="shared" si="5"/>
        <v>0</v>
      </c>
      <c r="BG228" s="201">
        <f t="shared" si="6"/>
        <v>0</v>
      </c>
      <c r="BH228" s="201">
        <f t="shared" si="7"/>
        <v>0</v>
      </c>
      <c r="BI228" s="201">
        <f t="shared" si="8"/>
        <v>0</v>
      </c>
      <c r="BJ228" s="18" t="s">
        <v>120</v>
      </c>
      <c r="BK228" s="201">
        <f t="shared" si="9"/>
        <v>0</v>
      </c>
      <c r="BL228" s="18" t="s">
        <v>299</v>
      </c>
      <c r="BM228" s="200" t="s">
        <v>3076</v>
      </c>
    </row>
    <row r="229" spans="1:65" s="2" customFormat="1" ht="24.2" customHeight="1">
      <c r="A229" s="35"/>
      <c r="B229" s="36"/>
      <c r="C229" s="189" t="s">
        <v>489</v>
      </c>
      <c r="D229" s="189" t="s">
        <v>294</v>
      </c>
      <c r="E229" s="190" t="s">
        <v>3077</v>
      </c>
      <c r="F229" s="191" t="s">
        <v>3078</v>
      </c>
      <c r="G229" s="192" t="s">
        <v>581</v>
      </c>
      <c r="H229" s="193">
        <v>31</v>
      </c>
      <c r="I229" s="194"/>
      <c r="J229" s="195">
        <f t="shared" si="0"/>
        <v>0</v>
      </c>
      <c r="K229" s="191" t="s">
        <v>1</v>
      </c>
      <c r="L229" s="40"/>
      <c r="M229" s="196" t="s">
        <v>1</v>
      </c>
      <c r="N229" s="197" t="s">
        <v>43</v>
      </c>
      <c r="O229" s="72"/>
      <c r="P229" s="198">
        <f t="shared" si="1"/>
        <v>0</v>
      </c>
      <c r="Q229" s="198">
        <v>0</v>
      </c>
      <c r="R229" s="198">
        <f t="shared" si="2"/>
        <v>0</v>
      </c>
      <c r="S229" s="198">
        <v>0</v>
      </c>
      <c r="T229" s="199">
        <f t="shared" si="3"/>
        <v>0</v>
      </c>
      <c r="U229" s="35"/>
      <c r="V229" s="35"/>
      <c r="W229" s="35"/>
      <c r="X229" s="35"/>
      <c r="Y229" s="35"/>
      <c r="Z229" s="35"/>
      <c r="AA229" s="35"/>
      <c r="AB229" s="35"/>
      <c r="AC229" s="35"/>
      <c r="AD229" s="35"/>
      <c r="AE229" s="35"/>
      <c r="AR229" s="200" t="s">
        <v>299</v>
      </c>
      <c r="AT229" s="200" t="s">
        <v>294</v>
      </c>
      <c r="AU229" s="200" t="s">
        <v>120</v>
      </c>
      <c r="AY229" s="18" t="s">
        <v>292</v>
      </c>
      <c r="BE229" s="201">
        <f t="shared" si="4"/>
        <v>0</v>
      </c>
      <c r="BF229" s="201">
        <f t="shared" si="5"/>
        <v>0</v>
      </c>
      <c r="BG229" s="201">
        <f t="shared" si="6"/>
        <v>0</v>
      </c>
      <c r="BH229" s="201">
        <f t="shared" si="7"/>
        <v>0</v>
      </c>
      <c r="BI229" s="201">
        <f t="shared" si="8"/>
        <v>0</v>
      </c>
      <c r="BJ229" s="18" t="s">
        <v>120</v>
      </c>
      <c r="BK229" s="201">
        <f t="shared" si="9"/>
        <v>0</v>
      </c>
      <c r="BL229" s="18" t="s">
        <v>299</v>
      </c>
      <c r="BM229" s="200" t="s">
        <v>3079</v>
      </c>
    </row>
    <row r="230" spans="1:65" s="2" customFormat="1" ht="24.2" customHeight="1">
      <c r="A230" s="35"/>
      <c r="B230" s="36"/>
      <c r="C230" s="189" t="s">
        <v>494</v>
      </c>
      <c r="D230" s="189" t="s">
        <v>294</v>
      </c>
      <c r="E230" s="190" t="s">
        <v>3080</v>
      </c>
      <c r="F230" s="191" t="s">
        <v>3081</v>
      </c>
      <c r="G230" s="192" t="s">
        <v>581</v>
      </c>
      <c r="H230" s="193">
        <v>1</v>
      </c>
      <c r="I230" s="194"/>
      <c r="J230" s="195">
        <f t="shared" si="0"/>
        <v>0</v>
      </c>
      <c r="K230" s="191" t="s">
        <v>1</v>
      </c>
      <c r="L230" s="40"/>
      <c r="M230" s="196" t="s">
        <v>1</v>
      </c>
      <c r="N230" s="197" t="s">
        <v>43</v>
      </c>
      <c r="O230" s="72"/>
      <c r="P230" s="198">
        <f t="shared" si="1"/>
        <v>0</v>
      </c>
      <c r="Q230" s="198">
        <v>0</v>
      </c>
      <c r="R230" s="198">
        <f t="shared" si="2"/>
        <v>0</v>
      </c>
      <c r="S230" s="198">
        <v>0</v>
      </c>
      <c r="T230" s="199">
        <f t="shared" si="3"/>
        <v>0</v>
      </c>
      <c r="U230" s="35"/>
      <c r="V230" s="35"/>
      <c r="W230" s="35"/>
      <c r="X230" s="35"/>
      <c r="Y230" s="35"/>
      <c r="Z230" s="35"/>
      <c r="AA230" s="35"/>
      <c r="AB230" s="35"/>
      <c r="AC230" s="35"/>
      <c r="AD230" s="35"/>
      <c r="AE230" s="35"/>
      <c r="AR230" s="200" t="s">
        <v>299</v>
      </c>
      <c r="AT230" s="200" t="s">
        <v>294</v>
      </c>
      <c r="AU230" s="200" t="s">
        <v>120</v>
      </c>
      <c r="AY230" s="18" t="s">
        <v>292</v>
      </c>
      <c r="BE230" s="201">
        <f t="shared" si="4"/>
        <v>0</v>
      </c>
      <c r="BF230" s="201">
        <f t="shared" si="5"/>
        <v>0</v>
      </c>
      <c r="BG230" s="201">
        <f t="shared" si="6"/>
        <v>0</v>
      </c>
      <c r="BH230" s="201">
        <f t="shared" si="7"/>
        <v>0</v>
      </c>
      <c r="BI230" s="201">
        <f t="shared" si="8"/>
        <v>0</v>
      </c>
      <c r="BJ230" s="18" t="s">
        <v>120</v>
      </c>
      <c r="BK230" s="201">
        <f t="shared" si="9"/>
        <v>0</v>
      </c>
      <c r="BL230" s="18" t="s">
        <v>299</v>
      </c>
      <c r="BM230" s="200" t="s">
        <v>3082</v>
      </c>
    </row>
    <row r="231" spans="1:65" s="2" customFormat="1" ht="66.75" customHeight="1">
      <c r="A231" s="35"/>
      <c r="B231" s="36"/>
      <c r="C231" s="189" t="s">
        <v>498</v>
      </c>
      <c r="D231" s="189" t="s">
        <v>294</v>
      </c>
      <c r="E231" s="190" t="s">
        <v>3083</v>
      </c>
      <c r="F231" s="191" t="s">
        <v>3084</v>
      </c>
      <c r="G231" s="192" t="s">
        <v>581</v>
      </c>
      <c r="H231" s="193">
        <v>1</v>
      </c>
      <c r="I231" s="194"/>
      <c r="J231" s="195">
        <f t="shared" si="0"/>
        <v>0</v>
      </c>
      <c r="K231" s="191" t="s">
        <v>1</v>
      </c>
      <c r="L231" s="40"/>
      <c r="M231" s="196" t="s">
        <v>1</v>
      </c>
      <c r="N231" s="197" t="s">
        <v>43</v>
      </c>
      <c r="O231" s="72"/>
      <c r="P231" s="198">
        <f t="shared" si="1"/>
        <v>0</v>
      </c>
      <c r="Q231" s="198">
        <v>0</v>
      </c>
      <c r="R231" s="198">
        <f t="shared" si="2"/>
        <v>0</v>
      </c>
      <c r="S231" s="198">
        <v>0</v>
      </c>
      <c r="T231" s="199">
        <f t="shared" si="3"/>
        <v>0</v>
      </c>
      <c r="U231" s="35"/>
      <c r="V231" s="35"/>
      <c r="W231" s="35"/>
      <c r="X231" s="35"/>
      <c r="Y231" s="35"/>
      <c r="Z231" s="35"/>
      <c r="AA231" s="35"/>
      <c r="AB231" s="35"/>
      <c r="AC231" s="35"/>
      <c r="AD231" s="35"/>
      <c r="AE231" s="35"/>
      <c r="AR231" s="200" t="s">
        <v>299</v>
      </c>
      <c r="AT231" s="200" t="s">
        <v>294</v>
      </c>
      <c r="AU231" s="200" t="s">
        <v>120</v>
      </c>
      <c r="AY231" s="18" t="s">
        <v>292</v>
      </c>
      <c r="BE231" s="201">
        <f t="shared" si="4"/>
        <v>0</v>
      </c>
      <c r="BF231" s="201">
        <f t="shared" si="5"/>
        <v>0</v>
      </c>
      <c r="BG231" s="201">
        <f t="shared" si="6"/>
        <v>0</v>
      </c>
      <c r="BH231" s="201">
        <f t="shared" si="7"/>
        <v>0</v>
      </c>
      <c r="BI231" s="201">
        <f t="shared" si="8"/>
        <v>0</v>
      </c>
      <c r="BJ231" s="18" t="s">
        <v>120</v>
      </c>
      <c r="BK231" s="201">
        <f t="shared" si="9"/>
        <v>0</v>
      </c>
      <c r="BL231" s="18" t="s">
        <v>299</v>
      </c>
      <c r="BM231" s="200" t="s">
        <v>3085</v>
      </c>
    </row>
    <row r="232" spans="1:65" s="2" customFormat="1" ht="62.65" customHeight="1">
      <c r="A232" s="35"/>
      <c r="B232" s="36"/>
      <c r="C232" s="189" t="s">
        <v>503</v>
      </c>
      <c r="D232" s="189" t="s">
        <v>294</v>
      </c>
      <c r="E232" s="190" t="s">
        <v>3086</v>
      </c>
      <c r="F232" s="191" t="s">
        <v>3087</v>
      </c>
      <c r="G232" s="192" t="s">
        <v>581</v>
      </c>
      <c r="H232" s="193">
        <v>4</v>
      </c>
      <c r="I232" s="194"/>
      <c r="J232" s="195">
        <f t="shared" si="0"/>
        <v>0</v>
      </c>
      <c r="K232" s="191" t="s">
        <v>1</v>
      </c>
      <c r="L232" s="40"/>
      <c r="M232" s="196" t="s">
        <v>1</v>
      </c>
      <c r="N232" s="197" t="s">
        <v>43</v>
      </c>
      <c r="O232" s="72"/>
      <c r="P232" s="198">
        <f t="shared" si="1"/>
        <v>0</v>
      </c>
      <c r="Q232" s="198">
        <v>0</v>
      </c>
      <c r="R232" s="198">
        <f t="shared" si="2"/>
        <v>0</v>
      </c>
      <c r="S232" s="198">
        <v>0</v>
      </c>
      <c r="T232" s="199">
        <f t="shared" si="3"/>
        <v>0</v>
      </c>
      <c r="U232" s="35"/>
      <c r="V232" s="35"/>
      <c r="W232" s="35"/>
      <c r="X232" s="35"/>
      <c r="Y232" s="35"/>
      <c r="Z232" s="35"/>
      <c r="AA232" s="35"/>
      <c r="AB232" s="35"/>
      <c r="AC232" s="35"/>
      <c r="AD232" s="35"/>
      <c r="AE232" s="35"/>
      <c r="AR232" s="200" t="s">
        <v>299</v>
      </c>
      <c r="AT232" s="200" t="s">
        <v>294</v>
      </c>
      <c r="AU232" s="200" t="s">
        <v>120</v>
      </c>
      <c r="AY232" s="18" t="s">
        <v>292</v>
      </c>
      <c r="BE232" s="201">
        <f t="shared" si="4"/>
        <v>0</v>
      </c>
      <c r="BF232" s="201">
        <f t="shared" si="5"/>
        <v>0</v>
      </c>
      <c r="BG232" s="201">
        <f t="shared" si="6"/>
        <v>0</v>
      </c>
      <c r="BH232" s="201">
        <f t="shared" si="7"/>
        <v>0</v>
      </c>
      <c r="BI232" s="201">
        <f t="shared" si="8"/>
        <v>0</v>
      </c>
      <c r="BJ232" s="18" t="s">
        <v>120</v>
      </c>
      <c r="BK232" s="201">
        <f t="shared" si="9"/>
        <v>0</v>
      </c>
      <c r="BL232" s="18" t="s">
        <v>299</v>
      </c>
      <c r="BM232" s="200" t="s">
        <v>3088</v>
      </c>
    </row>
    <row r="233" spans="1:65" s="2" customFormat="1" ht="55.5" customHeight="1">
      <c r="A233" s="35"/>
      <c r="B233" s="36"/>
      <c r="C233" s="189" t="s">
        <v>517</v>
      </c>
      <c r="D233" s="189" t="s">
        <v>294</v>
      </c>
      <c r="E233" s="190" t="s">
        <v>3089</v>
      </c>
      <c r="F233" s="191" t="s">
        <v>3090</v>
      </c>
      <c r="G233" s="192" t="s">
        <v>1911</v>
      </c>
      <c r="H233" s="193">
        <v>1</v>
      </c>
      <c r="I233" s="194"/>
      <c r="J233" s="195">
        <f t="shared" si="0"/>
        <v>0</v>
      </c>
      <c r="K233" s="191" t="s">
        <v>1</v>
      </c>
      <c r="L233" s="40"/>
      <c r="M233" s="196" t="s">
        <v>1</v>
      </c>
      <c r="N233" s="197" t="s">
        <v>43</v>
      </c>
      <c r="O233" s="72"/>
      <c r="P233" s="198">
        <f t="shared" si="1"/>
        <v>0</v>
      </c>
      <c r="Q233" s="198">
        <v>0</v>
      </c>
      <c r="R233" s="198">
        <f t="shared" si="2"/>
        <v>0</v>
      </c>
      <c r="S233" s="198">
        <v>0</v>
      </c>
      <c r="T233" s="199">
        <f t="shared" si="3"/>
        <v>0</v>
      </c>
      <c r="U233" s="35"/>
      <c r="V233" s="35"/>
      <c r="W233" s="35"/>
      <c r="X233" s="35"/>
      <c r="Y233" s="35"/>
      <c r="Z233" s="35"/>
      <c r="AA233" s="35"/>
      <c r="AB233" s="35"/>
      <c r="AC233" s="35"/>
      <c r="AD233" s="35"/>
      <c r="AE233" s="35"/>
      <c r="AR233" s="200" t="s">
        <v>299</v>
      </c>
      <c r="AT233" s="200" t="s">
        <v>294</v>
      </c>
      <c r="AU233" s="200" t="s">
        <v>120</v>
      </c>
      <c r="AY233" s="18" t="s">
        <v>292</v>
      </c>
      <c r="BE233" s="201">
        <f t="shared" si="4"/>
        <v>0</v>
      </c>
      <c r="BF233" s="201">
        <f t="shared" si="5"/>
        <v>0</v>
      </c>
      <c r="BG233" s="201">
        <f t="shared" si="6"/>
        <v>0</v>
      </c>
      <c r="BH233" s="201">
        <f t="shared" si="7"/>
        <v>0</v>
      </c>
      <c r="BI233" s="201">
        <f t="shared" si="8"/>
        <v>0</v>
      </c>
      <c r="BJ233" s="18" t="s">
        <v>120</v>
      </c>
      <c r="BK233" s="201">
        <f t="shared" si="9"/>
        <v>0</v>
      </c>
      <c r="BL233" s="18" t="s">
        <v>299</v>
      </c>
      <c r="BM233" s="200" t="s">
        <v>3091</v>
      </c>
    </row>
    <row r="234" spans="1:65" s="2" customFormat="1" ht="24.2" customHeight="1">
      <c r="A234" s="35"/>
      <c r="B234" s="36"/>
      <c r="C234" s="189" t="s">
        <v>523</v>
      </c>
      <c r="D234" s="189" t="s">
        <v>294</v>
      </c>
      <c r="E234" s="190" t="s">
        <v>3092</v>
      </c>
      <c r="F234" s="191" t="s">
        <v>3093</v>
      </c>
      <c r="G234" s="192" t="s">
        <v>581</v>
      </c>
      <c r="H234" s="193">
        <v>39</v>
      </c>
      <c r="I234" s="194"/>
      <c r="J234" s="195">
        <f t="shared" si="0"/>
        <v>0</v>
      </c>
      <c r="K234" s="191" t="s">
        <v>1</v>
      </c>
      <c r="L234" s="40"/>
      <c r="M234" s="196" t="s">
        <v>1</v>
      </c>
      <c r="N234" s="197" t="s">
        <v>43</v>
      </c>
      <c r="O234" s="72"/>
      <c r="P234" s="198">
        <f t="shared" si="1"/>
        <v>0</v>
      </c>
      <c r="Q234" s="198">
        <v>0</v>
      </c>
      <c r="R234" s="198">
        <f t="shared" si="2"/>
        <v>0</v>
      </c>
      <c r="S234" s="198">
        <v>0</v>
      </c>
      <c r="T234" s="199">
        <f t="shared" si="3"/>
        <v>0</v>
      </c>
      <c r="U234" s="35"/>
      <c r="V234" s="35"/>
      <c r="W234" s="35"/>
      <c r="X234" s="35"/>
      <c r="Y234" s="35"/>
      <c r="Z234" s="35"/>
      <c r="AA234" s="35"/>
      <c r="AB234" s="35"/>
      <c r="AC234" s="35"/>
      <c r="AD234" s="35"/>
      <c r="AE234" s="35"/>
      <c r="AR234" s="200" t="s">
        <v>299</v>
      </c>
      <c r="AT234" s="200" t="s">
        <v>294</v>
      </c>
      <c r="AU234" s="200" t="s">
        <v>120</v>
      </c>
      <c r="AY234" s="18" t="s">
        <v>292</v>
      </c>
      <c r="BE234" s="201">
        <f t="shared" si="4"/>
        <v>0</v>
      </c>
      <c r="BF234" s="201">
        <f t="shared" si="5"/>
        <v>0</v>
      </c>
      <c r="BG234" s="201">
        <f t="shared" si="6"/>
        <v>0</v>
      </c>
      <c r="BH234" s="201">
        <f t="shared" si="7"/>
        <v>0</v>
      </c>
      <c r="BI234" s="201">
        <f t="shared" si="8"/>
        <v>0</v>
      </c>
      <c r="BJ234" s="18" t="s">
        <v>120</v>
      </c>
      <c r="BK234" s="201">
        <f t="shared" si="9"/>
        <v>0</v>
      </c>
      <c r="BL234" s="18" t="s">
        <v>299</v>
      </c>
      <c r="BM234" s="200" t="s">
        <v>3094</v>
      </c>
    </row>
    <row r="235" spans="1:65" s="2" customFormat="1" ht="49.15" customHeight="1">
      <c r="A235" s="35"/>
      <c r="B235" s="36"/>
      <c r="C235" s="189" t="s">
        <v>532</v>
      </c>
      <c r="D235" s="189" t="s">
        <v>294</v>
      </c>
      <c r="E235" s="190" t="s">
        <v>3095</v>
      </c>
      <c r="F235" s="191" t="s">
        <v>3096</v>
      </c>
      <c r="G235" s="192" t="s">
        <v>581</v>
      </c>
      <c r="H235" s="193">
        <v>37</v>
      </c>
      <c r="I235" s="194"/>
      <c r="J235" s="195">
        <f t="shared" si="0"/>
        <v>0</v>
      </c>
      <c r="K235" s="191" t="s">
        <v>1</v>
      </c>
      <c r="L235" s="40"/>
      <c r="M235" s="196" t="s">
        <v>1</v>
      </c>
      <c r="N235" s="197" t="s">
        <v>43</v>
      </c>
      <c r="O235" s="72"/>
      <c r="P235" s="198">
        <f t="shared" si="1"/>
        <v>0</v>
      </c>
      <c r="Q235" s="198">
        <v>0</v>
      </c>
      <c r="R235" s="198">
        <f t="shared" si="2"/>
        <v>0</v>
      </c>
      <c r="S235" s="198">
        <v>0</v>
      </c>
      <c r="T235" s="199">
        <f t="shared" si="3"/>
        <v>0</v>
      </c>
      <c r="U235" s="35"/>
      <c r="V235" s="35"/>
      <c r="W235" s="35"/>
      <c r="X235" s="35"/>
      <c r="Y235" s="35"/>
      <c r="Z235" s="35"/>
      <c r="AA235" s="35"/>
      <c r="AB235" s="35"/>
      <c r="AC235" s="35"/>
      <c r="AD235" s="35"/>
      <c r="AE235" s="35"/>
      <c r="AR235" s="200" t="s">
        <v>299</v>
      </c>
      <c r="AT235" s="200" t="s">
        <v>294</v>
      </c>
      <c r="AU235" s="200" t="s">
        <v>120</v>
      </c>
      <c r="AY235" s="18" t="s">
        <v>292</v>
      </c>
      <c r="BE235" s="201">
        <f t="shared" si="4"/>
        <v>0</v>
      </c>
      <c r="BF235" s="201">
        <f t="shared" si="5"/>
        <v>0</v>
      </c>
      <c r="BG235" s="201">
        <f t="shared" si="6"/>
        <v>0</v>
      </c>
      <c r="BH235" s="201">
        <f t="shared" si="7"/>
        <v>0</v>
      </c>
      <c r="BI235" s="201">
        <f t="shared" si="8"/>
        <v>0</v>
      </c>
      <c r="BJ235" s="18" t="s">
        <v>120</v>
      </c>
      <c r="BK235" s="201">
        <f t="shared" si="9"/>
        <v>0</v>
      </c>
      <c r="BL235" s="18" t="s">
        <v>299</v>
      </c>
      <c r="BM235" s="200" t="s">
        <v>3097</v>
      </c>
    </row>
    <row r="236" spans="1:65" s="2" customFormat="1" ht="37.9" customHeight="1">
      <c r="A236" s="35"/>
      <c r="B236" s="36"/>
      <c r="C236" s="189" t="s">
        <v>554</v>
      </c>
      <c r="D236" s="189" t="s">
        <v>294</v>
      </c>
      <c r="E236" s="190" t="s">
        <v>3098</v>
      </c>
      <c r="F236" s="191" t="s">
        <v>3099</v>
      </c>
      <c r="G236" s="192" t="s">
        <v>581</v>
      </c>
      <c r="H236" s="193">
        <v>12</v>
      </c>
      <c r="I236" s="194"/>
      <c r="J236" s="195">
        <f t="shared" si="0"/>
        <v>0</v>
      </c>
      <c r="K236" s="191" t="s">
        <v>1</v>
      </c>
      <c r="L236" s="40"/>
      <c r="M236" s="196" t="s">
        <v>1</v>
      </c>
      <c r="N236" s="197" t="s">
        <v>43</v>
      </c>
      <c r="O236" s="72"/>
      <c r="P236" s="198">
        <f t="shared" si="1"/>
        <v>0</v>
      </c>
      <c r="Q236" s="198">
        <v>0</v>
      </c>
      <c r="R236" s="198">
        <f t="shared" si="2"/>
        <v>0</v>
      </c>
      <c r="S236" s="198">
        <v>0</v>
      </c>
      <c r="T236" s="199">
        <f t="shared" si="3"/>
        <v>0</v>
      </c>
      <c r="U236" s="35"/>
      <c r="V236" s="35"/>
      <c r="W236" s="35"/>
      <c r="X236" s="35"/>
      <c r="Y236" s="35"/>
      <c r="Z236" s="35"/>
      <c r="AA236" s="35"/>
      <c r="AB236" s="35"/>
      <c r="AC236" s="35"/>
      <c r="AD236" s="35"/>
      <c r="AE236" s="35"/>
      <c r="AR236" s="200" t="s">
        <v>299</v>
      </c>
      <c r="AT236" s="200" t="s">
        <v>294</v>
      </c>
      <c r="AU236" s="200" t="s">
        <v>120</v>
      </c>
      <c r="AY236" s="18" t="s">
        <v>292</v>
      </c>
      <c r="BE236" s="201">
        <f t="shared" si="4"/>
        <v>0</v>
      </c>
      <c r="BF236" s="201">
        <f t="shared" si="5"/>
        <v>0</v>
      </c>
      <c r="BG236" s="201">
        <f t="shared" si="6"/>
        <v>0</v>
      </c>
      <c r="BH236" s="201">
        <f t="shared" si="7"/>
        <v>0</v>
      </c>
      <c r="BI236" s="201">
        <f t="shared" si="8"/>
        <v>0</v>
      </c>
      <c r="BJ236" s="18" t="s">
        <v>120</v>
      </c>
      <c r="BK236" s="201">
        <f t="shared" si="9"/>
        <v>0</v>
      </c>
      <c r="BL236" s="18" t="s">
        <v>299</v>
      </c>
      <c r="BM236" s="200" t="s">
        <v>3100</v>
      </c>
    </row>
    <row r="237" spans="1:65" s="2" customFormat="1" ht="37.9" customHeight="1">
      <c r="A237" s="35"/>
      <c r="B237" s="36"/>
      <c r="C237" s="189" t="s">
        <v>562</v>
      </c>
      <c r="D237" s="189" t="s">
        <v>294</v>
      </c>
      <c r="E237" s="190" t="s">
        <v>3101</v>
      </c>
      <c r="F237" s="191" t="s">
        <v>3102</v>
      </c>
      <c r="G237" s="192" t="s">
        <v>581</v>
      </c>
      <c r="H237" s="193">
        <v>49</v>
      </c>
      <c r="I237" s="194"/>
      <c r="J237" s="195">
        <f t="shared" si="0"/>
        <v>0</v>
      </c>
      <c r="K237" s="191" t="s">
        <v>1</v>
      </c>
      <c r="L237" s="40"/>
      <c r="M237" s="196" t="s">
        <v>1</v>
      </c>
      <c r="N237" s="197" t="s">
        <v>43</v>
      </c>
      <c r="O237" s="72"/>
      <c r="P237" s="198">
        <f t="shared" si="1"/>
        <v>0</v>
      </c>
      <c r="Q237" s="198">
        <v>0</v>
      </c>
      <c r="R237" s="198">
        <f t="shared" si="2"/>
        <v>0</v>
      </c>
      <c r="S237" s="198">
        <v>0</v>
      </c>
      <c r="T237" s="199">
        <f t="shared" si="3"/>
        <v>0</v>
      </c>
      <c r="U237" s="35"/>
      <c r="V237" s="35"/>
      <c r="W237" s="35"/>
      <c r="X237" s="35"/>
      <c r="Y237" s="35"/>
      <c r="Z237" s="35"/>
      <c r="AA237" s="35"/>
      <c r="AB237" s="35"/>
      <c r="AC237" s="35"/>
      <c r="AD237" s="35"/>
      <c r="AE237" s="35"/>
      <c r="AR237" s="200" t="s">
        <v>299</v>
      </c>
      <c r="AT237" s="200" t="s">
        <v>294</v>
      </c>
      <c r="AU237" s="200" t="s">
        <v>120</v>
      </c>
      <c r="AY237" s="18" t="s">
        <v>292</v>
      </c>
      <c r="BE237" s="201">
        <f t="shared" si="4"/>
        <v>0</v>
      </c>
      <c r="BF237" s="201">
        <f t="shared" si="5"/>
        <v>0</v>
      </c>
      <c r="BG237" s="201">
        <f t="shared" si="6"/>
        <v>0</v>
      </c>
      <c r="BH237" s="201">
        <f t="shared" si="7"/>
        <v>0</v>
      </c>
      <c r="BI237" s="201">
        <f t="shared" si="8"/>
        <v>0</v>
      </c>
      <c r="BJ237" s="18" t="s">
        <v>120</v>
      </c>
      <c r="BK237" s="201">
        <f t="shared" si="9"/>
        <v>0</v>
      </c>
      <c r="BL237" s="18" t="s">
        <v>299</v>
      </c>
      <c r="BM237" s="200" t="s">
        <v>3103</v>
      </c>
    </row>
    <row r="238" spans="1:65" s="2" customFormat="1" ht="62.65" customHeight="1">
      <c r="A238" s="35"/>
      <c r="B238" s="36"/>
      <c r="C238" s="189" t="s">
        <v>573</v>
      </c>
      <c r="D238" s="189" t="s">
        <v>294</v>
      </c>
      <c r="E238" s="190" t="s">
        <v>3104</v>
      </c>
      <c r="F238" s="191" t="s">
        <v>3105</v>
      </c>
      <c r="G238" s="192" t="s">
        <v>581</v>
      </c>
      <c r="H238" s="193">
        <v>39</v>
      </c>
      <c r="I238" s="194"/>
      <c r="J238" s="195">
        <f t="shared" si="0"/>
        <v>0</v>
      </c>
      <c r="K238" s="191" t="s">
        <v>1</v>
      </c>
      <c r="L238" s="40"/>
      <c r="M238" s="196" t="s">
        <v>1</v>
      </c>
      <c r="N238" s="197" t="s">
        <v>43</v>
      </c>
      <c r="O238" s="72"/>
      <c r="P238" s="198">
        <f t="shared" si="1"/>
        <v>0</v>
      </c>
      <c r="Q238" s="198">
        <v>0</v>
      </c>
      <c r="R238" s="198">
        <f t="shared" si="2"/>
        <v>0</v>
      </c>
      <c r="S238" s="198">
        <v>0</v>
      </c>
      <c r="T238" s="199">
        <f t="shared" si="3"/>
        <v>0</v>
      </c>
      <c r="U238" s="35"/>
      <c r="V238" s="35"/>
      <c r="W238" s="35"/>
      <c r="X238" s="35"/>
      <c r="Y238" s="35"/>
      <c r="Z238" s="35"/>
      <c r="AA238" s="35"/>
      <c r="AB238" s="35"/>
      <c r="AC238" s="35"/>
      <c r="AD238" s="35"/>
      <c r="AE238" s="35"/>
      <c r="AR238" s="200" t="s">
        <v>299</v>
      </c>
      <c r="AT238" s="200" t="s">
        <v>294</v>
      </c>
      <c r="AU238" s="200" t="s">
        <v>120</v>
      </c>
      <c r="AY238" s="18" t="s">
        <v>292</v>
      </c>
      <c r="BE238" s="201">
        <f t="shared" si="4"/>
        <v>0</v>
      </c>
      <c r="BF238" s="201">
        <f t="shared" si="5"/>
        <v>0</v>
      </c>
      <c r="BG238" s="201">
        <f t="shared" si="6"/>
        <v>0</v>
      </c>
      <c r="BH238" s="201">
        <f t="shared" si="7"/>
        <v>0</v>
      </c>
      <c r="BI238" s="201">
        <f t="shared" si="8"/>
        <v>0</v>
      </c>
      <c r="BJ238" s="18" t="s">
        <v>120</v>
      </c>
      <c r="BK238" s="201">
        <f t="shared" si="9"/>
        <v>0</v>
      </c>
      <c r="BL238" s="18" t="s">
        <v>299</v>
      </c>
      <c r="BM238" s="200" t="s">
        <v>3106</v>
      </c>
    </row>
    <row r="239" spans="1:65" s="2" customFormat="1" ht="33" customHeight="1">
      <c r="A239" s="35"/>
      <c r="B239" s="36"/>
      <c r="C239" s="189" t="s">
        <v>578</v>
      </c>
      <c r="D239" s="189" t="s">
        <v>294</v>
      </c>
      <c r="E239" s="190" t="s">
        <v>3107</v>
      </c>
      <c r="F239" s="191" t="s">
        <v>3108</v>
      </c>
      <c r="G239" s="192" t="s">
        <v>581</v>
      </c>
      <c r="H239" s="193">
        <v>49</v>
      </c>
      <c r="I239" s="194"/>
      <c r="J239" s="195">
        <f t="shared" si="0"/>
        <v>0</v>
      </c>
      <c r="K239" s="191" t="s">
        <v>1</v>
      </c>
      <c r="L239" s="40"/>
      <c r="M239" s="196" t="s">
        <v>1</v>
      </c>
      <c r="N239" s="197" t="s">
        <v>43</v>
      </c>
      <c r="O239" s="72"/>
      <c r="P239" s="198">
        <f t="shared" si="1"/>
        <v>0</v>
      </c>
      <c r="Q239" s="198">
        <v>0</v>
      </c>
      <c r="R239" s="198">
        <f t="shared" si="2"/>
        <v>0</v>
      </c>
      <c r="S239" s="198">
        <v>0</v>
      </c>
      <c r="T239" s="199">
        <f t="shared" si="3"/>
        <v>0</v>
      </c>
      <c r="U239" s="35"/>
      <c r="V239" s="35"/>
      <c r="W239" s="35"/>
      <c r="X239" s="35"/>
      <c r="Y239" s="35"/>
      <c r="Z239" s="35"/>
      <c r="AA239" s="35"/>
      <c r="AB239" s="35"/>
      <c r="AC239" s="35"/>
      <c r="AD239" s="35"/>
      <c r="AE239" s="35"/>
      <c r="AR239" s="200" t="s">
        <v>299</v>
      </c>
      <c r="AT239" s="200" t="s">
        <v>294</v>
      </c>
      <c r="AU239" s="200" t="s">
        <v>120</v>
      </c>
      <c r="AY239" s="18" t="s">
        <v>292</v>
      </c>
      <c r="BE239" s="201">
        <f t="shared" si="4"/>
        <v>0</v>
      </c>
      <c r="BF239" s="201">
        <f t="shared" si="5"/>
        <v>0</v>
      </c>
      <c r="BG239" s="201">
        <f t="shared" si="6"/>
        <v>0</v>
      </c>
      <c r="BH239" s="201">
        <f t="shared" si="7"/>
        <v>0</v>
      </c>
      <c r="BI239" s="201">
        <f t="shared" si="8"/>
        <v>0</v>
      </c>
      <c r="BJ239" s="18" t="s">
        <v>120</v>
      </c>
      <c r="BK239" s="201">
        <f t="shared" si="9"/>
        <v>0</v>
      </c>
      <c r="BL239" s="18" t="s">
        <v>299</v>
      </c>
      <c r="BM239" s="200" t="s">
        <v>3109</v>
      </c>
    </row>
    <row r="240" spans="1:65" s="2" customFormat="1" ht="33" customHeight="1">
      <c r="A240" s="35"/>
      <c r="B240" s="36"/>
      <c r="C240" s="189" t="s">
        <v>583</v>
      </c>
      <c r="D240" s="189" t="s">
        <v>294</v>
      </c>
      <c r="E240" s="190" t="s">
        <v>3110</v>
      </c>
      <c r="F240" s="191" t="s">
        <v>3111</v>
      </c>
      <c r="G240" s="192" t="s">
        <v>581</v>
      </c>
      <c r="H240" s="193">
        <v>59</v>
      </c>
      <c r="I240" s="194"/>
      <c r="J240" s="195">
        <f t="shared" si="0"/>
        <v>0</v>
      </c>
      <c r="K240" s="191" t="s">
        <v>1</v>
      </c>
      <c r="L240" s="40"/>
      <c r="M240" s="196" t="s">
        <v>1</v>
      </c>
      <c r="N240" s="197" t="s">
        <v>43</v>
      </c>
      <c r="O240" s="72"/>
      <c r="P240" s="198">
        <f t="shared" si="1"/>
        <v>0</v>
      </c>
      <c r="Q240" s="198">
        <v>0</v>
      </c>
      <c r="R240" s="198">
        <f t="shared" si="2"/>
        <v>0</v>
      </c>
      <c r="S240" s="198">
        <v>0</v>
      </c>
      <c r="T240" s="199">
        <f t="shared" si="3"/>
        <v>0</v>
      </c>
      <c r="U240" s="35"/>
      <c r="V240" s="35"/>
      <c r="W240" s="35"/>
      <c r="X240" s="35"/>
      <c r="Y240" s="35"/>
      <c r="Z240" s="35"/>
      <c r="AA240" s="35"/>
      <c r="AB240" s="35"/>
      <c r="AC240" s="35"/>
      <c r="AD240" s="35"/>
      <c r="AE240" s="35"/>
      <c r="AR240" s="200" t="s">
        <v>299</v>
      </c>
      <c r="AT240" s="200" t="s">
        <v>294</v>
      </c>
      <c r="AU240" s="200" t="s">
        <v>120</v>
      </c>
      <c r="AY240" s="18" t="s">
        <v>292</v>
      </c>
      <c r="BE240" s="201">
        <f t="shared" si="4"/>
        <v>0</v>
      </c>
      <c r="BF240" s="201">
        <f t="shared" si="5"/>
        <v>0</v>
      </c>
      <c r="BG240" s="201">
        <f t="shared" si="6"/>
        <v>0</v>
      </c>
      <c r="BH240" s="201">
        <f t="shared" si="7"/>
        <v>0</v>
      </c>
      <c r="BI240" s="201">
        <f t="shared" si="8"/>
        <v>0</v>
      </c>
      <c r="BJ240" s="18" t="s">
        <v>120</v>
      </c>
      <c r="BK240" s="201">
        <f t="shared" si="9"/>
        <v>0</v>
      </c>
      <c r="BL240" s="18" t="s">
        <v>299</v>
      </c>
      <c r="BM240" s="200" t="s">
        <v>3112</v>
      </c>
    </row>
    <row r="241" spans="1:65" s="2" customFormat="1" ht="24.2" customHeight="1">
      <c r="A241" s="35"/>
      <c r="B241" s="36"/>
      <c r="C241" s="189" t="s">
        <v>587</v>
      </c>
      <c r="D241" s="189" t="s">
        <v>294</v>
      </c>
      <c r="E241" s="190" t="s">
        <v>3113</v>
      </c>
      <c r="F241" s="191" t="s">
        <v>3114</v>
      </c>
      <c r="G241" s="192" t="s">
        <v>581</v>
      </c>
      <c r="H241" s="193">
        <v>59</v>
      </c>
      <c r="I241" s="194"/>
      <c r="J241" s="195">
        <f t="shared" si="0"/>
        <v>0</v>
      </c>
      <c r="K241" s="191" t="s">
        <v>1</v>
      </c>
      <c r="L241" s="40"/>
      <c r="M241" s="196" t="s">
        <v>1</v>
      </c>
      <c r="N241" s="197" t="s">
        <v>43</v>
      </c>
      <c r="O241" s="72"/>
      <c r="P241" s="198">
        <f t="shared" si="1"/>
        <v>0</v>
      </c>
      <c r="Q241" s="198">
        <v>0</v>
      </c>
      <c r="R241" s="198">
        <f t="shared" si="2"/>
        <v>0</v>
      </c>
      <c r="S241" s="198">
        <v>0</v>
      </c>
      <c r="T241" s="199">
        <f t="shared" si="3"/>
        <v>0</v>
      </c>
      <c r="U241" s="35"/>
      <c r="V241" s="35"/>
      <c r="W241" s="35"/>
      <c r="X241" s="35"/>
      <c r="Y241" s="35"/>
      <c r="Z241" s="35"/>
      <c r="AA241" s="35"/>
      <c r="AB241" s="35"/>
      <c r="AC241" s="35"/>
      <c r="AD241" s="35"/>
      <c r="AE241" s="35"/>
      <c r="AR241" s="200" t="s">
        <v>299</v>
      </c>
      <c r="AT241" s="200" t="s">
        <v>294</v>
      </c>
      <c r="AU241" s="200" t="s">
        <v>120</v>
      </c>
      <c r="AY241" s="18" t="s">
        <v>292</v>
      </c>
      <c r="BE241" s="201">
        <f t="shared" si="4"/>
        <v>0</v>
      </c>
      <c r="BF241" s="201">
        <f t="shared" si="5"/>
        <v>0</v>
      </c>
      <c r="BG241" s="201">
        <f t="shared" si="6"/>
        <v>0</v>
      </c>
      <c r="BH241" s="201">
        <f t="shared" si="7"/>
        <v>0</v>
      </c>
      <c r="BI241" s="201">
        <f t="shared" si="8"/>
        <v>0</v>
      </c>
      <c r="BJ241" s="18" t="s">
        <v>120</v>
      </c>
      <c r="BK241" s="201">
        <f t="shared" si="9"/>
        <v>0</v>
      </c>
      <c r="BL241" s="18" t="s">
        <v>299</v>
      </c>
      <c r="BM241" s="200" t="s">
        <v>3115</v>
      </c>
    </row>
    <row r="242" spans="1:65" s="2" customFormat="1" ht="24.2" customHeight="1">
      <c r="A242" s="35"/>
      <c r="B242" s="36"/>
      <c r="C242" s="189" t="s">
        <v>591</v>
      </c>
      <c r="D242" s="189" t="s">
        <v>294</v>
      </c>
      <c r="E242" s="190" t="s">
        <v>3116</v>
      </c>
      <c r="F242" s="191" t="s">
        <v>3117</v>
      </c>
      <c r="G242" s="192" t="s">
        <v>581</v>
      </c>
      <c r="H242" s="193">
        <v>81</v>
      </c>
      <c r="I242" s="194"/>
      <c r="J242" s="195">
        <f t="shared" si="0"/>
        <v>0</v>
      </c>
      <c r="K242" s="191" t="s">
        <v>1</v>
      </c>
      <c r="L242" s="40"/>
      <c r="M242" s="196" t="s">
        <v>1</v>
      </c>
      <c r="N242" s="197" t="s">
        <v>43</v>
      </c>
      <c r="O242" s="72"/>
      <c r="P242" s="198">
        <f t="shared" si="1"/>
        <v>0</v>
      </c>
      <c r="Q242" s="198">
        <v>0</v>
      </c>
      <c r="R242" s="198">
        <f t="shared" si="2"/>
        <v>0</v>
      </c>
      <c r="S242" s="198">
        <v>0</v>
      </c>
      <c r="T242" s="199">
        <f t="shared" si="3"/>
        <v>0</v>
      </c>
      <c r="U242" s="35"/>
      <c r="V242" s="35"/>
      <c r="W242" s="35"/>
      <c r="X242" s="35"/>
      <c r="Y242" s="35"/>
      <c r="Z242" s="35"/>
      <c r="AA242" s="35"/>
      <c r="AB242" s="35"/>
      <c r="AC242" s="35"/>
      <c r="AD242" s="35"/>
      <c r="AE242" s="35"/>
      <c r="AR242" s="200" t="s">
        <v>299</v>
      </c>
      <c r="AT242" s="200" t="s">
        <v>294</v>
      </c>
      <c r="AU242" s="200" t="s">
        <v>120</v>
      </c>
      <c r="AY242" s="18" t="s">
        <v>292</v>
      </c>
      <c r="BE242" s="201">
        <f t="shared" si="4"/>
        <v>0</v>
      </c>
      <c r="BF242" s="201">
        <f t="shared" si="5"/>
        <v>0</v>
      </c>
      <c r="BG242" s="201">
        <f t="shared" si="6"/>
        <v>0</v>
      </c>
      <c r="BH242" s="201">
        <f t="shared" si="7"/>
        <v>0</v>
      </c>
      <c r="BI242" s="201">
        <f t="shared" si="8"/>
        <v>0</v>
      </c>
      <c r="BJ242" s="18" t="s">
        <v>120</v>
      </c>
      <c r="BK242" s="201">
        <f t="shared" si="9"/>
        <v>0</v>
      </c>
      <c r="BL242" s="18" t="s">
        <v>299</v>
      </c>
      <c r="BM242" s="200" t="s">
        <v>3118</v>
      </c>
    </row>
    <row r="243" spans="1:65" s="2" customFormat="1" ht="24.2" customHeight="1">
      <c r="A243" s="35"/>
      <c r="B243" s="36"/>
      <c r="C243" s="189" t="s">
        <v>595</v>
      </c>
      <c r="D243" s="189" t="s">
        <v>294</v>
      </c>
      <c r="E243" s="190" t="s">
        <v>3119</v>
      </c>
      <c r="F243" s="191" t="s">
        <v>3120</v>
      </c>
      <c r="G243" s="192" t="s">
        <v>581</v>
      </c>
      <c r="H243" s="193">
        <v>81</v>
      </c>
      <c r="I243" s="194"/>
      <c r="J243" s="195">
        <f t="shared" si="0"/>
        <v>0</v>
      </c>
      <c r="K243" s="191" t="s">
        <v>1</v>
      </c>
      <c r="L243" s="40"/>
      <c r="M243" s="196" t="s">
        <v>1</v>
      </c>
      <c r="N243" s="197" t="s">
        <v>43</v>
      </c>
      <c r="O243" s="72"/>
      <c r="P243" s="198">
        <f t="shared" si="1"/>
        <v>0</v>
      </c>
      <c r="Q243" s="198">
        <v>0</v>
      </c>
      <c r="R243" s="198">
        <f t="shared" si="2"/>
        <v>0</v>
      </c>
      <c r="S243" s="198">
        <v>0</v>
      </c>
      <c r="T243" s="199">
        <f t="shared" si="3"/>
        <v>0</v>
      </c>
      <c r="U243" s="35"/>
      <c r="V243" s="35"/>
      <c r="W243" s="35"/>
      <c r="X243" s="35"/>
      <c r="Y243" s="35"/>
      <c r="Z243" s="35"/>
      <c r="AA243" s="35"/>
      <c r="AB243" s="35"/>
      <c r="AC243" s="35"/>
      <c r="AD243" s="35"/>
      <c r="AE243" s="35"/>
      <c r="AR243" s="200" t="s">
        <v>299</v>
      </c>
      <c r="AT243" s="200" t="s">
        <v>294</v>
      </c>
      <c r="AU243" s="200" t="s">
        <v>120</v>
      </c>
      <c r="AY243" s="18" t="s">
        <v>292</v>
      </c>
      <c r="BE243" s="201">
        <f t="shared" si="4"/>
        <v>0</v>
      </c>
      <c r="BF243" s="201">
        <f t="shared" si="5"/>
        <v>0</v>
      </c>
      <c r="BG243" s="201">
        <f t="shared" si="6"/>
        <v>0</v>
      </c>
      <c r="BH243" s="201">
        <f t="shared" si="7"/>
        <v>0</v>
      </c>
      <c r="BI243" s="201">
        <f t="shared" si="8"/>
        <v>0</v>
      </c>
      <c r="BJ243" s="18" t="s">
        <v>120</v>
      </c>
      <c r="BK243" s="201">
        <f t="shared" si="9"/>
        <v>0</v>
      </c>
      <c r="BL243" s="18" t="s">
        <v>299</v>
      </c>
      <c r="BM243" s="200" t="s">
        <v>3121</v>
      </c>
    </row>
    <row r="244" spans="1:65" s="2" customFormat="1" ht="37.9" customHeight="1">
      <c r="A244" s="35"/>
      <c r="B244" s="36"/>
      <c r="C244" s="189" t="s">
        <v>599</v>
      </c>
      <c r="D244" s="189" t="s">
        <v>294</v>
      </c>
      <c r="E244" s="190" t="s">
        <v>3122</v>
      </c>
      <c r="F244" s="191" t="s">
        <v>3123</v>
      </c>
      <c r="G244" s="192" t="s">
        <v>581</v>
      </c>
      <c r="H244" s="193">
        <v>11</v>
      </c>
      <c r="I244" s="194"/>
      <c r="J244" s="195">
        <f t="shared" si="0"/>
        <v>0</v>
      </c>
      <c r="K244" s="191" t="s">
        <v>1</v>
      </c>
      <c r="L244" s="40"/>
      <c r="M244" s="196" t="s">
        <v>1</v>
      </c>
      <c r="N244" s="197" t="s">
        <v>43</v>
      </c>
      <c r="O244" s="72"/>
      <c r="P244" s="198">
        <f t="shared" si="1"/>
        <v>0</v>
      </c>
      <c r="Q244" s="198">
        <v>0</v>
      </c>
      <c r="R244" s="198">
        <f t="shared" si="2"/>
        <v>0</v>
      </c>
      <c r="S244" s="198">
        <v>0</v>
      </c>
      <c r="T244" s="199">
        <f t="shared" si="3"/>
        <v>0</v>
      </c>
      <c r="U244" s="35"/>
      <c r="V244" s="35"/>
      <c r="W244" s="35"/>
      <c r="X244" s="35"/>
      <c r="Y244" s="35"/>
      <c r="Z244" s="35"/>
      <c r="AA244" s="35"/>
      <c r="AB244" s="35"/>
      <c r="AC244" s="35"/>
      <c r="AD244" s="35"/>
      <c r="AE244" s="35"/>
      <c r="AR244" s="200" t="s">
        <v>299</v>
      </c>
      <c r="AT244" s="200" t="s">
        <v>294</v>
      </c>
      <c r="AU244" s="200" t="s">
        <v>120</v>
      </c>
      <c r="AY244" s="18" t="s">
        <v>292</v>
      </c>
      <c r="BE244" s="201">
        <f t="shared" si="4"/>
        <v>0</v>
      </c>
      <c r="BF244" s="201">
        <f t="shared" si="5"/>
        <v>0</v>
      </c>
      <c r="BG244" s="201">
        <f t="shared" si="6"/>
        <v>0</v>
      </c>
      <c r="BH244" s="201">
        <f t="shared" si="7"/>
        <v>0</v>
      </c>
      <c r="BI244" s="201">
        <f t="shared" si="8"/>
        <v>0</v>
      </c>
      <c r="BJ244" s="18" t="s">
        <v>120</v>
      </c>
      <c r="BK244" s="201">
        <f t="shared" si="9"/>
        <v>0</v>
      </c>
      <c r="BL244" s="18" t="s">
        <v>299</v>
      </c>
      <c r="BM244" s="200" t="s">
        <v>3124</v>
      </c>
    </row>
    <row r="245" spans="1:65" s="2" customFormat="1" ht="49.15" customHeight="1">
      <c r="A245" s="35"/>
      <c r="B245" s="36"/>
      <c r="C245" s="189" t="s">
        <v>603</v>
      </c>
      <c r="D245" s="189" t="s">
        <v>294</v>
      </c>
      <c r="E245" s="190" t="s">
        <v>3125</v>
      </c>
      <c r="F245" s="191" t="s">
        <v>3126</v>
      </c>
      <c r="G245" s="192" t="s">
        <v>581</v>
      </c>
      <c r="H245" s="193">
        <v>24</v>
      </c>
      <c r="I245" s="194"/>
      <c r="J245" s="195">
        <f t="shared" si="0"/>
        <v>0</v>
      </c>
      <c r="K245" s="191" t="s">
        <v>1</v>
      </c>
      <c r="L245" s="40"/>
      <c r="M245" s="196" t="s">
        <v>1</v>
      </c>
      <c r="N245" s="197" t="s">
        <v>43</v>
      </c>
      <c r="O245" s="72"/>
      <c r="P245" s="198">
        <f t="shared" si="1"/>
        <v>0</v>
      </c>
      <c r="Q245" s="198">
        <v>0</v>
      </c>
      <c r="R245" s="198">
        <f t="shared" si="2"/>
        <v>0</v>
      </c>
      <c r="S245" s="198">
        <v>0</v>
      </c>
      <c r="T245" s="199">
        <f t="shared" si="3"/>
        <v>0</v>
      </c>
      <c r="U245" s="35"/>
      <c r="V245" s="35"/>
      <c r="W245" s="35"/>
      <c r="X245" s="35"/>
      <c r="Y245" s="35"/>
      <c r="Z245" s="35"/>
      <c r="AA245" s="35"/>
      <c r="AB245" s="35"/>
      <c r="AC245" s="35"/>
      <c r="AD245" s="35"/>
      <c r="AE245" s="35"/>
      <c r="AR245" s="200" t="s">
        <v>299</v>
      </c>
      <c r="AT245" s="200" t="s">
        <v>294</v>
      </c>
      <c r="AU245" s="200" t="s">
        <v>120</v>
      </c>
      <c r="AY245" s="18" t="s">
        <v>292</v>
      </c>
      <c r="BE245" s="201">
        <f t="shared" si="4"/>
        <v>0</v>
      </c>
      <c r="BF245" s="201">
        <f t="shared" si="5"/>
        <v>0</v>
      </c>
      <c r="BG245" s="201">
        <f t="shared" si="6"/>
        <v>0</v>
      </c>
      <c r="BH245" s="201">
        <f t="shared" si="7"/>
        <v>0</v>
      </c>
      <c r="BI245" s="201">
        <f t="shared" si="8"/>
        <v>0</v>
      </c>
      <c r="BJ245" s="18" t="s">
        <v>120</v>
      </c>
      <c r="BK245" s="201">
        <f t="shared" si="9"/>
        <v>0</v>
      </c>
      <c r="BL245" s="18" t="s">
        <v>299</v>
      </c>
      <c r="BM245" s="200" t="s">
        <v>3127</v>
      </c>
    </row>
    <row r="246" spans="1:65" s="13" customFormat="1" ht="22.5">
      <c r="B246" s="202"/>
      <c r="C246" s="203"/>
      <c r="D246" s="204" t="s">
        <v>301</v>
      </c>
      <c r="E246" s="205" t="s">
        <v>1</v>
      </c>
      <c r="F246" s="206" t="s">
        <v>3128</v>
      </c>
      <c r="G246" s="203"/>
      <c r="H246" s="205" t="s">
        <v>1</v>
      </c>
      <c r="I246" s="207"/>
      <c r="J246" s="203"/>
      <c r="K246" s="203"/>
      <c r="L246" s="208"/>
      <c r="M246" s="209"/>
      <c r="N246" s="210"/>
      <c r="O246" s="210"/>
      <c r="P246" s="210"/>
      <c r="Q246" s="210"/>
      <c r="R246" s="210"/>
      <c r="S246" s="210"/>
      <c r="T246" s="211"/>
      <c r="AT246" s="212" t="s">
        <v>301</v>
      </c>
      <c r="AU246" s="212" t="s">
        <v>120</v>
      </c>
      <c r="AV246" s="13" t="s">
        <v>85</v>
      </c>
      <c r="AW246" s="13" t="s">
        <v>32</v>
      </c>
      <c r="AX246" s="13" t="s">
        <v>77</v>
      </c>
      <c r="AY246" s="212" t="s">
        <v>292</v>
      </c>
    </row>
    <row r="247" spans="1:65" s="13" customFormat="1" ht="11.25">
      <c r="B247" s="202"/>
      <c r="C247" s="203"/>
      <c r="D247" s="204" t="s">
        <v>301</v>
      </c>
      <c r="E247" s="205" t="s">
        <v>1</v>
      </c>
      <c r="F247" s="206" t="s">
        <v>3129</v>
      </c>
      <c r="G247" s="203"/>
      <c r="H247" s="205" t="s">
        <v>1</v>
      </c>
      <c r="I247" s="207"/>
      <c r="J247" s="203"/>
      <c r="K247" s="203"/>
      <c r="L247" s="208"/>
      <c r="M247" s="209"/>
      <c r="N247" s="210"/>
      <c r="O247" s="210"/>
      <c r="P247" s="210"/>
      <c r="Q247" s="210"/>
      <c r="R247" s="210"/>
      <c r="S247" s="210"/>
      <c r="T247" s="211"/>
      <c r="AT247" s="212" t="s">
        <v>301</v>
      </c>
      <c r="AU247" s="212" t="s">
        <v>120</v>
      </c>
      <c r="AV247" s="13" t="s">
        <v>85</v>
      </c>
      <c r="AW247" s="13" t="s">
        <v>32</v>
      </c>
      <c r="AX247" s="13" t="s">
        <v>77</v>
      </c>
      <c r="AY247" s="212" t="s">
        <v>292</v>
      </c>
    </row>
    <row r="248" spans="1:65" s="13" customFormat="1" ht="33.75">
      <c r="B248" s="202"/>
      <c r="C248" s="203"/>
      <c r="D248" s="204" t="s">
        <v>301</v>
      </c>
      <c r="E248" s="205" t="s">
        <v>1</v>
      </c>
      <c r="F248" s="206" t="s">
        <v>3130</v>
      </c>
      <c r="G248" s="203"/>
      <c r="H248" s="205" t="s">
        <v>1</v>
      </c>
      <c r="I248" s="207"/>
      <c r="J248" s="203"/>
      <c r="K248" s="203"/>
      <c r="L248" s="208"/>
      <c r="M248" s="209"/>
      <c r="N248" s="210"/>
      <c r="O248" s="210"/>
      <c r="P248" s="210"/>
      <c r="Q248" s="210"/>
      <c r="R248" s="210"/>
      <c r="S248" s="210"/>
      <c r="T248" s="211"/>
      <c r="AT248" s="212" t="s">
        <v>301</v>
      </c>
      <c r="AU248" s="212" t="s">
        <v>120</v>
      </c>
      <c r="AV248" s="13" t="s">
        <v>85</v>
      </c>
      <c r="AW248" s="13" t="s">
        <v>32</v>
      </c>
      <c r="AX248" s="13" t="s">
        <v>77</v>
      </c>
      <c r="AY248" s="212" t="s">
        <v>292</v>
      </c>
    </row>
    <row r="249" spans="1:65" s="13" customFormat="1" ht="11.25">
      <c r="B249" s="202"/>
      <c r="C249" s="203"/>
      <c r="D249" s="204" t="s">
        <v>301</v>
      </c>
      <c r="E249" s="205" t="s">
        <v>1</v>
      </c>
      <c r="F249" s="206" t="s">
        <v>3131</v>
      </c>
      <c r="G249" s="203"/>
      <c r="H249" s="205" t="s">
        <v>1</v>
      </c>
      <c r="I249" s="207"/>
      <c r="J249" s="203"/>
      <c r="K249" s="203"/>
      <c r="L249" s="208"/>
      <c r="M249" s="209"/>
      <c r="N249" s="210"/>
      <c r="O249" s="210"/>
      <c r="P249" s="210"/>
      <c r="Q249" s="210"/>
      <c r="R249" s="210"/>
      <c r="S249" s="210"/>
      <c r="T249" s="211"/>
      <c r="AT249" s="212" t="s">
        <v>301</v>
      </c>
      <c r="AU249" s="212" t="s">
        <v>120</v>
      </c>
      <c r="AV249" s="13" t="s">
        <v>85</v>
      </c>
      <c r="AW249" s="13" t="s">
        <v>32</v>
      </c>
      <c r="AX249" s="13" t="s">
        <v>77</v>
      </c>
      <c r="AY249" s="212" t="s">
        <v>292</v>
      </c>
    </row>
    <row r="250" spans="1:65" s="13" customFormat="1" ht="11.25">
      <c r="B250" s="202"/>
      <c r="C250" s="203"/>
      <c r="D250" s="204" t="s">
        <v>301</v>
      </c>
      <c r="E250" s="205" t="s">
        <v>1</v>
      </c>
      <c r="F250" s="206" t="s">
        <v>3132</v>
      </c>
      <c r="G250" s="203"/>
      <c r="H250" s="205" t="s">
        <v>1</v>
      </c>
      <c r="I250" s="207"/>
      <c r="J250" s="203"/>
      <c r="K250" s="203"/>
      <c r="L250" s="208"/>
      <c r="M250" s="209"/>
      <c r="N250" s="210"/>
      <c r="O250" s="210"/>
      <c r="P250" s="210"/>
      <c r="Q250" s="210"/>
      <c r="R250" s="210"/>
      <c r="S250" s="210"/>
      <c r="T250" s="211"/>
      <c r="AT250" s="212" t="s">
        <v>301</v>
      </c>
      <c r="AU250" s="212" t="s">
        <v>120</v>
      </c>
      <c r="AV250" s="13" t="s">
        <v>85</v>
      </c>
      <c r="AW250" s="13" t="s">
        <v>32</v>
      </c>
      <c r="AX250" s="13" t="s">
        <v>77</v>
      </c>
      <c r="AY250" s="212" t="s">
        <v>292</v>
      </c>
    </row>
    <row r="251" spans="1:65" s="14" customFormat="1" ht="11.25">
      <c r="B251" s="213"/>
      <c r="C251" s="214"/>
      <c r="D251" s="204" t="s">
        <v>301</v>
      </c>
      <c r="E251" s="215" t="s">
        <v>1</v>
      </c>
      <c r="F251" s="216" t="s">
        <v>494</v>
      </c>
      <c r="G251" s="214"/>
      <c r="H251" s="217">
        <v>24</v>
      </c>
      <c r="I251" s="218"/>
      <c r="J251" s="214"/>
      <c r="K251" s="214"/>
      <c r="L251" s="219"/>
      <c r="M251" s="220"/>
      <c r="N251" s="221"/>
      <c r="O251" s="221"/>
      <c r="P251" s="221"/>
      <c r="Q251" s="221"/>
      <c r="R251" s="221"/>
      <c r="S251" s="221"/>
      <c r="T251" s="222"/>
      <c r="AT251" s="223" t="s">
        <v>301</v>
      </c>
      <c r="AU251" s="223" t="s">
        <v>120</v>
      </c>
      <c r="AV251" s="14" t="s">
        <v>120</v>
      </c>
      <c r="AW251" s="14" t="s">
        <v>32</v>
      </c>
      <c r="AX251" s="14" t="s">
        <v>85</v>
      </c>
      <c r="AY251" s="223" t="s">
        <v>292</v>
      </c>
    </row>
    <row r="252" spans="1:65" s="2" customFormat="1" ht="37.9" customHeight="1">
      <c r="A252" s="35"/>
      <c r="B252" s="36"/>
      <c r="C252" s="189" t="s">
        <v>607</v>
      </c>
      <c r="D252" s="189" t="s">
        <v>294</v>
      </c>
      <c r="E252" s="190" t="s">
        <v>3133</v>
      </c>
      <c r="F252" s="191" t="s">
        <v>3134</v>
      </c>
      <c r="G252" s="192" t="s">
        <v>581</v>
      </c>
      <c r="H252" s="193">
        <v>54</v>
      </c>
      <c r="I252" s="194"/>
      <c r="J252" s="195">
        <f>ROUND(I252*H252,2)</f>
        <v>0</v>
      </c>
      <c r="K252" s="191" t="s">
        <v>1</v>
      </c>
      <c r="L252" s="40"/>
      <c r="M252" s="196" t="s">
        <v>1</v>
      </c>
      <c r="N252" s="197" t="s">
        <v>43</v>
      </c>
      <c r="O252" s="72"/>
      <c r="P252" s="198">
        <f>O252*H252</f>
        <v>0</v>
      </c>
      <c r="Q252" s="198">
        <v>0</v>
      </c>
      <c r="R252" s="198">
        <f>Q252*H252</f>
        <v>0</v>
      </c>
      <c r="S252" s="198">
        <v>0</v>
      </c>
      <c r="T252" s="199">
        <f>S252*H252</f>
        <v>0</v>
      </c>
      <c r="U252" s="35"/>
      <c r="V252" s="35"/>
      <c r="W252" s="35"/>
      <c r="X252" s="35"/>
      <c r="Y252" s="35"/>
      <c r="Z252" s="35"/>
      <c r="AA252" s="35"/>
      <c r="AB252" s="35"/>
      <c r="AC252" s="35"/>
      <c r="AD252" s="35"/>
      <c r="AE252" s="35"/>
      <c r="AR252" s="200" t="s">
        <v>299</v>
      </c>
      <c r="AT252" s="200" t="s">
        <v>294</v>
      </c>
      <c r="AU252" s="200" t="s">
        <v>120</v>
      </c>
      <c r="AY252" s="18" t="s">
        <v>292</v>
      </c>
      <c r="BE252" s="201">
        <f>IF(N252="základní",J252,0)</f>
        <v>0</v>
      </c>
      <c r="BF252" s="201">
        <f>IF(N252="snížená",J252,0)</f>
        <v>0</v>
      </c>
      <c r="BG252" s="201">
        <f>IF(N252="zákl. přenesená",J252,0)</f>
        <v>0</v>
      </c>
      <c r="BH252" s="201">
        <f>IF(N252="sníž. přenesená",J252,0)</f>
        <v>0</v>
      </c>
      <c r="BI252" s="201">
        <f>IF(N252="nulová",J252,0)</f>
        <v>0</v>
      </c>
      <c r="BJ252" s="18" t="s">
        <v>120</v>
      </c>
      <c r="BK252" s="201">
        <f>ROUND(I252*H252,2)</f>
        <v>0</v>
      </c>
      <c r="BL252" s="18" t="s">
        <v>299</v>
      </c>
      <c r="BM252" s="200" t="s">
        <v>3135</v>
      </c>
    </row>
    <row r="253" spans="1:65" s="2" customFormat="1" ht="33" customHeight="1">
      <c r="A253" s="35"/>
      <c r="B253" s="36"/>
      <c r="C253" s="189" t="s">
        <v>611</v>
      </c>
      <c r="D253" s="189" t="s">
        <v>294</v>
      </c>
      <c r="E253" s="190" t="s">
        <v>3136</v>
      </c>
      <c r="F253" s="191" t="s">
        <v>3137</v>
      </c>
      <c r="G253" s="192" t="s">
        <v>581</v>
      </c>
      <c r="H253" s="193">
        <v>54</v>
      </c>
      <c r="I253" s="194"/>
      <c r="J253" s="195">
        <f>ROUND(I253*H253,2)</f>
        <v>0</v>
      </c>
      <c r="K253" s="191" t="s">
        <v>1</v>
      </c>
      <c r="L253" s="40"/>
      <c r="M253" s="196" t="s">
        <v>1</v>
      </c>
      <c r="N253" s="197" t="s">
        <v>43</v>
      </c>
      <c r="O253" s="72"/>
      <c r="P253" s="198">
        <f>O253*H253</f>
        <v>0</v>
      </c>
      <c r="Q253" s="198">
        <v>0</v>
      </c>
      <c r="R253" s="198">
        <f>Q253*H253</f>
        <v>0</v>
      </c>
      <c r="S253" s="198">
        <v>0</v>
      </c>
      <c r="T253" s="199">
        <f>S253*H253</f>
        <v>0</v>
      </c>
      <c r="U253" s="35"/>
      <c r="V253" s="35"/>
      <c r="W253" s="35"/>
      <c r="X253" s="35"/>
      <c r="Y253" s="35"/>
      <c r="Z253" s="35"/>
      <c r="AA253" s="35"/>
      <c r="AB253" s="35"/>
      <c r="AC253" s="35"/>
      <c r="AD253" s="35"/>
      <c r="AE253" s="35"/>
      <c r="AR253" s="200" t="s">
        <v>299</v>
      </c>
      <c r="AT253" s="200" t="s">
        <v>294</v>
      </c>
      <c r="AU253" s="200" t="s">
        <v>120</v>
      </c>
      <c r="AY253" s="18" t="s">
        <v>292</v>
      </c>
      <c r="BE253" s="201">
        <f>IF(N253="základní",J253,0)</f>
        <v>0</v>
      </c>
      <c r="BF253" s="201">
        <f>IF(N253="snížená",J253,0)</f>
        <v>0</v>
      </c>
      <c r="BG253" s="201">
        <f>IF(N253="zákl. přenesená",J253,0)</f>
        <v>0</v>
      </c>
      <c r="BH253" s="201">
        <f>IF(N253="sníž. přenesená",J253,0)</f>
        <v>0</v>
      </c>
      <c r="BI253" s="201">
        <f>IF(N253="nulová",J253,0)</f>
        <v>0</v>
      </c>
      <c r="BJ253" s="18" t="s">
        <v>120</v>
      </c>
      <c r="BK253" s="201">
        <f>ROUND(I253*H253,2)</f>
        <v>0</v>
      </c>
      <c r="BL253" s="18" t="s">
        <v>299</v>
      </c>
      <c r="BM253" s="200" t="s">
        <v>3138</v>
      </c>
    </row>
    <row r="254" spans="1:65" s="2" customFormat="1" ht="76.349999999999994" customHeight="1">
      <c r="A254" s="35"/>
      <c r="B254" s="36"/>
      <c r="C254" s="189" t="s">
        <v>615</v>
      </c>
      <c r="D254" s="189" t="s">
        <v>294</v>
      </c>
      <c r="E254" s="190" t="s">
        <v>3139</v>
      </c>
      <c r="F254" s="191" t="s">
        <v>3140</v>
      </c>
      <c r="G254" s="192" t="s">
        <v>581</v>
      </c>
      <c r="H254" s="193">
        <v>4</v>
      </c>
      <c r="I254" s="194"/>
      <c r="J254" s="195">
        <f>ROUND(I254*H254,2)</f>
        <v>0</v>
      </c>
      <c r="K254" s="191" t="s">
        <v>1</v>
      </c>
      <c r="L254" s="40"/>
      <c r="M254" s="196" t="s">
        <v>1</v>
      </c>
      <c r="N254" s="197" t="s">
        <v>43</v>
      </c>
      <c r="O254" s="72"/>
      <c r="P254" s="198">
        <f>O254*H254</f>
        <v>0</v>
      </c>
      <c r="Q254" s="198">
        <v>0</v>
      </c>
      <c r="R254" s="198">
        <f>Q254*H254</f>
        <v>0</v>
      </c>
      <c r="S254" s="198">
        <v>0</v>
      </c>
      <c r="T254" s="199">
        <f>S254*H254</f>
        <v>0</v>
      </c>
      <c r="U254" s="35"/>
      <c r="V254" s="35"/>
      <c r="W254" s="35"/>
      <c r="X254" s="35"/>
      <c r="Y254" s="35"/>
      <c r="Z254" s="35"/>
      <c r="AA254" s="35"/>
      <c r="AB254" s="35"/>
      <c r="AC254" s="35"/>
      <c r="AD254" s="35"/>
      <c r="AE254" s="35"/>
      <c r="AR254" s="200" t="s">
        <v>299</v>
      </c>
      <c r="AT254" s="200" t="s">
        <v>294</v>
      </c>
      <c r="AU254" s="200" t="s">
        <v>120</v>
      </c>
      <c r="AY254" s="18" t="s">
        <v>292</v>
      </c>
      <c r="BE254" s="201">
        <f>IF(N254="základní",J254,0)</f>
        <v>0</v>
      </c>
      <c r="BF254" s="201">
        <f>IF(N254="snížená",J254,0)</f>
        <v>0</v>
      </c>
      <c r="BG254" s="201">
        <f>IF(N254="zákl. přenesená",J254,0)</f>
        <v>0</v>
      </c>
      <c r="BH254" s="201">
        <f>IF(N254="sníž. přenesená",J254,0)</f>
        <v>0</v>
      </c>
      <c r="BI254" s="201">
        <f>IF(N254="nulová",J254,0)</f>
        <v>0</v>
      </c>
      <c r="BJ254" s="18" t="s">
        <v>120</v>
      </c>
      <c r="BK254" s="201">
        <f>ROUND(I254*H254,2)</f>
        <v>0</v>
      </c>
      <c r="BL254" s="18" t="s">
        <v>299</v>
      </c>
      <c r="BM254" s="200" t="s">
        <v>3141</v>
      </c>
    </row>
    <row r="255" spans="1:65" s="13" customFormat="1" ht="11.25">
      <c r="B255" s="202"/>
      <c r="C255" s="203"/>
      <c r="D255" s="204" t="s">
        <v>301</v>
      </c>
      <c r="E255" s="205" t="s">
        <v>1</v>
      </c>
      <c r="F255" s="206" t="s">
        <v>3142</v>
      </c>
      <c r="G255" s="203"/>
      <c r="H255" s="205" t="s">
        <v>1</v>
      </c>
      <c r="I255" s="207"/>
      <c r="J255" s="203"/>
      <c r="K255" s="203"/>
      <c r="L255" s="208"/>
      <c r="M255" s="209"/>
      <c r="N255" s="210"/>
      <c r="O255" s="210"/>
      <c r="P255" s="210"/>
      <c r="Q255" s="210"/>
      <c r="R255" s="210"/>
      <c r="S255" s="210"/>
      <c r="T255" s="211"/>
      <c r="AT255" s="212" t="s">
        <v>301</v>
      </c>
      <c r="AU255" s="212" t="s">
        <v>120</v>
      </c>
      <c r="AV255" s="13" t="s">
        <v>85</v>
      </c>
      <c r="AW255" s="13" t="s">
        <v>32</v>
      </c>
      <c r="AX255" s="13" t="s">
        <v>77</v>
      </c>
      <c r="AY255" s="212" t="s">
        <v>292</v>
      </c>
    </row>
    <row r="256" spans="1:65" s="14" customFormat="1" ht="11.25">
      <c r="B256" s="213"/>
      <c r="C256" s="214"/>
      <c r="D256" s="204" t="s">
        <v>301</v>
      </c>
      <c r="E256" s="215" t="s">
        <v>1</v>
      </c>
      <c r="F256" s="216" t="s">
        <v>3143</v>
      </c>
      <c r="G256" s="214"/>
      <c r="H256" s="217">
        <v>2</v>
      </c>
      <c r="I256" s="218"/>
      <c r="J256" s="214"/>
      <c r="K256" s="214"/>
      <c r="L256" s="219"/>
      <c r="M256" s="220"/>
      <c r="N256" s="221"/>
      <c r="O256" s="221"/>
      <c r="P256" s="221"/>
      <c r="Q256" s="221"/>
      <c r="R256" s="221"/>
      <c r="S256" s="221"/>
      <c r="T256" s="222"/>
      <c r="AT256" s="223" t="s">
        <v>301</v>
      </c>
      <c r="AU256" s="223" t="s">
        <v>120</v>
      </c>
      <c r="AV256" s="14" t="s">
        <v>120</v>
      </c>
      <c r="AW256" s="14" t="s">
        <v>32</v>
      </c>
      <c r="AX256" s="14" t="s">
        <v>77</v>
      </c>
      <c r="AY256" s="223" t="s">
        <v>292</v>
      </c>
    </row>
    <row r="257" spans="1:65" s="14" customFormat="1" ht="11.25">
      <c r="B257" s="213"/>
      <c r="C257" s="214"/>
      <c r="D257" s="204" t="s">
        <v>301</v>
      </c>
      <c r="E257" s="215" t="s">
        <v>1</v>
      </c>
      <c r="F257" s="216" t="s">
        <v>3144</v>
      </c>
      <c r="G257" s="214"/>
      <c r="H257" s="217">
        <v>2</v>
      </c>
      <c r="I257" s="218"/>
      <c r="J257" s="214"/>
      <c r="K257" s="214"/>
      <c r="L257" s="219"/>
      <c r="M257" s="220"/>
      <c r="N257" s="221"/>
      <c r="O257" s="221"/>
      <c r="P257" s="221"/>
      <c r="Q257" s="221"/>
      <c r="R257" s="221"/>
      <c r="S257" s="221"/>
      <c r="T257" s="222"/>
      <c r="AT257" s="223" t="s">
        <v>301</v>
      </c>
      <c r="AU257" s="223" t="s">
        <v>120</v>
      </c>
      <c r="AV257" s="14" t="s">
        <v>120</v>
      </c>
      <c r="AW257" s="14" t="s">
        <v>32</v>
      </c>
      <c r="AX257" s="14" t="s">
        <v>77</v>
      </c>
      <c r="AY257" s="223" t="s">
        <v>292</v>
      </c>
    </row>
    <row r="258" spans="1:65" s="15" customFormat="1" ht="11.25">
      <c r="B258" s="224"/>
      <c r="C258" s="225"/>
      <c r="D258" s="204" t="s">
        <v>301</v>
      </c>
      <c r="E258" s="226" t="s">
        <v>1</v>
      </c>
      <c r="F258" s="227" t="s">
        <v>304</v>
      </c>
      <c r="G258" s="225"/>
      <c r="H258" s="228">
        <v>4</v>
      </c>
      <c r="I258" s="229"/>
      <c r="J258" s="225"/>
      <c r="K258" s="225"/>
      <c r="L258" s="230"/>
      <c r="M258" s="231"/>
      <c r="N258" s="232"/>
      <c r="O258" s="232"/>
      <c r="P258" s="232"/>
      <c r="Q258" s="232"/>
      <c r="R258" s="232"/>
      <c r="S258" s="232"/>
      <c r="T258" s="233"/>
      <c r="AT258" s="234" t="s">
        <v>301</v>
      </c>
      <c r="AU258" s="234" t="s">
        <v>120</v>
      </c>
      <c r="AV258" s="15" t="s">
        <v>299</v>
      </c>
      <c r="AW258" s="15" t="s">
        <v>32</v>
      </c>
      <c r="AX258" s="15" t="s">
        <v>85</v>
      </c>
      <c r="AY258" s="234" t="s">
        <v>292</v>
      </c>
    </row>
    <row r="259" spans="1:65" s="2" customFormat="1" ht="66.75" customHeight="1">
      <c r="A259" s="35"/>
      <c r="B259" s="36"/>
      <c r="C259" s="189" t="s">
        <v>619</v>
      </c>
      <c r="D259" s="189" t="s">
        <v>294</v>
      </c>
      <c r="E259" s="190" t="s">
        <v>3145</v>
      </c>
      <c r="F259" s="191" t="s">
        <v>3146</v>
      </c>
      <c r="G259" s="192" t="s">
        <v>581</v>
      </c>
      <c r="H259" s="193">
        <v>4</v>
      </c>
      <c r="I259" s="194"/>
      <c r="J259" s="195">
        <f>ROUND(I259*H259,2)</f>
        <v>0</v>
      </c>
      <c r="K259" s="191" t="s">
        <v>1</v>
      </c>
      <c r="L259" s="40"/>
      <c r="M259" s="196" t="s">
        <v>1</v>
      </c>
      <c r="N259" s="197" t="s">
        <v>43</v>
      </c>
      <c r="O259" s="72"/>
      <c r="P259" s="198">
        <f>O259*H259</f>
        <v>0</v>
      </c>
      <c r="Q259" s="198">
        <v>0</v>
      </c>
      <c r="R259" s="198">
        <f>Q259*H259</f>
        <v>0</v>
      </c>
      <c r="S259" s="198">
        <v>0</v>
      </c>
      <c r="T259" s="199">
        <f>S259*H259</f>
        <v>0</v>
      </c>
      <c r="U259" s="35"/>
      <c r="V259" s="35"/>
      <c r="W259" s="35"/>
      <c r="X259" s="35"/>
      <c r="Y259" s="35"/>
      <c r="Z259" s="35"/>
      <c r="AA259" s="35"/>
      <c r="AB259" s="35"/>
      <c r="AC259" s="35"/>
      <c r="AD259" s="35"/>
      <c r="AE259" s="35"/>
      <c r="AR259" s="200" t="s">
        <v>299</v>
      </c>
      <c r="AT259" s="200" t="s">
        <v>294</v>
      </c>
      <c r="AU259" s="200" t="s">
        <v>120</v>
      </c>
      <c r="AY259" s="18" t="s">
        <v>292</v>
      </c>
      <c r="BE259" s="201">
        <f>IF(N259="základní",J259,0)</f>
        <v>0</v>
      </c>
      <c r="BF259" s="201">
        <f>IF(N259="snížená",J259,0)</f>
        <v>0</v>
      </c>
      <c r="BG259" s="201">
        <f>IF(N259="zákl. přenesená",J259,0)</f>
        <v>0</v>
      </c>
      <c r="BH259" s="201">
        <f>IF(N259="sníž. přenesená",J259,0)</f>
        <v>0</v>
      </c>
      <c r="BI259" s="201">
        <f>IF(N259="nulová",J259,0)</f>
        <v>0</v>
      </c>
      <c r="BJ259" s="18" t="s">
        <v>120</v>
      </c>
      <c r="BK259" s="201">
        <f>ROUND(I259*H259,2)</f>
        <v>0</v>
      </c>
      <c r="BL259" s="18" t="s">
        <v>299</v>
      </c>
      <c r="BM259" s="200" t="s">
        <v>3147</v>
      </c>
    </row>
    <row r="260" spans="1:65" s="13" customFormat="1" ht="11.25">
      <c r="B260" s="202"/>
      <c r="C260" s="203"/>
      <c r="D260" s="204" t="s">
        <v>301</v>
      </c>
      <c r="E260" s="205" t="s">
        <v>1</v>
      </c>
      <c r="F260" s="206" t="s">
        <v>3148</v>
      </c>
      <c r="G260" s="203"/>
      <c r="H260" s="205" t="s">
        <v>1</v>
      </c>
      <c r="I260" s="207"/>
      <c r="J260" s="203"/>
      <c r="K260" s="203"/>
      <c r="L260" s="208"/>
      <c r="M260" s="209"/>
      <c r="N260" s="210"/>
      <c r="O260" s="210"/>
      <c r="P260" s="210"/>
      <c r="Q260" s="210"/>
      <c r="R260" s="210"/>
      <c r="S260" s="210"/>
      <c r="T260" s="211"/>
      <c r="AT260" s="212" t="s">
        <v>301</v>
      </c>
      <c r="AU260" s="212" t="s">
        <v>120</v>
      </c>
      <c r="AV260" s="13" t="s">
        <v>85</v>
      </c>
      <c r="AW260" s="13" t="s">
        <v>32</v>
      </c>
      <c r="AX260" s="13" t="s">
        <v>77</v>
      </c>
      <c r="AY260" s="212" t="s">
        <v>292</v>
      </c>
    </row>
    <row r="261" spans="1:65" s="14" customFormat="1" ht="11.25">
      <c r="B261" s="213"/>
      <c r="C261" s="214"/>
      <c r="D261" s="204" t="s">
        <v>301</v>
      </c>
      <c r="E261" s="215" t="s">
        <v>1</v>
      </c>
      <c r="F261" s="216" t="s">
        <v>3149</v>
      </c>
      <c r="G261" s="214"/>
      <c r="H261" s="217">
        <v>2</v>
      </c>
      <c r="I261" s="218"/>
      <c r="J261" s="214"/>
      <c r="K261" s="214"/>
      <c r="L261" s="219"/>
      <c r="M261" s="220"/>
      <c r="N261" s="221"/>
      <c r="O261" s="221"/>
      <c r="P261" s="221"/>
      <c r="Q261" s="221"/>
      <c r="R261" s="221"/>
      <c r="S261" s="221"/>
      <c r="T261" s="222"/>
      <c r="AT261" s="223" t="s">
        <v>301</v>
      </c>
      <c r="AU261" s="223" t="s">
        <v>120</v>
      </c>
      <c r="AV261" s="14" t="s">
        <v>120</v>
      </c>
      <c r="AW261" s="14" t="s">
        <v>32</v>
      </c>
      <c r="AX261" s="14" t="s">
        <v>77</v>
      </c>
      <c r="AY261" s="223" t="s">
        <v>292</v>
      </c>
    </row>
    <row r="262" spans="1:65" s="14" customFormat="1" ht="11.25">
      <c r="B262" s="213"/>
      <c r="C262" s="214"/>
      <c r="D262" s="204" t="s">
        <v>301</v>
      </c>
      <c r="E262" s="215" t="s">
        <v>1</v>
      </c>
      <c r="F262" s="216" t="s">
        <v>3150</v>
      </c>
      <c r="G262" s="214"/>
      <c r="H262" s="217">
        <v>2</v>
      </c>
      <c r="I262" s="218"/>
      <c r="J262" s="214"/>
      <c r="K262" s="214"/>
      <c r="L262" s="219"/>
      <c r="M262" s="220"/>
      <c r="N262" s="221"/>
      <c r="O262" s="221"/>
      <c r="P262" s="221"/>
      <c r="Q262" s="221"/>
      <c r="R262" s="221"/>
      <c r="S262" s="221"/>
      <c r="T262" s="222"/>
      <c r="AT262" s="223" t="s">
        <v>301</v>
      </c>
      <c r="AU262" s="223" t="s">
        <v>120</v>
      </c>
      <c r="AV262" s="14" t="s">
        <v>120</v>
      </c>
      <c r="AW262" s="14" t="s">
        <v>32</v>
      </c>
      <c r="AX262" s="14" t="s">
        <v>77</v>
      </c>
      <c r="AY262" s="223" t="s">
        <v>292</v>
      </c>
    </row>
    <row r="263" spans="1:65" s="15" customFormat="1" ht="11.25">
      <c r="B263" s="224"/>
      <c r="C263" s="225"/>
      <c r="D263" s="204" t="s">
        <v>301</v>
      </c>
      <c r="E263" s="226" t="s">
        <v>1</v>
      </c>
      <c r="F263" s="227" t="s">
        <v>304</v>
      </c>
      <c r="G263" s="225"/>
      <c r="H263" s="228">
        <v>4</v>
      </c>
      <c r="I263" s="229"/>
      <c r="J263" s="225"/>
      <c r="K263" s="225"/>
      <c r="L263" s="230"/>
      <c r="M263" s="231"/>
      <c r="N263" s="232"/>
      <c r="O263" s="232"/>
      <c r="P263" s="232"/>
      <c r="Q263" s="232"/>
      <c r="R263" s="232"/>
      <c r="S263" s="232"/>
      <c r="T263" s="233"/>
      <c r="AT263" s="234" t="s">
        <v>301</v>
      </c>
      <c r="AU263" s="234" t="s">
        <v>120</v>
      </c>
      <c r="AV263" s="15" t="s">
        <v>299</v>
      </c>
      <c r="AW263" s="15" t="s">
        <v>32</v>
      </c>
      <c r="AX263" s="15" t="s">
        <v>85</v>
      </c>
      <c r="AY263" s="234" t="s">
        <v>292</v>
      </c>
    </row>
    <row r="264" spans="1:65" s="2" customFormat="1" ht="55.5" customHeight="1">
      <c r="A264" s="35"/>
      <c r="B264" s="36"/>
      <c r="C264" s="189" t="s">
        <v>2184</v>
      </c>
      <c r="D264" s="189" t="s">
        <v>294</v>
      </c>
      <c r="E264" s="190" t="s">
        <v>3151</v>
      </c>
      <c r="F264" s="191" t="s">
        <v>3152</v>
      </c>
      <c r="G264" s="192" t="s">
        <v>581</v>
      </c>
      <c r="H264" s="193">
        <v>1</v>
      </c>
      <c r="I264" s="194"/>
      <c r="J264" s="195">
        <f>ROUND(I264*H264,2)</f>
        <v>0</v>
      </c>
      <c r="K264" s="191" t="s">
        <v>1</v>
      </c>
      <c r="L264" s="40"/>
      <c r="M264" s="196" t="s">
        <v>1</v>
      </c>
      <c r="N264" s="197" t="s">
        <v>43</v>
      </c>
      <c r="O264" s="72"/>
      <c r="P264" s="198">
        <f>O264*H264</f>
        <v>0</v>
      </c>
      <c r="Q264" s="198">
        <v>0</v>
      </c>
      <c r="R264" s="198">
        <f>Q264*H264</f>
        <v>0</v>
      </c>
      <c r="S264" s="198">
        <v>0</v>
      </c>
      <c r="T264" s="199">
        <f>S264*H264</f>
        <v>0</v>
      </c>
      <c r="U264" s="35"/>
      <c r="V264" s="35"/>
      <c r="W264" s="35"/>
      <c r="X264" s="35"/>
      <c r="Y264" s="35"/>
      <c r="Z264" s="35"/>
      <c r="AA264" s="35"/>
      <c r="AB264" s="35"/>
      <c r="AC264" s="35"/>
      <c r="AD264" s="35"/>
      <c r="AE264" s="35"/>
      <c r="AR264" s="200" t="s">
        <v>299</v>
      </c>
      <c r="AT264" s="200" t="s">
        <v>294</v>
      </c>
      <c r="AU264" s="200" t="s">
        <v>120</v>
      </c>
      <c r="AY264" s="18" t="s">
        <v>292</v>
      </c>
      <c r="BE264" s="201">
        <f>IF(N264="základní",J264,0)</f>
        <v>0</v>
      </c>
      <c r="BF264" s="201">
        <f>IF(N264="snížená",J264,0)</f>
        <v>0</v>
      </c>
      <c r="BG264" s="201">
        <f>IF(N264="zákl. přenesená",J264,0)</f>
        <v>0</v>
      </c>
      <c r="BH264" s="201">
        <f>IF(N264="sníž. přenesená",J264,0)</f>
        <v>0</v>
      </c>
      <c r="BI264" s="201">
        <f>IF(N264="nulová",J264,0)</f>
        <v>0</v>
      </c>
      <c r="BJ264" s="18" t="s">
        <v>120</v>
      </c>
      <c r="BK264" s="201">
        <f>ROUND(I264*H264,2)</f>
        <v>0</v>
      </c>
      <c r="BL264" s="18" t="s">
        <v>299</v>
      </c>
      <c r="BM264" s="200" t="s">
        <v>3153</v>
      </c>
    </row>
    <row r="265" spans="1:65" s="13" customFormat="1" ht="11.25">
      <c r="B265" s="202"/>
      <c r="C265" s="203"/>
      <c r="D265" s="204" t="s">
        <v>301</v>
      </c>
      <c r="E265" s="205" t="s">
        <v>1</v>
      </c>
      <c r="F265" s="206" t="s">
        <v>3148</v>
      </c>
      <c r="G265" s="203"/>
      <c r="H265" s="205" t="s">
        <v>1</v>
      </c>
      <c r="I265" s="207"/>
      <c r="J265" s="203"/>
      <c r="K265" s="203"/>
      <c r="L265" s="208"/>
      <c r="M265" s="209"/>
      <c r="N265" s="210"/>
      <c r="O265" s="210"/>
      <c r="P265" s="210"/>
      <c r="Q265" s="210"/>
      <c r="R265" s="210"/>
      <c r="S265" s="210"/>
      <c r="T265" s="211"/>
      <c r="AT265" s="212" t="s">
        <v>301</v>
      </c>
      <c r="AU265" s="212" t="s">
        <v>120</v>
      </c>
      <c r="AV265" s="13" t="s">
        <v>85</v>
      </c>
      <c r="AW265" s="13" t="s">
        <v>32</v>
      </c>
      <c r="AX265" s="13" t="s">
        <v>77</v>
      </c>
      <c r="AY265" s="212" t="s">
        <v>292</v>
      </c>
    </row>
    <row r="266" spans="1:65" s="14" customFormat="1" ht="11.25">
      <c r="B266" s="213"/>
      <c r="C266" s="214"/>
      <c r="D266" s="204" t="s">
        <v>301</v>
      </c>
      <c r="E266" s="215" t="s">
        <v>1</v>
      </c>
      <c r="F266" s="216" t="s">
        <v>3154</v>
      </c>
      <c r="G266" s="214"/>
      <c r="H266" s="217">
        <v>1</v>
      </c>
      <c r="I266" s="218"/>
      <c r="J266" s="214"/>
      <c r="K266" s="214"/>
      <c r="L266" s="219"/>
      <c r="M266" s="220"/>
      <c r="N266" s="221"/>
      <c r="O266" s="221"/>
      <c r="P266" s="221"/>
      <c r="Q266" s="221"/>
      <c r="R266" s="221"/>
      <c r="S266" s="221"/>
      <c r="T266" s="222"/>
      <c r="AT266" s="223" t="s">
        <v>301</v>
      </c>
      <c r="AU266" s="223" t="s">
        <v>120</v>
      </c>
      <c r="AV266" s="14" t="s">
        <v>120</v>
      </c>
      <c r="AW266" s="14" t="s">
        <v>32</v>
      </c>
      <c r="AX266" s="14" t="s">
        <v>77</v>
      </c>
      <c r="AY266" s="223" t="s">
        <v>292</v>
      </c>
    </row>
    <row r="267" spans="1:65" s="15" customFormat="1" ht="11.25">
      <c r="B267" s="224"/>
      <c r="C267" s="225"/>
      <c r="D267" s="204" t="s">
        <v>301</v>
      </c>
      <c r="E267" s="226" t="s">
        <v>1</v>
      </c>
      <c r="F267" s="227" t="s">
        <v>304</v>
      </c>
      <c r="G267" s="225"/>
      <c r="H267" s="228">
        <v>1</v>
      </c>
      <c r="I267" s="229"/>
      <c r="J267" s="225"/>
      <c r="K267" s="225"/>
      <c r="L267" s="230"/>
      <c r="M267" s="231"/>
      <c r="N267" s="232"/>
      <c r="O267" s="232"/>
      <c r="P267" s="232"/>
      <c r="Q267" s="232"/>
      <c r="R267" s="232"/>
      <c r="S267" s="232"/>
      <c r="T267" s="233"/>
      <c r="AT267" s="234" t="s">
        <v>301</v>
      </c>
      <c r="AU267" s="234" t="s">
        <v>120</v>
      </c>
      <c r="AV267" s="15" t="s">
        <v>299</v>
      </c>
      <c r="AW267" s="15" t="s">
        <v>32</v>
      </c>
      <c r="AX267" s="15" t="s">
        <v>85</v>
      </c>
      <c r="AY267" s="234" t="s">
        <v>292</v>
      </c>
    </row>
    <row r="268" spans="1:65" s="2" customFormat="1" ht="62.65" customHeight="1">
      <c r="A268" s="35"/>
      <c r="B268" s="36"/>
      <c r="C268" s="189" t="s">
        <v>625</v>
      </c>
      <c r="D268" s="189" t="s">
        <v>294</v>
      </c>
      <c r="E268" s="190" t="s">
        <v>3155</v>
      </c>
      <c r="F268" s="191" t="s">
        <v>3156</v>
      </c>
      <c r="G268" s="192" t="s">
        <v>581</v>
      </c>
      <c r="H268" s="193">
        <v>11</v>
      </c>
      <c r="I268" s="194"/>
      <c r="J268" s="195">
        <f t="shared" ref="J268:J284" si="10">ROUND(I268*H268,2)</f>
        <v>0</v>
      </c>
      <c r="K268" s="191" t="s">
        <v>1</v>
      </c>
      <c r="L268" s="40"/>
      <c r="M268" s="196" t="s">
        <v>1</v>
      </c>
      <c r="N268" s="197" t="s">
        <v>43</v>
      </c>
      <c r="O268" s="72"/>
      <c r="P268" s="198">
        <f t="shared" ref="P268:P284" si="11">O268*H268</f>
        <v>0</v>
      </c>
      <c r="Q268" s="198">
        <v>0</v>
      </c>
      <c r="R268" s="198">
        <f t="shared" ref="R268:R284" si="12">Q268*H268</f>
        <v>0</v>
      </c>
      <c r="S268" s="198">
        <v>0</v>
      </c>
      <c r="T268" s="199">
        <f t="shared" ref="T268:T284" si="13">S268*H268</f>
        <v>0</v>
      </c>
      <c r="U268" s="35"/>
      <c r="V268" s="35"/>
      <c r="W268" s="35"/>
      <c r="X268" s="35"/>
      <c r="Y268" s="35"/>
      <c r="Z268" s="35"/>
      <c r="AA268" s="35"/>
      <c r="AB268" s="35"/>
      <c r="AC268" s="35"/>
      <c r="AD268" s="35"/>
      <c r="AE268" s="35"/>
      <c r="AR268" s="200" t="s">
        <v>299</v>
      </c>
      <c r="AT268" s="200" t="s">
        <v>294</v>
      </c>
      <c r="AU268" s="200" t="s">
        <v>120</v>
      </c>
      <c r="AY268" s="18" t="s">
        <v>292</v>
      </c>
      <c r="BE268" s="201">
        <f t="shared" ref="BE268:BE284" si="14">IF(N268="základní",J268,0)</f>
        <v>0</v>
      </c>
      <c r="BF268" s="201">
        <f t="shared" ref="BF268:BF284" si="15">IF(N268="snížená",J268,0)</f>
        <v>0</v>
      </c>
      <c r="BG268" s="201">
        <f t="shared" ref="BG268:BG284" si="16">IF(N268="zákl. přenesená",J268,0)</f>
        <v>0</v>
      </c>
      <c r="BH268" s="201">
        <f t="shared" ref="BH268:BH284" si="17">IF(N268="sníž. přenesená",J268,0)</f>
        <v>0</v>
      </c>
      <c r="BI268" s="201">
        <f t="shared" ref="BI268:BI284" si="18">IF(N268="nulová",J268,0)</f>
        <v>0</v>
      </c>
      <c r="BJ268" s="18" t="s">
        <v>120</v>
      </c>
      <c r="BK268" s="201">
        <f t="shared" ref="BK268:BK284" si="19">ROUND(I268*H268,2)</f>
        <v>0</v>
      </c>
      <c r="BL268" s="18" t="s">
        <v>299</v>
      </c>
      <c r="BM268" s="200" t="s">
        <v>3157</v>
      </c>
    </row>
    <row r="269" spans="1:65" s="2" customFormat="1" ht="62.65" customHeight="1">
      <c r="A269" s="35"/>
      <c r="B269" s="36"/>
      <c r="C269" s="189" t="s">
        <v>631</v>
      </c>
      <c r="D269" s="189" t="s">
        <v>294</v>
      </c>
      <c r="E269" s="190" t="s">
        <v>3158</v>
      </c>
      <c r="F269" s="191" t="s">
        <v>3159</v>
      </c>
      <c r="G269" s="192" t="s">
        <v>581</v>
      </c>
      <c r="H269" s="193">
        <v>37</v>
      </c>
      <c r="I269" s="194"/>
      <c r="J269" s="195">
        <f t="shared" si="10"/>
        <v>0</v>
      </c>
      <c r="K269" s="191" t="s">
        <v>1</v>
      </c>
      <c r="L269" s="40"/>
      <c r="M269" s="196" t="s">
        <v>1</v>
      </c>
      <c r="N269" s="197" t="s">
        <v>43</v>
      </c>
      <c r="O269" s="72"/>
      <c r="P269" s="198">
        <f t="shared" si="11"/>
        <v>0</v>
      </c>
      <c r="Q269" s="198">
        <v>0</v>
      </c>
      <c r="R269" s="198">
        <f t="shared" si="12"/>
        <v>0</v>
      </c>
      <c r="S269" s="198">
        <v>0</v>
      </c>
      <c r="T269" s="199">
        <f t="shared" si="13"/>
        <v>0</v>
      </c>
      <c r="U269" s="35"/>
      <c r="V269" s="35"/>
      <c r="W269" s="35"/>
      <c r="X269" s="35"/>
      <c r="Y269" s="35"/>
      <c r="Z269" s="35"/>
      <c r="AA269" s="35"/>
      <c r="AB269" s="35"/>
      <c r="AC269" s="35"/>
      <c r="AD269" s="35"/>
      <c r="AE269" s="35"/>
      <c r="AR269" s="200" t="s">
        <v>299</v>
      </c>
      <c r="AT269" s="200" t="s">
        <v>294</v>
      </c>
      <c r="AU269" s="200" t="s">
        <v>120</v>
      </c>
      <c r="AY269" s="18" t="s">
        <v>292</v>
      </c>
      <c r="BE269" s="201">
        <f t="shared" si="14"/>
        <v>0</v>
      </c>
      <c r="BF269" s="201">
        <f t="shared" si="15"/>
        <v>0</v>
      </c>
      <c r="BG269" s="201">
        <f t="shared" si="16"/>
        <v>0</v>
      </c>
      <c r="BH269" s="201">
        <f t="shared" si="17"/>
        <v>0</v>
      </c>
      <c r="BI269" s="201">
        <f t="shared" si="18"/>
        <v>0</v>
      </c>
      <c r="BJ269" s="18" t="s">
        <v>120</v>
      </c>
      <c r="BK269" s="201">
        <f t="shared" si="19"/>
        <v>0</v>
      </c>
      <c r="BL269" s="18" t="s">
        <v>299</v>
      </c>
      <c r="BM269" s="200" t="s">
        <v>3160</v>
      </c>
    </row>
    <row r="270" spans="1:65" s="2" customFormat="1" ht="62.65" customHeight="1">
      <c r="A270" s="35"/>
      <c r="B270" s="36"/>
      <c r="C270" s="189" t="s">
        <v>639</v>
      </c>
      <c r="D270" s="189" t="s">
        <v>294</v>
      </c>
      <c r="E270" s="190" t="s">
        <v>3161</v>
      </c>
      <c r="F270" s="191" t="s">
        <v>3162</v>
      </c>
      <c r="G270" s="192" t="s">
        <v>581</v>
      </c>
      <c r="H270" s="193">
        <v>20</v>
      </c>
      <c r="I270" s="194"/>
      <c r="J270" s="195">
        <f t="shared" si="10"/>
        <v>0</v>
      </c>
      <c r="K270" s="191" t="s">
        <v>1</v>
      </c>
      <c r="L270" s="40"/>
      <c r="M270" s="196" t="s">
        <v>1</v>
      </c>
      <c r="N270" s="197" t="s">
        <v>43</v>
      </c>
      <c r="O270" s="72"/>
      <c r="P270" s="198">
        <f t="shared" si="11"/>
        <v>0</v>
      </c>
      <c r="Q270" s="198">
        <v>0</v>
      </c>
      <c r="R270" s="198">
        <f t="shared" si="12"/>
        <v>0</v>
      </c>
      <c r="S270" s="198">
        <v>0</v>
      </c>
      <c r="T270" s="199">
        <f t="shared" si="13"/>
        <v>0</v>
      </c>
      <c r="U270" s="35"/>
      <c r="V270" s="35"/>
      <c r="W270" s="35"/>
      <c r="X270" s="35"/>
      <c r="Y270" s="35"/>
      <c r="Z270" s="35"/>
      <c r="AA270" s="35"/>
      <c r="AB270" s="35"/>
      <c r="AC270" s="35"/>
      <c r="AD270" s="35"/>
      <c r="AE270" s="35"/>
      <c r="AR270" s="200" t="s">
        <v>299</v>
      </c>
      <c r="AT270" s="200" t="s">
        <v>294</v>
      </c>
      <c r="AU270" s="200" t="s">
        <v>120</v>
      </c>
      <c r="AY270" s="18" t="s">
        <v>292</v>
      </c>
      <c r="BE270" s="201">
        <f t="shared" si="14"/>
        <v>0</v>
      </c>
      <c r="BF270" s="201">
        <f t="shared" si="15"/>
        <v>0</v>
      </c>
      <c r="BG270" s="201">
        <f t="shared" si="16"/>
        <v>0</v>
      </c>
      <c r="BH270" s="201">
        <f t="shared" si="17"/>
        <v>0</v>
      </c>
      <c r="BI270" s="201">
        <f t="shared" si="18"/>
        <v>0</v>
      </c>
      <c r="BJ270" s="18" t="s">
        <v>120</v>
      </c>
      <c r="BK270" s="201">
        <f t="shared" si="19"/>
        <v>0</v>
      </c>
      <c r="BL270" s="18" t="s">
        <v>299</v>
      </c>
      <c r="BM270" s="200" t="s">
        <v>3163</v>
      </c>
    </row>
    <row r="271" spans="1:65" s="2" customFormat="1" ht="62.65" customHeight="1">
      <c r="A271" s="35"/>
      <c r="B271" s="36"/>
      <c r="C271" s="189" t="s">
        <v>648</v>
      </c>
      <c r="D271" s="189" t="s">
        <v>294</v>
      </c>
      <c r="E271" s="190" t="s">
        <v>3164</v>
      </c>
      <c r="F271" s="191" t="s">
        <v>3165</v>
      </c>
      <c r="G271" s="192" t="s">
        <v>581</v>
      </c>
      <c r="H271" s="193">
        <v>1</v>
      </c>
      <c r="I271" s="194"/>
      <c r="J271" s="195">
        <f t="shared" si="10"/>
        <v>0</v>
      </c>
      <c r="K271" s="191" t="s">
        <v>1</v>
      </c>
      <c r="L271" s="40"/>
      <c r="M271" s="196" t="s">
        <v>1</v>
      </c>
      <c r="N271" s="197" t="s">
        <v>43</v>
      </c>
      <c r="O271" s="72"/>
      <c r="P271" s="198">
        <f t="shared" si="11"/>
        <v>0</v>
      </c>
      <c r="Q271" s="198">
        <v>0</v>
      </c>
      <c r="R271" s="198">
        <f t="shared" si="12"/>
        <v>0</v>
      </c>
      <c r="S271" s="198">
        <v>0</v>
      </c>
      <c r="T271" s="199">
        <f t="shared" si="13"/>
        <v>0</v>
      </c>
      <c r="U271" s="35"/>
      <c r="V271" s="35"/>
      <c r="W271" s="35"/>
      <c r="X271" s="35"/>
      <c r="Y271" s="35"/>
      <c r="Z271" s="35"/>
      <c r="AA271" s="35"/>
      <c r="AB271" s="35"/>
      <c r="AC271" s="35"/>
      <c r="AD271" s="35"/>
      <c r="AE271" s="35"/>
      <c r="AR271" s="200" t="s">
        <v>299</v>
      </c>
      <c r="AT271" s="200" t="s">
        <v>294</v>
      </c>
      <c r="AU271" s="200" t="s">
        <v>120</v>
      </c>
      <c r="AY271" s="18" t="s">
        <v>292</v>
      </c>
      <c r="BE271" s="201">
        <f t="shared" si="14"/>
        <v>0</v>
      </c>
      <c r="BF271" s="201">
        <f t="shared" si="15"/>
        <v>0</v>
      </c>
      <c r="BG271" s="201">
        <f t="shared" si="16"/>
        <v>0</v>
      </c>
      <c r="BH271" s="201">
        <f t="shared" si="17"/>
        <v>0</v>
      </c>
      <c r="BI271" s="201">
        <f t="shared" si="18"/>
        <v>0</v>
      </c>
      <c r="BJ271" s="18" t="s">
        <v>120</v>
      </c>
      <c r="BK271" s="201">
        <f t="shared" si="19"/>
        <v>0</v>
      </c>
      <c r="BL271" s="18" t="s">
        <v>299</v>
      </c>
      <c r="BM271" s="200" t="s">
        <v>3166</v>
      </c>
    </row>
    <row r="272" spans="1:65" s="2" customFormat="1" ht="62.65" customHeight="1">
      <c r="A272" s="35"/>
      <c r="B272" s="36"/>
      <c r="C272" s="189" t="s">
        <v>670</v>
      </c>
      <c r="D272" s="189" t="s">
        <v>294</v>
      </c>
      <c r="E272" s="190" t="s">
        <v>3167</v>
      </c>
      <c r="F272" s="191" t="s">
        <v>3168</v>
      </c>
      <c r="G272" s="192" t="s">
        <v>581</v>
      </c>
      <c r="H272" s="193">
        <v>1</v>
      </c>
      <c r="I272" s="194"/>
      <c r="J272" s="195">
        <f t="shared" si="10"/>
        <v>0</v>
      </c>
      <c r="K272" s="191" t="s">
        <v>1</v>
      </c>
      <c r="L272" s="40"/>
      <c r="M272" s="196" t="s">
        <v>1</v>
      </c>
      <c r="N272" s="197" t="s">
        <v>43</v>
      </c>
      <c r="O272" s="72"/>
      <c r="P272" s="198">
        <f t="shared" si="11"/>
        <v>0</v>
      </c>
      <c r="Q272" s="198">
        <v>0</v>
      </c>
      <c r="R272" s="198">
        <f t="shared" si="12"/>
        <v>0</v>
      </c>
      <c r="S272" s="198">
        <v>0</v>
      </c>
      <c r="T272" s="199">
        <f t="shared" si="13"/>
        <v>0</v>
      </c>
      <c r="U272" s="35"/>
      <c r="V272" s="35"/>
      <c r="W272" s="35"/>
      <c r="X272" s="35"/>
      <c r="Y272" s="35"/>
      <c r="Z272" s="35"/>
      <c r="AA272" s="35"/>
      <c r="AB272" s="35"/>
      <c r="AC272" s="35"/>
      <c r="AD272" s="35"/>
      <c r="AE272" s="35"/>
      <c r="AR272" s="200" t="s">
        <v>299</v>
      </c>
      <c r="AT272" s="200" t="s">
        <v>294</v>
      </c>
      <c r="AU272" s="200" t="s">
        <v>120</v>
      </c>
      <c r="AY272" s="18" t="s">
        <v>292</v>
      </c>
      <c r="BE272" s="201">
        <f t="shared" si="14"/>
        <v>0</v>
      </c>
      <c r="BF272" s="201">
        <f t="shared" si="15"/>
        <v>0</v>
      </c>
      <c r="BG272" s="201">
        <f t="shared" si="16"/>
        <v>0</v>
      </c>
      <c r="BH272" s="201">
        <f t="shared" si="17"/>
        <v>0</v>
      </c>
      <c r="BI272" s="201">
        <f t="shared" si="18"/>
        <v>0</v>
      </c>
      <c r="BJ272" s="18" t="s">
        <v>120</v>
      </c>
      <c r="BK272" s="201">
        <f t="shared" si="19"/>
        <v>0</v>
      </c>
      <c r="BL272" s="18" t="s">
        <v>299</v>
      </c>
      <c r="BM272" s="200" t="s">
        <v>3169</v>
      </c>
    </row>
    <row r="273" spans="1:65" s="2" customFormat="1" ht="62.65" customHeight="1">
      <c r="A273" s="35"/>
      <c r="B273" s="36"/>
      <c r="C273" s="189" t="s">
        <v>676</v>
      </c>
      <c r="D273" s="189" t="s">
        <v>294</v>
      </c>
      <c r="E273" s="190" t="s">
        <v>3170</v>
      </c>
      <c r="F273" s="191" t="s">
        <v>3171</v>
      </c>
      <c r="G273" s="192" t="s">
        <v>581</v>
      </c>
      <c r="H273" s="193">
        <v>1</v>
      </c>
      <c r="I273" s="194"/>
      <c r="J273" s="195">
        <f t="shared" si="10"/>
        <v>0</v>
      </c>
      <c r="K273" s="191" t="s">
        <v>1</v>
      </c>
      <c r="L273" s="40"/>
      <c r="M273" s="196" t="s">
        <v>1</v>
      </c>
      <c r="N273" s="197" t="s">
        <v>43</v>
      </c>
      <c r="O273" s="72"/>
      <c r="P273" s="198">
        <f t="shared" si="11"/>
        <v>0</v>
      </c>
      <c r="Q273" s="198">
        <v>0</v>
      </c>
      <c r="R273" s="198">
        <f t="shared" si="12"/>
        <v>0</v>
      </c>
      <c r="S273" s="198">
        <v>0</v>
      </c>
      <c r="T273" s="199">
        <f t="shared" si="13"/>
        <v>0</v>
      </c>
      <c r="U273" s="35"/>
      <c r="V273" s="35"/>
      <c r="W273" s="35"/>
      <c r="X273" s="35"/>
      <c r="Y273" s="35"/>
      <c r="Z273" s="35"/>
      <c r="AA273" s="35"/>
      <c r="AB273" s="35"/>
      <c r="AC273" s="35"/>
      <c r="AD273" s="35"/>
      <c r="AE273" s="35"/>
      <c r="AR273" s="200" t="s">
        <v>299</v>
      </c>
      <c r="AT273" s="200" t="s">
        <v>294</v>
      </c>
      <c r="AU273" s="200" t="s">
        <v>120</v>
      </c>
      <c r="AY273" s="18" t="s">
        <v>292</v>
      </c>
      <c r="BE273" s="201">
        <f t="shared" si="14"/>
        <v>0</v>
      </c>
      <c r="BF273" s="201">
        <f t="shared" si="15"/>
        <v>0</v>
      </c>
      <c r="BG273" s="201">
        <f t="shared" si="16"/>
        <v>0</v>
      </c>
      <c r="BH273" s="201">
        <f t="shared" si="17"/>
        <v>0</v>
      </c>
      <c r="BI273" s="201">
        <f t="shared" si="18"/>
        <v>0</v>
      </c>
      <c r="BJ273" s="18" t="s">
        <v>120</v>
      </c>
      <c r="BK273" s="201">
        <f t="shared" si="19"/>
        <v>0</v>
      </c>
      <c r="BL273" s="18" t="s">
        <v>299</v>
      </c>
      <c r="BM273" s="200" t="s">
        <v>3172</v>
      </c>
    </row>
    <row r="274" spans="1:65" s="2" customFormat="1" ht="62.65" customHeight="1">
      <c r="A274" s="35"/>
      <c r="B274" s="36"/>
      <c r="C274" s="189" t="s">
        <v>693</v>
      </c>
      <c r="D274" s="189" t="s">
        <v>294</v>
      </c>
      <c r="E274" s="190" t="s">
        <v>3173</v>
      </c>
      <c r="F274" s="191" t="s">
        <v>3174</v>
      </c>
      <c r="G274" s="192" t="s">
        <v>581</v>
      </c>
      <c r="H274" s="193">
        <v>1</v>
      </c>
      <c r="I274" s="194"/>
      <c r="J274" s="195">
        <f t="shared" si="10"/>
        <v>0</v>
      </c>
      <c r="K274" s="191" t="s">
        <v>1</v>
      </c>
      <c r="L274" s="40"/>
      <c r="M274" s="196" t="s">
        <v>1</v>
      </c>
      <c r="N274" s="197" t="s">
        <v>43</v>
      </c>
      <c r="O274" s="72"/>
      <c r="P274" s="198">
        <f t="shared" si="11"/>
        <v>0</v>
      </c>
      <c r="Q274" s="198">
        <v>0</v>
      </c>
      <c r="R274" s="198">
        <f t="shared" si="12"/>
        <v>0</v>
      </c>
      <c r="S274" s="198">
        <v>0</v>
      </c>
      <c r="T274" s="199">
        <f t="shared" si="13"/>
        <v>0</v>
      </c>
      <c r="U274" s="35"/>
      <c r="V274" s="35"/>
      <c r="W274" s="35"/>
      <c r="X274" s="35"/>
      <c r="Y274" s="35"/>
      <c r="Z274" s="35"/>
      <c r="AA274" s="35"/>
      <c r="AB274" s="35"/>
      <c r="AC274" s="35"/>
      <c r="AD274" s="35"/>
      <c r="AE274" s="35"/>
      <c r="AR274" s="200" t="s">
        <v>299</v>
      </c>
      <c r="AT274" s="200" t="s">
        <v>294</v>
      </c>
      <c r="AU274" s="200" t="s">
        <v>120</v>
      </c>
      <c r="AY274" s="18" t="s">
        <v>292</v>
      </c>
      <c r="BE274" s="201">
        <f t="shared" si="14"/>
        <v>0</v>
      </c>
      <c r="BF274" s="201">
        <f t="shared" si="15"/>
        <v>0</v>
      </c>
      <c r="BG274" s="201">
        <f t="shared" si="16"/>
        <v>0</v>
      </c>
      <c r="BH274" s="201">
        <f t="shared" si="17"/>
        <v>0</v>
      </c>
      <c r="BI274" s="201">
        <f t="shared" si="18"/>
        <v>0</v>
      </c>
      <c r="BJ274" s="18" t="s">
        <v>120</v>
      </c>
      <c r="BK274" s="201">
        <f t="shared" si="19"/>
        <v>0</v>
      </c>
      <c r="BL274" s="18" t="s">
        <v>299</v>
      </c>
      <c r="BM274" s="200" t="s">
        <v>3175</v>
      </c>
    </row>
    <row r="275" spans="1:65" s="2" customFormat="1" ht="62.65" customHeight="1">
      <c r="A275" s="35"/>
      <c r="B275" s="36"/>
      <c r="C275" s="189" t="s">
        <v>697</v>
      </c>
      <c r="D275" s="189" t="s">
        <v>294</v>
      </c>
      <c r="E275" s="190" t="s">
        <v>3176</v>
      </c>
      <c r="F275" s="191" t="s">
        <v>3177</v>
      </c>
      <c r="G275" s="192" t="s">
        <v>581</v>
      </c>
      <c r="H275" s="193">
        <v>1</v>
      </c>
      <c r="I275" s="194"/>
      <c r="J275" s="195">
        <f t="shared" si="10"/>
        <v>0</v>
      </c>
      <c r="K275" s="191" t="s">
        <v>1</v>
      </c>
      <c r="L275" s="40"/>
      <c r="M275" s="196" t="s">
        <v>1</v>
      </c>
      <c r="N275" s="197" t="s">
        <v>43</v>
      </c>
      <c r="O275" s="72"/>
      <c r="P275" s="198">
        <f t="shared" si="11"/>
        <v>0</v>
      </c>
      <c r="Q275" s="198">
        <v>0</v>
      </c>
      <c r="R275" s="198">
        <f t="shared" si="12"/>
        <v>0</v>
      </c>
      <c r="S275" s="198">
        <v>0</v>
      </c>
      <c r="T275" s="199">
        <f t="shared" si="13"/>
        <v>0</v>
      </c>
      <c r="U275" s="35"/>
      <c r="V275" s="35"/>
      <c r="W275" s="35"/>
      <c r="X275" s="35"/>
      <c r="Y275" s="35"/>
      <c r="Z275" s="35"/>
      <c r="AA275" s="35"/>
      <c r="AB275" s="35"/>
      <c r="AC275" s="35"/>
      <c r="AD275" s="35"/>
      <c r="AE275" s="35"/>
      <c r="AR275" s="200" t="s">
        <v>299</v>
      </c>
      <c r="AT275" s="200" t="s">
        <v>294</v>
      </c>
      <c r="AU275" s="200" t="s">
        <v>120</v>
      </c>
      <c r="AY275" s="18" t="s">
        <v>292</v>
      </c>
      <c r="BE275" s="201">
        <f t="shared" si="14"/>
        <v>0</v>
      </c>
      <c r="BF275" s="201">
        <f t="shared" si="15"/>
        <v>0</v>
      </c>
      <c r="BG275" s="201">
        <f t="shared" si="16"/>
        <v>0</v>
      </c>
      <c r="BH275" s="201">
        <f t="shared" si="17"/>
        <v>0</v>
      </c>
      <c r="BI275" s="201">
        <f t="shared" si="18"/>
        <v>0</v>
      </c>
      <c r="BJ275" s="18" t="s">
        <v>120</v>
      </c>
      <c r="BK275" s="201">
        <f t="shared" si="19"/>
        <v>0</v>
      </c>
      <c r="BL275" s="18" t="s">
        <v>299</v>
      </c>
      <c r="BM275" s="200" t="s">
        <v>3178</v>
      </c>
    </row>
    <row r="276" spans="1:65" s="2" customFormat="1" ht="62.65" customHeight="1">
      <c r="A276" s="35"/>
      <c r="B276" s="36"/>
      <c r="C276" s="189" t="s">
        <v>708</v>
      </c>
      <c r="D276" s="189" t="s">
        <v>294</v>
      </c>
      <c r="E276" s="190" t="s">
        <v>3179</v>
      </c>
      <c r="F276" s="191" t="s">
        <v>3180</v>
      </c>
      <c r="G276" s="192" t="s">
        <v>581</v>
      </c>
      <c r="H276" s="193">
        <v>1</v>
      </c>
      <c r="I276" s="194"/>
      <c r="J276" s="195">
        <f t="shared" si="10"/>
        <v>0</v>
      </c>
      <c r="K276" s="191" t="s">
        <v>1</v>
      </c>
      <c r="L276" s="40"/>
      <c r="M276" s="196" t="s">
        <v>1</v>
      </c>
      <c r="N276" s="197" t="s">
        <v>43</v>
      </c>
      <c r="O276" s="72"/>
      <c r="P276" s="198">
        <f t="shared" si="11"/>
        <v>0</v>
      </c>
      <c r="Q276" s="198">
        <v>0</v>
      </c>
      <c r="R276" s="198">
        <f t="shared" si="12"/>
        <v>0</v>
      </c>
      <c r="S276" s="198">
        <v>0</v>
      </c>
      <c r="T276" s="199">
        <f t="shared" si="13"/>
        <v>0</v>
      </c>
      <c r="U276" s="35"/>
      <c r="V276" s="35"/>
      <c r="W276" s="35"/>
      <c r="X276" s="35"/>
      <c r="Y276" s="35"/>
      <c r="Z276" s="35"/>
      <c r="AA276" s="35"/>
      <c r="AB276" s="35"/>
      <c r="AC276" s="35"/>
      <c r="AD276" s="35"/>
      <c r="AE276" s="35"/>
      <c r="AR276" s="200" t="s">
        <v>299</v>
      </c>
      <c r="AT276" s="200" t="s">
        <v>294</v>
      </c>
      <c r="AU276" s="200" t="s">
        <v>120</v>
      </c>
      <c r="AY276" s="18" t="s">
        <v>292</v>
      </c>
      <c r="BE276" s="201">
        <f t="shared" si="14"/>
        <v>0</v>
      </c>
      <c r="BF276" s="201">
        <f t="shared" si="15"/>
        <v>0</v>
      </c>
      <c r="BG276" s="201">
        <f t="shared" si="16"/>
        <v>0</v>
      </c>
      <c r="BH276" s="201">
        <f t="shared" si="17"/>
        <v>0</v>
      </c>
      <c r="BI276" s="201">
        <f t="shared" si="18"/>
        <v>0</v>
      </c>
      <c r="BJ276" s="18" t="s">
        <v>120</v>
      </c>
      <c r="BK276" s="201">
        <f t="shared" si="19"/>
        <v>0</v>
      </c>
      <c r="BL276" s="18" t="s">
        <v>299</v>
      </c>
      <c r="BM276" s="200" t="s">
        <v>3181</v>
      </c>
    </row>
    <row r="277" spans="1:65" s="2" customFormat="1" ht="62.65" customHeight="1">
      <c r="A277" s="35"/>
      <c r="B277" s="36"/>
      <c r="C277" s="189" t="s">
        <v>719</v>
      </c>
      <c r="D277" s="189" t="s">
        <v>294</v>
      </c>
      <c r="E277" s="190" t="s">
        <v>3182</v>
      </c>
      <c r="F277" s="191" t="s">
        <v>3183</v>
      </c>
      <c r="G277" s="192" t="s">
        <v>581</v>
      </c>
      <c r="H277" s="193">
        <v>1</v>
      </c>
      <c r="I277" s="194"/>
      <c r="J277" s="195">
        <f t="shared" si="10"/>
        <v>0</v>
      </c>
      <c r="K277" s="191" t="s">
        <v>1</v>
      </c>
      <c r="L277" s="40"/>
      <c r="M277" s="196" t="s">
        <v>1</v>
      </c>
      <c r="N277" s="197" t="s">
        <v>43</v>
      </c>
      <c r="O277" s="72"/>
      <c r="P277" s="198">
        <f t="shared" si="11"/>
        <v>0</v>
      </c>
      <c r="Q277" s="198">
        <v>0</v>
      </c>
      <c r="R277" s="198">
        <f t="shared" si="12"/>
        <v>0</v>
      </c>
      <c r="S277" s="198">
        <v>0</v>
      </c>
      <c r="T277" s="199">
        <f t="shared" si="13"/>
        <v>0</v>
      </c>
      <c r="U277" s="35"/>
      <c r="V277" s="35"/>
      <c r="W277" s="35"/>
      <c r="X277" s="35"/>
      <c r="Y277" s="35"/>
      <c r="Z277" s="35"/>
      <c r="AA277" s="35"/>
      <c r="AB277" s="35"/>
      <c r="AC277" s="35"/>
      <c r="AD277" s="35"/>
      <c r="AE277" s="35"/>
      <c r="AR277" s="200" t="s">
        <v>299</v>
      </c>
      <c r="AT277" s="200" t="s">
        <v>294</v>
      </c>
      <c r="AU277" s="200" t="s">
        <v>120</v>
      </c>
      <c r="AY277" s="18" t="s">
        <v>292</v>
      </c>
      <c r="BE277" s="201">
        <f t="shared" si="14"/>
        <v>0</v>
      </c>
      <c r="BF277" s="201">
        <f t="shared" si="15"/>
        <v>0</v>
      </c>
      <c r="BG277" s="201">
        <f t="shared" si="16"/>
        <v>0</v>
      </c>
      <c r="BH277" s="201">
        <f t="shared" si="17"/>
        <v>0</v>
      </c>
      <c r="BI277" s="201">
        <f t="shared" si="18"/>
        <v>0</v>
      </c>
      <c r="BJ277" s="18" t="s">
        <v>120</v>
      </c>
      <c r="BK277" s="201">
        <f t="shared" si="19"/>
        <v>0</v>
      </c>
      <c r="BL277" s="18" t="s">
        <v>299</v>
      </c>
      <c r="BM277" s="200" t="s">
        <v>3184</v>
      </c>
    </row>
    <row r="278" spans="1:65" s="2" customFormat="1" ht="44.25" customHeight="1">
      <c r="A278" s="35"/>
      <c r="B278" s="36"/>
      <c r="C278" s="189" t="s">
        <v>731</v>
      </c>
      <c r="D278" s="189" t="s">
        <v>294</v>
      </c>
      <c r="E278" s="190" t="s">
        <v>3185</v>
      </c>
      <c r="F278" s="191" t="s">
        <v>3186</v>
      </c>
      <c r="G278" s="192" t="s">
        <v>581</v>
      </c>
      <c r="H278" s="193">
        <v>1</v>
      </c>
      <c r="I278" s="194"/>
      <c r="J278" s="195">
        <f t="shared" si="10"/>
        <v>0</v>
      </c>
      <c r="K278" s="191" t="s">
        <v>1</v>
      </c>
      <c r="L278" s="40"/>
      <c r="M278" s="196" t="s">
        <v>1</v>
      </c>
      <c r="N278" s="197" t="s">
        <v>43</v>
      </c>
      <c r="O278" s="72"/>
      <c r="P278" s="198">
        <f t="shared" si="11"/>
        <v>0</v>
      </c>
      <c r="Q278" s="198">
        <v>0</v>
      </c>
      <c r="R278" s="198">
        <f t="shared" si="12"/>
        <v>0</v>
      </c>
      <c r="S278" s="198">
        <v>0</v>
      </c>
      <c r="T278" s="199">
        <f t="shared" si="13"/>
        <v>0</v>
      </c>
      <c r="U278" s="35"/>
      <c r="V278" s="35"/>
      <c r="W278" s="35"/>
      <c r="X278" s="35"/>
      <c r="Y278" s="35"/>
      <c r="Z278" s="35"/>
      <c r="AA278" s="35"/>
      <c r="AB278" s="35"/>
      <c r="AC278" s="35"/>
      <c r="AD278" s="35"/>
      <c r="AE278" s="35"/>
      <c r="AR278" s="200" t="s">
        <v>299</v>
      </c>
      <c r="AT278" s="200" t="s">
        <v>294</v>
      </c>
      <c r="AU278" s="200" t="s">
        <v>120</v>
      </c>
      <c r="AY278" s="18" t="s">
        <v>292</v>
      </c>
      <c r="BE278" s="201">
        <f t="shared" si="14"/>
        <v>0</v>
      </c>
      <c r="BF278" s="201">
        <f t="shared" si="15"/>
        <v>0</v>
      </c>
      <c r="BG278" s="201">
        <f t="shared" si="16"/>
        <v>0</v>
      </c>
      <c r="BH278" s="201">
        <f t="shared" si="17"/>
        <v>0</v>
      </c>
      <c r="BI278" s="201">
        <f t="shared" si="18"/>
        <v>0</v>
      </c>
      <c r="BJ278" s="18" t="s">
        <v>120</v>
      </c>
      <c r="BK278" s="201">
        <f t="shared" si="19"/>
        <v>0</v>
      </c>
      <c r="BL278" s="18" t="s">
        <v>299</v>
      </c>
      <c r="BM278" s="200" t="s">
        <v>3187</v>
      </c>
    </row>
    <row r="279" spans="1:65" s="2" customFormat="1" ht="37.9" customHeight="1">
      <c r="A279" s="35"/>
      <c r="B279" s="36"/>
      <c r="C279" s="189" t="s">
        <v>741</v>
      </c>
      <c r="D279" s="189" t="s">
        <v>294</v>
      </c>
      <c r="E279" s="190" t="s">
        <v>3188</v>
      </c>
      <c r="F279" s="191" t="s">
        <v>3189</v>
      </c>
      <c r="G279" s="192" t="s">
        <v>581</v>
      </c>
      <c r="H279" s="193">
        <v>1</v>
      </c>
      <c r="I279" s="194"/>
      <c r="J279" s="195">
        <f t="shared" si="10"/>
        <v>0</v>
      </c>
      <c r="K279" s="191" t="s">
        <v>1</v>
      </c>
      <c r="L279" s="40"/>
      <c r="M279" s="196" t="s">
        <v>1</v>
      </c>
      <c r="N279" s="197" t="s">
        <v>43</v>
      </c>
      <c r="O279" s="72"/>
      <c r="P279" s="198">
        <f t="shared" si="11"/>
        <v>0</v>
      </c>
      <c r="Q279" s="198">
        <v>0</v>
      </c>
      <c r="R279" s="198">
        <f t="shared" si="12"/>
        <v>0</v>
      </c>
      <c r="S279" s="198">
        <v>0</v>
      </c>
      <c r="T279" s="199">
        <f t="shared" si="13"/>
        <v>0</v>
      </c>
      <c r="U279" s="35"/>
      <c r="V279" s="35"/>
      <c r="W279" s="35"/>
      <c r="X279" s="35"/>
      <c r="Y279" s="35"/>
      <c r="Z279" s="35"/>
      <c r="AA279" s="35"/>
      <c r="AB279" s="35"/>
      <c r="AC279" s="35"/>
      <c r="AD279" s="35"/>
      <c r="AE279" s="35"/>
      <c r="AR279" s="200" t="s">
        <v>299</v>
      </c>
      <c r="AT279" s="200" t="s">
        <v>294</v>
      </c>
      <c r="AU279" s="200" t="s">
        <v>120</v>
      </c>
      <c r="AY279" s="18" t="s">
        <v>292</v>
      </c>
      <c r="BE279" s="201">
        <f t="shared" si="14"/>
        <v>0</v>
      </c>
      <c r="BF279" s="201">
        <f t="shared" si="15"/>
        <v>0</v>
      </c>
      <c r="BG279" s="201">
        <f t="shared" si="16"/>
        <v>0</v>
      </c>
      <c r="BH279" s="201">
        <f t="shared" si="17"/>
        <v>0</v>
      </c>
      <c r="BI279" s="201">
        <f t="shared" si="18"/>
        <v>0</v>
      </c>
      <c r="BJ279" s="18" t="s">
        <v>120</v>
      </c>
      <c r="BK279" s="201">
        <f t="shared" si="19"/>
        <v>0</v>
      </c>
      <c r="BL279" s="18" t="s">
        <v>299</v>
      </c>
      <c r="BM279" s="200" t="s">
        <v>3190</v>
      </c>
    </row>
    <row r="280" spans="1:65" s="2" customFormat="1" ht="49.15" customHeight="1">
      <c r="A280" s="35"/>
      <c r="B280" s="36"/>
      <c r="C280" s="189" t="s">
        <v>751</v>
      </c>
      <c r="D280" s="189" t="s">
        <v>294</v>
      </c>
      <c r="E280" s="190" t="s">
        <v>3191</v>
      </c>
      <c r="F280" s="191" t="s">
        <v>3192</v>
      </c>
      <c r="G280" s="192" t="s">
        <v>581</v>
      </c>
      <c r="H280" s="193">
        <v>1</v>
      </c>
      <c r="I280" s="194"/>
      <c r="J280" s="195">
        <f t="shared" si="10"/>
        <v>0</v>
      </c>
      <c r="K280" s="191" t="s">
        <v>1</v>
      </c>
      <c r="L280" s="40"/>
      <c r="M280" s="196" t="s">
        <v>1</v>
      </c>
      <c r="N280" s="197" t="s">
        <v>43</v>
      </c>
      <c r="O280" s="72"/>
      <c r="P280" s="198">
        <f t="shared" si="11"/>
        <v>0</v>
      </c>
      <c r="Q280" s="198">
        <v>0</v>
      </c>
      <c r="R280" s="198">
        <f t="shared" si="12"/>
        <v>0</v>
      </c>
      <c r="S280" s="198">
        <v>0</v>
      </c>
      <c r="T280" s="199">
        <f t="shared" si="13"/>
        <v>0</v>
      </c>
      <c r="U280" s="35"/>
      <c r="V280" s="35"/>
      <c r="W280" s="35"/>
      <c r="X280" s="35"/>
      <c r="Y280" s="35"/>
      <c r="Z280" s="35"/>
      <c r="AA280" s="35"/>
      <c r="AB280" s="35"/>
      <c r="AC280" s="35"/>
      <c r="AD280" s="35"/>
      <c r="AE280" s="35"/>
      <c r="AR280" s="200" t="s">
        <v>299</v>
      </c>
      <c r="AT280" s="200" t="s">
        <v>294</v>
      </c>
      <c r="AU280" s="200" t="s">
        <v>120</v>
      </c>
      <c r="AY280" s="18" t="s">
        <v>292</v>
      </c>
      <c r="BE280" s="201">
        <f t="shared" si="14"/>
        <v>0</v>
      </c>
      <c r="BF280" s="201">
        <f t="shared" si="15"/>
        <v>0</v>
      </c>
      <c r="BG280" s="201">
        <f t="shared" si="16"/>
        <v>0</v>
      </c>
      <c r="BH280" s="201">
        <f t="shared" si="17"/>
        <v>0</v>
      </c>
      <c r="BI280" s="201">
        <f t="shared" si="18"/>
        <v>0</v>
      </c>
      <c r="BJ280" s="18" t="s">
        <v>120</v>
      </c>
      <c r="BK280" s="201">
        <f t="shared" si="19"/>
        <v>0</v>
      </c>
      <c r="BL280" s="18" t="s">
        <v>299</v>
      </c>
      <c r="BM280" s="200" t="s">
        <v>3193</v>
      </c>
    </row>
    <row r="281" spans="1:65" s="2" customFormat="1" ht="76.349999999999994" customHeight="1">
      <c r="A281" s="35"/>
      <c r="B281" s="36"/>
      <c r="C281" s="189" t="s">
        <v>767</v>
      </c>
      <c r="D281" s="189" t="s">
        <v>294</v>
      </c>
      <c r="E281" s="190" t="s">
        <v>3194</v>
      </c>
      <c r="F281" s="191" t="s">
        <v>3195</v>
      </c>
      <c r="G281" s="192" t="s">
        <v>581</v>
      </c>
      <c r="H281" s="193">
        <v>1</v>
      </c>
      <c r="I281" s="194"/>
      <c r="J281" s="195">
        <f t="shared" si="10"/>
        <v>0</v>
      </c>
      <c r="K281" s="191" t="s">
        <v>1</v>
      </c>
      <c r="L281" s="40"/>
      <c r="M281" s="196" t="s">
        <v>1</v>
      </c>
      <c r="N281" s="197" t="s">
        <v>43</v>
      </c>
      <c r="O281" s="72"/>
      <c r="P281" s="198">
        <f t="shared" si="11"/>
        <v>0</v>
      </c>
      <c r="Q281" s="198">
        <v>0</v>
      </c>
      <c r="R281" s="198">
        <f t="shared" si="12"/>
        <v>0</v>
      </c>
      <c r="S281" s="198">
        <v>0</v>
      </c>
      <c r="T281" s="199">
        <f t="shared" si="13"/>
        <v>0</v>
      </c>
      <c r="U281" s="35"/>
      <c r="V281" s="35"/>
      <c r="W281" s="35"/>
      <c r="X281" s="35"/>
      <c r="Y281" s="35"/>
      <c r="Z281" s="35"/>
      <c r="AA281" s="35"/>
      <c r="AB281" s="35"/>
      <c r="AC281" s="35"/>
      <c r="AD281" s="35"/>
      <c r="AE281" s="35"/>
      <c r="AR281" s="200" t="s">
        <v>299</v>
      </c>
      <c r="AT281" s="200" t="s">
        <v>294</v>
      </c>
      <c r="AU281" s="200" t="s">
        <v>120</v>
      </c>
      <c r="AY281" s="18" t="s">
        <v>292</v>
      </c>
      <c r="BE281" s="201">
        <f t="shared" si="14"/>
        <v>0</v>
      </c>
      <c r="BF281" s="201">
        <f t="shared" si="15"/>
        <v>0</v>
      </c>
      <c r="BG281" s="201">
        <f t="shared" si="16"/>
        <v>0</v>
      </c>
      <c r="BH281" s="201">
        <f t="shared" si="17"/>
        <v>0</v>
      </c>
      <c r="BI281" s="201">
        <f t="shared" si="18"/>
        <v>0</v>
      </c>
      <c r="BJ281" s="18" t="s">
        <v>120</v>
      </c>
      <c r="BK281" s="201">
        <f t="shared" si="19"/>
        <v>0</v>
      </c>
      <c r="BL281" s="18" t="s">
        <v>299</v>
      </c>
      <c r="BM281" s="200" t="s">
        <v>3196</v>
      </c>
    </row>
    <row r="282" spans="1:65" s="2" customFormat="1" ht="66.75" customHeight="1">
      <c r="A282" s="35"/>
      <c r="B282" s="36"/>
      <c r="C282" s="189" t="s">
        <v>783</v>
      </c>
      <c r="D282" s="189" t="s">
        <v>294</v>
      </c>
      <c r="E282" s="190" t="s">
        <v>3197</v>
      </c>
      <c r="F282" s="191" t="s">
        <v>3198</v>
      </c>
      <c r="G282" s="192" t="s">
        <v>581</v>
      </c>
      <c r="H282" s="193">
        <v>1</v>
      </c>
      <c r="I282" s="194"/>
      <c r="J282" s="195">
        <f t="shared" si="10"/>
        <v>0</v>
      </c>
      <c r="K282" s="191" t="s">
        <v>1</v>
      </c>
      <c r="L282" s="40"/>
      <c r="M282" s="196" t="s">
        <v>1</v>
      </c>
      <c r="N282" s="197" t="s">
        <v>43</v>
      </c>
      <c r="O282" s="72"/>
      <c r="P282" s="198">
        <f t="shared" si="11"/>
        <v>0</v>
      </c>
      <c r="Q282" s="198">
        <v>0</v>
      </c>
      <c r="R282" s="198">
        <f t="shared" si="12"/>
        <v>0</v>
      </c>
      <c r="S282" s="198">
        <v>0</v>
      </c>
      <c r="T282" s="199">
        <f t="shared" si="13"/>
        <v>0</v>
      </c>
      <c r="U282" s="35"/>
      <c r="V282" s="35"/>
      <c r="W282" s="35"/>
      <c r="X282" s="35"/>
      <c r="Y282" s="35"/>
      <c r="Z282" s="35"/>
      <c r="AA282" s="35"/>
      <c r="AB282" s="35"/>
      <c r="AC282" s="35"/>
      <c r="AD282" s="35"/>
      <c r="AE282" s="35"/>
      <c r="AR282" s="200" t="s">
        <v>299</v>
      </c>
      <c r="AT282" s="200" t="s">
        <v>294</v>
      </c>
      <c r="AU282" s="200" t="s">
        <v>120</v>
      </c>
      <c r="AY282" s="18" t="s">
        <v>292</v>
      </c>
      <c r="BE282" s="201">
        <f t="shared" si="14"/>
        <v>0</v>
      </c>
      <c r="BF282" s="201">
        <f t="shared" si="15"/>
        <v>0</v>
      </c>
      <c r="BG282" s="201">
        <f t="shared" si="16"/>
        <v>0</v>
      </c>
      <c r="BH282" s="201">
        <f t="shared" si="17"/>
        <v>0</v>
      </c>
      <c r="BI282" s="201">
        <f t="shared" si="18"/>
        <v>0</v>
      </c>
      <c r="BJ282" s="18" t="s">
        <v>120</v>
      </c>
      <c r="BK282" s="201">
        <f t="shared" si="19"/>
        <v>0</v>
      </c>
      <c r="BL282" s="18" t="s">
        <v>299</v>
      </c>
      <c r="BM282" s="200" t="s">
        <v>3199</v>
      </c>
    </row>
    <row r="283" spans="1:65" s="2" customFormat="1" ht="66.75" customHeight="1">
      <c r="A283" s="35"/>
      <c r="B283" s="36"/>
      <c r="C283" s="189" t="s">
        <v>792</v>
      </c>
      <c r="D283" s="189" t="s">
        <v>294</v>
      </c>
      <c r="E283" s="190" t="s">
        <v>3200</v>
      </c>
      <c r="F283" s="191" t="s">
        <v>3201</v>
      </c>
      <c r="G283" s="192" t="s">
        <v>581</v>
      </c>
      <c r="H283" s="193">
        <v>1</v>
      </c>
      <c r="I283" s="194"/>
      <c r="J283" s="195">
        <f t="shared" si="10"/>
        <v>0</v>
      </c>
      <c r="K283" s="191" t="s">
        <v>1</v>
      </c>
      <c r="L283" s="40"/>
      <c r="M283" s="196" t="s">
        <v>1</v>
      </c>
      <c r="N283" s="197" t="s">
        <v>43</v>
      </c>
      <c r="O283" s="72"/>
      <c r="P283" s="198">
        <f t="shared" si="11"/>
        <v>0</v>
      </c>
      <c r="Q283" s="198">
        <v>0</v>
      </c>
      <c r="R283" s="198">
        <f t="shared" si="12"/>
        <v>0</v>
      </c>
      <c r="S283" s="198">
        <v>0</v>
      </c>
      <c r="T283" s="199">
        <f t="shared" si="13"/>
        <v>0</v>
      </c>
      <c r="U283" s="35"/>
      <c r="V283" s="35"/>
      <c r="W283" s="35"/>
      <c r="X283" s="35"/>
      <c r="Y283" s="35"/>
      <c r="Z283" s="35"/>
      <c r="AA283" s="35"/>
      <c r="AB283" s="35"/>
      <c r="AC283" s="35"/>
      <c r="AD283" s="35"/>
      <c r="AE283" s="35"/>
      <c r="AR283" s="200" t="s">
        <v>299</v>
      </c>
      <c r="AT283" s="200" t="s">
        <v>294</v>
      </c>
      <c r="AU283" s="200" t="s">
        <v>120</v>
      </c>
      <c r="AY283" s="18" t="s">
        <v>292</v>
      </c>
      <c r="BE283" s="201">
        <f t="shared" si="14"/>
        <v>0</v>
      </c>
      <c r="BF283" s="201">
        <f t="shared" si="15"/>
        <v>0</v>
      </c>
      <c r="BG283" s="201">
        <f t="shared" si="16"/>
        <v>0</v>
      </c>
      <c r="BH283" s="201">
        <f t="shared" si="17"/>
        <v>0</v>
      </c>
      <c r="BI283" s="201">
        <f t="shared" si="18"/>
        <v>0</v>
      </c>
      <c r="BJ283" s="18" t="s">
        <v>120</v>
      </c>
      <c r="BK283" s="201">
        <f t="shared" si="19"/>
        <v>0</v>
      </c>
      <c r="BL283" s="18" t="s">
        <v>299</v>
      </c>
      <c r="BM283" s="200" t="s">
        <v>3202</v>
      </c>
    </row>
    <row r="284" spans="1:65" s="2" customFormat="1" ht="76.349999999999994" customHeight="1">
      <c r="A284" s="35"/>
      <c r="B284" s="36"/>
      <c r="C284" s="189" t="s">
        <v>2169</v>
      </c>
      <c r="D284" s="189" t="s">
        <v>294</v>
      </c>
      <c r="E284" s="190" t="s">
        <v>3203</v>
      </c>
      <c r="F284" s="191" t="s">
        <v>3140</v>
      </c>
      <c r="G284" s="192" t="s">
        <v>581</v>
      </c>
      <c r="H284" s="193">
        <v>4</v>
      </c>
      <c r="I284" s="194"/>
      <c r="J284" s="195">
        <f t="shared" si="10"/>
        <v>0</v>
      </c>
      <c r="K284" s="191" t="s">
        <v>1</v>
      </c>
      <c r="L284" s="40"/>
      <c r="M284" s="196" t="s">
        <v>1</v>
      </c>
      <c r="N284" s="197" t="s">
        <v>43</v>
      </c>
      <c r="O284" s="72"/>
      <c r="P284" s="198">
        <f t="shared" si="11"/>
        <v>0</v>
      </c>
      <c r="Q284" s="198">
        <v>0</v>
      </c>
      <c r="R284" s="198">
        <f t="shared" si="12"/>
        <v>0</v>
      </c>
      <c r="S284" s="198">
        <v>0</v>
      </c>
      <c r="T284" s="199">
        <f t="shared" si="13"/>
        <v>0</v>
      </c>
      <c r="U284" s="35"/>
      <c r="V284" s="35"/>
      <c r="W284" s="35"/>
      <c r="X284" s="35"/>
      <c r="Y284" s="35"/>
      <c r="Z284" s="35"/>
      <c r="AA284" s="35"/>
      <c r="AB284" s="35"/>
      <c r="AC284" s="35"/>
      <c r="AD284" s="35"/>
      <c r="AE284" s="35"/>
      <c r="AR284" s="200" t="s">
        <v>299</v>
      </c>
      <c r="AT284" s="200" t="s">
        <v>294</v>
      </c>
      <c r="AU284" s="200" t="s">
        <v>120</v>
      </c>
      <c r="AY284" s="18" t="s">
        <v>292</v>
      </c>
      <c r="BE284" s="201">
        <f t="shared" si="14"/>
        <v>0</v>
      </c>
      <c r="BF284" s="201">
        <f t="shared" si="15"/>
        <v>0</v>
      </c>
      <c r="BG284" s="201">
        <f t="shared" si="16"/>
        <v>0</v>
      </c>
      <c r="BH284" s="201">
        <f t="shared" si="17"/>
        <v>0</v>
      </c>
      <c r="BI284" s="201">
        <f t="shared" si="18"/>
        <v>0</v>
      </c>
      <c r="BJ284" s="18" t="s">
        <v>120</v>
      </c>
      <c r="BK284" s="201">
        <f t="shared" si="19"/>
        <v>0</v>
      </c>
      <c r="BL284" s="18" t="s">
        <v>299</v>
      </c>
      <c r="BM284" s="200" t="s">
        <v>3204</v>
      </c>
    </row>
    <row r="285" spans="1:65" s="13" customFormat="1" ht="11.25">
      <c r="B285" s="202"/>
      <c r="C285" s="203"/>
      <c r="D285" s="204" t="s">
        <v>301</v>
      </c>
      <c r="E285" s="205" t="s">
        <v>1</v>
      </c>
      <c r="F285" s="206" t="s">
        <v>3142</v>
      </c>
      <c r="G285" s="203"/>
      <c r="H285" s="205" t="s">
        <v>1</v>
      </c>
      <c r="I285" s="207"/>
      <c r="J285" s="203"/>
      <c r="K285" s="203"/>
      <c r="L285" s="208"/>
      <c r="M285" s="209"/>
      <c r="N285" s="210"/>
      <c r="O285" s="210"/>
      <c r="P285" s="210"/>
      <c r="Q285" s="210"/>
      <c r="R285" s="210"/>
      <c r="S285" s="210"/>
      <c r="T285" s="211"/>
      <c r="AT285" s="212" t="s">
        <v>301</v>
      </c>
      <c r="AU285" s="212" t="s">
        <v>120</v>
      </c>
      <c r="AV285" s="13" t="s">
        <v>85</v>
      </c>
      <c r="AW285" s="13" t="s">
        <v>32</v>
      </c>
      <c r="AX285" s="13" t="s">
        <v>77</v>
      </c>
      <c r="AY285" s="212" t="s">
        <v>292</v>
      </c>
    </row>
    <row r="286" spans="1:65" s="14" customFormat="1" ht="11.25">
      <c r="B286" s="213"/>
      <c r="C286" s="214"/>
      <c r="D286" s="204" t="s">
        <v>301</v>
      </c>
      <c r="E286" s="215" t="s">
        <v>1</v>
      </c>
      <c r="F286" s="216" t="s">
        <v>3143</v>
      </c>
      <c r="G286" s="214"/>
      <c r="H286" s="217">
        <v>2</v>
      </c>
      <c r="I286" s="218"/>
      <c r="J286" s="214"/>
      <c r="K286" s="214"/>
      <c r="L286" s="219"/>
      <c r="M286" s="220"/>
      <c r="N286" s="221"/>
      <c r="O286" s="221"/>
      <c r="P286" s="221"/>
      <c r="Q286" s="221"/>
      <c r="R286" s="221"/>
      <c r="S286" s="221"/>
      <c r="T286" s="222"/>
      <c r="AT286" s="223" t="s">
        <v>301</v>
      </c>
      <c r="AU286" s="223" t="s">
        <v>120</v>
      </c>
      <c r="AV286" s="14" t="s">
        <v>120</v>
      </c>
      <c r="AW286" s="14" t="s">
        <v>32</v>
      </c>
      <c r="AX286" s="14" t="s">
        <v>77</v>
      </c>
      <c r="AY286" s="223" t="s">
        <v>292</v>
      </c>
    </row>
    <row r="287" spans="1:65" s="14" customFormat="1" ht="11.25">
      <c r="B287" s="213"/>
      <c r="C287" s="214"/>
      <c r="D287" s="204" t="s">
        <v>301</v>
      </c>
      <c r="E287" s="215" t="s">
        <v>1</v>
      </c>
      <c r="F287" s="216" t="s">
        <v>3144</v>
      </c>
      <c r="G287" s="214"/>
      <c r="H287" s="217">
        <v>2</v>
      </c>
      <c r="I287" s="218"/>
      <c r="J287" s="214"/>
      <c r="K287" s="214"/>
      <c r="L287" s="219"/>
      <c r="M287" s="220"/>
      <c r="N287" s="221"/>
      <c r="O287" s="221"/>
      <c r="P287" s="221"/>
      <c r="Q287" s="221"/>
      <c r="R287" s="221"/>
      <c r="S287" s="221"/>
      <c r="T287" s="222"/>
      <c r="AT287" s="223" t="s">
        <v>301</v>
      </c>
      <c r="AU287" s="223" t="s">
        <v>120</v>
      </c>
      <c r="AV287" s="14" t="s">
        <v>120</v>
      </c>
      <c r="AW287" s="14" t="s">
        <v>32</v>
      </c>
      <c r="AX287" s="14" t="s">
        <v>77</v>
      </c>
      <c r="AY287" s="223" t="s">
        <v>292</v>
      </c>
    </row>
    <row r="288" spans="1:65" s="15" customFormat="1" ht="11.25">
      <c r="B288" s="224"/>
      <c r="C288" s="225"/>
      <c r="D288" s="204" t="s">
        <v>301</v>
      </c>
      <c r="E288" s="226" t="s">
        <v>1</v>
      </c>
      <c r="F288" s="227" t="s">
        <v>304</v>
      </c>
      <c r="G288" s="225"/>
      <c r="H288" s="228">
        <v>4</v>
      </c>
      <c r="I288" s="229"/>
      <c r="J288" s="225"/>
      <c r="K288" s="225"/>
      <c r="L288" s="230"/>
      <c r="M288" s="231"/>
      <c r="N288" s="232"/>
      <c r="O288" s="232"/>
      <c r="P288" s="232"/>
      <c r="Q288" s="232"/>
      <c r="R288" s="232"/>
      <c r="S288" s="232"/>
      <c r="T288" s="233"/>
      <c r="AT288" s="234" t="s">
        <v>301</v>
      </c>
      <c r="AU288" s="234" t="s">
        <v>120</v>
      </c>
      <c r="AV288" s="15" t="s">
        <v>299</v>
      </c>
      <c r="AW288" s="15" t="s">
        <v>32</v>
      </c>
      <c r="AX288" s="15" t="s">
        <v>85</v>
      </c>
      <c r="AY288" s="234" t="s">
        <v>292</v>
      </c>
    </row>
    <row r="289" spans="1:65" s="2" customFormat="1" ht="55.5" customHeight="1">
      <c r="A289" s="35"/>
      <c r="B289" s="36"/>
      <c r="C289" s="189" t="s">
        <v>2174</v>
      </c>
      <c r="D289" s="189" t="s">
        <v>294</v>
      </c>
      <c r="E289" s="190" t="s">
        <v>3205</v>
      </c>
      <c r="F289" s="191" t="s">
        <v>3206</v>
      </c>
      <c r="G289" s="192" t="s">
        <v>581</v>
      </c>
      <c r="H289" s="193">
        <v>1</v>
      </c>
      <c r="I289" s="194"/>
      <c r="J289" s="195">
        <f>ROUND(I289*H289,2)</f>
        <v>0</v>
      </c>
      <c r="K289" s="191" t="s">
        <v>1</v>
      </c>
      <c r="L289" s="40"/>
      <c r="M289" s="196" t="s">
        <v>1</v>
      </c>
      <c r="N289" s="197" t="s">
        <v>43</v>
      </c>
      <c r="O289" s="72"/>
      <c r="P289" s="198">
        <f>O289*H289</f>
        <v>0</v>
      </c>
      <c r="Q289" s="198">
        <v>0</v>
      </c>
      <c r="R289" s="198">
        <f>Q289*H289</f>
        <v>0</v>
      </c>
      <c r="S289" s="198">
        <v>0</v>
      </c>
      <c r="T289" s="199">
        <f>S289*H289</f>
        <v>0</v>
      </c>
      <c r="U289" s="35"/>
      <c r="V289" s="35"/>
      <c r="W289" s="35"/>
      <c r="X289" s="35"/>
      <c r="Y289" s="35"/>
      <c r="Z289" s="35"/>
      <c r="AA289" s="35"/>
      <c r="AB289" s="35"/>
      <c r="AC289" s="35"/>
      <c r="AD289" s="35"/>
      <c r="AE289" s="35"/>
      <c r="AR289" s="200" t="s">
        <v>299</v>
      </c>
      <c r="AT289" s="200" t="s">
        <v>294</v>
      </c>
      <c r="AU289" s="200" t="s">
        <v>120</v>
      </c>
      <c r="AY289" s="18" t="s">
        <v>292</v>
      </c>
      <c r="BE289" s="201">
        <f>IF(N289="základní",J289,0)</f>
        <v>0</v>
      </c>
      <c r="BF289" s="201">
        <f>IF(N289="snížená",J289,0)</f>
        <v>0</v>
      </c>
      <c r="BG289" s="201">
        <f>IF(N289="zákl. přenesená",J289,0)</f>
        <v>0</v>
      </c>
      <c r="BH289" s="201">
        <f>IF(N289="sníž. přenesená",J289,0)</f>
        <v>0</v>
      </c>
      <c r="BI289" s="201">
        <f>IF(N289="nulová",J289,0)</f>
        <v>0</v>
      </c>
      <c r="BJ289" s="18" t="s">
        <v>120</v>
      </c>
      <c r="BK289" s="201">
        <f>ROUND(I289*H289,2)</f>
        <v>0</v>
      </c>
      <c r="BL289" s="18" t="s">
        <v>299</v>
      </c>
      <c r="BM289" s="200" t="s">
        <v>3207</v>
      </c>
    </row>
    <row r="290" spans="1:65" s="13" customFormat="1" ht="11.25">
      <c r="B290" s="202"/>
      <c r="C290" s="203"/>
      <c r="D290" s="204" t="s">
        <v>301</v>
      </c>
      <c r="E290" s="205" t="s">
        <v>1</v>
      </c>
      <c r="F290" s="206" t="s">
        <v>3208</v>
      </c>
      <c r="G290" s="203"/>
      <c r="H290" s="205" t="s">
        <v>1</v>
      </c>
      <c r="I290" s="207"/>
      <c r="J290" s="203"/>
      <c r="K290" s="203"/>
      <c r="L290" s="208"/>
      <c r="M290" s="209"/>
      <c r="N290" s="210"/>
      <c r="O290" s="210"/>
      <c r="P290" s="210"/>
      <c r="Q290" s="210"/>
      <c r="R290" s="210"/>
      <c r="S290" s="210"/>
      <c r="T290" s="211"/>
      <c r="AT290" s="212" t="s">
        <v>301</v>
      </c>
      <c r="AU290" s="212" t="s">
        <v>120</v>
      </c>
      <c r="AV290" s="13" t="s">
        <v>85</v>
      </c>
      <c r="AW290" s="13" t="s">
        <v>32</v>
      </c>
      <c r="AX290" s="13" t="s">
        <v>77</v>
      </c>
      <c r="AY290" s="212" t="s">
        <v>292</v>
      </c>
    </row>
    <row r="291" spans="1:65" s="14" customFormat="1" ht="11.25">
      <c r="B291" s="213"/>
      <c r="C291" s="214"/>
      <c r="D291" s="204" t="s">
        <v>301</v>
      </c>
      <c r="E291" s="215" t="s">
        <v>1</v>
      </c>
      <c r="F291" s="216" t="s">
        <v>3209</v>
      </c>
      <c r="G291" s="214"/>
      <c r="H291" s="217">
        <v>1</v>
      </c>
      <c r="I291" s="218"/>
      <c r="J291" s="214"/>
      <c r="K291" s="214"/>
      <c r="L291" s="219"/>
      <c r="M291" s="220"/>
      <c r="N291" s="221"/>
      <c r="O291" s="221"/>
      <c r="P291" s="221"/>
      <c r="Q291" s="221"/>
      <c r="R291" s="221"/>
      <c r="S291" s="221"/>
      <c r="T291" s="222"/>
      <c r="AT291" s="223" t="s">
        <v>301</v>
      </c>
      <c r="AU291" s="223" t="s">
        <v>120</v>
      </c>
      <c r="AV291" s="14" t="s">
        <v>120</v>
      </c>
      <c r="AW291" s="14" t="s">
        <v>32</v>
      </c>
      <c r="AX291" s="14" t="s">
        <v>77</v>
      </c>
      <c r="AY291" s="223" t="s">
        <v>292</v>
      </c>
    </row>
    <row r="292" spans="1:65" s="15" customFormat="1" ht="11.25">
      <c r="B292" s="224"/>
      <c r="C292" s="225"/>
      <c r="D292" s="204" t="s">
        <v>301</v>
      </c>
      <c r="E292" s="226" t="s">
        <v>1</v>
      </c>
      <c r="F292" s="227" t="s">
        <v>304</v>
      </c>
      <c r="G292" s="225"/>
      <c r="H292" s="228">
        <v>1</v>
      </c>
      <c r="I292" s="229"/>
      <c r="J292" s="225"/>
      <c r="K292" s="225"/>
      <c r="L292" s="230"/>
      <c r="M292" s="231"/>
      <c r="N292" s="232"/>
      <c r="O292" s="232"/>
      <c r="P292" s="232"/>
      <c r="Q292" s="232"/>
      <c r="R292" s="232"/>
      <c r="S292" s="232"/>
      <c r="T292" s="233"/>
      <c r="AT292" s="234" t="s">
        <v>301</v>
      </c>
      <c r="AU292" s="234" t="s">
        <v>120</v>
      </c>
      <c r="AV292" s="15" t="s">
        <v>299</v>
      </c>
      <c r="AW292" s="15" t="s">
        <v>32</v>
      </c>
      <c r="AX292" s="15" t="s">
        <v>85</v>
      </c>
      <c r="AY292" s="234" t="s">
        <v>292</v>
      </c>
    </row>
    <row r="293" spans="1:65" s="2" customFormat="1" ht="55.5" customHeight="1">
      <c r="A293" s="35"/>
      <c r="B293" s="36"/>
      <c r="C293" s="189" t="s">
        <v>2178</v>
      </c>
      <c r="D293" s="189" t="s">
        <v>294</v>
      </c>
      <c r="E293" s="190" t="s">
        <v>3210</v>
      </c>
      <c r="F293" s="191" t="s">
        <v>3211</v>
      </c>
      <c r="G293" s="192" t="s">
        <v>581</v>
      </c>
      <c r="H293" s="193">
        <v>2</v>
      </c>
      <c r="I293" s="194"/>
      <c r="J293" s="195">
        <f>ROUND(I293*H293,2)</f>
        <v>0</v>
      </c>
      <c r="K293" s="191" t="s">
        <v>1</v>
      </c>
      <c r="L293" s="40"/>
      <c r="M293" s="196" t="s">
        <v>1</v>
      </c>
      <c r="N293" s="197" t="s">
        <v>43</v>
      </c>
      <c r="O293" s="72"/>
      <c r="P293" s="198">
        <f>O293*H293</f>
        <v>0</v>
      </c>
      <c r="Q293" s="198">
        <v>0</v>
      </c>
      <c r="R293" s="198">
        <f>Q293*H293</f>
        <v>0</v>
      </c>
      <c r="S293" s="198">
        <v>0</v>
      </c>
      <c r="T293" s="199">
        <f>S293*H293</f>
        <v>0</v>
      </c>
      <c r="U293" s="35"/>
      <c r="V293" s="35"/>
      <c r="W293" s="35"/>
      <c r="X293" s="35"/>
      <c r="Y293" s="35"/>
      <c r="Z293" s="35"/>
      <c r="AA293" s="35"/>
      <c r="AB293" s="35"/>
      <c r="AC293" s="35"/>
      <c r="AD293" s="35"/>
      <c r="AE293" s="35"/>
      <c r="AR293" s="200" t="s">
        <v>299</v>
      </c>
      <c r="AT293" s="200" t="s">
        <v>294</v>
      </c>
      <c r="AU293" s="200" t="s">
        <v>120</v>
      </c>
      <c r="AY293" s="18" t="s">
        <v>292</v>
      </c>
      <c r="BE293" s="201">
        <f>IF(N293="základní",J293,0)</f>
        <v>0</v>
      </c>
      <c r="BF293" s="201">
        <f>IF(N293="snížená",J293,0)</f>
        <v>0</v>
      </c>
      <c r="BG293" s="201">
        <f>IF(N293="zákl. přenesená",J293,0)</f>
        <v>0</v>
      </c>
      <c r="BH293" s="201">
        <f>IF(N293="sníž. přenesená",J293,0)</f>
        <v>0</v>
      </c>
      <c r="BI293" s="201">
        <f>IF(N293="nulová",J293,0)</f>
        <v>0</v>
      </c>
      <c r="BJ293" s="18" t="s">
        <v>120</v>
      </c>
      <c r="BK293" s="201">
        <f>ROUND(I293*H293,2)</f>
        <v>0</v>
      </c>
      <c r="BL293" s="18" t="s">
        <v>299</v>
      </c>
      <c r="BM293" s="200" t="s">
        <v>3212</v>
      </c>
    </row>
    <row r="294" spans="1:65" s="13" customFormat="1" ht="11.25">
      <c r="B294" s="202"/>
      <c r="C294" s="203"/>
      <c r="D294" s="204" t="s">
        <v>301</v>
      </c>
      <c r="E294" s="205" t="s">
        <v>1</v>
      </c>
      <c r="F294" s="206" t="s">
        <v>3208</v>
      </c>
      <c r="G294" s="203"/>
      <c r="H294" s="205" t="s">
        <v>1</v>
      </c>
      <c r="I294" s="207"/>
      <c r="J294" s="203"/>
      <c r="K294" s="203"/>
      <c r="L294" s="208"/>
      <c r="M294" s="209"/>
      <c r="N294" s="210"/>
      <c r="O294" s="210"/>
      <c r="P294" s="210"/>
      <c r="Q294" s="210"/>
      <c r="R294" s="210"/>
      <c r="S294" s="210"/>
      <c r="T294" s="211"/>
      <c r="AT294" s="212" t="s">
        <v>301</v>
      </c>
      <c r="AU294" s="212" t="s">
        <v>120</v>
      </c>
      <c r="AV294" s="13" t="s">
        <v>85</v>
      </c>
      <c r="AW294" s="13" t="s">
        <v>32</v>
      </c>
      <c r="AX294" s="13" t="s">
        <v>77</v>
      </c>
      <c r="AY294" s="212" t="s">
        <v>292</v>
      </c>
    </row>
    <row r="295" spans="1:65" s="14" customFormat="1" ht="11.25">
      <c r="B295" s="213"/>
      <c r="C295" s="214"/>
      <c r="D295" s="204" t="s">
        <v>301</v>
      </c>
      <c r="E295" s="215" t="s">
        <v>1</v>
      </c>
      <c r="F295" s="216" t="s">
        <v>3213</v>
      </c>
      <c r="G295" s="214"/>
      <c r="H295" s="217">
        <v>2</v>
      </c>
      <c r="I295" s="218"/>
      <c r="J295" s="214"/>
      <c r="K295" s="214"/>
      <c r="L295" s="219"/>
      <c r="M295" s="220"/>
      <c r="N295" s="221"/>
      <c r="O295" s="221"/>
      <c r="P295" s="221"/>
      <c r="Q295" s="221"/>
      <c r="R295" s="221"/>
      <c r="S295" s="221"/>
      <c r="T295" s="222"/>
      <c r="AT295" s="223" t="s">
        <v>301</v>
      </c>
      <c r="AU295" s="223" t="s">
        <v>120</v>
      </c>
      <c r="AV295" s="14" t="s">
        <v>120</v>
      </c>
      <c r="AW295" s="14" t="s">
        <v>32</v>
      </c>
      <c r="AX295" s="14" t="s">
        <v>77</v>
      </c>
      <c r="AY295" s="223" t="s">
        <v>292</v>
      </c>
    </row>
    <row r="296" spans="1:65" s="15" customFormat="1" ht="11.25">
      <c r="B296" s="224"/>
      <c r="C296" s="225"/>
      <c r="D296" s="204" t="s">
        <v>301</v>
      </c>
      <c r="E296" s="226" t="s">
        <v>1</v>
      </c>
      <c r="F296" s="227" t="s">
        <v>304</v>
      </c>
      <c r="G296" s="225"/>
      <c r="H296" s="228">
        <v>2</v>
      </c>
      <c r="I296" s="229"/>
      <c r="J296" s="225"/>
      <c r="K296" s="225"/>
      <c r="L296" s="230"/>
      <c r="M296" s="231"/>
      <c r="N296" s="232"/>
      <c r="O296" s="232"/>
      <c r="P296" s="232"/>
      <c r="Q296" s="232"/>
      <c r="R296" s="232"/>
      <c r="S296" s="232"/>
      <c r="T296" s="233"/>
      <c r="AT296" s="234" t="s">
        <v>301</v>
      </c>
      <c r="AU296" s="234" t="s">
        <v>120</v>
      </c>
      <c r="AV296" s="15" t="s">
        <v>299</v>
      </c>
      <c r="AW296" s="15" t="s">
        <v>32</v>
      </c>
      <c r="AX296" s="15" t="s">
        <v>85</v>
      </c>
      <c r="AY296" s="234" t="s">
        <v>292</v>
      </c>
    </row>
    <row r="297" spans="1:65" s="2" customFormat="1" ht="78" customHeight="1">
      <c r="A297" s="35"/>
      <c r="B297" s="36"/>
      <c r="C297" s="189" t="s">
        <v>804</v>
      </c>
      <c r="D297" s="189" t="s">
        <v>294</v>
      </c>
      <c r="E297" s="190" t="s">
        <v>3214</v>
      </c>
      <c r="F297" s="191" t="s">
        <v>3215</v>
      </c>
      <c r="G297" s="192" t="s">
        <v>3216</v>
      </c>
      <c r="H297" s="193">
        <v>1</v>
      </c>
      <c r="I297" s="194"/>
      <c r="J297" s="195">
        <f>ROUND(I297*H297,2)</f>
        <v>0</v>
      </c>
      <c r="K297" s="191" t="s">
        <v>1</v>
      </c>
      <c r="L297" s="40"/>
      <c r="M297" s="196" t="s">
        <v>1</v>
      </c>
      <c r="N297" s="197" t="s">
        <v>43</v>
      </c>
      <c r="O297" s="72"/>
      <c r="P297" s="198">
        <f>O297*H297</f>
        <v>0</v>
      </c>
      <c r="Q297" s="198">
        <v>0</v>
      </c>
      <c r="R297" s="198">
        <f>Q297*H297</f>
        <v>0</v>
      </c>
      <c r="S297" s="198">
        <v>0</v>
      </c>
      <c r="T297" s="199">
        <f>S297*H297</f>
        <v>0</v>
      </c>
      <c r="U297" s="35"/>
      <c r="V297" s="35"/>
      <c r="W297" s="35"/>
      <c r="X297" s="35"/>
      <c r="Y297" s="35"/>
      <c r="Z297" s="35"/>
      <c r="AA297" s="35"/>
      <c r="AB297" s="35"/>
      <c r="AC297" s="35"/>
      <c r="AD297" s="35"/>
      <c r="AE297" s="35"/>
      <c r="AR297" s="200" t="s">
        <v>299</v>
      </c>
      <c r="AT297" s="200" t="s">
        <v>294</v>
      </c>
      <c r="AU297" s="200" t="s">
        <v>120</v>
      </c>
      <c r="AY297" s="18" t="s">
        <v>292</v>
      </c>
      <c r="BE297" s="201">
        <f>IF(N297="základní",J297,0)</f>
        <v>0</v>
      </c>
      <c r="BF297" s="201">
        <f>IF(N297="snížená",J297,0)</f>
        <v>0</v>
      </c>
      <c r="BG297" s="201">
        <f>IF(N297="zákl. přenesená",J297,0)</f>
        <v>0</v>
      </c>
      <c r="BH297" s="201">
        <f>IF(N297="sníž. přenesená",J297,0)</f>
        <v>0</v>
      </c>
      <c r="BI297" s="201">
        <f>IF(N297="nulová",J297,0)</f>
        <v>0</v>
      </c>
      <c r="BJ297" s="18" t="s">
        <v>120</v>
      </c>
      <c r="BK297" s="201">
        <f>ROUND(I297*H297,2)</f>
        <v>0</v>
      </c>
      <c r="BL297" s="18" t="s">
        <v>299</v>
      </c>
      <c r="BM297" s="200" t="s">
        <v>3217</v>
      </c>
    </row>
    <row r="298" spans="1:65" s="14" customFormat="1" ht="11.25">
      <c r="B298" s="213"/>
      <c r="C298" s="214"/>
      <c r="D298" s="204" t="s">
        <v>301</v>
      </c>
      <c r="E298" s="215" t="s">
        <v>1</v>
      </c>
      <c r="F298" s="216" t="s">
        <v>3218</v>
      </c>
      <c r="G298" s="214"/>
      <c r="H298" s="217">
        <v>1</v>
      </c>
      <c r="I298" s="218"/>
      <c r="J298" s="214"/>
      <c r="K298" s="214"/>
      <c r="L298" s="219"/>
      <c r="M298" s="220"/>
      <c r="N298" s="221"/>
      <c r="O298" s="221"/>
      <c r="P298" s="221"/>
      <c r="Q298" s="221"/>
      <c r="R298" s="221"/>
      <c r="S298" s="221"/>
      <c r="T298" s="222"/>
      <c r="AT298" s="223" t="s">
        <v>301</v>
      </c>
      <c r="AU298" s="223" t="s">
        <v>120</v>
      </c>
      <c r="AV298" s="14" t="s">
        <v>120</v>
      </c>
      <c r="AW298" s="14" t="s">
        <v>32</v>
      </c>
      <c r="AX298" s="14" t="s">
        <v>85</v>
      </c>
      <c r="AY298" s="223" t="s">
        <v>292</v>
      </c>
    </row>
    <row r="299" spans="1:65" s="2" customFormat="1" ht="49.15" customHeight="1">
      <c r="A299" s="35"/>
      <c r="B299" s="36"/>
      <c r="C299" s="189" t="s">
        <v>812</v>
      </c>
      <c r="D299" s="189" t="s">
        <v>294</v>
      </c>
      <c r="E299" s="190" t="s">
        <v>3219</v>
      </c>
      <c r="F299" s="191" t="s">
        <v>3220</v>
      </c>
      <c r="G299" s="192" t="s">
        <v>3216</v>
      </c>
      <c r="H299" s="193">
        <v>1</v>
      </c>
      <c r="I299" s="194"/>
      <c r="J299" s="195">
        <f t="shared" ref="J299:J305" si="20">ROUND(I299*H299,2)</f>
        <v>0</v>
      </c>
      <c r="K299" s="191" t="s">
        <v>1</v>
      </c>
      <c r="L299" s="40"/>
      <c r="M299" s="196" t="s">
        <v>1</v>
      </c>
      <c r="N299" s="197" t="s">
        <v>43</v>
      </c>
      <c r="O299" s="72"/>
      <c r="P299" s="198">
        <f t="shared" ref="P299:P305" si="21">O299*H299</f>
        <v>0</v>
      </c>
      <c r="Q299" s="198">
        <v>0</v>
      </c>
      <c r="R299" s="198">
        <f t="shared" ref="R299:R305" si="22">Q299*H299</f>
        <v>0</v>
      </c>
      <c r="S299" s="198">
        <v>0</v>
      </c>
      <c r="T299" s="199">
        <f t="shared" ref="T299:T305" si="23">S299*H299</f>
        <v>0</v>
      </c>
      <c r="U299" s="35"/>
      <c r="V299" s="35"/>
      <c r="W299" s="35"/>
      <c r="X299" s="35"/>
      <c r="Y299" s="35"/>
      <c r="Z299" s="35"/>
      <c r="AA299" s="35"/>
      <c r="AB299" s="35"/>
      <c r="AC299" s="35"/>
      <c r="AD299" s="35"/>
      <c r="AE299" s="35"/>
      <c r="AR299" s="200" t="s">
        <v>299</v>
      </c>
      <c r="AT299" s="200" t="s">
        <v>294</v>
      </c>
      <c r="AU299" s="200" t="s">
        <v>120</v>
      </c>
      <c r="AY299" s="18" t="s">
        <v>292</v>
      </c>
      <c r="BE299" s="201">
        <f t="shared" ref="BE299:BE305" si="24">IF(N299="základní",J299,0)</f>
        <v>0</v>
      </c>
      <c r="BF299" s="201">
        <f t="shared" ref="BF299:BF305" si="25">IF(N299="snížená",J299,0)</f>
        <v>0</v>
      </c>
      <c r="BG299" s="201">
        <f t="shared" ref="BG299:BG305" si="26">IF(N299="zákl. přenesená",J299,0)</f>
        <v>0</v>
      </c>
      <c r="BH299" s="201">
        <f t="shared" ref="BH299:BH305" si="27">IF(N299="sníž. přenesená",J299,0)</f>
        <v>0</v>
      </c>
      <c r="BI299" s="201">
        <f t="shared" ref="BI299:BI305" si="28">IF(N299="nulová",J299,0)</f>
        <v>0</v>
      </c>
      <c r="BJ299" s="18" t="s">
        <v>120</v>
      </c>
      <c r="BK299" s="201">
        <f t="shared" ref="BK299:BK305" si="29">ROUND(I299*H299,2)</f>
        <v>0</v>
      </c>
      <c r="BL299" s="18" t="s">
        <v>299</v>
      </c>
      <c r="BM299" s="200" t="s">
        <v>3221</v>
      </c>
    </row>
    <row r="300" spans="1:65" s="2" customFormat="1" ht="44.25" customHeight="1">
      <c r="A300" s="35"/>
      <c r="B300" s="36"/>
      <c r="C300" s="189" t="s">
        <v>821</v>
      </c>
      <c r="D300" s="189" t="s">
        <v>294</v>
      </c>
      <c r="E300" s="190" t="s">
        <v>3222</v>
      </c>
      <c r="F300" s="191" t="s">
        <v>3223</v>
      </c>
      <c r="G300" s="192" t="s">
        <v>3216</v>
      </c>
      <c r="H300" s="193">
        <v>1</v>
      </c>
      <c r="I300" s="194"/>
      <c r="J300" s="195">
        <f t="shared" si="20"/>
        <v>0</v>
      </c>
      <c r="K300" s="191" t="s">
        <v>1</v>
      </c>
      <c r="L300" s="40"/>
      <c r="M300" s="196" t="s">
        <v>1</v>
      </c>
      <c r="N300" s="197" t="s">
        <v>43</v>
      </c>
      <c r="O300" s="72"/>
      <c r="P300" s="198">
        <f t="shared" si="21"/>
        <v>0</v>
      </c>
      <c r="Q300" s="198">
        <v>0</v>
      </c>
      <c r="R300" s="198">
        <f t="shared" si="22"/>
        <v>0</v>
      </c>
      <c r="S300" s="198">
        <v>0</v>
      </c>
      <c r="T300" s="199">
        <f t="shared" si="23"/>
        <v>0</v>
      </c>
      <c r="U300" s="35"/>
      <c r="V300" s="35"/>
      <c r="W300" s="35"/>
      <c r="X300" s="35"/>
      <c r="Y300" s="35"/>
      <c r="Z300" s="35"/>
      <c r="AA300" s="35"/>
      <c r="AB300" s="35"/>
      <c r="AC300" s="35"/>
      <c r="AD300" s="35"/>
      <c r="AE300" s="35"/>
      <c r="AR300" s="200" t="s">
        <v>299</v>
      </c>
      <c r="AT300" s="200" t="s">
        <v>294</v>
      </c>
      <c r="AU300" s="200" t="s">
        <v>120</v>
      </c>
      <c r="AY300" s="18" t="s">
        <v>292</v>
      </c>
      <c r="BE300" s="201">
        <f t="shared" si="24"/>
        <v>0</v>
      </c>
      <c r="BF300" s="201">
        <f t="shared" si="25"/>
        <v>0</v>
      </c>
      <c r="BG300" s="201">
        <f t="shared" si="26"/>
        <v>0</v>
      </c>
      <c r="BH300" s="201">
        <f t="shared" si="27"/>
        <v>0</v>
      </c>
      <c r="BI300" s="201">
        <f t="shared" si="28"/>
        <v>0</v>
      </c>
      <c r="BJ300" s="18" t="s">
        <v>120</v>
      </c>
      <c r="BK300" s="201">
        <f t="shared" si="29"/>
        <v>0</v>
      </c>
      <c r="BL300" s="18" t="s">
        <v>299</v>
      </c>
      <c r="BM300" s="200" t="s">
        <v>3224</v>
      </c>
    </row>
    <row r="301" spans="1:65" s="2" customFormat="1" ht="44.25" customHeight="1">
      <c r="A301" s="35"/>
      <c r="B301" s="36"/>
      <c r="C301" s="189" t="s">
        <v>825</v>
      </c>
      <c r="D301" s="189" t="s">
        <v>294</v>
      </c>
      <c r="E301" s="190" t="s">
        <v>3225</v>
      </c>
      <c r="F301" s="191" t="s">
        <v>3226</v>
      </c>
      <c r="G301" s="192" t="s">
        <v>3216</v>
      </c>
      <c r="H301" s="193">
        <v>8</v>
      </c>
      <c r="I301" s="194"/>
      <c r="J301" s="195">
        <f t="shared" si="20"/>
        <v>0</v>
      </c>
      <c r="K301" s="191" t="s">
        <v>1</v>
      </c>
      <c r="L301" s="40"/>
      <c r="M301" s="196" t="s">
        <v>1</v>
      </c>
      <c r="N301" s="197" t="s">
        <v>43</v>
      </c>
      <c r="O301" s="72"/>
      <c r="P301" s="198">
        <f t="shared" si="21"/>
        <v>0</v>
      </c>
      <c r="Q301" s="198">
        <v>0</v>
      </c>
      <c r="R301" s="198">
        <f t="shared" si="22"/>
        <v>0</v>
      </c>
      <c r="S301" s="198">
        <v>0</v>
      </c>
      <c r="T301" s="199">
        <f t="shared" si="23"/>
        <v>0</v>
      </c>
      <c r="U301" s="35"/>
      <c r="V301" s="35"/>
      <c r="W301" s="35"/>
      <c r="X301" s="35"/>
      <c r="Y301" s="35"/>
      <c r="Z301" s="35"/>
      <c r="AA301" s="35"/>
      <c r="AB301" s="35"/>
      <c r="AC301" s="35"/>
      <c r="AD301" s="35"/>
      <c r="AE301" s="35"/>
      <c r="AR301" s="200" t="s">
        <v>299</v>
      </c>
      <c r="AT301" s="200" t="s">
        <v>294</v>
      </c>
      <c r="AU301" s="200" t="s">
        <v>120</v>
      </c>
      <c r="AY301" s="18" t="s">
        <v>292</v>
      </c>
      <c r="BE301" s="201">
        <f t="shared" si="24"/>
        <v>0</v>
      </c>
      <c r="BF301" s="201">
        <f t="shared" si="25"/>
        <v>0</v>
      </c>
      <c r="BG301" s="201">
        <f t="shared" si="26"/>
        <v>0</v>
      </c>
      <c r="BH301" s="201">
        <f t="shared" si="27"/>
        <v>0</v>
      </c>
      <c r="BI301" s="201">
        <f t="shared" si="28"/>
        <v>0</v>
      </c>
      <c r="BJ301" s="18" t="s">
        <v>120</v>
      </c>
      <c r="BK301" s="201">
        <f t="shared" si="29"/>
        <v>0</v>
      </c>
      <c r="BL301" s="18" t="s">
        <v>299</v>
      </c>
      <c r="BM301" s="200" t="s">
        <v>3227</v>
      </c>
    </row>
    <row r="302" spans="1:65" s="2" customFormat="1" ht="44.25" customHeight="1">
      <c r="A302" s="35"/>
      <c r="B302" s="36"/>
      <c r="C302" s="189" t="s">
        <v>829</v>
      </c>
      <c r="D302" s="189" t="s">
        <v>294</v>
      </c>
      <c r="E302" s="190" t="s">
        <v>3228</v>
      </c>
      <c r="F302" s="191" t="s">
        <v>3229</v>
      </c>
      <c r="G302" s="192" t="s">
        <v>3216</v>
      </c>
      <c r="H302" s="193">
        <v>3</v>
      </c>
      <c r="I302" s="194"/>
      <c r="J302" s="195">
        <f t="shared" si="20"/>
        <v>0</v>
      </c>
      <c r="K302" s="191" t="s">
        <v>1</v>
      </c>
      <c r="L302" s="40"/>
      <c r="M302" s="196" t="s">
        <v>1</v>
      </c>
      <c r="N302" s="197" t="s">
        <v>43</v>
      </c>
      <c r="O302" s="72"/>
      <c r="P302" s="198">
        <f t="shared" si="21"/>
        <v>0</v>
      </c>
      <c r="Q302" s="198">
        <v>0</v>
      </c>
      <c r="R302" s="198">
        <f t="shared" si="22"/>
        <v>0</v>
      </c>
      <c r="S302" s="198">
        <v>0</v>
      </c>
      <c r="T302" s="199">
        <f t="shared" si="23"/>
        <v>0</v>
      </c>
      <c r="U302" s="35"/>
      <c r="V302" s="35"/>
      <c r="W302" s="35"/>
      <c r="X302" s="35"/>
      <c r="Y302" s="35"/>
      <c r="Z302" s="35"/>
      <c r="AA302" s="35"/>
      <c r="AB302" s="35"/>
      <c r="AC302" s="35"/>
      <c r="AD302" s="35"/>
      <c r="AE302" s="35"/>
      <c r="AR302" s="200" t="s">
        <v>299</v>
      </c>
      <c r="AT302" s="200" t="s">
        <v>294</v>
      </c>
      <c r="AU302" s="200" t="s">
        <v>120</v>
      </c>
      <c r="AY302" s="18" t="s">
        <v>292</v>
      </c>
      <c r="BE302" s="201">
        <f t="shared" si="24"/>
        <v>0</v>
      </c>
      <c r="BF302" s="201">
        <f t="shared" si="25"/>
        <v>0</v>
      </c>
      <c r="BG302" s="201">
        <f t="shared" si="26"/>
        <v>0</v>
      </c>
      <c r="BH302" s="201">
        <f t="shared" si="27"/>
        <v>0</v>
      </c>
      <c r="BI302" s="201">
        <f t="shared" si="28"/>
        <v>0</v>
      </c>
      <c r="BJ302" s="18" t="s">
        <v>120</v>
      </c>
      <c r="BK302" s="201">
        <f t="shared" si="29"/>
        <v>0</v>
      </c>
      <c r="BL302" s="18" t="s">
        <v>299</v>
      </c>
      <c r="BM302" s="200" t="s">
        <v>3230</v>
      </c>
    </row>
    <row r="303" spans="1:65" s="2" customFormat="1" ht="44.25" customHeight="1">
      <c r="A303" s="35"/>
      <c r="B303" s="36"/>
      <c r="C303" s="189" t="s">
        <v>833</v>
      </c>
      <c r="D303" s="189" t="s">
        <v>294</v>
      </c>
      <c r="E303" s="190" t="s">
        <v>3231</v>
      </c>
      <c r="F303" s="191" t="s">
        <v>3232</v>
      </c>
      <c r="G303" s="192" t="s">
        <v>3216</v>
      </c>
      <c r="H303" s="193">
        <v>1</v>
      </c>
      <c r="I303" s="194"/>
      <c r="J303" s="195">
        <f t="shared" si="20"/>
        <v>0</v>
      </c>
      <c r="K303" s="191" t="s">
        <v>1</v>
      </c>
      <c r="L303" s="40"/>
      <c r="M303" s="196" t="s">
        <v>1</v>
      </c>
      <c r="N303" s="197" t="s">
        <v>43</v>
      </c>
      <c r="O303" s="72"/>
      <c r="P303" s="198">
        <f t="shared" si="21"/>
        <v>0</v>
      </c>
      <c r="Q303" s="198">
        <v>0</v>
      </c>
      <c r="R303" s="198">
        <f t="shared" si="22"/>
        <v>0</v>
      </c>
      <c r="S303" s="198">
        <v>0</v>
      </c>
      <c r="T303" s="199">
        <f t="shared" si="23"/>
        <v>0</v>
      </c>
      <c r="U303" s="35"/>
      <c r="V303" s="35"/>
      <c r="W303" s="35"/>
      <c r="X303" s="35"/>
      <c r="Y303" s="35"/>
      <c r="Z303" s="35"/>
      <c r="AA303" s="35"/>
      <c r="AB303" s="35"/>
      <c r="AC303" s="35"/>
      <c r="AD303" s="35"/>
      <c r="AE303" s="35"/>
      <c r="AR303" s="200" t="s">
        <v>299</v>
      </c>
      <c r="AT303" s="200" t="s">
        <v>294</v>
      </c>
      <c r="AU303" s="200" t="s">
        <v>120</v>
      </c>
      <c r="AY303" s="18" t="s">
        <v>292</v>
      </c>
      <c r="BE303" s="201">
        <f t="shared" si="24"/>
        <v>0</v>
      </c>
      <c r="BF303" s="201">
        <f t="shared" si="25"/>
        <v>0</v>
      </c>
      <c r="BG303" s="201">
        <f t="shared" si="26"/>
        <v>0</v>
      </c>
      <c r="BH303" s="201">
        <f t="shared" si="27"/>
        <v>0</v>
      </c>
      <c r="BI303" s="201">
        <f t="shared" si="28"/>
        <v>0</v>
      </c>
      <c r="BJ303" s="18" t="s">
        <v>120</v>
      </c>
      <c r="BK303" s="201">
        <f t="shared" si="29"/>
        <v>0</v>
      </c>
      <c r="BL303" s="18" t="s">
        <v>299</v>
      </c>
      <c r="BM303" s="200" t="s">
        <v>3233</v>
      </c>
    </row>
    <row r="304" spans="1:65" s="2" customFormat="1" ht="44.25" customHeight="1">
      <c r="A304" s="35"/>
      <c r="B304" s="36"/>
      <c r="C304" s="189" t="s">
        <v>839</v>
      </c>
      <c r="D304" s="189" t="s">
        <v>294</v>
      </c>
      <c r="E304" s="190" t="s">
        <v>3234</v>
      </c>
      <c r="F304" s="191" t="s">
        <v>3235</v>
      </c>
      <c r="G304" s="192" t="s">
        <v>3216</v>
      </c>
      <c r="H304" s="193">
        <v>1</v>
      </c>
      <c r="I304" s="194"/>
      <c r="J304" s="195">
        <f t="shared" si="20"/>
        <v>0</v>
      </c>
      <c r="K304" s="191" t="s">
        <v>1</v>
      </c>
      <c r="L304" s="40"/>
      <c r="M304" s="196" t="s">
        <v>1</v>
      </c>
      <c r="N304" s="197" t="s">
        <v>43</v>
      </c>
      <c r="O304" s="72"/>
      <c r="P304" s="198">
        <f t="shared" si="21"/>
        <v>0</v>
      </c>
      <c r="Q304" s="198">
        <v>0</v>
      </c>
      <c r="R304" s="198">
        <f t="shared" si="22"/>
        <v>0</v>
      </c>
      <c r="S304" s="198">
        <v>0</v>
      </c>
      <c r="T304" s="199">
        <f t="shared" si="23"/>
        <v>0</v>
      </c>
      <c r="U304" s="35"/>
      <c r="V304" s="35"/>
      <c r="W304" s="35"/>
      <c r="X304" s="35"/>
      <c r="Y304" s="35"/>
      <c r="Z304" s="35"/>
      <c r="AA304" s="35"/>
      <c r="AB304" s="35"/>
      <c r="AC304" s="35"/>
      <c r="AD304" s="35"/>
      <c r="AE304" s="35"/>
      <c r="AR304" s="200" t="s">
        <v>299</v>
      </c>
      <c r="AT304" s="200" t="s">
        <v>294</v>
      </c>
      <c r="AU304" s="200" t="s">
        <v>120</v>
      </c>
      <c r="AY304" s="18" t="s">
        <v>292</v>
      </c>
      <c r="BE304" s="201">
        <f t="shared" si="24"/>
        <v>0</v>
      </c>
      <c r="BF304" s="201">
        <f t="shared" si="25"/>
        <v>0</v>
      </c>
      <c r="BG304" s="201">
        <f t="shared" si="26"/>
        <v>0</v>
      </c>
      <c r="BH304" s="201">
        <f t="shared" si="27"/>
        <v>0</v>
      </c>
      <c r="BI304" s="201">
        <f t="shared" si="28"/>
        <v>0</v>
      </c>
      <c r="BJ304" s="18" t="s">
        <v>120</v>
      </c>
      <c r="BK304" s="201">
        <f t="shared" si="29"/>
        <v>0</v>
      </c>
      <c r="BL304" s="18" t="s">
        <v>299</v>
      </c>
      <c r="BM304" s="200" t="s">
        <v>3236</v>
      </c>
    </row>
    <row r="305" spans="1:65" s="2" customFormat="1" ht="55.5" customHeight="1">
      <c r="A305" s="35"/>
      <c r="B305" s="36"/>
      <c r="C305" s="189" t="s">
        <v>845</v>
      </c>
      <c r="D305" s="189" t="s">
        <v>294</v>
      </c>
      <c r="E305" s="190" t="s">
        <v>3237</v>
      </c>
      <c r="F305" s="191" t="s">
        <v>3238</v>
      </c>
      <c r="G305" s="192" t="s">
        <v>3216</v>
      </c>
      <c r="H305" s="193">
        <v>4</v>
      </c>
      <c r="I305" s="194"/>
      <c r="J305" s="195">
        <f t="shared" si="20"/>
        <v>0</v>
      </c>
      <c r="K305" s="191" t="s">
        <v>1</v>
      </c>
      <c r="L305" s="40"/>
      <c r="M305" s="196" t="s">
        <v>1</v>
      </c>
      <c r="N305" s="197" t="s">
        <v>43</v>
      </c>
      <c r="O305" s="72"/>
      <c r="P305" s="198">
        <f t="shared" si="21"/>
        <v>0</v>
      </c>
      <c r="Q305" s="198">
        <v>0</v>
      </c>
      <c r="R305" s="198">
        <f t="shared" si="22"/>
        <v>0</v>
      </c>
      <c r="S305" s="198">
        <v>0</v>
      </c>
      <c r="T305" s="199">
        <f t="shared" si="23"/>
        <v>0</v>
      </c>
      <c r="U305" s="35"/>
      <c r="V305" s="35"/>
      <c r="W305" s="35"/>
      <c r="X305" s="35"/>
      <c r="Y305" s="35"/>
      <c r="Z305" s="35"/>
      <c r="AA305" s="35"/>
      <c r="AB305" s="35"/>
      <c r="AC305" s="35"/>
      <c r="AD305" s="35"/>
      <c r="AE305" s="35"/>
      <c r="AR305" s="200" t="s">
        <v>299</v>
      </c>
      <c r="AT305" s="200" t="s">
        <v>294</v>
      </c>
      <c r="AU305" s="200" t="s">
        <v>120</v>
      </c>
      <c r="AY305" s="18" t="s">
        <v>292</v>
      </c>
      <c r="BE305" s="201">
        <f t="shared" si="24"/>
        <v>0</v>
      </c>
      <c r="BF305" s="201">
        <f t="shared" si="25"/>
        <v>0</v>
      </c>
      <c r="BG305" s="201">
        <f t="shared" si="26"/>
        <v>0</v>
      </c>
      <c r="BH305" s="201">
        <f t="shared" si="27"/>
        <v>0</v>
      </c>
      <c r="BI305" s="201">
        <f t="shared" si="28"/>
        <v>0</v>
      </c>
      <c r="BJ305" s="18" t="s">
        <v>120</v>
      </c>
      <c r="BK305" s="201">
        <f t="shared" si="29"/>
        <v>0</v>
      </c>
      <c r="BL305" s="18" t="s">
        <v>299</v>
      </c>
      <c r="BM305" s="200" t="s">
        <v>3239</v>
      </c>
    </row>
    <row r="306" spans="1:65" s="14" customFormat="1" ht="11.25">
      <c r="B306" s="213"/>
      <c r="C306" s="214"/>
      <c r="D306" s="204" t="s">
        <v>301</v>
      </c>
      <c r="E306" s="215" t="s">
        <v>1</v>
      </c>
      <c r="F306" s="216" t="s">
        <v>3240</v>
      </c>
      <c r="G306" s="214"/>
      <c r="H306" s="217">
        <v>1</v>
      </c>
      <c r="I306" s="218"/>
      <c r="J306" s="214"/>
      <c r="K306" s="214"/>
      <c r="L306" s="219"/>
      <c r="M306" s="220"/>
      <c r="N306" s="221"/>
      <c r="O306" s="221"/>
      <c r="P306" s="221"/>
      <c r="Q306" s="221"/>
      <c r="R306" s="221"/>
      <c r="S306" s="221"/>
      <c r="T306" s="222"/>
      <c r="AT306" s="223" t="s">
        <v>301</v>
      </c>
      <c r="AU306" s="223" t="s">
        <v>120</v>
      </c>
      <c r="AV306" s="14" t="s">
        <v>120</v>
      </c>
      <c r="AW306" s="14" t="s">
        <v>32</v>
      </c>
      <c r="AX306" s="14" t="s">
        <v>77</v>
      </c>
      <c r="AY306" s="223" t="s">
        <v>292</v>
      </c>
    </row>
    <row r="307" spans="1:65" s="14" customFormat="1" ht="11.25">
      <c r="B307" s="213"/>
      <c r="C307" s="214"/>
      <c r="D307" s="204" t="s">
        <v>301</v>
      </c>
      <c r="E307" s="215" t="s">
        <v>1</v>
      </c>
      <c r="F307" s="216" t="s">
        <v>3241</v>
      </c>
      <c r="G307" s="214"/>
      <c r="H307" s="217">
        <v>1</v>
      </c>
      <c r="I307" s="218"/>
      <c r="J307" s="214"/>
      <c r="K307" s="214"/>
      <c r="L307" s="219"/>
      <c r="M307" s="220"/>
      <c r="N307" s="221"/>
      <c r="O307" s="221"/>
      <c r="P307" s="221"/>
      <c r="Q307" s="221"/>
      <c r="R307" s="221"/>
      <c r="S307" s="221"/>
      <c r="T307" s="222"/>
      <c r="AT307" s="223" t="s">
        <v>301</v>
      </c>
      <c r="AU307" s="223" t="s">
        <v>120</v>
      </c>
      <c r="AV307" s="14" t="s">
        <v>120</v>
      </c>
      <c r="AW307" s="14" t="s">
        <v>32</v>
      </c>
      <c r="AX307" s="14" t="s">
        <v>77</v>
      </c>
      <c r="AY307" s="223" t="s">
        <v>292</v>
      </c>
    </row>
    <row r="308" spans="1:65" s="14" customFormat="1" ht="11.25">
      <c r="B308" s="213"/>
      <c r="C308" s="214"/>
      <c r="D308" s="204" t="s">
        <v>301</v>
      </c>
      <c r="E308" s="215" t="s">
        <v>1</v>
      </c>
      <c r="F308" s="216" t="s">
        <v>3242</v>
      </c>
      <c r="G308" s="214"/>
      <c r="H308" s="217">
        <v>1</v>
      </c>
      <c r="I308" s="218"/>
      <c r="J308" s="214"/>
      <c r="K308" s="214"/>
      <c r="L308" s="219"/>
      <c r="M308" s="220"/>
      <c r="N308" s="221"/>
      <c r="O308" s="221"/>
      <c r="P308" s="221"/>
      <c r="Q308" s="221"/>
      <c r="R308" s="221"/>
      <c r="S308" s="221"/>
      <c r="T308" s="222"/>
      <c r="AT308" s="223" t="s">
        <v>301</v>
      </c>
      <c r="AU308" s="223" t="s">
        <v>120</v>
      </c>
      <c r="AV308" s="14" t="s">
        <v>120</v>
      </c>
      <c r="AW308" s="14" t="s">
        <v>32</v>
      </c>
      <c r="AX308" s="14" t="s">
        <v>77</v>
      </c>
      <c r="AY308" s="223" t="s">
        <v>292</v>
      </c>
    </row>
    <row r="309" spans="1:65" s="14" customFormat="1" ht="11.25">
      <c r="B309" s="213"/>
      <c r="C309" s="214"/>
      <c r="D309" s="204" t="s">
        <v>301</v>
      </c>
      <c r="E309" s="215" t="s">
        <v>1</v>
      </c>
      <c r="F309" s="216" t="s">
        <v>3243</v>
      </c>
      <c r="G309" s="214"/>
      <c r="H309" s="217">
        <v>1</v>
      </c>
      <c r="I309" s="218"/>
      <c r="J309" s="214"/>
      <c r="K309" s="214"/>
      <c r="L309" s="219"/>
      <c r="M309" s="220"/>
      <c r="N309" s="221"/>
      <c r="O309" s="221"/>
      <c r="P309" s="221"/>
      <c r="Q309" s="221"/>
      <c r="R309" s="221"/>
      <c r="S309" s="221"/>
      <c r="T309" s="222"/>
      <c r="AT309" s="223" t="s">
        <v>301</v>
      </c>
      <c r="AU309" s="223" t="s">
        <v>120</v>
      </c>
      <c r="AV309" s="14" t="s">
        <v>120</v>
      </c>
      <c r="AW309" s="14" t="s">
        <v>32</v>
      </c>
      <c r="AX309" s="14" t="s">
        <v>77</v>
      </c>
      <c r="AY309" s="223" t="s">
        <v>292</v>
      </c>
    </row>
    <row r="310" spans="1:65" s="15" customFormat="1" ht="11.25">
      <c r="B310" s="224"/>
      <c r="C310" s="225"/>
      <c r="D310" s="204" t="s">
        <v>301</v>
      </c>
      <c r="E310" s="226" t="s">
        <v>1</v>
      </c>
      <c r="F310" s="227" t="s">
        <v>304</v>
      </c>
      <c r="G310" s="225"/>
      <c r="H310" s="228">
        <v>4</v>
      </c>
      <c r="I310" s="229"/>
      <c r="J310" s="225"/>
      <c r="K310" s="225"/>
      <c r="L310" s="230"/>
      <c r="M310" s="231"/>
      <c r="N310" s="232"/>
      <c r="O310" s="232"/>
      <c r="P310" s="232"/>
      <c r="Q310" s="232"/>
      <c r="R310" s="232"/>
      <c r="S310" s="232"/>
      <c r="T310" s="233"/>
      <c r="AT310" s="234" t="s">
        <v>301</v>
      </c>
      <c r="AU310" s="234" t="s">
        <v>120</v>
      </c>
      <c r="AV310" s="15" t="s">
        <v>299</v>
      </c>
      <c r="AW310" s="15" t="s">
        <v>32</v>
      </c>
      <c r="AX310" s="15" t="s">
        <v>85</v>
      </c>
      <c r="AY310" s="234" t="s">
        <v>292</v>
      </c>
    </row>
    <row r="311" spans="1:65" s="12" customFormat="1" ht="25.9" customHeight="1">
      <c r="B311" s="173"/>
      <c r="C311" s="174"/>
      <c r="D311" s="175" t="s">
        <v>76</v>
      </c>
      <c r="E311" s="176" t="s">
        <v>1494</v>
      </c>
      <c r="F311" s="176" t="s">
        <v>1495</v>
      </c>
      <c r="G311" s="174"/>
      <c r="H311" s="174"/>
      <c r="I311" s="177"/>
      <c r="J311" s="178">
        <f>BK311</f>
        <v>0</v>
      </c>
      <c r="K311" s="174"/>
      <c r="L311" s="179"/>
      <c r="M311" s="180"/>
      <c r="N311" s="181"/>
      <c r="O311" s="181"/>
      <c r="P311" s="182">
        <f>P312+SUM(P313:P324)+P327+P335+P556+P613+P619</f>
        <v>0</v>
      </c>
      <c r="Q311" s="181"/>
      <c r="R311" s="182">
        <f>R312+SUM(R313:R324)+R327+R335+R556+R613+R619</f>
        <v>137.65954357999999</v>
      </c>
      <c r="S311" s="181"/>
      <c r="T311" s="183">
        <f>T312+SUM(T313:T324)+T327+T335+T556+T613+T619</f>
        <v>0</v>
      </c>
      <c r="AR311" s="184" t="s">
        <v>120</v>
      </c>
      <c r="AT311" s="185" t="s">
        <v>76</v>
      </c>
      <c r="AU311" s="185" t="s">
        <v>77</v>
      </c>
      <c r="AY311" s="184" t="s">
        <v>292</v>
      </c>
      <c r="BK311" s="186">
        <f>BK312+SUM(BK313:BK324)+BK327+BK335+BK556+BK613+BK619</f>
        <v>0</v>
      </c>
    </row>
    <row r="312" spans="1:65" s="2" customFormat="1" ht="24.2" customHeight="1">
      <c r="A312" s="35"/>
      <c r="B312" s="36"/>
      <c r="C312" s="189" t="s">
        <v>852</v>
      </c>
      <c r="D312" s="189" t="s">
        <v>294</v>
      </c>
      <c r="E312" s="190" t="s">
        <v>3244</v>
      </c>
      <c r="F312" s="191" t="s">
        <v>3245</v>
      </c>
      <c r="G312" s="192" t="s">
        <v>297</v>
      </c>
      <c r="H312" s="193">
        <v>621.20600000000002</v>
      </c>
      <c r="I312" s="194"/>
      <c r="J312" s="195">
        <f>ROUND(I312*H312,2)</f>
        <v>0</v>
      </c>
      <c r="K312" s="191" t="s">
        <v>1</v>
      </c>
      <c r="L312" s="40"/>
      <c r="M312" s="196" t="s">
        <v>1</v>
      </c>
      <c r="N312" s="197" t="s">
        <v>43</v>
      </c>
      <c r="O312" s="72"/>
      <c r="P312" s="198">
        <f>O312*H312</f>
        <v>0</v>
      </c>
      <c r="Q312" s="198">
        <v>0</v>
      </c>
      <c r="R312" s="198">
        <f>Q312*H312</f>
        <v>0</v>
      </c>
      <c r="S312" s="198">
        <v>0</v>
      </c>
      <c r="T312" s="199">
        <f>S312*H312</f>
        <v>0</v>
      </c>
      <c r="U312" s="35"/>
      <c r="V312" s="35"/>
      <c r="W312" s="35"/>
      <c r="X312" s="35"/>
      <c r="Y312" s="35"/>
      <c r="Z312" s="35"/>
      <c r="AA312" s="35"/>
      <c r="AB312" s="35"/>
      <c r="AC312" s="35"/>
      <c r="AD312" s="35"/>
      <c r="AE312" s="35"/>
      <c r="AR312" s="200" t="s">
        <v>438</v>
      </c>
      <c r="AT312" s="200" t="s">
        <v>294</v>
      </c>
      <c r="AU312" s="200" t="s">
        <v>85</v>
      </c>
      <c r="AY312" s="18" t="s">
        <v>292</v>
      </c>
      <c r="BE312" s="201">
        <f>IF(N312="základní",J312,0)</f>
        <v>0</v>
      </c>
      <c r="BF312" s="201">
        <f>IF(N312="snížená",J312,0)</f>
        <v>0</v>
      </c>
      <c r="BG312" s="201">
        <f>IF(N312="zákl. přenesená",J312,0)</f>
        <v>0</v>
      </c>
      <c r="BH312" s="201">
        <f>IF(N312="sníž. přenesená",J312,0)</f>
        <v>0</v>
      </c>
      <c r="BI312" s="201">
        <f>IF(N312="nulová",J312,0)</f>
        <v>0</v>
      </c>
      <c r="BJ312" s="18" t="s">
        <v>120</v>
      </c>
      <c r="BK312" s="201">
        <f>ROUND(I312*H312,2)</f>
        <v>0</v>
      </c>
      <c r="BL312" s="18" t="s">
        <v>438</v>
      </c>
      <c r="BM312" s="200" t="s">
        <v>3246</v>
      </c>
    </row>
    <row r="313" spans="1:65" s="13" customFormat="1" ht="11.25">
      <c r="B313" s="202"/>
      <c r="C313" s="203"/>
      <c r="D313" s="204" t="s">
        <v>301</v>
      </c>
      <c r="E313" s="205" t="s">
        <v>1</v>
      </c>
      <c r="F313" s="206" t="s">
        <v>3247</v>
      </c>
      <c r="G313" s="203"/>
      <c r="H313" s="205" t="s">
        <v>1</v>
      </c>
      <c r="I313" s="207"/>
      <c r="J313" s="203"/>
      <c r="K313" s="203"/>
      <c r="L313" s="208"/>
      <c r="M313" s="209"/>
      <c r="N313" s="210"/>
      <c r="O313" s="210"/>
      <c r="P313" s="210"/>
      <c r="Q313" s="210"/>
      <c r="R313" s="210"/>
      <c r="S313" s="210"/>
      <c r="T313" s="211"/>
      <c r="AT313" s="212" t="s">
        <v>301</v>
      </c>
      <c r="AU313" s="212" t="s">
        <v>85</v>
      </c>
      <c r="AV313" s="13" t="s">
        <v>85</v>
      </c>
      <c r="AW313" s="13" t="s">
        <v>32</v>
      </c>
      <c r="AX313" s="13" t="s">
        <v>77</v>
      </c>
      <c r="AY313" s="212" t="s">
        <v>292</v>
      </c>
    </row>
    <row r="314" spans="1:65" s="13" customFormat="1" ht="33.75">
      <c r="B314" s="202"/>
      <c r="C314" s="203"/>
      <c r="D314" s="204" t="s">
        <v>301</v>
      </c>
      <c r="E314" s="205" t="s">
        <v>1</v>
      </c>
      <c r="F314" s="206" t="s">
        <v>3248</v>
      </c>
      <c r="G314" s="203"/>
      <c r="H314" s="205" t="s">
        <v>1</v>
      </c>
      <c r="I314" s="207"/>
      <c r="J314" s="203"/>
      <c r="K314" s="203"/>
      <c r="L314" s="208"/>
      <c r="M314" s="209"/>
      <c r="N314" s="210"/>
      <c r="O314" s="210"/>
      <c r="P314" s="210"/>
      <c r="Q314" s="210"/>
      <c r="R314" s="210"/>
      <c r="S314" s="210"/>
      <c r="T314" s="211"/>
      <c r="AT314" s="212" t="s">
        <v>301</v>
      </c>
      <c r="AU314" s="212" t="s">
        <v>85</v>
      </c>
      <c r="AV314" s="13" t="s">
        <v>85</v>
      </c>
      <c r="AW314" s="13" t="s">
        <v>32</v>
      </c>
      <c r="AX314" s="13" t="s">
        <v>77</v>
      </c>
      <c r="AY314" s="212" t="s">
        <v>292</v>
      </c>
    </row>
    <row r="315" spans="1:65" s="13" customFormat="1" ht="11.25">
      <c r="B315" s="202"/>
      <c r="C315" s="203"/>
      <c r="D315" s="204" t="s">
        <v>301</v>
      </c>
      <c r="E315" s="205" t="s">
        <v>1</v>
      </c>
      <c r="F315" s="206" t="s">
        <v>3249</v>
      </c>
      <c r="G315" s="203"/>
      <c r="H315" s="205" t="s">
        <v>1</v>
      </c>
      <c r="I315" s="207"/>
      <c r="J315" s="203"/>
      <c r="K315" s="203"/>
      <c r="L315" s="208"/>
      <c r="M315" s="209"/>
      <c r="N315" s="210"/>
      <c r="O315" s="210"/>
      <c r="P315" s="210"/>
      <c r="Q315" s="210"/>
      <c r="R315" s="210"/>
      <c r="S315" s="210"/>
      <c r="T315" s="211"/>
      <c r="AT315" s="212" t="s">
        <v>301</v>
      </c>
      <c r="AU315" s="212" t="s">
        <v>85</v>
      </c>
      <c r="AV315" s="13" t="s">
        <v>85</v>
      </c>
      <c r="AW315" s="13" t="s">
        <v>32</v>
      </c>
      <c r="AX315" s="13" t="s">
        <v>77</v>
      </c>
      <c r="AY315" s="212" t="s">
        <v>292</v>
      </c>
    </row>
    <row r="316" spans="1:65" s="13" customFormat="1" ht="11.25">
      <c r="B316" s="202"/>
      <c r="C316" s="203"/>
      <c r="D316" s="204" t="s">
        <v>301</v>
      </c>
      <c r="E316" s="205" t="s">
        <v>1</v>
      </c>
      <c r="F316" s="206" t="s">
        <v>3250</v>
      </c>
      <c r="G316" s="203"/>
      <c r="H316" s="205" t="s">
        <v>1</v>
      </c>
      <c r="I316" s="207"/>
      <c r="J316" s="203"/>
      <c r="K316" s="203"/>
      <c r="L316" s="208"/>
      <c r="M316" s="209"/>
      <c r="N316" s="210"/>
      <c r="O316" s="210"/>
      <c r="P316" s="210"/>
      <c r="Q316" s="210"/>
      <c r="R316" s="210"/>
      <c r="S316" s="210"/>
      <c r="T316" s="211"/>
      <c r="AT316" s="212" t="s">
        <v>301</v>
      </c>
      <c r="AU316" s="212" t="s">
        <v>85</v>
      </c>
      <c r="AV316" s="13" t="s">
        <v>85</v>
      </c>
      <c r="AW316" s="13" t="s">
        <v>32</v>
      </c>
      <c r="AX316" s="13" t="s">
        <v>77</v>
      </c>
      <c r="AY316" s="212" t="s">
        <v>292</v>
      </c>
    </row>
    <row r="317" spans="1:65" s="13" customFormat="1" ht="11.25">
      <c r="B317" s="202"/>
      <c r="C317" s="203"/>
      <c r="D317" s="204" t="s">
        <v>301</v>
      </c>
      <c r="E317" s="205" t="s">
        <v>1</v>
      </c>
      <c r="F317" s="206" t="s">
        <v>3251</v>
      </c>
      <c r="G317" s="203"/>
      <c r="H317" s="205" t="s">
        <v>1</v>
      </c>
      <c r="I317" s="207"/>
      <c r="J317" s="203"/>
      <c r="K317" s="203"/>
      <c r="L317" s="208"/>
      <c r="M317" s="209"/>
      <c r="N317" s="210"/>
      <c r="O317" s="210"/>
      <c r="P317" s="210"/>
      <c r="Q317" s="210"/>
      <c r="R317" s="210"/>
      <c r="S317" s="210"/>
      <c r="T317" s="211"/>
      <c r="AT317" s="212" t="s">
        <v>301</v>
      </c>
      <c r="AU317" s="212" t="s">
        <v>85</v>
      </c>
      <c r="AV317" s="13" t="s">
        <v>85</v>
      </c>
      <c r="AW317" s="13" t="s">
        <v>32</v>
      </c>
      <c r="AX317" s="13" t="s">
        <v>77</v>
      </c>
      <c r="AY317" s="212" t="s">
        <v>292</v>
      </c>
    </row>
    <row r="318" spans="1:65" s="13" customFormat="1" ht="11.25">
      <c r="B318" s="202"/>
      <c r="C318" s="203"/>
      <c r="D318" s="204" t="s">
        <v>301</v>
      </c>
      <c r="E318" s="205" t="s">
        <v>1</v>
      </c>
      <c r="F318" s="206" t="s">
        <v>3252</v>
      </c>
      <c r="G318" s="203"/>
      <c r="H318" s="205" t="s">
        <v>1</v>
      </c>
      <c r="I318" s="207"/>
      <c r="J318" s="203"/>
      <c r="K318" s="203"/>
      <c r="L318" s="208"/>
      <c r="M318" s="209"/>
      <c r="N318" s="210"/>
      <c r="O318" s="210"/>
      <c r="P318" s="210"/>
      <c r="Q318" s="210"/>
      <c r="R318" s="210"/>
      <c r="S318" s="210"/>
      <c r="T318" s="211"/>
      <c r="AT318" s="212" t="s">
        <v>301</v>
      </c>
      <c r="AU318" s="212" t="s">
        <v>85</v>
      </c>
      <c r="AV318" s="13" t="s">
        <v>85</v>
      </c>
      <c r="AW318" s="13" t="s">
        <v>32</v>
      </c>
      <c r="AX318" s="13" t="s">
        <v>77</v>
      </c>
      <c r="AY318" s="212" t="s">
        <v>292</v>
      </c>
    </row>
    <row r="319" spans="1:65" s="13" customFormat="1" ht="11.25">
      <c r="B319" s="202"/>
      <c r="C319" s="203"/>
      <c r="D319" s="204" t="s">
        <v>301</v>
      </c>
      <c r="E319" s="205" t="s">
        <v>1</v>
      </c>
      <c r="F319" s="206" t="s">
        <v>3253</v>
      </c>
      <c r="G319" s="203"/>
      <c r="H319" s="205" t="s">
        <v>1</v>
      </c>
      <c r="I319" s="207"/>
      <c r="J319" s="203"/>
      <c r="K319" s="203"/>
      <c r="L319" s="208"/>
      <c r="M319" s="209"/>
      <c r="N319" s="210"/>
      <c r="O319" s="210"/>
      <c r="P319" s="210"/>
      <c r="Q319" s="210"/>
      <c r="R319" s="210"/>
      <c r="S319" s="210"/>
      <c r="T319" s="211"/>
      <c r="AT319" s="212" t="s">
        <v>301</v>
      </c>
      <c r="AU319" s="212" t="s">
        <v>85</v>
      </c>
      <c r="AV319" s="13" t="s">
        <v>85</v>
      </c>
      <c r="AW319" s="13" t="s">
        <v>32</v>
      </c>
      <c r="AX319" s="13" t="s">
        <v>77</v>
      </c>
      <c r="AY319" s="212" t="s">
        <v>292</v>
      </c>
    </row>
    <row r="320" spans="1:65" s="14" customFormat="1" ht="33.75">
      <c r="B320" s="213"/>
      <c r="C320" s="214"/>
      <c r="D320" s="204" t="s">
        <v>301</v>
      </c>
      <c r="E320" s="215" t="s">
        <v>1</v>
      </c>
      <c r="F320" s="216" t="s">
        <v>3254</v>
      </c>
      <c r="G320" s="214"/>
      <c r="H320" s="217">
        <v>100.806</v>
      </c>
      <c r="I320" s="218"/>
      <c r="J320" s="214"/>
      <c r="K320" s="214"/>
      <c r="L320" s="219"/>
      <c r="M320" s="220"/>
      <c r="N320" s="221"/>
      <c r="O320" s="221"/>
      <c r="P320" s="221"/>
      <c r="Q320" s="221"/>
      <c r="R320" s="221"/>
      <c r="S320" s="221"/>
      <c r="T320" s="222"/>
      <c r="AT320" s="223" t="s">
        <v>301</v>
      </c>
      <c r="AU320" s="223" t="s">
        <v>85</v>
      </c>
      <c r="AV320" s="14" t="s">
        <v>120</v>
      </c>
      <c r="AW320" s="14" t="s">
        <v>32</v>
      </c>
      <c r="AX320" s="14" t="s">
        <v>77</v>
      </c>
      <c r="AY320" s="223" t="s">
        <v>292</v>
      </c>
    </row>
    <row r="321" spans="1:65" s="14" customFormat="1" ht="45">
      <c r="B321" s="213"/>
      <c r="C321" s="214"/>
      <c r="D321" s="204" t="s">
        <v>301</v>
      </c>
      <c r="E321" s="215" t="s">
        <v>1</v>
      </c>
      <c r="F321" s="216" t="s">
        <v>3255</v>
      </c>
      <c r="G321" s="214"/>
      <c r="H321" s="217">
        <v>416.86599999999999</v>
      </c>
      <c r="I321" s="218"/>
      <c r="J321" s="214"/>
      <c r="K321" s="214"/>
      <c r="L321" s="219"/>
      <c r="M321" s="220"/>
      <c r="N321" s="221"/>
      <c r="O321" s="221"/>
      <c r="P321" s="221"/>
      <c r="Q321" s="221"/>
      <c r="R321" s="221"/>
      <c r="S321" s="221"/>
      <c r="T321" s="222"/>
      <c r="AT321" s="223" t="s">
        <v>301</v>
      </c>
      <c r="AU321" s="223" t="s">
        <v>85</v>
      </c>
      <c r="AV321" s="14" t="s">
        <v>120</v>
      </c>
      <c r="AW321" s="14" t="s">
        <v>32</v>
      </c>
      <c r="AX321" s="14" t="s">
        <v>77</v>
      </c>
      <c r="AY321" s="223" t="s">
        <v>292</v>
      </c>
    </row>
    <row r="322" spans="1:65" s="15" customFormat="1" ht="11.25">
      <c r="B322" s="224"/>
      <c r="C322" s="225"/>
      <c r="D322" s="204" t="s">
        <v>301</v>
      </c>
      <c r="E322" s="226" t="s">
        <v>1</v>
      </c>
      <c r="F322" s="227" t="s">
        <v>304</v>
      </c>
      <c r="G322" s="225"/>
      <c r="H322" s="228">
        <v>517.67200000000003</v>
      </c>
      <c r="I322" s="229"/>
      <c r="J322" s="225"/>
      <c r="K322" s="225"/>
      <c r="L322" s="230"/>
      <c r="M322" s="231"/>
      <c r="N322" s="232"/>
      <c r="O322" s="232"/>
      <c r="P322" s="232"/>
      <c r="Q322" s="232"/>
      <c r="R322" s="232"/>
      <c r="S322" s="232"/>
      <c r="T322" s="233"/>
      <c r="AT322" s="234" t="s">
        <v>301</v>
      </c>
      <c r="AU322" s="234" t="s">
        <v>85</v>
      </c>
      <c r="AV322" s="15" t="s">
        <v>299</v>
      </c>
      <c r="AW322" s="15" t="s">
        <v>32</v>
      </c>
      <c r="AX322" s="15" t="s">
        <v>85</v>
      </c>
      <c r="AY322" s="234" t="s">
        <v>292</v>
      </c>
    </row>
    <row r="323" spans="1:65" s="14" customFormat="1" ht="11.25">
      <c r="B323" s="213"/>
      <c r="C323" s="214"/>
      <c r="D323" s="204" t="s">
        <v>301</v>
      </c>
      <c r="E323" s="214"/>
      <c r="F323" s="216" t="s">
        <v>3256</v>
      </c>
      <c r="G323" s="214"/>
      <c r="H323" s="217">
        <v>621.20600000000002</v>
      </c>
      <c r="I323" s="218"/>
      <c r="J323" s="214"/>
      <c r="K323" s="214"/>
      <c r="L323" s="219"/>
      <c r="M323" s="220"/>
      <c r="N323" s="221"/>
      <c r="O323" s="221"/>
      <c r="P323" s="221"/>
      <c r="Q323" s="221"/>
      <c r="R323" s="221"/>
      <c r="S323" s="221"/>
      <c r="T323" s="222"/>
      <c r="AT323" s="223" t="s">
        <v>301</v>
      </c>
      <c r="AU323" s="223" t="s">
        <v>85</v>
      </c>
      <c r="AV323" s="14" t="s">
        <v>120</v>
      </c>
      <c r="AW323" s="14" t="s">
        <v>4</v>
      </c>
      <c r="AX323" s="14" t="s">
        <v>85</v>
      </c>
      <c r="AY323" s="223" t="s">
        <v>292</v>
      </c>
    </row>
    <row r="324" spans="1:65" s="12" customFormat="1" ht="22.9" customHeight="1">
      <c r="B324" s="173"/>
      <c r="C324" s="174"/>
      <c r="D324" s="175" t="s">
        <v>76</v>
      </c>
      <c r="E324" s="187" t="s">
        <v>1777</v>
      </c>
      <c r="F324" s="187" t="s">
        <v>1778</v>
      </c>
      <c r="G324" s="174"/>
      <c r="H324" s="174"/>
      <c r="I324" s="177"/>
      <c r="J324" s="188">
        <f>BK324</f>
        <v>0</v>
      </c>
      <c r="K324" s="174"/>
      <c r="L324" s="179"/>
      <c r="M324" s="180"/>
      <c r="N324" s="181"/>
      <c r="O324" s="181"/>
      <c r="P324" s="182">
        <f>SUM(P325:P326)</f>
        <v>0</v>
      </c>
      <c r="Q324" s="181"/>
      <c r="R324" s="182">
        <f>SUM(R325:R326)</f>
        <v>15.510567999999999</v>
      </c>
      <c r="S324" s="181"/>
      <c r="T324" s="183">
        <f>SUM(T325:T326)</f>
        <v>0</v>
      </c>
      <c r="AR324" s="184" t="s">
        <v>120</v>
      </c>
      <c r="AT324" s="185" t="s">
        <v>76</v>
      </c>
      <c r="AU324" s="185" t="s">
        <v>85</v>
      </c>
      <c r="AY324" s="184" t="s">
        <v>292</v>
      </c>
      <c r="BK324" s="186">
        <f>SUM(BK325:BK326)</f>
        <v>0</v>
      </c>
    </row>
    <row r="325" spans="1:65" s="2" customFormat="1" ht="24.2" customHeight="1">
      <c r="A325" s="35"/>
      <c r="B325" s="36"/>
      <c r="C325" s="246" t="s">
        <v>862</v>
      </c>
      <c r="D325" s="246" t="s">
        <v>626</v>
      </c>
      <c r="E325" s="247" t="s">
        <v>3257</v>
      </c>
      <c r="F325" s="248" t="s">
        <v>3258</v>
      </c>
      <c r="G325" s="249" t="s">
        <v>297</v>
      </c>
      <c r="H325" s="250">
        <v>3877.6419999999998</v>
      </c>
      <c r="I325" s="251"/>
      <c r="J325" s="252">
        <f>ROUND(I325*H325,2)</f>
        <v>0</v>
      </c>
      <c r="K325" s="248" t="s">
        <v>1</v>
      </c>
      <c r="L325" s="253"/>
      <c r="M325" s="254" t="s">
        <v>1</v>
      </c>
      <c r="N325" s="255" t="s">
        <v>43</v>
      </c>
      <c r="O325" s="72"/>
      <c r="P325" s="198">
        <f>O325*H325</f>
        <v>0</v>
      </c>
      <c r="Q325" s="198">
        <v>4.0000000000000001E-3</v>
      </c>
      <c r="R325" s="198">
        <f>Q325*H325</f>
        <v>15.510567999999999</v>
      </c>
      <c r="S325" s="198">
        <v>0</v>
      </c>
      <c r="T325" s="199">
        <f>S325*H325</f>
        <v>0</v>
      </c>
      <c r="U325" s="35"/>
      <c r="V325" s="35"/>
      <c r="W325" s="35"/>
      <c r="X325" s="35"/>
      <c r="Y325" s="35"/>
      <c r="Z325" s="35"/>
      <c r="AA325" s="35"/>
      <c r="AB325" s="35"/>
      <c r="AC325" s="35"/>
      <c r="AD325" s="35"/>
      <c r="AE325" s="35"/>
      <c r="AR325" s="200" t="s">
        <v>573</v>
      </c>
      <c r="AT325" s="200" t="s">
        <v>626</v>
      </c>
      <c r="AU325" s="200" t="s">
        <v>120</v>
      </c>
      <c r="AY325" s="18" t="s">
        <v>292</v>
      </c>
      <c r="BE325" s="201">
        <f>IF(N325="základní",J325,0)</f>
        <v>0</v>
      </c>
      <c r="BF325" s="201">
        <f>IF(N325="snížená",J325,0)</f>
        <v>0</v>
      </c>
      <c r="BG325" s="201">
        <f>IF(N325="zákl. přenesená",J325,0)</f>
        <v>0</v>
      </c>
      <c r="BH325" s="201">
        <f>IF(N325="sníž. přenesená",J325,0)</f>
        <v>0</v>
      </c>
      <c r="BI325" s="201">
        <f>IF(N325="nulová",J325,0)</f>
        <v>0</v>
      </c>
      <c r="BJ325" s="18" t="s">
        <v>120</v>
      </c>
      <c r="BK325" s="201">
        <f>ROUND(I325*H325,2)</f>
        <v>0</v>
      </c>
      <c r="BL325" s="18" t="s">
        <v>438</v>
      </c>
      <c r="BM325" s="200" t="s">
        <v>3259</v>
      </c>
    </row>
    <row r="326" spans="1:65" s="14" customFormat="1" ht="11.25">
      <c r="B326" s="213"/>
      <c r="C326" s="214"/>
      <c r="D326" s="204" t="s">
        <v>301</v>
      </c>
      <c r="E326" s="214"/>
      <c r="F326" s="216" t="s">
        <v>1832</v>
      </c>
      <c r="G326" s="214"/>
      <c r="H326" s="217">
        <v>3877.6419999999998</v>
      </c>
      <c r="I326" s="218"/>
      <c r="J326" s="214"/>
      <c r="K326" s="214"/>
      <c r="L326" s="219"/>
      <c r="M326" s="220"/>
      <c r="N326" s="221"/>
      <c r="O326" s="221"/>
      <c r="P326" s="221"/>
      <c r="Q326" s="221"/>
      <c r="R326" s="221"/>
      <c r="S326" s="221"/>
      <c r="T326" s="222"/>
      <c r="AT326" s="223" t="s">
        <v>301</v>
      </c>
      <c r="AU326" s="223" t="s">
        <v>120</v>
      </c>
      <c r="AV326" s="14" t="s">
        <v>120</v>
      </c>
      <c r="AW326" s="14" t="s">
        <v>4</v>
      </c>
      <c r="AX326" s="14" t="s">
        <v>85</v>
      </c>
      <c r="AY326" s="223" t="s">
        <v>292</v>
      </c>
    </row>
    <row r="327" spans="1:65" s="12" customFormat="1" ht="22.9" customHeight="1">
      <c r="B327" s="173"/>
      <c r="C327" s="174"/>
      <c r="D327" s="175" t="s">
        <v>76</v>
      </c>
      <c r="E327" s="187" t="s">
        <v>1924</v>
      </c>
      <c r="F327" s="187" t="s">
        <v>1925</v>
      </c>
      <c r="G327" s="174"/>
      <c r="H327" s="174"/>
      <c r="I327" s="177"/>
      <c r="J327" s="188">
        <f>BK327</f>
        <v>0</v>
      </c>
      <c r="K327" s="174"/>
      <c r="L327" s="179"/>
      <c r="M327" s="180"/>
      <c r="N327" s="181"/>
      <c r="O327" s="181"/>
      <c r="P327" s="182">
        <f>SUM(P328:P334)</f>
        <v>0</v>
      </c>
      <c r="Q327" s="181"/>
      <c r="R327" s="182">
        <f>SUM(R328:R334)</f>
        <v>22.959773760000001</v>
      </c>
      <c r="S327" s="181"/>
      <c r="T327" s="183">
        <f>SUM(T328:T334)</f>
        <v>0</v>
      </c>
      <c r="AR327" s="184" t="s">
        <v>120</v>
      </c>
      <c r="AT327" s="185" t="s">
        <v>76</v>
      </c>
      <c r="AU327" s="185" t="s">
        <v>85</v>
      </c>
      <c r="AY327" s="184" t="s">
        <v>292</v>
      </c>
      <c r="BK327" s="186">
        <f>SUM(BK328:BK334)</f>
        <v>0</v>
      </c>
    </row>
    <row r="328" spans="1:65" s="2" customFormat="1" ht="49.15" customHeight="1">
      <c r="A328" s="35"/>
      <c r="B328" s="36"/>
      <c r="C328" s="189" t="s">
        <v>866</v>
      </c>
      <c r="D328" s="189" t="s">
        <v>294</v>
      </c>
      <c r="E328" s="190" t="s">
        <v>3260</v>
      </c>
      <c r="F328" s="191" t="s">
        <v>3261</v>
      </c>
      <c r="G328" s="192" t="s">
        <v>297</v>
      </c>
      <c r="H328" s="193">
        <v>621.20600000000002</v>
      </c>
      <c r="I328" s="194"/>
      <c r="J328" s="195">
        <f>ROUND(I328*H328,2)</f>
        <v>0</v>
      </c>
      <c r="K328" s="191" t="s">
        <v>1</v>
      </c>
      <c r="L328" s="40"/>
      <c r="M328" s="196" t="s">
        <v>1</v>
      </c>
      <c r="N328" s="197" t="s">
        <v>43</v>
      </c>
      <c r="O328" s="72"/>
      <c r="P328" s="198">
        <f>O328*H328</f>
        <v>0</v>
      </c>
      <c r="Q328" s="198">
        <v>3.696E-2</v>
      </c>
      <c r="R328" s="198">
        <f>Q328*H328</f>
        <v>22.959773760000001</v>
      </c>
      <c r="S328" s="198">
        <v>0</v>
      </c>
      <c r="T328" s="199">
        <f>S328*H328</f>
        <v>0</v>
      </c>
      <c r="U328" s="35"/>
      <c r="V328" s="35"/>
      <c r="W328" s="35"/>
      <c r="X328" s="35"/>
      <c r="Y328" s="35"/>
      <c r="Z328" s="35"/>
      <c r="AA328" s="35"/>
      <c r="AB328" s="35"/>
      <c r="AC328" s="35"/>
      <c r="AD328" s="35"/>
      <c r="AE328" s="35"/>
      <c r="AR328" s="200" t="s">
        <v>438</v>
      </c>
      <c r="AT328" s="200" t="s">
        <v>294</v>
      </c>
      <c r="AU328" s="200" t="s">
        <v>120</v>
      </c>
      <c r="AY328" s="18" t="s">
        <v>292</v>
      </c>
      <c r="BE328" s="201">
        <f>IF(N328="základní",J328,0)</f>
        <v>0</v>
      </c>
      <c r="BF328" s="201">
        <f>IF(N328="snížená",J328,0)</f>
        <v>0</v>
      </c>
      <c r="BG328" s="201">
        <f>IF(N328="zákl. přenesená",J328,0)</f>
        <v>0</v>
      </c>
      <c r="BH328" s="201">
        <f>IF(N328="sníž. přenesená",J328,0)</f>
        <v>0</v>
      </c>
      <c r="BI328" s="201">
        <f>IF(N328="nulová",J328,0)</f>
        <v>0</v>
      </c>
      <c r="BJ328" s="18" t="s">
        <v>120</v>
      </c>
      <c r="BK328" s="201">
        <f>ROUND(I328*H328,2)</f>
        <v>0</v>
      </c>
      <c r="BL328" s="18" t="s">
        <v>438</v>
      </c>
      <c r="BM328" s="200" t="s">
        <v>3262</v>
      </c>
    </row>
    <row r="329" spans="1:65" s="13" customFormat="1" ht="33.75">
      <c r="B329" s="202"/>
      <c r="C329" s="203"/>
      <c r="D329" s="204" t="s">
        <v>301</v>
      </c>
      <c r="E329" s="205" t="s">
        <v>1</v>
      </c>
      <c r="F329" s="206" t="s">
        <v>3263</v>
      </c>
      <c r="G329" s="203"/>
      <c r="H329" s="205" t="s">
        <v>1</v>
      </c>
      <c r="I329" s="207"/>
      <c r="J329" s="203"/>
      <c r="K329" s="203"/>
      <c r="L329" s="208"/>
      <c r="M329" s="209"/>
      <c r="N329" s="210"/>
      <c r="O329" s="210"/>
      <c r="P329" s="210"/>
      <c r="Q329" s="210"/>
      <c r="R329" s="210"/>
      <c r="S329" s="210"/>
      <c r="T329" s="211"/>
      <c r="AT329" s="212" t="s">
        <v>301</v>
      </c>
      <c r="AU329" s="212" t="s">
        <v>120</v>
      </c>
      <c r="AV329" s="13" t="s">
        <v>85</v>
      </c>
      <c r="AW329" s="13" t="s">
        <v>32</v>
      </c>
      <c r="AX329" s="13" t="s">
        <v>77</v>
      </c>
      <c r="AY329" s="212" t="s">
        <v>292</v>
      </c>
    </row>
    <row r="330" spans="1:65" s="13" customFormat="1" ht="11.25">
      <c r="B330" s="202"/>
      <c r="C330" s="203"/>
      <c r="D330" s="204" t="s">
        <v>301</v>
      </c>
      <c r="E330" s="205" t="s">
        <v>1</v>
      </c>
      <c r="F330" s="206" t="s">
        <v>3264</v>
      </c>
      <c r="G330" s="203"/>
      <c r="H330" s="205" t="s">
        <v>1</v>
      </c>
      <c r="I330" s="207"/>
      <c r="J330" s="203"/>
      <c r="K330" s="203"/>
      <c r="L330" s="208"/>
      <c r="M330" s="209"/>
      <c r="N330" s="210"/>
      <c r="O330" s="210"/>
      <c r="P330" s="210"/>
      <c r="Q330" s="210"/>
      <c r="R330" s="210"/>
      <c r="S330" s="210"/>
      <c r="T330" s="211"/>
      <c r="AT330" s="212" t="s">
        <v>301</v>
      </c>
      <c r="AU330" s="212" t="s">
        <v>120</v>
      </c>
      <c r="AV330" s="13" t="s">
        <v>85</v>
      </c>
      <c r="AW330" s="13" t="s">
        <v>32</v>
      </c>
      <c r="AX330" s="13" t="s">
        <v>77</v>
      </c>
      <c r="AY330" s="212" t="s">
        <v>292</v>
      </c>
    </row>
    <row r="331" spans="1:65" s="14" customFormat="1" ht="33.75">
      <c r="B331" s="213"/>
      <c r="C331" s="214"/>
      <c r="D331" s="204" t="s">
        <v>301</v>
      </c>
      <c r="E331" s="215" t="s">
        <v>1</v>
      </c>
      <c r="F331" s="216" t="s">
        <v>3254</v>
      </c>
      <c r="G331" s="214"/>
      <c r="H331" s="217">
        <v>100.806</v>
      </c>
      <c r="I331" s="218"/>
      <c r="J331" s="214"/>
      <c r="K331" s="214"/>
      <c r="L331" s="219"/>
      <c r="M331" s="220"/>
      <c r="N331" s="221"/>
      <c r="O331" s="221"/>
      <c r="P331" s="221"/>
      <c r="Q331" s="221"/>
      <c r="R331" s="221"/>
      <c r="S331" s="221"/>
      <c r="T331" s="222"/>
      <c r="AT331" s="223" t="s">
        <v>301</v>
      </c>
      <c r="AU331" s="223" t="s">
        <v>120</v>
      </c>
      <c r="AV331" s="14" t="s">
        <v>120</v>
      </c>
      <c r="AW331" s="14" t="s">
        <v>32</v>
      </c>
      <c r="AX331" s="14" t="s">
        <v>77</v>
      </c>
      <c r="AY331" s="223" t="s">
        <v>292</v>
      </c>
    </row>
    <row r="332" spans="1:65" s="14" customFormat="1" ht="45">
      <c r="B332" s="213"/>
      <c r="C332" s="214"/>
      <c r="D332" s="204" t="s">
        <v>301</v>
      </c>
      <c r="E332" s="215" t="s">
        <v>1</v>
      </c>
      <c r="F332" s="216" t="s">
        <v>3255</v>
      </c>
      <c r="G332" s="214"/>
      <c r="H332" s="217">
        <v>416.86599999999999</v>
      </c>
      <c r="I332" s="218"/>
      <c r="J332" s="214"/>
      <c r="K332" s="214"/>
      <c r="L332" s="219"/>
      <c r="M332" s="220"/>
      <c r="N332" s="221"/>
      <c r="O332" s="221"/>
      <c r="P332" s="221"/>
      <c r="Q332" s="221"/>
      <c r="R332" s="221"/>
      <c r="S332" s="221"/>
      <c r="T332" s="222"/>
      <c r="AT332" s="223" t="s">
        <v>301</v>
      </c>
      <c r="AU332" s="223" t="s">
        <v>120</v>
      </c>
      <c r="AV332" s="14" t="s">
        <v>120</v>
      </c>
      <c r="AW332" s="14" t="s">
        <v>32</v>
      </c>
      <c r="AX332" s="14" t="s">
        <v>77</v>
      </c>
      <c r="AY332" s="223" t="s">
        <v>292</v>
      </c>
    </row>
    <row r="333" spans="1:65" s="15" customFormat="1" ht="11.25">
      <c r="B333" s="224"/>
      <c r="C333" s="225"/>
      <c r="D333" s="204" t="s">
        <v>301</v>
      </c>
      <c r="E333" s="226" t="s">
        <v>3265</v>
      </c>
      <c r="F333" s="227" t="s">
        <v>304</v>
      </c>
      <c r="G333" s="225"/>
      <c r="H333" s="228">
        <v>517.67200000000003</v>
      </c>
      <c r="I333" s="229"/>
      <c r="J333" s="225"/>
      <c r="K333" s="225"/>
      <c r="L333" s="230"/>
      <c r="M333" s="231"/>
      <c r="N333" s="232"/>
      <c r="O333" s="232"/>
      <c r="P333" s="232"/>
      <c r="Q333" s="232"/>
      <c r="R333" s="232"/>
      <c r="S333" s="232"/>
      <c r="T333" s="233"/>
      <c r="AT333" s="234" t="s">
        <v>301</v>
      </c>
      <c r="AU333" s="234" t="s">
        <v>120</v>
      </c>
      <c r="AV333" s="15" t="s">
        <v>299</v>
      </c>
      <c r="AW333" s="15" t="s">
        <v>32</v>
      </c>
      <c r="AX333" s="15" t="s">
        <v>85</v>
      </c>
      <c r="AY333" s="234" t="s">
        <v>292</v>
      </c>
    </row>
    <row r="334" spans="1:65" s="14" customFormat="1" ht="11.25">
      <c r="B334" s="213"/>
      <c r="C334" s="214"/>
      <c r="D334" s="204" t="s">
        <v>301</v>
      </c>
      <c r="E334" s="214"/>
      <c r="F334" s="216" t="s">
        <v>3256</v>
      </c>
      <c r="G334" s="214"/>
      <c r="H334" s="217">
        <v>621.20600000000002</v>
      </c>
      <c r="I334" s="218"/>
      <c r="J334" s="214"/>
      <c r="K334" s="214"/>
      <c r="L334" s="219"/>
      <c r="M334" s="220"/>
      <c r="N334" s="221"/>
      <c r="O334" s="221"/>
      <c r="P334" s="221"/>
      <c r="Q334" s="221"/>
      <c r="R334" s="221"/>
      <c r="S334" s="221"/>
      <c r="T334" s="222"/>
      <c r="AT334" s="223" t="s">
        <v>301</v>
      </c>
      <c r="AU334" s="223" t="s">
        <v>120</v>
      </c>
      <c r="AV334" s="14" t="s">
        <v>120</v>
      </c>
      <c r="AW334" s="14" t="s">
        <v>4</v>
      </c>
      <c r="AX334" s="14" t="s">
        <v>85</v>
      </c>
      <c r="AY334" s="223" t="s">
        <v>292</v>
      </c>
    </row>
    <row r="335" spans="1:65" s="12" customFormat="1" ht="22.9" customHeight="1">
      <c r="B335" s="173"/>
      <c r="C335" s="174"/>
      <c r="D335" s="175" t="s">
        <v>76</v>
      </c>
      <c r="E335" s="187" t="s">
        <v>2200</v>
      </c>
      <c r="F335" s="187" t="s">
        <v>2201</v>
      </c>
      <c r="G335" s="174"/>
      <c r="H335" s="174"/>
      <c r="I335" s="177"/>
      <c r="J335" s="188">
        <f>BK335</f>
        <v>0</v>
      </c>
      <c r="K335" s="174"/>
      <c r="L335" s="179"/>
      <c r="M335" s="180"/>
      <c r="N335" s="181"/>
      <c r="O335" s="181"/>
      <c r="P335" s="182">
        <f>SUM(P336:P555)</f>
        <v>0</v>
      </c>
      <c r="Q335" s="181"/>
      <c r="R335" s="182">
        <f>SUM(R336:R555)</f>
        <v>3.6630000000000003</v>
      </c>
      <c r="S335" s="181"/>
      <c r="T335" s="183">
        <f>SUM(T336:T555)</f>
        <v>0</v>
      </c>
      <c r="AR335" s="184" t="s">
        <v>120</v>
      </c>
      <c r="AT335" s="185" t="s">
        <v>76</v>
      </c>
      <c r="AU335" s="185" t="s">
        <v>85</v>
      </c>
      <c r="AY335" s="184" t="s">
        <v>292</v>
      </c>
      <c r="BK335" s="186">
        <f>SUM(BK336:BK555)</f>
        <v>0</v>
      </c>
    </row>
    <row r="336" spans="1:65" s="2" customFormat="1" ht="62.65" customHeight="1">
      <c r="A336" s="35"/>
      <c r="B336" s="36"/>
      <c r="C336" s="246" t="s">
        <v>872</v>
      </c>
      <c r="D336" s="246" t="s">
        <v>626</v>
      </c>
      <c r="E336" s="247" t="s">
        <v>3266</v>
      </c>
      <c r="F336" s="248" t="s">
        <v>3267</v>
      </c>
      <c r="G336" s="249" t="s">
        <v>581</v>
      </c>
      <c r="H336" s="250">
        <v>1</v>
      </c>
      <c r="I336" s="251"/>
      <c r="J336" s="252">
        <f t="shared" ref="J336:J353" si="30">ROUND(I336*H336,2)</f>
        <v>0</v>
      </c>
      <c r="K336" s="248" t="s">
        <v>1</v>
      </c>
      <c r="L336" s="253"/>
      <c r="M336" s="254" t="s">
        <v>1</v>
      </c>
      <c r="N336" s="255" t="s">
        <v>43</v>
      </c>
      <c r="O336" s="72"/>
      <c r="P336" s="198">
        <f t="shared" ref="P336:P353" si="31">O336*H336</f>
        <v>0</v>
      </c>
      <c r="Q336" s="198">
        <v>3.7999999999999999E-2</v>
      </c>
      <c r="R336" s="198">
        <f t="shared" ref="R336:R353" si="32">Q336*H336</f>
        <v>3.7999999999999999E-2</v>
      </c>
      <c r="S336" s="198">
        <v>0</v>
      </c>
      <c r="T336" s="199">
        <f t="shared" ref="T336:T353" si="33">S336*H336</f>
        <v>0</v>
      </c>
      <c r="U336" s="35"/>
      <c r="V336" s="35"/>
      <c r="W336" s="35"/>
      <c r="X336" s="35"/>
      <c r="Y336" s="35"/>
      <c r="Z336" s="35"/>
      <c r="AA336" s="35"/>
      <c r="AB336" s="35"/>
      <c r="AC336" s="35"/>
      <c r="AD336" s="35"/>
      <c r="AE336" s="35"/>
      <c r="AR336" s="200" t="s">
        <v>573</v>
      </c>
      <c r="AT336" s="200" t="s">
        <v>626</v>
      </c>
      <c r="AU336" s="200" t="s">
        <v>120</v>
      </c>
      <c r="AY336" s="18" t="s">
        <v>292</v>
      </c>
      <c r="BE336" s="201">
        <f t="shared" ref="BE336:BE353" si="34">IF(N336="základní",J336,0)</f>
        <v>0</v>
      </c>
      <c r="BF336" s="201">
        <f t="shared" ref="BF336:BF353" si="35">IF(N336="snížená",J336,0)</f>
        <v>0</v>
      </c>
      <c r="BG336" s="201">
        <f t="shared" ref="BG336:BG353" si="36">IF(N336="zákl. přenesená",J336,0)</f>
        <v>0</v>
      </c>
      <c r="BH336" s="201">
        <f t="shared" ref="BH336:BH353" si="37">IF(N336="sníž. přenesená",J336,0)</f>
        <v>0</v>
      </c>
      <c r="BI336" s="201">
        <f t="shared" ref="BI336:BI353" si="38">IF(N336="nulová",J336,0)</f>
        <v>0</v>
      </c>
      <c r="BJ336" s="18" t="s">
        <v>120</v>
      </c>
      <c r="BK336" s="201">
        <f t="shared" ref="BK336:BK353" si="39">ROUND(I336*H336,2)</f>
        <v>0</v>
      </c>
      <c r="BL336" s="18" t="s">
        <v>438</v>
      </c>
      <c r="BM336" s="200" t="s">
        <v>3268</v>
      </c>
    </row>
    <row r="337" spans="1:65" s="2" customFormat="1" ht="62.65" customHeight="1">
      <c r="A337" s="35"/>
      <c r="B337" s="36"/>
      <c r="C337" s="246" t="s">
        <v>876</v>
      </c>
      <c r="D337" s="246" t="s">
        <v>626</v>
      </c>
      <c r="E337" s="247" t="s">
        <v>3269</v>
      </c>
      <c r="F337" s="248" t="s">
        <v>3270</v>
      </c>
      <c r="G337" s="249" t="s">
        <v>581</v>
      </c>
      <c r="H337" s="250">
        <v>1</v>
      </c>
      <c r="I337" s="251"/>
      <c r="J337" s="252">
        <f t="shared" si="30"/>
        <v>0</v>
      </c>
      <c r="K337" s="248" t="s">
        <v>1</v>
      </c>
      <c r="L337" s="253"/>
      <c r="M337" s="254" t="s">
        <v>1</v>
      </c>
      <c r="N337" s="255" t="s">
        <v>43</v>
      </c>
      <c r="O337" s="72"/>
      <c r="P337" s="198">
        <f t="shared" si="31"/>
        <v>0</v>
      </c>
      <c r="Q337" s="198">
        <v>3.7999999999999999E-2</v>
      </c>
      <c r="R337" s="198">
        <f t="shared" si="32"/>
        <v>3.7999999999999999E-2</v>
      </c>
      <c r="S337" s="198">
        <v>0</v>
      </c>
      <c r="T337" s="199">
        <f t="shared" si="33"/>
        <v>0</v>
      </c>
      <c r="U337" s="35"/>
      <c r="V337" s="35"/>
      <c r="W337" s="35"/>
      <c r="X337" s="35"/>
      <c r="Y337" s="35"/>
      <c r="Z337" s="35"/>
      <c r="AA337" s="35"/>
      <c r="AB337" s="35"/>
      <c r="AC337" s="35"/>
      <c r="AD337" s="35"/>
      <c r="AE337" s="35"/>
      <c r="AR337" s="200" t="s">
        <v>573</v>
      </c>
      <c r="AT337" s="200" t="s">
        <v>626</v>
      </c>
      <c r="AU337" s="200" t="s">
        <v>120</v>
      </c>
      <c r="AY337" s="18" t="s">
        <v>292</v>
      </c>
      <c r="BE337" s="201">
        <f t="shared" si="34"/>
        <v>0</v>
      </c>
      <c r="BF337" s="201">
        <f t="shared" si="35"/>
        <v>0</v>
      </c>
      <c r="BG337" s="201">
        <f t="shared" si="36"/>
        <v>0</v>
      </c>
      <c r="BH337" s="201">
        <f t="shared" si="37"/>
        <v>0</v>
      </c>
      <c r="BI337" s="201">
        <f t="shared" si="38"/>
        <v>0</v>
      </c>
      <c r="BJ337" s="18" t="s">
        <v>120</v>
      </c>
      <c r="BK337" s="201">
        <f t="shared" si="39"/>
        <v>0</v>
      </c>
      <c r="BL337" s="18" t="s">
        <v>438</v>
      </c>
      <c r="BM337" s="200" t="s">
        <v>3271</v>
      </c>
    </row>
    <row r="338" spans="1:65" s="2" customFormat="1" ht="62.65" customHeight="1">
      <c r="A338" s="35"/>
      <c r="B338" s="36"/>
      <c r="C338" s="246" t="s">
        <v>895</v>
      </c>
      <c r="D338" s="246" t="s">
        <v>626</v>
      </c>
      <c r="E338" s="247" t="s">
        <v>3272</v>
      </c>
      <c r="F338" s="248" t="s">
        <v>3270</v>
      </c>
      <c r="G338" s="249" t="s">
        <v>581</v>
      </c>
      <c r="H338" s="250">
        <v>1</v>
      </c>
      <c r="I338" s="251"/>
      <c r="J338" s="252">
        <f t="shared" si="30"/>
        <v>0</v>
      </c>
      <c r="K338" s="248" t="s">
        <v>1</v>
      </c>
      <c r="L338" s="253"/>
      <c r="M338" s="254" t="s">
        <v>1</v>
      </c>
      <c r="N338" s="255" t="s">
        <v>43</v>
      </c>
      <c r="O338" s="72"/>
      <c r="P338" s="198">
        <f t="shared" si="31"/>
        <v>0</v>
      </c>
      <c r="Q338" s="198">
        <v>3.7999999999999999E-2</v>
      </c>
      <c r="R338" s="198">
        <f t="shared" si="32"/>
        <v>3.7999999999999999E-2</v>
      </c>
      <c r="S338" s="198">
        <v>0</v>
      </c>
      <c r="T338" s="199">
        <f t="shared" si="33"/>
        <v>0</v>
      </c>
      <c r="U338" s="35"/>
      <c r="V338" s="35"/>
      <c r="W338" s="35"/>
      <c r="X338" s="35"/>
      <c r="Y338" s="35"/>
      <c r="Z338" s="35"/>
      <c r="AA338" s="35"/>
      <c r="AB338" s="35"/>
      <c r="AC338" s="35"/>
      <c r="AD338" s="35"/>
      <c r="AE338" s="35"/>
      <c r="AR338" s="200" t="s">
        <v>573</v>
      </c>
      <c r="AT338" s="200" t="s">
        <v>626</v>
      </c>
      <c r="AU338" s="200" t="s">
        <v>120</v>
      </c>
      <c r="AY338" s="18" t="s">
        <v>292</v>
      </c>
      <c r="BE338" s="201">
        <f t="shared" si="34"/>
        <v>0</v>
      </c>
      <c r="BF338" s="201">
        <f t="shared" si="35"/>
        <v>0</v>
      </c>
      <c r="BG338" s="201">
        <f t="shared" si="36"/>
        <v>0</v>
      </c>
      <c r="BH338" s="201">
        <f t="shared" si="37"/>
        <v>0</v>
      </c>
      <c r="BI338" s="201">
        <f t="shared" si="38"/>
        <v>0</v>
      </c>
      <c r="BJ338" s="18" t="s">
        <v>120</v>
      </c>
      <c r="BK338" s="201">
        <f t="shared" si="39"/>
        <v>0</v>
      </c>
      <c r="BL338" s="18" t="s">
        <v>438</v>
      </c>
      <c r="BM338" s="200" t="s">
        <v>3273</v>
      </c>
    </row>
    <row r="339" spans="1:65" s="2" customFormat="1" ht="55.5" customHeight="1">
      <c r="A339" s="35"/>
      <c r="B339" s="36"/>
      <c r="C339" s="246" t="s">
        <v>907</v>
      </c>
      <c r="D339" s="246" t="s">
        <v>626</v>
      </c>
      <c r="E339" s="247" t="s">
        <v>3274</v>
      </c>
      <c r="F339" s="248" t="s">
        <v>3275</v>
      </c>
      <c r="G339" s="249" t="s">
        <v>581</v>
      </c>
      <c r="H339" s="250">
        <v>1</v>
      </c>
      <c r="I339" s="251"/>
      <c r="J339" s="252">
        <f t="shared" si="30"/>
        <v>0</v>
      </c>
      <c r="K339" s="248" t="s">
        <v>1</v>
      </c>
      <c r="L339" s="253"/>
      <c r="M339" s="254" t="s">
        <v>1</v>
      </c>
      <c r="N339" s="255" t="s">
        <v>43</v>
      </c>
      <c r="O339" s="72"/>
      <c r="P339" s="198">
        <f t="shared" si="31"/>
        <v>0</v>
      </c>
      <c r="Q339" s="198">
        <v>3.7999999999999999E-2</v>
      </c>
      <c r="R339" s="198">
        <f t="shared" si="32"/>
        <v>3.7999999999999999E-2</v>
      </c>
      <c r="S339" s="198">
        <v>0</v>
      </c>
      <c r="T339" s="199">
        <f t="shared" si="33"/>
        <v>0</v>
      </c>
      <c r="U339" s="35"/>
      <c r="V339" s="35"/>
      <c r="W339" s="35"/>
      <c r="X339" s="35"/>
      <c r="Y339" s="35"/>
      <c r="Z339" s="35"/>
      <c r="AA339" s="35"/>
      <c r="AB339" s="35"/>
      <c r="AC339" s="35"/>
      <c r="AD339" s="35"/>
      <c r="AE339" s="35"/>
      <c r="AR339" s="200" t="s">
        <v>573</v>
      </c>
      <c r="AT339" s="200" t="s">
        <v>626</v>
      </c>
      <c r="AU339" s="200" t="s">
        <v>120</v>
      </c>
      <c r="AY339" s="18" t="s">
        <v>292</v>
      </c>
      <c r="BE339" s="201">
        <f t="shared" si="34"/>
        <v>0</v>
      </c>
      <c r="BF339" s="201">
        <f t="shared" si="35"/>
        <v>0</v>
      </c>
      <c r="BG339" s="201">
        <f t="shared" si="36"/>
        <v>0</v>
      </c>
      <c r="BH339" s="201">
        <f t="shared" si="37"/>
        <v>0</v>
      </c>
      <c r="BI339" s="201">
        <f t="shared" si="38"/>
        <v>0</v>
      </c>
      <c r="BJ339" s="18" t="s">
        <v>120</v>
      </c>
      <c r="BK339" s="201">
        <f t="shared" si="39"/>
        <v>0</v>
      </c>
      <c r="BL339" s="18" t="s">
        <v>438</v>
      </c>
      <c r="BM339" s="200" t="s">
        <v>3276</v>
      </c>
    </row>
    <row r="340" spans="1:65" s="2" customFormat="1" ht="62.65" customHeight="1">
      <c r="A340" s="35"/>
      <c r="B340" s="36"/>
      <c r="C340" s="246" t="s">
        <v>911</v>
      </c>
      <c r="D340" s="246" t="s">
        <v>626</v>
      </c>
      <c r="E340" s="247" t="s">
        <v>3277</v>
      </c>
      <c r="F340" s="248" t="s">
        <v>3267</v>
      </c>
      <c r="G340" s="249" t="s">
        <v>581</v>
      </c>
      <c r="H340" s="250">
        <v>2</v>
      </c>
      <c r="I340" s="251"/>
      <c r="J340" s="252">
        <f t="shared" si="30"/>
        <v>0</v>
      </c>
      <c r="K340" s="248" t="s">
        <v>1</v>
      </c>
      <c r="L340" s="253"/>
      <c r="M340" s="254" t="s">
        <v>1</v>
      </c>
      <c r="N340" s="255" t="s">
        <v>43</v>
      </c>
      <c r="O340" s="72"/>
      <c r="P340" s="198">
        <f t="shared" si="31"/>
        <v>0</v>
      </c>
      <c r="Q340" s="198">
        <v>3.7999999999999999E-2</v>
      </c>
      <c r="R340" s="198">
        <f t="shared" si="32"/>
        <v>7.5999999999999998E-2</v>
      </c>
      <c r="S340" s="198">
        <v>0</v>
      </c>
      <c r="T340" s="199">
        <f t="shared" si="33"/>
        <v>0</v>
      </c>
      <c r="U340" s="35"/>
      <c r="V340" s="35"/>
      <c r="W340" s="35"/>
      <c r="X340" s="35"/>
      <c r="Y340" s="35"/>
      <c r="Z340" s="35"/>
      <c r="AA340" s="35"/>
      <c r="AB340" s="35"/>
      <c r="AC340" s="35"/>
      <c r="AD340" s="35"/>
      <c r="AE340" s="35"/>
      <c r="AR340" s="200" t="s">
        <v>573</v>
      </c>
      <c r="AT340" s="200" t="s">
        <v>626</v>
      </c>
      <c r="AU340" s="200" t="s">
        <v>120</v>
      </c>
      <c r="AY340" s="18" t="s">
        <v>292</v>
      </c>
      <c r="BE340" s="201">
        <f t="shared" si="34"/>
        <v>0</v>
      </c>
      <c r="BF340" s="201">
        <f t="shared" si="35"/>
        <v>0</v>
      </c>
      <c r="BG340" s="201">
        <f t="shared" si="36"/>
        <v>0</v>
      </c>
      <c r="BH340" s="201">
        <f t="shared" si="37"/>
        <v>0</v>
      </c>
      <c r="BI340" s="201">
        <f t="shared" si="38"/>
        <v>0</v>
      </c>
      <c r="BJ340" s="18" t="s">
        <v>120</v>
      </c>
      <c r="BK340" s="201">
        <f t="shared" si="39"/>
        <v>0</v>
      </c>
      <c r="BL340" s="18" t="s">
        <v>438</v>
      </c>
      <c r="BM340" s="200" t="s">
        <v>3278</v>
      </c>
    </row>
    <row r="341" spans="1:65" s="2" customFormat="1" ht="55.5" customHeight="1">
      <c r="A341" s="35"/>
      <c r="B341" s="36"/>
      <c r="C341" s="246" t="s">
        <v>914</v>
      </c>
      <c r="D341" s="246" t="s">
        <v>626</v>
      </c>
      <c r="E341" s="247" t="s">
        <v>3279</v>
      </c>
      <c r="F341" s="248" t="s">
        <v>3280</v>
      </c>
      <c r="G341" s="249" t="s">
        <v>581</v>
      </c>
      <c r="H341" s="250">
        <v>1</v>
      </c>
      <c r="I341" s="251"/>
      <c r="J341" s="252">
        <f t="shared" si="30"/>
        <v>0</v>
      </c>
      <c r="K341" s="248" t="s">
        <v>1</v>
      </c>
      <c r="L341" s="253"/>
      <c r="M341" s="254" t="s">
        <v>1</v>
      </c>
      <c r="N341" s="255" t="s">
        <v>43</v>
      </c>
      <c r="O341" s="72"/>
      <c r="P341" s="198">
        <f t="shared" si="31"/>
        <v>0</v>
      </c>
      <c r="Q341" s="198">
        <v>3.7999999999999999E-2</v>
      </c>
      <c r="R341" s="198">
        <f t="shared" si="32"/>
        <v>3.7999999999999999E-2</v>
      </c>
      <c r="S341" s="198">
        <v>0</v>
      </c>
      <c r="T341" s="199">
        <f t="shared" si="33"/>
        <v>0</v>
      </c>
      <c r="U341" s="35"/>
      <c r="V341" s="35"/>
      <c r="W341" s="35"/>
      <c r="X341" s="35"/>
      <c r="Y341" s="35"/>
      <c r="Z341" s="35"/>
      <c r="AA341" s="35"/>
      <c r="AB341" s="35"/>
      <c r="AC341" s="35"/>
      <c r="AD341" s="35"/>
      <c r="AE341" s="35"/>
      <c r="AR341" s="200" t="s">
        <v>573</v>
      </c>
      <c r="AT341" s="200" t="s">
        <v>626</v>
      </c>
      <c r="AU341" s="200" t="s">
        <v>120</v>
      </c>
      <c r="AY341" s="18" t="s">
        <v>292</v>
      </c>
      <c r="BE341" s="201">
        <f t="shared" si="34"/>
        <v>0</v>
      </c>
      <c r="BF341" s="201">
        <f t="shared" si="35"/>
        <v>0</v>
      </c>
      <c r="BG341" s="201">
        <f t="shared" si="36"/>
        <v>0</v>
      </c>
      <c r="BH341" s="201">
        <f t="shared" si="37"/>
        <v>0</v>
      </c>
      <c r="BI341" s="201">
        <f t="shared" si="38"/>
        <v>0</v>
      </c>
      <c r="BJ341" s="18" t="s">
        <v>120</v>
      </c>
      <c r="BK341" s="201">
        <f t="shared" si="39"/>
        <v>0</v>
      </c>
      <c r="BL341" s="18" t="s">
        <v>438</v>
      </c>
      <c r="BM341" s="200" t="s">
        <v>3281</v>
      </c>
    </row>
    <row r="342" spans="1:65" s="2" customFormat="1" ht="62.65" customHeight="1">
      <c r="A342" s="35"/>
      <c r="B342" s="36"/>
      <c r="C342" s="246" t="s">
        <v>918</v>
      </c>
      <c r="D342" s="246" t="s">
        <v>626</v>
      </c>
      <c r="E342" s="247" t="s">
        <v>3282</v>
      </c>
      <c r="F342" s="248" t="s">
        <v>3283</v>
      </c>
      <c r="G342" s="249" t="s">
        <v>581</v>
      </c>
      <c r="H342" s="250">
        <v>1</v>
      </c>
      <c r="I342" s="251"/>
      <c r="J342" s="252">
        <f t="shared" si="30"/>
        <v>0</v>
      </c>
      <c r="K342" s="248" t="s">
        <v>1</v>
      </c>
      <c r="L342" s="253"/>
      <c r="M342" s="254" t="s">
        <v>1</v>
      </c>
      <c r="N342" s="255" t="s">
        <v>43</v>
      </c>
      <c r="O342" s="72"/>
      <c r="P342" s="198">
        <f t="shared" si="31"/>
        <v>0</v>
      </c>
      <c r="Q342" s="198">
        <v>3.7999999999999999E-2</v>
      </c>
      <c r="R342" s="198">
        <f t="shared" si="32"/>
        <v>3.7999999999999999E-2</v>
      </c>
      <c r="S342" s="198">
        <v>0</v>
      </c>
      <c r="T342" s="199">
        <f t="shared" si="33"/>
        <v>0</v>
      </c>
      <c r="U342" s="35"/>
      <c r="V342" s="35"/>
      <c r="W342" s="35"/>
      <c r="X342" s="35"/>
      <c r="Y342" s="35"/>
      <c r="Z342" s="35"/>
      <c r="AA342" s="35"/>
      <c r="AB342" s="35"/>
      <c r="AC342" s="35"/>
      <c r="AD342" s="35"/>
      <c r="AE342" s="35"/>
      <c r="AR342" s="200" t="s">
        <v>573</v>
      </c>
      <c r="AT342" s="200" t="s">
        <v>626</v>
      </c>
      <c r="AU342" s="200" t="s">
        <v>120</v>
      </c>
      <c r="AY342" s="18" t="s">
        <v>292</v>
      </c>
      <c r="BE342" s="201">
        <f t="shared" si="34"/>
        <v>0</v>
      </c>
      <c r="BF342" s="201">
        <f t="shared" si="35"/>
        <v>0</v>
      </c>
      <c r="BG342" s="201">
        <f t="shared" si="36"/>
        <v>0</v>
      </c>
      <c r="BH342" s="201">
        <f t="shared" si="37"/>
        <v>0</v>
      </c>
      <c r="BI342" s="201">
        <f t="shared" si="38"/>
        <v>0</v>
      </c>
      <c r="BJ342" s="18" t="s">
        <v>120</v>
      </c>
      <c r="BK342" s="201">
        <f t="shared" si="39"/>
        <v>0</v>
      </c>
      <c r="BL342" s="18" t="s">
        <v>438</v>
      </c>
      <c r="BM342" s="200" t="s">
        <v>3284</v>
      </c>
    </row>
    <row r="343" spans="1:65" s="2" customFormat="1" ht="55.5" customHeight="1">
      <c r="A343" s="35"/>
      <c r="B343" s="36"/>
      <c r="C343" s="246" t="s">
        <v>923</v>
      </c>
      <c r="D343" s="246" t="s">
        <v>626</v>
      </c>
      <c r="E343" s="247" t="s">
        <v>3285</v>
      </c>
      <c r="F343" s="248" t="s">
        <v>3286</v>
      </c>
      <c r="G343" s="249" t="s">
        <v>581</v>
      </c>
      <c r="H343" s="250">
        <v>1</v>
      </c>
      <c r="I343" s="251"/>
      <c r="J343" s="252">
        <f t="shared" si="30"/>
        <v>0</v>
      </c>
      <c r="K343" s="248" t="s">
        <v>1</v>
      </c>
      <c r="L343" s="253"/>
      <c r="M343" s="254" t="s">
        <v>1</v>
      </c>
      <c r="N343" s="255" t="s">
        <v>43</v>
      </c>
      <c r="O343" s="72"/>
      <c r="P343" s="198">
        <f t="shared" si="31"/>
        <v>0</v>
      </c>
      <c r="Q343" s="198">
        <v>3.7999999999999999E-2</v>
      </c>
      <c r="R343" s="198">
        <f t="shared" si="32"/>
        <v>3.7999999999999999E-2</v>
      </c>
      <c r="S343" s="198">
        <v>0</v>
      </c>
      <c r="T343" s="199">
        <f t="shared" si="33"/>
        <v>0</v>
      </c>
      <c r="U343" s="35"/>
      <c r="V343" s="35"/>
      <c r="W343" s="35"/>
      <c r="X343" s="35"/>
      <c r="Y343" s="35"/>
      <c r="Z343" s="35"/>
      <c r="AA343" s="35"/>
      <c r="AB343" s="35"/>
      <c r="AC343" s="35"/>
      <c r="AD343" s="35"/>
      <c r="AE343" s="35"/>
      <c r="AR343" s="200" t="s">
        <v>573</v>
      </c>
      <c r="AT343" s="200" t="s">
        <v>626</v>
      </c>
      <c r="AU343" s="200" t="s">
        <v>120</v>
      </c>
      <c r="AY343" s="18" t="s">
        <v>292</v>
      </c>
      <c r="BE343" s="201">
        <f t="shared" si="34"/>
        <v>0</v>
      </c>
      <c r="BF343" s="201">
        <f t="shared" si="35"/>
        <v>0</v>
      </c>
      <c r="BG343" s="201">
        <f t="shared" si="36"/>
        <v>0</v>
      </c>
      <c r="BH343" s="201">
        <f t="shared" si="37"/>
        <v>0</v>
      </c>
      <c r="BI343" s="201">
        <f t="shared" si="38"/>
        <v>0</v>
      </c>
      <c r="BJ343" s="18" t="s">
        <v>120</v>
      </c>
      <c r="BK343" s="201">
        <f t="shared" si="39"/>
        <v>0</v>
      </c>
      <c r="BL343" s="18" t="s">
        <v>438</v>
      </c>
      <c r="BM343" s="200" t="s">
        <v>3287</v>
      </c>
    </row>
    <row r="344" spans="1:65" s="2" customFormat="1" ht="62.65" customHeight="1">
      <c r="A344" s="35"/>
      <c r="B344" s="36"/>
      <c r="C344" s="246" t="s">
        <v>940</v>
      </c>
      <c r="D344" s="246" t="s">
        <v>626</v>
      </c>
      <c r="E344" s="247" t="s">
        <v>3288</v>
      </c>
      <c r="F344" s="248" t="s">
        <v>3289</v>
      </c>
      <c r="G344" s="249" t="s">
        <v>581</v>
      </c>
      <c r="H344" s="250">
        <v>1</v>
      </c>
      <c r="I344" s="251"/>
      <c r="J344" s="252">
        <f t="shared" si="30"/>
        <v>0</v>
      </c>
      <c r="K344" s="248" t="s">
        <v>1</v>
      </c>
      <c r="L344" s="253"/>
      <c r="M344" s="254" t="s">
        <v>1</v>
      </c>
      <c r="N344" s="255" t="s">
        <v>43</v>
      </c>
      <c r="O344" s="72"/>
      <c r="P344" s="198">
        <f t="shared" si="31"/>
        <v>0</v>
      </c>
      <c r="Q344" s="198">
        <v>3.7999999999999999E-2</v>
      </c>
      <c r="R344" s="198">
        <f t="shared" si="32"/>
        <v>3.7999999999999999E-2</v>
      </c>
      <c r="S344" s="198">
        <v>0</v>
      </c>
      <c r="T344" s="199">
        <f t="shared" si="33"/>
        <v>0</v>
      </c>
      <c r="U344" s="35"/>
      <c r="V344" s="35"/>
      <c r="W344" s="35"/>
      <c r="X344" s="35"/>
      <c r="Y344" s="35"/>
      <c r="Z344" s="35"/>
      <c r="AA344" s="35"/>
      <c r="AB344" s="35"/>
      <c r="AC344" s="35"/>
      <c r="AD344" s="35"/>
      <c r="AE344" s="35"/>
      <c r="AR344" s="200" t="s">
        <v>573</v>
      </c>
      <c r="AT344" s="200" t="s">
        <v>626</v>
      </c>
      <c r="AU344" s="200" t="s">
        <v>120</v>
      </c>
      <c r="AY344" s="18" t="s">
        <v>292</v>
      </c>
      <c r="BE344" s="201">
        <f t="shared" si="34"/>
        <v>0</v>
      </c>
      <c r="BF344" s="201">
        <f t="shared" si="35"/>
        <v>0</v>
      </c>
      <c r="BG344" s="201">
        <f t="shared" si="36"/>
        <v>0</v>
      </c>
      <c r="BH344" s="201">
        <f t="shared" si="37"/>
        <v>0</v>
      </c>
      <c r="BI344" s="201">
        <f t="shared" si="38"/>
        <v>0</v>
      </c>
      <c r="BJ344" s="18" t="s">
        <v>120</v>
      </c>
      <c r="BK344" s="201">
        <f t="shared" si="39"/>
        <v>0</v>
      </c>
      <c r="BL344" s="18" t="s">
        <v>438</v>
      </c>
      <c r="BM344" s="200" t="s">
        <v>3290</v>
      </c>
    </row>
    <row r="345" spans="1:65" s="2" customFormat="1" ht="55.5" customHeight="1">
      <c r="A345" s="35"/>
      <c r="B345" s="36"/>
      <c r="C345" s="246" t="s">
        <v>947</v>
      </c>
      <c r="D345" s="246" t="s">
        <v>626</v>
      </c>
      <c r="E345" s="247" t="s">
        <v>3291</v>
      </c>
      <c r="F345" s="248" t="s">
        <v>3286</v>
      </c>
      <c r="G345" s="249" t="s">
        <v>581</v>
      </c>
      <c r="H345" s="250">
        <v>1</v>
      </c>
      <c r="I345" s="251"/>
      <c r="J345" s="252">
        <f t="shared" si="30"/>
        <v>0</v>
      </c>
      <c r="K345" s="248" t="s">
        <v>1</v>
      </c>
      <c r="L345" s="253"/>
      <c r="M345" s="254" t="s">
        <v>1</v>
      </c>
      <c r="N345" s="255" t="s">
        <v>43</v>
      </c>
      <c r="O345" s="72"/>
      <c r="P345" s="198">
        <f t="shared" si="31"/>
        <v>0</v>
      </c>
      <c r="Q345" s="198">
        <v>3.7999999999999999E-2</v>
      </c>
      <c r="R345" s="198">
        <f t="shared" si="32"/>
        <v>3.7999999999999999E-2</v>
      </c>
      <c r="S345" s="198">
        <v>0</v>
      </c>
      <c r="T345" s="199">
        <f t="shared" si="33"/>
        <v>0</v>
      </c>
      <c r="U345" s="35"/>
      <c r="V345" s="35"/>
      <c r="W345" s="35"/>
      <c r="X345" s="35"/>
      <c r="Y345" s="35"/>
      <c r="Z345" s="35"/>
      <c r="AA345" s="35"/>
      <c r="AB345" s="35"/>
      <c r="AC345" s="35"/>
      <c r="AD345" s="35"/>
      <c r="AE345" s="35"/>
      <c r="AR345" s="200" t="s">
        <v>573</v>
      </c>
      <c r="AT345" s="200" t="s">
        <v>626</v>
      </c>
      <c r="AU345" s="200" t="s">
        <v>120</v>
      </c>
      <c r="AY345" s="18" t="s">
        <v>292</v>
      </c>
      <c r="BE345" s="201">
        <f t="shared" si="34"/>
        <v>0</v>
      </c>
      <c r="BF345" s="201">
        <f t="shared" si="35"/>
        <v>0</v>
      </c>
      <c r="BG345" s="201">
        <f t="shared" si="36"/>
        <v>0</v>
      </c>
      <c r="BH345" s="201">
        <f t="shared" si="37"/>
        <v>0</v>
      </c>
      <c r="BI345" s="201">
        <f t="shared" si="38"/>
        <v>0</v>
      </c>
      <c r="BJ345" s="18" t="s">
        <v>120</v>
      </c>
      <c r="BK345" s="201">
        <f t="shared" si="39"/>
        <v>0</v>
      </c>
      <c r="BL345" s="18" t="s">
        <v>438</v>
      </c>
      <c r="BM345" s="200" t="s">
        <v>3292</v>
      </c>
    </row>
    <row r="346" spans="1:65" s="2" customFormat="1" ht="55.5" customHeight="1">
      <c r="A346" s="35"/>
      <c r="B346" s="36"/>
      <c r="C346" s="246" t="s">
        <v>957</v>
      </c>
      <c r="D346" s="246" t="s">
        <v>626</v>
      </c>
      <c r="E346" s="247" t="s">
        <v>3293</v>
      </c>
      <c r="F346" s="248" t="s">
        <v>3280</v>
      </c>
      <c r="G346" s="249" t="s">
        <v>581</v>
      </c>
      <c r="H346" s="250">
        <v>1</v>
      </c>
      <c r="I346" s="251"/>
      <c r="J346" s="252">
        <f t="shared" si="30"/>
        <v>0</v>
      </c>
      <c r="K346" s="248" t="s">
        <v>1</v>
      </c>
      <c r="L346" s="253"/>
      <c r="M346" s="254" t="s">
        <v>1</v>
      </c>
      <c r="N346" s="255" t="s">
        <v>43</v>
      </c>
      <c r="O346" s="72"/>
      <c r="P346" s="198">
        <f t="shared" si="31"/>
        <v>0</v>
      </c>
      <c r="Q346" s="198">
        <v>3.7999999999999999E-2</v>
      </c>
      <c r="R346" s="198">
        <f t="shared" si="32"/>
        <v>3.7999999999999999E-2</v>
      </c>
      <c r="S346" s="198">
        <v>0</v>
      </c>
      <c r="T346" s="199">
        <f t="shared" si="33"/>
        <v>0</v>
      </c>
      <c r="U346" s="35"/>
      <c r="V346" s="35"/>
      <c r="W346" s="35"/>
      <c r="X346" s="35"/>
      <c r="Y346" s="35"/>
      <c r="Z346" s="35"/>
      <c r="AA346" s="35"/>
      <c r="AB346" s="35"/>
      <c r="AC346" s="35"/>
      <c r="AD346" s="35"/>
      <c r="AE346" s="35"/>
      <c r="AR346" s="200" t="s">
        <v>573</v>
      </c>
      <c r="AT346" s="200" t="s">
        <v>626</v>
      </c>
      <c r="AU346" s="200" t="s">
        <v>120</v>
      </c>
      <c r="AY346" s="18" t="s">
        <v>292</v>
      </c>
      <c r="BE346" s="201">
        <f t="shared" si="34"/>
        <v>0</v>
      </c>
      <c r="BF346" s="201">
        <f t="shared" si="35"/>
        <v>0</v>
      </c>
      <c r="BG346" s="201">
        <f t="shared" si="36"/>
        <v>0</v>
      </c>
      <c r="BH346" s="201">
        <f t="shared" si="37"/>
        <v>0</v>
      </c>
      <c r="BI346" s="201">
        <f t="shared" si="38"/>
        <v>0</v>
      </c>
      <c r="BJ346" s="18" t="s">
        <v>120</v>
      </c>
      <c r="BK346" s="201">
        <f t="shared" si="39"/>
        <v>0</v>
      </c>
      <c r="BL346" s="18" t="s">
        <v>438</v>
      </c>
      <c r="BM346" s="200" t="s">
        <v>3294</v>
      </c>
    </row>
    <row r="347" spans="1:65" s="2" customFormat="1" ht="66.75" customHeight="1">
      <c r="A347" s="35"/>
      <c r="B347" s="36"/>
      <c r="C347" s="246" t="s">
        <v>962</v>
      </c>
      <c r="D347" s="246" t="s">
        <v>626</v>
      </c>
      <c r="E347" s="247" t="s">
        <v>3295</v>
      </c>
      <c r="F347" s="248" t="s">
        <v>3296</v>
      </c>
      <c r="G347" s="249" t="s">
        <v>581</v>
      </c>
      <c r="H347" s="250">
        <v>1</v>
      </c>
      <c r="I347" s="251"/>
      <c r="J347" s="252">
        <f t="shared" si="30"/>
        <v>0</v>
      </c>
      <c r="K347" s="248" t="s">
        <v>1</v>
      </c>
      <c r="L347" s="253"/>
      <c r="M347" s="254" t="s">
        <v>1</v>
      </c>
      <c r="N347" s="255" t="s">
        <v>43</v>
      </c>
      <c r="O347" s="72"/>
      <c r="P347" s="198">
        <f t="shared" si="31"/>
        <v>0</v>
      </c>
      <c r="Q347" s="198">
        <v>3.7999999999999999E-2</v>
      </c>
      <c r="R347" s="198">
        <f t="shared" si="32"/>
        <v>3.7999999999999999E-2</v>
      </c>
      <c r="S347" s="198">
        <v>0</v>
      </c>
      <c r="T347" s="199">
        <f t="shared" si="33"/>
        <v>0</v>
      </c>
      <c r="U347" s="35"/>
      <c r="V347" s="35"/>
      <c r="W347" s="35"/>
      <c r="X347" s="35"/>
      <c r="Y347" s="35"/>
      <c r="Z347" s="35"/>
      <c r="AA347" s="35"/>
      <c r="AB347" s="35"/>
      <c r="AC347" s="35"/>
      <c r="AD347" s="35"/>
      <c r="AE347" s="35"/>
      <c r="AR347" s="200" t="s">
        <v>573</v>
      </c>
      <c r="AT347" s="200" t="s">
        <v>626</v>
      </c>
      <c r="AU347" s="200" t="s">
        <v>120</v>
      </c>
      <c r="AY347" s="18" t="s">
        <v>292</v>
      </c>
      <c r="BE347" s="201">
        <f t="shared" si="34"/>
        <v>0</v>
      </c>
      <c r="BF347" s="201">
        <f t="shared" si="35"/>
        <v>0</v>
      </c>
      <c r="BG347" s="201">
        <f t="shared" si="36"/>
        <v>0</v>
      </c>
      <c r="BH347" s="201">
        <f t="shared" si="37"/>
        <v>0</v>
      </c>
      <c r="BI347" s="201">
        <f t="shared" si="38"/>
        <v>0</v>
      </c>
      <c r="BJ347" s="18" t="s">
        <v>120</v>
      </c>
      <c r="BK347" s="201">
        <f t="shared" si="39"/>
        <v>0</v>
      </c>
      <c r="BL347" s="18" t="s">
        <v>438</v>
      </c>
      <c r="BM347" s="200" t="s">
        <v>3297</v>
      </c>
    </row>
    <row r="348" spans="1:65" s="2" customFormat="1" ht="66.75" customHeight="1">
      <c r="A348" s="35"/>
      <c r="B348" s="36"/>
      <c r="C348" s="246" t="s">
        <v>966</v>
      </c>
      <c r="D348" s="246" t="s">
        <v>626</v>
      </c>
      <c r="E348" s="247" t="s">
        <v>3298</v>
      </c>
      <c r="F348" s="248" t="s">
        <v>3299</v>
      </c>
      <c r="G348" s="249" t="s">
        <v>581</v>
      </c>
      <c r="H348" s="250">
        <v>1</v>
      </c>
      <c r="I348" s="251"/>
      <c r="J348" s="252">
        <f t="shared" si="30"/>
        <v>0</v>
      </c>
      <c r="K348" s="248" t="s">
        <v>1</v>
      </c>
      <c r="L348" s="253"/>
      <c r="M348" s="254" t="s">
        <v>1</v>
      </c>
      <c r="N348" s="255" t="s">
        <v>43</v>
      </c>
      <c r="O348" s="72"/>
      <c r="P348" s="198">
        <f t="shared" si="31"/>
        <v>0</v>
      </c>
      <c r="Q348" s="198">
        <v>3.7999999999999999E-2</v>
      </c>
      <c r="R348" s="198">
        <f t="shared" si="32"/>
        <v>3.7999999999999999E-2</v>
      </c>
      <c r="S348" s="198">
        <v>0</v>
      </c>
      <c r="T348" s="199">
        <f t="shared" si="33"/>
        <v>0</v>
      </c>
      <c r="U348" s="35"/>
      <c r="V348" s="35"/>
      <c r="W348" s="35"/>
      <c r="X348" s="35"/>
      <c r="Y348" s="35"/>
      <c r="Z348" s="35"/>
      <c r="AA348" s="35"/>
      <c r="AB348" s="35"/>
      <c r="AC348" s="35"/>
      <c r="AD348" s="35"/>
      <c r="AE348" s="35"/>
      <c r="AR348" s="200" t="s">
        <v>573</v>
      </c>
      <c r="AT348" s="200" t="s">
        <v>626</v>
      </c>
      <c r="AU348" s="200" t="s">
        <v>120</v>
      </c>
      <c r="AY348" s="18" t="s">
        <v>292</v>
      </c>
      <c r="BE348" s="201">
        <f t="shared" si="34"/>
        <v>0</v>
      </c>
      <c r="BF348" s="201">
        <f t="shared" si="35"/>
        <v>0</v>
      </c>
      <c r="BG348" s="201">
        <f t="shared" si="36"/>
        <v>0</v>
      </c>
      <c r="BH348" s="201">
        <f t="shared" si="37"/>
        <v>0</v>
      </c>
      <c r="BI348" s="201">
        <f t="shared" si="38"/>
        <v>0</v>
      </c>
      <c r="BJ348" s="18" t="s">
        <v>120</v>
      </c>
      <c r="BK348" s="201">
        <f t="shared" si="39"/>
        <v>0</v>
      </c>
      <c r="BL348" s="18" t="s">
        <v>438</v>
      </c>
      <c r="BM348" s="200" t="s">
        <v>3300</v>
      </c>
    </row>
    <row r="349" spans="1:65" s="2" customFormat="1" ht="66.75" customHeight="1">
      <c r="A349" s="35"/>
      <c r="B349" s="36"/>
      <c r="C349" s="246" t="s">
        <v>970</v>
      </c>
      <c r="D349" s="246" t="s">
        <v>626</v>
      </c>
      <c r="E349" s="247" t="s">
        <v>3301</v>
      </c>
      <c r="F349" s="248" t="s">
        <v>3299</v>
      </c>
      <c r="G349" s="249" t="s">
        <v>581</v>
      </c>
      <c r="H349" s="250">
        <v>1</v>
      </c>
      <c r="I349" s="251"/>
      <c r="J349" s="252">
        <f t="shared" si="30"/>
        <v>0</v>
      </c>
      <c r="K349" s="248" t="s">
        <v>1</v>
      </c>
      <c r="L349" s="253"/>
      <c r="M349" s="254" t="s">
        <v>1</v>
      </c>
      <c r="N349" s="255" t="s">
        <v>43</v>
      </c>
      <c r="O349" s="72"/>
      <c r="P349" s="198">
        <f t="shared" si="31"/>
        <v>0</v>
      </c>
      <c r="Q349" s="198">
        <v>3.7999999999999999E-2</v>
      </c>
      <c r="R349" s="198">
        <f t="shared" si="32"/>
        <v>3.7999999999999999E-2</v>
      </c>
      <c r="S349" s="198">
        <v>0</v>
      </c>
      <c r="T349" s="199">
        <f t="shared" si="33"/>
        <v>0</v>
      </c>
      <c r="U349" s="35"/>
      <c r="V349" s="35"/>
      <c r="W349" s="35"/>
      <c r="X349" s="35"/>
      <c r="Y349" s="35"/>
      <c r="Z349" s="35"/>
      <c r="AA349" s="35"/>
      <c r="AB349" s="35"/>
      <c r="AC349" s="35"/>
      <c r="AD349" s="35"/>
      <c r="AE349" s="35"/>
      <c r="AR349" s="200" t="s">
        <v>573</v>
      </c>
      <c r="AT349" s="200" t="s">
        <v>626</v>
      </c>
      <c r="AU349" s="200" t="s">
        <v>120</v>
      </c>
      <c r="AY349" s="18" t="s">
        <v>292</v>
      </c>
      <c r="BE349" s="201">
        <f t="shared" si="34"/>
        <v>0</v>
      </c>
      <c r="BF349" s="201">
        <f t="shared" si="35"/>
        <v>0</v>
      </c>
      <c r="BG349" s="201">
        <f t="shared" si="36"/>
        <v>0</v>
      </c>
      <c r="BH349" s="201">
        <f t="shared" si="37"/>
        <v>0</v>
      </c>
      <c r="BI349" s="201">
        <f t="shared" si="38"/>
        <v>0</v>
      </c>
      <c r="BJ349" s="18" t="s">
        <v>120</v>
      </c>
      <c r="BK349" s="201">
        <f t="shared" si="39"/>
        <v>0</v>
      </c>
      <c r="BL349" s="18" t="s">
        <v>438</v>
      </c>
      <c r="BM349" s="200" t="s">
        <v>3302</v>
      </c>
    </row>
    <row r="350" spans="1:65" s="2" customFormat="1" ht="66.75" customHeight="1">
      <c r="A350" s="35"/>
      <c r="B350" s="36"/>
      <c r="C350" s="246" t="s">
        <v>975</v>
      </c>
      <c r="D350" s="246" t="s">
        <v>626</v>
      </c>
      <c r="E350" s="247" t="s">
        <v>3303</v>
      </c>
      <c r="F350" s="248" t="s">
        <v>3304</v>
      </c>
      <c r="G350" s="249" t="s">
        <v>581</v>
      </c>
      <c r="H350" s="250">
        <v>1</v>
      </c>
      <c r="I350" s="251"/>
      <c r="J350" s="252">
        <f t="shared" si="30"/>
        <v>0</v>
      </c>
      <c r="K350" s="248" t="s">
        <v>1</v>
      </c>
      <c r="L350" s="253"/>
      <c r="M350" s="254" t="s">
        <v>1</v>
      </c>
      <c r="N350" s="255" t="s">
        <v>43</v>
      </c>
      <c r="O350" s="72"/>
      <c r="P350" s="198">
        <f t="shared" si="31"/>
        <v>0</v>
      </c>
      <c r="Q350" s="198">
        <v>3.7999999999999999E-2</v>
      </c>
      <c r="R350" s="198">
        <f t="shared" si="32"/>
        <v>3.7999999999999999E-2</v>
      </c>
      <c r="S350" s="198">
        <v>0</v>
      </c>
      <c r="T350" s="199">
        <f t="shared" si="33"/>
        <v>0</v>
      </c>
      <c r="U350" s="35"/>
      <c r="V350" s="35"/>
      <c r="W350" s="35"/>
      <c r="X350" s="35"/>
      <c r="Y350" s="35"/>
      <c r="Z350" s="35"/>
      <c r="AA350" s="35"/>
      <c r="AB350" s="35"/>
      <c r="AC350" s="35"/>
      <c r="AD350" s="35"/>
      <c r="AE350" s="35"/>
      <c r="AR350" s="200" t="s">
        <v>573</v>
      </c>
      <c r="AT350" s="200" t="s">
        <v>626</v>
      </c>
      <c r="AU350" s="200" t="s">
        <v>120</v>
      </c>
      <c r="AY350" s="18" t="s">
        <v>292</v>
      </c>
      <c r="BE350" s="201">
        <f t="shared" si="34"/>
        <v>0</v>
      </c>
      <c r="BF350" s="201">
        <f t="shared" si="35"/>
        <v>0</v>
      </c>
      <c r="BG350" s="201">
        <f t="shared" si="36"/>
        <v>0</v>
      </c>
      <c r="BH350" s="201">
        <f t="shared" si="37"/>
        <v>0</v>
      </c>
      <c r="BI350" s="201">
        <f t="shared" si="38"/>
        <v>0</v>
      </c>
      <c r="BJ350" s="18" t="s">
        <v>120</v>
      </c>
      <c r="BK350" s="201">
        <f t="shared" si="39"/>
        <v>0</v>
      </c>
      <c r="BL350" s="18" t="s">
        <v>438</v>
      </c>
      <c r="BM350" s="200" t="s">
        <v>3305</v>
      </c>
    </row>
    <row r="351" spans="1:65" s="2" customFormat="1" ht="66.75" customHeight="1">
      <c r="A351" s="35"/>
      <c r="B351" s="36"/>
      <c r="C351" s="246" t="s">
        <v>979</v>
      </c>
      <c r="D351" s="246" t="s">
        <v>626</v>
      </c>
      <c r="E351" s="247" t="s">
        <v>3306</v>
      </c>
      <c r="F351" s="248" t="s">
        <v>3307</v>
      </c>
      <c r="G351" s="249" t="s">
        <v>581</v>
      </c>
      <c r="H351" s="250">
        <v>1</v>
      </c>
      <c r="I351" s="251"/>
      <c r="J351" s="252">
        <f t="shared" si="30"/>
        <v>0</v>
      </c>
      <c r="K351" s="248" t="s">
        <v>1</v>
      </c>
      <c r="L351" s="253"/>
      <c r="M351" s="254" t="s">
        <v>1</v>
      </c>
      <c r="N351" s="255" t="s">
        <v>43</v>
      </c>
      <c r="O351" s="72"/>
      <c r="P351" s="198">
        <f t="shared" si="31"/>
        <v>0</v>
      </c>
      <c r="Q351" s="198">
        <v>3.7999999999999999E-2</v>
      </c>
      <c r="R351" s="198">
        <f t="shared" si="32"/>
        <v>3.7999999999999999E-2</v>
      </c>
      <c r="S351" s="198">
        <v>0</v>
      </c>
      <c r="T351" s="199">
        <f t="shared" si="33"/>
        <v>0</v>
      </c>
      <c r="U351" s="35"/>
      <c r="V351" s="35"/>
      <c r="W351" s="35"/>
      <c r="X351" s="35"/>
      <c r="Y351" s="35"/>
      <c r="Z351" s="35"/>
      <c r="AA351" s="35"/>
      <c r="AB351" s="35"/>
      <c r="AC351" s="35"/>
      <c r="AD351" s="35"/>
      <c r="AE351" s="35"/>
      <c r="AR351" s="200" t="s">
        <v>573</v>
      </c>
      <c r="AT351" s="200" t="s">
        <v>626</v>
      </c>
      <c r="AU351" s="200" t="s">
        <v>120</v>
      </c>
      <c r="AY351" s="18" t="s">
        <v>292</v>
      </c>
      <c r="BE351" s="201">
        <f t="shared" si="34"/>
        <v>0</v>
      </c>
      <c r="BF351" s="201">
        <f t="shared" si="35"/>
        <v>0</v>
      </c>
      <c r="BG351" s="201">
        <f t="shared" si="36"/>
        <v>0</v>
      </c>
      <c r="BH351" s="201">
        <f t="shared" si="37"/>
        <v>0</v>
      </c>
      <c r="BI351" s="201">
        <f t="shared" si="38"/>
        <v>0</v>
      </c>
      <c r="BJ351" s="18" t="s">
        <v>120</v>
      </c>
      <c r="BK351" s="201">
        <f t="shared" si="39"/>
        <v>0</v>
      </c>
      <c r="BL351" s="18" t="s">
        <v>438</v>
      </c>
      <c r="BM351" s="200" t="s">
        <v>3308</v>
      </c>
    </row>
    <row r="352" spans="1:65" s="2" customFormat="1" ht="66.75" customHeight="1">
      <c r="A352" s="35"/>
      <c r="B352" s="36"/>
      <c r="C352" s="246" t="s">
        <v>984</v>
      </c>
      <c r="D352" s="246" t="s">
        <v>626</v>
      </c>
      <c r="E352" s="247" t="s">
        <v>3309</v>
      </c>
      <c r="F352" s="248" t="s">
        <v>3307</v>
      </c>
      <c r="G352" s="249" t="s">
        <v>581</v>
      </c>
      <c r="H352" s="250">
        <v>1</v>
      </c>
      <c r="I352" s="251"/>
      <c r="J352" s="252">
        <f t="shared" si="30"/>
        <v>0</v>
      </c>
      <c r="K352" s="248" t="s">
        <v>1</v>
      </c>
      <c r="L352" s="253"/>
      <c r="M352" s="254" t="s">
        <v>1</v>
      </c>
      <c r="N352" s="255" t="s">
        <v>43</v>
      </c>
      <c r="O352" s="72"/>
      <c r="P352" s="198">
        <f t="shared" si="31"/>
        <v>0</v>
      </c>
      <c r="Q352" s="198">
        <v>3.7999999999999999E-2</v>
      </c>
      <c r="R352" s="198">
        <f t="shared" si="32"/>
        <v>3.7999999999999999E-2</v>
      </c>
      <c r="S352" s="198">
        <v>0</v>
      </c>
      <c r="T352" s="199">
        <f t="shared" si="33"/>
        <v>0</v>
      </c>
      <c r="U352" s="35"/>
      <c r="V352" s="35"/>
      <c r="W352" s="35"/>
      <c r="X352" s="35"/>
      <c r="Y352" s="35"/>
      <c r="Z352" s="35"/>
      <c r="AA352" s="35"/>
      <c r="AB352" s="35"/>
      <c r="AC352" s="35"/>
      <c r="AD352" s="35"/>
      <c r="AE352" s="35"/>
      <c r="AR352" s="200" t="s">
        <v>573</v>
      </c>
      <c r="AT352" s="200" t="s">
        <v>626</v>
      </c>
      <c r="AU352" s="200" t="s">
        <v>120</v>
      </c>
      <c r="AY352" s="18" t="s">
        <v>292</v>
      </c>
      <c r="BE352" s="201">
        <f t="shared" si="34"/>
        <v>0</v>
      </c>
      <c r="BF352" s="201">
        <f t="shared" si="35"/>
        <v>0</v>
      </c>
      <c r="BG352" s="201">
        <f t="shared" si="36"/>
        <v>0</v>
      </c>
      <c r="BH352" s="201">
        <f t="shared" si="37"/>
        <v>0</v>
      </c>
      <c r="BI352" s="201">
        <f t="shared" si="38"/>
        <v>0</v>
      </c>
      <c r="BJ352" s="18" t="s">
        <v>120</v>
      </c>
      <c r="BK352" s="201">
        <f t="shared" si="39"/>
        <v>0</v>
      </c>
      <c r="BL352" s="18" t="s">
        <v>438</v>
      </c>
      <c r="BM352" s="200" t="s">
        <v>3310</v>
      </c>
    </row>
    <row r="353" spans="1:65" s="2" customFormat="1" ht="66.75" customHeight="1">
      <c r="A353" s="35"/>
      <c r="B353" s="36"/>
      <c r="C353" s="246" t="s">
        <v>989</v>
      </c>
      <c r="D353" s="246" t="s">
        <v>626</v>
      </c>
      <c r="E353" s="247" t="s">
        <v>3311</v>
      </c>
      <c r="F353" s="248" t="s">
        <v>3312</v>
      </c>
      <c r="G353" s="249" t="s">
        <v>581</v>
      </c>
      <c r="H353" s="250">
        <v>1</v>
      </c>
      <c r="I353" s="251"/>
      <c r="J353" s="252">
        <f t="shared" si="30"/>
        <v>0</v>
      </c>
      <c r="K353" s="248" t="s">
        <v>1</v>
      </c>
      <c r="L353" s="253"/>
      <c r="M353" s="254" t="s">
        <v>1</v>
      </c>
      <c r="N353" s="255" t="s">
        <v>43</v>
      </c>
      <c r="O353" s="72"/>
      <c r="P353" s="198">
        <f t="shared" si="31"/>
        <v>0</v>
      </c>
      <c r="Q353" s="198">
        <v>0</v>
      </c>
      <c r="R353" s="198">
        <f t="shared" si="32"/>
        <v>0</v>
      </c>
      <c r="S353" s="198">
        <v>0</v>
      </c>
      <c r="T353" s="199">
        <f t="shared" si="33"/>
        <v>0</v>
      </c>
      <c r="U353" s="35"/>
      <c r="V353" s="35"/>
      <c r="W353" s="35"/>
      <c r="X353" s="35"/>
      <c r="Y353" s="35"/>
      <c r="Z353" s="35"/>
      <c r="AA353" s="35"/>
      <c r="AB353" s="35"/>
      <c r="AC353" s="35"/>
      <c r="AD353" s="35"/>
      <c r="AE353" s="35"/>
      <c r="AR353" s="200" t="s">
        <v>573</v>
      </c>
      <c r="AT353" s="200" t="s">
        <v>626</v>
      </c>
      <c r="AU353" s="200" t="s">
        <v>120</v>
      </c>
      <c r="AY353" s="18" t="s">
        <v>292</v>
      </c>
      <c r="BE353" s="201">
        <f t="shared" si="34"/>
        <v>0</v>
      </c>
      <c r="BF353" s="201">
        <f t="shared" si="35"/>
        <v>0</v>
      </c>
      <c r="BG353" s="201">
        <f t="shared" si="36"/>
        <v>0</v>
      </c>
      <c r="BH353" s="201">
        <f t="shared" si="37"/>
        <v>0</v>
      </c>
      <c r="BI353" s="201">
        <f t="shared" si="38"/>
        <v>0</v>
      </c>
      <c r="BJ353" s="18" t="s">
        <v>120</v>
      </c>
      <c r="BK353" s="201">
        <f t="shared" si="39"/>
        <v>0</v>
      </c>
      <c r="BL353" s="18" t="s">
        <v>438</v>
      </c>
      <c r="BM353" s="200" t="s">
        <v>3313</v>
      </c>
    </row>
    <row r="354" spans="1:65" s="13" customFormat="1" ht="11.25">
      <c r="B354" s="202"/>
      <c r="C354" s="203"/>
      <c r="D354" s="204" t="s">
        <v>301</v>
      </c>
      <c r="E354" s="205" t="s">
        <v>1</v>
      </c>
      <c r="F354" s="206" t="s">
        <v>2230</v>
      </c>
      <c r="G354" s="203"/>
      <c r="H354" s="205" t="s">
        <v>1</v>
      </c>
      <c r="I354" s="207"/>
      <c r="J354" s="203"/>
      <c r="K354" s="203"/>
      <c r="L354" s="208"/>
      <c r="M354" s="209"/>
      <c r="N354" s="210"/>
      <c r="O354" s="210"/>
      <c r="P354" s="210"/>
      <c r="Q354" s="210"/>
      <c r="R354" s="210"/>
      <c r="S354" s="210"/>
      <c r="T354" s="211"/>
      <c r="AT354" s="212" t="s">
        <v>301</v>
      </c>
      <c r="AU354" s="212" t="s">
        <v>120</v>
      </c>
      <c r="AV354" s="13" t="s">
        <v>85</v>
      </c>
      <c r="AW354" s="13" t="s">
        <v>32</v>
      </c>
      <c r="AX354" s="13" t="s">
        <v>77</v>
      </c>
      <c r="AY354" s="212" t="s">
        <v>292</v>
      </c>
    </row>
    <row r="355" spans="1:65" s="14" customFormat="1" ht="11.25">
      <c r="B355" s="213"/>
      <c r="C355" s="214"/>
      <c r="D355" s="204" t="s">
        <v>301</v>
      </c>
      <c r="E355" s="215" t="s">
        <v>1</v>
      </c>
      <c r="F355" s="216" t="s">
        <v>2231</v>
      </c>
      <c r="G355" s="214"/>
      <c r="H355" s="217">
        <v>1</v>
      </c>
      <c r="I355" s="218"/>
      <c r="J355" s="214"/>
      <c r="K355" s="214"/>
      <c r="L355" s="219"/>
      <c r="M355" s="220"/>
      <c r="N355" s="221"/>
      <c r="O355" s="221"/>
      <c r="P355" s="221"/>
      <c r="Q355" s="221"/>
      <c r="R355" s="221"/>
      <c r="S355" s="221"/>
      <c r="T355" s="222"/>
      <c r="AT355" s="223" t="s">
        <v>301</v>
      </c>
      <c r="AU355" s="223" t="s">
        <v>120</v>
      </c>
      <c r="AV355" s="14" t="s">
        <v>120</v>
      </c>
      <c r="AW355" s="14" t="s">
        <v>32</v>
      </c>
      <c r="AX355" s="14" t="s">
        <v>77</v>
      </c>
      <c r="AY355" s="223" t="s">
        <v>292</v>
      </c>
    </row>
    <row r="356" spans="1:65" s="15" customFormat="1" ht="11.25">
      <c r="B356" s="224"/>
      <c r="C356" s="225"/>
      <c r="D356" s="204" t="s">
        <v>301</v>
      </c>
      <c r="E356" s="226" t="s">
        <v>1</v>
      </c>
      <c r="F356" s="227" t="s">
        <v>304</v>
      </c>
      <c r="G356" s="225"/>
      <c r="H356" s="228">
        <v>1</v>
      </c>
      <c r="I356" s="229"/>
      <c r="J356" s="225"/>
      <c r="K356" s="225"/>
      <c r="L356" s="230"/>
      <c r="M356" s="231"/>
      <c r="N356" s="232"/>
      <c r="O356" s="232"/>
      <c r="P356" s="232"/>
      <c r="Q356" s="232"/>
      <c r="R356" s="232"/>
      <c r="S356" s="232"/>
      <c r="T356" s="233"/>
      <c r="AT356" s="234" t="s">
        <v>301</v>
      </c>
      <c r="AU356" s="234" t="s">
        <v>120</v>
      </c>
      <c r="AV356" s="15" t="s">
        <v>299</v>
      </c>
      <c r="AW356" s="15" t="s">
        <v>32</v>
      </c>
      <c r="AX356" s="15" t="s">
        <v>85</v>
      </c>
      <c r="AY356" s="234" t="s">
        <v>292</v>
      </c>
    </row>
    <row r="357" spans="1:65" s="2" customFormat="1" ht="62.65" customHeight="1">
      <c r="A357" s="35"/>
      <c r="B357" s="36"/>
      <c r="C357" s="246" t="s">
        <v>1157</v>
      </c>
      <c r="D357" s="246" t="s">
        <v>626</v>
      </c>
      <c r="E357" s="247" t="s">
        <v>3314</v>
      </c>
      <c r="F357" s="248" t="s">
        <v>3315</v>
      </c>
      <c r="G357" s="249" t="s">
        <v>581</v>
      </c>
      <c r="H357" s="250">
        <v>1</v>
      </c>
      <c r="I357" s="251"/>
      <c r="J357" s="252">
        <f>ROUND(I357*H357,2)</f>
        <v>0</v>
      </c>
      <c r="K357" s="248" t="s">
        <v>1</v>
      </c>
      <c r="L357" s="253"/>
      <c r="M357" s="254" t="s">
        <v>1</v>
      </c>
      <c r="N357" s="255" t="s">
        <v>43</v>
      </c>
      <c r="O357" s="72"/>
      <c r="P357" s="198">
        <f>O357*H357</f>
        <v>0</v>
      </c>
      <c r="Q357" s="198">
        <v>0</v>
      </c>
      <c r="R357" s="198">
        <f>Q357*H357</f>
        <v>0</v>
      </c>
      <c r="S357" s="198">
        <v>0</v>
      </c>
      <c r="T357" s="199">
        <f>S357*H357</f>
        <v>0</v>
      </c>
      <c r="U357" s="35"/>
      <c r="V357" s="35"/>
      <c r="W357" s="35"/>
      <c r="X357" s="35"/>
      <c r="Y357" s="35"/>
      <c r="Z357" s="35"/>
      <c r="AA357" s="35"/>
      <c r="AB357" s="35"/>
      <c r="AC357" s="35"/>
      <c r="AD357" s="35"/>
      <c r="AE357" s="35"/>
      <c r="AR357" s="200" t="s">
        <v>573</v>
      </c>
      <c r="AT357" s="200" t="s">
        <v>626</v>
      </c>
      <c r="AU357" s="200" t="s">
        <v>120</v>
      </c>
      <c r="AY357" s="18" t="s">
        <v>292</v>
      </c>
      <c r="BE357" s="201">
        <f>IF(N357="základní",J357,0)</f>
        <v>0</v>
      </c>
      <c r="BF357" s="201">
        <f>IF(N357="snížená",J357,0)</f>
        <v>0</v>
      </c>
      <c r="BG357" s="201">
        <f>IF(N357="zákl. přenesená",J357,0)</f>
        <v>0</v>
      </c>
      <c r="BH357" s="201">
        <f>IF(N357="sníž. přenesená",J357,0)</f>
        <v>0</v>
      </c>
      <c r="BI357" s="201">
        <f>IF(N357="nulová",J357,0)</f>
        <v>0</v>
      </c>
      <c r="BJ357" s="18" t="s">
        <v>120</v>
      </c>
      <c r="BK357" s="201">
        <f>ROUND(I357*H357,2)</f>
        <v>0</v>
      </c>
      <c r="BL357" s="18" t="s">
        <v>438</v>
      </c>
      <c r="BM357" s="200" t="s">
        <v>3316</v>
      </c>
    </row>
    <row r="358" spans="1:65" s="13" customFormat="1" ht="11.25">
      <c r="B358" s="202"/>
      <c r="C358" s="203"/>
      <c r="D358" s="204" t="s">
        <v>301</v>
      </c>
      <c r="E358" s="205" t="s">
        <v>1</v>
      </c>
      <c r="F358" s="206" t="s">
        <v>2235</v>
      </c>
      <c r="G358" s="203"/>
      <c r="H358" s="205" t="s">
        <v>1</v>
      </c>
      <c r="I358" s="207"/>
      <c r="J358" s="203"/>
      <c r="K358" s="203"/>
      <c r="L358" s="208"/>
      <c r="M358" s="209"/>
      <c r="N358" s="210"/>
      <c r="O358" s="210"/>
      <c r="P358" s="210"/>
      <c r="Q358" s="210"/>
      <c r="R358" s="210"/>
      <c r="S358" s="210"/>
      <c r="T358" s="211"/>
      <c r="AT358" s="212" t="s">
        <v>301</v>
      </c>
      <c r="AU358" s="212" t="s">
        <v>120</v>
      </c>
      <c r="AV358" s="13" t="s">
        <v>85</v>
      </c>
      <c r="AW358" s="13" t="s">
        <v>32</v>
      </c>
      <c r="AX358" s="13" t="s">
        <v>77</v>
      </c>
      <c r="AY358" s="212" t="s">
        <v>292</v>
      </c>
    </row>
    <row r="359" spans="1:65" s="14" customFormat="1" ht="11.25">
      <c r="B359" s="213"/>
      <c r="C359" s="214"/>
      <c r="D359" s="204" t="s">
        <v>301</v>
      </c>
      <c r="E359" s="215" t="s">
        <v>1</v>
      </c>
      <c r="F359" s="216" t="s">
        <v>2236</v>
      </c>
      <c r="G359" s="214"/>
      <c r="H359" s="217">
        <v>1</v>
      </c>
      <c r="I359" s="218"/>
      <c r="J359" s="214"/>
      <c r="K359" s="214"/>
      <c r="L359" s="219"/>
      <c r="M359" s="220"/>
      <c r="N359" s="221"/>
      <c r="O359" s="221"/>
      <c r="P359" s="221"/>
      <c r="Q359" s="221"/>
      <c r="R359" s="221"/>
      <c r="S359" s="221"/>
      <c r="T359" s="222"/>
      <c r="AT359" s="223" t="s">
        <v>301</v>
      </c>
      <c r="AU359" s="223" t="s">
        <v>120</v>
      </c>
      <c r="AV359" s="14" t="s">
        <v>120</v>
      </c>
      <c r="AW359" s="14" t="s">
        <v>32</v>
      </c>
      <c r="AX359" s="14" t="s">
        <v>77</v>
      </c>
      <c r="AY359" s="223" t="s">
        <v>292</v>
      </c>
    </row>
    <row r="360" spans="1:65" s="15" customFormat="1" ht="11.25">
      <c r="B360" s="224"/>
      <c r="C360" s="225"/>
      <c r="D360" s="204" t="s">
        <v>301</v>
      </c>
      <c r="E360" s="226" t="s">
        <v>1</v>
      </c>
      <c r="F360" s="227" t="s">
        <v>304</v>
      </c>
      <c r="G360" s="225"/>
      <c r="H360" s="228">
        <v>1</v>
      </c>
      <c r="I360" s="229"/>
      <c r="J360" s="225"/>
      <c r="K360" s="225"/>
      <c r="L360" s="230"/>
      <c r="M360" s="231"/>
      <c r="N360" s="232"/>
      <c r="O360" s="232"/>
      <c r="P360" s="232"/>
      <c r="Q360" s="232"/>
      <c r="R360" s="232"/>
      <c r="S360" s="232"/>
      <c r="T360" s="233"/>
      <c r="AT360" s="234" t="s">
        <v>301</v>
      </c>
      <c r="AU360" s="234" t="s">
        <v>120</v>
      </c>
      <c r="AV360" s="15" t="s">
        <v>299</v>
      </c>
      <c r="AW360" s="15" t="s">
        <v>32</v>
      </c>
      <c r="AX360" s="15" t="s">
        <v>85</v>
      </c>
      <c r="AY360" s="234" t="s">
        <v>292</v>
      </c>
    </row>
    <row r="361" spans="1:65" s="2" customFormat="1" ht="62.65" customHeight="1">
      <c r="A361" s="35"/>
      <c r="B361" s="36"/>
      <c r="C361" s="246" t="s">
        <v>530</v>
      </c>
      <c r="D361" s="246" t="s">
        <v>626</v>
      </c>
      <c r="E361" s="247" t="s">
        <v>3317</v>
      </c>
      <c r="F361" s="248" t="s">
        <v>3318</v>
      </c>
      <c r="G361" s="249" t="s">
        <v>581</v>
      </c>
      <c r="H361" s="250">
        <v>1</v>
      </c>
      <c r="I361" s="251"/>
      <c r="J361" s="252">
        <f>ROUND(I361*H361,2)</f>
        <v>0</v>
      </c>
      <c r="K361" s="248" t="s">
        <v>1</v>
      </c>
      <c r="L361" s="253"/>
      <c r="M361" s="254" t="s">
        <v>1</v>
      </c>
      <c r="N361" s="255" t="s">
        <v>43</v>
      </c>
      <c r="O361" s="72"/>
      <c r="P361" s="198">
        <f>O361*H361</f>
        <v>0</v>
      </c>
      <c r="Q361" s="198">
        <v>0</v>
      </c>
      <c r="R361" s="198">
        <f>Q361*H361</f>
        <v>0</v>
      </c>
      <c r="S361" s="198">
        <v>0</v>
      </c>
      <c r="T361" s="199">
        <f>S361*H361</f>
        <v>0</v>
      </c>
      <c r="U361" s="35"/>
      <c r="V361" s="35"/>
      <c r="W361" s="35"/>
      <c r="X361" s="35"/>
      <c r="Y361" s="35"/>
      <c r="Z361" s="35"/>
      <c r="AA361" s="35"/>
      <c r="AB361" s="35"/>
      <c r="AC361" s="35"/>
      <c r="AD361" s="35"/>
      <c r="AE361" s="35"/>
      <c r="AR361" s="200" t="s">
        <v>573</v>
      </c>
      <c r="AT361" s="200" t="s">
        <v>626</v>
      </c>
      <c r="AU361" s="200" t="s">
        <v>120</v>
      </c>
      <c r="AY361" s="18" t="s">
        <v>292</v>
      </c>
      <c r="BE361" s="201">
        <f>IF(N361="základní",J361,0)</f>
        <v>0</v>
      </c>
      <c r="BF361" s="201">
        <f>IF(N361="snížená",J361,0)</f>
        <v>0</v>
      </c>
      <c r="BG361" s="201">
        <f>IF(N361="zákl. přenesená",J361,0)</f>
        <v>0</v>
      </c>
      <c r="BH361" s="201">
        <f>IF(N361="sníž. přenesená",J361,0)</f>
        <v>0</v>
      </c>
      <c r="BI361" s="201">
        <f>IF(N361="nulová",J361,0)</f>
        <v>0</v>
      </c>
      <c r="BJ361" s="18" t="s">
        <v>120</v>
      </c>
      <c r="BK361" s="201">
        <f>ROUND(I361*H361,2)</f>
        <v>0</v>
      </c>
      <c r="BL361" s="18" t="s">
        <v>438</v>
      </c>
      <c r="BM361" s="200" t="s">
        <v>3319</v>
      </c>
    </row>
    <row r="362" spans="1:65" s="14" customFormat="1" ht="11.25">
      <c r="B362" s="213"/>
      <c r="C362" s="214"/>
      <c r="D362" s="204" t="s">
        <v>301</v>
      </c>
      <c r="E362" s="215" t="s">
        <v>1</v>
      </c>
      <c r="F362" s="216" t="s">
        <v>2244</v>
      </c>
      <c r="G362" s="214"/>
      <c r="H362" s="217">
        <v>1</v>
      </c>
      <c r="I362" s="218"/>
      <c r="J362" s="214"/>
      <c r="K362" s="214"/>
      <c r="L362" s="219"/>
      <c r="M362" s="220"/>
      <c r="N362" s="221"/>
      <c r="O362" s="221"/>
      <c r="P362" s="221"/>
      <c r="Q362" s="221"/>
      <c r="R362" s="221"/>
      <c r="S362" s="221"/>
      <c r="T362" s="222"/>
      <c r="AT362" s="223" t="s">
        <v>301</v>
      </c>
      <c r="AU362" s="223" t="s">
        <v>120</v>
      </c>
      <c r="AV362" s="14" t="s">
        <v>120</v>
      </c>
      <c r="AW362" s="14" t="s">
        <v>32</v>
      </c>
      <c r="AX362" s="14" t="s">
        <v>85</v>
      </c>
      <c r="AY362" s="223" t="s">
        <v>292</v>
      </c>
    </row>
    <row r="363" spans="1:65" s="2" customFormat="1" ht="62.65" customHeight="1">
      <c r="A363" s="35"/>
      <c r="B363" s="36"/>
      <c r="C363" s="246" t="s">
        <v>1178</v>
      </c>
      <c r="D363" s="246" t="s">
        <v>626</v>
      </c>
      <c r="E363" s="247" t="s">
        <v>3320</v>
      </c>
      <c r="F363" s="248" t="s">
        <v>3321</v>
      </c>
      <c r="G363" s="249" t="s">
        <v>581</v>
      </c>
      <c r="H363" s="250">
        <v>1</v>
      </c>
      <c r="I363" s="251"/>
      <c r="J363" s="252">
        <f>ROUND(I363*H363,2)</f>
        <v>0</v>
      </c>
      <c r="K363" s="248" t="s">
        <v>1</v>
      </c>
      <c r="L363" s="253"/>
      <c r="M363" s="254" t="s">
        <v>1</v>
      </c>
      <c r="N363" s="255" t="s">
        <v>43</v>
      </c>
      <c r="O363" s="72"/>
      <c r="P363" s="198">
        <f>O363*H363</f>
        <v>0</v>
      </c>
      <c r="Q363" s="198">
        <v>0</v>
      </c>
      <c r="R363" s="198">
        <f>Q363*H363</f>
        <v>0</v>
      </c>
      <c r="S363" s="198">
        <v>0</v>
      </c>
      <c r="T363" s="199">
        <f>S363*H363</f>
        <v>0</v>
      </c>
      <c r="U363" s="35"/>
      <c r="V363" s="35"/>
      <c r="W363" s="35"/>
      <c r="X363" s="35"/>
      <c r="Y363" s="35"/>
      <c r="Z363" s="35"/>
      <c r="AA363" s="35"/>
      <c r="AB363" s="35"/>
      <c r="AC363" s="35"/>
      <c r="AD363" s="35"/>
      <c r="AE363" s="35"/>
      <c r="AR363" s="200" t="s">
        <v>573</v>
      </c>
      <c r="AT363" s="200" t="s">
        <v>626</v>
      </c>
      <c r="AU363" s="200" t="s">
        <v>120</v>
      </c>
      <c r="AY363" s="18" t="s">
        <v>292</v>
      </c>
      <c r="BE363" s="201">
        <f>IF(N363="základní",J363,0)</f>
        <v>0</v>
      </c>
      <c r="BF363" s="201">
        <f>IF(N363="snížená",J363,0)</f>
        <v>0</v>
      </c>
      <c r="BG363" s="201">
        <f>IF(N363="zákl. přenesená",J363,0)</f>
        <v>0</v>
      </c>
      <c r="BH363" s="201">
        <f>IF(N363="sníž. přenesená",J363,0)</f>
        <v>0</v>
      </c>
      <c r="BI363" s="201">
        <f>IF(N363="nulová",J363,0)</f>
        <v>0</v>
      </c>
      <c r="BJ363" s="18" t="s">
        <v>120</v>
      </c>
      <c r="BK363" s="201">
        <f>ROUND(I363*H363,2)</f>
        <v>0</v>
      </c>
      <c r="BL363" s="18" t="s">
        <v>438</v>
      </c>
      <c r="BM363" s="200" t="s">
        <v>3322</v>
      </c>
    </row>
    <row r="364" spans="1:65" s="14" customFormat="1" ht="11.25">
      <c r="B364" s="213"/>
      <c r="C364" s="214"/>
      <c r="D364" s="204" t="s">
        <v>301</v>
      </c>
      <c r="E364" s="215" t="s">
        <v>1</v>
      </c>
      <c r="F364" s="216" t="s">
        <v>2245</v>
      </c>
      <c r="G364" s="214"/>
      <c r="H364" s="217">
        <v>1</v>
      </c>
      <c r="I364" s="218"/>
      <c r="J364" s="214"/>
      <c r="K364" s="214"/>
      <c r="L364" s="219"/>
      <c r="M364" s="220"/>
      <c r="N364" s="221"/>
      <c r="O364" s="221"/>
      <c r="P364" s="221"/>
      <c r="Q364" s="221"/>
      <c r="R364" s="221"/>
      <c r="S364" s="221"/>
      <c r="T364" s="222"/>
      <c r="AT364" s="223" t="s">
        <v>301</v>
      </c>
      <c r="AU364" s="223" t="s">
        <v>120</v>
      </c>
      <c r="AV364" s="14" t="s">
        <v>120</v>
      </c>
      <c r="AW364" s="14" t="s">
        <v>32</v>
      </c>
      <c r="AX364" s="14" t="s">
        <v>85</v>
      </c>
      <c r="AY364" s="223" t="s">
        <v>292</v>
      </c>
    </row>
    <row r="365" spans="1:65" s="2" customFormat="1" ht="62.65" customHeight="1">
      <c r="A365" s="35"/>
      <c r="B365" s="36"/>
      <c r="C365" s="246" t="s">
        <v>1184</v>
      </c>
      <c r="D365" s="246" t="s">
        <v>626</v>
      </c>
      <c r="E365" s="247" t="s">
        <v>3323</v>
      </c>
      <c r="F365" s="248" t="s">
        <v>3324</v>
      </c>
      <c r="G365" s="249" t="s">
        <v>581</v>
      </c>
      <c r="H365" s="250">
        <v>19</v>
      </c>
      <c r="I365" s="251"/>
      <c r="J365" s="252">
        <f>ROUND(I365*H365,2)</f>
        <v>0</v>
      </c>
      <c r="K365" s="248" t="s">
        <v>1</v>
      </c>
      <c r="L365" s="253"/>
      <c r="M365" s="254" t="s">
        <v>1</v>
      </c>
      <c r="N365" s="255" t="s">
        <v>43</v>
      </c>
      <c r="O365" s="72"/>
      <c r="P365" s="198">
        <f>O365*H365</f>
        <v>0</v>
      </c>
      <c r="Q365" s="198">
        <v>0</v>
      </c>
      <c r="R365" s="198">
        <f>Q365*H365</f>
        <v>0</v>
      </c>
      <c r="S365" s="198">
        <v>0</v>
      </c>
      <c r="T365" s="199">
        <f>S365*H365</f>
        <v>0</v>
      </c>
      <c r="U365" s="35"/>
      <c r="V365" s="35"/>
      <c r="W365" s="35"/>
      <c r="X365" s="35"/>
      <c r="Y365" s="35"/>
      <c r="Z365" s="35"/>
      <c r="AA365" s="35"/>
      <c r="AB365" s="35"/>
      <c r="AC365" s="35"/>
      <c r="AD365" s="35"/>
      <c r="AE365" s="35"/>
      <c r="AR365" s="200" t="s">
        <v>573</v>
      </c>
      <c r="AT365" s="200" t="s">
        <v>626</v>
      </c>
      <c r="AU365" s="200" t="s">
        <v>120</v>
      </c>
      <c r="AY365" s="18" t="s">
        <v>292</v>
      </c>
      <c r="BE365" s="201">
        <f>IF(N365="základní",J365,0)</f>
        <v>0</v>
      </c>
      <c r="BF365" s="201">
        <f>IF(N365="snížená",J365,0)</f>
        <v>0</v>
      </c>
      <c r="BG365" s="201">
        <f>IF(N365="zákl. přenesená",J365,0)</f>
        <v>0</v>
      </c>
      <c r="BH365" s="201">
        <f>IF(N365="sníž. přenesená",J365,0)</f>
        <v>0</v>
      </c>
      <c r="BI365" s="201">
        <f>IF(N365="nulová",J365,0)</f>
        <v>0</v>
      </c>
      <c r="BJ365" s="18" t="s">
        <v>120</v>
      </c>
      <c r="BK365" s="201">
        <f>ROUND(I365*H365,2)</f>
        <v>0</v>
      </c>
      <c r="BL365" s="18" t="s">
        <v>438</v>
      </c>
      <c r="BM365" s="200" t="s">
        <v>3325</v>
      </c>
    </row>
    <row r="366" spans="1:65" s="2" customFormat="1" ht="62.65" customHeight="1">
      <c r="A366" s="35"/>
      <c r="B366" s="36"/>
      <c r="C366" s="246" t="s">
        <v>1189</v>
      </c>
      <c r="D366" s="246" t="s">
        <v>626</v>
      </c>
      <c r="E366" s="247" t="s">
        <v>3326</v>
      </c>
      <c r="F366" s="248" t="s">
        <v>3324</v>
      </c>
      <c r="G366" s="249" t="s">
        <v>581</v>
      </c>
      <c r="H366" s="250">
        <v>18</v>
      </c>
      <c r="I366" s="251"/>
      <c r="J366" s="252">
        <f>ROUND(I366*H366,2)</f>
        <v>0</v>
      </c>
      <c r="K366" s="248" t="s">
        <v>1</v>
      </c>
      <c r="L366" s="253"/>
      <c r="M366" s="254" t="s">
        <v>1</v>
      </c>
      <c r="N366" s="255" t="s">
        <v>43</v>
      </c>
      <c r="O366" s="72"/>
      <c r="P366" s="198">
        <f>O366*H366</f>
        <v>0</v>
      </c>
      <c r="Q366" s="198">
        <v>0</v>
      </c>
      <c r="R366" s="198">
        <f>Q366*H366</f>
        <v>0</v>
      </c>
      <c r="S366" s="198">
        <v>0</v>
      </c>
      <c r="T366" s="199">
        <f>S366*H366</f>
        <v>0</v>
      </c>
      <c r="U366" s="35"/>
      <c r="V366" s="35"/>
      <c r="W366" s="35"/>
      <c r="X366" s="35"/>
      <c r="Y366" s="35"/>
      <c r="Z366" s="35"/>
      <c r="AA366" s="35"/>
      <c r="AB366" s="35"/>
      <c r="AC366" s="35"/>
      <c r="AD366" s="35"/>
      <c r="AE366" s="35"/>
      <c r="AR366" s="200" t="s">
        <v>573</v>
      </c>
      <c r="AT366" s="200" t="s">
        <v>626</v>
      </c>
      <c r="AU366" s="200" t="s">
        <v>120</v>
      </c>
      <c r="AY366" s="18" t="s">
        <v>292</v>
      </c>
      <c r="BE366" s="201">
        <f>IF(N366="základní",J366,0)</f>
        <v>0</v>
      </c>
      <c r="BF366" s="201">
        <f>IF(N366="snížená",J366,0)</f>
        <v>0</v>
      </c>
      <c r="BG366" s="201">
        <f>IF(N366="zákl. přenesená",J366,0)</f>
        <v>0</v>
      </c>
      <c r="BH366" s="201">
        <f>IF(N366="sníž. přenesená",J366,0)</f>
        <v>0</v>
      </c>
      <c r="BI366" s="201">
        <f>IF(N366="nulová",J366,0)</f>
        <v>0</v>
      </c>
      <c r="BJ366" s="18" t="s">
        <v>120</v>
      </c>
      <c r="BK366" s="201">
        <f>ROUND(I366*H366,2)</f>
        <v>0</v>
      </c>
      <c r="BL366" s="18" t="s">
        <v>438</v>
      </c>
      <c r="BM366" s="200" t="s">
        <v>3327</v>
      </c>
    </row>
    <row r="367" spans="1:65" s="2" customFormat="1" ht="62.65" customHeight="1">
      <c r="A367" s="35"/>
      <c r="B367" s="36"/>
      <c r="C367" s="246" t="s">
        <v>1194</v>
      </c>
      <c r="D367" s="246" t="s">
        <v>626</v>
      </c>
      <c r="E367" s="247" t="s">
        <v>3328</v>
      </c>
      <c r="F367" s="248" t="s">
        <v>3329</v>
      </c>
      <c r="G367" s="249" t="s">
        <v>581</v>
      </c>
      <c r="H367" s="250">
        <v>3</v>
      </c>
      <c r="I367" s="251"/>
      <c r="J367" s="252">
        <f>ROUND(I367*H367,2)</f>
        <v>0</v>
      </c>
      <c r="K367" s="248" t="s">
        <v>1</v>
      </c>
      <c r="L367" s="253"/>
      <c r="M367" s="254" t="s">
        <v>1</v>
      </c>
      <c r="N367" s="255" t="s">
        <v>43</v>
      </c>
      <c r="O367" s="72"/>
      <c r="P367" s="198">
        <f>O367*H367</f>
        <v>0</v>
      </c>
      <c r="Q367" s="198">
        <v>0</v>
      </c>
      <c r="R367" s="198">
        <f>Q367*H367</f>
        <v>0</v>
      </c>
      <c r="S367" s="198">
        <v>0</v>
      </c>
      <c r="T367" s="199">
        <f>S367*H367</f>
        <v>0</v>
      </c>
      <c r="U367" s="35"/>
      <c r="V367" s="35"/>
      <c r="W367" s="35"/>
      <c r="X367" s="35"/>
      <c r="Y367" s="35"/>
      <c r="Z367" s="35"/>
      <c r="AA367" s="35"/>
      <c r="AB367" s="35"/>
      <c r="AC367" s="35"/>
      <c r="AD367" s="35"/>
      <c r="AE367" s="35"/>
      <c r="AR367" s="200" t="s">
        <v>573</v>
      </c>
      <c r="AT367" s="200" t="s">
        <v>626</v>
      </c>
      <c r="AU367" s="200" t="s">
        <v>120</v>
      </c>
      <c r="AY367" s="18" t="s">
        <v>292</v>
      </c>
      <c r="BE367" s="201">
        <f>IF(N367="základní",J367,0)</f>
        <v>0</v>
      </c>
      <c r="BF367" s="201">
        <f>IF(N367="snížená",J367,0)</f>
        <v>0</v>
      </c>
      <c r="BG367" s="201">
        <f>IF(N367="zákl. přenesená",J367,0)</f>
        <v>0</v>
      </c>
      <c r="BH367" s="201">
        <f>IF(N367="sníž. přenesená",J367,0)</f>
        <v>0</v>
      </c>
      <c r="BI367" s="201">
        <f>IF(N367="nulová",J367,0)</f>
        <v>0</v>
      </c>
      <c r="BJ367" s="18" t="s">
        <v>120</v>
      </c>
      <c r="BK367" s="201">
        <f>ROUND(I367*H367,2)</f>
        <v>0</v>
      </c>
      <c r="BL367" s="18" t="s">
        <v>438</v>
      </c>
      <c r="BM367" s="200" t="s">
        <v>3330</v>
      </c>
    </row>
    <row r="368" spans="1:65" s="2" customFormat="1" ht="62.65" customHeight="1">
      <c r="A368" s="35"/>
      <c r="B368" s="36"/>
      <c r="C368" s="246" t="s">
        <v>1198</v>
      </c>
      <c r="D368" s="246" t="s">
        <v>626</v>
      </c>
      <c r="E368" s="247" t="s">
        <v>3331</v>
      </c>
      <c r="F368" s="248" t="s">
        <v>3315</v>
      </c>
      <c r="G368" s="249" t="s">
        <v>581</v>
      </c>
      <c r="H368" s="250">
        <v>4</v>
      </c>
      <c r="I368" s="251"/>
      <c r="J368" s="252">
        <f>ROUND(I368*H368,2)</f>
        <v>0</v>
      </c>
      <c r="K368" s="248" t="s">
        <v>1</v>
      </c>
      <c r="L368" s="253"/>
      <c r="M368" s="254" t="s">
        <v>1</v>
      </c>
      <c r="N368" s="255" t="s">
        <v>43</v>
      </c>
      <c r="O368" s="72"/>
      <c r="P368" s="198">
        <f>O368*H368</f>
        <v>0</v>
      </c>
      <c r="Q368" s="198">
        <v>0</v>
      </c>
      <c r="R368" s="198">
        <f>Q368*H368</f>
        <v>0</v>
      </c>
      <c r="S368" s="198">
        <v>0</v>
      </c>
      <c r="T368" s="199">
        <f>S368*H368</f>
        <v>0</v>
      </c>
      <c r="U368" s="35"/>
      <c r="V368" s="35"/>
      <c r="W368" s="35"/>
      <c r="X368" s="35"/>
      <c r="Y368" s="35"/>
      <c r="Z368" s="35"/>
      <c r="AA368" s="35"/>
      <c r="AB368" s="35"/>
      <c r="AC368" s="35"/>
      <c r="AD368" s="35"/>
      <c r="AE368" s="35"/>
      <c r="AR368" s="200" t="s">
        <v>573</v>
      </c>
      <c r="AT368" s="200" t="s">
        <v>626</v>
      </c>
      <c r="AU368" s="200" t="s">
        <v>120</v>
      </c>
      <c r="AY368" s="18" t="s">
        <v>292</v>
      </c>
      <c r="BE368" s="201">
        <f>IF(N368="základní",J368,0)</f>
        <v>0</v>
      </c>
      <c r="BF368" s="201">
        <f>IF(N368="snížená",J368,0)</f>
        <v>0</v>
      </c>
      <c r="BG368" s="201">
        <f>IF(N368="zákl. přenesená",J368,0)</f>
        <v>0</v>
      </c>
      <c r="BH368" s="201">
        <f>IF(N368="sníž. přenesená",J368,0)</f>
        <v>0</v>
      </c>
      <c r="BI368" s="201">
        <f>IF(N368="nulová",J368,0)</f>
        <v>0</v>
      </c>
      <c r="BJ368" s="18" t="s">
        <v>120</v>
      </c>
      <c r="BK368" s="201">
        <f>ROUND(I368*H368,2)</f>
        <v>0</v>
      </c>
      <c r="BL368" s="18" t="s">
        <v>438</v>
      </c>
      <c r="BM368" s="200" t="s">
        <v>3332</v>
      </c>
    </row>
    <row r="369" spans="1:65" s="2" customFormat="1" ht="62.65" customHeight="1">
      <c r="A369" s="35"/>
      <c r="B369" s="36"/>
      <c r="C369" s="246" t="s">
        <v>1204</v>
      </c>
      <c r="D369" s="246" t="s">
        <v>626</v>
      </c>
      <c r="E369" s="247" t="s">
        <v>3333</v>
      </c>
      <c r="F369" s="248" t="s">
        <v>3334</v>
      </c>
      <c r="G369" s="249" t="s">
        <v>581</v>
      </c>
      <c r="H369" s="250">
        <v>1</v>
      </c>
      <c r="I369" s="251"/>
      <c r="J369" s="252">
        <f>ROUND(I369*H369,2)</f>
        <v>0</v>
      </c>
      <c r="K369" s="248" t="s">
        <v>1</v>
      </c>
      <c r="L369" s="253"/>
      <c r="M369" s="254" t="s">
        <v>1</v>
      </c>
      <c r="N369" s="255" t="s">
        <v>43</v>
      </c>
      <c r="O369" s="72"/>
      <c r="P369" s="198">
        <f>O369*H369</f>
        <v>0</v>
      </c>
      <c r="Q369" s="198">
        <v>0</v>
      </c>
      <c r="R369" s="198">
        <f>Q369*H369</f>
        <v>0</v>
      </c>
      <c r="S369" s="198">
        <v>0</v>
      </c>
      <c r="T369" s="199">
        <f>S369*H369</f>
        <v>0</v>
      </c>
      <c r="U369" s="35"/>
      <c r="V369" s="35"/>
      <c r="W369" s="35"/>
      <c r="X369" s="35"/>
      <c r="Y369" s="35"/>
      <c r="Z369" s="35"/>
      <c r="AA369" s="35"/>
      <c r="AB369" s="35"/>
      <c r="AC369" s="35"/>
      <c r="AD369" s="35"/>
      <c r="AE369" s="35"/>
      <c r="AR369" s="200" t="s">
        <v>573</v>
      </c>
      <c r="AT369" s="200" t="s">
        <v>626</v>
      </c>
      <c r="AU369" s="200" t="s">
        <v>120</v>
      </c>
      <c r="AY369" s="18" t="s">
        <v>292</v>
      </c>
      <c r="BE369" s="201">
        <f>IF(N369="základní",J369,0)</f>
        <v>0</v>
      </c>
      <c r="BF369" s="201">
        <f>IF(N369="snížená",J369,0)</f>
        <v>0</v>
      </c>
      <c r="BG369" s="201">
        <f>IF(N369="zákl. přenesená",J369,0)</f>
        <v>0</v>
      </c>
      <c r="BH369" s="201">
        <f>IF(N369="sníž. přenesená",J369,0)</f>
        <v>0</v>
      </c>
      <c r="BI369" s="201">
        <f>IF(N369="nulová",J369,0)</f>
        <v>0</v>
      </c>
      <c r="BJ369" s="18" t="s">
        <v>120</v>
      </c>
      <c r="BK369" s="201">
        <f>ROUND(I369*H369,2)</f>
        <v>0</v>
      </c>
      <c r="BL369" s="18" t="s">
        <v>438</v>
      </c>
      <c r="BM369" s="200" t="s">
        <v>3335</v>
      </c>
    </row>
    <row r="370" spans="1:65" s="14" customFormat="1" ht="11.25">
      <c r="B370" s="213"/>
      <c r="C370" s="214"/>
      <c r="D370" s="204" t="s">
        <v>301</v>
      </c>
      <c r="E370" s="215" t="s">
        <v>1</v>
      </c>
      <c r="F370" s="216" t="s">
        <v>2246</v>
      </c>
      <c r="G370" s="214"/>
      <c r="H370" s="217">
        <v>1</v>
      </c>
      <c r="I370" s="218"/>
      <c r="J370" s="214"/>
      <c r="K370" s="214"/>
      <c r="L370" s="219"/>
      <c r="M370" s="220"/>
      <c r="N370" s="221"/>
      <c r="O370" s="221"/>
      <c r="P370" s="221"/>
      <c r="Q370" s="221"/>
      <c r="R370" s="221"/>
      <c r="S370" s="221"/>
      <c r="T370" s="222"/>
      <c r="AT370" s="223" t="s">
        <v>301</v>
      </c>
      <c r="AU370" s="223" t="s">
        <v>120</v>
      </c>
      <c r="AV370" s="14" t="s">
        <v>120</v>
      </c>
      <c r="AW370" s="14" t="s">
        <v>32</v>
      </c>
      <c r="AX370" s="14" t="s">
        <v>85</v>
      </c>
      <c r="AY370" s="223" t="s">
        <v>292</v>
      </c>
    </row>
    <row r="371" spans="1:65" s="2" customFormat="1" ht="62.65" customHeight="1">
      <c r="A371" s="35"/>
      <c r="B371" s="36"/>
      <c r="C371" s="246" t="s">
        <v>1235</v>
      </c>
      <c r="D371" s="246" t="s">
        <v>626</v>
      </c>
      <c r="E371" s="247" t="s">
        <v>3336</v>
      </c>
      <c r="F371" s="248" t="s">
        <v>3337</v>
      </c>
      <c r="G371" s="249" t="s">
        <v>581</v>
      </c>
      <c r="H371" s="250">
        <v>1</v>
      </c>
      <c r="I371" s="251"/>
      <c r="J371" s="252">
        <f>ROUND(I371*H371,2)</f>
        <v>0</v>
      </c>
      <c r="K371" s="248" t="s">
        <v>1</v>
      </c>
      <c r="L371" s="253"/>
      <c r="M371" s="254" t="s">
        <v>1</v>
      </c>
      <c r="N371" s="255" t="s">
        <v>43</v>
      </c>
      <c r="O371" s="72"/>
      <c r="P371" s="198">
        <f>O371*H371</f>
        <v>0</v>
      </c>
      <c r="Q371" s="198">
        <v>0</v>
      </c>
      <c r="R371" s="198">
        <f>Q371*H371</f>
        <v>0</v>
      </c>
      <c r="S371" s="198">
        <v>0</v>
      </c>
      <c r="T371" s="199">
        <f>S371*H371</f>
        <v>0</v>
      </c>
      <c r="U371" s="35"/>
      <c r="V371" s="35"/>
      <c r="W371" s="35"/>
      <c r="X371" s="35"/>
      <c r="Y371" s="35"/>
      <c r="Z371" s="35"/>
      <c r="AA371" s="35"/>
      <c r="AB371" s="35"/>
      <c r="AC371" s="35"/>
      <c r="AD371" s="35"/>
      <c r="AE371" s="35"/>
      <c r="AR371" s="200" t="s">
        <v>573</v>
      </c>
      <c r="AT371" s="200" t="s">
        <v>626</v>
      </c>
      <c r="AU371" s="200" t="s">
        <v>120</v>
      </c>
      <c r="AY371" s="18" t="s">
        <v>292</v>
      </c>
      <c r="BE371" s="201">
        <f>IF(N371="základní",J371,0)</f>
        <v>0</v>
      </c>
      <c r="BF371" s="201">
        <f>IF(N371="snížená",J371,0)</f>
        <v>0</v>
      </c>
      <c r="BG371" s="201">
        <f>IF(N371="zákl. přenesená",J371,0)</f>
        <v>0</v>
      </c>
      <c r="BH371" s="201">
        <f>IF(N371="sníž. přenesená",J371,0)</f>
        <v>0</v>
      </c>
      <c r="BI371" s="201">
        <f>IF(N371="nulová",J371,0)</f>
        <v>0</v>
      </c>
      <c r="BJ371" s="18" t="s">
        <v>120</v>
      </c>
      <c r="BK371" s="201">
        <f>ROUND(I371*H371,2)</f>
        <v>0</v>
      </c>
      <c r="BL371" s="18" t="s">
        <v>438</v>
      </c>
      <c r="BM371" s="200" t="s">
        <v>3338</v>
      </c>
    </row>
    <row r="372" spans="1:65" s="14" customFormat="1" ht="11.25">
      <c r="B372" s="213"/>
      <c r="C372" s="214"/>
      <c r="D372" s="204" t="s">
        <v>301</v>
      </c>
      <c r="E372" s="215" t="s">
        <v>1</v>
      </c>
      <c r="F372" s="216" t="s">
        <v>2247</v>
      </c>
      <c r="G372" s="214"/>
      <c r="H372" s="217">
        <v>1</v>
      </c>
      <c r="I372" s="218"/>
      <c r="J372" s="214"/>
      <c r="K372" s="214"/>
      <c r="L372" s="219"/>
      <c r="M372" s="220"/>
      <c r="N372" s="221"/>
      <c r="O372" s="221"/>
      <c r="P372" s="221"/>
      <c r="Q372" s="221"/>
      <c r="R372" s="221"/>
      <c r="S372" s="221"/>
      <c r="T372" s="222"/>
      <c r="AT372" s="223" t="s">
        <v>301</v>
      </c>
      <c r="AU372" s="223" t="s">
        <v>120</v>
      </c>
      <c r="AV372" s="14" t="s">
        <v>120</v>
      </c>
      <c r="AW372" s="14" t="s">
        <v>32</v>
      </c>
      <c r="AX372" s="14" t="s">
        <v>85</v>
      </c>
      <c r="AY372" s="223" t="s">
        <v>292</v>
      </c>
    </row>
    <row r="373" spans="1:65" s="2" customFormat="1" ht="62.65" customHeight="1">
      <c r="A373" s="35"/>
      <c r="B373" s="36"/>
      <c r="C373" s="246" t="s">
        <v>1240</v>
      </c>
      <c r="D373" s="246" t="s">
        <v>626</v>
      </c>
      <c r="E373" s="247" t="s">
        <v>3339</v>
      </c>
      <c r="F373" s="248" t="s">
        <v>3340</v>
      </c>
      <c r="G373" s="249" t="s">
        <v>581</v>
      </c>
      <c r="H373" s="250">
        <v>1</v>
      </c>
      <c r="I373" s="251"/>
      <c r="J373" s="252">
        <f>ROUND(I373*H373,2)</f>
        <v>0</v>
      </c>
      <c r="K373" s="248" t="s">
        <v>1</v>
      </c>
      <c r="L373" s="253"/>
      <c r="M373" s="254" t="s">
        <v>1</v>
      </c>
      <c r="N373" s="255" t="s">
        <v>43</v>
      </c>
      <c r="O373" s="72"/>
      <c r="P373" s="198">
        <f>O373*H373</f>
        <v>0</v>
      </c>
      <c r="Q373" s="198">
        <v>0</v>
      </c>
      <c r="R373" s="198">
        <f>Q373*H373</f>
        <v>0</v>
      </c>
      <c r="S373" s="198">
        <v>0</v>
      </c>
      <c r="T373" s="199">
        <f>S373*H373</f>
        <v>0</v>
      </c>
      <c r="U373" s="35"/>
      <c r="V373" s="35"/>
      <c r="W373" s="35"/>
      <c r="X373" s="35"/>
      <c r="Y373" s="35"/>
      <c r="Z373" s="35"/>
      <c r="AA373" s="35"/>
      <c r="AB373" s="35"/>
      <c r="AC373" s="35"/>
      <c r="AD373" s="35"/>
      <c r="AE373" s="35"/>
      <c r="AR373" s="200" t="s">
        <v>573</v>
      </c>
      <c r="AT373" s="200" t="s">
        <v>626</v>
      </c>
      <c r="AU373" s="200" t="s">
        <v>120</v>
      </c>
      <c r="AY373" s="18" t="s">
        <v>292</v>
      </c>
      <c r="BE373" s="201">
        <f>IF(N373="základní",J373,0)</f>
        <v>0</v>
      </c>
      <c r="BF373" s="201">
        <f>IF(N373="snížená",J373,0)</f>
        <v>0</v>
      </c>
      <c r="BG373" s="201">
        <f>IF(N373="zákl. přenesená",J373,0)</f>
        <v>0</v>
      </c>
      <c r="BH373" s="201">
        <f>IF(N373="sníž. přenesená",J373,0)</f>
        <v>0</v>
      </c>
      <c r="BI373" s="201">
        <f>IF(N373="nulová",J373,0)</f>
        <v>0</v>
      </c>
      <c r="BJ373" s="18" t="s">
        <v>120</v>
      </c>
      <c r="BK373" s="201">
        <f>ROUND(I373*H373,2)</f>
        <v>0</v>
      </c>
      <c r="BL373" s="18" t="s">
        <v>438</v>
      </c>
      <c r="BM373" s="200" t="s">
        <v>3341</v>
      </c>
    </row>
    <row r="374" spans="1:65" s="14" customFormat="1" ht="11.25">
      <c r="B374" s="213"/>
      <c r="C374" s="214"/>
      <c r="D374" s="204" t="s">
        <v>301</v>
      </c>
      <c r="E374" s="215" t="s">
        <v>1</v>
      </c>
      <c r="F374" s="216" t="s">
        <v>2249</v>
      </c>
      <c r="G374" s="214"/>
      <c r="H374" s="217">
        <v>1</v>
      </c>
      <c r="I374" s="218"/>
      <c r="J374" s="214"/>
      <c r="K374" s="214"/>
      <c r="L374" s="219"/>
      <c r="M374" s="220"/>
      <c r="N374" s="221"/>
      <c r="O374" s="221"/>
      <c r="P374" s="221"/>
      <c r="Q374" s="221"/>
      <c r="R374" s="221"/>
      <c r="S374" s="221"/>
      <c r="T374" s="222"/>
      <c r="AT374" s="223" t="s">
        <v>301</v>
      </c>
      <c r="AU374" s="223" t="s">
        <v>120</v>
      </c>
      <c r="AV374" s="14" t="s">
        <v>120</v>
      </c>
      <c r="AW374" s="14" t="s">
        <v>32</v>
      </c>
      <c r="AX374" s="14" t="s">
        <v>85</v>
      </c>
      <c r="AY374" s="223" t="s">
        <v>292</v>
      </c>
    </row>
    <row r="375" spans="1:65" s="2" customFormat="1" ht="66.75" customHeight="1">
      <c r="A375" s="35"/>
      <c r="B375" s="36"/>
      <c r="C375" s="246" t="s">
        <v>1245</v>
      </c>
      <c r="D375" s="246" t="s">
        <v>626</v>
      </c>
      <c r="E375" s="247" t="s">
        <v>3342</v>
      </c>
      <c r="F375" s="248" t="s">
        <v>3343</v>
      </c>
      <c r="G375" s="249" t="s">
        <v>581</v>
      </c>
      <c r="H375" s="250">
        <v>1</v>
      </c>
      <c r="I375" s="251"/>
      <c r="J375" s="252">
        <f>ROUND(I375*H375,2)</f>
        <v>0</v>
      </c>
      <c r="K375" s="248" t="s">
        <v>1</v>
      </c>
      <c r="L375" s="253"/>
      <c r="M375" s="254" t="s">
        <v>1</v>
      </c>
      <c r="N375" s="255" t="s">
        <v>43</v>
      </c>
      <c r="O375" s="72"/>
      <c r="P375" s="198">
        <f>O375*H375</f>
        <v>0</v>
      </c>
      <c r="Q375" s="198">
        <v>0</v>
      </c>
      <c r="R375" s="198">
        <f>Q375*H375</f>
        <v>0</v>
      </c>
      <c r="S375" s="198">
        <v>0</v>
      </c>
      <c r="T375" s="199">
        <f>S375*H375</f>
        <v>0</v>
      </c>
      <c r="U375" s="35"/>
      <c r="V375" s="35"/>
      <c r="W375" s="35"/>
      <c r="X375" s="35"/>
      <c r="Y375" s="35"/>
      <c r="Z375" s="35"/>
      <c r="AA375" s="35"/>
      <c r="AB375" s="35"/>
      <c r="AC375" s="35"/>
      <c r="AD375" s="35"/>
      <c r="AE375" s="35"/>
      <c r="AR375" s="200" t="s">
        <v>573</v>
      </c>
      <c r="AT375" s="200" t="s">
        <v>626</v>
      </c>
      <c r="AU375" s="200" t="s">
        <v>120</v>
      </c>
      <c r="AY375" s="18" t="s">
        <v>292</v>
      </c>
      <c r="BE375" s="201">
        <f>IF(N375="základní",J375,0)</f>
        <v>0</v>
      </c>
      <c r="BF375" s="201">
        <f>IF(N375="snížená",J375,0)</f>
        <v>0</v>
      </c>
      <c r="BG375" s="201">
        <f>IF(N375="zákl. přenesená",J375,0)</f>
        <v>0</v>
      </c>
      <c r="BH375" s="201">
        <f>IF(N375="sníž. přenesená",J375,0)</f>
        <v>0</v>
      </c>
      <c r="BI375" s="201">
        <f>IF(N375="nulová",J375,0)</f>
        <v>0</v>
      </c>
      <c r="BJ375" s="18" t="s">
        <v>120</v>
      </c>
      <c r="BK375" s="201">
        <f>ROUND(I375*H375,2)</f>
        <v>0</v>
      </c>
      <c r="BL375" s="18" t="s">
        <v>438</v>
      </c>
      <c r="BM375" s="200" t="s">
        <v>3344</v>
      </c>
    </row>
    <row r="376" spans="1:65" s="14" customFormat="1" ht="11.25">
      <c r="B376" s="213"/>
      <c r="C376" s="214"/>
      <c r="D376" s="204" t="s">
        <v>301</v>
      </c>
      <c r="E376" s="215" t="s">
        <v>1</v>
      </c>
      <c r="F376" s="216" t="s">
        <v>2240</v>
      </c>
      <c r="G376" s="214"/>
      <c r="H376" s="217">
        <v>1</v>
      </c>
      <c r="I376" s="218"/>
      <c r="J376" s="214"/>
      <c r="K376" s="214"/>
      <c r="L376" s="219"/>
      <c r="M376" s="220"/>
      <c r="N376" s="221"/>
      <c r="O376" s="221"/>
      <c r="P376" s="221"/>
      <c r="Q376" s="221"/>
      <c r="R376" s="221"/>
      <c r="S376" s="221"/>
      <c r="T376" s="222"/>
      <c r="AT376" s="223" t="s">
        <v>301</v>
      </c>
      <c r="AU376" s="223" t="s">
        <v>120</v>
      </c>
      <c r="AV376" s="14" t="s">
        <v>120</v>
      </c>
      <c r="AW376" s="14" t="s">
        <v>32</v>
      </c>
      <c r="AX376" s="14" t="s">
        <v>85</v>
      </c>
      <c r="AY376" s="223" t="s">
        <v>292</v>
      </c>
    </row>
    <row r="377" spans="1:65" s="2" customFormat="1" ht="66.75" customHeight="1">
      <c r="A377" s="35"/>
      <c r="B377" s="36"/>
      <c r="C377" s="246" t="s">
        <v>1250</v>
      </c>
      <c r="D377" s="246" t="s">
        <v>626</v>
      </c>
      <c r="E377" s="247" t="s">
        <v>3345</v>
      </c>
      <c r="F377" s="248" t="s">
        <v>3346</v>
      </c>
      <c r="G377" s="249" t="s">
        <v>581</v>
      </c>
      <c r="H377" s="250">
        <v>1</v>
      </c>
      <c r="I377" s="251"/>
      <c r="J377" s="252">
        <f>ROUND(I377*H377,2)</f>
        <v>0</v>
      </c>
      <c r="K377" s="248" t="s">
        <v>1</v>
      </c>
      <c r="L377" s="253"/>
      <c r="M377" s="254" t="s">
        <v>1</v>
      </c>
      <c r="N377" s="255" t="s">
        <v>43</v>
      </c>
      <c r="O377" s="72"/>
      <c r="P377" s="198">
        <f>O377*H377</f>
        <v>0</v>
      </c>
      <c r="Q377" s="198">
        <v>0</v>
      </c>
      <c r="R377" s="198">
        <f>Q377*H377</f>
        <v>0</v>
      </c>
      <c r="S377" s="198">
        <v>0</v>
      </c>
      <c r="T377" s="199">
        <f>S377*H377</f>
        <v>0</v>
      </c>
      <c r="U377" s="35"/>
      <c r="V377" s="35"/>
      <c r="W377" s="35"/>
      <c r="X377" s="35"/>
      <c r="Y377" s="35"/>
      <c r="Z377" s="35"/>
      <c r="AA377" s="35"/>
      <c r="AB377" s="35"/>
      <c r="AC377" s="35"/>
      <c r="AD377" s="35"/>
      <c r="AE377" s="35"/>
      <c r="AR377" s="200" t="s">
        <v>573</v>
      </c>
      <c r="AT377" s="200" t="s">
        <v>626</v>
      </c>
      <c r="AU377" s="200" t="s">
        <v>120</v>
      </c>
      <c r="AY377" s="18" t="s">
        <v>292</v>
      </c>
      <c r="BE377" s="201">
        <f>IF(N377="základní",J377,0)</f>
        <v>0</v>
      </c>
      <c r="BF377" s="201">
        <f>IF(N377="snížená",J377,0)</f>
        <v>0</v>
      </c>
      <c r="BG377" s="201">
        <f>IF(N377="zákl. přenesená",J377,0)</f>
        <v>0</v>
      </c>
      <c r="BH377" s="201">
        <f>IF(N377="sníž. přenesená",J377,0)</f>
        <v>0</v>
      </c>
      <c r="BI377" s="201">
        <f>IF(N377="nulová",J377,0)</f>
        <v>0</v>
      </c>
      <c r="BJ377" s="18" t="s">
        <v>120</v>
      </c>
      <c r="BK377" s="201">
        <f>ROUND(I377*H377,2)</f>
        <v>0</v>
      </c>
      <c r="BL377" s="18" t="s">
        <v>438</v>
      </c>
      <c r="BM377" s="200" t="s">
        <v>3347</v>
      </c>
    </row>
    <row r="378" spans="1:65" s="14" customFormat="1" ht="11.25">
      <c r="B378" s="213"/>
      <c r="C378" s="214"/>
      <c r="D378" s="204" t="s">
        <v>301</v>
      </c>
      <c r="E378" s="215" t="s">
        <v>1</v>
      </c>
      <c r="F378" s="216" t="s">
        <v>2241</v>
      </c>
      <c r="G378" s="214"/>
      <c r="H378" s="217">
        <v>1</v>
      </c>
      <c r="I378" s="218"/>
      <c r="J378" s="214"/>
      <c r="K378" s="214"/>
      <c r="L378" s="219"/>
      <c r="M378" s="220"/>
      <c r="N378" s="221"/>
      <c r="O378" s="221"/>
      <c r="P378" s="221"/>
      <c r="Q378" s="221"/>
      <c r="R378" s="221"/>
      <c r="S378" s="221"/>
      <c r="T378" s="222"/>
      <c r="AT378" s="223" t="s">
        <v>301</v>
      </c>
      <c r="AU378" s="223" t="s">
        <v>120</v>
      </c>
      <c r="AV378" s="14" t="s">
        <v>120</v>
      </c>
      <c r="AW378" s="14" t="s">
        <v>32</v>
      </c>
      <c r="AX378" s="14" t="s">
        <v>85</v>
      </c>
      <c r="AY378" s="223" t="s">
        <v>292</v>
      </c>
    </row>
    <row r="379" spans="1:65" s="2" customFormat="1" ht="66.75" customHeight="1">
      <c r="A379" s="35"/>
      <c r="B379" s="36"/>
      <c r="C379" s="246" t="s">
        <v>1261</v>
      </c>
      <c r="D379" s="246" t="s">
        <v>626</v>
      </c>
      <c r="E379" s="247" t="s">
        <v>3348</v>
      </c>
      <c r="F379" s="248" t="s">
        <v>3349</v>
      </c>
      <c r="G379" s="249" t="s">
        <v>581</v>
      </c>
      <c r="H379" s="250">
        <v>1</v>
      </c>
      <c r="I379" s="251"/>
      <c r="J379" s="252">
        <f>ROUND(I379*H379,2)</f>
        <v>0</v>
      </c>
      <c r="K379" s="248" t="s">
        <v>1</v>
      </c>
      <c r="L379" s="253"/>
      <c r="M379" s="254" t="s">
        <v>1</v>
      </c>
      <c r="N379" s="255" t="s">
        <v>43</v>
      </c>
      <c r="O379" s="72"/>
      <c r="P379" s="198">
        <f>O379*H379</f>
        <v>0</v>
      </c>
      <c r="Q379" s="198">
        <v>0</v>
      </c>
      <c r="R379" s="198">
        <f>Q379*H379</f>
        <v>0</v>
      </c>
      <c r="S379" s="198">
        <v>0</v>
      </c>
      <c r="T379" s="199">
        <f>S379*H379</f>
        <v>0</v>
      </c>
      <c r="U379" s="35"/>
      <c r="V379" s="35"/>
      <c r="W379" s="35"/>
      <c r="X379" s="35"/>
      <c r="Y379" s="35"/>
      <c r="Z379" s="35"/>
      <c r="AA379" s="35"/>
      <c r="AB379" s="35"/>
      <c r="AC379" s="35"/>
      <c r="AD379" s="35"/>
      <c r="AE379" s="35"/>
      <c r="AR379" s="200" t="s">
        <v>573</v>
      </c>
      <c r="AT379" s="200" t="s">
        <v>626</v>
      </c>
      <c r="AU379" s="200" t="s">
        <v>120</v>
      </c>
      <c r="AY379" s="18" t="s">
        <v>292</v>
      </c>
      <c r="BE379" s="201">
        <f>IF(N379="základní",J379,0)</f>
        <v>0</v>
      </c>
      <c r="BF379" s="201">
        <f>IF(N379="snížená",J379,0)</f>
        <v>0</v>
      </c>
      <c r="BG379" s="201">
        <f>IF(N379="zákl. přenesená",J379,0)</f>
        <v>0</v>
      </c>
      <c r="BH379" s="201">
        <f>IF(N379="sníž. přenesená",J379,0)</f>
        <v>0</v>
      </c>
      <c r="BI379" s="201">
        <f>IF(N379="nulová",J379,0)</f>
        <v>0</v>
      </c>
      <c r="BJ379" s="18" t="s">
        <v>120</v>
      </c>
      <c r="BK379" s="201">
        <f>ROUND(I379*H379,2)</f>
        <v>0</v>
      </c>
      <c r="BL379" s="18" t="s">
        <v>438</v>
      </c>
      <c r="BM379" s="200" t="s">
        <v>3350</v>
      </c>
    </row>
    <row r="380" spans="1:65" s="14" customFormat="1" ht="11.25">
      <c r="B380" s="213"/>
      <c r="C380" s="214"/>
      <c r="D380" s="204" t="s">
        <v>301</v>
      </c>
      <c r="E380" s="215" t="s">
        <v>1</v>
      </c>
      <c r="F380" s="216" t="s">
        <v>2242</v>
      </c>
      <c r="G380" s="214"/>
      <c r="H380" s="217">
        <v>1</v>
      </c>
      <c r="I380" s="218"/>
      <c r="J380" s="214"/>
      <c r="K380" s="214"/>
      <c r="L380" s="219"/>
      <c r="M380" s="220"/>
      <c r="N380" s="221"/>
      <c r="O380" s="221"/>
      <c r="P380" s="221"/>
      <c r="Q380" s="221"/>
      <c r="R380" s="221"/>
      <c r="S380" s="221"/>
      <c r="T380" s="222"/>
      <c r="AT380" s="223" t="s">
        <v>301</v>
      </c>
      <c r="AU380" s="223" t="s">
        <v>120</v>
      </c>
      <c r="AV380" s="14" t="s">
        <v>120</v>
      </c>
      <c r="AW380" s="14" t="s">
        <v>32</v>
      </c>
      <c r="AX380" s="14" t="s">
        <v>85</v>
      </c>
      <c r="AY380" s="223" t="s">
        <v>292</v>
      </c>
    </row>
    <row r="381" spans="1:65" s="2" customFormat="1" ht="62.65" customHeight="1">
      <c r="A381" s="35"/>
      <c r="B381" s="36"/>
      <c r="C381" s="246" t="s">
        <v>1266</v>
      </c>
      <c r="D381" s="246" t="s">
        <v>626</v>
      </c>
      <c r="E381" s="247" t="s">
        <v>3351</v>
      </c>
      <c r="F381" s="248" t="s">
        <v>3352</v>
      </c>
      <c r="G381" s="249" t="s">
        <v>581</v>
      </c>
      <c r="H381" s="250">
        <v>1</v>
      </c>
      <c r="I381" s="251"/>
      <c r="J381" s="252">
        <f t="shared" ref="J381:J427" si="40">ROUND(I381*H381,2)</f>
        <v>0</v>
      </c>
      <c r="K381" s="248" t="s">
        <v>1</v>
      </c>
      <c r="L381" s="253"/>
      <c r="M381" s="254" t="s">
        <v>1</v>
      </c>
      <c r="N381" s="255" t="s">
        <v>43</v>
      </c>
      <c r="O381" s="72"/>
      <c r="P381" s="198">
        <f t="shared" ref="P381:P427" si="41">O381*H381</f>
        <v>0</v>
      </c>
      <c r="Q381" s="198">
        <v>0</v>
      </c>
      <c r="R381" s="198">
        <f t="shared" ref="R381:R427" si="42">Q381*H381</f>
        <v>0</v>
      </c>
      <c r="S381" s="198">
        <v>0</v>
      </c>
      <c r="T381" s="199">
        <f t="shared" ref="T381:T427" si="43">S381*H381</f>
        <v>0</v>
      </c>
      <c r="U381" s="35"/>
      <c r="V381" s="35"/>
      <c r="W381" s="35"/>
      <c r="X381" s="35"/>
      <c r="Y381" s="35"/>
      <c r="Z381" s="35"/>
      <c r="AA381" s="35"/>
      <c r="AB381" s="35"/>
      <c r="AC381" s="35"/>
      <c r="AD381" s="35"/>
      <c r="AE381" s="35"/>
      <c r="AR381" s="200" t="s">
        <v>573</v>
      </c>
      <c r="AT381" s="200" t="s">
        <v>626</v>
      </c>
      <c r="AU381" s="200" t="s">
        <v>120</v>
      </c>
      <c r="AY381" s="18" t="s">
        <v>292</v>
      </c>
      <c r="BE381" s="201">
        <f t="shared" ref="BE381:BE427" si="44">IF(N381="základní",J381,0)</f>
        <v>0</v>
      </c>
      <c r="BF381" s="201">
        <f t="shared" ref="BF381:BF427" si="45">IF(N381="snížená",J381,0)</f>
        <v>0</v>
      </c>
      <c r="BG381" s="201">
        <f t="shared" ref="BG381:BG427" si="46">IF(N381="zákl. přenesená",J381,0)</f>
        <v>0</v>
      </c>
      <c r="BH381" s="201">
        <f t="shared" ref="BH381:BH427" si="47">IF(N381="sníž. přenesená",J381,0)</f>
        <v>0</v>
      </c>
      <c r="BI381" s="201">
        <f t="shared" ref="BI381:BI427" si="48">IF(N381="nulová",J381,0)</f>
        <v>0</v>
      </c>
      <c r="BJ381" s="18" t="s">
        <v>120</v>
      </c>
      <c r="BK381" s="201">
        <f t="shared" ref="BK381:BK427" si="49">ROUND(I381*H381,2)</f>
        <v>0</v>
      </c>
      <c r="BL381" s="18" t="s">
        <v>438</v>
      </c>
      <c r="BM381" s="200" t="s">
        <v>3353</v>
      </c>
    </row>
    <row r="382" spans="1:65" s="2" customFormat="1" ht="66.75" customHeight="1">
      <c r="A382" s="35"/>
      <c r="B382" s="36"/>
      <c r="C382" s="246" t="s">
        <v>1270</v>
      </c>
      <c r="D382" s="246" t="s">
        <v>626</v>
      </c>
      <c r="E382" s="247" t="s">
        <v>3354</v>
      </c>
      <c r="F382" s="248" t="s">
        <v>3355</v>
      </c>
      <c r="G382" s="249" t="s">
        <v>581</v>
      </c>
      <c r="H382" s="250">
        <v>1</v>
      </c>
      <c r="I382" s="251"/>
      <c r="J382" s="252">
        <f t="shared" si="40"/>
        <v>0</v>
      </c>
      <c r="K382" s="248" t="s">
        <v>1</v>
      </c>
      <c r="L382" s="253"/>
      <c r="M382" s="254" t="s">
        <v>1</v>
      </c>
      <c r="N382" s="255" t="s">
        <v>43</v>
      </c>
      <c r="O382" s="72"/>
      <c r="P382" s="198">
        <f t="shared" si="41"/>
        <v>0</v>
      </c>
      <c r="Q382" s="198">
        <v>3.7999999999999999E-2</v>
      </c>
      <c r="R382" s="198">
        <f t="shared" si="42"/>
        <v>3.7999999999999999E-2</v>
      </c>
      <c r="S382" s="198">
        <v>0</v>
      </c>
      <c r="T382" s="199">
        <f t="shared" si="43"/>
        <v>0</v>
      </c>
      <c r="U382" s="35"/>
      <c r="V382" s="35"/>
      <c r="W382" s="35"/>
      <c r="X382" s="35"/>
      <c r="Y382" s="35"/>
      <c r="Z382" s="35"/>
      <c r="AA382" s="35"/>
      <c r="AB382" s="35"/>
      <c r="AC382" s="35"/>
      <c r="AD382" s="35"/>
      <c r="AE382" s="35"/>
      <c r="AR382" s="200" t="s">
        <v>573</v>
      </c>
      <c r="AT382" s="200" t="s">
        <v>626</v>
      </c>
      <c r="AU382" s="200" t="s">
        <v>120</v>
      </c>
      <c r="AY382" s="18" t="s">
        <v>292</v>
      </c>
      <c r="BE382" s="201">
        <f t="shared" si="44"/>
        <v>0</v>
      </c>
      <c r="BF382" s="201">
        <f t="shared" si="45"/>
        <v>0</v>
      </c>
      <c r="BG382" s="201">
        <f t="shared" si="46"/>
        <v>0</v>
      </c>
      <c r="BH382" s="201">
        <f t="shared" si="47"/>
        <v>0</v>
      </c>
      <c r="BI382" s="201">
        <f t="shared" si="48"/>
        <v>0</v>
      </c>
      <c r="BJ382" s="18" t="s">
        <v>120</v>
      </c>
      <c r="BK382" s="201">
        <f t="shared" si="49"/>
        <v>0</v>
      </c>
      <c r="BL382" s="18" t="s">
        <v>438</v>
      </c>
      <c r="BM382" s="200" t="s">
        <v>3356</v>
      </c>
    </row>
    <row r="383" spans="1:65" s="2" customFormat="1" ht="66.75" customHeight="1">
      <c r="A383" s="35"/>
      <c r="B383" s="36"/>
      <c r="C383" s="246" t="s">
        <v>1275</v>
      </c>
      <c r="D383" s="246" t="s">
        <v>626</v>
      </c>
      <c r="E383" s="247" t="s">
        <v>3357</v>
      </c>
      <c r="F383" s="248" t="s">
        <v>3358</v>
      </c>
      <c r="G383" s="249" t="s">
        <v>581</v>
      </c>
      <c r="H383" s="250">
        <v>1</v>
      </c>
      <c r="I383" s="251"/>
      <c r="J383" s="252">
        <f t="shared" si="40"/>
        <v>0</v>
      </c>
      <c r="K383" s="248" t="s">
        <v>1</v>
      </c>
      <c r="L383" s="253"/>
      <c r="M383" s="254" t="s">
        <v>1</v>
      </c>
      <c r="N383" s="255" t="s">
        <v>43</v>
      </c>
      <c r="O383" s="72"/>
      <c r="P383" s="198">
        <f t="shared" si="41"/>
        <v>0</v>
      </c>
      <c r="Q383" s="198">
        <v>3.7999999999999999E-2</v>
      </c>
      <c r="R383" s="198">
        <f t="shared" si="42"/>
        <v>3.7999999999999999E-2</v>
      </c>
      <c r="S383" s="198">
        <v>0</v>
      </c>
      <c r="T383" s="199">
        <f t="shared" si="43"/>
        <v>0</v>
      </c>
      <c r="U383" s="35"/>
      <c r="V383" s="35"/>
      <c r="W383" s="35"/>
      <c r="X383" s="35"/>
      <c r="Y383" s="35"/>
      <c r="Z383" s="35"/>
      <c r="AA383" s="35"/>
      <c r="AB383" s="35"/>
      <c r="AC383" s="35"/>
      <c r="AD383" s="35"/>
      <c r="AE383" s="35"/>
      <c r="AR383" s="200" t="s">
        <v>573</v>
      </c>
      <c r="AT383" s="200" t="s">
        <v>626</v>
      </c>
      <c r="AU383" s="200" t="s">
        <v>120</v>
      </c>
      <c r="AY383" s="18" t="s">
        <v>292</v>
      </c>
      <c r="BE383" s="201">
        <f t="shared" si="44"/>
        <v>0</v>
      </c>
      <c r="BF383" s="201">
        <f t="shared" si="45"/>
        <v>0</v>
      </c>
      <c r="BG383" s="201">
        <f t="shared" si="46"/>
        <v>0</v>
      </c>
      <c r="BH383" s="201">
        <f t="shared" si="47"/>
        <v>0</v>
      </c>
      <c r="BI383" s="201">
        <f t="shared" si="48"/>
        <v>0</v>
      </c>
      <c r="BJ383" s="18" t="s">
        <v>120</v>
      </c>
      <c r="BK383" s="201">
        <f t="shared" si="49"/>
        <v>0</v>
      </c>
      <c r="BL383" s="18" t="s">
        <v>438</v>
      </c>
      <c r="BM383" s="200" t="s">
        <v>3359</v>
      </c>
    </row>
    <row r="384" spans="1:65" s="2" customFormat="1" ht="66.75" customHeight="1">
      <c r="A384" s="35"/>
      <c r="B384" s="36"/>
      <c r="C384" s="246" t="s">
        <v>1295</v>
      </c>
      <c r="D384" s="246" t="s">
        <v>626</v>
      </c>
      <c r="E384" s="247" t="s">
        <v>3360</v>
      </c>
      <c r="F384" s="248" t="s">
        <v>3358</v>
      </c>
      <c r="G384" s="249" t="s">
        <v>581</v>
      </c>
      <c r="H384" s="250">
        <v>1</v>
      </c>
      <c r="I384" s="251"/>
      <c r="J384" s="252">
        <f t="shared" si="40"/>
        <v>0</v>
      </c>
      <c r="K384" s="248" t="s">
        <v>1</v>
      </c>
      <c r="L384" s="253"/>
      <c r="M384" s="254" t="s">
        <v>1</v>
      </c>
      <c r="N384" s="255" t="s">
        <v>43</v>
      </c>
      <c r="O384" s="72"/>
      <c r="P384" s="198">
        <f t="shared" si="41"/>
        <v>0</v>
      </c>
      <c r="Q384" s="198">
        <v>3.7999999999999999E-2</v>
      </c>
      <c r="R384" s="198">
        <f t="shared" si="42"/>
        <v>3.7999999999999999E-2</v>
      </c>
      <c r="S384" s="198">
        <v>0</v>
      </c>
      <c r="T384" s="199">
        <f t="shared" si="43"/>
        <v>0</v>
      </c>
      <c r="U384" s="35"/>
      <c r="V384" s="35"/>
      <c r="W384" s="35"/>
      <c r="X384" s="35"/>
      <c r="Y384" s="35"/>
      <c r="Z384" s="35"/>
      <c r="AA384" s="35"/>
      <c r="AB384" s="35"/>
      <c r="AC384" s="35"/>
      <c r="AD384" s="35"/>
      <c r="AE384" s="35"/>
      <c r="AR384" s="200" t="s">
        <v>573</v>
      </c>
      <c r="AT384" s="200" t="s">
        <v>626</v>
      </c>
      <c r="AU384" s="200" t="s">
        <v>120</v>
      </c>
      <c r="AY384" s="18" t="s">
        <v>292</v>
      </c>
      <c r="BE384" s="201">
        <f t="shared" si="44"/>
        <v>0</v>
      </c>
      <c r="BF384" s="201">
        <f t="shared" si="45"/>
        <v>0</v>
      </c>
      <c r="BG384" s="201">
        <f t="shared" si="46"/>
        <v>0</v>
      </c>
      <c r="BH384" s="201">
        <f t="shared" si="47"/>
        <v>0</v>
      </c>
      <c r="BI384" s="201">
        <f t="shared" si="48"/>
        <v>0</v>
      </c>
      <c r="BJ384" s="18" t="s">
        <v>120</v>
      </c>
      <c r="BK384" s="201">
        <f t="shared" si="49"/>
        <v>0</v>
      </c>
      <c r="BL384" s="18" t="s">
        <v>438</v>
      </c>
      <c r="BM384" s="200" t="s">
        <v>3361</v>
      </c>
    </row>
    <row r="385" spans="1:65" s="2" customFormat="1" ht="66.75" customHeight="1">
      <c r="A385" s="35"/>
      <c r="B385" s="36"/>
      <c r="C385" s="246" t="s">
        <v>1300</v>
      </c>
      <c r="D385" s="246" t="s">
        <v>626</v>
      </c>
      <c r="E385" s="247" t="s">
        <v>3362</v>
      </c>
      <c r="F385" s="248" t="s">
        <v>3358</v>
      </c>
      <c r="G385" s="249" t="s">
        <v>581</v>
      </c>
      <c r="H385" s="250">
        <v>1</v>
      </c>
      <c r="I385" s="251"/>
      <c r="J385" s="252">
        <f t="shared" si="40"/>
        <v>0</v>
      </c>
      <c r="K385" s="248" t="s">
        <v>1</v>
      </c>
      <c r="L385" s="253"/>
      <c r="M385" s="254" t="s">
        <v>1</v>
      </c>
      <c r="N385" s="255" t="s">
        <v>43</v>
      </c>
      <c r="O385" s="72"/>
      <c r="P385" s="198">
        <f t="shared" si="41"/>
        <v>0</v>
      </c>
      <c r="Q385" s="198">
        <v>3.7999999999999999E-2</v>
      </c>
      <c r="R385" s="198">
        <f t="shared" si="42"/>
        <v>3.7999999999999999E-2</v>
      </c>
      <c r="S385" s="198">
        <v>0</v>
      </c>
      <c r="T385" s="199">
        <f t="shared" si="43"/>
        <v>0</v>
      </c>
      <c r="U385" s="35"/>
      <c r="V385" s="35"/>
      <c r="W385" s="35"/>
      <c r="X385" s="35"/>
      <c r="Y385" s="35"/>
      <c r="Z385" s="35"/>
      <c r="AA385" s="35"/>
      <c r="AB385" s="35"/>
      <c r="AC385" s="35"/>
      <c r="AD385" s="35"/>
      <c r="AE385" s="35"/>
      <c r="AR385" s="200" t="s">
        <v>573</v>
      </c>
      <c r="AT385" s="200" t="s">
        <v>626</v>
      </c>
      <c r="AU385" s="200" t="s">
        <v>120</v>
      </c>
      <c r="AY385" s="18" t="s">
        <v>292</v>
      </c>
      <c r="BE385" s="201">
        <f t="shared" si="44"/>
        <v>0</v>
      </c>
      <c r="BF385" s="201">
        <f t="shared" si="45"/>
        <v>0</v>
      </c>
      <c r="BG385" s="201">
        <f t="shared" si="46"/>
        <v>0</v>
      </c>
      <c r="BH385" s="201">
        <f t="shared" si="47"/>
        <v>0</v>
      </c>
      <c r="BI385" s="201">
        <f t="shared" si="48"/>
        <v>0</v>
      </c>
      <c r="BJ385" s="18" t="s">
        <v>120</v>
      </c>
      <c r="BK385" s="201">
        <f t="shared" si="49"/>
        <v>0</v>
      </c>
      <c r="BL385" s="18" t="s">
        <v>438</v>
      </c>
      <c r="BM385" s="200" t="s">
        <v>3363</v>
      </c>
    </row>
    <row r="386" spans="1:65" s="2" customFormat="1" ht="66.75" customHeight="1">
      <c r="A386" s="35"/>
      <c r="B386" s="36"/>
      <c r="C386" s="246" t="s">
        <v>1305</v>
      </c>
      <c r="D386" s="246" t="s">
        <v>626</v>
      </c>
      <c r="E386" s="247" t="s">
        <v>3364</v>
      </c>
      <c r="F386" s="248" t="s">
        <v>3358</v>
      </c>
      <c r="G386" s="249" t="s">
        <v>581</v>
      </c>
      <c r="H386" s="250">
        <v>1</v>
      </c>
      <c r="I386" s="251"/>
      <c r="J386" s="252">
        <f t="shared" si="40"/>
        <v>0</v>
      </c>
      <c r="K386" s="248" t="s">
        <v>1</v>
      </c>
      <c r="L386" s="253"/>
      <c r="M386" s="254" t="s">
        <v>1</v>
      </c>
      <c r="N386" s="255" t="s">
        <v>43</v>
      </c>
      <c r="O386" s="72"/>
      <c r="P386" s="198">
        <f t="shared" si="41"/>
        <v>0</v>
      </c>
      <c r="Q386" s="198">
        <v>3.7999999999999999E-2</v>
      </c>
      <c r="R386" s="198">
        <f t="shared" si="42"/>
        <v>3.7999999999999999E-2</v>
      </c>
      <c r="S386" s="198">
        <v>0</v>
      </c>
      <c r="T386" s="199">
        <f t="shared" si="43"/>
        <v>0</v>
      </c>
      <c r="U386" s="35"/>
      <c r="V386" s="35"/>
      <c r="W386" s="35"/>
      <c r="X386" s="35"/>
      <c r="Y386" s="35"/>
      <c r="Z386" s="35"/>
      <c r="AA386" s="35"/>
      <c r="AB386" s="35"/>
      <c r="AC386" s="35"/>
      <c r="AD386" s="35"/>
      <c r="AE386" s="35"/>
      <c r="AR386" s="200" t="s">
        <v>573</v>
      </c>
      <c r="AT386" s="200" t="s">
        <v>626</v>
      </c>
      <c r="AU386" s="200" t="s">
        <v>120</v>
      </c>
      <c r="AY386" s="18" t="s">
        <v>292</v>
      </c>
      <c r="BE386" s="201">
        <f t="shared" si="44"/>
        <v>0</v>
      </c>
      <c r="BF386" s="201">
        <f t="shared" si="45"/>
        <v>0</v>
      </c>
      <c r="BG386" s="201">
        <f t="shared" si="46"/>
        <v>0</v>
      </c>
      <c r="BH386" s="201">
        <f t="shared" si="47"/>
        <v>0</v>
      </c>
      <c r="BI386" s="201">
        <f t="shared" si="48"/>
        <v>0</v>
      </c>
      <c r="BJ386" s="18" t="s">
        <v>120</v>
      </c>
      <c r="BK386" s="201">
        <f t="shared" si="49"/>
        <v>0</v>
      </c>
      <c r="BL386" s="18" t="s">
        <v>438</v>
      </c>
      <c r="BM386" s="200" t="s">
        <v>3365</v>
      </c>
    </row>
    <row r="387" spans="1:65" s="2" customFormat="1" ht="66.75" customHeight="1">
      <c r="A387" s="35"/>
      <c r="B387" s="36"/>
      <c r="C387" s="246" t="s">
        <v>1309</v>
      </c>
      <c r="D387" s="246" t="s">
        <v>626</v>
      </c>
      <c r="E387" s="247" t="s">
        <v>3366</v>
      </c>
      <c r="F387" s="248" t="s">
        <v>3355</v>
      </c>
      <c r="G387" s="249" t="s">
        <v>581</v>
      </c>
      <c r="H387" s="250">
        <v>1</v>
      </c>
      <c r="I387" s="251"/>
      <c r="J387" s="252">
        <f t="shared" si="40"/>
        <v>0</v>
      </c>
      <c r="K387" s="248" t="s">
        <v>1</v>
      </c>
      <c r="L387" s="253"/>
      <c r="M387" s="254" t="s">
        <v>1</v>
      </c>
      <c r="N387" s="255" t="s">
        <v>43</v>
      </c>
      <c r="O387" s="72"/>
      <c r="P387" s="198">
        <f t="shared" si="41"/>
        <v>0</v>
      </c>
      <c r="Q387" s="198">
        <v>3.7999999999999999E-2</v>
      </c>
      <c r="R387" s="198">
        <f t="shared" si="42"/>
        <v>3.7999999999999999E-2</v>
      </c>
      <c r="S387" s="198">
        <v>0</v>
      </c>
      <c r="T387" s="199">
        <f t="shared" si="43"/>
        <v>0</v>
      </c>
      <c r="U387" s="35"/>
      <c r="V387" s="35"/>
      <c r="W387" s="35"/>
      <c r="X387" s="35"/>
      <c r="Y387" s="35"/>
      <c r="Z387" s="35"/>
      <c r="AA387" s="35"/>
      <c r="AB387" s="35"/>
      <c r="AC387" s="35"/>
      <c r="AD387" s="35"/>
      <c r="AE387" s="35"/>
      <c r="AR387" s="200" t="s">
        <v>573</v>
      </c>
      <c r="AT387" s="200" t="s">
        <v>626</v>
      </c>
      <c r="AU387" s="200" t="s">
        <v>120</v>
      </c>
      <c r="AY387" s="18" t="s">
        <v>292</v>
      </c>
      <c r="BE387" s="201">
        <f t="shared" si="44"/>
        <v>0</v>
      </c>
      <c r="BF387" s="201">
        <f t="shared" si="45"/>
        <v>0</v>
      </c>
      <c r="BG387" s="201">
        <f t="shared" si="46"/>
        <v>0</v>
      </c>
      <c r="BH387" s="201">
        <f t="shared" si="47"/>
        <v>0</v>
      </c>
      <c r="BI387" s="201">
        <f t="shared" si="48"/>
        <v>0</v>
      </c>
      <c r="BJ387" s="18" t="s">
        <v>120</v>
      </c>
      <c r="BK387" s="201">
        <f t="shared" si="49"/>
        <v>0</v>
      </c>
      <c r="BL387" s="18" t="s">
        <v>438</v>
      </c>
      <c r="BM387" s="200" t="s">
        <v>3367</v>
      </c>
    </row>
    <row r="388" spans="1:65" s="2" customFormat="1" ht="66.75" customHeight="1">
      <c r="A388" s="35"/>
      <c r="B388" s="36"/>
      <c r="C388" s="246" t="s">
        <v>1317</v>
      </c>
      <c r="D388" s="246" t="s">
        <v>626</v>
      </c>
      <c r="E388" s="247" t="s">
        <v>3368</v>
      </c>
      <c r="F388" s="248" t="s">
        <v>3358</v>
      </c>
      <c r="G388" s="249" t="s">
        <v>581</v>
      </c>
      <c r="H388" s="250">
        <v>1</v>
      </c>
      <c r="I388" s="251"/>
      <c r="J388" s="252">
        <f t="shared" si="40"/>
        <v>0</v>
      </c>
      <c r="K388" s="248" t="s">
        <v>1</v>
      </c>
      <c r="L388" s="253"/>
      <c r="M388" s="254" t="s">
        <v>1</v>
      </c>
      <c r="N388" s="255" t="s">
        <v>43</v>
      </c>
      <c r="O388" s="72"/>
      <c r="P388" s="198">
        <f t="shared" si="41"/>
        <v>0</v>
      </c>
      <c r="Q388" s="198">
        <v>3.7999999999999999E-2</v>
      </c>
      <c r="R388" s="198">
        <f t="shared" si="42"/>
        <v>3.7999999999999999E-2</v>
      </c>
      <c r="S388" s="198">
        <v>0</v>
      </c>
      <c r="T388" s="199">
        <f t="shared" si="43"/>
        <v>0</v>
      </c>
      <c r="U388" s="35"/>
      <c r="V388" s="35"/>
      <c r="W388" s="35"/>
      <c r="X388" s="35"/>
      <c r="Y388" s="35"/>
      <c r="Z388" s="35"/>
      <c r="AA388" s="35"/>
      <c r="AB388" s="35"/>
      <c r="AC388" s="35"/>
      <c r="AD388" s="35"/>
      <c r="AE388" s="35"/>
      <c r="AR388" s="200" t="s">
        <v>573</v>
      </c>
      <c r="AT388" s="200" t="s">
        <v>626</v>
      </c>
      <c r="AU388" s="200" t="s">
        <v>120</v>
      </c>
      <c r="AY388" s="18" t="s">
        <v>292</v>
      </c>
      <c r="BE388" s="201">
        <f t="shared" si="44"/>
        <v>0</v>
      </c>
      <c r="BF388" s="201">
        <f t="shared" si="45"/>
        <v>0</v>
      </c>
      <c r="BG388" s="201">
        <f t="shared" si="46"/>
        <v>0</v>
      </c>
      <c r="BH388" s="201">
        <f t="shared" si="47"/>
        <v>0</v>
      </c>
      <c r="BI388" s="201">
        <f t="shared" si="48"/>
        <v>0</v>
      </c>
      <c r="BJ388" s="18" t="s">
        <v>120</v>
      </c>
      <c r="BK388" s="201">
        <f t="shared" si="49"/>
        <v>0</v>
      </c>
      <c r="BL388" s="18" t="s">
        <v>438</v>
      </c>
      <c r="BM388" s="200" t="s">
        <v>3369</v>
      </c>
    </row>
    <row r="389" spans="1:65" s="2" customFormat="1" ht="66.75" customHeight="1">
      <c r="A389" s="35"/>
      <c r="B389" s="36"/>
      <c r="C389" s="246" t="s">
        <v>1322</v>
      </c>
      <c r="D389" s="246" t="s">
        <v>626</v>
      </c>
      <c r="E389" s="247" t="s">
        <v>3370</v>
      </c>
      <c r="F389" s="248" t="s">
        <v>3358</v>
      </c>
      <c r="G389" s="249" t="s">
        <v>581</v>
      </c>
      <c r="H389" s="250">
        <v>1</v>
      </c>
      <c r="I389" s="251"/>
      <c r="J389" s="252">
        <f t="shared" si="40"/>
        <v>0</v>
      </c>
      <c r="K389" s="248" t="s">
        <v>1</v>
      </c>
      <c r="L389" s="253"/>
      <c r="M389" s="254" t="s">
        <v>1</v>
      </c>
      <c r="N389" s="255" t="s">
        <v>43</v>
      </c>
      <c r="O389" s="72"/>
      <c r="P389" s="198">
        <f t="shared" si="41"/>
        <v>0</v>
      </c>
      <c r="Q389" s="198">
        <v>3.7999999999999999E-2</v>
      </c>
      <c r="R389" s="198">
        <f t="shared" si="42"/>
        <v>3.7999999999999999E-2</v>
      </c>
      <c r="S389" s="198">
        <v>0</v>
      </c>
      <c r="T389" s="199">
        <f t="shared" si="43"/>
        <v>0</v>
      </c>
      <c r="U389" s="35"/>
      <c r="V389" s="35"/>
      <c r="W389" s="35"/>
      <c r="X389" s="35"/>
      <c r="Y389" s="35"/>
      <c r="Z389" s="35"/>
      <c r="AA389" s="35"/>
      <c r="AB389" s="35"/>
      <c r="AC389" s="35"/>
      <c r="AD389" s="35"/>
      <c r="AE389" s="35"/>
      <c r="AR389" s="200" t="s">
        <v>573</v>
      </c>
      <c r="AT389" s="200" t="s">
        <v>626</v>
      </c>
      <c r="AU389" s="200" t="s">
        <v>120</v>
      </c>
      <c r="AY389" s="18" t="s">
        <v>292</v>
      </c>
      <c r="BE389" s="201">
        <f t="shared" si="44"/>
        <v>0</v>
      </c>
      <c r="BF389" s="201">
        <f t="shared" si="45"/>
        <v>0</v>
      </c>
      <c r="BG389" s="201">
        <f t="shared" si="46"/>
        <v>0</v>
      </c>
      <c r="BH389" s="201">
        <f t="shared" si="47"/>
        <v>0</v>
      </c>
      <c r="BI389" s="201">
        <f t="shared" si="48"/>
        <v>0</v>
      </c>
      <c r="BJ389" s="18" t="s">
        <v>120</v>
      </c>
      <c r="BK389" s="201">
        <f t="shared" si="49"/>
        <v>0</v>
      </c>
      <c r="BL389" s="18" t="s">
        <v>438</v>
      </c>
      <c r="BM389" s="200" t="s">
        <v>3371</v>
      </c>
    </row>
    <row r="390" spans="1:65" s="2" customFormat="1" ht="66.75" customHeight="1">
      <c r="A390" s="35"/>
      <c r="B390" s="36"/>
      <c r="C390" s="246" t="s">
        <v>1344</v>
      </c>
      <c r="D390" s="246" t="s">
        <v>626</v>
      </c>
      <c r="E390" s="247" t="s">
        <v>3372</v>
      </c>
      <c r="F390" s="248" t="s">
        <v>3358</v>
      </c>
      <c r="G390" s="249" t="s">
        <v>581</v>
      </c>
      <c r="H390" s="250">
        <v>1</v>
      </c>
      <c r="I390" s="251"/>
      <c r="J390" s="252">
        <f t="shared" si="40"/>
        <v>0</v>
      </c>
      <c r="K390" s="248" t="s">
        <v>1</v>
      </c>
      <c r="L390" s="253"/>
      <c r="M390" s="254" t="s">
        <v>1</v>
      </c>
      <c r="N390" s="255" t="s">
        <v>43</v>
      </c>
      <c r="O390" s="72"/>
      <c r="P390" s="198">
        <f t="shared" si="41"/>
        <v>0</v>
      </c>
      <c r="Q390" s="198">
        <v>3.7999999999999999E-2</v>
      </c>
      <c r="R390" s="198">
        <f t="shared" si="42"/>
        <v>3.7999999999999999E-2</v>
      </c>
      <c r="S390" s="198">
        <v>0</v>
      </c>
      <c r="T390" s="199">
        <f t="shared" si="43"/>
        <v>0</v>
      </c>
      <c r="U390" s="35"/>
      <c r="V390" s="35"/>
      <c r="W390" s="35"/>
      <c r="X390" s="35"/>
      <c r="Y390" s="35"/>
      <c r="Z390" s="35"/>
      <c r="AA390" s="35"/>
      <c r="AB390" s="35"/>
      <c r="AC390" s="35"/>
      <c r="AD390" s="35"/>
      <c r="AE390" s="35"/>
      <c r="AR390" s="200" t="s">
        <v>573</v>
      </c>
      <c r="AT390" s="200" t="s">
        <v>626</v>
      </c>
      <c r="AU390" s="200" t="s">
        <v>120</v>
      </c>
      <c r="AY390" s="18" t="s">
        <v>292</v>
      </c>
      <c r="BE390" s="201">
        <f t="shared" si="44"/>
        <v>0</v>
      </c>
      <c r="BF390" s="201">
        <f t="shared" si="45"/>
        <v>0</v>
      </c>
      <c r="BG390" s="201">
        <f t="shared" si="46"/>
        <v>0</v>
      </c>
      <c r="BH390" s="201">
        <f t="shared" si="47"/>
        <v>0</v>
      </c>
      <c r="BI390" s="201">
        <f t="shared" si="48"/>
        <v>0</v>
      </c>
      <c r="BJ390" s="18" t="s">
        <v>120</v>
      </c>
      <c r="BK390" s="201">
        <f t="shared" si="49"/>
        <v>0</v>
      </c>
      <c r="BL390" s="18" t="s">
        <v>438</v>
      </c>
      <c r="BM390" s="200" t="s">
        <v>3373</v>
      </c>
    </row>
    <row r="391" spans="1:65" s="2" customFormat="1" ht="66.75" customHeight="1">
      <c r="A391" s="35"/>
      <c r="B391" s="36"/>
      <c r="C391" s="246" t="s">
        <v>1349</v>
      </c>
      <c r="D391" s="246" t="s">
        <v>626</v>
      </c>
      <c r="E391" s="247" t="s">
        <v>3374</v>
      </c>
      <c r="F391" s="248" t="s">
        <v>3358</v>
      </c>
      <c r="G391" s="249" t="s">
        <v>581</v>
      </c>
      <c r="H391" s="250">
        <v>1</v>
      </c>
      <c r="I391" s="251"/>
      <c r="J391" s="252">
        <f t="shared" si="40"/>
        <v>0</v>
      </c>
      <c r="K391" s="248" t="s">
        <v>1</v>
      </c>
      <c r="L391" s="253"/>
      <c r="M391" s="254" t="s">
        <v>1</v>
      </c>
      <c r="N391" s="255" t="s">
        <v>43</v>
      </c>
      <c r="O391" s="72"/>
      <c r="P391" s="198">
        <f t="shared" si="41"/>
        <v>0</v>
      </c>
      <c r="Q391" s="198">
        <v>3.7999999999999999E-2</v>
      </c>
      <c r="R391" s="198">
        <f t="shared" si="42"/>
        <v>3.7999999999999999E-2</v>
      </c>
      <c r="S391" s="198">
        <v>0</v>
      </c>
      <c r="T391" s="199">
        <f t="shared" si="43"/>
        <v>0</v>
      </c>
      <c r="U391" s="35"/>
      <c r="V391" s="35"/>
      <c r="W391" s="35"/>
      <c r="X391" s="35"/>
      <c r="Y391" s="35"/>
      <c r="Z391" s="35"/>
      <c r="AA391" s="35"/>
      <c r="AB391" s="35"/>
      <c r="AC391" s="35"/>
      <c r="AD391" s="35"/>
      <c r="AE391" s="35"/>
      <c r="AR391" s="200" t="s">
        <v>573</v>
      </c>
      <c r="AT391" s="200" t="s">
        <v>626</v>
      </c>
      <c r="AU391" s="200" t="s">
        <v>120</v>
      </c>
      <c r="AY391" s="18" t="s">
        <v>292</v>
      </c>
      <c r="BE391" s="201">
        <f t="shared" si="44"/>
        <v>0</v>
      </c>
      <c r="BF391" s="201">
        <f t="shared" si="45"/>
        <v>0</v>
      </c>
      <c r="BG391" s="201">
        <f t="shared" si="46"/>
        <v>0</v>
      </c>
      <c r="BH391" s="201">
        <f t="shared" si="47"/>
        <v>0</v>
      </c>
      <c r="BI391" s="201">
        <f t="shared" si="48"/>
        <v>0</v>
      </c>
      <c r="BJ391" s="18" t="s">
        <v>120</v>
      </c>
      <c r="BK391" s="201">
        <f t="shared" si="49"/>
        <v>0</v>
      </c>
      <c r="BL391" s="18" t="s">
        <v>438</v>
      </c>
      <c r="BM391" s="200" t="s">
        <v>3375</v>
      </c>
    </row>
    <row r="392" spans="1:65" s="2" customFormat="1" ht="66.75" customHeight="1">
      <c r="A392" s="35"/>
      <c r="B392" s="36"/>
      <c r="C392" s="246" t="s">
        <v>1354</v>
      </c>
      <c r="D392" s="246" t="s">
        <v>626</v>
      </c>
      <c r="E392" s="247" t="s">
        <v>3376</v>
      </c>
      <c r="F392" s="248" t="s">
        <v>3358</v>
      </c>
      <c r="G392" s="249" t="s">
        <v>581</v>
      </c>
      <c r="H392" s="250">
        <v>1</v>
      </c>
      <c r="I392" s="251"/>
      <c r="J392" s="252">
        <f t="shared" si="40"/>
        <v>0</v>
      </c>
      <c r="K392" s="248" t="s">
        <v>1</v>
      </c>
      <c r="L392" s="253"/>
      <c r="M392" s="254" t="s">
        <v>1</v>
      </c>
      <c r="N392" s="255" t="s">
        <v>43</v>
      </c>
      <c r="O392" s="72"/>
      <c r="P392" s="198">
        <f t="shared" si="41"/>
        <v>0</v>
      </c>
      <c r="Q392" s="198">
        <v>3.7999999999999999E-2</v>
      </c>
      <c r="R392" s="198">
        <f t="shared" si="42"/>
        <v>3.7999999999999999E-2</v>
      </c>
      <c r="S392" s="198">
        <v>0</v>
      </c>
      <c r="T392" s="199">
        <f t="shared" si="43"/>
        <v>0</v>
      </c>
      <c r="U392" s="35"/>
      <c r="V392" s="35"/>
      <c r="W392" s="35"/>
      <c r="X392" s="35"/>
      <c r="Y392" s="35"/>
      <c r="Z392" s="35"/>
      <c r="AA392" s="35"/>
      <c r="AB392" s="35"/>
      <c r="AC392" s="35"/>
      <c r="AD392" s="35"/>
      <c r="AE392" s="35"/>
      <c r="AR392" s="200" t="s">
        <v>573</v>
      </c>
      <c r="AT392" s="200" t="s">
        <v>626</v>
      </c>
      <c r="AU392" s="200" t="s">
        <v>120</v>
      </c>
      <c r="AY392" s="18" t="s">
        <v>292</v>
      </c>
      <c r="BE392" s="201">
        <f t="shared" si="44"/>
        <v>0</v>
      </c>
      <c r="BF392" s="201">
        <f t="shared" si="45"/>
        <v>0</v>
      </c>
      <c r="BG392" s="201">
        <f t="shared" si="46"/>
        <v>0</v>
      </c>
      <c r="BH392" s="201">
        <f t="shared" si="47"/>
        <v>0</v>
      </c>
      <c r="BI392" s="201">
        <f t="shared" si="48"/>
        <v>0</v>
      </c>
      <c r="BJ392" s="18" t="s">
        <v>120</v>
      </c>
      <c r="BK392" s="201">
        <f t="shared" si="49"/>
        <v>0</v>
      </c>
      <c r="BL392" s="18" t="s">
        <v>438</v>
      </c>
      <c r="BM392" s="200" t="s">
        <v>3377</v>
      </c>
    </row>
    <row r="393" spans="1:65" s="2" customFormat="1" ht="62.65" customHeight="1">
      <c r="A393" s="35"/>
      <c r="B393" s="36"/>
      <c r="C393" s="246" t="s">
        <v>1359</v>
      </c>
      <c r="D393" s="246" t="s">
        <v>626</v>
      </c>
      <c r="E393" s="247" t="s">
        <v>3378</v>
      </c>
      <c r="F393" s="248" t="s">
        <v>3379</v>
      </c>
      <c r="G393" s="249" t="s">
        <v>581</v>
      </c>
      <c r="H393" s="250">
        <v>1</v>
      </c>
      <c r="I393" s="251"/>
      <c r="J393" s="252">
        <f t="shared" si="40"/>
        <v>0</v>
      </c>
      <c r="K393" s="248" t="s">
        <v>1</v>
      </c>
      <c r="L393" s="253"/>
      <c r="M393" s="254" t="s">
        <v>1</v>
      </c>
      <c r="N393" s="255" t="s">
        <v>43</v>
      </c>
      <c r="O393" s="72"/>
      <c r="P393" s="198">
        <f t="shared" si="41"/>
        <v>0</v>
      </c>
      <c r="Q393" s="198">
        <v>3.7999999999999999E-2</v>
      </c>
      <c r="R393" s="198">
        <f t="shared" si="42"/>
        <v>3.7999999999999999E-2</v>
      </c>
      <c r="S393" s="198">
        <v>0</v>
      </c>
      <c r="T393" s="199">
        <f t="shared" si="43"/>
        <v>0</v>
      </c>
      <c r="U393" s="35"/>
      <c r="V393" s="35"/>
      <c r="W393" s="35"/>
      <c r="X393" s="35"/>
      <c r="Y393" s="35"/>
      <c r="Z393" s="35"/>
      <c r="AA393" s="35"/>
      <c r="AB393" s="35"/>
      <c r="AC393" s="35"/>
      <c r="AD393" s="35"/>
      <c r="AE393" s="35"/>
      <c r="AR393" s="200" t="s">
        <v>573</v>
      </c>
      <c r="AT393" s="200" t="s">
        <v>626</v>
      </c>
      <c r="AU393" s="200" t="s">
        <v>120</v>
      </c>
      <c r="AY393" s="18" t="s">
        <v>292</v>
      </c>
      <c r="BE393" s="201">
        <f t="shared" si="44"/>
        <v>0</v>
      </c>
      <c r="BF393" s="201">
        <f t="shared" si="45"/>
        <v>0</v>
      </c>
      <c r="BG393" s="201">
        <f t="shared" si="46"/>
        <v>0</v>
      </c>
      <c r="BH393" s="201">
        <f t="shared" si="47"/>
        <v>0</v>
      </c>
      <c r="BI393" s="201">
        <f t="shared" si="48"/>
        <v>0</v>
      </c>
      <c r="BJ393" s="18" t="s">
        <v>120</v>
      </c>
      <c r="BK393" s="201">
        <f t="shared" si="49"/>
        <v>0</v>
      </c>
      <c r="BL393" s="18" t="s">
        <v>438</v>
      </c>
      <c r="BM393" s="200" t="s">
        <v>3380</v>
      </c>
    </row>
    <row r="394" spans="1:65" s="2" customFormat="1" ht="66.75" customHeight="1">
      <c r="A394" s="35"/>
      <c r="B394" s="36"/>
      <c r="C394" s="246" t="s">
        <v>1363</v>
      </c>
      <c r="D394" s="246" t="s">
        <v>626</v>
      </c>
      <c r="E394" s="247" t="s">
        <v>3381</v>
      </c>
      <c r="F394" s="248" t="s">
        <v>3358</v>
      </c>
      <c r="G394" s="249" t="s">
        <v>581</v>
      </c>
      <c r="H394" s="250">
        <v>1</v>
      </c>
      <c r="I394" s="251"/>
      <c r="J394" s="252">
        <f t="shared" si="40"/>
        <v>0</v>
      </c>
      <c r="K394" s="248" t="s">
        <v>1</v>
      </c>
      <c r="L394" s="253"/>
      <c r="M394" s="254" t="s">
        <v>1</v>
      </c>
      <c r="N394" s="255" t="s">
        <v>43</v>
      </c>
      <c r="O394" s="72"/>
      <c r="P394" s="198">
        <f t="shared" si="41"/>
        <v>0</v>
      </c>
      <c r="Q394" s="198">
        <v>3.7999999999999999E-2</v>
      </c>
      <c r="R394" s="198">
        <f t="shared" si="42"/>
        <v>3.7999999999999999E-2</v>
      </c>
      <c r="S394" s="198">
        <v>0</v>
      </c>
      <c r="T394" s="199">
        <f t="shared" si="43"/>
        <v>0</v>
      </c>
      <c r="U394" s="35"/>
      <c r="V394" s="35"/>
      <c r="W394" s="35"/>
      <c r="X394" s="35"/>
      <c r="Y394" s="35"/>
      <c r="Z394" s="35"/>
      <c r="AA394" s="35"/>
      <c r="AB394" s="35"/>
      <c r="AC394" s="35"/>
      <c r="AD394" s="35"/>
      <c r="AE394" s="35"/>
      <c r="AR394" s="200" t="s">
        <v>573</v>
      </c>
      <c r="AT394" s="200" t="s">
        <v>626</v>
      </c>
      <c r="AU394" s="200" t="s">
        <v>120</v>
      </c>
      <c r="AY394" s="18" t="s">
        <v>292</v>
      </c>
      <c r="BE394" s="201">
        <f t="shared" si="44"/>
        <v>0</v>
      </c>
      <c r="BF394" s="201">
        <f t="shared" si="45"/>
        <v>0</v>
      </c>
      <c r="BG394" s="201">
        <f t="shared" si="46"/>
        <v>0</v>
      </c>
      <c r="BH394" s="201">
        <f t="shared" si="47"/>
        <v>0</v>
      </c>
      <c r="BI394" s="201">
        <f t="shared" si="48"/>
        <v>0</v>
      </c>
      <c r="BJ394" s="18" t="s">
        <v>120</v>
      </c>
      <c r="BK394" s="201">
        <f t="shared" si="49"/>
        <v>0</v>
      </c>
      <c r="BL394" s="18" t="s">
        <v>438</v>
      </c>
      <c r="BM394" s="200" t="s">
        <v>3382</v>
      </c>
    </row>
    <row r="395" spans="1:65" s="2" customFormat="1" ht="66.75" customHeight="1">
      <c r="A395" s="35"/>
      <c r="B395" s="36"/>
      <c r="C395" s="246" t="s">
        <v>1369</v>
      </c>
      <c r="D395" s="246" t="s">
        <v>626</v>
      </c>
      <c r="E395" s="247" t="s">
        <v>3383</v>
      </c>
      <c r="F395" s="248" t="s">
        <v>3358</v>
      </c>
      <c r="G395" s="249" t="s">
        <v>581</v>
      </c>
      <c r="H395" s="250">
        <v>1</v>
      </c>
      <c r="I395" s="251"/>
      <c r="J395" s="252">
        <f t="shared" si="40"/>
        <v>0</v>
      </c>
      <c r="K395" s="248" t="s">
        <v>1</v>
      </c>
      <c r="L395" s="253"/>
      <c r="M395" s="254" t="s">
        <v>1</v>
      </c>
      <c r="N395" s="255" t="s">
        <v>43</v>
      </c>
      <c r="O395" s="72"/>
      <c r="P395" s="198">
        <f t="shared" si="41"/>
        <v>0</v>
      </c>
      <c r="Q395" s="198">
        <v>3.7999999999999999E-2</v>
      </c>
      <c r="R395" s="198">
        <f t="shared" si="42"/>
        <v>3.7999999999999999E-2</v>
      </c>
      <c r="S395" s="198">
        <v>0</v>
      </c>
      <c r="T395" s="199">
        <f t="shared" si="43"/>
        <v>0</v>
      </c>
      <c r="U395" s="35"/>
      <c r="V395" s="35"/>
      <c r="W395" s="35"/>
      <c r="X395" s="35"/>
      <c r="Y395" s="35"/>
      <c r="Z395" s="35"/>
      <c r="AA395" s="35"/>
      <c r="AB395" s="35"/>
      <c r="AC395" s="35"/>
      <c r="AD395" s="35"/>
      <c r="AE395" s="35"/>
      <c r="AR395" s="200" t="s">
        <v>573</v>
      </c>
      <c r="AT395" s="200" t="s">
        <v>626</v>
      </c>
      <c r="AU395" s="200" t="s">
        <v>120</v>
      </c>
      <c r="AY395" s="18" t="s">
        <v>292</v>
      </c>
      <c r="BE395" s="201">
        <f t="shared" si="44"/>
        <v>0</v>
      </c>
      <c r="BF395" s="201">
        <f t="shared" si="45"/>
        <v>0</v>
      </c>
      <c r="BG395" s="201">
        <f t="shared" si="46"/>
        <v>0</v>
      </c>
      <c r="BH395" s="201">
        <f t="shared" si="47"/>
        <v>0</v>
      </c>
      <c r="BI395" s="201">
        <f t="shared" si="48"/>
        <v>0</v>
      </c>
      <c r="BJ395" s="18" t="s">
        <v>120</v>
      </c>
      <c r="BK395" s="201">
        <f t="shared" si="49"/>
        <v>0</v>
      </c>
      <c r="BL395" s="18" t="s">
        <v>438</v>
      </c>
      <c r="BM395" s="200" t="s">
        <v>3384</v>
      </c>
    </row>
    <row r="396" spans="1:65" s="2" customFormat="1" ht="66.75" customHeight="1">
      <c r="A396" s="35"/>
      <c r="B396" s="36"/>
      <c r="C396" s="246" t="s">
        <v>1373</v>
      </c>
      <c r="D396" s="246" t="s">
        <v>626</v>
      </c>
      <c r="E396" s="247" t="s">
        <v>3385</v>
      </c>
      <c r="F396" s="248" t="s">
        <v>3358</v>
      </c>
      <c r="G396" s="249" t="s">
        <v>581</v>
      </c>
      <c r="H396" s="250">
        <v>1</v>
      </c>
      <c r="I396" s="251"/>
      <c r="J396" s="252">
        <f t="shared" si="40"/>
        <v>0</v>
      </c>
      <c r="K396" s="248" t="s">
        <v>1</v>
      </c>
      <c r="L396" s="253"/>
      <c r="M396" s="254" t="s">
        <v>1</v>
      </c>
      <c r="N396" s="255" t="s">
        <v>43</v>
      </c>
      <c r="O396" s="72"/>
      <c r="P396" s="198">
        <f t="shared" si="41"/>
        <v>0</v>
      </c>
      <c r="Q396" s="198">
        <v>3.7999999999999999E-2</v>
      </c>
      <c r="R396" s="198">
        <f t="shared" si="42"/>
        <v>3.7999999999999999E-2</v>
      </c>
      <c r="S396" s="198">
        <v>0</v>
      </c>
      <c r="T396" s="199">
        <f t="shared" si="43"/>
        <v>0</v>
      </c>
      <c r="U396" s="35"/>
      <c r="V396" s="35"/>
      <c r="W396" s="35"/>
      <c r="X396" s="35"/>
      <c r="Y396" s="35"/>
      <c r="Z396" s="35"/>
      <c r="AA396" s="35"/>
      <c r="AB396" s="35"/>
      <c r="AC396" s="35"/>
      <c r="AD396" s="35"/>
      <c r="AE396" s="35"/>
      <c r="AR396" s="200" t="s">
        <v>573</v>
      </c>
      <c r="AT396" s="200" t="s">
        <v>626</v>
      </c>
      <c r="AU396" s="200" t="s">
        <v>120</v>
      </c>
      <c r="AY396" s="18" t="s">
        <v>292</v>
      </c>
      <c r="BE396" s="201">
        <f t="shared" si="44"/>
        <v>0</v>
      </c>
      <c r="BF396" s="201">
        <f t="shared" si="45"/>
        <v>0</v>
      </c>
      <c r="BG396" s="201">
        <f t="shared" si="46"/>
        <v>0</v>
      </c>
      <c r="BH396" s="201">
        <f t="shared" si="47"/>
        <v>0</v>
      </c>
      <c r="BI396" s="201">
        <f t="shared" si="48"/>
        <v>0</v>
      </c>
      <c r="BJ396" s="18" t="s">
        <v>120</v>
      </c>
      <c r="BK396" s="201">
        <f t="shared" si="49"/>
        <v>0</v>
      </c>
      <c r="BL396" s="18" t="s">
        <v>438</v>
      </c>
      <c r="BM396" s="200" t="s">
        <v>3386</v>
      </c>
    </row>
    <row r="397" spans="1:65" s="2" customFormat="1" ht="66.75" customHeight="1">
      <c r="A397" s="35"/>
      <c r="B397" s="36"/>
      <c r="C397" s="246" t="s">
        <v>1378</v>
      </c>
      <c r="D397" s="246" t="s">
        <v>626</v>
      </c>
      <c r="E397" s="247" t="s">
        <v>3387</v>
      </c>
      <c r="F397" s="248" t="s">
        <v>3358</v>
      </c>
      <c r="G397" s="249" t="s">
        <v>581</v>
      </c>
      <c r="H397" s="250">
        <v>1</v>
      </c>
      <c r="I397" s="251"/>
      <c r="J397" s="252">
        <f t="shared" si="40"/>
        <v>0</v>
      </c>
      <c r="K397" s="248" t="s">
        <v>1</v>
      </c>
      <c r="L397" s="253"/>
      <c r="M397" s="254" t="s">
        <v>1</v>
      </c>
      <c r="N397" s="255" t="s">
        <v>43</v>
      </c>
      <c r="O397" s="72"/>
      <c r="P397" s="198">
        <f t="shared" si="41"/>
        <v>0</v>
      </c>
      <c r="Q397" s="198">
        <v>3.7999999999999999E-2</v>
      </c>
      <c r="R397" s="198">
        <f t="shared" si="42"/>
        <v>3.7999999999999999E-2</v>
      </c>
      <c r="S397" s="198">
        <v>0</v>
      </c>
      <c r="T397" s="199">
        <f t="shared" si="43"/>
        <v>0</v>
      </c>
      <c r="U397" s="35"/>
      <c r="V397" s="35"/>
      <c r="W397" s="35"/>
      <c r="X397" s="35"/>
      <c r="Y397" s="35"/>
      <c r="Z397" s="35"/>
      <c r="AA397" s="35"/>
      <c r="AB397" s="35"/>
      <c r="AC397" s="35"/>
      <c r="AD397" s="35"/>
      <c r="AE397" s="35"/>
      <c r="AR397" s="200" t="s">
        <v>573</v>
      </c>
      <c r="AT397" s="200" t="s">
        <v>626</v>
      </c>
      <c r="AU397" s="200" t="s">
        <v>120</v>
      </c>
      <c r="AY397" s="18" t="s">
        <v>292</v>
      </c>
      <c r="BE397" s="201">
        <f t="shared" si="44"/>
        <v>0</v>
      </c>
      <c r="BF397" s="201">
        <f t="shared" si="45"/>
        <v>0</v>
      </c>
      <c r="BG397" s="201">
        <f t="shared" si="46"/>
        <v>0</v>
      </c>
      <c r="BH397" s="201">
        <f t="shared" si="47"/>
        <v>0</v>
      </c>
      <c r="BI397" s="201">
        <f t="shared" si="48"/>
        <v>0</v>
      </c>
      <c r="BJ397" s="18" t="s">
        <v>120</v>
      </c>
      <c r="BK397" s="201">
        <f t="shared" si="49"/>
        <v>0</v>
      </c>
      <c r="BL397" s="18" t="s">
        <v>438</v>
      </c>
      <c r="BM397" s="200" t="s">
        <v>3388</v>
      </c>
    </row>
    <row r="398" spans="1:65" s="2" customFormat="1" ht="66.75" customHeight="1">
      <c r="A398" s="35"/>
      <c r="B398" s="36"/>
      <c r="C398" s="246" t="s">
        <v>1383</v>
      </c>
      <c r="D398" s="246" t="s">
        <v>626</v>
      </c>
      <c r="E398" s="247" t="s">
        <v>3389</v>
      </c>
      <c r="F398" s="248" t="s">
        <v>3358</v>
      </c>
      <c r="G398" s="249" t="s">
        <v>581</v>
      </c>
      <c r="H398" s="250">
        <v>1</v>
      </c>
      <c r="I398" s="251"/>
      <c r="J398" s="252">
        <f t="shared" si="40"/>
        <v>0</v>
      </c>
      <c r="K398" s="248" t="s">
        <v>1</v>
      </c>
      <c r="L398" s="253"/>
      <c r="M398" s="254" t="s">
        <v>1</v>
      </c>
      <c r="N398" s="255" t="s">
        <v>43</v>
      </c>
      <c r="O398" s="72"/>
      <c r="P398" s="198">
        <f t="shared" si="41"/>
        <v>0</v>
      </c>
      <c r="Q398" s="198">
        <v>3.7999999999999999E-2</v>
      </c>
      <c r="R398" s="198">
        <f t="shared" si="42"/>
        <v>3.7999999999999999E-2</v>
      </c>
      <c r="S398" s="198">
        <v>0</v>
      </c>
      <c r="T398" s="199">
        <f t="shared" si="43"/>
        <v>0</v>
      </c>
      <c r="U398" s="35"/>
      <c r="V398" s="35"/>
      <c r="W398" s="35"/>
      <c r="X398" s="35"/>
      <c r="Y398" s="35"/>
      <c r="Z398" s="35"/>
      <c r="AA398" s="35"/>
      <c r="AB398" s="35"/>
      <c r="AC398" s="35"/>
      <c r="AD398" s="35"/>
      <c r="AE398" s="35"/>
      <c r="AR398" s="200" t="s">
        <v>573</v>
      </c>
      <c r="AT398" s="200" t="s">
        <v>626</v>
      </c>
      <c r="AU398" s="200" t="s">
        <v>120</v>
      </c>
      <c r="AY398" s="18" t="s">
        <v>292</v>
      </c>
      <c r="BE398" s="201">
        <f t="shared" si="44"/>
        <v>0</v>
      </c>
      <c r="BF398" s="201">
        <f t="shared" si="45"/>
        <v>0</v>
      </c>
      <c r="BG398" s="201">
        <f t="shared" si="46"/>
        <v>0</v>
      </c>
      <c r="BH398" s="201">
        <f t="shared" si="47"/>
        <v>0</v>
      </c>
      <c r="BI398" s="201">
        <f t="shared" si="48"/>
        <v>0</v>
      </c>
      <c r="BJ398" s="18" t="s">
        <v>120</v>
      </c>
      <c r="BK398" s="201">
        <f t="shared" si="49"/>
        <v>0</v>
      </c>
      <c r="BL398" s="18" t="s">
        <v>438</v>
      </c>
      <c r="BM398" s="200" t="s">
        <v>3390</v>
      </c>
    </row>
    <row r="399" spans="1:65" s="2" customFormat="1" ht="66.75" customHeight="1">
      <c r="A399" s="35"/>
      <c r="B399" s="36"/>
      <c r="C399" s="246" t="s">
        <v>1388</v>
      </c>
      <c r="D399" s="246" t="s">
        <v>626</v>
      </c>
      <c r="E399" s="247" t="s">
        <v>3391</v>
      </c>
      <c r="F399" s="248" t="s">
        <v>3358</v>
      </c>
      <c r="G399" s="249" t="s">
        <v>581</v>
      </c>
      <c r="H399" s="250">
        <v>1</v>
      </c>
      <c r="I399" s="251"/>
      <c r="J399" s="252">
        <f t="shared" si="40"/>
        <v>0</v>
      </c>
      <c r="K399" s="248" t="s">
        <v>1</v>
      </c>
      <c r="L399" s="253"/>
      <c r="M399" s="254" t="s">
        <v>1</v>
      </c>
      <c r="N399" s="255" t="s">
        <v>43</v>
      </c>
      <c r="O399" s="72"/>
      <c r="P399" s="198">
        <f t="shared" si="41"/>
        <v>0</v>
      </c>
      <c r="Q399" s="198">
        <v>3.7999999999999999E-2</v>
      </c>
      <c r="R399" s="198">
        <f t="shared" si="42"/>
        <v>3.7999999999999999E-2</v>
      </c>
      <c r="S399" s="198">
        <v>0</v>
      </c>
      <c r="T399" s="199">
        <f t="shared" si="43"/>
        <v>0</v>
      </c>
      <c r="U399" s="35"/>
      <c r="V399" s="35"/>
      <c r="W399" s="35"/>
      <c r="X399" s="35"/>
      <c r="Y399" s="35"/>
      <c r="Z399" s="35"/>
      <c r="AA399" s="35"/>
      <c r="AB399" s="35"/>
      <c r="AC399" s="35"/>
      <c r="AD399" s="35"/>
      <c r="AE399" s="35"/>
      <c r="AR399" s="200" t="s">
        <v>573</v>
      </c>
      <c r="AT399" s="200" t="s">
        <v>626</v>
      </c>
      <c r="AU399" s="200" t="s">
        <v>120</v>
      </c>
      <c r="AY399" s="18" t="s">
        <v>292</v>
      </c>
      <c r="BE399" s="201">
        <f t="shared" si="44"/>
        <v>0</v>
      </c>
      <c r="BF399" s="201">
        <f t="shared" si="45"/>
        <v>0</v>
      </c>
      <c r="BG399" s="201">
        <f t="shared" si="46"/>
        <v>0</v>
      </c>
      <c r="BH399" s="201">
        <f t="shared" si="47"/>
        <v>0</v>
      </c>
      <c r="BI399" s="201">
        <f t="shared" si="48"/>
        <v>0</v>
      </c>
      <c r="BJ399" s="18" t="s">
        <v>120</v>
      </c>
      <c r="BK399" s="201">
        <f t="shared" si="49"/>
        <v>0</v>
      </c>
      <c r="BL399" s="18" t="s">
        <v>438</v>
      </c>
      <c r="BM399" s="200" t="s">
        <v>3392</v>
      </c>
    </row>
    <row r="400" spans="1:65" s="2" customFormat="1" ht="66.75" customHeight="1">
      <c r="A400" s="35"/>
      <c r="B400" s="36"/>
      <c r="C400" s="246" t="s">
        <v>1401</v>
      </c>
      <c r="D400" s="246" t="s">
        <v>626</v>
      </c>
      <c r="E400" s="247" t="s">
        <v>3393</v>
      </c>
      <c r="F400" s="248" t="s">
        <v>3358</v>
      </c>
      <c r="G400" s="249" t="s">
        <v>581</v>
      </c>
      <c r="H400" s="250">
        <v>1</v>
      </c>
      <c r="I400" s="251"/>
      <c r="J400" s="252">
        <f t="shared" si="40"/>
        <v>0</v>
      </c>
      <c r="K400" s="248" t="s">
        <v>1</v>
      </c>
      <c r="L400" s="253"/>
      <c r="M400" s="254" t="s">
        <v>1</v>
      </c>
      <c r="N400" s="255" t="s">
        <v>43</v>
      </c>
      <c r="O400" s="72"/>
      <c r="P400" s="198">
        <f t="shared" si="41"/>
        <v>0</v>
      </c>
      <c r="Q400" s="198">
        <v>3.7999999999999999E-2</v>
      </c>
      <c r="R400" s="198">
        <f t="shared" si="42"/>
        <v>3.7999999999999999E-2</v>
      </c>
      <c r="S400" s="198">
        <v>0</v>
      </c>
      <c r="T400" s="199">
        <f t="shared" si="43"/>
        <v>0</v>
      </c>
      <c r="U400" s="35"/>
      <c r="V400" s="35"/>
      <c r="W400" s="35"/>
      <c r="X400" s="35"/>
      <c r="Y400" s="35"/>
      <c r="Z400" s="35"/>
      <c r="AA400" s="35"/>
      <c r="AB400" s="35"/>
      <c r="AC400" s="35"/>
      <c r="AD400" s="35"/>
      <c r="AE400" s="35"/>
      <c r="AR400" s="200" t="s">
        <v>573</v>
      </c>
      <c r="AT400" s="200" t="s">
        <v>626</v>
      </c>
      <c r="AU400" s="200" t="s">
        <v>120</v>
      </c>
      <c r="AY400" s="18" t="s">
        <v>292</v>
      </c>
      <c r="BE400" s="201">
        <f t="shared" si="44"/>
        <v>0</v>
      </c>
      <c r="BF400" s="201">
        <f t="shared" si="45"/>
        <v>0</v>
      </c>
      <c r="BG400" s="201">
        <f t="shared" si="46"/>
        <v>0</v>
      </c>
      <c r="BH400" s="201">
        <f t="shared" si="47"/>
        <v>0</v>
      </c>
      <c r="BI400" s="201">
        <f t="shared" si="48"/>
        <v>0</v>
      </c>
      <c r="BJ400" s="18" t="s">
        <v>120</v>
      </c>
      <c r="BK400" s="201">
        <f t="shared" si="49"/>
        <v>0</v>
      </c>
      <c r="BL400" s="18" t="s">
        <v>438</v>
      </c>
      <c r="BM400" s="200" t="s">
        <v>3394</v>
      </c>
    </row>
    <row r="401" spans="1:65" s="2" customFormat="1" ht="66.75" customHeight="1">
      <c r="A401" s="35"/>
      <c r="B401" s="36"/>
      <c r="C401" s="246" t="s">
        <v>1407</v>
      </c>
      <c r="D401" s="246" t="s">
        <v>626</v>
      </c>
      <c r="E401" s="247" t="s">
        <v>3395</v>
      </c>
      <c r="F401" s="248" t="s">
        <v>3358</v>
      </c>
      <c r="G401" s="249" t="s">
        <v>581</v>
      </c>
      <c r="H401" s="250">
        <v>1</v>
      </c>
      <c r="I401" s="251"/>
      <c r="J401" s="252">
        <f t="shared" si="40"/>
        <v>0</v>
      </c>
      <c r="K401" s="248" t="s">
        <v>1</v>
      </c>
      <c r="L401" s="253"/>
      <c r="M401" s="254" t="s">
        <v>1</v>
      </c>
      <c r="N401" s="255" t="s">
        <v>43</v>
      </c>
      <c r="O401" s="72"/>
      <c r="P401" s="198">
        <f t="shared" si="41"/>
        <v>0</v>
      </c>
      <c r="Q401" s="198">
        <v>3.7999999999999999E-2</v>
      </c>
      <c r="R401" s="198">
        <f t="shared" si="42"/>
        <v>3.7999999999999999E-2</v>
      </c>
      <c r="S401" s="198">
        <v>0</v>
      </c>
      <c r="T401" s="199">
        <f t="shared" si="43"/>
        <v>0</v>
      </c>
      <c r="U401" s="35"/>
      <c r="V401" s="35"/>
      <c r="W401" s="35"/>
      <c r="X401" s="35"/>
      <c r="Y401" s="35"/>
      <c r="Z401" s="35"/>
      <c r="AA401" s="35"/>
      <c r="AB401" s="35"/>
      <c r="AC401" s="35"/>
      <c r="AD401" s="35"/>
      <c r="AE401" s="35"/>
      <c r="AR401" s="200" t="s">
        <v>573</v>
      </c>
      <c r="AT401" s="200" t="s">
        <v>626</v>
      </c>
      <c r="AU401" s="200" t="s">
        <v>120</v>
      </c>
      <c r="AY401" s="18" t="s">
        <v>292</v>
      </c>
      <c r="BE401" s="201">
        <f t="shared" si="44"/>
        <v>0</v>
      </c>
      <c r="BF401" s="201">
        <f t="shared" si="45"/>
        <v>0</v>
      </c>
      <c r="BG401" s="201">
        <f t="shared" si="46"/>
        <v>0</v>
      </c>
      <c r="BH401" s="201">
        <f t="shared" si="47"/>
        <v>0</v>
      </c>
      <c r="BI401" s="201">
        <f t="shared" si="48"/>
        <v>0</v>
      </c>
      <c r="BJ401" s="18" t="s">
        <v>120</v>
      </c>
      <c r="BK401" s="201">
        <f t="shared" si="49"/>
        <v>0</v>
      </c>
      <c r="BL401" s="18" t="s">
        <v>438</v>
      </c>
      <c r="BM401" s="200" t="s">
        <v>3396</v>
      </c>
    </row>
    <row r="402" spans="1:65" s="2" customFormat="1" ht="66.75" customHeight="1">
      <c r="A402" s="35"/>
      <c r="B402" s="36"/>
      <c r="C402" s="246" t="s">
        <v>1412</v>
      </c>
      <c r="D402" s="246" t="s">
        <v>626</v>
      </c>
      <c r="E402" s="247" t="s">
        <v>3397</v>
      </c>
      <c r="F402" s="248" t="s">
        <v>3358</v>
      </c>
      <c r="G402" s="249" t="s">
        <v>581</v>
      </c>
      <c r="H402" s="250">
        <v>1</v>
      </c>
      <c r="I402" s="251"/>
      <c r="J402" s="252">
        <f t="shared" si="40"/>
        <v>0</v>
      </c>
      <c r="K402" s="248" t="s">
        <v>1</v>
      </c>
      <c r="L402" s="253"/>
      <c r="M402" s="254" t="s">
        <v>1</v>
      </c>
      <c r="N402" s="255" t="s">
        <v>43</v>
      </c>
      <c r="O402" s="72"/>
      <c r="P402" s="198">
        <f t="shared" si="41"/>
        <v>0</v>
      </c>
      <c r="Q402" s="198">
        <v>3.7999999999999999E-2</v>
      </c>
      <c r="R402" s="198">
        <f t="shared" si="42"/>
        <v>3.7999999999999999E-2</v>
      </c>
      <c r="S402" s="198">
        <v>0</v>
      </c>
      <c r="T402" s="199">
        <f t="shared" si="43"/>
        <v>0</v>
      </c>
      <c r="U402" s="35"/>
      <c r="V402" s="35"/>
      <c r="W402" s="35"/>
      <c r="X402" s="35"/>
      <c r="Y402" s="35"/>
      <c r="Z402" s="35"/>
      <c r="AA402" s="35"/>
      <c r="AB402" s="35"/>
      <c r="AC402" s="35"/>
      <c r="AD402" s="35"/>
      <c r="AE402" s="35"/>
      <c r="AR402" s="200" t="s">
        <v>573</v>
      </c>
      <c r="AT402" s="200" t="s">
        <v>626</v>
      </c>
      <c r="AU402" s="200" t="s">
        <v>120</v>
      </c>
      <c r="AY402" s="18" t="s">
        <v>292</v>
      </c>
      <c r="BE402" s="201">
        <f t="shared" si="44"/>
        <v>0</v>
      </c>
      <c r="BF402" s="201">
        <f t="shared" si="45"/>
        <v>0</v>
      </c>
      <c r="BG402" s="201">
        <f t="shared" si="46"/>
        <v>0</v>
      </c>
      <c r="BH402" s="201">
        <f t="shared" si="47"/>
        <v>0</v>
      </c>
      <c r="BI402" s="201">
        <f t="shared" si="48"/>
        <v>0</v>
      </c>
      <c r="BJ402" s="18" t="s">
        <v>120</v>
      </c>
      <c r="BK402" s="201">
        <f t="shared" si="49"/>
        <v>0</v>
      </c>
      <c r="BL402" s="18" t="s">
        <v>438</v>
      </c>
      <c r="BM402" s="200" t="s">
        <v>3398</v>
      </c>
    </row>
    <row r="403" spans="1:65" s="2" customFormat="1" ht="66.75" customHeight="1">
      <c r="A403" s="35"/>
      <c r="B403" s="36"/>
      <c r="C403" s="246" t="s">
        <v>1418</v>
      </c>
      <c r="D403" s="246" t="s">
        <v>626</v>
      </c>
      <c r="E403" s="247" t="s">
        <v>3399</v>
      </c>
      <c r="F403" s="248" t="s">
        <v>3358</v>
      </c>
      <c r="G403" s="249" t="s">
        <v>581</v>
      </c>
      <c r="H403" s="250">
        <v>1</v>
      </c>
      <c r="I403" s="251"/>
      <c r="J403" s="252">
        <f t="shared" si="40"/>
        <v>0</v>
      </c>
      <c r="K403" s="248" t="s">
        <v>1</v>
      </c>
      <c r="L403" s="253"/>
      <c r="M403" s="254" t="s">
        <v>1</v>
      </c>
      <c r="N403" s="255" t="s">
        <v>43</v>
      </c>
      <c r="O403" s="72"/>
      <c r="P403" s="198">
        <f t="shared" si="41"/>
        <v>0</v>
      </c>
      <c r="Q403" s="198">
        <v>3.7999999999999999E-2</v>
      </c>
      <c r="R403" s="198">
        <f t="shared" si="42"/>
        <v>3.7999999999999999E-2</v>
      </c>
      <c r="S403" s="198">
        <v>0</v>
      </c>
      <c r="T403" s="199">
        <f t="shared" si="43"/>
        <v>0</v>
      </c>
      <c r="U403" s="35"/>
      <c r="V403" s="35"/>
      <c r="W403" s="35"/>
      <c r="X403" s="35"/>
      <c r="Y403" s="35"/>
      <c r="Z403" s="35"/>
      <c r="AA403" s="35"/>
      <c r="AB403" s="35"/>
      <c r="AC403" s="35"/>
      <c r="AD403" s="35"/>
      <c r="AE403" s="35"/>
      <c r="AR403" s="200" t="s">
        <v>573</v>
      </c>
      <c r="AT403" s="200" t="s">
        <v>626</v>
      </c>
      <c r="AU403" s="200" t="s">
        <v>120</v>
      </c>
      <c r="AY403" s="18" t="s">
        <v>292</v>
      </c>
      <c r="BE403" s="201">
        <f t="shared" si="44"/>
        <v>0</v>
      </c>
      <c r="BF403" s="201">
        <f t="shared" si="45"/>
        <v>0</v>
      </c>
      <c r="BG403" s="201">
        <f t="shared" si="46"/>
        <v>0</v>
      </c>
      <c r="BH403" s="201">
        <f t="shared" si="47"/>
        <v>0</v>
      </c>
      <c r="BI403" s="201">
        <f t="shared" si="48"/>
        <v>0</v>
      </c>
      <c r="BJ403" s="18" t="s">
        <v>120</v>
      </c>
      <c r="BK403" s="201">
        <f t="shared" si="49"/>
        <v>0</v>
      </c>
      <c r="BL403" s="18" t="s">
        <v>438</v>
      </c>
      <c r="BM403" s="200" t="s">
        <v>3400</v>
      </c>
    </row>
    <row r="404" spans="1:65" s="2" customFormat="1" ht="66.75" customHeight="1">
      <c r="A404" s="35"/>
      <c r="B404" s="36"/>
      <c r="C404" s="246" t="s">
        <v>1422</v>
      </c>
      <c r="D404" s="246" t="s">
        <v>626</v>
      </c>
      <c r="E404" s="247" t="s">
        <v>3401</v>
      </c>
      <c r="F404" s="248" t="s">
        <v>3358</v>
      </c>
      <c r="G404" s="249" t="s">
        <v>581</v>
      </c>
      <c r="H404" s="250">
        <v>1</v>
      </c>
      <c r="I404" s="251"/>
      <c r="J404" s="252">
        <f t="shared" si="40"/>
        <v>0</v>
      </c>
      <c r="K404" s="248" t="s">
        <v>1</v>
      </c>
      <c r="L404" s="253"/>
      <c r="M404" s="254" t="s">
        <v>1</v>
      </c>
      <c r="N404" s="255" t="s">
        <v>43</v>
      </c>
      <c r="O404" s="72"/>
      <c r="P404" s="198">
        <f t="shared" si="41"/>
        <v>0</v>
      </c>
      <c r="Q404" s="198">
        <v>3.7999999999999999E-2</v>
      </c>
      <c r="R404" s="198">
        <f t="shared" si="42"/>
        <v>3.7999999999999999E-2</v>
      </c>
      <c r="S404" s="198">
        <v>0</v>
      </c>
      <c r="T404" s="199">
        <f t="shared" si="43"/>
        <v>0</v>
      </c>
      <c r="U404" s="35"/>
      <c r="V404" s="35"/>
      <c r="W404" s="35"/>
      <c r="X404" s="35"/>
      <c r="Y404" s="35"/>
      <c r="Z404" s="35"/>
      <c r="AA404" s="35"/>
      <c r="AB404" s="35"/>
      <c r="AC404" s="35"/>
      <c r="AD404" s="35"/>
      <c r="AE404" s="35"/>
      <c r="AR404" s="200" t="s">
        <v>573</v>
      </c>
      <c r="AT404" s="200" t="s">
        <v>626</v>
      </c>
      <c r="AU404" s="200" t="s">
        <v>120</v>
      </c>
      <c r="AY404" s="18" t="s">
        <v>292</v>
      </c>
      <c r="BE404" s="201">
        <f t="shared" si="44"/>
        <v>0</v>
      </c>
      <c r="BF404" s="201">
        <f t="shared" si="45"/>
        <v>0</v>
      </c>
      <c r="BG404" s="201">
        <f t="shared" si="46"/>
        <v>0</v>
      </c>
      <c r="BH404" s="201">
        <f t="shared" si="47"/>
        <v>0</v>
      </c>
      <c r="BI404" s="201">
        <f t="shared" si="48"/>
        <v>0</v>
      </c>
      <c r="BJ404" s="18" t="s">
        <v>120</v>
      </c>
      <c r="BK404" s="201">
        <f t="shared" si="49"/>
        <v>0</v>
      </c>
      <c r="BL404" s="18" t="s">
        <v>438</v>
      </c>
      <c r="BM404" s="200" t="s">
        <v>3402</v>
      </c>
    </row>
    <row r="405" spans="1:65" s="2" customFormat="1" ht="66.75" customHeight="1">
      <c r="A405" s="35"/>
      <c r="B405" s="36"/>
      <c r="C405" s="246" t="s">
        <v>1430</v>
      </c>
      <c r="D405" s="246" t="s">
        <v>626</v>
      </c>
      <c r="E405" s="247" t="s">
        <v>3403</v>
      </c>
      <c r="F405" s="248" t="s">
        <v>3358</v>
      </c>
      <c r="G405" s="249" t="s">
        <v>581</v>
      </c>
      <c r="H405" s="250">
        <v>1</v>
      </c>
      <c r="I405" s="251"/>
      <c r="J405" s="252">
        <f t="shared" si="40"/>
        <v>0</v>
      </c>
      <c r="K405" s="248" t="s">
        <v>1</v>
      </c>
      <c r="L405" s="253"/>
      <c r="M405" s="254" t="s">
        <v>1</v>
      </c>
      <c r="N405" s="255" t="s">
        <v>43</v>
      </c>
      <c r="O405" s="72"/>
      <c r="P405" s="198">
        <f t="shared" si="41"/>
        <v>0</v>
      </c>
      <c r="Q405" s="198">
        <v>3.7999999999999999E-2</v>
      </c>
      <c r="R405" s="198">
        <f t="shared" si="42"/>
        <v>3.7999999999999999E-2</v>
      </c>
      <c r="S405" s="198">
        <v>0</v>
      </c>
      <c r="T405" s="199">
        <f t="shared" si="43"/>
        <v>0</v>
      </c>
      <c r="U405" s="35"/>
      <c r="V405" s="35"/>
      <c r="W405" s="35"/>
      <c r="X405" s="35"/>
      <c r="Y405" s="35"/>
      <c r="Z405" s="35"/>
      <c r="AA405" s="35"/>
      <c r="AB405" s="35"/>
      <c r="AC405" s="35"/>
      <c r="AD405" s="35"/>
      <c r="AE405" s="35"/>
      <c r="AR405" s="200" t="s">
        <v>573</v>
      </c>
      <c r="AT405" s="200" t="s">
        <v>626</v>
      </c>
      <c r="AU405" s="200" t="s">
        <v>120</v>
      </c>
      <c r="AY405" s="18" t="s">
        <v>292</v>
      </c>
      <c r="BE405" s="201">
        <f t="shared" si="44"/>
        <v>0</v>
      </c>
      <c r="BF405" s="201">
        <f t="shared" si="45"/>
        <v>0</v>
      </c>
      <c r="BG405" s="201">
        <f t="shared" si="46"/>
        <v>0</v>
      </c>
      <c r="BH405" s="201">
        <f t="shared" si="47"/>
        <v>0</v>
      </c>
      <c r="BI405" s="201">
        <f t="shared" si="48"/>
        <v>0</v>
      </c>
      <c r="BJ405" s="18" t="s">
        <v>120</v>
      </c>
      <c r="BK405" s="201">
        <f t="shared" si="49"/>
        <v>0</v>
      </c>
      <c r="BL405" s="18" t="s">
        <v>438</v>
      </c>
      <c r="BM405" s="200" t="s">
        <v>3404</v>
      </c>
    </row>
    <row r="406" spans="1:65" s="2" customFormat="1" ht="66.75" customHeight="1">
      <c r="A406" s="35"/>
      <c r="B406" s="36"/>
      <c r="C406" s="246" t="s">
        <v>1436</v>
      </c>
      <c r="D406" s="246" t="s">
        <v>626</v>
      </c>
      <c r="E406" s="247" t="s">
        <v>3405</v>
      </c>
      <c r="F406" s="248" t="s">
        <v>3406</v>
      </c>
      <c r="G406" s="249" t="s">
        <v>581</v>
      </c>
      <c r="H406" s="250">
        <v>1</v>
      </c>
      <c r="I406" s="251"/>
      <c r="J406" s="252">
        <f t="shared" si="40"/>
        <v>0</v>
      </c>
      <c r="K406" s="248" t="s">
        <v>1</v>
      </c>
      <c r="L406" s="253"/>
      <c r="M406" s="254" t="s">
        <v>1</v>
      </c>
      <c r="N406" s="255" t="s">
        <v>43</v>
      </c>
      <c r="O406" s="72"/>
      <c r="P406" s="198">
        <f t="shared" si="41"/>
        <v>0</v>
      </c>
      <c r="Q406" s="198">
        <v>3.9E-2</v>
      </c>
      <c r="R406" s="198">
        <f t="shared" si="42"/>
        <v>3.9E-2</v>
      </c>
      <c r="S406" s="198">
        <v>0</v>
      </c>
      <c r="T406" s="199">
        <f t="shared" si="43"/>
        <v>0</v>
      </c>
      <c r="U406" s="35"/>
      <c r="V406" s="35"/>
      <c r="W406" s="35"/>
      <c r="X406" s="35"/>
      <c r="Y406" s="35"/>
      <c r="Z406" s="35"/>
      <c r="AA406" s="35"/>
      <c r="AB406" s="35"/>
      <c r="AC406" s="35"/>
      <c r="AD406" s="35"/>
      <c r="AE406" s="35"/>
      <c r="AR406" s="200" t="s">
        <v>573</v>
      </c>
      <c r="AT406" s="200" t="s">
        <v>626</v>
      </c>
      <c r="AU406" s="200" t="s">
        <v>120</v>
      </c>
      <c r="AY406" s="18" t="s">
        <v>292</v>
      </c>
      <c r="BE406" s="201">
        <f t="shared" si="44"/>
        <v>0</v>
      </c>
      <c r="BF406" s="201">
        <f t="shared" si="45"/>
        <v>0</v>
      </c>
      <c r="BG406" s="201">
        <f t="shared" si="46"/>
        <v>0</v>
      </c>
      <c r="BH406" s="201">
        <f t="shared" si="47"/>
        <v>0</v>
      </c>
      <c r="BI406" s="201">
        <f t="shared" si="48"/>
        <v>0</v>
      </c>
      <c r="BJ406" s="18" t="s">
        <v>120</v>
      </c>
      <c r="BK406" s="201">
        <f t="shared" si="49"/>
        <v>0</v>
      </c>
      <c r="BL406" s="18" t="s">
        <v>438</v>
      </c>
      <c r="BM406" s="200" t="s">
        <v>3407</v>
      </c>
    </row>
    <row r="407" spans="1:65" s="2" customFormat="1" ht="66.75" customHeight="1">
      <c r="A407" s="35"/>
      <c r="B407" s="36"/>
      <c r="C407" s="246" t="s">
        <v>1445</v>
      </c>
      <c r="D407" s="246" t="s">
        <v>626</v>
      </c>
      <c r="E407" s="247" t="s">
        <v>3408</v>
      </c>
      <c r="F407" s="248" t="s">
        <v>3406</v>
      </c>
      <c r="G407" s="249" t="s">
        <v>581</v>
      </c>
      <c r="H407" s="250">
        <v>1</v>
      </c>
      <c r="I407" s="251"/>
      <c r="J407" s="252">
        <f t="shared" si="40"/>
        <v>0</v>
      </c>
      <c r="K407" s="248" t="s">
        <v>1</v>
      </c>
      <c r="L407" s="253"/>
      <c r="M407" s="254" t="s">
        <v>1</v>
      </c>
      <c r="N407" s="255" t="s">
        <v>43</v>
      </c>
      <c r="O407" s="72"/>
      <c r="P407" s="198">
        <f t="shared" si="41"/>
        <v>0</v>
      </c>
      <c r="Q407" s="198">
        <v>3.9E-2</v>
      </c>
      <c r="R407" s="198">
        <f t="shared" si="42"/>
        <v>3.9E-2</v>
      </c>
      <c r="S407" s="198">
        <v>0</v>
      </c>
      <c r="T407" s="199">
        <f t="shared" si="43"/>
        <v>0</v>
      </c>
      <c r="U407" s="35"/>
      <c r="V407" s="35"/>
      <c r="W407" s="35"/>
      <c r="X407" s="35"/>
      <c r="Y407" s="35"/>
      <c r="Z407" s="35"/>
      <c r="AA407" s="35"/>
      <c r="AB407" s="35"/>
      <c r="AC407" s="35"/>
      <c r="AD407" s="35"/>
      <c r="AE407" s="35"/>
      <c r="AR407" s="200" t="s">
        <v>573</v>
      </c>
      <c r="AT407" s="200" t="s">
        <v>626</v>
      </c>
      <c r="AU407" s="200" t="s">
        <v>120</v>
      </c>
      <c r="AY407" s="18" t="s">
        <v>292</v>
      </c>
      <c r="BE407" s="201">
        <f t="shared" si="44"/>
        <v>0</v>
      </c>
      <c r="BF407" s="201">
        <f t="shared" si="45"/>
        <v>0</v>
      </c>
      <c r="BG407" s="201">
        <f t="shared" si="46"/>
        <v>0</v>
      </c>
      <c r="BH407" s="201">
        <f t="shared" si="47"/>
        <v>0</v>
      </c>
      <c r="BI407" s="201">
        <f t="shared" si="48"/>
        <v>0</v>
      </c>
      <c r="BJ407" s="18" t="s">
        <v>120</v>
      </c>
      <c r="BK407" s="201">
        <f t="shared" si="49"/>
        <v>0</v>
      </c>
      <c r="BL407" s="18" t="s">
        <v>438</v>
      </c>
      <c r="BM407" s="200" t="s">
        <v>3409</v>
      </c>
    </row>
    <row r="408" spans="1:65" s="2" customFormat="1" ht="66.75" customHeight="1">
      <c r="A408" s="35"/>
      <c r="B408" s="36"/>
      <c r="C408" s="246" t="s">
        <v>1450</v>
      </c>
      <c r="D408" s="246" t="s">
        <v>626</v>
      </c>
      <c r="E408" s="247" t="s">
        <v>3410</v>
      </c>
      <c r="F408" s="248" t="s">
        <v>3358</v>
      </c>
      <c r="G408" s="249" t="s">
        <v>581</v>
      </c>
      <c r="H408" s="250">
        <v>1</v>
      </c>
      <c r="I408" s="251"/>
      <c r="J408" s="252">
        <f t="shared" si="40"/>
        <v>0</v>
      </c>
      <c r="K408" s="248" t="s">
        <v>1</v>
      </c>
      <c r="L408" s="253"/>
      <c r="M408" s="254" t="s">
        <v>1</v>
      </c>
      <c r="N408" s="255" t="s">
        <v>43</v>
      </c>
      <c r="O408" s="72"/>
      <c r="P408" s="198">
        <f t="shared" si="41"/>
        <v>0</v>
      </c>
      <c r="Q408" s="198">
        <v>3.9E-2</v>
      </c>
      <c r="R408" s="198">
        <f t="shared" si="42"/>
        <v>3.9E-2</v>
      </c>
      <c r="S408" s="198">
        <v>0</v>
      </c>
      <c r="T408" s="199">
        <f t="shared" si="43"/>
        <v>0</v>
      </c>
      <c r="U408" s="35"/>
      <c r="V408" s="35"/>
      <c r="W408" s="35"/>
      <c r="X408" s="35"/>
      <c r="Y408" s="35"/>
      <c r="Z408" s="35"/>
      <c r="AA408" s="35"/>
      <c r="AB408" s="35"/>
      <c r="AC408" s="35"/>
      <c r="AD408" s="35"/>
      <c r="AE408" s="35"/>
      <c r="AR408" s="200" t="s">
        <v>573</v>
      </c>
      <c r="AT408" s="200" t="s">
        <v>626</v>
      </c>
      <c r="AU408" s="200" t="s">
        <v>120</v>
      </c>
      <c r="AY408" s="18" t="s">
        <v>292</v>
      </c>
      <c r="BE408" s="201">
        <f t="shared" si="44"/>
        <v>0</v>
      </c>
      <c r="BF408" s="201">
        <f t="shared" si="45"/>
        <v>0</v>
      </c>
      <c r="BG408" s="201">
        <f t="shared" si="46"/>
        <v>0</v>
      </c>
      <c r="BH408" s="201">
        <f t="shared" si="47"/>
        <v>0</v>
      </c>
      <c r="BI408" s="201">
        <f t="shared" si="48"/>
        <v>0</v>
      </c>
      <c r="BJ408" s="18" t="s">
        <v>120</v>
      </c>
      <c r="BK408" s="201">
        <f t="shared" si="49"/>
        <v>0</v>
      </c>
      <c r="BL408" s="18" t="s">
        <v>438</v>
      </c>
      <c r="BM408" s="200" t="s">
        <v>3411</v>
      </c>
    </row>
    <row r="409" spans="1:65" s="2" customFormat="1" ht="66.75" customHeight="1">
      <c r="A409" s="35"/>
      <c r="B409" s="36"/>
      <c r="C409" s="246" t="s">
        <v>1454</v>
      </c>
      <c r="D409" s="246" t="s">
        <v>626</v>
      </c>
      <c r="E409" s="247" t="s">
        <v>3412</v>
      </c>
      <c r="F409" s="248" t="s">
        <v>3406</v>
      </c>
      <c r="G409" s="249" t="s">
        <v>581</v>
      </c>
      <c r="H409" s="250">
        <v>1</v>
      </c>
      <c r="I409" s="251"/>
      <c r="J409" s="252">
        <f t="shared" si="40"/>
        <v>0</v>
      </c>
      <c r="K409" s="248" t="s">
        <v>1</v>
      </c>
      <c r="L409" s="253"/>
      <c r="M409" s="254" t="s">
        <v>1</v>
      </c>
      <c r="N409" s="255" t="s">
        <v>43</v>
      </c>
      <c r="O409" s="72"/>
      <c r="P409" s="198">
        <f t="shared" si="41"/>
        <v>0</v>
      </c>
      <c r="Q409" s="198">
        <v>3.9E-2</v>
      </c>
      <c r="R409" s="198">
        <f t="shared" si="42"/>
        <v>3.9E-2</v>
      </c>
      <c r="S409" s="198">
        <v>0</v>
      </c>
      <c r="T409" s="199">
        <f t="shared" si="43"/>
        <v>0</v>
      </c>
      <c r="U409" s="35"/>
      <c r="V409" s="35"/>
      <c r="W409" s="35"/>
      <c r="X409" s="35"/>
      <c r="Y409" s="35"/>
      <c r="Z409" s="35"/>
      <c r="AA409" s="35"/>
      <c r="AB409" s="35"/>
      <c r="AC409" s="35"/>
      <c r="AD409" s="35"/>
      <c r="AE409" s="35"/>
      <c r="AR409" s="200" t="s">
        <v>573</v>
      </c>
      <c r="AT409" s="200" t="s">
        <v>626</v>
      </c>
      <c r="AU409" s="200" t="s">
        <v>120</v>
      </c>
      <c r="AY409" s="18" t="s">
        <v>292</v>
      </c>
      <c r="BE409" s="201">
        <f t="shared" si="44"/>
        <v>0</v>
      </c>
      <c r="BF409" s="201">
        <f t="shared" si="45"/>
        <v>0</v>
      </c>
      <c r="BG409" s="201">
        <f t="shared" si="46"/>
        <v>0</v>
      </c>
      <c r="BH409" s="201">
        <f t="shared" si="47"/>
        <v>0</v>
      </c>
      <c r="BI409" s="201">
        <f t="shared" si="48"/>
        <v>0</v>
      </c>
      <c r="BJ409" s="18" t="s">
        <v>120</v>
      </c>
      <c r="BK409" s="201">
        <f t="shared" si="49"/>
        <v>0</v>
      </c>
      <c r="BL409" s="18" t="s">
        <v>438</v>
      </c>
      <c r="BM409" s="200" t="s">
        <v>3413</v>
      </c>
    </row>
    <row r="410" spans="1:65" s="2" customFormat="1" ht="66.75" customHeight="1">
      <c r="A410" s="35"/>
      <c r="B410" s="36"/>
      <c r="C410" s="246" t="s">
        <v>1458</v>
      </c>
      <c r="D410" s="246" t="s">
        <v>626</v>
      </c>
      <c r="E410" s="247" t="s">
        <v>3414</v>
      </c>
      <c r="F410" s="248" t="s">
        <v>3415</v>
      </c>
      <c r="G410" s="249" t="s">
        <v>581</v>
      </c>
      <c r="H410" s="250">
        <v>1</v>
      </c>
      <c r="I410" s="251"/>
      <c r="J410" s="252">
        <f t="shared" si="40"/>
        <v>0</v>
      </c>
      <c r="K410" s="248" t="s">
        <v>1</v>
      </c>
      <c r="L410" s="253"/>
      <c r="M410" s="254" t="s">
        <v>1</v>
      </c>
      <c r="N410" s="255" t="s">
        <v>43</v>
      </c>
      <c r="O410" s="72"/>
      <c r="P410" s="198">
        <f t="shared" si="41"/>
        <v>0</v>
      </c>
      <c r="Q410" s="198">
        <v>3.9E-2</v>
      </c>
      <c r="R410" s="198">
        <f t="shared" si="42"/>
        <v>3.9E-2</v>
      </c>
      <c r="S410" s="198">
        <v>0</v>
      </c>
      <c r="T410" s="199">
        <f t="shared" si="43"/>
        <v>0</v>
      </c>
      <c r="U410" s="35"/>
      <c r="V410" s="35"/>
      <c r="W410" s="35"/>
      <c r="X410" s="35"/>
      <c r="Y410" s="35"/>
      <c r="Z410" s="35"/>
      <c r="AA410" s="35"/>
      <c r="AB410" s="35"/>
      <c r="AC410" s="35"/>
      <c r="AD410" s="35"/>
      <c r="AE410" s="35"/>
      <c r="AR410" s="200" t="s">
        <v>573</v>
      </c>
      <c r="AT410" s="200" t="s">
        <v>626</v>
      </c>
      <c r="AU410" s="200" t="s">
        <v>120</v>
      </c>
      <c r="AY410" s="18" t="s">
        <v>292</v>
      </c>
      <c r="BE410" s="201">
        <f t="shared" si="44"/>
        <v>0</v>
      </c>
      <c r="BF410" s="201">
        <f t="shared" si="45"/>
        <v>0</v>
      </c>
      <c r="BG410" s="201">
        <f t="shared" si="46"/>
        <v>0</v>
      </c>
      <c r="BH410" s="201">
        <f t="shared" si="47"/>
        <v>0</v>
      </c>
      <c r="BI410" s="201">
        <f t="shared" si="48"/>
        <v>0</v>
      </c>
      <c r="BJ410" s="18" t="s">
        <v>120</v>
      </c>
      <c r="BK410" s="201">
        <f t="shared" si="49"/>
        <v>0</v>
      </c>
      <c r="BL410" s="18" t="s">
        <v>438</v>
      </c>
      <c r="BM410" s="200" t="s">
        <v>3416</v>
      </c>
    </row>
    <row r="411" spans="1:65" s="2" customFormat="1" ht="66.75" customHeight="1">
      <c r="A411" s="35"/>
      <c r="B411" s="36"/>
      <c r="C411" s="246" t="s">
        <v>1462</v>
      </c>
      <c r="D411" s="246" t="s">
        <v>626</v>
      </c>
      <c r="E411" s="247" t="s">
        <v>3417</v>
      </c>
      <c r="F411" s="248" t="s">
        <v>3418</v>
      </c>
      <c r="G411" s="249" t="s">
        <v>581</v>
      </c>
      <c r="H411" s="250">
        <v>1</v>
      </c>
      <c r="I411" s="251"/>
      <c r="J411" s="252">
        <f t="shared" si="40"/>
        <v>0</v>
      </c>
      <c r="K411" s="248" t="s">
        <v>1</v>
      </c>
      <c r="L411" s="253"/>
      <c r="M411" s="254" t="s">
        <v>1</v>
      </c>
      <c r="N411" s="255" t="s">
        <v>43</v>
      </c>
      <c r="O411" s="72"/>
      <c r="P411" s="198">
        <f t="shared" si="41"/>
        <v>0</v>
      </c>
      <c r="Q411" s="198">
        <v>3.9E-2</v>
      </c>
      <c r="R411" s="198">
        <f t="shared" si="42"/>
        <v>3.9E-2</v>
      </c>
      <c r="S411" s="198">
        <v>0</v>
      </c>
      <c r="T411" s="199">
        <f t="shared" si="43"/>
        <v>0</v>
      </c>
      <c r="U411" s="35"/>
      <c r="V411" s="35"/>
      <c r="W411" s="35"/>
      <c r="X411" s="35"/>
      <c r="Y411" s="35"/>
      <c r="Z411" s="35"/>
      <c r="AA411" s="35"/>
      <c r="AB411" s="35"/>
      <c r="AC411" s="35"/>
      <c r="AD411" s="35"/>
      <c r="AE411" s="35"/>
      <c r="AR411" s="200" t="s">
        <v>573</v>
      </c>
      <c r="AT411" s="200" t="s">
        <v>626</v>
      </c>
      <c r="AU411" s="200" t="s">
        <v>120</v>
      </c>
      <c r="AY411" s="18" t="s">
        <v>292</v>
      </c>
      <c r="BE411" s="201">
        <f t="shared" si="44"/>
        <v>0</v>
      </c>
      <c r="BF411" s="201">
        <f t="shared" si="45"/>
        <v>0</v>
      </c>
      <c r="BG411" s="201">
        <f t="shared" si="46"/>
        <v>0</v>
      </c>
      <c r="BH411" s="201">
        <f t="shared" si="47"/>
        <v>0</v>
      </c>
      <c r="BI411" s="201">
        <f t="shared" si="48"/>
        <v>0</v>
      </c>
      <c r="BJ411" s="18" t="s">
        <v>120</v>
      </c>
      <c r="BK411" s="201">
        <f t="shared" si="49"/>
        <v>0</v>
      </c>
      <c r="BL411" s="18" t="s">
        <v>438</v>
      </c>
      <c r="BM411" s="200" t="s">
        <v>3419</v>
      </c>
    </row>
    <row r="412" spans="1:65" s="2" customFormat="1" ht="66.75" customHeight="1">
      <c r="A412" s="35"/>
      <c r="B412" s="36"/>
      <c r="C412" s="246" t="s">
        <v>1466</v>
      </c>
      <c r="D412" s="246" t="s">
        <v>626</v>
      </c>
      <c r="E412" s="247" t="s">
        <v>3420</v>
      </c>
      <c r="F412" s="248" t="s">
        <v>3418</v>
      </c>
      <c r="G412" s="249" t="s">
        <v>581</v>
      </c>
      <c r="H412" s="250">
        <v>1</v>
      </c>
      <c r="I412" s="251"/>
      <c r="J412" s="252">
        <f t="shared" si="40"/>
        <v>0</v>
      </c>
      <c r="K412" s="248" t="s">
        <v>1</v>
      </c>
      <c r="L412" s="253"/>
      <c r="M412" s="254" t="s">
        <v>1</v>
      </c>
      <c r="N412" s="255" t="s">
        <v>43</v>
      </c>
      <c r="O412" s="72"/>
      <c r="P412" s="198">
        <f t="shared" si="41"/>
        <v>0</v>
      </c>
      <c r="Q412" s="198">
        <v>3.9E-2</v>
      </c>
      <c r="R412" s="198">
        <f t="shared" si="42"/>
        <v>3.9E-2</v>
      </c>
      <c r="S412" s="198">
        <v>0</v>
      </c>
      <c r="T412" s="199">
        <f t="shared" si="43"/>
        <v>0</v>
      </c>
      <c r="U412" s="35"/>
      <c r="V412" s="35"/>
      <c r="W412" s="35"/>
      <c r="X412" s="35"/>
      <c r="Y412" s="35"/>
      <c r="Z412" s="35"/>
      <c r="AA412" s="35"/>
      <c r="AB412" s="35"/>
      <c r="AC412" s="35"/>
      <c r="AD412" s="35"/>
      <c r="AE412" s="35"/>
      <c r="AR412" s="200" t="s">
        <v>573</v>
      </c>
      <c r="AT412" s="200" t="s">
        <v>626</v>
      </c>
      <c r="AU412" s="200" t="s">
        <v>120</v>
      </c>
      <c r="AY412" s="18" t="s">
        <v>292</v>
      </c>
      <c r="BE412" s="201">
        <f t="shared" si="44"/>
        <v>0</v>
      </c>
      <c r="BF412" s="201">
        <f t="shared" si="45"/>
        <v>0</v>
      </c>
      <c r="BG412" s="201">
        <f t="shared" si="46"/>
        <v>0</v>
      </c>
      <c r="BH412" s="201">
        <f t="shared" si="47"/>
        <v>0</v>
      </c>
      <c r="BI412" s="201">
        <f t="shared" si="48"/>
        <v>0</v>
      </c>
      <c r="BJ412" s="18" t="s">
        <v>120</v>
      </c>
      <c r="BK412" s="201">
        <f t="shared" si="49"/>
        <v>0</v>
      </c>
      <c r="BL412" s="18" t="s">
        <v>438</v>
      </c>
      <c r="BM412" s="200" t="s">
        <v>3421</v>
      </c>
    </row>
    <row r="413" spans="1:65" s="2" customFormat="1" ht="66.75" customHeight="1">
      <c r="A413" s="35"/>
      <c r="B413" s="36"/>
      <c r="C413" s="246" t="s">
        <v>1470</v>
      </c>
      <c r="D413" s="246" t="s">
        <v>626</v>
      </c>
      <c r="E413" s="247" t="s">
        <v>3422</v>
      </c>
      <c r="F413" s="248" t="s">
        <v>3423</v>
      </c>
      <c r="G413" s="249" t="s">
        <v>581</v>
      </c>
      <c r="H413" s="250">
        <v>6</v>
      </c>
      <c r="I413" s="251"/>
      <c r="J413" s="252">
        <f t="shared" si="40"/>
        <v>0</v>
      </c>
      <c r="K413" s="248" t="s">
        <v>1</v>
      </c>
      <c r="L413" s="253"/>
      <c r="M413" s="254" t="s">
        <v>1</v>
      </c>
      <c r="N413" s="255" t="s">
        <v>43</v>
      </c>
      <c r="O413" s="72"/>
      <c r="P413" s="198">
        <f t="shared" si="41"/>
        <v>0</v>
      </c>
      <c r="Q413" s="198">
        <v>3.9E-2</v>
      </c>
      <c r="R413" s="198">
        <f t="shared" si="42"/>
        <v>0.23399999999999999</v>
      </c>
      <c r="S413" s="198">
        <v>0</v>
      </c>
      <c r="T413" s="199">
        <f t="shared" si="43"/>
        <v>0</v>
      </c>
      <c r="U413" s="35"/>
      <c r="V413" s="35"/>
      <c r="W413" s="35"/>
      <c r="X413" s="35"/>
      <c r="Y413" s="35"/>
      <c r="Z413" s="35"/>
      <c r="AA413" s="35"/>
      <c r="AB413" s="35"/>
      <c r="AC413" s="35"/>
      <c r="AD413" s="35"/>
      <c r="AE413" s="35"/>
      <c r="AR413" s="200" t="s">
        <v>573</v>
      </c>
      <c r="AT413" s="200" t="s">
        <v>626</v>
      </c>
      <c r="AU413" s="200" t="s">
        <v>120</v>
      </c>
      <c r="AY413" s="18" t="s">
        <v>292</v>
      </c>
      <c r="BE413" s="201">
        <f t="shared" si="44"/>
        <v>0</v>
      </c>
      <c r="BF413" s="201">
        <f t="shared" si="45"/>
        <v>0</v>
      </c>
      <c r="BG413" s="201">
        <f t="shared" si="46"/>
        <v>0</v>
      </c>
      <c r="BH413" s="201">
        <f t="shared" si="47"/>
        <v>0</v>
      </c>
      <c r="BI413" s="201">
        <f t="shared" si="48"/>
        <v>0</v>
      </c>
      <c r="BJ413" s="18" t="s">
        <v>120</v>
      </c>
      <c r="BK413" s="201">
        <f t="shared" si="49"/>
        <v>0</v>
      </c>
      <c r="BL413" s="18" t="s">
        <v>438</v>
      </c>
      <c r="BM413" s="200" t="s">
        <v>3424</v>
      </c>
    </row>
    <row r="414" spans="1:65" s="2" customFormat="1" ht="66.75" customHeight="1">
      <c r="A414" s="35"/>
      <c r="B414" s="36"/>
      <c r="C414" s="246" t="s">
        <v>1474</v>
      </c>
      <c r="D414" s="246" t="s">
        <v>626</v>
      </c>
      <c r="E414" s="247" t="s">
        <v>3425</v>
      </c>
      <c r="F414" s="248" t="s">
        <v>3426</v>
      </c>
      <c r="G414" s="249" t="s">
        <v>581</v>
      </c>
      <c r="H414" s="250">
        <v>5</v>
      </c>
      <c r="I414" s="251"/>
      <c r="J414" s="252">
        <f t="shared" si="40"/>
        <v>0</v>
      </c>
      <c r="K414" s="248" t="s">
        <v>1</v>
      </c>
      <c r="L414" s="253"/>
      <c r="M414" s="254" t="s">
        <v>1</v>
      </c>
      <c r="N414" s="255" t="s">
        <v>43</v>
      </c>
      <c r="O414" s="72"/>
      <c r="P414" s="198">
        <f t="shared" si="41"/>
        <v>0</v>
      </c>
      <c r="Q414" s="198">
        <v>3.9E-2</v>
      </c>
      <c r="R414" s="198">
        <f t="shared" si="42"/>
        <v>0.19500000000000001</v>
      </c>
      <c r="S414" s="198">
        <v>0</v>
      </c>
      <c r="T414" s="199">
        <f t="shared" si="43"/>
        <v>0</v>
      </c>
      <c r="U414" s="35"/>
      <c r="V414" s="35"/>
      <c r="W414" s="35"/>
      <c r="X414" s="35"/>
      <c r="Y414" s="35"/>
      <c r="Z414" s="35"/>
      <c r="AA414" s="35"/>
      <c r="AB414" s="35"/>
      <c r="AC414" s="35"/>
      <c r="AD414" s="35"/>
      <c r="AE414" s="35"/>
      <c r="AR414" s="200" t="s">
        <v>573</v>
      </c>
      <c r="AT414" s="200" t="s">
        <v>626</v>
      </c>
      <c r="AU414" s="200" t="s">
        <v>120</v>
      </c>
      <c r="AY414" s="18" t="s">
        <v>292</v>
      </c>
      <c r="BE414" s="201">
        <f t="shared" si="44"/>
        <v>0</v>
      </c>
      <c r="BF414" s="201">
        <f t="shared" si="45"/>
        <v>0</v>
      </c>
      <c r="BG414" s="201">
        <f t="shared" si="46"/>
        <v>0</v>
      </c>
      <c r="BH414" s="201">
        <f t="shared" si="47"/>
        <v>0</v>
      </c>
      <c r="BI414" s="201">
        <f t="shared" si="48"/>
        <v>0</v>
      </c>
      <c r="BJ414" s="18" t="s">
        <v>120</v>
      </c>
      <c r="BK414" s="201">
        <f t="shared" si="49"/>
        <v>0</v>
      </c>
      <c r="BL414" s="18" t="s">
        <v>438</v>
      </c>
      <c r="BM414" s="200" t="s">
        <v>3427</v>
      </c>
    </row>
    <row r="415" spans="1:65" s="2" customFormat="1" ht="66.75" customHeight="1">
      <c r="A415" s="35"/>
      <c r="B415" s="36"/>
      <c r="C415" s="246" t="s">
        <v>1479</v>
      </c>
      <c r="D415" s="246" t="s">
        <v>626</v>
      </c>
      <c r="E415" s="247" t="s">
        <v>3428</v>
      </c>
      <c r="F415" s="248" t="s">
        <v>3429</v>
      </c>
      <c r="G415" s="249" t="s">
        <v>581</v>
      </c>
      <c r="H415" s="250">
        <v>5</v>
      </c>
      <c r="I415" s="251"/>
      <c r="J415" s="252">
        <f t="shared" si="40"/>
        <v>0</v>
      </c>
      <c r="K415" s="248" t="s">
        <v>1</v>
      </c>
      <c r="L415" s="253"/>
      <c r="M415" s="254" t="s">
        <v>1</v>
      </c>
      <c r="N415" s="255" t="s">
        <v>43</v>
      </c>
      <c r="O415" s="72"/>
      <c r="P415" s="198">
        <f t="shared" si="41"/>
        <v>0</v>
      </c>
      <c r="Q415" s="198">
        <v>3.9E-2</v>
      </c>
      <c r="R415" s="198">
        <f t="shared" si="42"/>
        <v>0.19500000000000001</v>
      </c>
      <c r="S415" s="198">
        <v>0</v>
      </c>
      <c r="T415" s="199">
        <f t="shared" si="43"/>
        <v>0</v>
      </c>
      <c r="U415" s="35"/>
      <c r="V415" s="35"/>
      <c r="W415" s="35"/>
      <c r="X415" s="35"/>
      <c r="Y415" s="35"/>
      <c r="Z415" s="35"/>
      <c r="AA415" s="35"/>
      <c r="AB415" s="35"/>
      <c r="AC415" s="35"/>
      <c r="AD415" s="35"/>
      <c r="AE415" s="35"/>
      <c r="AR415" s="200" t="s">
        <v>573</v>
      </c>
      <c r="AT415" s="200" t="s">
        <v>626</v>
      </c>
      <c r="AU415" s="200" t="s">
        <v>120</v>
      </c>
      <c r="AY415" s="18" t="s">
        <v>292</v>
      </c>
      <c r="BE415" s="201">
        <f t="shared" si="44"/>
        <v>0</v>
      </c>
      <c r="BF415" s="201">
        <f t="shared" si="45"/>
        <v>0</v>
      </c>
      <c r="BG415" s="201">
        <f t="shared" si="46"/>
        <v>0</v>
      </c>
      <c r="BH415" s="201">
        <f t="shared" si="47"/>
        <v>0</v>
      </c>
      <c r="BI415" s="201">
        <f t="shared" si="48"/>
        <v>0</v>
      </c>
      <c r="BJ415" s="18" t="s">
        <v>120</v>
      </c>
      <c r="BK415" s="201">
        <f t="shared" si="49"/>
        <v>0</v>
      </c>
      <c r="BL415" s="18" t="s">
        <v>438</v>
      </c>
      <c r="BM415" s="200" t="s">
        <v>3430</v>
      </c>
    </row>
    <row r="416" spans="1:65" s="2" customFormat="1" ht="66.75" customHeight="1">
      <c r="A416" s="35"/>
      <c r="B416" s="36"/>
      <c r="C416" s="246" t="s">
        <v>1484</v>
      </c>
      <c r="D416" s="246" t="s">
        <v>626</v>
      </c>
      <c r="E416" s="247" t="s">
        <v>3431</v>
      </c>
      <c r="F416" s="248" t="s">
        <v>3426</v>
      </c>
      <c r="G416" s="249" t="s">
        <v>581</v>
      </c>
      <c r="H416" s="250">
        <v>6</v>
      </c>
      <c r="I416" s="251"/>
      <c r="J416" s="252">
        <f t="shared" si="40"/>
        <v>0</v>
      </c>
      <c r="K416" s="248" t="s">
        <v>1</v>
      </c>
      <c r="L416" s="253"/>
      <c r="M416" s="254" t="s">
        <v>1</v>
      </c>
      <c r="N416" s="255" t="s">
        <v>43</v>
      </c>
      <c r="O416" s="72"/>
      <c r="P416" s="198">
        <f t="shared" si="41"/>
        <v>0</v>
      </c>
      <c r="Q416" s="198">
        <v>3.9E-2</v>
      </c>
      <c r="R416" s="198">
        <f t="shared" si="42"/>
        <v>0.23399999999999999</v>
      </c>
      <c r="S416" s="198">
        <v>0</v>
      </c>
      <c r="T416" s="199">
        <f t="shared" si="43"/>
        <v>0</v>
      </c>
      <c r="U416" s="35"/>
      <c r="V416" s="35"/>
      <c r="W416" s="35"/>
      <c r="X416" s="35"/>
      <c r="Y416" s="35"/>
      <c r="Z416" s="35"/>
      <c r="AA416" s="35"/>
      <c r="AB416" s="35"/>
      <c r="AC416" s="35"/>
      <c r="AD416" s="35"/>
      <c r="AE416" s="35"/>
      <c r="AR416" s="200" t="s">
        <v>573</v>
      </c>
      <c r="AT416" s="200" t="s">
        <v>626</v>
      </c>
      <c r="AU416" s="200" t="s">
        <v>120</v>
      </c>
      <c r="AY416" s="18" t="s">
        <v>292</v>
      </c>
      <c r="BE416" s="201">
        <f t="shared" si="44"/>
        <v>0</v>
      </c>
      <c r="BF416" s="201">
        <f t="shared" si="45"/>
        <v>0</v>
      </c>
      <c r="BG416" s="201">
        <f t="shared" si="46"/>
        <v>0</v>
      </c>
      <c r="BH416" s="201">
        <f t="shared" si="47"/>
        <v>0</v>
      </c>
      <c r="BI416" s="201">
        <f t="shared" si="48"/>
        <v>0</v>
      </c>
      <c r="BJ416" s="18" t="s">
        <v>120</v>
      </c>
      <c r="BK416" s="201">
        <f t="shared" si="49"/>
        <v>0</v>
      </c>
      <c r="BL416" s="18" t="s">
        <v>438</v>
      </c>
      <c r="BM416" s="200" t="s">
        <v>3432</v>
      </c>
    </row>
    <row r="417" spans="1:65" s="2" customFormat="1" ht="66.75" customHeight="1">
      <c r="A417" s="35"/>
      <c r="B417" s="36"/>
      <c r="C417" s="246" t="s">
        <v>1490</v>
      </c>
      <c r="D417" s="246" t="s">
        <v>626</v>
      </c>
      <c r="E417" s="247" t="s">
        <v>3433</v>
      </c>
      <c r="F417" s="248" t="s">
        <v>3434</v>
      </c>
      <c r="G417" s="249" t="s">
        <v>581</v>
      </c>
      <c r="H417" s="250">
        <v>7</v>
      </c>
      <c r="I417" s="251"/>
      <c r="J417" s="252">
        <f t="shared" si="40"/>
        <v>0</v>
      </c>
      <c r="K417" s="248" t="s">
        <v>1</v>
      </c>
      <c r="L417" s="253"/>
      <c r="M417" s="254" t="s">
        <v>1</v>
      </c>
      <c r="N417" s="255" t="s">
        <v>43</v>
      </c>
      <c r="O417" s="72"/>
      <c r="P417" s="198">
        <f t="shared" si="41"/>
        <v>0</v>
      </c>
      <c r="Q417" s="198">
        <v>3.9E-2</v>
      </c>
      <c r="R417" s="198">
        <f t="shared" si="42"/>
        <v>0.27300000000000002</v>
      </c>
      <c r="S417" s="198">
        <v>0</v>
      </c>
      <c r="T417" s="199">
        <f t="shared" si="43"/>
        <v>0</v>
      </c>
      <c r="U417" s="35"/>
      <c r="V417" s="35"/>
      <c r="W417" s="35"/>
      <c r="X417" s="35"/>
      <c r="Y417" s="35"/>
      <c r="Z417" s="35"/>
      <c r="AA417" s="35"/>
      <c r="AB417" s="35"/>
      <c r="AC417" s="35"/>
      <c r="AD417" s="35"/>
      <c r="AE417" s="35"/>
      <c r="AR417" s="200" t="s">
        <v>573</v>
      </c>
      <c r="AT417" s="200" t="s">
        <v>626</v>
      </c>
      <c r="AU417" s="200" t="s">
        <v>120</v>
      </c>
      <c r="AY417" s="18" t="s">
        <v>292</v>
      </c>
      <c r="BE417" s="201">
        <f t="shared" si="44"/>
        <v>0</v>
      </c>
      <c r="BF417" s="201">
        <f t="shared" si="45"/>
        <v>0</v>
      </c>
      <c r="BG417" s="201">
        <f t="shared" si="46"/>
        <v>0</v>
      </c>
      <c r="BH417" s="201">
        <f t="shared" si="47"/>
        <v>0</v>
      </c>
      <c r="BI417" s="201">
        <f t="shared" si="48"/>
        <v>0</v>
      </c>
      <c r="BJ417" s="18" t="s">
        <v>120</v>
      </c>
      <c r="BK417" s="201">
        <f t="shared" si="49"/>
        <v>0</v>
      </c>
      <c r="BL417" s="18" t="s">
        <v>438</v>
      </c>
      <c r="BM417" s="200" t="s">
        <v>3435</v>
      </c>
    </row>
    <row r="418" spans="1:65" s="2" customFormat="1" ht="66.75" customHeight="1">
      <c r="A418" s="35"/>
      <c r="B418" s="36"/>
      <c r="C418" s="246" t="s">
        <v>1498</v>
      </c>
      <c r="D418" s="246" t="s">
        <v>626</v>
      </c>
      <c r="E418" s="247" t="s">
        <v>3436</v>
      </c>
      <c r="F418" s="248" t="s">
        <v>3437</v>
      </c>
      <c r="G418" s="249" t="s">
        <v>581</v>
      </c>
      <c r="H418" s="250">
        <v>1</v>
      </c>
      <c r="I418" s="251"/>
      <c r="J418" s="252">
        <f t="shared" si="40"/>
        <v>0</v>
      </c>
      <c r="K418" s="248" t="s">
        <v>1</v>
      </c>
      <c r="L418" s="253"/>
      <c r="M418" s="254" t="s">
        <v>1</v>
      </c>
      <c r="N418" s="255" t="s">
        <v>43</v>
      </c>
      <c r="O418" s="72"/>
      <c r="P418" s="198">
        <f t="shared" si="41"/>
        <v>0</v>
      </c>
      <c r="Q418" s="198">
        <v>3.9E-2</v>
      </c>
      <c r="R418" s="198">
        <f t="shared" si="42"/>
        <v>3.9E-2</v>
      </c>
      <c r="S418" s="198">
        <v>0</v>
      </c>
      <c r="T418" s="199">
        <f t="shared" si="43"/>
        <v>0</v>
      </c>
      <c r="U418" s="35"/>
      <c r="V418" s="35"/>
      <c r="W418" s="35"/>
      <c r="X418" s="35"/>
      <c r="Y418" s="35"/>
      <c r="Z418" s="35"/>
      <c r="AA418" s="35"/>
      <c r="AB418" s="35"/>
      <c r="AC418" s="35"/>
      <c r="AD418" s="35"/>
      <c r="AE418" s="35"/>
      <c r="AR418" s="200" t="s">
        <v>573</v>
      </c>
      <c r="AT418" s="200" t="s">
        <v>626</v>
      </c>
      <c r="AU418" s="200" t="s">
        <v>120</v>
      </c>
      <c r="AY418" s="18" t="s">
        <v>292</v>
      </c>
      <c r="BE418" s="201">
        <f t="shared" si="44"/>
        <v>0</v>
      </c>
      <c r="BF418" s="201">
        <f t="shared" si="45"/>
        <v>0</v>
      </c>
      <c r="BG418" s="201">
        <f t="shared" si="46"/>
        <v>0</v>
      </c>
      <c r="BH418" s="201">
        <f t="shared" si="47"/>
        <v>0</v>
      </c>
      <c r="BI418" s="201">
        <f t="shared" si="48"/>
        <v>0</v>
      </c>
      <c r="BJ418" s="18" t="s">
        <v>120</v>
      </c>
      <c r="BK418" s="201">
        <f t="shared" si="49"/>
        <v>0</v>
      </c>
      <c r="BL418" s="18" t="s">
        <v>438</v>
      </c>
      <c r="BM418" s="200" t="s">
        <v>3438</v>
      </c>
    </row>
    <row r="419" spans="1:65" s="2" customFormat="1" ht="76.349999999999994" customHeight="1">
      <c r="A419" s="35"/>
      <c r="B419" s="36"/>
      <c r="C419" s="246" t="s">
        <v>1505</v>
      </c>
      <c r="D419" s="246" t="s">
        <v>626</v>
      </c>
      <c r="E419" s="247" t="s">
        <v>3439</v>
      </c>
      <c r="F419" s="248" t="s">
        <v>3440</v>
      </c>
      <c r="G419" s="249" t="s">
        <v>581</v>
      </c>
      <c r="H419" s="250">
        <v>4</v>
      </c>
      <c r="I419" s="251"/>
      <c r="J419" s="252">
        <f t="shared" si="40"/>
        <v>0</v>
      </c>
      <c r="K419" s="248" t="s">
        <v>1</v>
      </c>
      <c r="L419" s="253"/>
      <c r="M419" s="254" t="s">
        <v>1</v>
      </c>
      <c r="N419" s="255" t="s">
        <v>43</v>
      </c>
      <c r="O419" s="72"/>
      <c r="P419" s="198">
        <f t="shared" si="41"/>
        <v>0</v>
      </c>
      <c r="Q419" s="198">
        <v>3.9E-2</v>
      </c>
      <c r="R419" s="198">
        <f t="shared" si="42"/>
        <v>0.156</v>
      </c>
      <c r="S419" s="198">
        <v>0</v>
      </c>
      <c r="T419" s="199">
        <f t="shared" si="43"/>
        <v>0</v>
      </c>
      <c r="U419" s="35"/>
      <c r="V419" s="35"/>
      <c r="W419" s="35"/>
      <c r="X419" s="35"/>
      <c r="Y419" s="35"/>
      <c r="Z419" s="35"/>
      <c r="AA419" s="35"/>
      <c r="AB419" s="35"/>
      <c r="AC419" s="35"/>
      <c r="AD419" s="35"/>
      <c r="AE419" s="35"/>
      <c r="AR419" s="200" t="s">
        <v>573</v>
      </c>
      <c r="AT419" s="200" t="s">
        <v>626</v>
      </c>
      <c r="AU419" s="200" t="s">
        <v>120</v>
      </c>
      <c r="AY419" s="18" t="s">
        <v>292</v>
      </c>
      <c r="BE419" s="201">
        <f t="shared" si="44"/>
        <v>0</v>
      </c>
      <c r="BF419" s="201">
        <f t="shared" si="45"/>
        <v>0</v>
      </c>
      <c r="BG419" s="201">
        <f t="shared" si="46"/>
        <v>0</v>
      </c>
      <c r="BH419" s="201">
        <f t="shared" si="47"/>
        <v>0</v>
      </c>
      <c r="BI419" s="201">
        <f t="shared" si="48"/>
        <v>0</v>
      </c>
      <c r="BJ419" s="18" t="s">
        <v>120</v>
      </c>
      <c r="BK419" s="201">
        <f t="shared" si="49"/>
        <v>0</v>
      </c>
      <c r="BL419" s="18" t="s">
        <v>438</v>
      </c>
      <c r="BM419" s="200" t="s">
        <v>3441</v>
      </c>
    </row>
    <row r="420" spans="1:65" s="2" customFormat="1" ht="66.75" customHeight="1">
      <c r="A420" s="35"/>
      <c r="B420" s="36"/>
      <c r="C420" s="246" t="s">
        <v>1511</v>
      </c>
      <c r="D420" s="246" t="s">
        <v>626</v>
      </c>
      <c r="E420" s="247" t="s">
        <v>3442</v>
      </c>
      <c r="F420" s="248" t="s">
        <v>3443</v>
      </c>
      <c r="G420" s="249" t="s">
        <v>581</v>
      </c>
      <c r="H420" s="250">
        <v>5</v>
      </c>
      <c r="I420" s="251"/>
      <c r="J420" s="252">
        <f t="shared" si="40"/>
        <v>0</v>
      </c>
      <c r="K420" s="248" t="s">
        <v>1</v>
      </c>
      <c r="L420" s="253"/>
      <c r="M420" s="254" t="s">
        <v>1</v>
      </c>
      <c r="N420" s="255" t="s">
        <v>43</v>
      </c>
      <c r="O420" s="72"/>
      <c r="P420" s="198">
        <f t="shared" si="41"/>
        <v>0</v>
      </c>
      <c r="Q420" s="198">
        <v>3.9E-2</v>
      </c>
      <c r="R420" s="198">
        <f t="shared" si="42"/>
        <v>0.19500000000000001</v>
      </c>
      <c r="S420" s="198">
        <v>0</v>
      </c>
      <c r="T420" s="199">
        <f t="shared" si="43"/>
        <v>0</v>
      </c>
      <c r="U420" s="35"/>
      <c r="V420" s="35"/>
      <c r="W420" s="35"/>
      <c r="X420" s="35"/>
      <c r="Y420" s="35"/>
      <c r="Z420" s="35"/>
      <c r="AA420" s="35"/>
      <c r="AB420" s="35"/>
      <c r="AC420" s="35"/>
      <c r="AD420" s="35"/>
      <c r="AE420" s="35"/>
      <c r="AR420" s="200" t="s">
        <v>573</v>
      </c>
      <c r="AT420" s="200" t="s">
        <v>626</v>
      </c>
      <c r="AU420" s="200" t="s">
        <v>120</v>
      </c>
      <c r="AY420" s="18" t="s">
        <v>292</v>
      </c>
      <c r="BE420" s="201">
        <f t="shared" si="44"/>
        <v>0</v>
      </c>
      <c r="BF420" s="201">
        <f t="shared" si="45"/>
        <v>0</v>
      </c>
      <c r="BG420" s="201">
        <f t="shared" si="46"/>
        <v>0</v>
      </c>
      <c r="BH420" s="201">
        <f t="shared" si="47"/>
        <v>0</v>
      </c>
      <c r="BI420" s="201">
        <f t="shared" si="48"/>
        <v>0</v>
      </c>
      <c r="BJ420" s="18" t="s">
        <v>120</v>
      </c>
      <c r="BK420" s="201">
        <f t="shared" si="49"/>
        <v>0</v>
      </c>
      <c r="BL420" s="18" t="s">
        <v>438</v>
      </c>
      <c r="BM420" s="200" t="s">
        <v>3444</v>
      </c>
    </row>
    <row r="421" spans="1:65" s="2" customFormat="1" ht="66.75" customHeight="1">
      <c r="A421" s="35"/>
      <c r="B421" s="36"/>
      <c r="C421" s="246" t="s">
        <v>1516</v>
      </c>
      <c r="D421" s="246" t="s">
        <v>626</v>
      </c>
      <c r="E421" s="247" t="s">
        <v>3445</v>
      </c>
      <c r="F421" s="248" t="s">
        <v>3446</v>
      </c>
      <c r="G421" s="249" t="s">
        <v>581</v>
      </c>
      <c r="H421" s="250">
        <v>6</v>
      </c>
      <c r="I421" s="251"/>
      <c r="J421" s="252">
        <f t="shared" si="40"/>
        <v>0</v>
      </c>
      <c r="K421" s="248" t="s">
        <v>1</v>
      </c>
      <c r="L421" s="253"/>
      <c r="M421" s="254" t="s">
        <v>1</v>
      </c>
      <c r="N421" s="255" t="s">
        <v>43</v>
      </c>
      <c r="O421" s="72"/>
      <c r="P421" s="198">
        <f t="shared" si="41"/>
        <v>0</v>
      </c>
      <c r="Q421" s="198">
        <v>3.9E-2</v>
      </c>
      <c r="R421" s="198">
        <f t="shared" si="42"/>
        <v>0.23399999999999999</v>
      </c>
      <c r="S421" s="198">
        <v>0</v>
      </c>
      <c r="T421" s="199">
        <f t="shared" si="43"/>
        <v>0</v>
      </c>
      <c r="U421" s="35"/>
      <c r="V421" s="35"/>
      <c r="W421" s="35"/>
      <c r="X421" s="35"/>
      <c r="Y421" s="35"/>
      <c r="Z421" s="35"/>
      <c r="AA421" s="35"/>
      <c r="AB421" s="35"/>
      <c r="AC421" s="35"/>
      <c r="AD421" s="35"/>
      <c r="AE421" s="35"/>
      <c r="AR421" s="200" t="s">
        <v>573</v>
      </c>
      <c r="AT421" s="200" t="s">
        <v>626</v>
      </c>
      <c r="AU421" s="200" t="s">
        <v>120</v>
      </c>
      <c r="AY421" s="18" t="s">
        <v>292</v>
      </c>
      <c r="BE421" s="201">
        <f t="shared" si="44"/>
        <v>0</v>
      </c>
      <c r="BF421" s="201">
        <f t="shared" si="45"/>
        <v>0</v>
      </c>
      <c r="BG421" s="201">
        <f t="shared" si="46"/>
        <v>0</v>
      </c>
      <c r="BH421" s="201">
        <f t="shared" si="47"/>
        <v>0</v>
      </c>
      <c r="BI421" s="201">
        <f t="shared" si="48"/>
        <v>0</v>
      </c>
      <c r="BJ421" s="18" t="s">
        <v>120</v>
      </c>
      <c r="BK421" s="201">
        <f t="shared" si="49"/>
        <v>0</v>
      </c>
      <c r="BL421" s="18" t="s">
        <v>438</v>
      </c>
      <c r="BM421" s="200" t="s">
        <v>3447</v>
      </c>
    </row>
    <row r="422" spans="1:65" s="2" customFormat="1" ht="76.349999999999994" customHeight="1">
      <c r="A422" s="35"/>
      <c r="B422" s="36"/>
      <c r="C422" s="246" t="s">
        <v>1519</v>
      </c>
      <c r="D422" s="246" t="s">
        <v>626</v>
      </c>
      <c r="E422" s="247" t="s">
        <v>3448</v>
      </c>
      <c r="F422" s="248" t="s">
        <v>3449</v>
      </c>
      <c r="G422" s="249" t="s">
        <v>581</v>
      </c>
      <c r="H422" s="250">
        <v>1</v>
      </c>
      <c r="I422" s="251"/>
      <c r="J422" s="252">
        <f t="shared" si="40"/>
        <v>0</v>
      </c>
      <c r="K422" s="248" t="s">
        <v>1</v>
      </c>
      <c r="L422" s="253"/>
      <c r="M422" s="254" t="s">
        <v>1</v>
      </c>
      <c r="N422" s="255" t="s">
        <v>43</v>
      </c>
      <c r="O422" s="72"/>
      <c r="P422" s="198">
        <f t="shared" si="41"/>
        <v>0</v>
      </c>
      <c r="Q422" s="198">
        <v>3.9E-2</v>
      </c>
      <c r="R422" s="198">
        <f t="shared" si="42"/>
        <v>3.9E-2</v>
      </c>
      <c r="S422" s="198">
        <v>0</v>
      </c>
      <c r="T422" s="199">
        <f t="shared" si="43"/>
        <v>0</v>
      </c>
      <c r="U422" s="35"/>
      <c r="V422" s="35"/>
      <c r="W422" s="35"/>
      <c r="X422" s="35"/>
      <c r="Y422" s="35"/>
      <c r="Z422" s="35"/>
      <c r="AA422" s="35"/>
      <c r="AB422" s="35"/>
      <c r="AC422" s="35"/>
      <c r="AD422" s="35"/>
      <c r="AE422" s="35"/>
      <c r="AR422" s="200" t="s">
        <v>573</v>
      </c>
      <c r="AT422" s="200" t="s">
        <v>626</v>
      </c>
      <c r="AU422" s="200" t="s">
        <v>120</v>
      </c>
      <c r="AY422" s="18" t="s">
        <v>292</v>
      </c>
      <c r="BE422" s="201">
        <f t="shared" si="44"/>
        <v>0</v>
      </c>
      <c r="BF422" s="201">
        <f t="shared" si="45"/>
        <v>0</v>
      </c>
      <c r="BG422" s="201">
        <f t="shared" si="46"/>
        <v>0</v>
      </c>
      <c r="BH422" s="201">
        <f t="shared" si="47"/>
        <v>0</v>
      </c>
      <c r="BI422" s="201">
        <f t="shared" si="48"/>
        <v>0</v>
      </c>
      <c r="BJ422" s="18" t="s">
        <v>120</v>
      </c>
      <c r="BK422" s="201">
        <f t="shared" si="49"/>
        <v>0</v>
      </c>
      <c r="BL422" s="18" t="s">
        <v>438</v>
      </c>
      <c r="BM422" s="200" t="s">
        <v>3450</v>
      </c>
    </row>
    <row r="423" spans="1:65" s="2" customFormat="1" ht="66.75" customHeight="1">
      <c r="A423" s="35"/>
      <c r="B423" s="36"/>
      <c r="C423" s="246" t="s">
        <v>1526</v>
      </c>
      <c r="D423" s="246" t="s">
        <v>626</v>
      </c>
      <c r="E423" s="247" t="s">
        <v>3451</v>
      </c>
      <c r="F423" s="248" t="s">
        <v>3452</v>
      </c>
      <c r="G423" s="249" t="s">
        <v>581</v>
      </c>
      <c r="H423" s="250">
        <v>6</v>
      </c>
      <c r="I423" s="251"/>
      <c r="J423" s="252">
        <f t="shared" si="40"/>
        <v>0</v>
      </c>
      <c r="K423" s="248" t="s">
        <v>1</v>
      </c>
      <c r="L423" s="253"/>
      <c r="M423" s="254" t="s">
        <v>1</v>
      </c>
      <c r="N423" s="255" t="s">
        <v>43</v>
      </c>
      <c r="O423" s="72"/>
      <c r="P423" s="198">
        <f t="shared" si="41"/>
        <v>0</v>
      </c>
      <c r="Q423" s="198">
        <v>0</v>
      </c>
      <c r="R423" s="198">
        <f t="shared" si="42"/>
        <v>0</v>
      </c>
      <c r="S423" s="198">
        <v>0</v>
      </c>
      <c r="T423" s="199">
        <f t="shared" si="43"/>
        <v>0</v>
      </c>
      <c r="U423" s="35"/>
      <c r="V423" s="35"/>
      <c r="W423" s="35"/>
      <c r="X423" s="35"/>
      <c r="Y423" s="35"/>
      <c r="Z423" s="35"/>
      <c r="AA423" s="35"/>
      <c r="AB423" s="35"/>
      <c r="AC423" s="35"/>
      <c r="AD423" s="35"/>
      <c r="AE423" s="35"/>
      <c r="AR423" s="200" t="s">
        <v>573</v>
      </c>
      <c r="AT423" s="200" t="s">
        <v>626</v>
      </c>
      <c r="AU423" s="200" t="s">
        <v>120</v>
      </c>
      <c r="AY423" s="18" t="s">
        <v>292</v>
      </c>
      <c r="BE423" s="201">
        <f t="shared" si="44"/>
        <v>0</v>
      </c>
      <c r="BF423" s="201">
        <f t="shared" si="45"/>
        <v>0</v>
      </c>
      <c r="BG423" s="201">
        <f t="shared" si="46"/>
        <v>0</v>
      </c>
      <c r="BH423" s="201">
        <f t="shared" si="47"/>
        <v>0</v>
      </c>
      <c r="BI423" s="201">
        <f t="shared" si="48"/>
        <v>0</v>
      </c>
      <c r="BJ423" s="18" t="s">
        <v>120</v>
      </c>
      <c r="BK423" s="201">
        <f t="shared" si="49"/>
        <v>0</v>
      </c>
      <c r="BL423" s="18" t="s">
        <v>438</v>
      </c>
      <c r="BM423" s="200" t="s">
        <v>3453</v>
      </c>
    </row>
    <row r="424" spans="1:65" s="2" customFormat="1" ht="66.75" customHeight="1">
      <c r="A424" s="35"/>
      <c r="B424" s="36"/>
      <c r="C424" s="246" t="s">
        <v>1531</v>
      </c>
      <c r="D424" s="246" t="s">
        <v>626</v>
      </c>
      <c r="E424" s="247" t="s">
        <v>3454</v>
      </c>
      <c r="F424" s="248" t="s">
        <v>3452</v>
      </c>
      <c r="G424" s="249" t="s">
        <v>581</v>
      </c>
      <c r="H424" s="250">
        <v>5</v>
      </c>
      <c r="I424" s="251"/>
      <c r="J424" s="252">
        <f t="shared" si="40"/>
        <v>0</v>
      </c>
      <c r="K424" s="248" t="s">
        <v>1</v>
      </c>
      <c r="L424" s="253"/>
      <c r="M424" s="254" t="s">
        <v>1</v>
      </c>
      <c r="N424" s="255" t="s">
        <v>43</v>
      </c>
      <c r="O424" s="72"/>
      <c r="P424" s="198">
        <f t="shared" si="41"/>
        <v>0</v>
      </c>
      <c r="Q424" s="198">
        <v>0</v>
      </c>
      <c r="R424" s="198">
        <f t="shared" si="42"/>
        <v>0</v>
      </c>
      <c r="S424" s="198">
        <v>0</v>
      </c>
      <c r="T424" s="199">
        <f t="shared" si="43"/>
        <v>0</v>
      </c>
      <c r="U424" s="35"/>
      <c r="V424" s="35"/>
      <c r="W424" s="35"/>
      <c r="X424" s="35"/>
      <c r="Y424" s="35"/>
      <c r="Z424" s="35"/>
      <c r="AA424" s="35"/>
      <c r="AB424" s="35"/>
      <c r="AC424" s="35"/>
      <c r="AD424" s="35"/>
      <c r="AE424" s="35"/>
      <c r="AR424" s="200" t="s">
        <v>573</v>
      </c>
      <c r="AT424" s="200" t="s">
        <v>626</v>
      </c>
      <c r="AU424" s="200" t="s">
        <v>120</v>
      </c>
      <c r="AY424" s="18" t="s">
        <v>292</v>
      </c>
      <c r="BE424" s="201">
        <f t="shared" si="44"/>
        <v>0</v>
      </c>
      <c r="BF424" s="201">
        <f t="shared" si="45"/>
        <v>0</v>
      </c>
      <c r="BG424" s="201">
        <f t="shared" si="46"/>
        <v>0</v>
      </c>
      <c r="BH424" s="201">
        <f t="shared" si="47"/>
        <v>0</v>
      </c>
      <c r="BI424" s="201">
        <f t="shared" si="48"/>
        <v>0</v>
      </c>
      <c r="BJ424" s="18" t="s">
        <v>120</v>
      </c>
      <c r="BK424" s="201">
        <f t="shared" si="49"/>
        <v>0</v>
      </c>
      <c r="BL424" s="18" t="s">
        <v>438</v>
      </c>
      <c r="BM424" s="200" t="s">
        <v>3455</v>
      </c>
    </row>
    <row r="425" spans="1:65" s="2" customFormat="1" ht="66.75" customHeight="1">
      <c r="A425" s="35"/>
      <c r="B425" s="36"/>
      <c r="C425" s="246" t="s">
        <v>1535</v>
      </c>
      <c r="D425" s="246" t="s">
        <v>626</v>
      </c>
      <c r="E425" s="247" t="s">
        <v>3456</v>
      </c>
      <c r="F425" s="248" t="s">
        <v>3457</v>
      </c>
      <c r="G425" s="249" t="s">
        <v>581</v>
      </c>
      <c r="H425" s="250">
        <v>18</v>
      </c>
      <c r="I425" s="251"/>
      <c r="J425" s="252">
        <f t="shared" si="40"/>
        <v>0</v>
      </c>
      <c r="K425" s="248" t="s">
        <v>1</v>
      </c>
      <c r="L425" s="253"/>
      <c r="M425" s="254" t="s">
        <v>1</v>
      </c>
      <c r="N425" s="255" t="s">
        <v>43</v>
      </c>
      <c r="O425" s="72"/>
      <c r="P425" s="198">
        <f t="shared" si="41"/>
        <v>0</v>
      </c>
      <c r="Q425" s="198">
        <v>0</v>
      </c>
      <c r="R425" s="198">
        <f t="shared" si="42"/>
        <v>0</v>
      </c>
      <c r="S425" s="198">
        <v>0</v>
      </c>
      <c r="T425" s="199">
        <f t="shared" si="43"/>
        <v>0</v>
      </c>
      <c r="U425" s="35"/>
      <c r="V425" s="35"/>
      <c r="W425" s="35"/>
      <c r="X425" s="35"/>
      <c r="Y425" s="35"/>
      <c r="Z425" s="35"/>
      <c r="AA425" s="35"/>
      <c r="AB425" s="35"/>
      <c r="AC425" s="35"/>
      <c r="AD425" s="35"/>
      <c r="AE425" s="35"/>
      <c r="AR425" s="200" t="s">
        <v>573</v>
      </c>
      <c r="AT425" s="200" t="s">
        <v>626</v>
      </c>
      <c r="AU425" s="200" t="s">
        <v>120</v>
      </c>
      <c r="AY425" s="18" t="s">
        <v>292</v>
      </c>
      <c r="BE425" s="201">
        <f t="shared" si="44"/>
        <v>0</v>
      </c>
      <c r="BF425" s="201">
        <f t="shared" si="45"/>
        <v>0</v>
      </c>
      <c r="BG425" s="201">
        <f t="shared" si="46"/>
        <v>0</v>
      </c>
      <c r="BH425" s="201">
        <f t="shared" si="47"/>
        <v>0</v>
      </c>
      <c r="BI425" s="201">
        <f t="shared" si="48"/>
        <v>0</v>
      </c>
      <c r="BJ425" s="18" t="s">
        <v>120</v>
      </c>
      <c r="BK425" s="201">
        <f t="shared" si="49"/>
        <v>0</v>
      </c>
      <c r="BL425" s="18" t="s">
        <v>438</v>
      </c>
      <c r="BM425" s="200" t="s">
        <v>3458</v>
      </c>
    </row>
    <row r="426" spans="1:65" s="2" customFormat="1" ht="66.75" customHeight="1">
      <c r="A426" s="35"/>
      <c r="B426" s="36"/>
      <c r="C426" s="246" t="s">
        <v>1540</v>
      </c>
      <c r="D426" s="246" t="s">
        <v>626</v>
      </c>
      <c r="E426" s="247" t="s">
        <v>3459</v>
      </c>
      <c r="F426" s="248" t="s">
        <v>3457</v>
      </c>
      <c r="G426" s="249" t="s">
        <v>581</v>
      </c>
      <c r="H426" s="250">
        <v>19</v>
      </c>
      <c r="I426" s="251"/>
      <c r="J426" s="252">
        <f t="shared" si="40"/>
        <v>0</v>
      </c>
      <c r="K426" s="248" t="s">
        <v>1</v>
      </c>
      <c r="L426" s="253"/>
      <c r="M426" s="254" t="s">
        <v>1</v>
      </c>
      <c r="N426" s="255" t="s">
        <v>43</v>
      </c>
      <c r="O426" s="72"/>
      <c r="P426" s="198">
        <f t="shared" si="41"/>
        <v>0</v>
      </c>
      <c r="Q426" s="198">
        <v>0</v>
      </c>
      <c r="R426" s="198">
        <f t="shared" si="42"/>
        <v>0</v>
      </c>
      <c r="S426" s="198">
        <v>0</v>
      </c>
      <c r="T426" s="199">
        <f t="shared" si="43"/>
        <v>0</v>
      </c>
      <c r="U426" s="35"/>
      <c r="V426" s="35"/>
      <c r="W426" s="35"/>
      <c r="X426" s="35"/>
      <c r="Y426" s="35"/>
      <c r="Z426" s="35"/>
      <c r="AA426" s="35"/>
      <c r="AB426" s="35"/>
      <c r="AC426" s="35"/>
      <c r="AD426" s="35"/>
      <c r="AE426" s="35"/>
      <c r="AR426" s="200" t="s">
        <v>573</v>
      </c>
      <c r="AT426" s="200" t="s">
        <v>626</v>
      </c>
      <c r="AU426" s="200" t="s">
        <v>120</v>
      </c>
      <c r="AY426" s="18" t="s">
        <v>292</v>
      </c>
      <c r="BE426" s="201">
        <f t="shared" si="44"/>
        <v>0</v>
      </c>
      <c r="BF426" s="201">
        <f t="shared" si="45"/>
        <v>0</v>
      </c>
      <c r="BG426" s="201">
        <f t="shared" si="46"/>
        <v>0</v>
      </c>
      <c r="BH426" s="201">
        <f t="shared" si="47"/>
        <v>0</v>
      </c>
      <c r="BI426" s="201">
        <f t="shared" si="48"/>
        <v>0</v>
      </c>
      <c r="BJ426" s="18" t="s">
        <v>120</v>
      </c>
      <c r="BK426" s="201">
        <f t="shared" si="49"/>
        <v>0</v>
      </c>
      <c r="BL426" s="18" t="s">
        <v>438</v>
      </c>
      <c r="BM426" s="200" t="s">
        <v>3460</v>
      </c>
    </row>
    <row r="427" spans="1:65" s="2" customFormat="1" ht="55.5" customHeight="1">
      <c r="A427" s="35"/>
      <c r="B427" s="36"/>
      <c r="C427" s="246" t="s">
        <v>1543</v>
      </c>
      <c r="D427" s="246" t="s">
        <v>626</v>
      </c>
      <c r="E427" s="247" t="s">
        <v>3461</v>
      </c>
      <c r="F427" s="248" t="s">
        <v>3462</v>
      </c>
      <c r="G427" s="249" t="s">
        <v>581</v>
      </c>
      <c r="H427" s="250">
        <v>24</v>
      </c>
      <c r="I427" s="251"/>
      <c r="J427" s="252">
        <f t="shared" si="40"/>
        <v>0</v>
      </c>
      <c r="K427" s="248" t="s">
        <v>1</v>
      </c>
      <c r="L427" s="253"/>
      <c r="M427" s="254" t="s">
        <v>1</v>
      </c>
      <c r="N427" s="255" t="s">
        <v>43</v>
      </c>
      <c r="O427" s="72"/>
      <c r="P427" s="198">
        <f t="shared" si="41"/>
        <v>0</v>
      </c>
      <c r="Q427" s="198">
        <v>0</v>
      </c>
      <c r="R427" s="198">
        <f t="shared" si="42"/>
        <v>0</v>
      </c>
      <c r="S427" s="198">
        <v>0</v>
      </c>
      <c r="T427" s="199">
        <f t="shared" si="43"/>
        <v>0</v>
      </c>
      <c r="U427" s="35"/>
      <c r="V427" s="35"/>
      <c r="W427" s="35"/>
      <c r="X427" s="35"/>
      <c r="Y427" s="35"/>
      <c r="Z427" s="35"/>
      <c r="AA427" s="35"/>
      <c r="AB427" s="35"/>
      <c r="AC427" s="35"/>
      <c r="AD427" s="35"/>
      <c r="AE427" s="35"/>
      <c r="AR427" s="200" t="s">
        <v>573</v>
      </c>
      <c r="AT427" s="200" t="s">
        <v>626</v>
      </c>
      <c r="AU427" s="200" t="s">
        <v>120</v>
      </c>
      <c r="AY427" s="18" t="s">
        <v>292</v>
      </c>
      <c r="BE427" s="201">
        <f t="shared" si="44"/>
        <v>0</v>
      </c>
      <c r="BF427" s="201">
        <f t="shared" si="45"/>
        <v>0</v>
      </c>
      <c r="BG427" s="201">
        <f t="shared" si="46"/>
        <v>0</v>
      </c>
      <c r="BH427" s="201">
        <f t="shared" si="47"/>
        <v>0</v>
      </c>
      <c r="BI427" s="201">
        <f t="shared" si="48"/>
        <v>0</v>
      </c>
      <c r="BJ427" s="18" t="s">
        <v>120</v>
      </c>
      <c r="BK427" s="201">
        <f t="shared" si="49"/>
        <v>0</v>
      </c>
      <c r="BL427" s="18" t="s">
        <v>438</v>
      </c>
      <c r="BM427" s="200" t="s">
        <v>3463</v>
      </c>
    </row>
    <row r="428" spans="1:65" s="13" customFormat="1" ht="11.25">
      <c r="B428" s="202"/>
      <c r="C428" s="203"/>
      <c r="D428" s="204" t="s">
        <v>301</v>
      </c>
      <c r="E428" s="205" t="s">
        <v>1</v>
      </c>
      <c r="F428" s="206" t="s">
        <v>2325</v>
      </c>
      <c r="G428" s="203"/>
      <c r="H428" s="205" t="s">
        <v>1</v>
      </c>
      <c r="I428" s="207"/>
      <c r="J428" s="203"/>
      <c r="K428" s="203"/>
      <c r="L428" s="208"/>
      <c r="M428" s="209"/>
      <c r="N428" s="210"/>
      <c r="O428" s="210"/>
      <c r="P428" s="210"/>
      <c r="Q428" s="210"/>
      <c r="R428" s="210"/>
      <c r="S428" s="210"/>
      <c r="T428" s="211"/>
      <c r="AT428" s="212" t="s">
        <v>301</v>
      </c>
      <c r="AU428" s="212" t="s">
        <v>120</v>
      </c>
      <c r="AV428" s="13" t="s">
        <v>85</v>
      </c>
      <c r="AW428" s="13" t="s">
        <v>32</v>
      </c>
      <c r="AX428" s="13" t="s">
        <v>77</v>
      </c>
      <c r="AY428" s="212" t="s">
        <v>292</v>
      </c>
    </row>
    <row r="429" spans="1:65" s="14" customFormat="1" ht="11.25">
      <c r="B429" s="213"/>
      <c r="C429" s="214"/>
      <c r="D429" s="204" t="s">
        <v>301</v>
      </c>
      <c r="E429" s="215" t="s">
        <v>1</v>
      </c>
      <c r="F429" s="216" t="s">
        <v>2260</v>
      </c>
      <c r="G429" s="214"/>
      <c r="H429" s="217">
        <v>1</v>
      </c>
      <c r="I429" s="218"/>
      <c r="J429" s="214"/>
      <c r="K429" s="214"/>
      <c r="L429" s="219"/>
      <c r="M429" s="220"/>
      <c r="N429" s="221"/>
      <c r="O429" s="221"/>
      <c r="P429" s="221"/>
      <c r="Q429" s="221"/>
      <c r="R429" s="221"/>
      <c r="S429" s="221"/>
      <c r="T429" s="222"/>
      <c r="AT429" s="223" t="s">
        <v>301</v>
      </c>
      <c r="AU429" s="223" t="s">
        <v>120</v>
      </c>
      <c r="AV429" s="14" t="s">
        <v>120</v>
      </c>
      <c r="AW429" s="14" t="s">
        <v>32</v>
      </c>
      <c r="AX429" s="14" t="s">
        <v>77</v>
      </c>
      <c r="AY429" s="223" t="s">
        <v>292</v>
      </c>
    </row>
    <row r="430" spans="1:65" s="14" customFormat="1" ht="11.25">
      <c r="B430" s="213"/>
      <c r="C430" s="214"/>
      <c r="D430" s="204" t="s">
        <v>301</v>
      </c>
      <c r="E430" s="215" t="s">
        <v>1</v>
      </c>
      <c r="F430" s="216" t="s">
        <v>2261</v>
      </c>
      <c r="G430" s="214"/>
      <c r="H430" s="217">
        <v>1</v>
      </c>
      <c r="I430" s="218"/>
      <c r="J430" s="214"/>
      <c r="K430" s="214"/>
      <c r="L430" s="219"/>
      <c r="M430" s="220"/>
      <c r="N430" s="221"/>
      <c r="O430" s="221"/>
      <c r="P430" s="221"/>
      <c r="Q430" s="221"/>
      <c r="R430" s="221"/>
      <c r="S430" s="221"/>
      <c r="T430" s="222"/>
      <c r="AT430" s="223" t="s">
        <v>301</v>
      </c>
      <c r="AU430" s="223" t="s">
        <v>120</v>
      </c>
      <c r="AV430" s="14" t="s">
        <v>120</v>
      </c>
      <c r="AW430" s="14" t="s">
        <v>32</v>
      </c>
      <c r="AX430" s="14" t="s">
        <v>77</v>
      </c>
      <c r="AY430" s="223" t="s">
        <v>292</v>
      </c>
    </row>
    <row r="431" spans="1:65" s="14" customFormat="1" ht="11.25">
      <c r="B431" s="213"/>
      <c r="C431" s="214"/>
      <c r="D431" s="204" t="s">
        <v>301</v>
      </c>
      <c r="E431" s="215" t="s">
        <v>1</v>
      </c>
      <c r="F431" s="216" t="s">
        <v>2262</v>
      </c>
      <c r="G431" s="214"/>
      <c r="H431" s="217">
        <v>1</v>
      </c>
      <c r="I431" s="218"/>
      <c r="J431" s="214"/>
      <c r="K431" s="214"/>
      <c r="L431" s="219"/>
      <c r="M431" s="220"/>
      <c r="N431" s="221"/>
      <c r="O431" s="221"/>
      <c r="P431" s="221"/>
      <c r="Q431" s="221"/>
      <c r="R431" s="221"/>
      <c r="S431" s="221"/>
      <c r="T431" s="222"/>
      <c r="AT431" s="223" t="s">
        <v>301</v>
      </c>
      <c r="AU431" s="223" t="s">
        <v>120</v>
      </c>
      <c r="AV431" s="14" t="s">
        <v>120</v>
      </c>
      <c r="AW431" s="14" t="s">
        <v>32</v>
      </c>
      <c r="AX431" s="14" t="s">
        <v>77</v>
      </c>
      <c r="AY431" s="223" t="s">
        <v>292</v>
      </c>
    </row>
    <row r="432" spans="1:65" s="14" customFormat="1" ht="11.25">
      <c r="B432" s="213"/>
      <c r="C432" s="214"/>
      <c r="D432" s="204" t="s">
        <v>301</v>
      </c>
      <c r="E432" s="215" t="s">
        <v>1</v>
      </c>
      <c r="F432" s="216" t="s">
        <v>2263</v>
      </c>
      <c r="G432" s="214"/>
      <c r="H432" s="217">
        <v>1</v>
      </c>
      <c r="I432" s="218"/>
      <c r="J432" s="214"/>
      <c r="K432" s="214"/>
      <c r="L432" s="219"/>
      <c r="M432" s="220"/>
      <c r="N432" s="221"/>
      <c r="O432" s="221"/>
      <c r="P432" s="221"/>
      <c r="Q432" s="221"/>
      <c r="R432" s="221"/>
      <c r="S432" s="221"/>
      <c r="T432" s="222"/>
      <c r="AT432" s="223" t="s">
        <v>301</v>
      </c>
      <c r="AU432" s="223" t="s">
        <v>120</v>
      </c>
      <c r="AV432" s="14" t="s">
        <v>120</v>
      </c>
      <c r="AW432" s="14" t="s">
        <v>32</v>
      </c>
      <c r="AX432" s="14" t="s">
        <v>77</v>
      </c>
      <c r="AY432" s="223" t="s">
        <v>292</v>
      </c>
    </row>
    <row r="433" spans="2:51" s="14" customFormat="1" ht="11.25">
      <c r="B433" s="213"/>
      <c r="C433" s="214"/>
      <c r="D433" s="204" t="s">
        <v>301</v>
      </c>
      <c r="E433" s="215" t="s">
        <v>1</v>
      </c>
      <c r="F433" s="216" t="s">
        <v>2264</v>
      </c>
      <c r="G433" s="214"/>
      <c r="H433" s="217">
        <v>1</v>
      </c>
      <c r="I433" s="218"/>
      <c r="J433" s="214"/>
      <c r="K433" s="214"/>
      <c r="L433" s="219"/>
      <c r="M433" s="220"/>
      <c r="N433" s="221"/>
      <c r="O433" s="221"/>
      <c r="P433" s="221"/>
      <c r="Q433" s="221"/>
      <c r="R433" s="221"/>
      <c r="S433" s="221"/>
      <c r="T433" s="222"/>
      <c r="AT433" s="223" t="s">
        <v>301</v>
      </c>
      <c r="AU433" s="223" t="s">
        <v>120</v>
      </c>
      <c r="AV433" s="14" t="s">
        <v>120</v>
      </c>
      <c r="AW433" s="14" t="s">
        <v>32</v>
      </c>
      <c r="AX433" s="14" t="s">
        <v>77</v>
      </c>
      <c r="AY433" s="223" t="s">
        <v>292</v>
      </c>
    </row>
    <row r="434" spans="2:51" s="14" customFormat="1" ht="11.25">
      <c r="B434" s="213"/>
      <c r="C434" s="214"/>
      <c r="D434" s="204" t="s">
        <v>301</v>
      </c>
      <c r="E434" s="215" t="s">
        <v>1</v>
      </c>
      <c r="F434" s="216" t="s">
        <v>2265</v>
      </c>
      <c r="G434" s="214"/>
      <c r="H434" s="217">
        <v>1</v>
      </c>
      <c r="I434" s="218"/>
      <c r="J434" s="214"/>
      <c r="K434" s="214"/>
      <c r="L434" s="219"/>
      <c r="M434" s="220"/>
      <c r="N434" s="221"/>
      <c r="O434" s="221"/>
      <c r="P434" s="221"/>
      <c r="Q434" s="221"/>
      <c r="R434" s="221"/>
      <c r="S434" s="221"/>
      <c r="T434" s="222"/>
      <c r="AT434" s="223" t="s">
        <v>301</v>
      </c>
      <c r="AU434" s="223" t="s">
        <v>120</v>
      </c>
      <c r="AV434" s="14" t="s">
        <v>120</v>
      </c>
      <c r="AW434" s="14" t="s">
        <v>32</v>
      </c>
      <c r="AX434" s="14" t="s">
        <v>77</v>
      </c>
      <c r="AY434" s="223" t="s">
        <v>292</v>
      </c>
    </row>
    <row r="435" spans="2:51" s="14" customFormat="1" ht="11.25">
      <c r="B435" s="213"/>
      <c r="C435" s="214"/>
      <c r="D435" s="204" t="s">
        <v>301</v>
      </c>
      <c r="E435" s="215" t="s">
        <v>1</v>
      </c>
      <c r="F435" s="216" t="s">
        <v>2266</v>
      </c>
      <c r="G435" s="214"/>
      <c r="H435" s="217">
        <v>1</v>
      </c>
      <c r="I435" s="218"/>
      <c r="J435" s="214"/>
      <c r="K435" s="214"/>
      <c r="L435" s="219"/>
      <c r="M435" s="220"/>
      <c r="N435" s="221"/>
      <c r="O435" s="221"/>
      <c r="P435" s="221"/>
      <c r="Q435" s="221"/>
      <c r="R435" s="221"/>
      <c r="S435" s="221"/>
      <c r="T435" s="222"/>
      <c r="AT435" s="223" t="s">
        <v>301</v>
      </c>
      <c r="AU435" s="223" t="s">
        <v>120</v>
      </c>
      <c r="AV435" s="14" t="s">
        <v>120</v>
      </c>
      <c r="AW435" s="14" t="s">
        <v>32</v>
      </c>
      <c r="AX435" s="14" t="s">
        <v>77</v>
      </c>
      <c r="AY435" s="223" t="s">
        <v>292</v>
      </c>
    </row>
    <row r="436" spans="2:51" s="14" customFormat="1" ht="11.25">
      <c r="B436" s="213"/>
      <c r="C436" s="214"/>
      <c r="D436" s="204" t="s">
        <v>301</v>
      </c>
      <c r="E436" s="215" t="s">
        <v>1</v>
      </c>
      <c r="F436" s="216" t="s">
        <v>2267</v>
      </c>
      <c r="G436" s="214"/>
      <c r="H436" s="217">
        <v>1</v>
      </c>
      <c r="I436" s="218"/>
      <c r="J436" s="214"/>
      <c r="K436" s="214"/>
      <c r="L436" s="219"/>
      <c r="M436" s="220"/>
      <c r="N436" s="221"/>
      <c r="O436" s="221"/>
      <c r="P436" s="221"/>
      <c r="Q436" s="221"/>
      <c r="R436" s="221"/>
      <c r="S436" s="221"/>
      <c r="T436" s="222"/>
      <c r="AT436" s="223" t="s">
        <v>301</v>
      </c>
      <c r="AU436" s="223" t="s">
        <v>120</v>
      </c>
      <c r="AV436" s="14" t="s">
        <v>120</v>
      </c>
      <c r="AW436" s="14" t="s">
        <v>32</v>
      </c>
      <c r="AX436" s="14" t="s">
        <v>77</v>
      </c>
      <c r="AY436" s="223" t="s">
        <v>292</v>
      </c>
    </row>
    <row r="437" spans="2:51" s="14" customFormat="1" ht="11.25">
      <c r="B437" s="213"/>
      <c r="C437" s="214"/>
      <c r="D437" s="204" t="s">
        <v>301</v>
      </c>
      <c r="E437" s="215" t="s">
        <v>1</v>
      </c>
      <c r="F437" s="216" t="s">
        <v>2268</v>
      </c>
      <c r="G437" s="214"/>
      <c r="H437" s="217">
        <v>1</v>
      </c>
      <c r="I437" s="218"/>
      <c r="J437" s="214"/>
      <c r="K437" s="214"/>
      <c r="L437" s="219"/>
      <c r="M437" s="220"/>
      <c r="N437" s="221"/>
      <c r="O437" s="221"/>
      <c r="P437" s="221"/>
      <c r="Q437" s="221"/>
      <c r="R437" s="221"/>
      <c r="S437" s="221"/>
      <c r="T437" s="222"/>
      <c r="AT437" s="223" t="s">
        <v>301</v>
      </c>
      <c r="AU437" s="223" t="s">
        <v>120</v>
      </c>
      <c r="AV437" s="14" t="s">
        <v>120</v>
      </c>
      <c r="AW437" s="14" t="s">
        <v>32</v>
      </c>
      <c r="AX437" s="14" t="s">
        <v>77</v>
      </c>
      <c r="AY437" s="223" t="s">
        <v>292</v>
      </c>
    </row>
    <row r="438" spans="2:51" s="14" customFormat="1" ht="11.25">
      <c r="B438" s="213"/>
      <c r="C438" s="214"/>
      <c r="D438" s="204" t="s">
        <v>301</v>
      </c>
      <c r="E438" s="215" t="s">
        <v>1</v>
      </c>
      <c r="F438" s="216" t="s">
        <v>2269</v>
      </c>
      <c r="G438" s="214"/>
      <c r="H438" s="217">
        <v>1</v>
      </c>
      <c r="I438" s="218"/>
      <c r="J438" s="214"/>
      <c r="K438" s="214"/>
      <c r="L438" s="219"/>
      <c r="M438" s="220"/>
      <c r="N438" s="221"/>
      <c r="O438" s="221"/>
      <c r="P438" s="221"/>
      <c r="Q438" s="221"/>
      <c r="R438" s="221"/>
      <c r="S438" s="221"/>
      <c r="T438" s="222"/>
      <c r="AT438" s="223" t="s">
        <v>301</v>
      </c>
      <c r="AU438" s="223" t="s">
        <v>120</v>
      </c>
      <c r="AV438" s="14" t="s">
        <v>120</v>
      </c>
      <c r="AW438" s="14" t="s">
        <v>32</v>
      </c>
      <c r="AX438" s="14" t="s">
        <v>77</v>
      </c>
      <c r="AY438" s="223" t="s">
        <v>292</v>
      </c>
    </row>
    <row r="439" spans="2:51" s="14" customFormat="1" ht="11.25">
      <c r="B439" s="213"/>
      <c r="C439" s="214"/>
      <c r="D439" s="204" t="s">
        <v>301</v>
      </c>
      <c r="E439" s="215" t="s">
        <v>1</v>
      </c>
      <c r="F439" s="216" t="s">
        <v>2270</v>
      </c>
      <c r="G439" s="214"/>
      <c r="H439" s="217">
        <v>1</v>
      </c>
      <c r="I439" s="218"/>
      <c r="J439" s="214"/>
      <c r="K439" s="214"/>
      <c r="L439" s="219"/>
      <c r="M439" s="220"/>
      <c r="N439" s="221"/>
      <c r="O439" s="221"/>
      <c r="P439" s="221"/>
      <c r="Q439" s="221"/>
      <c r="R439" s="221"/>
      <c r="S439" s="221"/>
      <c r="T439" s="222"/>
      <c r="AT439" s="223" t="s">
        <v>301</v>
      </c>
      <c r="AU439" s="223" t="s">
        <v>120</v>
      </c>
      <c r="AV439" s="14" t="s">
        <v>120</v>
      </c>
      <c r="AW439" s="14" t="s">
        <v>32</v>
      </c>
      <c r="AX439" s="14" t="s">
        <v>77</v>
      </c>
      <c r="AY439" s="223" t="s">
        <v>292</v>
      </c>
    </row>
    <row r="440" spans="2:51" s="14" customFormat="1" ht="11.25">
      <c r="B440" s="213"/>
      <c r="C440" s="214"/>
      <c r="D440" s="204" t="s">
        <v>301</v>
      </c>
      <c r="E440" s="215" t="s">
        <v>1</v>
      </c>
      <c r="F440" s="216" t="s">
        <v>2271</v>
      </c>
      <c r="G440" s="214"/>
      <c r="H440" s="217">
        <v>1</v>
      </c>
      <c r="I440" s="218"/>
      <c r="J440" s="214"/>
      <c r="K440" s="214"/>
      <c r="L440" s="219"/>
      <c r="M440" s="220"/>
      <c r="N440" s="221"/>
      <c r="O440" s="221"/>
      <c r="P440" s="221"/>
      <c r="Q440" s="221"/>
      <c r="R440" s="221"/>
      <c r="S440" s="221"/>
      <c r="T440" s="222"/>
      <c r="AT440" s="223" t="s">
        <v>301</v>
      </c>
      <c r="AU440" s="223" t="s">
        <v>120</v>
      </c>
      <c r="AV440" s="14" t="s">
        <v>120</v>
      </c>
      <c r="AW440" s="14" t="s">
        <v>32</v>
      </c>
      <c r="AX440" s="14" t="s">
        <v>77</v>
      </c>
      <c r="AY440" s="223" t="s">
        <v>292</v>
      </c>
    </row>
    <row r="441" spans="2:51" s="14" customFormat="1" ht="11.25">
      <c r="B441" s="213"/>
      <c r="C441" s="214"/>
      <c r="D441" s="204" t="s">
        <v>301</v>
      </c>
      <c r="E441" s="215" t="s">
        <v>1</v>
      </c>
      <c r="F441" s="216" t="s">
        <v>2272</v>
      </c>
      <c r="G441" s="214"/>
      <c r="H441" s="217">
        <v>1</v>
      </c>
      <c r="I441" s="218"/>
      <c r="J441" s="214"/>
      <c r="K441" s="214"/>
      <c r="L441" s="219"/>
      <c r="M441" s="220"/>
      <c r="N441" s="221"/>
      <c r="O441" s="221"/>
      <c r="P441" s="221"/>
      <c r="Q441" s="221"/>
      <c r="R441" s="221"/>
      <c r="S441" s="221"/>
      <c r="T441" s="222"/>
      <c r="AT441" s="223" t="s">
        <v>301</v>
      </c>
      <c r="AU441" s="223" t="s">
        <v>120</v>
      </c>
      <c r="AV441" s="14" t="s">
        <v>120</v>
      </c>
      <c r="AW441" s="14" t="s">
        <v>32</v>
      </c>
      <c r="AX441" s="14" t="s">
        <v>77</v>
      </c>
      <c r="AY441" s="223" t="s">
        <v>292</v>
      </c>
    </row>
    <row r="442" spans="2:51" s="14" customFormat="1" ht="11.25">
      <c r="B442" s="213"/>
      <c r="C442" s="214"/>
      <c r="D442" s="204" t="s">
        <v>301</v>
      </c>
      <c r="E442" s="215" t="s">
        <v>1</v>
      </c>
      <c r="F442" s="216" t="s">
        <v>2273</v>
      </c>
      <c r="G442" s="214"/>
      <c r="H442" s="217">
        <v>1</v>
      </c>
      <c r="I442" s="218"/>
      <c r="J442" s="214"/>
      <c r="K442" s="214"/>
      <c r="L442" s="219"/>
      <c r="M442" s="220"/>
      <c r="N442" s="221"/>
      <c r="O442" s="221"/>
      <c r="P442" s="221"/>
      <c r="Q442" s="221"/>
      <c r="R442" s="221"/>
      <c r="S442" s="221"/>
      <c r="T442" s="222"/>
      <c r="AT442" s="223" t="s">
        <v>301</v>
      </c>
      <c r="AU442" s="223" t="s">
        <v>120</v>
      </c>
      <c r="AV442" s="14" t="s">
        <v>120</v>
      </c>
      <c r="AW442" s="14" t="s">
        <v>32</v>
      </c>
      <c r="AX442" s="14" t="s">
        <v>77</v>
      </c>
      <c r="AY442" s="223" t="s">
        <v>292</v>
      </c>
    </row>
    <row r="443" spans="2:51" s="14" customFormat="1" ht="11.25">
      <c r="B443" s="213"/>
      <c r="C443" s="214"/>
      <c r="D443" s="204" t="s">
        <v>301</v>
      </c>
      <c r="E443" s="215" t="s">
        <v>1</v>
      </c>
      <c r="F443" s="216" t="s">
        <v>2274</v>
      </c>
      <c r="G443" s="214"/>
      <c r="H443" s="217">
        <v>1</v>
      </c>
      <c r="I443" s="218"/>
      <c r="J443" s="214"/>
      <c r="K443" s="214"/>
      <c r="L443" s="219"/>
      <c r="M443" s="220"/>
      <c r="N443" s="221"/>
      <c r="O443" s="221"/>
      <c r="P443" s="221"/>
      <c r="Q443" s="221"/>
      <c r="R443" s="221"/>
      <c r="S443" s="221"/>
      <c r="T443" s="222"/>
      <c r="AT443" s="223" t="s">
        <v>301</v>
      </c>
      <c r="AU443" s="223" t="s">
        <v>120</v>
      </c>
      <c r="AV443" s="14" t="s">
        <v>120</v>
      </c>
      <c r="AW443" s="14" t="s">
        <v>32</v>
      </c>
      <c r="AX443" s="14" t="s">
        <v>77</v>
      </c>
      <c r="AY443" s="223" t="s">
        <v>292</v>
      </c>
    </row>
    <row r="444" spans="2:51" s="14" customFormat="1" ht="11.25">
      <c r="B444" s="213"/>
      <c r="C444" s="214"/>
      <c r="D444" s="204" t="s">
        <v>301</v>
      </c>
      <c r="E444" s="215" t="s">
        <v>1</v>
      </c>
      <c r="F444" s="216" t="s">
        <v>2275</v>
      </c>
      <c r="G444" s="214"/>
      <c r="H444" s="217">
        <v>1</v>
      </c>
      <c r="I444" s="218"/>
      <c r="J444" s="214"/>
      <c r="K444" s="214"/>
      <c r="L444" s="219"/>
      <c r="M444" s="220"/>
      <c r="N444" s="221"/>
      <c r="O444" s="221"/>
      <c r="P444" s="221"/>
      <c r="Q444" s="221"/>
      <c r="R444" s="221"/>
      <c r="S444" s="221"/>
      <c r="T444" s="222"/>
      <c r="AT444" s="223" t="s">
        <v>301</v>
      </c>
      <c r="AU444" s="223" t="s">
        <v>120</v>
      </c>
      <c r="AV444" s="14" t="s">
        <v>120</v>
      </c>
      <c r="AW444" s="14" t="s">
        <v>32</v>
      </c>
      <c r="AX444" s="14" t="s">
        <v>77</v>
      </c>
      <c r="AY444" s="223" t="s">
        <v>292</v>
      </c>
    </row>
    <row r="445" spans="2:51" s="14" customFormat="1" ht="11.25">
      <c r="B445" s="213"/>
      <c r="C445" s="214"/>
      <c r="D445" s="204" t="s">
        <v>301</v>
      </c>
      <c r="E445" s="215" t="s">
        <v>1</v>
      </c>
      <c r="F445" s="216" t="s">
        <v>2276</v>
      </c>
      <c r="G445" s="214"/>
      <c r="H445" s="217">
        <v>1</v>
      </c>
      <c r="I445" s="218"/>
      <c r="J445" s="214"/>
      <c r="K445" s="214"/>
      <c r="L445" s="219"/>
      <c r="M445" s="220"/>
      <c r="N445" s="221"/>
      <c r="O445" s="221"/>
      <c r="P445" s="221"/>
      <c r="Q445" s="221"/>
      <c r="R445" s="221"/>
      <c r="S445" s="221"/>
      <c r="T445" s="222"/>
      <c r="AT445" s="223" t="s">
        <v>301</v>
      </c>
      <c r="AU445" s="223" t="s">
        <v>120</v>
      </c>
      <c r="AV445" s="14" t="s">
        <v>120</v>
      </c>
      <c r="AW445" s="14" t="s">
        <v>32</v>
      </c>
      <c r="AX445" s="14" t="s">
        <v>77</v>
      </c>
      <c r="AY445" s="223" t="s">
        <v>292</v>
      </c>
    </row>
    <row r="446" spans="2:51" s="14" customFormat="1" ht="11.25">
      <c r="B446" s="213"/>
      <c r="C446" s="214"/>
      <c r="D446" s="204" t="s">
        <v>301</v>
      </c>
      <c r="E446" s="215" t="s">
        <v>1</v>
      </c>
      <c r="F446" s="216" t="s">
        <v>2277</v>
      </c>
      <c r="G446" s="214"/>
      <c r="H446" s="217">
        <v>1</v>
      </c>
      <c r="I446" s="218"/>
      <c r="J446" s="214"/>
      <c r="K446" s="214"/>
      <c r="L446" s="219"/>
      <c r="M446" s="220"/>
      <c r="N446" s="221"/>
      <c r="O446" s="221"/>
      <c r="P446" s="221"/>
      <c r="Q446" s="221"/>
      <c r="R446" s="221"/>
      <c r="S446" s="221"/>
      <c r="T446" s="222"/>
      <c r="AT446" s="223" t="s">
        <v>301</v>
      </c>
      <c r="AU446" s="223" t="s">
        <v>120</v>
      </c>
      <c r="AV446" s="14" t="s">
        <v>120</v>
      </c>
      <c r="AW446" s="14" t="s">
        <v>32</v>
      </c>
      <c r="AX446" s="14" t="s">
        <v>77</v>
      </c>
      <c r="AY446" s="223" t="s">
        <v>292</v>
      </c>
    </row>
    <row r="447" spans="2:51" s="14" customFormat="1" ht="11.25">
      <c r="B447" s="213"/>
      <c r="C447" s="214"/>
      <c r="D447" s="204" t="s">
        <v>301</v>
      </c>
      <c r="E447" s="215" t="s">
        <v>1</v>
      </c>
      <c r="F447" s="216" t="s">
        <v>2278</v>
      </c>
      <c r="G447" s="214"/>
      <c r="H447" s="217">
        <v>1</v>
      </c>
      <c r="I447" s="218"/>
      <c r="J447" s="214"/>
      <c r="K447" s="214"/>
      <c r="L447" s="219"/>
      <c r="M447" s="220"/>
      <c r="N447" s="221"/>
      <c r="O447" s="221"/>
      <c r="P447" s="221"/>
      <c r="Q447" s="221"/>
      <c r="R447" s="221"/>
      <c r="S447" s="221"/>
      <c r="T447" s="222"/>
      <c r="AT447" s="223" t="s">
        <v>301</v>
      </c>
      <c r="AU447" s="223" t="s">
        <v>120</v>
      </c>
      <c r="AV447" s="14" t="s">
        <v>120</v>
      </c>
      <c r="AW447" s="14" t="s">
        <v>32</v>
      </c>
      <c r="AX447" s="14" t="s">
        <v>77</v>
      </c>
      <c r="AY447" s="223" t="s">
        <v>292</v>
      </c>
    </row>
    <row r="448" spans="2:51" s="14" customFormat="1" ht="11.25">
      <c r="B448" s="213"/>
      <c r="C448" s="214"/>
      <c r="D448" s="204" t="s">
        <v>301</v>
      </c>
      <c r="E448" s="215" t="s">
        <v>1</v>
      </c>
      <c r="F448" s="216" t="s">
        <v>2279</v>
      </c>
      <c r="G448" s="214"/>
      <c r="H448" s="217">
        <v>1</v>
      </c>
      <c r="I448" s="218"/>
      <c r="J448" s="214"/>
      <c r="K448" s="214"/>
      <c r="L448" s="219"/>
      <c r="M448" s="220"/>
      <c r="N448" s="221"/>
      <c r="O448" s="221"/>
      <c r="P448" s="221"/>
      <c r="Q448" s="221"/>
      <c r="R448" s="221"/>
      <c r="S448" s="221"/>
      <c r="T448" s="222"/>
      <c r="AT448" s="223" t="s">
        <v>301</v>
      </c>
      <c r="AU448" s="223" t="s">
        <v>120</v>
      </c>
      <c r="AV448" s="14" t="s">
        <v>120</v>
      </c>
      <c r="AW448" s="14" t="s">
        <v>32</v>
      </c>
      <c r="AX448" s="14" t="s">
        <v>77</v>
      </c>
      <c r="AY448" s="223" t="s">
        <v>292</v>
      </c>
    </row>
    <row r="449" spans="1:65" s="14" customFormat="1" ht="11.25">
      <c r="B449" s="213"/>
      <c r="C449" s="214"/>
      <c r="D449" s="204" t="s">
        <v>301</v>
      </c>
      <c r="E449" s="215" t="s">
        <v>1</v>
      </c>
      <c r="F449" s="216" t="s">
        <v>2280</v>
      </c>
      <c r="G449" s="214"/>
      <c r="H449" s="217">
        <v>1</v>
      </c>
      <c r="I449" s="218"/>
      <c r="J449" s="214"/>
      <c r="K449" s="214"/>
      <c r="L449" s="219"/>
      <c r="M449" s="220"/>
      <c r="N449" s="221"/>
      <c r="O449" s="221"/>
      <c r="P449" s="221"/>
      <c r="Q449" s="221"/>
      <c r="R449" s="221"/>
      <c r="S449" s="221"/>
      <c r="T449" s="222"/>
      <c r="AT449" s="223" t="s">
        <v>301</v>
      </c>
      <c r="AU449" s="223" t="s">
        <v>120</v>
      </c>
      <c r="AV449" s="14" t="s">
        <v>120</v>
      </c>
      <c r="AW449" s="14" t="s">
        <v>32</v>
      </c>
      <c r="AX449" s="14" t="s">
        <v>77</v>
      </c>
      <c r="AY449" s="223" t="s">
        <v>292</v>
      </c>
    </row>
    <row r="450" spans="1:65" s="14" customFormat="1" ht="11.25">
      <c r="B450" s="213"/>
      <c r="C450" s="214"/>
      <c r="D450" s="204" t="s">
        <v>301</v>
      </c>
      <c r="E450" s="215" t="s">
        <v>1</v>
      </c>
      <c r="F450" s="216" t="s">
        <v>2281</v>
      </c>
      <c r="G450" s="214"/>
      <c r="H450" s="217">
        <v>1</v>
      </c>
      <c r="I450" s="218"/>
      <c r="J450" s="214"/>
      <c r="K450" s="214"/>
      <c r="L450" s="219"/>
      <c r="M450" s="220"/>
      <c r="N450" s="221"/>
      <c r="O450" s="221"/>
      <c r="P450" s="221"/>
      <c r="Q450" s="221"/>
      <c r="R450" s="221"/>
      <c r="S450" s="221"/>
      <c r="T450" s="222"/>
      <c r="AT450" s="223" t="s">
        <v>301</v>
      </c>
      <c r="AU450" s="223" t="s">
        <v>120</v>
      </c>
      <c r="AV450" s="14" t="s">
        <v>120</v>
      </c>
      <c r="AW450" s="14" t="s">
        <v>32</v>
      </c>
      <c r="AX450" s="14" t="s">
        <v>77</v>
      </c>
      <c r="AY450" s="223" t="s">
        <v>292</v>
      </c>
    </row>
    <row r="451" spans="1:65" s="14" customFormat="1" ht="11.25">
      <c r="B451" s="213"/>
      <c r="C451" s="214"/>
      <c r="D451" s="204" t="s">
        <v>301</v>
      </c>
      <c r="E451" s="215" t="s">
        <v>1</v>
      </c>
      <c r="F451" s="216" t="s">
        <v>2282</v>
      </c>
      <c r="G451" s="214"/>
      <c r="H451" s="217">
        <v>1</v>
      </c>
      <c r="I451" s="218"/>
      <c r="J451" s="214"/>
      <c r="K451" s="214"/>
      <c r="L451" s="219"/>
      <c r="M451" s="220"/>
      <c r="N451" s="221"/>
      <c r="O451" s="221"/>
      <c r="P451" s="221"/>
      <c r="Q451" s="221"/>
      <c r="R451" s="221"/>
      <c r="S451" s="221"/>
      <c r="T451" s="222"/>
      <c r="AT451" s="223" t="s">
        <v>301</v>
      </c>
      <c r="AU451" s="223" t="s">
        <v>120</v>
      </c>
      <c r="AV451" s="14" t="s">
        <v>120</v>
      </c>
      <c r="AW451" s="14" t="s">
        <v>32</v>
      </c>
      <c r="AX451" s="14" t="s">
        <v>77</v>
      </c>
      <c r="AY451" s="223" t="s">
        <v>292</v>
      </c>
    </row>
    <row r="452" spans="1:65" s="14" customFormat="1" ht="11.25">
      <c r="B452" s="213"/>
      <c r="C452" s="214"/>
      <c r="D452" s="204" t="s">
        <v>301</v>
      </c>
      <c r="E452" s="215" t="s">
        <v>1</v>
      </c>
      <c r="F452" s="216" t="s">
        <v>2283</v>
      </c>
      <c r="G452" s="214"/>
      <c r="H452" s="217">
        <v>1</v>
      </c>
      <c r="I452" s="218"/>
      <c r="J452" s="214"/>
      <c r="K452" s="214"/>
      <c r="L452" s="219"/>
      <c r="M452" s="220"/>
      <c r="N452" s="221"/>
      <c r="O452" s="221"/>
      <c r="P452" s="221"/>
      <c r="Q452" s="221"/>
      <c r="R452" s="221"/>
      <c r="S452" s="221"/>
      <c r="T452" s="222"/>
      <c r="AT452" s="223" t="s">
        <v>301</v>
      </c>
      <c r="AU452" s="223" t="s">
        <v>120</v>
      </c>
      <c r="AV452" s="14" t="s">
        <v>120</v>
      </c>
      <c r="AW452" s="14" t="s">
        <v>32</v>
      </c>
      <c r="AX452" s="14" t="s">
        <v>77</v>
      </c>
      <c r="AY452" s="223" t="s">
        <v>292</v>
      </c>
    </row>
    <row r="453" spans="1:65" s="15" customFormat="1" ht="11.25">
      <c r="B453" s="224"/>
      <c r="C453" s="225"/>
      <c r="D453" s="204" t="s">
        <v>301</v>
      </c>
      <c r="E453" s="226" t="s">
        <v>1</v>
      </c>
      <c r="F453" s="227" t="s">
        <v>304</v>
      </c>
      <c r="G453" s="225"/>
      <c r="H453" s="228">
        <v>24</v>
      </c>
      <c r="I453" s="229"/>
      <c r="J453" s="225"/>
      <c r="K453" s="225"/>
      <c r="L453" s="230"/>
      <c r="M453" s="231"/>
      <c r="N453" s="232"/>
      <c r="O453" s="232"/>
      <c r="P453" s="232"/>
      <c r="Q453" s="232"/>
      <c r="R453" s="232"/>
      <c r="S453" s="232"/>
      <c r="T453" s="233"/>
      <c r="AT453" s="234" t="s">
        <v>301</v>
      </c>
      <c r="AU453" s="234" t="s">
        <v>120</v>
      </c>
      <c r="AV453" s="15" t="s">
        <v>299</v>
      </c>
      <c r="AW453" s="15" t="s">
        <v>32</v>
      </c>
      <c r="AX453" s="15" t="s">
        <v>85</v>
      </c>
      <c r="AY453" s="234" t="s">
        <v>292</v>
      </c>
    </row>
    <row r="454" spans="1:65" s="2" customFormat="1" ht="55.5" customHeight="1">
      <c r="A454" s="35"/>
      <c r="B454" s="36"/>
      <c r="C454" s="246" t="s">
        <v>1545</v>
      </c>
      <c r="D454" s="246" t="s">
        <v>626</v>
      </c>
      <c r="E454" s="247" t="s">
        <v>3464</v>
      </c>
      <c r="F454" s="248" t="s">
        <v>3465</v>
      </c>
      <c r="G454" s="249" t="s">
        <v>581</v>
      </c>
      <c r="H454" s="250">
        <v>3</v>
      </c>
      <c r="I454" s="251"/>
      <c r="J454" s="252">
        <f>ROUND(I454*H454,2)</f>
        <v>0</v>
      </c>
      <c r="K454" s="248" t="s">
        <v>1</v>
      </c>
      <c r="L454" s="253"/>
      <c r="M454" s="254" t="s">
        <v>1</v>
      </c>
      <c r="N454" s="255" t="s">
        <v>43</v>
      </c>
      <c r="O454" s="72"/>
      <c r="P454" s="198">
        <f>O454*H454</f>
        <v>0</v>
      </c>
      <c r="Q454" s="198">
        <v>0</v>
      </c>
      <c r="R454" s="198">
        <f>Q454*H454</f>
        <v>0</v>
      </c>
      <c r="S454" s="198">
        <v>0</v>
      </c>
      <c r="T454" s="199">
        <f>S454*H454</f>
        <v>0</v>
      </c>
      <c r="U454" s="35"/>
      <c r="V454" s="35"/>
      <c r="W454" s="35"/>
      <c r="X454" s="35"/>
      <c r="Y454" s="35"/>
      <c r="Z454" s="35"/>
      <c r="AA454" s="35"/>
      <c r="AB454" s="35"/>
      <c r="AC454" s="35"/>
      <c r="AD454" s="35"/>
      <c r="AE454" s="35"/>
      <c r="AR454" s="200" t="s">
        <v>573</v>
      </c>
      <c r="AT454" s="200" t="s">
        <v>626</v>
      </c>
      <c r="AU454" s="200" t="s">
        <v>120</v>
      </c>
      <c r="AY454" s="18" t="s">
        <v>292</v>
      </c>
      <c r="BE454" s="201">
        <f>IF(N454="základní",J454,0)</f>
        <v>0</v>
      </c>
      <c r="BF454" s="201">
        <f>IF(N454="snížená",J454,0)</f>
        <v>0</v>
      </c>
      <c r="BG454" s="201">
        <f>IF(N454="zákl. přenesená",J454,0)</f>
        <v>0</v>
      </c>
      <c r="BH454" s="201">
        <f>IF(N454="sníž. přenesená",J454,0)</f>
        <v>0</v>
      </c>
      <c r="BI454" s="201">
        <f>IF(N454="nulová",J454,0)</f>
        <v>0</v>
      </c>
      <c r="BJ454" s="18" t="s">
        <v>120</v>
      </c>
      <c r="BK454" s="201">
        <f>ROUND(I454*H454,2)</f>
        <v>0</v>
      </c>
      <c r="BL454" s="18" t="s">
        <v>438</v>
      </c>
      <c r="BM454" s="200" t="s">
        <v>3466</v>
      </c>
    </row>
    <row r="455" spans="1:65" s="13" customFormat="1" ht="11.25">
      <c r="B455" s="202"/>
      <c r="C455" s="203"/>
      <c r="D455" s="204" t="s">
        <v>301</v>
      </c>
      <c r="E455" s="205" t="s">
        <v>1</v>
      </c>
      <c r="F455" s="206" t="s">
        <v>2327</v>
      </c>
      <c r="G455" s="203"/>
      <c r="H455" s="205" t="s">
        <v>1</v>
      </c>
      <c r="I455" s="207"/>
      <c r="J455" s="203"/>
      <c r="K455" s="203"/>
      <c r="L455" s="208"/>
      <c r="M455" s="209"/>
      <c r="N455" s="210"/>
      <c r="O455" s="210"/>
      <c r="P455" s="210"/>
      <c r="Q455" s="210"/>
      <c r="R455" s="210"/>
      <c r="S455" s="210"/>
      <c r="T455" s="211"/>
      <c r="AT455" s="212" t="s">
        <v>301</v>
      </c>
      <c r="AU455" s="212" t="s">
        <v>120</v>
      </c>
      <c r="AV455" s="13" t="s">
        <v>85</v>
      </c>
      <c r="AW455" s="13" t="s">
        <v>32</v>
      </c>
      <c r="AX455" s="13" t="s">
        <v>77</v>
      </c>
      <c r="AY455" s="212" t="s">
        <v>292</v>
      </c>
    </row>
    <row r="456" spans="1:65" s="14" customFormat="1" ht="11.25">
      <c r="B456" s="213"/>
      <c r="C456" s="214"/>
      <c r="D456" s="204" t="s">
        <v>301</v>
      </c>
      <c r="E456" s="215" t="s">
        <v>1</v>
      </c>
      <c r="F456" s="216" t="s">
        <v>2294</v>
      </c>
      <c r="G456" s="214"/>
      <c r="H456" s="217">
        <v>1</v>
      </c>
      <c r="I456" s="218"/>
      <c r="J456" s="214"/>
      <c r="K456" s="214"/>
      <c r="L456" s="219"/>
      <c r="M456" s="220"/>
      <c r="N456" s="221"/>
      <c r="O456" s="221"/>
      <c r="P456" s="221"/>
      <c r="Q456" s="221"/>
      <c r="R456" s="221"/>
      <c r="S456" s="221"/>
      <c r="T456" s="222"/>
      <c r="AT456" s="223" t="s">
        <v>301</v>
      </c>
      <c r="AU456" s="223" t="s">
        <v>120</v>
      </c>
      <c r="AV456" s="14" t="s">
        <v>120</v>
      </c>
      <c r="AW456" s="14" t="s">
        <v>32</v>
      </c>
      <c r="AX456" s="14" t="s">
        <v>77</v>
      </c>
      <c r="AY456" s="223" t="s">
        <v>292</v>
      </c>
    </row>
    <row r="457" spans="1:65" s="14" customFormat="1" ht="11.25">
      <c r="B457" s="213"/>
      <c r="C457" s="214"/>
      <c r="D457" s="204" t="s">
        <v>301</v>
      </c>
      <c r="E457" s="215" t="s">
        <v>1</v>
      </c>
      <c r="F457" s="216" t="s">
        <v>2295</v>
      </c>
      <c r="G457" s="214"/>
      <c r="H457" s="217">
        <v>1</v>
      </c>
      <c r="I457" s="218"/>
      <c r="J457" s="214"/>
      <c r="K457" s="214"/>
      <c r="L457" s="219"/>
      <c r="M457" s="220"/>
      <c r="N457" s="221"/>
      <c r="O457" s="221"/>
      <c r="P457" s="221"/>
      <c r="Q457" s="221"/>
      <c r="R457" s="221"/>
      <c r="S457" s="221"/>
      <c r="T457" s="222"/>
      <c r="AT457" s="223" t="s">
        <v>301</v>
      </c>
      <c r="AU457" s="223" t="s">
        <v>120</v>
      </c>
      <c r="AV457" s="14" t="s">
        <v>120</v>
      </c>
      <c r="AW457" s="14" t="s">
        <v>32</v>
      </c>
      <c r="AX457" s="14" t="s">
        <v>77</v>
      </c>
      <c r="AY457" s="223" t="s">
        <v>292</v>
      </c>
    </row>
    <row r="458" spans="1:65" s="14" customFormat="1" ht="11.25">
      <c r="B458" s="213"/>
      <c r="C458" s="214"/>
      <c r="D458" s="204" t="s">
        <v>301</v>
      </c>
      <c r="E458" s="215" t="s">
        <v>1</v>
      </c>
      <c r="F458" s="216" t="s">
        <v>2296</v>
      </c>
      <c r="G458" s="214"/>
      <c r="H458" s="217">
        <v>1</v>
      </c>
      <c r="I458" s="218"/>
      <c r="J458" s="214"/>
      <c r="K458" s="214"/>
      <c r="L458" s="219"/>
      <c r="M458" s="220"/>
      <c r="N458" s="221"/>
      <c r="O458" s="221"/>
      <c r="P458" s="221"/>
      <c r="Q458" s="221"/>
      <c r="R458" s="221"/>
      <c r="S458" s="221"/>
      <c r="T458" s="222"/>
      <c r="AT458" s="223" t="s">
        <v>301</v>
      </c>
      <c r="AU458" s="223" t="s">
        <v>120</v>
      </c>
      <c r="AV458" s="14" t="s">
        <v>120</v>
      </c>
      <c r="AW458" s="14" t="s">
        <v>32</v>
      </c>
      <c r="AX458" s="14" t="s">
        <v>77</v>
      </c>
      <c r="AY458" s="223" t="s">
        <v>292</v>
      </c>
    </row>
    <row r="459" spans="1:65" s="15" customFormat="1" ht="11.25">
      <c r="B459" s="224"/>
      <c r="C459" s="225"/>
      <c r="D459" s="204" t="s">
        <v>301</v>
      </c>
      <c r="E459" s="226" t="s">
        <v>1</v>
      </c>
      <c r="F459" s="227" t="s">
        <v>304</v>
      </c>
      <c r="G459" s="225"/>
      <c r="H459" s="228">
        <v>3</v>
      </c>
      <c r="I459" s="229"/>
      <c r="J459" s="225"/>
      <c r="K459" s="225"/>
      <c r="L459" s="230"/>
      <c r="M459" s="231"/>
      <c r="N459" s="232"/>
      <c r="O459" s="232"/>
      <c r="P459" s="232"/>
      <c r="Q459" s="232"/>
      <c r="R459" s="232"/>
      <c r="S459" s="232"/>
      <c r="T459" s="233"/>
      <c r="AT459" s="234" t="s">
        <v>301</v>
      </c>
      <c r="AU459" s="234" t="s">
        <v>120</v>
      </c>
      <c r="AV459" s="15" t="s">
        <v>299</v>
      </c>
      <c r="AW459" s="15" t="s">
        <v>32</v>
      </c>
      <c r="AX459" s="15" t="s">
        <v>85</v>
      </c>
      <c r="AY459" s="234" t="s">
        <v>292</v>
      </c>
    </row>
    <row r="460" spans="1:65" s="2" customFormat="1" ht="62.65" customHeight="1">
      <c r="A460" s="35"/>
      <c r="B460" s="36"/>
      <c r="C460" s="246" t="s">
        <v>1549</v>
      </c>
      <c r="D460" s="246" t="s">
        <v>626</v>
      </c>
      <c r="E460" s="247" t="s">
        <v>3467</v>
      </c>
      <c r="F460" s="248" t="s">
        <v>3468</v>
      </c>
      <c r="G460" s="249" t="s">
        <v>581</v>
      </c>
      <c r="H460" s="250">
        <v>4</v>
      </c>
      <c r="I460" s="251"/>
      <c r="J460" s="252">
        <f>ROUND(I460*H460,2)</f>
        <v>0</v>
      </c>
      <c r="K460" s="248" t="s">
        <v>1</v>
      </c>
      <c r="L460" s="253"/>
      <c r="M460" s="254" t="s">
        <v>1</v>
      </c>
      <c r="N460" s="255" t="s">
        <v>43</v>
      </c>
      <c r="O460" s="72"/>
      <c r="P460" s="198">
        <f>O460*H460</f>
        <v>0</v>
      </c>
      <c r="Q460" s="198">
        <v>0</v>
      </c>
      <c r="R460" s="198">
        <f>Q460*H460</f>
        <v>0</v>
      </c>
      <c r="S460" s="198">
        <v>0</v>
      </c>
      <c r="T460" s="199">
        <f>S460*H460</f>
        <v>0</v>
      </c>
      <c r="U460" s="35"/>
      <c r="V460" s="35"/>
      <c r="W460" s="35"/>
      <c r="X460" s="35"/>
      <c r="Y460" s="35"/>
      <c r="Z460" s="35"/>
      <c r="AA460" s="35"/>
      <c r="AB460" s="35"/>
      <c r="AC460" s="35"/>
      <c r="AD460" s="35"/>
      <c r="AE460" s="35"/>
      <c r="AR460" s="200" t="s">
        <v>573</v>
      </c>
      <c r="AT460" s="200" t="s">
        <v>626</v>
      </c>
      <c r="AU460" s="200" t="s">
        <v>120</v>
      </c>
      <c r="AY460" s="18" t="s">
        <v>292</v>
      </c>
      <c r="BE460" s="201">
        <f>IF(N460="základní",J460,0)</f>
        <v>0</v>
      </c>
      <c r="BF460" s="201">
        <f>IF(N460="snížená",J460,0)</f>
        <v>0</v>
      </c>
      <c r="BG460" s="201">
        <f>IF(N460="zákl. přenesená",J460,0)</f>
        <v>0</v>
      </c>
      <c r="BH460" s="201">
        <f>IF(N460="sníž. přenesená",J460,0)</f>
        <v>0</v>
      </c>
      <c r="BI460" s="201">
        <f>IF(N460="nulová",J460,0)</f>
        <v>0</v>
      </c>
      <c r="BJ460" s="18" t="s">
        <v>120</v>
      </c>
      <c r="BK460" s="201">
        <f>ROUND(I460*H460,2)</f>
        <v>0</v>
      </c>
      <c r="BL460" s="18" t="s">
        <v>438</v>
      </c>
      <c r="BM460" s="200" t="s">
        <v>3469</v>
      </c>
    </row>
    <row r="461" spans="1:65" s="13" customFormat="1" ht="11.25">
      <c r="B461" s="202"/>
      <c r="C461" s="203"/>
      <c r="D461" s="204" t="s">
        <v>301</v>
      </c>
      <c r="E461" s="205" t="s">
        <v>1</v>
      </c>
      <c r="F461" s="206" t="s">
        <v>2326</v>
      </c>
      <c r="G461" s="203"/>
      <c r="H461" s="205" t="s">
        <v>1</v>
      </c>
      <c r="I461" s="207"/>
      <c r="J461" s="203"/>
      <c r="K461" s="203"/>
      <c r="L461" s="208"/>
      <c r="M461" s="209"/>
      <c r="N461" s="210"/>
      <c r="O461" s="210"/>
      <c r="P461" s="210"/>
      <c r="Q461" s="210"/>
      <c r="R461" s="210"/>
      <c r="S461" s="210"/>
      <c r="T461" s="211"/>
      <c r="AT461" s="212" t="s">
        <v>301</v>
      </c>
      <c r="AU461" s="212" t="s">
        <v>120</v>
      </c>
      <c r="AV461" s="13" t="s">
        <v>85</v>
      </c>
      <c r="AW461" s="13" t="s">
        <v>32</v>
      </c>
      <c r="AX461" s="13" t="s">
        <v>77</v>
      </c>
      <c r="AY461" s="212" t="s">
        <v>292</v>
      </c>
    </row>
    <row r="462" spans="1:65" s="14" customFormat="1" ht="11.25">
      <c r="B462" s="213"/>
      <c r="C462" s="214"/>
      <c r="D462" s="204" t="s">
        <v>301</v>
      </c>
      <c r="E462" s="215" t="s">
        <v>1</v>
      </c>
      <c r="F462" s="216" t="s">
        <v>2285</v>
      </c>
      <c r="G462" s="214"/>
      <c r="H462" s="217">
        <v>1</v>
      </c>
      <c r="I462" s="218"/>
      <c r="J462" s="214"/>
      <c r="K462" s="214"/>
      <c r="L462" s="219"/>
      <c r="M462" s="220"/>
      <c r="N462" s="221"/>
      <c r="O462" s="221"/>
      <c r="P462" s="221"/>
      <c r="Q462" s="221"/>
      <c r="R462" s="221"/>
      <c r="S462" s="221"/>
      <c r="T462" s="222"/>
      <c r="AT462" s="223" t="s">
        <v>301</v>
      </c>
      <c r="AU462" s="223" t="s">
        <v>120</v>
      </c>
      <c r="AV462" s="14" t="s">
        <v>120</v>
      </c>
      <c r="AW462" s="14" t="s">
        <v>32</v>
      </c>
      <c r="AX462" s="14" t="s">
        <v>77</v>
      </c>
      <c r="AY462" s="223" t="s">
        <v>292</v>
      </c>
    </row>
    <row r="463" spans="1:65" s="14" customFormat="1" ht="11.25">
      <c r="B463" s="213"/>
      <c r="C463" s="214"/>
      <c r="D463" s="204" t="s">
        <v>301</v>
      </c>
      <c r="E463" s="215" t="s">
        <v>1</v>
      </c>
      <c r="F463" s="216" t="s">
        <v>2286</v>
      </c>
      <c r="G463" s="214"/>
      <c r="H463" s="217">
        <v>1</v>
      </c>
      <c r="I463" s="218"/>
      <c r="J463" s="214"/>
      <c r="K463" s="214"/>
      <c r="L463" s="219"/>
      <c r="M463" s="220"/>
      <c r="N463" s="221"/>
      <c r="O463" s="221"/>
      <c r="P463" s="221"/>
      <c r="Q463" s="221"/>
      <c r="R463" s="221"/>
      <c r="S463" s="221"/>
      <c r="T463" s="222"/>
      <c r="AT463" s="223" t="s">
        <v>301</v>
      </c>
      <c r="AU463" s="223" t="s">
        <v>120</v>
      </c>
      <c r="AV463" s="14" t="s">
        <v>120</v>
      </c>
      <c r="AW463" s="14" t="s">
        <v>32</v>
      </c>
      <c r="AX463" s="14" t="s">
        <v>77</v>
      </c>
      <c r="AY463" s="223" t="s">
        <v>292</v>
      </c>
    </row>
    <row r="464" spans="1:65" s="14" customFormat="1" ht="11.25">
      <c r="B464" s="213"/>
      <c r="C464" s="214"/>
      <c r="D464" s="204" t="s">
        <v>301</v>
      </c>
      <c r="E464" s="215" t="s">
        <v>1</v>
      </c>
      <c r="F464" s="216" t="s">
        <v>2287</v>
      </c>
      <c r="G464" s="214"/>
      <c r="H464" s="217">
        <v>1</v>
      </c>
      <c r="I464" s="218"/>
      <c r="J464" s="214"/>
      <c r="K464" s="214"/>
      <c r="L464" s="219"/>
      <c r="M464" s="220"/>
      <c r="N464" s="221"/>
      <c r="O464" s="221"/>
      <c r="P464" s="221"/>
      <c r="Q464" s="221"/>
      <c r="R464" s="221"/>
      <c r="S464" s="221"/>
      <c r="T464" s="222"/>
      <c r="AT464" s="223" t="s">
        <v>301</v>
      </c>
      <c r="AU464" s="223" t="s">
        <v>120</v>
      </c>
      <c r="AV464" s="14" t="s">
        <v>120</v>
      </c>
      <c r="AW464" s="14" t="s">
        <v>32</v>
      </c>
      <c r="AX464" s="14" t="s">
        <v>77</v>
      </c>
      <c r="AY464" s="223" t="s">
        <v>292</v>
      </c>
    </row>
    <row r="465" spans="1:65" s="14" customFormat="1" ht="11.25">
      <c r="B465" s="213"/>
      <c r="C465" s="214"/>
      <c r="D465" s="204" t="s">
        <v>301</v>
      </c>
      <c r="E465" s="215" t="s">
        <v>1</v>
      </c>
      <c r="F465" s="216" t="s">
        <v>2288</v>
      </c>
      <c r="G465" s="214"/>
      <c r="H465" s="217">
        <v>1</v>
      </c>
      <c r="I465" s="218"/>
      <c r="J465" s="214"/>
      <c r="K465" s="214"/>
      <c r="L465" s="219"/>
      <c r="M465" s="220"/>
      <c r="N465" s="221"/>
      <c r="O465" s="221"/>
      <c r="P465" s="221"/>
      <c r="Q465" s="221"/>
      <c r="R465" s="221"/>
      <c r="S465" s="221"/>
      <c r="T465" s="222"/>
      <c r="AT465" s="223" t="s">
        <v>301</v>
      </c>
      <c r="AU465" s="223" t="s">
        <v>120</v>
      </c>
      <c r="AV465" s="14" t="s">
        <v>120</v>
      </c>
      <c r="AW465" s="14" t="s">
        <v>32</v>
      </c>
      <c r="AX465" s="14" t="s">
        <v>77</v>
      </c>
      <c r="AY465" s="223" t="s">
        <v>292</v>
      </c>
    </row>
    <row r="466" spans="1:65" s="15" customFormat="1" ht="11.25">
      <c r="B466" s="224"/>
      <c r="C466" s="225"/>
      <c r="D466" s="204" t="s">
        <v>301</v>
      </c>
      <c r="E466" s="226" t="s">
        <v>1</v>
      </c>
      <c r="F466" s="227" t="s">
        <v>304</v>
      </c>
      <c r="G466" s="225"/>
      <c r="H466" s="228">
        <v>4</v>
      </c>
      <c r="I466" s="229"/>
      <c r="J466" s="225"/>
      <c r="K466" s="225"/>
      <c r="L466" s="230"/>
      <c r="M466" s="231"/>
      <c r="N466" s="232"/>
      <c r="O466" s="232"/>
      <c r="P466" s="232"/>
      <c r="Q466" s="232"/>
      <c r="R466" s="232"/>
      <c r="S466" s="232"/>
      <c r="T466" s="233"/>
      <c r="AT466" s="234" t="s">
        <v>301</v>
      </c>
      <c r="AU466" s="234" t="s">
        <v>120</v>
      </c>
      <c r="AV466" s="15" t="s">
        <v>299</v>
      </c>
      <c r="AW466" s="15" t="s">
        <v>32</v>
      </c>
      <c r="AX466" s="15" t="s">
        <v>85</v>
      </c>
      <c r="AY466" s="234" t="s">
        <v>292</v>
      </c>
    </row>
    <row r="467" spans="1:65" s="2" customFormat="1" ht="49.15" customHeight="1">
      <c r="A467" s="35"/>
      <c r="B467" s="36"/>
      <c r="C467" s="246" t="s">
        <v>1559</v>
      </c>
      <c r="D467" s="246" t="s">
        <v>626</v>
      </c>
      <c r="E467" s="247" t="s">
        <v>3470</v>
      </c>
      <c r="F467" s="248" t="s">
        <v>3471</v>
      </c>
      <c r="G467" s="249" t="s">
        <v>581</v>
      </c>
      <c r="H467" s="250">
        <v>4</v>
      </c>
      <c r="I467" s="251"/>
      <c r="J467" s="252">
        <f>ROUND(I467*H467,2)</f>
        <v>0</v>
      </c>
      <c r="K467" s="248" t="s">
        <v>1</v>
      </c>
      <c r="L467" s="253"/>
      <c r="M467" s="254" t="s">
        <v>1</v>
      </c>
      <c r="N467" s="255" t="s">
        <v>43</v>
      </c>
      <c r="O467" s="72"/>
      <c r="P467" s="198">
        <f>O467*H467</f>
        <v>0</v>
      </c>
      <c r="Q467" s="198">
        <v>0</v>
      </c>
      <c r="R467" s="198">
        <f>Q467*H467</f>
        <v>0</v>
      </c>
      <c r="S467" s="198">
        <v>0</v>
      </c>
      <c r="T467" s="199">
        <f>S467*H467</f>
        <v>0</v>
      </c>
      <c r="U467" s="35"/>
      <c r="V467" s="35"/>
      <c r="W467" s="35"/>
      <c r="X467" s="35"/>
      <c r="Y467" s="35"/>
      <c r="Z467" s="35"/>
      <c r="AA467" s="35"/>
      <c r="AB467" s="35"/>
      <c r="AC467" s="35"/>
      <c r="AD467" s="35"/>
      <c r="AE467" s="35"/>
      <c r="AR467" s="200" t="s">
        <v>573</v>
      </c>
      <c r="AT467" s="200" t="s">
        <v>626</v>
      </c>
      <c r="AU467" s="200" t="s">
        <v>120</v>
      </c>
      <c r="AY467" s="18" t="s">
        <v>292</v>
      </c>
      <c r="BE467" s="201">
        <f>IF(N467="základní",J467,0)</f>
        <v>0</v>
      </c>
      <c r="BF467" s="201">
        <f>IF(N467="snížená",J467,0)</f>
        <v>0</v>
      </c>
      <c r="BG467" s="201">
        <f>IF(N467="zákl. přenesená",J467,0)</f>
        <v>0</v>
      </c>
      <c r="BH467" s="201">
        <f>IF(N467="sníž. přenesená",J467,0)</f>
        <v>0</v>
      </c>
      <c r="BI467" s="201">
        <f>IF(N467="nulová",J467,0)</f>
        <v>0</v>
      </c>
      <c r="BJ467" s="18" t="s">
        <v>120</v>
      </c>
      <c r="BK467" s="201">
        <f>ROUND(I467*H467,2)</f>
        <v>0</v>
      </c>
      <c r="BL467" s="18" t="s">
        <v>438</v>
      </c>
      <c r="BM467" s="200" t="s">
        <v>3472</v>
      </c>
    </row>
    <row r="468" spans="1:65" s="13" customFormat="1" ht="11.25">
      <c r="B468" s="202"/>
      <c r="C468" s="203"/>
      <c r="D468" s="204" t="s">
        <v>301</v>
      </c>
      <c r="E468" s="205" t="s">
        <v>1</v>
      </c>
      <c r="F468" s="206" t="s">
        <v>2206</v>
      </c>
      <c r="G468" s="203"/>
      <c r="H468" s="205" t="s">
        <v>1</v>
      </c>
      <c r="I468" s="207"/>
      <c r="J468" s="203"/>
      <c r="K468" s="203"/>
      <c r="L468" s="208"/>
      <c r="M468" s="209"/>
      <c r="N468" s="210"/>
      <c r="O468" s="210"/>
      <c r="P468" s="210"/>
      <c r="Q468" s="210"/>
      <c r="R468" s="210"/>
      <c r="S468" s="210"/>
      <c r="T468" s="211"/>
      <c r="AT468" s="212" t="s">
        <v>301</v>
      </c>
      <c r="AU468" s="212" t="s">
        <v>120</v>
      </c>
      <c r="AV468" s="13" t="s">
        <v>85</v>
      </c>
      <c r="AW468" s="13" t="s">
        <v>32</v>
      </c>
      <c r="AX468" s="13" t="s">
        <v>77</v>
      </c>
      <c r="AY468" s="212" t="s">
        <v>292</v>
      </c>
    </row>
    <row r="469" spans="1:65" s="14" customFormat="1" ht="11.25">
      <c r="B469" s="213"/>
      <c r="C469" s="214"/>
      <c r="D469" s="204" t="s">
        <v>301</v>
      </c>
      <c r="E469" s="215" t="s">
        <v>1</v>
      </c>
      <c r="F469" s="216" t="s">
        <v>2207</v>
      </c>
      <c r="G469" s="214"/>
      <c r="H469" s="217">
        <v>1</v>
      </c>
      <c r="I469" s="218"/>
      <c r="J469" s="214"/>
      <c r="K469" s="214"/>
      <c r="L469" s="219"/>
      <c r="M469" s="220"/>
      <c r="N469" s="221"/>
      <c r="O469" s="221"/>
      <c r="P469" s="221"/>
      <c r="Q469" s="221"/>
      <c r="R469" s="221"/>
      <c r="S469" s="221"/>
      <c r="T469" s="222"/>
      <c r="AT469" s="223" t="s">
        <v>301</v>
      </c>
      <c r="AU469" s="223" t="s">
        <v>120</v>
      </c>
      <c r="AV469" s="14" t="s">
        <v>120</v>
      </c>
      <c r="AW469" s="14" t="s">
        <v>32</v>
      </c>
      <c r="AX469" s="14" t="s">
        <v>77</v>
      </c>
      <c r="AY469" s="223" t="s">
        <v>292</v>
      </c>
    </row>
    <row r="470" spans="1:65" s="14" customFormat="1" ht="11.25">
      <c r="B470" s="213"/>
      <c r="C470" s="214"/>
      <c r="D470" s="204" t="s">
        <v>301</v>
      </c>
      <c r="E470" s="215" t="s">
        <v>1</v>
      </c>
      <c r="F470" s="216" t="s">
        <v>2210</v>
      </c>
      <c r="G470" s="214"/>
      <c r="H470" s="217">
        <v>1</v>
      </c>
      <c r="I470" s="218"/>
      <c r="J470" s="214"/>
      <c r="K470" s="214"/>
      <c r="L470" s="219"/>
      <c r="M470" s="220"/>
      <c r="N470" s="221"/>
      <c r="O470" s="221"/>
      <c r="P470" s="221"/>
      <c r="Q470" s="221"/>
      <c r="R470" s="221"/>
      <c r="S470" s="221"/>
      <c r="T470" s="222"/>
      <c r="AT470" s="223" t="s">
        <v>301</v>
      </c>
      <c r="AU470" s="223" t="s">
        <v>120</v>
      </c>
      <c r="AV470" s="14" t="s">
        <v>120</v>
      </c>
      <c r="AW470" s="14" t="s">
        <v>32</v>
      </c>
      <c r="AX470" s="14" t="s">
        <v>77</v>
      </c>
      <c r="AY470" s="223" t="s">
        <v>292</v>
      </c>
    </row>
    <row r="471" spans="1:65" s="14" customFormat="1" ht="11.25">
      <c r="B471" s="213"/>
      <c r="C471" s="214"/>
      <c r="D471" s="204" t="s">
        <v>301</v>
      </c>
      <c r="E471" s="215" t="s">
        <v>1</v>
      </c>
      <c r="F471" s="216" t="s">
        <v>2211</v>
      </c>
      <c r="G471" s="214"/>
      <c r="H471" s="217">
        <v>2</v>
      </c>
      <c r="I471" s="218"/>
      <c r="J471" s="214"/>
      <c r="K471" s="214"/>
      <c r="L471" s="219"/>
      <c r="M471" s="220"/>
      <c r="N471" s="221"/>
      <c r="O471" s="221"/>
      <c r="P471" s="221"/>
      <c r="Q471" s="221"/>
      <c r="R471" s="221"/>
      <c r="S471" s="221"/>
      <c r="T471" s="222"/>
      <c r="AT471" s="223" t="s">
        <v>301</v>
      </c>
      <c r="AU471" s="223" t="s">
        <v>120</v>
      </c>
      <c r="AV471" s="14" t="s">
        <v>120</v>
      </c>
      <c r="AW471" s="14" t="s">
        <v>32</v>
      </c>
      <c r="AX471" s="14" t="s">
        <v>77</v>
      </c>
      <c r="AY471" s="223" t="s">
        <v>292</v>
      </c>
    </row>
    <row r="472" spans="1:65" s="15" customFormat="1" ht="11.25">
      <c r="B472" s="224"/>
      <c r="C472" s="225"/>
      <c r="D472" s="204" t="s">
        <v>301</v>
      </c>
      <c r="E472" s="226" t="s">
        <v>1</v>
      </c>
      <c r="F472" s="227" t="s">
        <v>304</v>
      </c>
      <c r="G472" s="225"/>
      <c r="H472" s="228">
        <v>4</v>
      </c>
      <c r="I472" s="229"/>
      <c r="J472" s="225"/>
      <c r="K472" s="225"/>
      <c r="L472" s="230"/>
      <c r="M472" s="231"/>
      <c r="N472" s="232"/>
      <c r="O472" s="232"/>
      <c r="P472" s="232"/>
      <c r="Q472" s="232"/>
      <c r="R472" s="232"/>
      <c r="S472" s="232"/>
      <c r="T472" s="233"/>
      <c r="AT472" s="234" t="s">
        <v>301</v>
      </c>
      <c r="AU472" s="234" t="s">
        <v>120</v>
      </c>
      <c r="AV472" s="15" t="s">
        <v>299</v>
      </c>
      <c r="AW472" s="15" t="s">
        <v>32</v>
      </c>
      <c r="AX472" s="15" t="s">
        <v>85</v>
      </c>
      <c r="AY472" s="234" t="s">
        <v>292</v>
      </c>
    </row>
    <row r="473" spans="1:65" s="2" customFormat="1" ht="49.15" customHeight="1">
      <c r="A473" s="35"/>
      <c r="B473" s="36"/>
      <c r="C473" s="246" t="s">
        <v>1563</v>
      </c>
      <c r="D473" s="246" t="s">
        <v>626</v>
      </c>
      <c r="E473" s="247" t="s">
        <v>3473</v>
      </c>
      <c r="F473" s="248" t="s">
        <v>3474</v>
      </c>
      <c r="G473" s="249" t="s">
        <v>581</v>
      </c>
      <c r="H473" s="250">
        <v>2</v>
      </c>
      <c r="I473" s="251"/>
      <c r="J473" s="252">
        <f>ROUND(I473*H473,2)</f>
        <v>0</v>
      </c>
      <c r="K473" s="248" t="s">
        <v>1</v>
      </c>
      <c r="L473" s="253"/>
      <c r="M473" s="254" t="s">
        <v>1</v>
      </c>
      <c r="N473" s="255" t="s">
        <v>43</v>
      </c>
      <c r="O473" s="72"/>
      <c r="P473" s="198">
        <f>O473*H473</f>
        <v>0</v>
      </c>
      <c r="Q473" s="198">
        <v>0</v>
      </c>
      <c r="R473" s="198">
        <f>Q473*H473</f>
        <v>0</v>
      </c>
      <c r="S473" s="198">
        <v>0</v>
      </c>
      <c r="T473" s="199">
        <f>S473*H473</f>
        <v>0</v>
      </c>
      <c r="U473" s="35"/>
      <c r="V473" s="35"/>
      <c r="W473" s="35"/>
      <c r="X473" s="35"/>
      <c r="Y473" s="35"/>
      <c r="Z473" s="35"/>
      <c r="AA473" s="35"/>
      <c r="AB473" s="35"/>
      <c r="AC473" s="35"/>
      <c r="AD473" s="35"/>
      <c r="AE473" s="35"/>
      <c r="AR473" s="200" t="s">
        <v>573</v>
      </c>
      <c r="AT473" s="200" t="s">
        <v>626</v>
      </c>
      <c r="AU473" s="200" t="s">
        <v>120</v>
      </c>
      <c r="AY473" s="18" t="s">
        <v>292</v>
      </c>
      <c r="BE473" s="201">
        <f>IF(N473="základní",J473,0)</f>
        <v>0</v>
      </c>
      <c r="BF473" s="201">
        <f>IF(N473="snížená",J473,0)</f>
        <v>0</v>
      </c>
      <c r="BG473" s="201">
        <f>IF(N473="zákl. přenesená",J473,0)</f>
        <v>0</v>
      </c>
      <c r="BH473" s="201">
        <f>IF(N473="sníž. přenesená",J473,0)</f>
        <v>0</v>
      </c>
      <c r="BI473" s="201">
        <f>IF(N473="nulová",J473,0)</f>
        <v>0</v>
      </c>
      <c r="BJ473" s="18" t="s">
        <v>120</v>
      </c>
      <c r="BK473" s="201">
        <f>ROUND(I473*H473,2)</f>
        <v>0</v>
      </c>
      <c r="BL473" s="18" t="s">
        <v>438</v>
      </c>
      <c r="BM473" s="200" t="s">
        <v>3475</v>
      </c>
    </row>
    <row r="474" spans="1:65" s="13" customFormat="1" ht="11.25">
      <c r="B474" s="202"/>
      <c r="C474" s="203"/>
      <c r="D474" s="204" t="s">
        <v>301</v>
      </c>
      <c r="E474" s="205" t="s">
        <v>1</v>
      </c>
      <c r="F474" s="206" t="s">
        <v>2206</v>
      </c>
      <c r="G474" s="203"/>
      <c r="H474" s="205" t="s">
        <v>1</v>
      </c>
      <c r="I474" s="207"/>
      <c r="J474" s="203"/>
      <c r="K474" s="203"/>
      <c r="L474" s="208"/>
      <c r="M474" s="209"/>
      <c r="N474" s="210"/>
      <c r="O474" s="210"/>
      <c r="P474" s="210"/>
      <c r="Q474" s="210"/>
      <c r="R474" s="210"/>
      <c r="S474" s="210"/>
      <c r="T474" s="211"/>
      <c r="AT474" s="212" t="s">
        <v>301</v>
      </c>
      <c r="AU474" s="212" t="s">
        <v>120</v>
      </c>
      <c r="AV474" s="13" t="s">
        <v>85</v>
      </c>
      <c r="AW474" s="13" t="s">
        <v>32</v>
      </c>
      <c r="AX474" s="13" t="s">
        <v>77</v>
      </c>
      <c r="AY474" s="212" t="s">
        <v>292</v>
      </c>
    </row>
    <row r="475" spans="1:65" s="14" customFormat="1" ht="11.25">
      <c r="B475" s="213"/>
      <c r="C475" s="214"/>
      <c r="D475" s="204" t="s">
        <v>301</v>
      </c>
      <c r="E475" s="215" t="s">
        <v>1</v>
      </c>
      <c r="F475" s="216" t="s">
        <v>2208</v>
      </c>
      <c r="G475" s="214"/>
      <c r="H475" s="217">
        <v>1</v>
      </c>
      <c r="I475" s="218"/>
      <c r="J475" s="214"/>
      <c r="K475" s="214"/>
      <c r="L475" s="219"/>
      <c r="M475" s="220"/>
      <c r="N475" s="221"/>
      <c r="O475" s="221"/>
      <c r="P475" s="221"/>
      <c r="Q475" s="221"/>
      <c r="R475" s="221"/>
      <c r="S475" s="221"/>
      <c r="T475" s="222"/>
      <c r="AT475" s="223" t="s">
        <v>301</v>
      </c>
      <c r="AU475" s="223" t="s">
        <v>120</v>
      </c>
      <c r="AV475" s="14" t="s">
        <v>120</v>
      </c>
      <c r="AW475" s="14" t="s">
        <v>32</v>
      </c>
      <c r="AX475" s="14" t="s">
        <v>77</v>
      </c>
      <c r="AY475" s="223" t="s">
        <v>292</v>
      </c>
    </row>
    <row r="476" spans="1:65" s="14" customFormat="1" ht="11.25">
      <c r="B476" s="213"/>
      <c r="C476" s="214"/>
      <c r="D476" s="204" t="s">
        <v>301</v>
      </c>
      <c r="E476" s="215" t="s">
        <v>1</v>
      </c>
      <c r="F476" s="216" t="s">
        <v>2209</v>
      </c>
      <c r="G476" s="214"/>
      <c r="H476" s="217">
        <v>1</v>
      </c>
      <c r="I476" s="218"/>
      <c r="J476" s="214"/>
      <c r="K476" s="214"/>
      <c r="L476" s="219"/>
      <c r="M476" s="220"/>
      <c r="N476" s="221"/>
      <c r="O476" s="221"/>
      <c r="P476" s="221"/>
      <c r="Q476" s="221"/>
      <c r="R476" s="221"/>
      <c r="S476" s="221"/>
      <c r="T476" s="222"/>
      <c r="AT476" s="223" t="s">
        <v>301</v>
      </c>
      <c r="AU476" s="223" t="s">
        <v>120</v>
      </c>
      <c r="AV476" s="14" t="s">
        <v>120</v>
      </c>
      <c r="AW476" s="14" t="s">
        <v>32</v>
      </c>
      <c r="AX476" s="14" t="s">
        <v>77</v>
      </c>
      <c r="AY476" s="223" t="s">
        <v>292</v>
      </c>
    </row>
    <row r="477" spans="1:65" s="15" customFormat="1" ht="11.25">
      <c r="B477" s="224"/>
      <c r="C477" s="225"/>
      <c r="D477" s="204" t="s">
        <v>301</v>
      </c>
      <c r="E477" s="226" t="s">
        <v>1</v>
      </c>
      <c r="F477" s="227" t="s">
        <v>304</v>
      </c>
      <c r="G477" s="225"/>
      <c r="H477" s="228">
        <v>2</v>
      </c>
      <c r="I477" s="229"/>
      <c r="J477" s="225"/>
      <c r="K477" s="225"/>
      <c r="L477" s="230"/>
      <c r="M477" s="231"/>
      <c r="N477" s="232"/>
      <c r="O477" s="232"/>
      <c r="P477" s="232"/>
      <c r="Q477" s="232"/>
      <c r="R477" s="232"/>
      <c r="S477" s="232"/>
      <c r="T477" s="233"/>
      <c r="AT477" s="234" t="s">
        <v>301</v>
      </c>
      <c r="AU477" s="234" t="s">
        <v>120</v>
      </c>
      <c r="AV477" s="15" t="s">
        <v>299</v>
      </c>
      <c r="AW477" s="15" t="s">
        <v>32</v>
      </c>
      <c r="AX477" s="15" t="s">
        <v>85</v>
      </c>
      <c r="AY477" s="234" t="s">
        <v>292</v>
      </c>
    </row>
    <row r="478" spans="1:65" s="2" customFormat="1" ht="49.15" customHeight="1">
      <c r="A478" s="35"/>
      <c r="B478" s="36"/>
      <c r="C478" s="246" t="s">
        <v>1567</v>
      </c>
      <c r="D478" s="246" t="s">
        <v>626</v>
      </c>
      <c r="E478" s="247" t="s">
        <v>3476</v>
      </c>
      <c r="F478" s="248" t="s">
        <v>3477</v>
      </c>
      <c r="G478" s="249" t="s">
        <v>581</v>
      </c>
      <c r="H478" s="250">
        <v>2</v>
      </c>
      <c r="I478" s="251"/>
      <c r="J478" s="252">
        <f>ROUND(I478*H478,2)</f>
        <v>0</v>
      </c>
      <c r="K478" s="248" t="s">
        <v>1</v>
      </c>
      <c r="L478" s="253"/>
      <c r="M478" s="254" t="s">
        <v>1</v>
      </c>
      <c r="N478" s="255" t="s">
        <v>43</v>
      </c>
      <c r="O478" s="72"/>
      <c r="P478" s="198">
        <f>O478*H478</f>
        <v>0</v>
      </c>
      <c r="Q478" s="198">
        <v>0</v>
      </c>
      <c r="R478" s="198">
        <f>Q478*H478</f>
        <v>0</v>
      </c>
      <c r="S478" s="198">
        <v>0</v>
      </c>
      <c r="T478" s="199">
        <f>S478*H478</f>
        <v>0</v>
      </c>
      <c r="U478" s="35"/>
      <c r="V478" s="35"/>
      <c r="W478" s="35"/>
      <c r="X478" s="35"/>
      <c r="Y478" s="35"/>
      <c r="Z478" s="35"/>
      <c r="AA478" s="35"/>
      <c r="AB478" s="35"/>
      <c r="AC478" s="35"/>
      <c r="AD478" s="35"/>
      <c r="AE478" s="35"/>
      <c r="AR478" s="200" t="s">
        <v>573</v>
      </c>
      <c r="AT478" s="200" t="s">
        <v>626</v>
      </c>
      <c r="AU478" s="200" t="s">
        <v>120</v>
      </c>
      <c r="AY478" s="18" t="s">
        <v>292</v>
      </c>
      <c r="BE478" s="201">
        <f>IF(N478="základní",J478,0)</f>
        <v>0</v>
      </c>
      <c r="BF478" s="201">
        <f>IF(N478="snížená",J478,0)</f>
        <v>0</v>
      </c>
      <c r="BG478" s="201">
        <f>IF(N478="zákl. přenesená",J478,0)</f>
        <v>0</v>
      </c>
      <c r="BH478" s="201">
        <f>IF(N478="sníž. přenesená",J478,0)</f>
        <v>0</v>
      </c>
      <c r="BI478" s="201">
        <f>IF(N478="nulová",J478,0)</f>
        <v>0</v>
      </c>
      <c r="BJ478" s="18" t="s">
        <v>120</v>
      </c>
      <c r="BK478" s="201">
        <f>ROUND(I478*H478,2)</f>
        <v>0</v>
      </c>
      <c r="BL478" s="18" t="s">
        <v>438</v>
      </c>
      <c r="BM478" s="200" t="s">
        <v>3478</v>
      </c>
    </row>
    <row r="479" spans="1:65" s="13" customFormat="1" ht="11.25">
      <c r="B479" s="202"/>
      <c r="C479" s="203"/>
      <c r="D479" s="204" t="s">
        <v>301</v>
      </c>
      <c r="E479" s="205" t="s">
        <v>1</v>
      </c>
      <c r="F479" s="206" t="s">
        <v>2212</v>
      </c>
      <c r="G479" s="203"/>
      <c r="H479" s="205" t="s">
        <v>1</v>
      </c>
      <c r="I479" s="207"/>
      <c r="J479" s="203"/>
      <c r="K479" s="203"/>
      <c r="L479" s="208"/>
      <c r="M479" s="209"/>
      <c r="N479" s="210"/>
      <c r="O479" s="210"/>
      <c r="P479" s="210"/>
      <c r="Q479" s="210"/>
      <c r="R479" s="210"/>
      <c r="S479" s="210"/>
      <c r="T479" s="211"/>
      <c r="AT479" s="212" t="s">
        <v>301</v>
      </c>
      <c r="AU479" s="212" t="s">
        <v>120</v>
      </c>
      <c r="AV479" s="13" t="s">
        <v>85</v>
      </c>
      <c r="AW479" s="13" t="s">
        <v>32</v>
      </c>
      <c r="AX479" s="13" t="s">
        <v>77</v>
      </c>
      <c r="AY479" s="212" t="s">
        <v>292</v>
      </c>
    </row>
    <row r="480" spans="1:65" s="14" customFormat="1" ht="11.25">
      <c r="B480" s="213"/>
      <c r="C480" s="214"/>
      <c r="D480" s="204" t="s">
        <v>301</v>
      </c>
      <c r="E480" s="215" t="s">
        <v>1</v>
      </c>
      <c r="F480" s="216" t="s">
        <v>2213</v>
      </c>
      <c r="G480" s="214"/>
      <c r="H480" s="217">
        <v>1</v>
      </c>
      <c r="I480" s="218"/>
      <c r="J480" s="214"/>
      <c r="K480" s="214"/>
      <c r="L480" s="219"/>
      <c r="M480" s="220"/>
      <c r="N480" s="221"/>
      <c r="O480" s="221"/>
      <c r="P480" s="221"/>
      <c r="Q480" s="221"/>
      <c r="R480" s="221"/>
      <c r="S480" s="221"/>
      <c r="T480" s="222"/>
      <c r="AT480" s="223" t="s">
        <v>301</v>
      </c>
      <c r="AU480" s="223" t="s">
        <v>120</v>
      </c>
      <c r="AV480" s="14" t="s">
        <v>120</v>
      </c>
      <c r="AW480" s="14" t="s">
        <v>32</v>
      </c>
      <c r="AX480" s="14" t="s">
        <v>77</v>
      </c>
      <c r="AY480" s="223" t="s">
        <v>292</v>
      </c>
    </row>
    <row r="481" spans="1:65" s="14" customFormat="1" ht="11.25">
      <c r="B481" s="213"/>
      <c r="C481" s="214"/>
      <c r="D481" s="204" t="s">
        <v>301</v>
      </c>
      <c r="E481" s="215" t="s">
        <v>1</v>
      </c>
      <c r="F481" s="216" t="s">
        <v>2218</v>
      </c>
      <c r="G481" s="214"/>
      <c r="H481" s="217">
        <v>1</v>
      </c>
      <c r="I481" s="218"/>
      <c r="J481" s="214"/>
      <c r="K481" s="214"/>
      <c r="L481" s="219"/>
      <c r="M481" s="220"/>
      <c r="N481" s="221"/>
      <c r="O481" s="221"/>
      <c r="P481" s="221"/>
      <c r="Q481" s="221"/>
      <c r="R481" s="221"/>
      <c r="S481" s="221"/>
      <c r="T481" s="222"/>
      <c r="AT481" s="223" t="s">
        <v>301</v>
      </c>
      <c r="AU481" s="223" t="s">
        <v>120</v>
      </c>
      <c r="AV481" s="14" t="s">
        <v>120</v>
      </c>
      <c r="AW481" s="14" t="s">
        <v>32</v>
      </c>
      <c r="AX481" s="14" t="s">
        <v>77</v>
      </c>
      <c r="AY481" s="223" t="s">
        <v>292</v>
      </c>
    </row>
    <row r="482" spans="1:65" s="15" customFormat="1" ht="11.25">
      <c r="B482" s="224"/>
      <c r="C482" s="225"/>
      <c r="D482" s="204" t="s">
        <v>301</v>
      </c>
      <c r="E482" s="226" t="s">
        <v>1</v>
      </c>
      <c r="F482" s="227" t="s">
        <v>304</v>
      </c>
      <c r="G482" s="225"/>
      <c r="H482" s="228">
        <v>2</v>
      </c>
      <c r="I482" s="229"/>
      <c r="J482" s="225"/>
      <c r="K482" s="225"/>
      <c r="L482" s="230"/>
      <c r="M482" s="231"/>
      <c r="N482" s="232"/>
      <c r="O482" s="232"/>
      <c r="P482" s="232"/>
      <c r="Q482" s="232"/>
      <c r="R482" s="232"/>
      <c r="S482" s="232"/>
      <c r="T482" s="233"/>
      <c r="AT482" s="234" t="s">
        <v>301</v>
      </c>
      <c r="AU482" s="234" t="s">
        <v>120</v>
      </c>
      <c r="AV482" s="15" t="s">
        <v>299</v>
      </c>
      <c r="AW482" s="15" t="s">
        <v>32</v>
      </c>
      <c r="AX482" s="15" t="s">
        <v>85</v>
      </c>
      <c r="AY482" s="234" t="s">
        <v>292</v>
      </c>
    </row>
    <row r="483" spans="1:65" s="2" customFormat="1" ht="49.15" customHeight="1">
      <c r="A483" s="35"/>
      <c r="B483" s="36"/>
      <c r="C483" s="246" t="s">
        <v>1572</v>
      </c>
      <c r="D483" s="246" t="s">
        <v>626</v>
      </c>
      <c r="E483" s="247" t="s">
        <v>3479</v>
      </c>
      <c r="F483" s="248" t="s">
        <v>3480</v>
      </c>
      <c r="G483" s="249" t="s">
        <v>581</v>
      </c>
      <c r="H483" s="250">
        <v>1</v>
      </c>
      <c r="I483" s="251"/>
      <c r="J483" s="252">
        <f>ROUND(I483*H483,2)</f>
        <v>0</v>
      </c>
      <c r="K483" s="248" t="s">
        <v>1</v>
      </c>
      <c r="L483" s="253"/>
      <c r="M483" s="254" t="s">
        <v>1</v>
      </c>
      <c r="N483" s="255" t="s">
        <v>43</v>
      </c>
      <c r="O483" s="72"/>
      <c r="P483" s="198">
        <f>O483*H483</f>
        <v>0</v>
      </c>
      <c r="Q483" s="198">
        <v>0</v>
      </c>
      <c r="R483" s="198">
        <f>Q483*H483</f>
        <v>0</v>
      </c>
      <c r="S483" s="198">
        <v>0</v>
      </c>
      <c r="T483" s="199">
        <f>S483*H483</f>
        <v>0</v>
      </c>
      <c r="U483" s="35"/>
      <c r="V483" s="35"/>
      <c r="W483" s="35"/>
      <c r="X483" s="35"/>
      <c r="Y483" s="35"/>
      <c r="Z483" s="35"/>
      <c r="AA483" s="35"/>
      <c r="AB483" s="35"/>
      <c r="AC483" s="35"/>
      <c r="AD483" s="35"/>
      <c r="AE483" s="35"/>
      <c r="AR483" s="200" t="s">
        <v>573</v>
      </c>
      <c r="AT483" s="200" t="s">
        <v>626</v>
      </c>
      <c r="AU483" s="200" t="s">
        <v>120</v>
      </c>
      <c r="AY483" s="18" t="s">
        <v>292</v>
      </c>
      <c r="BE483" s="201">
        <f>IF(N483="základní",J483,0)</f>
        <v>0</v>
      </c>
      <c r="BF483" s="201">
        <f>IF(N483="snížená",J483,0)</f>
        <v>0</v>
      </c>
      <c r="BG483" s="201">
        <f>IF(N483="zákl. přenesená",J483,0)</f>
        <v>0</v>
      </c>
      <c r="BH483" s="201">
        <f>IF(N483="sníž. přenesená",J483,0)</f>
        <v>0</v>
      </c>
      <c r="BI483" s="201">
        <f>IF(N483="nulová",J483,0)</f>
        <v>0</v>
      </c>
      <c r="BJ483" s="18" t="s">
        <v>120</v>
      </c>
      <c r="BK483" s="201">
        <f>ROUND(I483*H483,2)</f>
        <v>0</v>
      </c>
      <c r="BL483" s="18" t="s">
        <v>438</v>
      </c>
      <c r="BM483" s="200" t="s">
        <v>3481</v>
      </c>
    </row>
    <row r="484" spans="1:65" s="13" customFormat="1" ht="11.25">
      <c r="B484" s="202"/>
      <c r="C484" s="203"/>
      <c r="D484" s="204" t="s">
        <v>301</v>
      </c>
      <c r="E484" s="205" t="s">
        <v>1</v>
      </c>
      <c r="F484" s="206" t="s">
        <v>2212</v>
      </c>
      <c r="G484" s="203"/>
      <c r="H484" s="205" t="s">
        <v>1</v>
      </c>
      <c r="I484" s="207"/>
      <c r="J484" s="203"/>
      <c r="K484" s="203"/>
      <c r="L484" s="208"/>
      <c r="M484" s="209"/>
      <c r="N484" s="210"/>
      <c r="O484" s="210"/>
      <c r="P484" s="210"/>
      <c r="Q484" s="210"/>
      <c r="R484" s="210"/>
      <c r="S484" s="210"/>
      <c r="T484" s="211"/>
      <c r="AT484" s="212" t="s">
        <v>301</v>
      </c>
      <c r="AU484" s="212" t="s">
        <v>120</v>
      </c>
      <c r="AV484" s="13" t="s">
        <v>85</v>
      </c>
      <c r="AW484" s="13" t="s">
        <v>32</v>
      </c>
      <c r="AX484" s="13" t="s">
        <v>77</v>
      </c>
      <c r="AY484" s="212" t="s">
        <v>292</v>
      </c>
    </row>
    <row r="485" spans="1:65" s="14" customFormat="1" ht="11.25">
      <c r="B485" s="213"/>
      <c r="C485" s="214"/>
      <c r="D485" s="204" t="s">
        <v>301</v>
      </c>
      <c r="E485" s="215" t="s">
        <v>1</v>
      </c>
      <c r="F485" s="216" t="s">
        <v>2214</v>
      </c>
      <c r="G485" s="214"/>
      <c r="H485" s="217">
        <v>1</v>
      </c>
      <c r="I485" s="218"/>
      <c r="J485" s="214"/>
      <c r="K485" s="214"/>
      <c r="L485" s="219"/>
      <c r="M485" s="220"/>
      <c r="N485" s="221"/>
      <c r="O485" s="221"/>
      <c r="P485" s="221"/>
      <c r="Q485" s="221"/>
      <c r="R485" s="221"/>
      <c r="S485" s="221"/>
      <c r="T485" s="222"/>
      <c r="AT485" s="223" t="s">
        <v>301</v>
      </c>
      <c r="AU485" s="223" t="s">
        <v>120</v>
      </c>
      <c r="AV485" s="14" t="s">
        <v>120</v>
      </c>
      <c r="AW485" s="14" t="s">
        <v>32</v>
      </c>
      <c r="AX485" s="14" t="s">
        <v>77</v>
      </c>
      <c r="AY485" s="223" t="s">
        <v>292</v>
      </c>
    </row>
    <row r="486" spans="1:65" s="15" customFormat="1" ht="11.25">
      <c r="B486" s="224"/>
      <c r="C486" s="225"/>
      <c r="D486" s="204" t="s">
        <v>301</v>
      </c>
      <c r="E486" s="226" t="s">
        <v>1</v>
      </c>
      <c r="F486" s="227" t="s">
        <v>304</v>
      </c>
      <c r="G486" s="225"/>
      <c r="H486" s="228">
        <v>1</v>
      </c>
      <c r="I486" s="229"/>
      <c r="J486" s="225"/>
      <c r="K486" s="225"/>
      <c r="L486" s="230"/>
      <c r="M486" s="231"/>
      <c r="N486" s="232"/>
      <c r="O486" s="232"/>
      <c r="P486" s="232"/>
      <c r="Q486" s="232"/>
      <c r="R486" s="232"/>
      <c r="S486" s="232"/>
      <c r="T486" s="233"/>
      <c r="AT486" s="234" t="s">
        <v>301</v>
      </c>
      <c r="AU486" s="234" t="s">
        <v>120</v>
      </c>
      <c r="AV486" s="15" t="s">
        <v>299</v>
      </c>
      <c r="AW486" s="15" t="s">
        <v>32</v>
      </c>
      <c r="AX486" s="15" t="s">
        <v>85</v>
      </c>
      <c r="AY486" s="234" t="s">
        <v>292</v>
      </c>
    </row>
    <row r="487" spans="1:65" s="2" customFormat="1" ht="49.15" customHeight="1">
      <c r="A487" s="35"/>
      <c r="B487" s="36"/>
      <c r="C487" s="246" t="s">
        <v>1576</v>
      </c>
      <c r="D487" s="246" t="s">
        <v>626</v>
      </c>
      <c r="E487" s="247" t="s">
        <v>3482</v>
      </c>
      <c r="F487" s="248" t="s">
        <v>3483</v>
      </c>
      <c r="G487" s="249" t="s">
        <v>581</v>
      </c>
      <c r="H487" s="250">
        <v>3</v>
      </c>
      <c r="I487" s="251"/>
      <c r="J487" s="252">
        <f>ROUND(I487*H487,2)</f>
        <v>0</v>
      </c>
      <c r="K487" s="248" t="s">
        <v>1</v>
      </c>
      <c r="L487" s="253"/>
      <c r="M487" s="254" t="s">
        <v>1</v>
      </c>
      <c r="N487" s="255" t="s">
        <v>43</v>
      </c>
      <c r="O487" s="72"/>
      <c r="P487" s="198">
        <f>O487*H487</f>
        <v>0</v>
      </c>
      <c r="Q487" s="198">
        <v>0</v>
      </c>
      <c r="R487" s="198">
        <f>Q487*H487</f>
        <v>0</v>
      </c>
      <c r="S487" s="198">
        <v>0</v>
      </c>
      <c r="T487" s="199">
        <f>S487*H487</f>
        <v>0</v>
      </c>
      <c r="U487" s="35"/>
      <c r="V487" s="35"/>
      <c r="W487" s="35"/>
      <c r="X487" s="35"/>
      <c r="Y487" s="35"/>
      <c r="Z487" s="35"/>
      <c r="AA487" s="35"/>
      <c r="AB487" s="35"/>
      <c r="AC487" s="35"/>
      <c r="AD487" s="35"/>
      <c r="AE487" s="35"/>
      <c r="AR487" s="200" t="s">
        <v>573</v>
      </c>
      <c r="AT487" s="200" t="s">
        <v>626</v>
      </c>
      <c r="AU487" s="200" t="s">
        <v>120</v>
      </c>
      <c r="AY487" s="18" t="s">
        <v>292</v>
      </c>
      <c r="BE487" s="201">
        <f>IF(N487="základní",J487,0)</f>
        <v>0</v>
      </c>
      <c r="BF487" s="201">
        <f>IF(N487="snížená",J487,0)</f>
        <v>0</v>
      </c>
      <c r="BG487" s="201">
        <f>IF(N487="zákl. přenesená",J487,0)</f>
        <v>0</v>
      </c>
      <c r="BH487" s="201">
        <f>IF(N487="sníž. přenesená",J487,0)</f>
        <v>0</v>
      </c>
      <c r="BI487" s="201">
        <f>IF(N487="nulová",J487,0)</f>
        <v>0</v>
      </c>
      <c r="BJ487" s="18" t="s">
        <v>120</v>
      </c>
      <c r="BK487" s="201">
        <f>ROUND(I487*H487,2)</f>
        <v>0</v>
      </c>
      <c r="BL487" s="18" t="s">
        <v>438</v>
      </c>
      <c r="BM487" s="200" t="s">
        <v>3484</v>
      </c>
    </row>
    <row r="488" spans="1:65" s="13" customFormat="1" ht="11.25">
      <c r="B488" s="202"/>
      <c r="C488" s="203"/>
      <c r="D488" s="204" t="s">
        <v>301</v>
      </c>
      <c r="E488" s="205" t="s">
        <v>1</v>
      </c>
      <c r="F488" s="206" t="s">
        <v>2212</v>
      </c>
      <c r="G488" s="203"/>
      <c r="H488" s="205" t="s">
        <v>1</v>
      </c>
      <c r="I488" s="207"/>
      <c r="J488" s="203"/>
      <c r="K488" s="203"/>
      <c r="L488" s="208"/>
      <c r="M488" s="209"/>
      <c r="N488" s="210"/>
      <c r="O488" s="210"/>
      <c r="P488" s="210"/>
      <c r="Q488" s="210"/>
      <c r="R488" s="210"/>
      <c r="S488" s="210"/>
      <c r="T488" s="211"/>
      <c r="AT488" s="212" t="s">
        <v>301</v>
      </c>
      <c r="AU488" s="212" t="s">
        <v>120</v>
      </c>
      <c r="AV488" s="13" t="s">
        <v>85</v>
      </c>
      <c r="AW488" s="13" t="s">
        <v>32</v>
      </c>
      <c r="AX488" s="13" t="s">
        <v>77</v>
      </c>
      <c r="AY488" s="212" t="s">
        <v>292</v>
      </c>
    </row>
    <row r="489" spans="1:65" s="14" customFormat="1" ht="11.25">
      <c r="B489" s="213"/>
      <c r="C489" s="214"/>
      <c r="D489" s="204" t="s">
        <v>301</v>
      </c>
      <c r="E489" s="215" t="s">
        <v>1</v>
      </c>
      <c r="F489" s="216" t="s">
        <v>2215</v>
      </c>
      <c r="G489" s="214"/>
      <c r="H489" s="217">
        <v>1</v>
      </c>
      <c r="I489" s="218"/>
      <c r="J489" s="214"/>
      <c r="K489" s="214"/>
      <c r="L489" s="219"/>
      <c r="M489" s="220"/>
      <c r="N489" s="221"/>
      <c r="O489" s="221"/>
      <c r="P489" s="221"/>
      <c r="Q489" s="221"/>
      <c r="R489" s="221"/>
      <c r="S489" s="221"/>
      <c r="T489" s="222"/>
      <c r="AT489" s="223" t="s">
        <v>301</v>
      </c>
      <c r="AU489" s="223" t="s">
        <v>120</v>
      </c>
      <c r="AV489" s="14" t="s">
        <v>120</v>
      </c>
      <c r="AW489" s="14" t="s">
        <v>32</v>
      </c>
      <c r="AX489" s="14" t="s">
        <v>77</v>
      </c>
      <c r="AY489" s="223" t="s">
        <v>292</v>
      </c>
    </row>
    <row r="490" spans="1:65" s="14" customFormat="1" ht="11.25">
      <c r="B490" s="213"/>
      <c r="C490" s="214"/>
      <c r="D490" s="204" t="s">
        <v>301</v>
      </c>
      <c r="E490" s="215" t="s">
        <v>1</v>
      </c>
      <c r="F490" s="216" t="s">
        <v>2216</v>
      </c>
      <c r="G490" s="214"/>
      <c r="H490" s="217">
        <v>1</v>
      </c>
      <c r="I490" s="218"/>
      <c r="J490" s="214"/>
      <c r="K490" s="214"/>
      <c r="L490" s="219"/>
      <c r="M490" s="220"/>
      <c r="N490" s="221"/>
      <c r="O490" s="221"/>
      <c r="P490" s="221"/>
      <c r="Q490" s="221"/>
      <c r="R490" s="221"/>
      <c r="S490" s="221"/>
      <c r="T490" s="222"/>
      <c r="AT490" s="223" t="s">
        <v>301</v>
      </c>
      <c r="AU490" s="223" t="s">
        <v>120</v>
      </c>
      <c r="AV490" s="14" t="s">
        <v>120</v>
      </c>
      <c r="AW490" s="14" t="s">
        <v>32</v>
      </c>
      <c r="AX490" s="14" t="s">
        <v>77</v>
      </c>
      <c r="AY490" s="223" t="s">
        <v>292</v>
      </c>
    </row>
    <row r="491" spans="1:65" s="14" customFormat="1" ht="11.25">
      <c r="B491" s="213"/>
      <c r="C491" s="214"/>
      <c r="D491" s="204" t="s">
        <v>301</v>
      </c>
      <c r="E491" s="215" t="s">
        <v>1</v>
      </c>
      <c r="F491" s="216" t="s">
        <v>2217</v>
      </c>
      <c r="G491" s="214"/>
      <c r="H491" s="217">
        <v>1</v>
      </c>
      <c r="I491" s="218"/>
      <c r="J491" s="214"/>
      <c r="K491" s="214"/>
      <c r="L491" s="219"/>
      <c r="M491" s="220"/>
      <c r="N491" s="221"/>
      <c r="O491" s="221"/>
      <c r="P491" s="221"/>
      <c r="Q491" s="221"/>
      <c r="R491" s="221"/>
      <c r="S491" s="221"/>
      <c r="T491" s="222"/>
      <c r="AT491" s="223" t="s">
        <v>301</v>
      </c>
      <c r="AU491" s="223" t="s">
        <v>120</v>
      </c>
      <c r="AV491" s="14" t="s">
        <v>120</v>
      </c>
      <c r="AW491" s="14" t="s">
        <v>32</v>
      </c>
      <c r="AX491" s="14" t="s">
        <v>77</v>
      </c>
      <c r="AY491" s="223" t="s">
        <v>292</v>
      </c>
    </row>
    <row r="492" spans="1:65" s="15" customFormat="1" ht="11.25">
      <c r="B492" s="224"/>
      <c r="C492" s="225"/>
      <c r="D492" s="204" t="s">
        <v>301</v>
      </c>
      <c r="E492" s="226" t="s">
        <v>1</v>
      </c>
      <c r="F492" s="227" t="s">
        <v>304</v>
      </c>
      <c r="G492" s="225"/>
      <c r="H492" s="228">
        <v>3</v>
      </c>
      <c r="I492" s="229"/>
      <c r="J492" s="225"/>
      <c r="K492" s="225"/>
      <c r="L492" s="230"/>
      <c r="M492" s="231"/>
      <c r="N492" s="232"/>
      <c r="O492" s="232"/>
      <c r="P492" s="232"/>
      <c r="Q492" s="232"/>
      <c r="R492" s="232"/>
      <c r="S492" s="232"/>
      <c r="T492" s="233"/>
      <c r="AT492" s="234" t="s">
        <v>301</v>
      </c>
      <c r="AU492" s="234" t="s">
        <v>120</v>
      </c>
      <c r="AV492" s="15" t="s">
        <v>299</v>
      </c>
      <c r="AW492" s="15" t="s">
        <v>32</v>
      </c>
      <c r="AX492" s="15" t="s">
        <v>85</v>
      </c>
      <c r="AY492" s="234" t="s">
        <v>292</v>
      </c>
    </row>
    <row r="493" spans="1:65" s="2" customFormat="1" ht="49.15" customHeight="1">
      <c r="A493" s="35"/>
      <c r="B493" s="36"/>
      <c r="C493" s="246" t="s">
        <v>1581</v>
      </c>
      <c r="D493" s="246" t="s">
        <v>626</v>
      </c>
      <c r="E493" s="247" t="s">
        <v>3485</v>
      </c>
      <c r="F493" s="248" t="s">
        <v>3486</v>
      </c>
      <c r="G493" s="249" t="s">
        <v>581</v>
      </c>
      <c r="H493" s="250">
        <v>6</v>
      </c>
      <c r="I493" s="251"/>
      <c r="J493" s="252">
        <f>ROUND(I493*H493,2)</f>
        <v>0</v>
      </c>
      <c r="K493" s="248" t="s">
        <v>1</v>
      </c>
      <c r="L493" s="253"/>
      <c r="M493" s="254" t="s">
        <v>1</v>
      </c>
      <c r="N493" s="255" t="s">
        <v>43</v>
      </c>
      <c r="O493" s="72"/>
      <c r="P493" s="198">
        <f>O493*H493</f>
        <v>0</v>
      </c>
      <c r="Q493" s="198">
        <v>0</v>
      </c>
      <c r="R493" s="198">
        <f>Q493*H493</f>
        <v>0</v>
      </c>
      <c r="S493" s="198">
        <v>0</v>
      </c>
      <c r="T493" s="199">
        <f>S493*H493</f>
        <v>0</v>
      </c>
      <c r="U493" s="35"/>
      <c r="V493" s="35"/>
      <c r="W493" s="35"/>
      <c r="X493" s="35"/>
      <c r="Y493" s="35"/>
      <c r="Z493" s="35"/>
      <c r="AA493" s="35"/>
      <c r="AB493" s="35"/>
      <c r="AC493" s="35"/>
      <c r="AD493" s="35"/>
      <c r="AE493" s="35"/>
      <c r="AR493" s="200" t="s">
        <v>573</v>
      </c>
      <c r="AT493" s="200" t="s">
        <v>626</v>
      </c>
      <c r="AU493" s="200" t="s">
        <v>120</v>
      </c>
      <c r="AY493" s="18" t="s">
        <v>292</v>
      </c>
      <c r="BE493" s="201">
        <f>IF(N493="základní",J493,0)</f>
        <v>0</v>
      </c>
      <c r="BF493" s="201">
        <f>IF(N493="snížená",J493,0)</f>
        <v>0</v>
      </c>
      <c r="BG493" s="201">
        <f>IF(N493="zákl. přenesená",J493,0)</f>
        <v>0</v>
      </c>
      <c r="BH493" s="201">
        <f>IF(N493="sníž. přenesená",J493,0)</f>
        <v>0</v>
      </c>
      <c r="BI493" s="201">
        <f>IF(N493="nulová",J493,0)</f>
        <v>0</v>
      </c>
      <c r="BJ493" s="18" t="s">
        <v>120</v>
      </c>
      <c r="BK493" s="201">
        <f>ROUND(I493*H493,2)</f>
        <v>0</v>
      </c>
      <c r="BL493" s="18" t="s">
        <v>438</v>
      </c>
      <c r="BM493" s="200" t="s">
        <v>3487</v>
      </c>
    </row>
    <row r="494" spans="1:65" s="13" customFormat="1" ht="11.25">
      <c r="B494" s="202"/>
      <c r="C494" s="203"/>
      <c r="D494" s="204" t="s">
        <v>301</v>
      </c>
      <c r="E494" s="205" t="s">
        <v>1</v>
      </c>
      <c r="F494" s="206" t="s">
        <v>2219</v>
      </c>
      <c r="G494" s="203"/>
      <c r="H494" s="205" t="s">
        <v>1</v>
      </c>
      <c r="I494" s="207"/>
      <c r="J494" s="203"/>
      <c r="K494" s="203"/>
      <c r="L494" s="208"/>
      <c r="M494" s="209"/>
      <c r="N494" s="210"/>
      <c r="O494" s="210"/>
      <c r="P494" s="210"/>
      <c r="Q494" s="210"/>
      <c r="R494" s="210"/>
      <c r="S494" s="210"/>
      <c r="T494" s="211"/>
      <c r="AT494" s="212" t="s">
        <v>301</v>
      </c>
      <c r="AU494" s="212" t="s">
        <v>120</v>
      </c>
      <c r="AV494" s="13" t="s">
        <v>85</v>
      </c>
      <c r="AW494" s="13" t="s">
        <v>32</v>
      </c>
      <c r="AX494" s="13" t="s">
        <v>77</v>
      </c>
      <c r="AY494" s="212" t="s">
        <v>292</v>
      </c>
    </row>
    <row r="495" spans="1:65" s="14" customFormat="1" ht="11.25">
      <c r="B495" s="213"/>
      <c r="C495" s="214"/>
      <c r="D495" s="204" t="s">
        <v>301</v>
      </c>
      <c r="E495" s="215" t="s">
        <v>1</v>
      </c>
      <c r="F495" s="216" t="s">
        <v>2220</v>
      </c>
      <c r="G495" s="214"/>
      <c r="H495" s="217">
        <v>1</v>
      </c>
      <c r="I495" s="218"/>
      <c r="J495" s="214"/>
      <c r="K495" s="214"/>
      <c r="L495" s="219"/>
      <c r="M495" s="220"/>
      <c r="N495" s="221"/>
      <c r="O495" s="221"/>
      <c r="P495" s="221"/>
      <c r="Q495" s="221"/>
      <c r="R495" s="221"/>
      <c r="S495" s="221"/>
      <c r="T495" s="222"/>
      <c r="AT495" s="223" t="s">
        <v>301</v>
      </c>
      <c r="AU495" s="223" t="s">
        <v>120</v>
      </c>
      <c r="AV495" s="14" t="s">
        <v>120</v>
      </c>
      <c r="AW495" s="14" t="s">
        <v>32</v>
      </c>
      <c r="AX495" s="14" t="s">
        <v>77</v>
      </c>
      <c r="AY495" s="223" t="s">
        <v>292</v>
      </c>
    </row>
    <row r="496" spans="1:65" s="14" customFormat="1" ht="11.25">
      <c r="B496" s="213"/>
      <c r="C496" s="214"/>
      <c r="D496" s="204" t="s">
        <v>301</v>
      </c>
      <c r="E496" s="215" t="s">
        <v>1</v>
      </c>
      <c r="F496" s="216" t="s">
        <v>2221</v>
      </c>
      <c r="G496" s="214"/>
      <c r="H496" s="217">
        <v>1</v>
      </c>
      <c r="I496" s="218"/>
      <c r="J496" s="214"/>
      <c r="K496" s="214"/>
      <c r="L496" s="219"/>
      <c r="M496" s="220"/>
      <c r="N496" s="221"/>
      <c r="O496" s="221"/>
      <c r="P496" s="221"/>
      <c r="Q496" s="221"/>
      <c r="R496" s="221"/>
      <c r="S496" s="221"/>
      <c r="T496" s="222"/>
      <c r="AT496" s="223" t="s">
        <v>301</v>
      </c>
      <c r="AU496" s="223" t="s">
        <v>120</v>
      </c>
      <c r="AV496" s="14" t="s">
        <v>120</v>
      </c>
      <c r="AW496" s="14" t="s">
        <v>32</v>
      </c>
      <c r="AX496" s="14" t="s">
        <v>77</v>
      </c>
      <c r="AY496" s="223" t="s">
        <v>292</v>
      </c>
    </row>
    <row r="497" spans="1:65" s="14" customFormat="1" ht="11.25">
      <c r="B497" s="213"/>
      <c r="C497" s="214"/>
      <c r="D497" s="204" t="s">
        <v>301</v>
      </c>
      <c r="E497" s="215" t="s">
        <v>1</v>
      </c>
      <c r="F497" s="216" t="s">
        <v>2222</v>
      </c>
      <c r="G497" s="214"/>
      <c r="H497" s="217">
        <v>1</v>
      </c>
      <c r="I497" s="218"/>
      <c r="J497" s="214"/>
      <c r="K497" s="214"/>
      <c r="L497" s="219"/>
      <c r="M497" s="220"/>
      <c r="N497" s="221"/>
      <c r="O497" s="221"/>
      <c r="P497" s="221"/>
      <c r="Q497" s="221"/>
      <c r="R497" s="221"/>
      <c r="S497" s="221"/>
      <c r="T497" s="222"/>
      <c r="AT497" s="223" t="s">
        <v>301</v>
      </c>
      <c r="AU497" s="223" t="s">
        <v>120</v>
      </c>
      <c r="AV497" s="14" t="s">
        <v>120</v>
      </c>
      <c r="AW497" s="14" t="s">
        <v>32</v>
      </c>
      <c r="AX497" s="14" t="s">
        <v>77</v>
      </c>
      <c r="AY497" s="223" t="s">
        <v>292</v>
      </c>
    </row>
    <row r="498" spans="1:65" s="14" customFormat="1" ht="11.25">
      <c r="B498" s="213"/>
      <c r="C498" s="214"/>
      <c r="D498" s="204" t="s">
        <v>301</v>
      </c>
      <c r="E498" s="215" t="s">
        <v>1</v>
      </c>
      <c r="F498" s="216" t="s">
        <v>2223</v>
      </c>
      <c r="G498" s="214"/>
      <c r="H498" s="217">
        <v>1</v>
      </c>
      <c r="I498" s="218"/>
      <c r="J498" s="214"/>
      <c r="K498" s="214"/>
      <c r="L498" s="219"/>
      <c r="M498" s="220"/>
      <c r="N498" s="221"/>
      <c r="O498" s="221"/>
      <c r="P498" s="221"/>
      <c r="Q498" s="221"/>
      <c r="R498" s="221"/>
      <c r="S498" s="221"/>
      <c r="T498" s="222"/>
      <c r="AT498" s="223" t="s">
        <v>301</v>
      </c>
      <c r="AU498" s="223" t="s">
        <v>120</v>
      </c>
      <c r="AV498" s="14" t="s">
        <v>120</v>
      </c>
      <c r="AW498" s="14" t="s">
        <v>32</v>
      </c>
      <c r="AX498" s="14" t="s">
        <v>77</v>
      </c>
      <c r="AY498" s="223" t="s">
        <v>292</v>
      </c>
    </row>
    <row r="499" spans="1:65" s="14" customFormat="1" ht="11.25">
      <c r="B499" s="213"/>
      <c r="C499" s="214"/>
      <c r="D499" s="204" t="s">
        <v>301</v>
      </c>
      <c r="E499" s="215" t="s">
        <v>1</v>
      </c>
      <c r="F499" s="216" t="s">
        <v>2224</v>
      </c>
      <c r="G499" s="214"/>
      <c r="H499" s="217">
        <v>1</v>
      </c>
      <c r="I499" s="218"/>
      <c r="J499" s="214"/>
      <c r="K499" s="214"/>
      <c r="L499" s="219"/>
      <c r="M499" s="220"/>
      <c r="N499" s="221"/>
      <c r="O499" s="221"/>
      <c r="P499" s="221"/>
      <c r="Q499" s="221"/>
      <c r="R499" s="221"/>
      <c r="S499" s="221"/>
      <c r="T499" s="222"/>
      <c r="AT499" s="223" t="s">
        <v>301</v>
      </c>
      <c r="AU499" s="223" t="s">
        <v>120</v>
      </c>
      <c r="AV499" s="14" t="s">
        <v>120</v>
      </c>
      <c r="AW499" s="14" t="s">
        <v>32</v>
      </c>
      <c r="AX499" s="14" t="s">
        <v>77</v>
      </c>
      <c r="AY499" s="223" t="s">
        <v>292</v>
      </c>
    </row>
    <row r="500" spans="1:65" s="14" customFormat="1" ht="11.25">
      <c r="B500" s="213"/>
      <c r="C500" s="214"/>
      <c r="D500" s="204" t="s">
        <v>301</v>
      </c>
      <c r="E500" s="215" t="s">
        <v>1</v>
      </c>
      <c r="F500" s="216" t="s">
        <v>2225</v>
      </c>
      <c r="G500" s="214"/>
      <c r="H500" s="217">
        <v>1</v>
      </c>
      <c r="I500" s="218"/>
      <c r="J500" s="214"/>
      <c r="K500" s="214"/>
      <c r="L500" s="219"/>
      <c r="M500" s="220"/>
      <c r="N500" s="221"/>
      <c r="O500" s="221"/>
      <c r="P500" s="221"/>
      <c r="Q500" s="221"/>
      <c r="R500" s="221"/>
      <c r="S500" s="221"/>
      <c r="T500" s="222"/>
      <c r="AT500" s="223" t="s">
        <v>301</v>
      </c>
      <c r="AU500" s="223" t="s">
        <v>120</v>
      </c>
      <c r="AV500" s="14" t="s">
        <v>120</v>
      </c>
      <c r="AW500" s="14" t="s">
        <v>32</v>
      </c>
      <c r="AX500" s="14" t="s">
        <v>77</v>
      </c>
      <c r="AY500" s="223" t="s">
        <v>292</v>
      </c>
    </row>
    <row r="501" spans="1:65" s="15" customFormat="1" ht="11.25">
      <c r="B501" s="224"/>
      <c r="C501" s="225"/>
      <c r="D501" s="204" t="s">
        <v>301</v>
      </c>
      <c r="E501" s="226" t="s">
        <v>1</v>
      </c>
      <c r="F501" s="227" t="s">
        <v>304</v>
      </c>
      <c r="G501" s="225"/>
      <c r="H501" s="228">
        <v>6</v>
      </c>
      <c r="I501" s="229"/>
      <c r="J501" s="225"/>
      <c r="K501" s="225"/>
      <c r="L501" s="230"/>
      <c r="M501" s="231"/>
      <c r="N501" s="232"/>
      <c r="O501" s="232"/>
      <c r="P501" s="232"/>
      <c r="Q501" s="232"/>
      <c r="R501" s="232"/>
      <c r="S501" s="232"/>
      <c r="T501" s="233"/>
      <c r="AT501" s="234" t="s">
        <v>301</v>
      </c>
      <c r="AU501" s="234" t="s">
        <v>120</v>
      </c>
      <c r="AV501" s="15" t="s">
        <v>299</v>
      </c>
      <c r="AW501" s="15" t="s">
        <v>32</v>
      </c>
      <c r="AX501" s="15" t="s">
        <v>85</v>
      </c>
      <c r="AY501" s="234" t="s">
        <v>292</v>
      </c>
    </row>
    <row r="502" spans="1:65" s="2" customFormat="1" ht="49.15" customHeight="1">
      <c r="A502" s="35"/>
      <c r="B502" s="36"/>
      <c r="C502" s="246" t="s">
        <v>1586</v>
      </c>
      <c r="D502" s="246" t="s">
        <v>626</v>
      </c>
      <c r="E502" s="247" t="s">
        <v>3488</v>
      </c>
      <c r="F502" s="248" t="s">
        <v>3489</v>
      </c>
      <c r="G502" s="249" t="s">
        <v>581</v>
      </c>
      <c r="H502" s="250">
        <v>1</v>
      </c>
      <c r="I502" s="251"/>
      <c r="J502" s="252">
        <f>ROUND(I502*H502,2)</f>
        <v>0</v>
      </c>
      <c r="K502" s="248" t="s">
        <v>1</v>
      </c>
      <c r="L502" s="253"/>
      <c r="M502" s="254" t="s">
        <v>1</v>
      </c>
      <c r="N502" s="255" t="s">
        <v>43</v>
      </c>
      <c r="O502" s="72"/>
      <c r="P502" s="198">
        <f>O502*H502</f>
        <v>0</v>
      </c>
      <c r="Q502" s="198">
        <v>0</v>
      </c>
      <c r="R502" s="198">
        <f>Q502*H502</f>
        <v>0</v>
      </c>
      <c r="S502" s="198">
        <v>0</v>
      </c>
      <c r="T502" s="199">
        <f>S502*H502</f>
        <v>0</v>
      </c>
      <c r="U502" s="35"/>
      <c r="V502" s="35"/>
      <c r="W502" s="35"/>
      <c r="X502" s="35"/>
      <c r="Y502" s="35"/>
      <c r="Z502" s="35"/>
      <c r="AA502" s="35"/>
      <c r="AB502" s="35"/>
      <c r="AC502" s="35"/>
      <c r="AD502" s="35"/>
      <c r="AE502" s="35"/>
      <c r="AR502" s="200" t="s">
        <v>573</v>
      </c>
      <c r="AT502" s="200" t="s">
        <v>626</v>
      </c>
      <c r="AU502" s="200" t="s">
        <v>120</v>
      </c>
      <c r="AY502" s="18" t="s">
        <v>292</v>
      </c>
      <c r="BE502" s="201">
        <f>IF(N502="základní",J502,0)</f>
        <v>0</v>
      </c>
      <c r="BF502" s="201">
        <f>IF(N502="snížená",J502,0)</f>
        <v>0</v>
      </c>
      <c r="BG502" s="201">
        <f>IF(N502="zákl. přenesená",J502,0)</f>
        <v>0</v>
      </c>
      <c r="BH502" s="201">
        <f>IF(N502="sníž. přenesená",J502,0)</f>
        <v>0</v>
      </c>
      <c r="BI502" s="201">
        <f>IF(N502="nulová",J502,0)</f>
        <v>0</v>
      </c>
      <c r="BJ502" s="18" t="s">
        <v>120</v>
      </c>
      <c r="BK502" s="201">
        <f>ROUND(I502*H502,2)</f>
        <v>0</v>
      </c>
      <c r="BL502" s="18" t="s">
        <v>438</v>
      </c>
      <c r="BM502" s="200" t="s">
        <v>3490</v>
      </c>
    </row>
    <row r="503" spans="1:65" s="13" customFormat="1" ht="11.25">
      <c r="B503" s="202"/>
      <c r="C503" s="203"/>
      <c r="D503" s="204" t="s">
        <v>301</v>
      </c>
      <c r="E503" s="205" t="s">
        <v>1</v>
      </c>
      <c r="F503" s="206" t="s">
        <v>2230</v>
      </c>
      <c r="G503" s="203"/>
      <c r="H503" s="205" t="s">
        <v>1</v>
      </c>
      <c r="I503" s="207"/>
      <c r="J503" s="203"/>
      <c r="K503" s="203"/>
      <c r="L503" s="208"/>
      <c r="M503" s="209"/>
      <c r="N503" s="210"/>
      <c r="O503" s="210"/>
      <c r="P503" s="210"/>
      <c r="Q503" s="210"/>
      <c r="R503" s="210"/>
      <c r="S503" s="210"/>
      <c r="T503" s="211"/>
      <c r="AT503" s="212" t="s">
        <v>301</v>
      </c>
      <c r="AU503" s="212" t="s">
        <v>120</v>
      </c>
      <c r="AV503" s="13" t="s">
        <v>85</v>
      </c>
      <c r="AW503" s="13" t="s">
        <v>32</v>
      </c>
      <c r="AX503" s="13" t="s">
        <v>77</v>
      </c>
      <c r="AY503" s="212" t="s">
        <v>292</v>
      </c>
    </row>
    <row r="504" spans="1:65" s="14" customFormat="1" ht="11.25">
      <c r="B504" s="213"/>
      <c r="C504" s="214"/>
      <c r="D504" s="204" t="s">
        <v>301</v>
      </c>
      <c r="E504" s="215" t="s">
        <v>1</v>
      </c>
      <c r="F504" s="216" t="s">
        <v>2231</v>
      </c>
      <c r="G504" s="214"/>
      <c r="H504" s="217">
        <v>1</v>
      </c>
      <c r="I504" s="218"/>
      <c r="J504" s="214"/>
      <c r="K504" s="214"/>
      <c r="L504" s="219"/>
      <c r="M504" s="220"/>
      <c r="N504" s="221"/>
      <c r="O504" s="221"/>
      <c r="P504" s="221"/>
      <c r="Q504" s="221"/>
      <c r="R504" s="221"/>
      <c r="S504" s="221"/>
      <c r="T504" s="222"/>
      <c r="AT504" s="223" t="s">
        <v>301</v>
      </c>
      <c r="AU504" s="223" t="s">
        <v>120</v>
      </c>
      <c r="AV504" s="14" t="s">
        <v>120</v>
      </c>
      <c r="AW504" s="14" t="s">
        <v>32</v>
      </c>
      <c r="AX504" s="14" t="s">
        <v>77</v>
      </c>
      <c r="AY504" s="223" t="s">
        <v>292</v>
      </c>
    </row>
    <row r="505" spans="1:65" s="15" customFormat="1" ht="11.25">
      <c r="B505" s="224"/>
      <c r="C505" s="225"/>
      <c r="D505" s="204" t="s">
        <v>301</v>
      </c>
      <c r="E505" s="226" t="s">
        <v>1</v>
      </c>
      <c r="F505" s="227" t="s">
        <v>304</v>
      </c>
      <c r="G505" s="225"/>
      <c r="H505" s="228">
        <v>1</v>
      </c>
      <c r="I505" s="229"/>
      <c r="J505" s="225"/>
      <c r="K505" s="225"/>
      <c r="L505" s="230"/>
      <c r="M505" s="231"/>
      <c r="N505" s="232"/>
      <c r="O505" s="232"/>
      <c r="P505" s="232"/>
      <c r="Q505" s="232"/>
      <c r="R505" s="232"/>
      <c r="S505" s="232"/>
      <c r="T505" s="233"/>
      <c r="AT505" s="234" t="s">
        <v>301</v>
      </c>
      <c r="AU505" s="234" t="s">
        <v>120</v>
      </c>
      <c r="AV505" s="15" t="s">
        <v>299</v>
      </c>
      <c r="AW505" s="15" t="s">
        <v>32</v>
      </c>
      <c r="AX505" s="15" t="s">
        <v>85</v>
      </c>
      <c r="AY505" s="234" t="s">
        <v>292</v>
      </c>
    </row>
    <row r="506" spans="1:65" s="2" customFormat="1" ht="49.15" customHeight="1">
      <c r="A506" s="35"/>
      <c r="B506" s="36"/>
      <c r="C506" s="246" t="s">
        <v>1592</v>
      </c>
      <c r="D506" s="246" t="s">
        <v>626</v>
      </c>
      <c r="E506" s="247" t="s">
        <v>3491</v>
      </c>
      <c r="F506" s="248" t="s">
        <v>3492</v>
      </c>
      <c r="G506" s="249" t="s">
        <v>581</v>
      </c>
      <c r="H506" s="250">
        <v>37</v>
      </c>
      <c r="I506" s="251"/>
      <c r="J506" s="252">
        <f>ROUND(I506*H506,2)</f>
        <v>0</v>
      </c>
      <c r="K506" s="248" t="s">
        <v>1</v>
      </c>
      <c r="L506" s="253"/>
      <c r="M506" s="254" t="s">
        <v>1</v>
      </c>
      <c r="N506" s="255" t="s">
        <v>43</v>
      </c>
      <c r="O506" s="72"/>
      <c r="P506" s="198">
        <f>O506*H506</f>
        <v>0</v>
      </c>
      <c r="Q506" s="198">
        <v>0</v>
      </c>
      <c r="R506" s="198">
        <f>Q506*H506</f>
        <v>0</v>
      </c>
      <c r="S506" s="198">
        <v>0</v>
      </c>
      <c r="T506" s="199">
        <f>S506*H506</f>
        <v>0</v>
      </c>
      <c r="U506" s="35"/>
      <c r="V506" s="35"/>
      <c r="W506" s="35"/>
      <c r="X506" s="35"/>
      <c r="Y506" s="35"/>
      <c r="Z506" s="35"/>
      <c r="AA506" s="35"/>
      <c r="AB506" s="35"/>
      <c r="AC506" s="35"/>
      <c r="AD506" s="35"/>
      <c r="AE506" s="35"/>
      <c r="AR506" s="200" t="s">
        <v>573</v>
      </c>
      <c r="AT506" s="200" t="s">
        <v>626</v>
      </c>
      <c r="AU506" s="200" t="s">
        <v>120</v>
      </c>
      <c r="AY506" s="18" t="s">
        <v>292</v>
      </c>
      <c r="BE506" s="201">
        <f>IF(N506="základní",J506,0)</f>
        <v>0</v>
      </c>
      <c r="BF506" s="201">
        <f>IF(N506="snížená",J506,0)</f>
        <v>0</v>
      </c>
      <c r="BG506" s="201">
        <f>IF(N506="zákl. přenesená",J506,0)</f>
        <v>0</v>
      </c>
      <c r="BH506" s="201">
        <f>IF(N506="sníž. přenesená",J506,0)</f>
        <v>0</v>
      </c>
      <c r="BI506" s="201">
        <f>IF(N506="nulová",J506,0)</f>
        <v>0</v>
      </c>
      <c r="BJ506" s="18" t="s">
        <v>120</v>
      </c>
      <c r="BK506" s="201">
        <f>ROUND(I506*H506,2)</f>
        <v>0</v>
      </c>
      <c r="BL506" s="18" t="s">
        <v>438</v>
      </c>
      <c r="BM506" s="200" t="s">
        <v>3493</v>
      </c>
    </row>
    <row r="507" spans="1:65" s="13" customFormat="1" ht="11.25">
      <c r="B507" s="202"/>
      <c r="C507" s="203"/>
      <c r="D507" s="204" t="s">
        <v>301</v>
      </c>
      <c r="E507" s="205" t="s">
        <v>1</v>
      </c>
      <c r="F507" s="206" t="s">
        <v>2293</v>
      </c>
      <c r="G507" s="203"/>
      <c r="H507" s="205" t="s">
        <v>1</v>
      </c>
      <c r="I507" s="207"/>
      <c r="J507" s="203"/>
      <c r="K507" s="203"/>
      <c r="L507" s="208"/>
      <c r="M507" s="209"/>
      <c r="N507" s="210"/>
      <c r="O507" s="210"/>
      <c r="P507" s="210"/>
      <c r="Q507" s="210"/>
      <c r="R507" s="210"/>
      <c r="S507" s="210"/>
      <c r="T507" s="211"/>
      <c r="AT507" s="212" t="s">
        <v>301</v>
      </c>
      <c r="AU507" s="212" t="s">
        <v>120</v>
      </c>
      <c r="AV507" s="13" t="s">
        <v>85</v>
      </c>
      <c r="AW507" s="13" t="s">
        <v>32</v>
      </c>
      <c r="AX507" s="13" t="s">
        <v>77</v>
      </c>
      <c r="AY507" s="212" t="s">
        <v>292</v>
      </c>
    </row>
    <row r="508" spans="1:65" s="14" customFormat="1" ht="11.25">
      <c r="B508" s="213"/>
      <c r="C508" s="214"/>
      <c r="D508" s="204" t="s">
        <v>301</v>
      </c>
      <c r="E508" s="215" t="s">
        <v>1</v>
      </c>
      <c r="F508" s="216" t="s">
        <v>2233</v>
      </c>
      <c r="G508" s="214"/>
      <c r="H508" s="217">
        <v>19</v>
      </c>
      <c r="I508" s="218"/>
      <c r="J508" s="214"/>
      <c r="K508" s="214"/>
      <c r="L508" s="219"/>
      <c r="M508" s="220"/>
      <c r="N508" s="221"/>
      <c r="O508" s="221"/>
      <c r="P508" s="221"/>
      <c r="Q508" s="221"/>
      <c r="R508" s="221"/>
      <c r="S508" s="221"/>
      <c r="T508" s="222"/>
      <c r="AT508" s="223" t="s">
        <v>301</v>
      </c>
      <c r="AU508" s="223" t="s">
        <v>120</v>
      </c>
      <c r="AV508" s="14" t="s">
        <v>120</v>
      </c>
      <c r="AW508" s="14" t="s">
        <v>32</v>
      </c>
      <c r="AX508" s="14" t="s">
        <v>77</v>
      </c>
      <c r="AY508" s="223" t="s">
        <v>292</v>
      </c>
    </row>
    <row r="509" spans="1:65" s="14" customFormat="1" ht="11.25">
      <c r="B509" s="213"/>
      <c r="C509" s="214"/>
      <c r="D509" s="204" t="s">
        <v>301</v>
      </c>
      <c r="E509" s="215" t="s">
        <v>1</v>
      </c>
      <c r="F509" s="216" t="s">
        <v>2234</v>
      </c>
      <c r="G509" s="214"/>
      <c r="H509" s="217">
        <v>18</v>
      </c>
      <c r="I509" s="218"/>
      <c r="J509" s="214"/>
      <c r="K509" s="214"/>
      <c r="L509" s="219"/>
      <c r="M509" s="220"/>
      <c r="N509" s="221"/>
      <c r="O509" s="221"/>
      <c r="P509" s="221"/>
      <c r="Q509" s="221"/>
      <c r="R509" s="221"/>
      <c r="S509" s="221"/>
      <c r="T509" s="222"/>
      <c r="AT509" s="223" t="s">
        <v>301</v>
      </c>
      <c r="AU509" s="223" t="s">
        <v>120</v>
      </c>
      <c r="AV509" s="14" t="s">
        <v>120</v>
      </c>
      <c r="AW509" s="14" t="s">
        <v>32</v>
      </c>
      <c r="AX509" s="14" t="s">
        <v>77</v>
      </c>
      <c r="AY509" s="223" t="s">
        <v>292</v>
      </c>
    </row>
    <row r="510" spans="1:65" s="15" customFormat="1" ht="11.25">
      <c r="B510" s="224"/>
      <c r="C510" s="225"/>
      <c r="D510" s="204" t="s">
        <v>301</v>
      </c>
      <c r="E510" s="226" t="s">
        <v>1</v>
      </c>
      <c r="F510" s="227" t="s">
        <v>304</v>
      </c>
      <c r="G510" s="225"/>
      <c r="H510" s="228">
        <v>37</v>
      </c>
      <c r="I510" s="229"/>
      <c r="J510" s="225"/>
      <c r="K510" s="225"/>
      <c r="L510" s="230"/>
      <c r="M510" s="231"/>
      <c r="N510" s="232"/>
      <c r="O510" s="232"/>
      <c r="P510" s="232"/>
      <c r="Q510" s="232"/>
      <c r="R510" s="232"/>
      <c r="S510" s="232"/>
      <c r="T510" s="233"/>
      <c r="AT510" s="234" t="s">
        <v>301</v>
      </c>
      <c r="AU510" s="234" t="s">
        <v>120</v>
      </c>
      <c r="AV510" s="15" t="s">
        <v>299</v>
      </c>
      <c r="AW510" s="15" t="s">
        <v>32</v>
      </c>
      <c r="AX510" s="15" t="s">
        <v>85</v>
      </c>
      <c r="AY510" s="234" t="s">
        <v>292</v>
      </c>
    </row>
    <row r="511" spans="1:65" s="2" customFormat="1" ht="55.5" customHeight="1">
      <c r="A511" s="35"/>
      <c r="B511" s="36"/>
      <c r="C511" s="246" t="s">
        <v>1625</v>
      </c>
      <c r="D511" s="246" t="s">
        <v>626</v>
      </c>
      <c r="E511" s="247" t="s">
        <v>3494</v>
      </c>
      <c r="F511" s="248" t="s">
        <v>3495</v>
      </c>
      <c r="G511" s="249" t="s">
        <v>581</v>
      </c>
      <c r="H511" s="250">
        <v>45</v>
      </c>
      <c r="I511" s="251"/>
      <c r="J511" s="252">
        <f>ROUND(I511*H511,2)</f>
        <v>0</v>
      </c>
      <c r="K511" s="248" t="s">
        <v>1</v>
      </c>
      <c r="L511" s="253"/>
      <c r="M511" s="254" t="s">
        <v>1</v>
      </c>
      <c r="N511" s="255" t="s">
        <v>43</v>
      </c>
      <c r="O511" s="72"/>
      <c r="P511" s="198">
        <f>O511*H511</f>
        <v>0</v>
      </c>
      <c r="Q511" s="198">
        <v>0</v>
      </c>
      <c r="R511" s="198">
        <f>Q511*H511</f>
        <v>0</v>
      </c>
      <c r="S511" s="198">
        <v>0</v>
      </c>
      <c r="T511" s="199">
        <f>S511*H511</f>
        <v>0</v>
      </c>
      <c r="U511" s="35"/>
      <c r="V511" s="35"/>
      <c r="W511" s="35"/>
      <c r="X511" s="35"/>
      <c r="Y511" s="35"/>
      <c r="Z511" s="35"/>
      <c r="AA511" s="35"/>
      <c r="AB511" s="35"/>
      <c r="AC511" s="35"/>
      <c r="AD511" s="35"/>
      <c r="AE511" s="35"/>
      <c r="AR511" s="200" t="s">
        <v>573</v>
      </c>
      <c r="AT511" s="200" t="s">
        <v>626</v>
      </c>
      <c r="AU511" s="200" t="s">
        <v>120</v>
      </c>
      <c r="AY511" s="18" t="s">
        <v>292</v>
      </c>
      <c r="BE511" s="201">
        <f>IF(N511="základní",J511,0)</f>
        <v>0</v>
      </c>
      <c r="BF511" s="201">
        <f>IF(N511="snížená",J511,0)</f>
        <v>0</v>
      </c>
      <c r="BG511" s="201">
        <f>IF(N511="zákl. přenesená",J511,0)</f>
        <v>0</v>
      </c>
      <c r="BH511" s="201">
        <f>IF(N511="sníž. přenesená",J511,0)</f>
        <v>0</v>
      </c>
      <c r="BI511" s="201">
        <f>IF(N511="nulová",J511,0)</f>
        <v>0</v>
      </c>
      <c r="BJ511" s="18" t="s">
        <v>120</v>
      </c>
      <c r="BK511" s="201">
        <f>ROUND(I511*H511,2)</f>
        <v>0</v>
      </c>
      <c r="BL511" s="18" t="s">
        <v>438</v>
      </c>
      <c r="BM511" s="200" t="s">
        <v>3496</v>
      </c>
    </row>
    <row r="512" spans="1:65" s="13" customFormat="1" ht="11.25">
      <c r="B512" s="202"/>
      <c r="C512" s="203"/>
      <c r="D512" s="204" t="s">
        <v>301</v>
      </c>
      <c r="E512" s="205" t="s">
        <v>1</v>
      </c>
      <c r="F512" s="206" t="s">
        <v>2332</v>
      </c>
      <c r="G512" s="203"/>
      <c r="H512" s="205" t="s">
        <v>1</v>
      </c>
      <c r="I512" s="207"/>
      <c r="J512" s="203"/>
      <c r="K512" s="203"/>
      <c r="L512" s="208"/>
      <c r="M512" s="209"/>
      <c r="N512" s="210"/>
      <c r="O512" s="210"/>
      <c r="P512" s="210"/>
      <c r="Q512" s="210"/>
      <c r="R512" s="210"/>
      <c r="S512" s="210"/>
      <c r="T512" s="211"/>
      <c r="AT512" s="212" t="s">
        <v>301</v>
      </c>
      <c r="AU512" s="212" t="s">
        <v>120</v>
      </c>
      <c r="AV512" s="13" t="s">
        <v>85</v>
      </c>
      <c r="AW512" s="13" t="s">
        <v>32</v>
      </c>
      <c r="AX512" s="13" t="s">
        <v>77</v>
      </c>
      <c r="AY512" s="212" t="s">
        <v>292</v>
      </c>
    </row>
    <row r="513" spans="1:65" s="14" customFormat="1" ht="11.25">
      <c r="B513" s="213"/>
      <c r="C513" s="214"/>
      <c r="D513" s="204" t="s">
        <v>301</v>
      </c>
      <c r="E513" s="215" t="s">
        <v>1</v>
      </c>
      <c r="F513" s="216" t="s">
        <v>2298</v>
      </c>
      <c r="G513" s="214"/>
      <c r="H513" s="217">
        <v>6</v>
      </c>
      <c r="I513" s="218"/>
      <c r="J513" s="214"/>
      <c r="K513" s="214"/>
      <c r="L513" s="219"/>
      <c r="M513" s="220"/>
      <c r="N513" s="221"/>
      <c r="O513" s="221"/>
      <c r="P513" s="221"/>
      <c r="Q513" s="221"/>
      <c r="R513" s="221"/>
      <c r="S513" s="221"/>
      <c r="T513" s="222"/>
      <c r="AT513" s="223" t="s">
        <v>301</v>
      </c>
      <c r="AU513" s="223" t="s">
        <v>120</v>
      </c>
      <c r="AV513" s="14" t="s">
        <v>120</v>
      </c>
      <c r="AW513" s="14" t="s">
        <v>32</v>
      </c>
      <c r="AX513" s="14" t="s">
        <v>77</v>
      </c>
      <c r="AY513" s="223" t="s">
        <v>292</v>
      </c>
    </row>
    <row r="514" spans="1:65" s="14" customFormat="1" ht="11.25">
      <c r="B514" s="213"/>
      <c r="C514" s="214"/>
      <c r="D514" s="204" t="s">
        <v>301</v>
      </c>
      <c r="E514" s="215" t="s">
        <v>1</v>
      </c>
      <c r="F514" s="216" t="s">
        <v>2299</v>
      </c>
      <c r="G514" s="214"/>
      <c r="H514" s="217">
        <v>5</v>
      </c>
      <c r="I514" s="218"/>
      <c r="J514" s="214"/>
      <c r="K514" s="214"/>
      <c r="L514" s="219"/>
      <c r="M514" s="220"/>
      <c r="N514" s="221"/>
      <c r="O514" s="221"/>
      <c r="P514" s="221"/>
      <c r="Q514" s="221"/>
      <c r="R514" s="221"/>
      <c r="S514" s="221"/>
      <c r="T514" s="222"/>
      <c r="AT514" s="223" t="s">
        <v>301</v>
      </c>
      <c r="AU514" s="223" t="s">
        <v>120</v>
      </c>
      <c r="AV514" s="14" t="s">
        <v>120</v>
      </c>
      <c r="AW514" s="14" t="s">
        <v>32</v>
      </c>
      <c r="AX514" s="14" t="s">
        <v>77</v>
      </c>
      <c r="AY514" s="223" t="s">
        <v>292</v>
      </c>
    </row>
    <row r="515" spans="1:65" s="14" customFormat="1" ht="11.25">
      <c r="B515" s="213"/>
      <c r="C515" s="214"/>
      <c r="D515" s="204" t="s">
        <v>301</v>
      </c>
      <c r="E515" s="215" t="s">
        <v>1</v>
      </c>
      <c r="F515" s="216" t="s">
        <v>2300</v>
      </c>
      <c r="G515" s="214"/>
      <c r="H515" s="217">
        <v>5</v>
      </c>
      <c r="I515" s="218"/>
      <c r="J515" s="214"/>
      <c r="K515" s="214"/>
      <c r="L515" s="219"/>
      <c r="M515" s="220"/>
      <c r="N515" s="221"/>
      <c r="O515" s="221"/>
      <c r="P515" s="221"/>
      <c r="Q515" s="221"/>
      <c r="R515" s="221"/>
      <c r="S515" s="221"/>
      <c r="T515" s="222"/>
      <c r="AT515" s="223" t="s">
        <v>301</v>
      </c>
      <c r="AU515" s="223" t="s">
        <v>120</v>
      </c>
      <c r="AV515" s="14" t="s">
        <v>120</v>
      </c>
      <c r="AW515" s="14" t="s">
        <v>32</v>
      </c>
      <c r="AX515" s="14" t="s">
        <v>77</v>
      </c>
      <c r="AY515" s="223" t="s">
        <v>292</v>
      </c>
    </row>
    <row r="516" spans="1:65" s="14" customFormat="1" ht="11.25">
      <c r="B516" s="213"/>
      <c r="C516" s="214"/>
      <c r="D516" s="204" t="s">
        <v>301</v>
      </c>
      <c r="E516" s="215" t="s">
        <v>1</v>
      </c>
      <c r="F516" s="216" t="s">
        <v>2301</v>
      </c>
      <c r="G516" s="214"/>
      <c r="H516" s="217">
        <v>6</v>
      </c>
      <c r="I516" s="218"/>
      <c r="J516" s="214"/>
      <c r="K516" s="214"/>
      <c r="L516" s="219"/>
      <c r="M516" s="220"/>
      <c r="N516" s="221"/>
      <c r="O516" s="221"/>
      <c r="P516" s="221"/>
      <c r="Q516" s="221"/>
      <c r="R516" s="221"/>
      <c r="S516" s="221"/>
      <c r="T516" s="222"/>
      <c r="AT516" s="223" t="s">
        <v>301</v>
      </c>
      <c r="AU516" s="223" t="s">
        <v>120</v>
      </c>
      <c r="AV516" s="14" t="s">
        <v>120</v>
      </c>
      <c r="AW516" s="14" t="s">
        <v>32</v>
      </c>
      <c r="AX516" s="14" t="s">
        <v>77</v>
      </c>
      <c r="AY516" s="223" t="s">
        <v>292</v>
      </c>
    </row>
    <row r="517" spans="1:65" s="14" customFormat="1" ht="11.25">
      <c r="B517" s="213"/>
      <c r="C517" s="214"/>
      <c r="D517" s="204" t="s">
        <v>301</v>
      </c>
      <c r="E517" s="215" t="s">
        <v>1</v>
      </c>
      <c r="F517" s="216" t="s">
        <v>2302</v>
      </c>
      <c r="G517" s="214"/>
      <c r="H517" s="217">
        <v>7</v>
      </c>
      <c r="I517" s="218"/>
      <c r="J517" s="214"/>
      <c r="K517" s="214"/>
      <c r="L517" s="219"/>
      <c r="M517" s="220"/>
      <c r="N517" s="221"/>
      <c r="O517" s="221"/>
      <c r="P517" s="221"/>
      <c r="Q517" s="221"/>
      <c r="R517" s="221"/>
      <c r="S517" s="221"/>
      <c r="T517" s="222"/>
      <c r="AT517" s="223" t="s">
        <v>301</v>
      </c>
      <c r="AU517" s="223" t="s">
        <v>120</v>
      </c>
      <c r="AV517" s="14" t="s">
        <v>120</v>
      </c>
      <c r="AW517" s="14" t="s">
        <v>32</v>
      </c>
      <c r="AX517" s="14" t="s">
        <v>77</v>
      </c>
      <c r="AY517" s="223" t="s">
        <v>292</v>
      </c>
    </row>
    <row r="518" spans="1:65" s="14" customFormat="1" ht="11.25">
      <c r="B518" s="213"/>
      <c r="C518" s="214"/>
      <c r="D518" s="204" t="s">
        <v>301</v>
      </c>
      <c r="E518" s="215" t="s">
        <v>1</v>
      </c>
      <c r="F518" s="216" t="s">
        <v>2303</v>
      </c>
      <c r="G518" s="214"/>
      <c r="H518" s="217">
        <v>1</v>
      </c>
      <c r="I518" s="218"/>
      <c r="J518" s="214"/>
      <c r="K518" s="214"/>
      <c r="L518" s="219"/>
      <c r="M518" s="220"/>
      <c r="N518" s="221"/>
      <c r="O518" s="221"/>
      <c r="P518" s="221"/>
      <c r="Q518" s="221"/>
      <c r="R518" s="221"/>
      <c r="S518" s="221"/>
      <c r="T518" s="222"/>
      <c r="AT518" s="223" t="s">
        <v>301</v>
      </c>
      <c r="AU518" s="223" t="s">
        <v>120</v>
      </c>
      <c r="AV518" s="14" t="s">
        <v>120</v>
      </c>
      <c r="AW518" s="14" t="s">
        <v>32</v>
      </c>
      <c r="AX518" s="14" t="s">
        <v>77</v>
      </c>
      <c r="AY518" s="223" t="s">
        <v>292</v>
      </c>
    </row>
    <row r="519" spans="1:65" s="14" customFormat="1" ht="11.25">
      <c r="B519" s="213"/>
      <c r="C519" s="214"/>
      <c r="D519" s="204" t="s">
        <v>301</v>
      </c>
      <c r="E519" s="215" t="s">
        <v>1</v>
      </c>
      <c r="F519" s="216" t="s">
        <v>2304</v>
      </c>
      <c r="G519" s="214"/>
      <c r="H519" s="217">
        <v>4</v>
      </c>
      <c r="I519" s="218"/>
      <c r="J519" s="214"/>
      <c r="K519" s="214"/>
      <c r="L519" s="219"/>
      <c r="M519" s="220"/>
      <c r="N519" s="221"/>
      <c r="O519" s="221"/>
      <c r="P519" s="221"/>
      <c r="Q519" s="221"/>
      <c r="R519" s="221"/>
      <c r="S519" s="221"/>
      <c r="T519" s="222"/>
      <c r="AT519" s="223" t="s">
        <v>301</v>
      </c>
      <c r="AU519" s="223" t="s">
        <v>120</v>
      </c>
      <c r="AV519" s="14" t="s">
        <v>120</v>
      </c>
      <c r="AW519" s="14" t="s">
        <v>32</v>
      </c>
      <c r="AX519" s="14" t="s">
        <v>77</v>
      </c>
      <c r="AY519" s="223" t="s">
        <v>292</v>
      </c>
    </row>
    <row r="520" spans="1:65" s="14" customFormat="1" ht="11.25">
      <c r="B520" s="213"/>
      <c r="C520" s="214"/>
      <c r="D520" s="204" t="s">
        <v>301</v>
      </c>
      <c r="E520" s="215" t="s">
        <v>1</v>
      </c>
      <c r="F520" s="216" t="s">
        <v>2305</v>
      </c>
      <c r="G520" s="214"/>
      <c r="H520" s="217">
        <v>5</v>
      </c>
      <c r="I520" s="218"/>
      <c r="J520" s="214"/>
      <c r="K520" s="214"/>
      <c r="L520" s="219"/>
      <c r="M520" s="220"/>
      <c r="N520" s="221"/>
      <c r="O520" s="221"/>
      <c r="P520" s="221"/>
      <c r="Q520" s="221"/>
      <c r="R520" s="221"/>
      <c r="S520" s="221"/>
      <c r="T520" s="222"/>
      <c r="AT520" s="223" t="s">
        <v>301</v>
      </c>
      <c r="AU520" s="223" t="s">
        <v>120</v>
      </c>
      <c r="AV520" s="14" t="s">
        <v>120</v>
      </c>
      <c r="AW520" s="14" t="s">
        <v>32</v>
      </c>
      <c r="AX520" s="14" t="s">
        <v>77</v>
      </c>
      <c r="AY520" s="223" t="s">
        <v>292</v>
      </c>
    </row>
    <row r="521" spans="1:65" s="14" customFormat="1" ht="11.25">
      <c r="B521" s="213"/>
      <c r="C521" s="214"/>
      <c r="D521" s="204" t="s">
        <v>301</v>
      </c>
      <c r="E521" s="215" t="s">
        <v>1</v>
      </c>
      <c r="F521" s="216" t="s">
        <v>2306</v>
      </c>
      <c r="G521" s="214"/>
      <c r="H521" s="217">
        <v>6</v>
      </c>
      <c r="I521" s="218"/>
      <c r="J521" s="214"/>
      <c r="K521" s="214"/>
      <c r="L521" s="219"/>
      <c r="M521" s="220"/>
      <c r="N521" s="221"/>
      <c r="O521" s="221"/>
      <c r="P521" s="221"/>
      <c r="Q521" s="221"/>
      <c r="R521" s="221"/>
      <c r="S521" s="221"/>
      <c r="T521" s="222"/>
      <c r="AT521" s="223" t="s">
        <v>301</v>
      </c>
      <c r="AU521" s="223" t="s">
        <v>120</v>
      </c>
      <c r="AV521" s="14" t="s">
        <v>120</v>
      </c>
      <c r="AW521" s="14" t="s">
        <v>32</v>
      </c>
      <c r="AX521" s="14" t="s">
        <v>77</v>
      </c>
      <c r="AY521" s="223" t="s">
        <v>292</v>
      </c>
    </row>
    <row r="522" spans="1:65" s="15" customFormat="1" ht="11.25">
      <c r="B522" s="224"/>
      <c r="C522" s="225"/>
      <c r="D522" s="204" t="s">
        <v>301</v>
      </c>
      <c r="E522" s="226" t="s">
        <v>1</v>
      </c>
      <c r="F522" s="227" t="s">
        <v>304</v>
      </c>
      <c r="G522" s="225"/>
      <c r="H522" s="228">
        <v>45</v>
      </c>
      <c r="I522" s="229"/>
      <c r="J522" s="225"/>
      <c r="K522" s="225"/>
      <c r="L522" s="230"/>
      <c r="M522" s="231"/>
      <c r="N522" s="232"/>
      <c r="O522" s="232"/>
      <c r="P522" s="232"/>
      <c r="Q522" s="232"/>
      <c r="R522" s="232"/>
      <c r="S522" s="232"/>
      <c r="T522" s="233"/>
      <c r="AT522" s="234" t="s">
        <v>301</v>
      </c>
      <c r="AU522" s="234" t="s">
        <v>120</v>
      </c>
      <c r="AV522" s="15" t="s">
        <v>299</v>
      </c>
      <c r="AW522" s="15" t="s">
        <v>32</v>
      </c>
      <c r="AX522" s="15" t="s">
        <v>85</v>
      </c>
      <c r="AY522" s="234" t="s">
        <v>292</v>
      </c>
    </row>
    <row r="523" spans="1:65" s="2" customFormat="1" ht="49.15" customHeight="1">
      <c r="A523" s="35"/>
      <c r="B523" s="36"/>
      <c r="C523" s="246" t="s">
        <v>1628</v>
      </c>
      <c r="D523" s="246" t="s">
        <v>626</v>
      </c>
      <c r="E523" s="247" t="s">
        <v>3497</v>
      </c>
      <c r="F523" s="248" t="s">
        <v>3498</v>
      </c>
      <c r="G523" s="249" t="s">
        <v>581</v>
      </c>
      <c r="H523" s="250">
        <v>1</v>
      </c>
      <c r="I523" s="251"/>
      <c r="J523" s="252">
        <f>ROUND(I523*H523,2)</f>
        <v>0</v>
      </c>
      <c r="K523" s="248" t="s">
        <v>1</v>
      </c>
      <c r="L523" s="253"/>
      <c r="M523" s="254" t="s">
        <v>1</v>
      </c>
      <c r="N523" s="255" t="s">
        <v>43</v>
      </c>
      <c r="O523" s="72"/>
      <c r="P523" s="198">
        <f>O523*H523</f>
        <v>0</v>
      </c>
      <c r="Q523" s="198">
        <v>0</v>
      </c>
      <c r="R523" s="198">
        <f>Q523*H523</f>
        <v>0</v>
      </c>
      <c r="S523" s="198">
        <v>0</v>
      </c>
      <c r="T523" s="199">
        <f>S523*H523</f>
        <v>0</v>
      </c>
      <c r="U523" s="35"/>
      <c r="V523" s="35"/>
      <c r="W523" s="35"/>
      <c r="X523" s="35"/>
      <c r="Y523" s="35"/>
      <c r="Z523" s="35"/>
      <c r="AA523" s="35"/>
      <c r="AB523" s="35"/>
      <c r="AC523" s="35"/>
      <c r="AD523" s="35"/>
      <c r="AE523" s="35"/>
      <c r="AR523" s="200" t="s">
        <v>573</v>
      </c>
      <c r="AT523" s="200" t="s">
        <v>626</v>
      </c>
      <c r="AU523" s="200" t="s">
        <v>120</v>
      </c>
      <c r="AY523" s="18" t="s">
        <v>292</v>
      </c>
      <c r="BE523" s="201">
        <f>IF(N523="základní",J523,0)</f>
        <v>0</v>
      </c>
      <c r="BF523" s="201">
        <f>IF(N523="snížená",J523,0)</f>
        <v>0</v>
      </c>
      <c r="BG523" s="201">
        <f>IF(N523="zákl. přenesená",J523,0)</f>
        <v>0</v>
      </c>
      <c r="BH523" s="201">
        <f>IF(N523="sníž. přenesená",J523,0)</f>
        <v>0</v>
      </c>
      <c r="BI523" s="201">
        <f>IF(N523="nulová",J523,0)</f>
        <v>0</v>
      </c>
      <c r="BJ523" s="18" t="s">
        <v>120</v>
      </c>
      <c r="BK523" s="201">
        <f>ROUND(I523*H523,2)</f>
        <v>0</v>
      </c>
      <c r="BL523" s="18" t="s">
        <v>438</v>
      </c>
      <c r="BM523" s="200" t="s">
        <v>3499</v>
      </c>
    </row>
    <row r="524" spans="1:65" s="13" customFormat="1" ht="11.25">
      <c r="B524" s="202"/>
      <c r="C524" s="203"/>
      <c r="D524" s="204" t="s">
        <v>301</v>
      </c>
      <c r="E524" s="205" t="s">
        <v>1</v>
      </c>
      <c r="F524" s="206" t="s">
        <v>2332</v>
      </c>
      <c r="G524" s="203"/>
      <c r="H524" s="205" t="s">
        <v>1</v>
      </c>
      <c r="I524" s="207"/>
      <c r="J524" s="203"/>
      <c r="K524" s="203"/>
      <c r="L524" s="208"/>
      <c r="M524" s="209"/>
      <c r="N524" s="210"/>
      <c r="O524" s="210"/>
      <c r="P524" s="210"/>
      <c r="Q524" s="210"/>
      <c r="R524" s="210"/>
      <c r="S524" s="210"/>
      <c r="T524" s="211"/>
      <c r="AT524" s="212" t="s">
        <v>301</v>
      </c>
      <c r="AU524" s="212" t="s">
        <v>120</v>
      </c>
      <c r="AV524" s="13" t="s">
        <v>85</v>
      </c>
      <c r="AW524" s="13" t="s">
        <v>32</v>
      </c>
      <c r="AX524" s="13" t="s">
        <v>77</v>
      </c>
      <c r="AY524" s="212" t="s">
        <v>292</v>
      </c>
    </row>
    <row r="525" spans="1:65" s="14" customFormat="1" ht="11.25">
      <c r="B525" s="213"/>
      <c r="C525" s="214"/>
      <c r="D525" s="204" t="s">
        <v>301</v>
      </c>
      <c r="E525" s="215" t="s">
        <v>1</v>
      </c>
      <c r="F525" s="216" t="s">
        <v>2303</v>
      </c>
      <c r="G525" s="214"/>
      <c r="H525" s="217">
        <v>1</v>
      </c>
      <c r="I525" s="218"/>
      <c r="J525" s="214"/>
      <c r="K525" s="214"/>
      <c r="L525" s="219"/>
      <c r="M525" s="220"/>
      <c r="N525" s="221"/>
      <c r="O525" s="221"/>
      <c r="P525" s="221"/>
      <c r="Q525" s="221"/>
      <c r="R525" s="221"/>
      <c r="S525" s="221"/>
      <c r="T525" s="222"/>
      <c r="AT525" s="223" t="s">
        <v>301</v>
      </c>
      <c r="AU525" s="223" t="s">
        <v>120</v>
      </c>
      <c r="AV525" s="14" t="s">
        <v>120</v>
      </c>
      <c r="AW525" s="14" t="s">
        <v>32</v>
      </c>
      <c r="AX525" s="14" t="s">
        <v>85</v>
      </c>
      <c r="AY525" s="223" t="s">
        <v>292</v>
      </c>
    </row>
    <row r="526" spans="1:65" s="2" customFormat="1" ht="49.15" customHeight="1">
      <c r="A526" s="35"/>
      <c r="B526" s="36"/>
      <c r="C526" s="246" t="s">
        <v>1654</v>
      </c>
      <c r="D526" s="246" t="s">
        <v>626</v>
      </c>
      <c r="E526" s="247" t="s">
        <v>3500</v>
      </c>
      <c r="F526" s="248" t="s">
        <v>3501</v>
      </c>
      <c r="G526" s="249" t="s">
        <v>581</v>
      </c>
      <c r="H526" s="250">
        <v>1</v>
      </c>
      <c r="I526" s="251"/>
      <c r="J526" s="252">
        <f>ROUND(I526*H526,2)</f>
        <v>0</v>
      </c>
      <c r="K526" s="248" t="s">
        <v>1</v>
      </c>
      <c r="L526" s="253"/>
      <c r="M526" s="254" t="s">
        <v>1</v>
      </c>
      <c r="N526" s="255" t="s">
        <v>43</v>
      </c>
      <c r="O526" s="72"/>
      <c r="P526" s="198">
        <f>O526*H526</f>
        <v>0</v>
      </c>
      <c r="Q526" s="198">
        <v>0</v>
      </c>
      <c r="R526" s="198">
        <f>Q526*H526</f>
        <v>0</v>
      </c>
      <c r="S526" s="198">
        <v>0</v>
      </c>
      <c r="T526" s="199">
        <f>S526*H526</f>
        <v>0</v>
      </c>
      <c r="U526" s="35"/>
      <c r="V526" s="35"/>
      <c r="W526" s="35"/>
      <c r="X526" s="35"/>
      <c r="Y526" s="35"/>
      <c r="Z526" s="35"/>
      <c r="AA526" s="35"/>
      <c r="AB526" s="35"/>
      <c r="AC526" s="35"/>
      <c r="AD526" s="35"/>
      <c r="AE526" s="35"/>
      <c r="AR526" s="200" t="s">
        <v>573</v>
      </c>
      <c r="AT526" s="200" t="s">
        <v>626</v>
      </c>
      <c r="AU526" s="200" t="s">
        <v>120</v>
      </c>
      <c r="AY526" s="18" t="s">
        <v>292</v>
      </c>
      <c r="BE526" s="201">
        <f>IF(N526="základní",J526,0)</f>
        <v>0</v>
      </c>
      <c r="BF526" s="201">
        <f>IF(N526="snížená",J526,0)</f>
        <v>0</v>
      </c>
      <c r="BG526" s="201">
        <f>IF(N526="zákl. přenesená",J526,0)</f>
        <v>0</v>
      </c>
      <c r="BH526" s="201">
        <f>IF(N526="sníž. přenesená",J526,0)</f>
        <v>0</v>
      </c>
      <c r="BI526" s="201">
        <f>IF(N526="nulová",J526,0)</f>
        <v>0</v>
      </c>
      <c r="BJ526" s="18" t="s">
        <v>120</v>
      </c>
      <c r="BK526" s="201">
        <f>ROUND(I526*H526,2)</f>
        <v>0</v>
      </c>
      <c r="BL526" s="18" t="s">
        <v>438</v>
      </c>
      <c r="BM526" s="200" t="s">
        <v>3502</v>
      </c>
    </row>
    <row r="527" spans="1:65" s="13" customFormat="1" ht="11.25">
      <c r="B527" s="202"/>
      <c r="C527" s="203"/>
      <c r="D527" s="204" t="s">
        <v>301</v>
      </c>
      <c r="E527" s="205" t="s">
        <v>1</v>
      </c>
      <c r="F527" s="206" t="s">
        <v>2235</v>
      </c>
      <c r="G527" s="203"/>
      <c r="H527" s="205" t="s">
        <v>1</v>
      </c>
      <c r="I527" s="207"/>
      <c r="J527" s="203"/>
      <c r="K527" s="203"/>
      <c r="L527" s="208"/>
      <c r="M527" s="209"/>
      <c r="N527" s="210"/>
      <c r="O527" s="210"/>
      <c r="P527" s="210"/>
      <c r="Q527" s="210"/>
      <c r="R527" s="210"/>
      <c r="S527" s="210"/>
      <c r="T527" s="211"/>
      <c r="AT527" s="212" t="s">
        <v>301</v>
      </c>
      <c r="AU527" s="212" t="s">
        <v>120</v>
      </c>
      <c r="AV527" s="13" t="s">
        <v>85</v>
      </c>
      <c r="AW527" s="13" t="s">
        <v>32</v>
      </c>
      <c r="AX527" s="13" t="s">
        <v>77</v>
      </c>
      <c r="AY527" s="212" t="s">
        <v>292</v>
      </c>
    </row>
    <row r="528" spans="1:65" s="14" customFormat="1" ht="11.25">
      <c r="B528" s="213"/>
      <c r="C528" s="214"/>
      <c r="D528" s="204" t="s">
        <v>301</v>
      </c>
      <c r="E528" s="215" t="s">
        <v>1</v>
      </c>
      <c r="F528" s="216" t="s">
        <v>2236</v>
      </c>
      <c r="G528" s="214"/>
      <c r="H528" s="217">
        <v>1</v>
      </c>
      <c r="I528" s="218"/>
      <c r="J528" s="214"/>
      <c r="K528" s="214"/>
      <c r="L528" s="219"/>
      <c r="M528" s="220"/>
      <c r="N528" s="221"/>
      <c r="O528" s="221"/>
      <c r="P528" s="221"/>
      <c r="Q528" s="221"/>
      <c r="R528" s="221"/>
      <c r="S528" s="221"/>
      <c r="T528" s="222"/>
      <c r="AT528" s="223" t="s">
        <v>301</v>
      </c>
      <c r="AU528" s="223" t="s">
        <v>120</v>
      </c>
      <c r="AV528" s="14" t="s">
        <v>120</v>
      </c>
      <c r="AW528" s="14" t="s">
        <v>32</v>
      </c>
      <c r="AX528" s="14" t="s">
        <v>77</v>
      </c>
      <c r="AY528" s="223" t="s">
        <v>292</v>
      </c>
    </row>
    <row r="529" spans="1:65" s="15" customFormat="1" ht="11.25">
      <c r="B529" s="224"/>
      <c r="C529" s="225"/>
      <c r="D529" s="204" t="s">
        <v>301</v>
      </c>
      <c r="E529" s="226" t="s">
        <v>1</v>
      </c>
      <c r="F529" s="227" t="s">
        <v>304</v>
      </c>
      <c r="G529" s="225"/>
      <c r="H529" s="228">
        <v>1</v>
      </c>
      <c r="I529" s="229"/>
      <c r="J529" s="225"/>
      <c r="K529" s="225"/>
      <c r="L529" s="230"/>
      <c r="M529" s="231"/>
      <c r="N529" s="232"/>
      <c r="O529" s="232"/>
      <c r="P529" s="232"/>
      <c r="Q529" s="232"/>
      <c r="R529" s="232"/>
      <c r="S529" s="232"/>
      <c r="T529" s="233"/>
      <c r="AT529" s="234" t="s">
        <v>301</v>
      </c>
      <c r="AU529" s="234" t="s">
        <v>120</v>
      </c>
      <c r="AV529" s="15" t="s">
        <v>299</v>
      </c>
      <c r="AW529" s="15" t="s">
        <v>32</v>
      </c>
      <c r="AX529" s="15" t="s">
        <v>85</v>
      </c>
      <c r="AY529" s="234" t="s">
        <v>292</v>
      </c>
    </row>
    <row r="530" spans="1:65" s="2" customFormat="1" ht="49.15" customHeight="1">
      <c r="A530" s="35"/>
      <c r="B530" s="36"/>
      <c r="C530" s="246" t="s">
        <v>1659</v>
      </c>
      <c r="D530" s="246" t="s">
        <v>626</v>
      </c>
      <c r="E530" s="247" t="s">
        <v>3503</v>
      </c>
      <c r="F530" s="248" t="s">
        <v>3504</v>
      </c>
      <c r="G530" s="249" t="s">
        <v>581</v>
      </c>
      <c r="H530" s="250">
        <v>3</v>
      </c>
      <c r="I530" s="251"/>
      <c r="J530" s="252">
        <f>ROUND(I530*H530,2)</f>
        <v>0</v>
      </c>
      <c r="K530" s="248" t="s">
        <v>1</v>
      </c>
      <c r="L530" s="253"/>
      <c r="M530" s="254" t="s">
        <v>1</v>
      </c>
      <c r="N530" s="255" t="s">
        <v>43</v>
      </c>
      <c r="O530" s="72"/>
      <c r="P530" s="198">
        <f>O530*H530</f>
        <v>0</v>
      </c>
      <c r="Q530" s="198">
        <v>0</v>
      </c>
      <c r="R530" s="198">
        <f>Q530*H530</f>
        <v>0</v>
      </c>
      <c r="S530" s="198">
        <v>0</v>
      </c>
      <c r="T530" s="199">
        <f>S530*H530</f>
        <v>0</v>
      </c>
      <c r="U530" s="35"/>
      <c r="V530" s="35"/>
      <c r="W530" s="35"/>
      <c r="X530" s="35"/>
      <c r="Y530" s="35"/>
      <c r="Z530" s="35"/>
      <c r="AA530" s="35"/>
      <c r="AB530" s="35"/>
      <c r="AC530" s="35"/>
      <c r="AD530" s="35"/>
      <c r="AE530" s="35"/>
      <c r="AR530" s="200" t="s">
        <v>573</v>
      </c>
      <c r="AT530" s="200" t="s">
        <v>626</v>
      </c>
      <c r="AU530" s="200" t="s">
        <v>120</v>
      </c>
      <c r="AY530" s="18" t="s">
        <v>292</v>
      </c>
      <c r="BE530" s="201">
        <f>IF(N530="základní",J530,0)</f>
        <v>0</v>
      </c>
      <c r="BF530" s="201">
        <f>IF(N530="snížená",J530,0)</f>
        <v>0</v>
      </c>
      <c r="BG530" s="201">
        <f>IF(N530="zákl. přenesená",J530,0)</f>
        <v>0</v>
      </c>
      <c r="BH530" s="201">
        <f>IF(N530="sníž. přenesená",J530,0)</f>
        <v>0</v>
      </c>
      <c r="BI530" s="201">
        <f>IF(N530="nulová",J530,0)</f>
        <v>0</v>
      </c>
      <c r="BJ530" s="18" t="s">
        <v>120</v>
      </c>
      <c r="BK530" s="201">
        <f>ROUND(I530*H530,2)</f>
        <v>0</v>
      </c>
      <c r="BL530" s="18" t="s">
        <v>438</v>
      </c>
      <c r="BM530" s="200" t="s">
        <v>3505</v>
      </c>
    </row>
    <row r="531" spans="1:65" s="13" customFormat="1" ht="11.25">
      <c r="B531" s="202"/>
      <c r="C531" s="203"/>
      <c r="D531" s="204" t="s">
        <v>301</v>
      </c>
      <c r="E531" s="205" t="s">
        <v>1</v>
      </c>
      <c r="F531" s="206" t="s">
        <v>2239</v>
      </c>
      <c r="G531" s="203"/>
      <c r="H531" s="205" t="s">
        <v>1</v>
      </c>
      <c r="I531" s="207"/>
      <c r="J531" s="203"/>
      <c r="K531" s="203"/>
      <c r="L531" s="208"/>
      <c r="M531" s="209"/>
      <c r="N531" s="210"/>
      <c r="O531" s="210"/>
      <c r="P531" s="210"/>
      <c r="Q531" s="210"/>
      <c r="R531" s="210"/>
      <c r="S531" s="210"/>
      <c r="T531" s="211"/>
      <c r="AT531" s="212" t="s">
        <v>301</v>
      </c>
      <c r="AU531" s="212" t="s">
        <v>120</v>
      </c>
      <c r="AV531" s="13" t="s">
        <v>85</v>
      </c>
      <c r="AW531" s="13" t="s">
        <v>32</v>
      </c>
      <c r="AX531" s="13" t="s">
        <v>77</v>
      </c>
      <c r="AY531" s="212" t="s">
        <v>292</v>
      </c>
    </row>
    <row r="532" spans="1:65" s="14" customFormat="1" ht="11.25">
      <c r="B532" s="213"/>
      <c r="C532" s="214"/>
      <c r="D532" s="204" t="s">
        <v>301</v>
      </c>
      <c r="E532" s="215" t="s">
        <v>1</v>
      </c>
      <c r="F532" s="216" t="s">
        <v>2240</v>
      </c>
      <c r="G532" s="214"/>
      <c r="H532" s="217">
        <v>1</v>
      </c>
      <c r="I532" s="218"/>
      <c r="J532" s="214"/>
      <c r="K532" s="214"/>
      <c r="L532" s="219"/>
      <c r="M532" s="220"/>
      <c r="N532" s="221"/>
      <c r="O532" s="221"/>
      <c r="P532" s="221"/>
      <c r="Q532" s="221"/>
      <c r="R532" s="221"/>
      <c r="S532" s="221"/>
      <c r="T532" s="222"/>
      <c r="AT532" s="223" t="s">
        <v>301</v>
      </c>
      <c r="AU532" s="223" t="s">
        <v>120</v>
      </c>
      <c r="AV532" s="14" t="s">
        <v>120</v>
      </c>
      <c r="AW532" s="14" t="s">
        <v>32</v>
      </c>
      <c r="AX532" s="14" t="s">
        <v>77</v>
      </c>
      <c r="AY532" s="223" t="s">
        <v>292</v>
      </c>
    </row>
    <row r="533" spans="1:65" s="14" customFormat="1" ht="11.25">
      <c r="B533" s="213"/>
      <c r="C533" s="214"/>
      <c r="D533" s="204" t="s">
        <v>301</v>
      </c>
      <c r="E533" s="215" t="s">
        <v>1</v>
      </c>
      <c r="F533" s="216" t="s">
        <v>2241</v>
      </c>
      <c r="G533" s="214"/>
      <c r="H533" s="217">
        <v>1</v>
      </c>
      <c r="I533" s="218"/>
      <c r="J533" s="214"/>
      <c r="K533" s="214"/>
      <c r="L533" s="219"/>
      <c r="M533" s="220"/>
      <c r="N533" s="221"/>
      <c r="O533" s="221"/>
      <c r="P533" s="221"/>
      <c r="Q533" s="221"/>
      <c r="R533" s="221"/>
      <c r="S533" s="221"/>
      <c r="T533" s="222"/>
      <c r="AT533" s="223" t="s">
        <v>301</v>
      </c>
      <c r="AU533" s="223" t="s">
        <v>120</v>
      </c>
      <c r="AV533" s="14" t="s">
        <v>120</v>
      </c>
      <c r="AW533" s="14" t="s">
        <v>32</v>
      </c>
      <c r="AX533" s="14" t="s">
        <v>77</v>
      </c>
      <c r="AY533" s="223" t="s">
        <v>292</v>
      </c>
    </row>
    <row r="534" spans="1:65" s="14" customFormat="1" ht="11.25">
      <c r="B534" s="213"/>
      <c r="C534" s="214"/>
      <c r="D534" s="204" t="s">
        <v>301</v>
      </c>
      <c r="E534" s="215" t="s">
        <v>1</v>
      </c>
      <c r="F534" s="216" t="s">
        <v>2242</v>
      </c>
      <c r="G534" s="214"/>
      <c r="H534" s="217">
        <v>1</v>
      </c>
      <c r="I534" s="218"/>
      <c r="J534" s="214"/>
      <c r="K534" s="214"/>
      <c r="L534" s="219"/>
      <c r="M534" s="220"/>
      <c r="N534" s="221"/>
      <c r="O534" s="221"/>
      <c r="P534" s="221"/>
      <c r="Q534" s="221"/>
      <c r="R534" s="221"/>
      <c r="S534" s="221"/>
      <c r="T534" s="222"/>
      <c r="AT534" s="223" t="s">
        <v>301</v>
      </c>
      <c r="AU534" s="223" t="s">
        <v>120</v>
      </c>
      <c r="AV534" s="14" t="s">
        <v>120</v>
      </c>
      <c r="AW534" s="14" t="s">
        <v>32</v>
      </c>
      <c r="AX534" s="14" t="s">
        <v>77</v>
      </c>
      <c r="AY534" s="223" t="s">
        <v>292</v>
      </c>
    </row>
    <row r="535" spans="1:65" s="15" customFormat="1" ht="11.25">
      <c r="B535" s="224"/>
      <c r="C535" s="225"/>
      <c r="D535" s="204" t="s">
        <v>301</v>
      </c>
      <c r="E535" s="226" t="s">
        <v>1</v>
      </c>
      <c r="F535" s="227" t="s">
        <v>304</v>
      </c>
      <c r="G535" s="225"/>
      <c r="H535" s="228">
        <v>3</v>
      </c>
      <c r="I535" s="229"/>
      <c r="J535" s="225"/>
      <c r="K535" s="225"/>
      <c r="L535" s="230"/>
      <c r="M535" s="231"/>
      <c r="N535" s="232"/>
      <c r="O535" s="232"/>
      <c r="P535" s="232"/>
      <c r="Q535" s="232"/>
      <c r="R535" s="232"/>
      <c r="S535" s="232"/>
      <c r="T535" s="233"/>
      <c r="AT535" s="234" t="s">
        <v>301</v>
      </c>
      <c r="AU535" s="234" t="s">
        <v>120</v>
      </c>
      <c r="AV535" s="15" t="s">
        <v>299</v>
      </c>
      <c r="AW535" s="15" t="s">
        <v>32</v>
      </c>
      <c r="AX535" s="15" t="s">
        <v>85</v>
      </c>
      <c r="AY535" s="234" t="s">
        <v>292</v>
      </c>
    </row>
    <row r="536" spans="1:65" s="2" customFormat="1" ht="49.15" customHeight="1">
      <c r="A536" s="35"/>
      <c r="B536" s="36"/>
      <c r="C536" s="246" t="s">
        <v>1664</v>
      </c>
      <c r="D536" s="246" t="s">
        <v>626</v>
      </c>
      <c r="E536" s="247" t="s">
        <v>3506</v>
      </c>
      <c r="F536" s="248" t="s">
        <v>3507</v>
      </c>
      <c r="G536" s="249" t="s">
        <v>581</v>
      </c>
      <c r="H536" s="250">
        <v>1</v>
      </c>
      <c r="I536" s="251"/>
      <c r="J536" s="252">
        <f>ROUND(I536*H536,2)</f>
        <v>0</v>
      </c>
      <c r="K536" s="248" t="s">
        <v>1</v>
      </c>
      <c r="L536" s="253"/>
      <c r="M536" s="254" t="s">
        <v>1</v>
      </c>
      <c r="N536" s="255" t="s">
        <v>43</v>
      </c>
      <c r="O536" s="72"/>
      <c r="P536" s="198">
        <f>O536*H536</f>
        <v>0</v>
      </c>
      <c r="Q536" s="198">
        <v>0</v>
      </c>
      <c r="R536" s="198">
        <f>Q536*H536</f>
        <v>0</v>
      </c>
      <c r="S536" s="198">
        <v>0</v>
      </c>
      <c r="T536" s="199">
        <f>S536*H536</f>
        <v>0</v>
      </c>
      <c r="U536" s="35"/>
      <c r="V536" s="35"/>
      <c r="W536" s="35"/>
      <c r="X536" s="35"/>
      <c r="Y536" s="35"/>
      <c r="Z536" s="35"/>
      <c r="AA536" s="35"/>
      <c r="AB536" s="35"/>
      <c r="AC536" s="35"/>
      <c r="AD536" s="35"/>
      <c r="AE536" s="35"/>
      <c r="AR536" s="200" t="s">
        <v>573</v>
      </c>
      <c r="AT536" s="200" t="s">
        <v>626</v>
      </c>
      <c r="AU536" s="200" t="s">
        <v>120</v>
      </c>
      <c r="AY536" s="18" t="s">
        <v>292</v>
      </c>
      <c r="BE536" s="201">
        <f>IF(N536="základní",J536,0)</f>
        <v>0</v>
      </c>
      <c r="BF536" s="201">
        <f>IF(N536="snížená",J536,0)</f>
        <v>0</v>
      </c>
      <c r="BG536" s="201">
        <f>IF(N536="zákl. přenesená",J536,0)</f>
        <v>0</v>
      </c>
      <c r="BH536" s="201">
        <f>IF(N536="sníž. přenesená",J536,0)</f>
        <v>0</v>
      </c>
      <c r="BI536" s="201">
        <f>IF(N536="nulová",J536,0)</f>
        <v>0</v>
      </c>
      <c r="BJ536" s="18" t="s">
        <v>120</v>
      </c>
      <c r="BK536" s="201">
        <f>ROUND(I536*H536,2)</f>
        <v>0</v>
      </c>
      <c r="BL536" s="18" t="s">
        <v>438</v>
      </c>
      <c r="BM536" s="200" t="s">
        <v>3508</v>
      </c>
    </row>
    <row r="537" spans="1:65" s="13" customFormat="1" ht="11.25">
      <c r="B537" s="202"/>
      <c r="C537" s="203"/>
      <c r="D537" s="204" t="s">
        <v>301</v>
      </c>
      <c r="E537" s="205" t="s">
        <v>1</v>
      </c>
      <c r="F537" s="206" t="s">
        <v>2243</v>
      </c>
      <c r="G537" s="203"/>
      <c r="H537" s="205" t="s">
        <v>1</v>
      </c>
      <c r="I537" s="207"/>
      <c r="J537" s="203"/>
      <c r="K537" s="203"/>
      <c r="L537" s="208"/>
      <c r="M537" s="209"/>
      <c r="N537" s="210"/>
      <c r="O537" s="210"/>
      <c r="P537" s="210"/>
      <c r="Q537" s="210"/>
      <c r="R537" s="210"/>
      <c r="S537" s="210"/>
      <c r="T537" s="211"/>
      <c r="AT537" s="212" t="s">
        <v>301</v>
      </c>
      <c r="AU537" s="212" t="s">
        <v>120</v>
      </c>
      <c r="AV537" s="13" t="s">
        <v>85</v>
      </c>
      <c r="AW537" s="13" t="s">
        <v>32</v>
      </c>
      <c r="AX537" s="13" t="s">
        <v>77</v>
      </c>
      <c r="AY537" s="212" t="s">
        <v>292</v>
      </c>
    </row>
    <row r="538" spans="1:65" s="14" customFormat="1" ht="11.25">
      <c r="B538" s="213"/>
      <c r="C538" s="214"/>
      <c r="D538" s="204" t="s">
        <v>301</v>
      </c>
      <c r="E538" s="215" t="s">
        <v>1</v>
      </c>
      <c r="F538" s="216" t="s">
        <v>2244</v>
      </c>
      <c r="G538" s="214"/>
      <c r="H538" s="217">
        <v>1</v>
      </c>
      <c r="I538" s="218"/>
      <c r="J538" s="214"/>
      <c r="K538" s="214"/>
      <c r="L538" s="219"/>
      <c r="M538" s="220"/>
      <c r="N538" s="221"/>
      <c r="O538" s="221"/>
      <c r="P538" s="221"/>
      <c r="Q538" s="221"/>
      <c r="R538" s="221"/>
      <c r="S538" s="221"/>
      <c r="T538" s="222"/>
      <c r="AT538" s="223" t="s">
        <v>301</v>
      </c>
      <c r="AU538" s="223" t="s">
        <v>120</v>
      </c>
      <c r="AV538" s="14" t="s">
        <v>120</v>
      </c>
      <c r="AW538" s="14" t="s">
        <v>32</v>
      </c>
      <c r="AX538" s="14" t="s">
        <v>77</v>
      </c>
      <c r="AY538" s="223" t="s">
        <v>292</v>
      </c>
    </row>
    <row r="539" spans="1:65" s="15" customFormat="1" ht="11.25">
      <c r="B539" s="224"/>
      <c r="C539" s="225"/>
      <c r="D539" s="204" t="s">
        <v>301</v>
      </c>
      <c r="E539" s="226" t="s">
        <v>1</v>
      </c>
      <c r="F539" s="227" t="s">
        <v>304</v>
      </c>
      <c r="G539" s="225"/>
      <c r="H539" s="228">
        <v>1</v>
      </c>
      <c r="I539" s="229"/>
      <c r="J539" s="225"/>
      <c r="K539" s="225"/>
      <c r="L539" s="230"/>
      <c r="M539" s="231"/>
      <c r="N539" s="232"/>
      <c r="O539" s="232"/>
      <c r="P539" s="232"/>
      <c r="Q539" s="232"/>
      <c r="R539" s="232"/>
      <c r="S539" s="232"/>
      <c r="T539" s="233"/>
      <c r="AT539" s="234" t="s">
        <v>301</v>
      </c>
      <c r="AU539" s="234" t="s">
        <v>120</v>
      </c>
      <c r="AV539" s="15" t="s">
        <v>299</v>
      </c>
      <c r="AW539" s="15" t="s">
        <v>32</v>
      </c>
      <c r="AX539" s="15" t="s">
        <v>85</v>
      </c>
      <c r="AY539" s="234" t="s">
        <v>292</v>
      </c>
    </row>
    <row r="540" spans="1:65" s="2" customFormat="1" ht="49.15" customHeight="1">
      <c r="A540" s="35"/>
      <c r="B540" s="36"/>
      <c r="C540" s="246" t="s">
        <v>1668</v>
      </c>
      <c r="D540" s="246" t="s">
        <v>626</v>
      </c>
      <c r="E540" s="247" t="s">
        <v>3509</v>
      </c>
      <c r="F540" s="248" t="s">
        <v>3510</v>
      </c>
      <c r="G540" s="249" t="s">
        <v>581</v>
      </c>
      <c r="H540" s="250">
        <v>3</v>
      </c>
      <c r="I540" s="251"/>
      <c r="J540" s="252">
        <f>ROUND(I540*H540,2)</f>
        <v>0</v>
      </c>
      <c r="K540" s="248" t="s">
        <v>1</v>
      </c>
      <c r="L540" s="253"/>
      <c r="M540" s="254" t="s">
        <v>1</v>
      </c>
      <c r="N540" s="255" t="s">
        <v>43</v>
      </c>
      <c r="O540" s="72"/>
      <c r="P540" s="198">
        <f>O540*H540</f>
        <v>0</v>
      </c>
      <c r="Q540" s="198">
        <v>0</v>
      </c>
      <c r="R540" s="198">
        <f>Q540*H540</f>
        <v>0</v>
      </c>
      <c r="S540" s="198">
        <v>0</v>
      </c>
      <c r="T540" s="199">
        <f>S540*H540</f>
        <v>0</v>
      </c>
      <c r="U540" s="35"/>
      <c r="V540" s="35"/>
      <c r="W540" s="35"/>
      <c r="X540" s="35"/>
      <c r="Y540" s="35"/>
      <c r="Z540" s="35"/>
      <c r="AA540" s="35"/>
      <c r="AB540" s="35"/>
      <c r="AC540" s="35"/>
      <c r="AD540" s="35"/>
      <c r="AE540" s="35"/>
      <c r="AR540" s="200" t="s">
        <v>573</v>
      </c>
      <c r="AT540" s="200" t="s">
        <v>626</v>
      </c>
      <c r="AU540" s="200" t="s">
        <v>120</v>
      </c>
      <c r="AY540" s="18" t="s">
        <v>292</v>
      </c>
      <c r="BE540" s="201">
        <f>IF(N540="základní",J540,0)</f>
        <v>0</v>
      </c>
      <c r="BF540" s="201">
        <f>IF(N540="snížená",J540,0)</f>
        <v>0</v>
      </c>
      <c r="BG540" s="201">
        <f>IF(N540="zákl. přenesená",J540,0)</f>
        <v>0</v>
      </c>
      <c r="BH540" s="201">
        <f>IF(N540="sníž. přenesená",J540,0)</f>
        <v>0</v>
      </c>
      <c r="BI540" s="201">
        <f>IF(N540="nulová",J540,0)</f>
        <v>0</v>
      </c>
      <c r="BJ540" s="18" t="s">
        <v>120</v>
      </c>
      <c r="BK540" s="201">
        <f>ROUND(I540*H540,2)</f>
        <v>0</v>
      </c>
      <c r="BL540" s="18" t="s">
        <v>438</v>
      </c>
      <c r="BM540" s="200" t="s">
        <v>3511</v>
      </c>
    </row>
    <row r="541" spans="1:65" s="13" customFormat="1" ht="11.25">
      <c r="B541" s="202"/>
      <c r="C541" s="203"/>
      <c r="D541" s="204" t="s">
        <v>301</v>
      </c>
      <c r="E541" s="205" t="s">
        <v>1</v>
      </c>
      <c r="F541" s="206" t="s">
        <v>2243</v>
      </c>
      <c r="G541" s="203"/>
      <c r="H541" s="205" t="s">
        <v>1</v>
      </c>
      <c r="I541" s="207"/>
      <c r="J541" s="203"/>
      <c r="K541" s="203"/>
      <c r="L541" s="208"/>
      <c r="M541" s="209"/>
      <c r="N541" s="210"/>
      <c r="O541" s="210"/>
      <c r="P541" s="210"/>
      <c r="Q541" s="210"/>
      <c r="R541" s="210"/>
      <c r="S541" s="210"/>
      <c r="T541" s="211"/>
      <c r="AT541" s="212" t="s">
        <v>301</v>
      </c>
      <c r="AU541" s="212" t="s">
        <v>120</v>
      </c>
      <c r="AV541" s="13" t="s">
        <v>85</v>
      </c>
      <c r="AW541" s="13" t="s">
        <v>32</v>
      </c>
      <c r="AX541" s="13" t="s">
        <v>77</v>
      </c>
      <c r="AY541" s="212" t="s">
        <v>292</v>
      </c>
    </row>
    <row r="542" spans="1:65" s="14" customFormat="1" ht="11.25">
      <c r="B542" s="213"/>
      <c r="C542" s="214"/>
      <c r="D542" s="204" t="s">
        <v>301</v>
      </c>
      <c r="E542" s="215" t="s">
        <v>1</v>
      </c>
      <c r="F542" s="216" t="s">
        <v>2245</v>
      </c>
      <c r="G542" s="214"/>
      <c r="H542" s="217">
        <v>1</v>
      </c>
      <c r="I542" s="218"/>
      <c r="J542" s="214"/>
      <c r="K542" s="214"/>
      <c r="L542" s="219"/>
      <c r="M542" s="220"/>
      <c r="N542" s="221"/>
      <c r="O542" s="221"/>
      <c r="P542" s="221"/>
      <c r="Q542" s="221"/>
      <c r="R542" s="221"/>
      <c r="S542" s="221"/>
      <c r="T542" s="222"/>
      <c r="AT542" s="223" t="s">
        <v>301</v>
      </c>
      <c r="AU542" s="223" t="s">
        <v>120</v>
      </c>
      <c r="AV542" s="14" t="s">
        <v>120</v>
      </c>
      <c r="AW542" s="14" t="s">
        <v>32</v>
      </c>
      <c r="AX542" s="14" t="s">
        <v>77</v>
      </c>
      <c r="AY542" s="223" t="s">
        <v>292</v>
      </c>
    </row>
    <row r="543" spans="1:65" s="14" customFormat="1" ht="11.25">
      <c r="B543" s="213"/>
      <c r="C543" s="214"/>
      <c r="D543" s="204" t="s">
        <v>301</v>
      </c>
      <c r="E543" s="215" t="s">
        <v>1</v>
      </c>
      <c r="F543" s="216" t="s">
        <v>2246</v>
      </c>
      <c r="G543" s="214"/>
      <c r="H543" s="217">
        <v>1</v>
      </c>
      <c r="I543" s="218"/>
      <c r="J543" s="214"/>
      <c r="K543" s="214"/>
      <c r="L543" s="219"/>
      <c r="M543" s="220"/>
      <c r="N543" s="221"/>
      <c r="O543" s="221"/>
      <c r="P543" s="221"/>
      <c r="Q543" s="221"/>
      <c r="R543" s="221"/>
      <c r="S543" s="221"/>
      <c r="T543" s="222"/>
      <c r="AT543" s="223" t="s">
        <v>301</v>
      </c>
      <c r="AU543" s="223" t="s">
        <v>120</v>
      </c>
      <c r="AV543" s="14" t="s">
        <v>120</v>
      </c>
      <c r="AW543" s="14" t="s">
        <v>32</v>
      </c>
      <c r="AX543" s="14" t="s">
        <v>77</v>
      </c>
      <c r="AY543" s="223" t="s">
        <v>292</v>
      </c>
    </row>
    <row r="544" spans="1:65" s="14" customFormat="1" ht="11.25">
      <c r="B544" s="213"/>
      <c r="C544" s="214"/>
      <c r="D544" s="204" t="s">
        <v>301</v>
      </c>
      <c r="E544" s="215" t="s">
        <v>1</v>
      </c>
      <c r="F544" s="216" t="s">
        <v>2247</v>
      </c>
      <c r="G544" s="214"/>
      <c r="H544" s="217">
        <v>1</v>
      </c>
      <c r="I544" s="218"/>
      <c r="J544" s="214"/>
      <c r="K544" s="214"/>
      <c r="L544" s="219"/>
      <c r="M544" s="220"/>
      <c r="N544" s="221"/>
      <c r="O544" s="221"/>
      <c r="P544" s="221"/>
      <c r="Q544" s="221"/>
      <c r="R544" s="221"/>
      <c r="S544" s="221"/>
      <c r="T544" s="222"/>
      <c r="AT544" s="223" t="s">
        <v>301</v>
      </c>
      <c r="AU544" s="223" t="s">
        <v>120</v>
      </c>
      <c r="AV544" s="14" t="s">
        <v>120</v>
      </c>
      <c r="AW544" s="14" t="s">
        <v>32</v>
      </c>
      <c r="AX544" s="14" t="s">
        <v>77</v>
      </c>
      <c r="AY544" s="223" t="s">
        <v>292</v>
      </c>
    </row>
    <row r="545" spans="1:65" s="15" customFormat="1" ht="11.25">
      <c r="B545" s="224"/>
      <c r="C545" s="225"/>
      <c r="D545" s="204" t="s">
        <v>301</v>
      </c>
      <c r="E545" s="226" t="s">
        <v>1</v>
      </c>
      <c r="F545" s="227" t="s">
        <v>304</v>
      </c>
      <c r="G545" s="225"/>
      <c r="H545" s="228">
        <v>3</v>
      </c>
      <c r="I545" s="229"/>
      <c r="J545" s="225"/>
      <c r="K545" s="225"/>
      <c r="L545" s="230"/>
      <c r="M545" s="231"/>
      <c r="N545" s="232"/>
      <c r="O545" s="232"/>
      <c r="P545" s="232"/>
      <c r="Q545" s="232"/>
      <c r="R545" s="232"/>
      <c r="S545" s="232"/>
      <c r="T545" s="233"/>
      <c r="AT545" s="234" t="s">
        <v>301</v>
      </c>
      <c r="AU545" s="234" t="s">
        <v>120</v>
      </c>
      <c r="AV545" s="15" t="s">
        <v>299</v>
      </c>
      <c r="AW545" s="15" t="s">
        <v>32</v>
      </c>
      <c r="AX545" s="15" t="s">
        <v>85</v>
      </c>
      <c r="AY545" s="234" t="s">
        <v>292</v>
      </c>
    </row>
    <row r="546" spans="1:65" s="2" customFormat="1" ht="49.15" customHeight="1">
      <c r="A546" s="35"/>
      <c r="B546" s="36"/>
      <c r="C546" s="246" t="s">
        <v>1670</v>
      </c>
      <c r="D546" s="246" t="s">
        <v>626</v>
      </c>
      <c r="E546" s="247" t="s">
        <v>3512</v>
      </c>
      <c r="F546" s="248" t="s">
        <v>3513</v>
      </c>
      <c r="G546" s="249" t="s">
        <v>581</v>
      </c>
      <c r="H546" s="250">
        <v>1</v>
      </c>
      <c r="I546" s="251"/>
      <c r="J546" s="252">
        <f>ROUND(I546*H546,2)</f>
        <v>0</v>
      </c>
      <c r="K546" s="248" t="s">
        <v>1</v>
      </c>
      <c r="L546" s="253"/>
      <c r="M546" s="254" t="s">
        <v>1</v>
      </c>
      <c r="N546" s="255" t="s">
        <v>43</v>
      </c>
      <c r="O546" s="72"/>
      <c r="P546" s="198">
        <f>O546*H546</f>
        <v>0</v>
      </c>
      <c r="Q546" s="198">
        <v>0</v>
      </c>
      <c r="R546" s="198">
        <f>Q546*H546</f>
        <v>0</v>
      </c>
      <c r="S546" s="198">
        <v>0</v>
      </c>
      <c r="T546" s="199">
        <f>S546*H546</f>
        <v>0</v>
      </c>
      <c r="U546" s="35"/>
      <c r="V546" s="35"/>
      <c r="W546" s="35"/>
      <c r="X546" s="35"/>
      <c r="Y546" s="35"/>
      <c r="Z546" s="35"/>
      <c r="AA546" s="35"/>
      <c r="AB546" s="35"/>
      <c r="AC546" s="35"/>
      <c r="AD546" s="35"/>
      <c r="AE546" s="35"/>
      <c r="AR546" s="200" t="s">
        <v>573</v>
      </c>
      <c r="AT546" s="200" t="s">
        <v>626</v>
      </c>
      <c r="AU546" s="200" t="s">
        <v>120</v>
      </c>
      <c r="AY546" s="18" t="s">
        <v>292</v>
      </c>
      <c r="BE546" s="201">
        <f>IF(N546="základní",J546,0)</f>
        <v>0</v>
      </c>
      <c r="BF546" s="201">
        <f>IF(N546="snížená",J546,0)</f>
        <v>0</v>
      </c>
      <c r="BG546" s="201">
        <f>IF(N546="zákl. přenesená",J546,0)</f>
        <v>0</v>
      </c>
      <c r="BH546" s="201">
        <f>IF(N546="sníž. přenesená",J546,0)</f>
        <v>0</v>
      </c>
      <c r="BI546" s="201">
        <f>IF(N546="nulová",J546,0)</f>
        <v>0</v>
      </c>
      <c r="BJ546" s="18" t="s">
        <v>120</v>
      </c>
      <c r="BK546" s="201">
        <f>ROUND(I546*H546,2)</f>
        <v>0</v>
      </c>
      <c r="BL546" s="18" t="s">
        <v>438</v>
      </c>
      <c r="BM546" s="200" t="s">
        <v>3514</v>
      </c>
    </row>
    <row r="547" spans="1:65" s="13" customFormat="1" ht="11.25">
      <c r="B547" s="202"/>
      <c r="C547" s="203"/>
      <c r="D547" s="204" t="s">
        <v>301</v>
      </c>
      <c r="E547" s="205" t="s">
        <v>1</v>
      </c>
      <c r="F547" s="206" t="s">
        <v>2248</v>
      </c>
      <c r="G547" s="203"/>
      <c r="H547" s="205" t="s">
        <v>1</v>
      </c>
      <c r="I547" s="207"/>
      <c r="J547" s="203"/>
      <c r="K547" s="203"/>
      <c r="L547" s="208"/>
      <c r="M547" s="209"/>
      <c r="N547" s="210"/>
      <c r="O547" s="210"/>
      <c r="P547" s="210"/>
      <c r="Q547" s="210"/>
      <c r="R547" s="210"/>
      <c r="S547" s="210"/>
      <c r="T547" s="211"/>
      <c r="AT547" s="212" t="s">
        <v>301</v>
      </c>
      <c r="AU547" s="212" t="s">
        <v>120</v>
      </c>
      <c r="AV547" s="13" t="s">
        <v>85</v>
      </c>
      <c r="AW547" s="13" t="s">
        <v>32</v>
      </c>
      <c r="AX547" s="13" t="s">
        <v>77</v>
      </c>
      <c r="AY547" s="212" t="s">
        <v>292</v>
      </c>
    </row>
    <row r="548" spans="1:65" s="14" customFormat="1" ht="11.25">
      <c r="B548" s="213"/>
      <c r="C548" s="214"/>
      <c r="D548" s="204" t="s">
        <v>301</v>
      </c>
      <c r="E548" s="215" t="s">
        <v>1</v>
      </c>
      <c r="F548" s="216" t="s">
        <v>2249</v>
      </c>
      <c r="G548" s="214"/>
      <c r="H548" s="217">
        <v>1</v>
      </c>
      <c r="I548" s="218"/>
      <c r="J548" s="214"/>
      <c r="K548" s="214"/>
      <c r="L548" s="219"/>
      <c r="M548" s="220"/>
      <c r="N548" s="221"/>
      <c r="O548" s="221"/>
      <c r="P548" s="221"/>
      <c r="Q548" s="221"/>
      <c r="R548" s="221"/>
      <c r="S548" s="221"/>
      <c r="T548" s="222"/>
      <c r="AT548" s="223" t="s">
        <v>301</v>
      </c>
      <c r="AU548" s="223" t="s">
        <v>120</v>
      </c>
      <c r="AV548" s="14" t="s">
        <v>120</v>
      </c>
      <c r="AW548" s="14" t="s">
        <v>32</v>
      </c>
      <c r="AX548" s="14" t="s">
        <v>77</v>
      </c>
      <c r="AY548" s="223" t="s">
        <v>292</v>
      </c>
    </row>
    <row r="549" spans="1:65" s="15" customFormat="1" ht="11.25">
      <c r="B549" s="224"/>
      <c r="C549" s="225"/>
      <c r="D549" s="204" t="s">
        <v>301</v>
      </c>
      <c r="E549" s="226" t="s">
        <v>1</v>
      </c>
      <c r="F549" s="227" t="s">
        <v>304</v>
      </c>
      <c r="G549" s="225"/>
      <c r="H549" s="228">
        <v>1</v>
      </c>
      <c r="I549" s="229"/>
      <c r="J549" s="225"/>
      <c r="K549" s="225"/>
      <c r="L549" s="230"/>
      <c r="M549" s="231"/>
      <c r="N549" s="232"/>
      <c r="O549" s="232"/>
      <c r="P549" s="232"/>
      <c r="Q549" s="232"/>
      <c r="R549" s="232"/>
      <c r="S549" s="232"/>
      <c r="T549" s="233"/>
      <c r="AT549" s="234" t="s">
        <v>301</v>
      </c>
      <c r="AU549" s="234" t="s">
        <v>120</v>
      </c>
      <c r="AV549" s="15" t="s">
        <v>299</v>
      </c>
      <c r="AW549" s="15" t="s">
        <v>32</v>
      </c>
      <c r="AX549" s="15" t="s">
        <v>85</v>
      </c>
      <c r="AY549" s="234" t="s">
        <v>292</v>
      </c>
    </row>
    <row r="550" spans="1:65" s="2" customFormat="1" ht="49.15" customHeight="1">
      <c r="A550" s="35"/>
      <c r="B550" s="36"/>
      <c r="C550" s="246" t="s">
        <v>1674</v>
      </c>
      <c r="D550" s="246" t="s">
        <v>626</v>
      </c>
      <c r="E550" s="247" t="s">
        <v>3515</v>
      </c>
      <c r="F550" s="248" t="s">
        <v>3516</v>
      </c>
      <c r="G550" s="249" t="s">
        <v>581</v>
      </c>
      <c r="H550" s="250">
        <v>7</v>
      </c>
      <c r="I550" s="251"/>
      <c r="J550" s="252">
        <f>ROUND(I550*H550,2)</f>
        <v>0</v>
      </c>
      <c r="K550" s="248" t="s">
        <v>1</v>
      </c>
      <c r="L550" s="253"/>
      <c r="M550" s="254" t="s">
        <v>1</v>
      </c>
      <c r="N550" s="255" t="s">
        <v>43</v>
      </c>
      <c r="O550" s="72"/>
      <c r="P550" s="198">
        <f>O550*H550</f>
        <v>0</v>
      </c>
      <c r="Q550" s="198">
        <v>0</v>
      </c>
      <c r="R550" s="198">
        <f>Q550*H550</f>
        <v>0</v>
      </c>
      <c r="S550" s="198">
        <v>0</v>
      </c>
      <c r="T550" s="199">
        <f>S550*H550</f>
        <v>0</v>
      </c>
      <c r="U550" s="35"/>
      <c r="V550" s="35"/>
      <c r="W550" s="35"/>
      <c r="X550" s="35"/>
      <c r="Y550" s="35"/>
      <c r="Z550" s="35"/>
      <c r="AA550" s="35"/>
      <c r="AB550" s="35"/>
      <c r="AC550" s="35"/>
      <c r="AD550" s="35"/>
      <c r="AE550" s="35"/>
      <c r="AR550" s="200" t="s">
        <v>573</v>
      </c>
      <c r="AT550" s="200" t="s">
        <v>626</v>
      </c>
      <c r="AU550" s="200" t="s">
        <v>120</v>
      </c>
      <c r="AY550" s="18" t="s">
        <v>292</v>
      </c>
      <c r="BE550" s="201">
        <f>IF(N550="základní",J550,0)</f>
        <v>0</v>
      </c>
      <c r="BF550" s="201">
        <f>IF(N550="snížená",J550,0)</f>
        <v>0</v>
      </c>
      <c r="BG550" s="201">
        <f>IF(N550="zákl. přenesená",J550,0)</f>
        <v>0</v>
      </c>
      <c r="BH550" s="201">
        <f>IF(N550="sníž. přenesená",J550,0)</f>
        <v>0</v>
      </c>
      <c r="BI550" s="201">
        <f>IF(N550="nulová",J550,0)</f>
        <v>0</v>
      </c>
      <c r="BJ550" s="18" t="s">
        <v>120</v>
      </c>
      <c r="BK550" s="201">
        <f>ROUND(I550*H550,2)</f>
        <v>0</v>
      </c>
      <c r="BL550" s="18" t="s">
        <v>438</v>
      </c>
      <c r="BM550" s="200" t="s">
        <v>3517</v>
      </c>
    </row>
    <row r="551" spans="1:65" s="13" customFormat="1" ht="11.25">
      <c r="B551" s="202"/>
      <c r="C551" s="203"/>
      <c r="D551" s="204" t="s">
        <v>301</v>
      </c>
      <c r="E551" s="205" t="s">
        <v>1</v>
      </c>
      <c r="F551" s="206" t="s">
        <v>2235</v>
      </c>
      <c r="G551" s="203"/>
      <c r="H551" s="205" t="s">
        <v>1</v>
      </c>
      <c r="I551" s="207"/>
      <c r="J551" s="203"/>
      <c r="K551" s="203"/>
      <c r="L551" s="208"/>
      <c r="M551" s="209"/>
      <c r="N551" s="210"/>
      <c r="O551" s="210"/>
      <c r="P551" s="210"/>
      <c r="Q551" s="210"/>
      <c r="R551" s="210"/>
      <c r="S551" s="210"/>
      <c r="T551" s="211"/>
      <c r="AT551" s="212" t="s">
        <v>301</v>
      </c>
      <c r="AU551" s="212" t="s">
        <v>120</v>
      </c>
      <c r="AV551" s="13" t="s">
        <v>85</v>
      </c>
      <c r="AW551" s="13" t="s">
        <v>32</v>
      </c>
      <c r="AX551" s="13" t="s">
        <v>77</v>
      </c>
      <c r="AY551" s="212" t="s">
        <v>292</v>
      </c>
    </row>
    <row r="552" spans="1:65" s="14" customFormat="1" ht="11.25">
      <c r="B552" s="213"/>
      <c r="C552" s="214"/>
      <c r="D552" s="204" t="s">
        <v>301</v>
      </c>
      <c r="E552" s="215" t="s">
        <v>1</v>
      </c>
      <c r="F552" s="216" t="s">
        <v>2237</v>
      </c>
      <c r="G552" s="214"/>
      <c r="H552" s="217">
        <v>4</v>
      </c>
      <c r="I552" s="218"/>
      <c r="J552" s="214"/>
      <c r="K552" s="214"/>
      <c r="L552" s="219"/>
      <c r="M552" s="220"/>
      <c r="N552" s="221"/>
      <c r="O552" s="221"/>
      <c r="P552" s="221"/>
      <c r="Q552" s="221"/>
      <c r="R552" s="221"/>
      <c r="S552" s="221"/>
      <c r="T552" s="222"/>
      <c r="AT552" s="223" t="s">
        <v>301</v>
      </c>
      <c r="AU552" s="223" t="s">
        <v>120</v>
      </c>
      <c r="AV552" s="14" t="s">
        <v>120</v>
      </c>
      <c r="AW552" s="14" t="s">
        <v>32</v>
      </c>
      <c r="AX552" s="14" t="s">
        <v>77</v>
      </c>
      <c r="AY552" s="223" t="s">
        <v>292</v>
      </c>
    </row>
    <row r="553" spans="1:65" s="14" customFormat="1" ht="11.25">
      <c r="B553" s="213"/>
      <c r="C553" s="214"/>
      <c r="D553" s="204" t="s">
        <v>301</v>
      </c>
      <c r="E553" s="215" t="s">
        <v>1</v>
      </c>
      <c r="F553" s="216" t="s">
        <v>2238</v>
      </c>
      <c r="G553" s="214"/>
      <c r="H553" s="217">
        <v>3</v>
      </c>
      <c r="I553" s="218"/>
      <c r="J553" s="214"/>
      <c r="K553" s="214"/>
      <c r="L553" s="219"/>
      <c r="M553" s="220"/>
      <c r="N553" s="221"/>
      <c r="O553" s="221"/>
      <c r="P553" s="221"/>
      <c r="Q553" s="221"/>
      <c r="R553" s="221"/>
      <c r="S553" s="221"/>
      <c r="T553" s="222"/>
      <c r="AT553" s="223" t="s">
        <v>301</v>
      </c>
      <c r="AU553" s="223" t="s">
        <v>120</v>
      </c>
      <c r="AV553" s="14" t="s">
        <v>120</v>
      </c>
      <c r="AW553" s="14" t="s">
        <v>32</v>
      </c>
      <c r="AX553" s="14" t="s">
        <v>77</v>
      </c>
      <c r="AY553" s="223" t="s">
        <v>292</v>
      </c>
    </row>
    <row r="554" spans="1:65" s="15" customFormat="1" ht="11.25">
      <c r="B554" s="224"/>
      <c r="C554" s="225"/>
      <c r="D554" s="204" t="s">
        <v>301</v>
      </c>
      <c r="E554" s="226" t="s">
        <v>1</v>
      </c>
      <c r="F554" s="227" t="s">
        <v>304</v>
      </c>
      <c r="G554" s="225"/>
      <c r="H554" s="228">
        <v>7</v>
      </c>
      <c r="I554" s="229"/>
      <c r="J554" s="225"/>
      <c r="K554" s="225"/>
      <c r="L554" s="230"/>
      <c r="M554" s="231"/>
      <c r="N554" s="232"/>
      <c r="O554" s="232"/>
      <c r="P554" s="232"/>
      <c r="Q554" s="232"/>
      <c r="R554" s="232"/>
      <c r="S554" s="232"/>
      <c r="T554" s="233"/>
      <c r="AT554" s="234" t="s">
        <v>301</v>
      </c>
      <c r="AU554" s="234" t="s">
        <v>120</v>
      </c>
      <c r="AV554" s="15" t="s">
        <v>299</v>
      </c>
      <c r="AW554" s="15" t="s">
        <v>32</v>
      </c>
      <c r="AX554" s="15" t="s">
        <v>85</v>
      </c>
      <c r="AY554" s="234" t="s">
        <v>292</v>
      </c>
    </row>
    <row r="555" spans="1:65" s="2" customFormat="1" ht="49.15" customHeight="1">
      <c r="A555" s="35"/>
      <c r="B555" s="36"/>
      <c r="C555" s="246" t="s">
        <v>1677</v>
      </c>
      <c r="D555" s="246" t="s">
        <v>626</v>
      </c>
      <c r="E555" s="247" t="s">
        <v>3518</v>
      </c>
      <c r="F555" s="248" t="s">
        <v>3519</v>
      </c>
      <c r="G555" s="249" t="s">
        <v>581</v>
      </c>
      <c r="H555" s="250">
        <v>1</v>
      </c>
      <c r="I555" s="251"/>
      <c r="J555" s="252">
        <f>ROUND(I555*H555,2)</f>
        <v>0</v>
      </c>
      <c r="K555" s="248" t="s">
        <v>1</v>
      </c>
      <c r="L555" s="253"/>
      <c r="M555" s="254" t="s">
        <v>1</v>
      </c>
      <c r="N555" s="255" t="s">
        <v>43</v>
      </c>
      <c r="O555" s="72"/>
      <c r="P555" s="198">
        <f>O555*H555</f>
        <v>0</v>
      </c>
      <c r="Q555" s="198">
        <v>0</v>
      </c>
      <c r="R555" s="198">
        <f>Q555*H555</f>
        <v>0</v>
      </c>
      <c r="S555" s="198">
        <v>0</v>
      </c>
      <c r="T555" s="199">
        <f>S555*H555</f>
        <v>0</v>
      </c>
      <c r="U555" s="35"/>
      <c r="V555" s="35"/>
      <c r="W555" s="35"/>
      <c r="X555" s="35"/>
      <c r="Y555" s="35"/>
      <c r="Z555" s="35"/>
      <c r="AA555" s="35"/>
      <c r="AB555" s="35"/>
      <c r="AC555" s="35"/>
      <c r="AD555" s="35"/>
      <c r="AE555" s="35"/>
      <c r="AR555" s="200" t="s">
        <v>573</v>
      </c>
      <c r="AT555" s="200" t="s">
        <v>626</v>
      </c>
      <c r="AU555" s="200" t="s">
        <v>120</v>
      </c>
      <c r="AY555" s="18" t="s">
        <v>292</v>
      </c>
      <c r="BE555" s="201">
        <f>IF(N555="základní",J555,0)</f>
        <v>0</v>
      </c>
      <c r="BF555" s="201">
        <f>IF(N555="snížená",J555,0)</f>
        <v>0</v>
      </c>
      <c r="BG555" s="201">
        <f>IF(N555="zákl. přenesená",J555,0)</f>
        <v>0</v>
      </c>
      <c r="BH555" s="201">
        <f>IF(N555="sníž. přenesená",J555,0)</f>
        <v>0</v>
      </c>
      <c r="BI555" s="201">
        <f>IF(N555="nulová",J555,0)</f>
        <v>0</v>
      </c>
      <c r="BJ555" s="18" t="s">
        <v>120</v>
      </c>
      <c r="BK555" s="201">
        <f>ROUND(I555*H555,2)</f>
        <v>0</v>
      </c>
      <c r="BL555" s="18" t="s">
        <v>438</v>
      </c>
      <c r="BM555" s="200" t="s">
        <v>3520</v>
      </c>
    </row>
    <row r="556" spans="1:65" s="12" customFormat="1" ht="22.9" customHeight="1">
      <c r="B556" s="173"/>
      <c r="C556" s="174"/>
      <c r="D556" s="175" t="s">
        <v>76</v>
      </c>
      <c r="E556" s="187" t="s">
        <v>2342</v>
      </c>
      <c r="F556" s="187" t="s">
        <v>2343</v>
      </c>
      <c r="G556" s="174"/>
      <c r="H556" s="174"/>
      <c r="I556" s="177"/>
      <c r="J556" s="188">
        <f>BK556</f>
        <v>0</v>
      </c>
      <c r="K556" s="174"/>
      <c r="L556" s="179"/>
      <c r="M556" s="180"/>
      <c r="N556" s="181"/>
      <c r="O556" s="181"/>
      <c r="P556" s="182">
        <f>SUM(P557:P612)</f>
        <v>0</v>
      </c>
      <c r="Q556" s="181"/>
      <c r="R556" s="182">
        <f>SUM(R557:R612)</f>
        <v>48.998039999999996</v>
      </c>
      <c r="S556" s="181"/>
      <c r="T556" s="183">
        <f>SUM(T557:T612)</f>
        <v>0</v>
      </c>
      <c r="AR556" s="184" t="s">
        <v>120</v>
      </c>
      <c r="AT556" s="185" t="s">
        <v>76</v>
      </c>
      <c r="AU556" s="185" t="s">
        <v>85</v>
      </c>
      <c r="AY556" s="184" t="s">
        <v>292</v>
      </c>
      <c r="BK556" s="186">
        <f>SUM(BK557:BK612)</f>
        <v>0</v>
      </c>
    </row>
    <row r="557" spans="1:65" s="2" customFormat="1" ht="55.5" customHeight="1">
      <c r="A557" s="35"/>
      <c r="B557" s="36"/>
      <c r="C557" s="246" t="s">
        <v>1681</v>
      </c>
      <c r="D557" s="246" t="s">
        <v>626</v>
      </c>
      <c r="E557" s="247" t="s">
        <v>3521</v>
      </c>
      <c r="F557" s="248" t="s">
        <v>3522</v>
      </c>
      <c r="G557" s="249" t="s">
        <v>581</v>
      </c>
      <c r="H557" s="250">
        <v>2</v>
      </c>
      <c r="I557" s="251"/>
      <c r="J557" s="252">
        <f t="shared" ref="J557:J588" si="50">ROUND(I557*H557,2)</f>
        <v>0</v>
      </c>
      <c r="K557" s="248" t="s">
        <v>1</v>
      </c>
      <c r="L557" s="253"/>
      <c r="M557" s="254" t="s">
        <v>1</v>
      </c>
      <c r="N557" s="255" t="s">
        <v>43</v>
      </c>
      <c r="O557" s="72"/>
      <c r="P557" s="198">
        <f t="shared" ref="P557:P588" si="51">O557*H557</f>
        <v>0</v>
      </c>
      <c r="Q557" s="198">
        <v>0</v>
      </c>
      <c r="R557" s="198">
        <f t="shared" ref="R557:R588" si="52">Q557*H557</f>
        <v>0</v>
      </c>
      <c r="S557" s="198">
        <v>0</v>
      </c>
      <c r="T557" s="199">
        <f t="shared" ref="T557:T588" si="53">S557*H557</f>
        <v>0</v>
      </c>
      <c r="U557" s="35"/>
      <c r="V557" s="35"/>
      <c r="W557" s="35"/>
      <c r="X557" s="35"/>
      <c r="Y557" s="35"/>
      <c r="Z557" s="35"/>
      <c r="AA557" s="35"/>
      <c r="AB557" s="35"/>
      <c r="AC557" s="35"/>
      <c r="AD557" s="35"/>
      <c r="AE557" s="35"/>
      <c r="AR557" s="200" t="s">
        <v>573</v>
      </c>
      <c r="AT557" s="200" t="s">
        <v>626</v>
      </c>
      <c r="AU557" s="200" t="s">
        <v>120</v>
      </c>
      <c r="AY557" s="18" t="s">
        <v>292</v>
      </c>
      <c r="BE557" s="201">
        <f t="shared" ref="BE557:BE588" si="54">IF(N557="základní",J557,0)</f>
        <v>0</v>
      </c>
      <c r="BF557" s="201">
        <f t="shared" ref="BF557:BF588" si="55">IF(N557="snížená",J557,0)</f>
        <v>0</v>
      </c>
      <c r="BG557" s="201">
        <f t="shared" ref="BG557:BG588" si="56">IF(N557="zákl. přenesená",J557,0)</f>
        <v>0</v>
      </c>
      <c r="BH557" s="201">
        <f t="shared" ref="BH557:BH588" si="57">IF(N557="sníž. přenesená",J557,0)</f>
        <v>0</v>
      </c>
      <c r="BI557" s="201">
        <f t="shared" ref="BI557:BI588" si="58">IF(N557="nulová",J557,0)</f>
        <v>0</v>
      </c>
      <c r="BJ557" s="18" t="s">
        <v>120</v>
      </c>
      <c r="BK557" s="201">
        <f t="shared" ref="BK557:BK588" si="59">ROUND(I557*H557,2)</f>
        <v>0</v>
      </c>
      <c r="BL557" s="18" t="s">
        <v>438</v>
      </c>
      <c r="BM557" s="200" t="s">
        <v>3523</v>
      </c>
    </row>
    <row r="558" spans="1:65" s="2" customFormat="1" ht="44.25" customHeight="1">
      <c r="A558" s="35"/>
      <c r="B558" s="36"/>
      <c r="C558" s="246" t="s">
        <v>1685</v>
      </c>
      <c r="D558" s="246" t="s">
        <v>626</v>
      </c>
      <c r="E558" s="247" t="s">
        <v>3524</v>
      </c>
      <c r="F558" s="248" t="s">
        <v>3525</v>
      </c>
      <c r="G558" s="249" t="s">
        <v>581</v>
      </c>
      <c r="H558" s="250">
        <v>2</v>
      </c>
      <c r="I558" s="251"/>
      <c r="J558" s="252">
        <f t="shared" si="50"/>
        <v>0</v>
      </c>
      <c r="K558" s="248" t="s">
        <v>1</v>
      </c>
      <c r="L558" s="253"/>
      <c r="M558" s="254" t="s">
        <v>1</v>
      </c>
      <c r="N558" s="255" t="s">
        <v>43</v>
      </c>
      <c r="O558" s="72"/>
      <c r="P558" s="198">
        <f t="shared" si="51"/>
        <v>0</v>
      </c>
      <c r="Q558" s="198">
        <v>0</v>
      </c>
      <c r="R558" s="198">
        <f t="shared" si="52"/>
        <v>0</v>
      </c>
      <c r="S558" s="198">
        <v>0</v>
      </c>
      <c r="T558" s="199">
        <f t="shared" si="53"/>
        <v>0</v>
      </c>
      <c r="U558" s="35"/>
      <c r="V558" s="35"/>
      <c r="W558" s="35"/>
      <c r="X558" s="35"/>
      <c r="Y558" s="35"/>
      <c r="Z558" s="35"/>
      <c r="AA558" s="35"/>
      <c r="AB558" s="35"/>
      <c r="AC558" s="35"/>
      <c r="AD558" s="35"/>
      <c r="AE558" s="35"/>
      <c r="AR558" s="200" t="s">
        <v>573</v>
      </c>
      <c r="AT558" s="200" t="s">
        <v>626</v>
      </c>
      <c r="AU558" s="200" t="s">
        <v>120</v>
      </c>
      <c r="AY558" s="18" t="s">
        <v>292</v>
      </c>
      <c r="BE558" s="201">
        <f t="shared" si="54"/>
        <v>0</v>
      </c>
      <c r="BF558" s="201">
        <f t="shared" si="55"/>
        <v>0</v>
      </c>
      <c r="BG558" s="201">
        <f t="shared" si="56"/>
        <v>0</v>
      </c>
      <c r="BH558" s="201">
        <f t="shared" si="57"/>
        <v>0</v>
      </c>
      <c r="BI558" s="201">
        <f t="shared" si="58"/>
        <v>0</v>
      </c>
      <c r="BJ558" s="18" t="s">
        <v>120</v>
      </c>
      <c r="BK558" s="201">
        <f t="shared" si="59"/>
        <v>0</v>
      </c>
      <c r="BL558" s="18" t="s">
        <v>438</v>
      </c>
      <c r="BM558" s="200" t="s">
        <v>3526</v>
      </c>
    </row>
    <row r="559" spans="1:65" s="2" customFormat="1" ht="44.25" customHeight="1">
      <c r="A559" s="35"/>
      <c r="B559" s="36"/>
      <c r="C559" s="246" t="s">
        <v>1689</v>
      </c>
      <c r="D559" s="246" t="s">
        <v>626</v>
      </c>
      <c r="E559" s="247" t="s">
        <v>3527</v>
      </c>
      <c r="F559" s="248" t="s">
        <v>3528</v>
      </c>
      <c r="G559" s="249" t="s">
        <v>581</v>
      </c>
      <c r="H559" s="250">
        <v>7</v>
      </c>
      <c r="I559" s="251"/>
      <c r="J559" s="252">
        <f t="shared" si="50"/>
        <v>0</v>
      </c>
      <c r="K559" s="248" t="s">
        <v>1</v>
      </c>
      <c r="L559" s="253"/>
      <c r="M559" s="254" t="s">
        <v>1</v>
      </c>
      <c r="N559" s="255" t="s">
        <v>43</v>
      </c>
      <c r="O559" s="72"/>
      <c r="P559" s="198">
        <f t="shared" si="51"/>
        <v>0</v>
      </c>
      <c r="Q559" s="198">
        <v>0</v>
      </c>
      <c r="R559" s="198">
        <f t="shared" si="52"/>
        <v>0</v>
      </c>
      <c r="S559" s="198">
        <v>0</v>
      </c>
      <c r="T559" s="199">
        <f t="shared" si="53"/>
        <v>0</v>
      </c>
      <c r="U559" s="35"/>
      <c r="V559" s="35"/>
      <c r="W559" s="35"/>
      <c r="X559" s="35"/>
      <c r="Y559" s="35"/>
      <c r="Z559" s="35"/>
      <c r="AA559" s="35"/>
      <c r="AB559" s="35"/>
      <c r="AC559" s="35"/>
      <c r="AD559" s="35"/>
      <c r="AE559" s="35"/>
      <c r="AR559" s="200" t="s">
        <v>573</v>
      </c>
      <c r="AT559" s="200" t="s">
        <v>626</v>
      </c>
      <c r="AU559" s="200" t="s">
        <v>120</v>
      </c>
      <c r="AY559" s="18" t="s">
        <v>292</v>
      </c>
      <c r="BE559" s="201">
        <f t="shared" si="54"/>
        <v>0</v>
      </c>
      <c r="BF559" s="201">
        <f t="shared" si="55"/>
        <v>0</v>
      </c>
      <c r="BG559" s="201">
        <f t="shared" si="56"/>
        <v>0</v>
      </c>
      <c r="BH559" s="201">
        <f t="shared" si="57"/>
        <v>0</v>
      </c>
      <c r="BI559" s="201">
        <f t="shared" si="58"/>
        <v>0</v>
      </c>
      <c r="BJ559" s="18" t="s">
        <v>120</v>
      </c>
      <c r="BK559" s="201">
        <f t="shared" si="59"/>
        <v>0</v>
      </c>
      <c r="BL559" s="18" t="s">
        <v>438</v>
      </c>
      <c r="BM559" s="200" t="s">
        <v>3529</v>
      </c>
    </row>
    <row r="560" spans="1:65" s="2" customFormat="1" ht="44.25" customHeight="1">
      <c r="A560" s="35"/>
      <c r="B560" s="36"/>
      <c r="C560" s="246" t="s">
        <v>1693</v>
      </c>
      <c r="D560" s="246" t="s">
        <v>626</v>
      </c>
      <c r="E560" s="247" t="s">
        <v>3530</v>
      </c>
      <c r="F560" s="248" t="s">
        <v>3531</v>
      </c>
      <c r="G560" s="249" t="s">
        <v>581</v>
      </c>
      <c r="H560" s="250">
        <v>21</v>
      </c>
      <c r="I560" s="251"/>
      <c r="J560" s="252">
        <f t="shared" si="50"/>
        <v>0</v>
      </c>
      <c r="K560" s="248" t="s">
        <v>1</v>
      </c>
      <c r="L560" s="253"/>
      <c r="M560" s="254" t="s">
        <v>1</v>
      </c>
      <c r="N560" s="255" t="s">
        <v>43</v>
      </c>
      <c r="O560" s="72"/>
      <c r="P560" s="198">
        <f t="shared" si="51"/>
        <v>0</v>
      </c>
      <c r="Q560" s="198">
        <v>0</v>
      </c>
      <c r="R560" s="198">
        <f t="shared" si="52"/>
        <v>0</v>
      </c>
      <c r="S560" s="198">
        <v>0</v>
      </c>
      <c r="T560" s="199">
        <f t="shared" si="53"/>
        <v>0</v>
      </c>
      <c r="U560" s="35"/>
      <c r="V560" s="35"/>
      <c r="W560" s="35"/>
      <c r="X560" s="35"/>
      <c r="Y560" s="35"/>
      <c r="Z560" s="35"/>
      <c r="AA560" s="35"/>
      <c r="AB560" s="35"/>
      <c r="AC560" s="35"/>
      <c r="AD560" s="35"/>
      <c r="AE560" s="35"/>
      <c r="AR560" s="200" t="s">
        <v>573</v>
      </c>
      <c r="AT560" s="200" t="s">
        <v>626</v>
      </c>
      <c r="AU560" s="200" t="s">
        <v>120</v>
      </c>
      <c r="AY560" s="18" t="s">
        <v>292</v>
      </c>
      <c r="BE560" s="201">
        <f t="shared" si="54"/>
        <v>0</v>
      </c>
      <c r="BF560" s="201">
        <f t="shared" si="55"/>
        <v>0</v>
      </c>
      <c r="BG560" s="201">
        <f t="shared" si="56"/>
        <v>0</v>
      </c>
      <c r="BH560" s="201">
        <f t="shared" si="57"/>
        <v>0</v>
      </c>
      <c r="BI560" s="201">
        <f t="shared" si="58"/>
        <v>0</v>
      </c>
      <c r="BJ560" s="18" t="s">
        <v>120</v>
      </c>
      <c r="BK560" s="201">
        <f t="shared" si="59"/>
        <v>0</v>
      </c>
      <c r="BL560" s="18" t="s">
        <v>438</v>
      </c>
      <c r="BM560" s="200" t="s">
        <v>3532</v>
      </c>
    </row>
    <row r="561" spans="1:65" s="2" customFormat="1" ht="44.25" customHeight="1">
      <c r="A561" s="35"/>
      <c r="B561" s="36"/>
      <c r="C561" s="246" t="s">
        <v>1699</v>
      </c>
      <c r="D561" s="246" t="s">
        <v>626</v>
      </c>
      <c r="E561" s="247" t="s">
        <v>3533</v>
      </c>
      <c r="F561" s="248" t="s">
        <v>3531</v>
      </c>
      <c r="G561" s="249" t="s">
        <v>581</v>
      </c>
      <c r="H561" s="250">
        <v>20</v>
      </c>
      <c r="I561" s="251"/>
      <c r="J561" s="252">
        <f t="shared" si="50"/>
        <v>0</v>
      </c>
      <c r="K561" s="248" t="s">
        <v>1</v>
      </c>
      <c r="L561" s="253"/>
      <c r="M561" s="254" t="s">
        <v>1</v>
      </c>
      <c r="N561" s="255" t="s">
        <v>43</v>
      </c>
      <c r="O561" s="72"/>
      <c r="P561" s="198">
        <f t="shared" si="51"/>
        <v>0</v>
      </c>
      <c r="Q561" s="198">
        <v>0</v>
      </c>
      <c r="R561" s="198">
        <f t="shared" si="52"/>
        <v>0</v>
      </c>
      <c r="S561" s="198">
        <v>0</v>
      </c>
      <c r="T561" s="199">
        <f t="shared" si="53"/>
        <v>0</v>
      </c>
      <c r="U561" s="35"/>
      <c r="V561" s="35"/>
      <c r="W561" s="35"/>
      <c r="X561" s="35"/>
      <c r="Y561" s="35"/>
      <c r="Z561" s="35"/>
      <c r="AA561" s="35"/>
      <c r="AB561" s="35"/>
      <c r="AC561" s="35"/>
      <c r="AD561" s="35"/>
      <c r="AE561" s="35"/>
      <c r="AR561" s="200" t="s">
        <v>573</v>
      </c>
      <c r="AT561" s="200" t="s">
        <v>626</v>
      </c>
      <c r="AU561" s="200" t="s">
        <v>120</v>
      </c>
      <c r="AY561" s="18" t="s">
        <v>292</v>
      </c>
      <c r="BE561" s="201">
        <f t="shared" si="54"/>
        <v>0</v>
      </c>
      <c r="BF561" s="201">
        <f t="shared" si="55"/>
        <v>0</v>
      </c>
      <c r="BG561" s="201">
        <f t="shared" si="56"/>
        <v>0</v>
      </c>
      <c r="BH561" s="201">
        <f t="shared" si="57"/>
        <v>0</v>
      </c>
      <c r="BI561" s="201">
        <f t="shared" si="58"/>
        <v>0</v>
      </c>
      <c r="BJ561" s="18" t="s">
        <v>120</v>
      </c>
      <c r="BK561" s="201">
        <f t="shared" si="59"/>
        <v>0</v>
      </c>
      <c r="BL561" s="18" t="s">
        <v>438</v>
      </c>
      <c r="BM561" s="200" t="s">
        <v>3534</v>
      </c>
    </row>
    <row r="562" spans="1:65" s="2" customFormat="1" ht="37.9" customHeight="1">
      <c r="A562" s="35"/>
      <c r="B562" s="36"/>
      <c r="C562" s="246" t="s">
        <v>1704</v>
      </c>
      <c r="D562" s="246" t="s">
        <v>626</v>
      </c>
      <c r="E562" s="247" t="s">
        <v>3535</v>
      </c>
      <c r="F562" s="248" t="s">
        <v>3536</v>
      </c>
      <c r="G562" s="249" t="s">
        <v>581</v>
      </c>
      <c r="H562" s="250">
        <v>16</v>
      </c>
      <c r="I562" s="251"/>
      <c r="J562" s="252">
        <f t="shared" si="50"/>
        <v>0</v>
      </c>
      <c r="K562" s="248" t="s">
        <v>1</v>
      </c>
      <c r="L562" s="253"/>
      <c r="M562" s="254" t="s">
        <v>1</v>
      </c>
      <c r="N562" s="255" t="s">
        <v>43</v>
      </c>
      <c r="O562" s="72"/>
      <c r="P562" s="198">
        <f t="shared" si="51"/>
        <v>0</v>
      </c>
      <c r="Q562" s="198">
        <v>0</v>
      </c>
      <c r="R562" s="198">
        <f t="shared" si="52"/>
        <v>0</v>
      </c>
      <c r="S562" s="198">
        <v>0</v>
      </c>
      <c r="T562" s="199">
        <f t="shared" si="53"/>
        <v>0</v>
      </c>
      <c r="U562" s="35"/>
      <c r="V562" s="35"/>
      <c r="W562" s="35"/>
      <c r="X562" s="35"/>
      <c r="Y562" s="35"/>
      <c r="Z562" s="35"/>
      <c r="AA562" s="35"/>
      <c r="AB562" s="35"/>
      <c r="AC562" s="35"/>
      <c r="AD562" s="35"/>
      <c r="AE562" s="35"/>
      <c r="AR562" s="200" t="s">
        <v>573</v>
      </c>
      <c r="AT562" s="200" t="s">
        <v>626</v>
      </c>
      <c r="AU562" s="200" t="s">
        <v>120</v>
      </c>
      <c r="AY562" s="18" t="s">
        <v>292</v>
      </c>
      <c r="BE562" s="201">
        <f t="shared" si="54"/>
        <v>0</v>
      </c>
      <c r="BF562" s="201">
        <f t="shared" si="55"/>
        <v>0</v>
      </c>
      <c r="BG562" s="201">
        <f t="shared" si="56"/>
        <v>0</v>
      </c>
      <c r="BH562" s="201">
        <f t="shared" si="57"/>
        <v>0</v>
      </c>
      <c r="BI562" s="201">
        <f t="shared" si="58"/>
        <v>0</v>
      </c>
      <c r="BJ562" s="18" t="s">
        <v>120</v>
      </c>
      <c r="BK562" s="201">
        <f t="shared" si="59"/>
        <v>0</v>
      </c>
      <c r="BL562" s="18" t="s">
        <v>438</v>
      </c>
      <c r="BM562" s="200" t="s">
        <v>3537</v>
      </c>
    </row>
    <row r="563" spans="1:65" s="2" customFormat="1" ht="37.9" customHeight="1">
      <c r="A563" s="35"/>
      <c r="B563" s="36"/>
      <c r="C563" s="246" t="s">
        <v>1709</v>
      </c>
      <c r="D563" s="246" t="s">
        <v>626</v>
      </c>
      <c r="E563" s="247" t="s">
        <v>3538</v>
      </c>
      <c r="F563" s="248" t="s">
        <v>3536</v>
      </c>
      <c r="G563" s="249" t="s">
        <v>581</v>
      </c>
      <c r="H563" s="250">
        <v>4</v>
      </c>
      <c r="I563" s="251"/>
      <c r="J563" s="252">
        <f t="shared" si="50"/>
        <v>0</v>
      </c>
      <c r="K563" s="248" t="s">
        <v>1</v>
      </c>
      <c r="L563" s="253"/>
      <c r="M563" s="254" t="s">
        <v>1</v>
      </c>
      <c r="N563" s="255" t="s">
        <v>43</v>
      </c>
      <c r="O563" s="72"/>
      <c r="P563" s="198">
        <f t="shared" si="51"/>
        <v>0</v>
      </c>
      <c r="Q563" s="198">
        <v>0</v>
      </c>
      <c r="R563" s="198">
        <f t="shared" si="52"/>
        <v>0</v>
      </c>
      <c r="S563" s="198">
        <v>0</v>
      </c>
      <c r="T563" s="199">
        <f t="shared" si="53"/>
        <v>0</v>
      </c>
      <c r="U563" s="35"/>
      <c r="V563" s="35"/>
      <c r="W563" s="35"/>
      <c r="X563" s="35"/>
      <c r="Y563" s="35"/>
      <c r="Z563" s="35"/>
      <c r="AA563" s="35"/>
      <c r="AB563" s="35"/>
      <c r="AC563" s="35"/>
      <c r="AD563" s="35"/>
      <c r="AE563" s="35"/>
      <c r="AR563" s="200" t="s">
        <v>573</v>
      </c>
      <c r="AT563" s="200" t="s">
        <v>626</v>
      </c>
      <c r="AU563" s="200" t="s">
        <v>120</v>
      </c>
      <c r="AY563" s="18" t="s">
        <v>292</v>
      </c>
      <c r="BE563" s="201">
        <f t="shared" si="54"/>
        <v>0</v>
      </c>
      <c r="BF563" s="201">
        <f t="shared" si="55"/>
        <v>0</v>
      </c>
      <c r="BG563" s="201">
        <f t="shared" si="56"/>
        <v>0</v>
      </c>
      <c r="BH563" s="201">
        <f t="shared" si="57"/>
        <v>0</v>
      </c>
      <c r="BI563" s="201">
        <f t="shared" si="58"/>
        <v>0</v>
      </c>
      <c r="BJ563" s="18" t="s">
        <v>120</v>
      </c>
      <c r="BK563" s="201">
        <f t="shared" si="59"/>
        <v>0</v>
      </c>
      <c r="BL563" s="18" t="s">
        <v>438</v>
      </c>
      <c r="BM563" s="200" t="s">
        <v>3539</v>
      </c>
    </row>
    <row r="564" spans="1:65" s="2" customFormat="1" ht="49.15" customHeight="1">
      <c r="A564" s="35"/>
      <c r="B564" s="36"/>
      <c r="C564" s="246" t="s">
        <v>1713</v>
      </c>
      <c r="D564" s="246" t="s">
        <v>626</v>
      </c>
      <c r="E564" s="247" t="s">
        <v>3540</v>
      </c>
      <c r="F564" s="248" t="s">
        <v>3541</v>
      </c>
      <c r="G564" s="249" t="s">
        <v>581</v>
      </c>
      <c r="H564" s="250">
        <v>1</v>
      </c>
      <c r="I564" s="251"/>
      <c r="J564" s="252">
        <f t="shared" si="50"/>
        <v>0</v>
      </c>
      <c r="K564" s="248" t="s">
        <v>1</v>
      </c>
      <c r="L564" s="253"/>
      <c r="M564" s="254" t="s">
        <v>1</v>
      </c>
      <c r="N564" s="255" t="s">
        <v>43</v>
      </c>
      <c r="O564" s="72"/>
      <c r="P564" s="198">
        <f t="shared" si="51"/>
        <v>0</v>
      </c>
      <c r="Q564" s="198">
        <v>0</v>
      </c>
      <c r="R564" s="198">
        <f t="shared" si="52"/>
        <v>0</v>
      </c>
      <c r="S564" s="198">
        <v>0</v>
      </c>
      <c r="T564" s="199">
        <f t="shared" si="53"/>
        <v>0</v>
      </c>
      <c r="U564" s="35"/>
      <c r="V564" s="35"/>
      <c r="W564" s="35"/>
      <c r="X564" s="35"/>
      <c r="Y564" s="35"/>
      <c r="Z564" s="35"/>
      <c r="AA564" s="35"/>
      <c r="AB564" s="35"/>
      <c r="AC564" s="35"/>
      <c r="AD564" s="35"/>
      <c r="AE564" s="35"/>
      <c r="AR564" s="200" t="s">
        <v>573</v>
      </c>
      <c r="AT564" s="200" t="s">
        <v>626</v>
      </c>
      <c r="AU564" s="200" t="s">
        <v>120</v>
      </c>
      <c r="AY564" s="18" t="s">
        <v>292</v>
      </c>
      <c r="BE564" s="201">
        <f t="shared" si="54"/>
        <v>0</v>
      </c>
      <c r="BF564" s="201">
        <f t="shared" si="55"/>
        <v>0</v>
      </c>
      <c r="BG564" s="201">
        <f t="shared" si="56"/>
        <v>0</v>
      </c>
      <c r="BH564" s="201">
        <f t="shared" si="57"/>
        <v>0</v>
      </c>
      <c r="BI564" s="201">
        <f t="shared" si="58"/>
        <v>0</v>
      </c>
      <c r="BJ564" s="18" t="s">
        <v>120</v>
      </c>
      <c r="BK564" s="201">
        <f t="shared" si="59"/>
        <v>0</v>
      </c>
      <c r="BL564" s="18" t="s">
        <v>438</v>
      </c>
      <c r="BM564" s="200" t="s">
        <v>3542</v>
      </c>
    </row>
    <row r="565" spans="1:65" s="2" customFormat="1" ht="44.25" customHeight="1">
      <c r="A565" s="35"/>
      <c r="B565" s="36"/>
      <c r="C565" s="246" t="s">
        <v>1718</v>
      </c>
      <c r="D565" s="246" t="s">
        <v>626</v>
      </c>
      <c r="E565" s="247" t="s">
        <v>3543</v>
      </c>
      <c r="F565" s="248" t="s">
        <v>3544</v>
      </c>
      <c r="G565" s="249" t="s">
        <v>581</v>
      </c>
      <c r="H565" s="250">
        <v>1</v>
      </c>
      <c r="I565" s="251"/>
      <c r="J565" s="252">
        <f t="shared" si="50"/>
        <v>0</v>
      </c>
      <c r="K565" s="248" t="s">
        <v>1</v>
      </c>
      <c r="L565" s="253"/>
      <c r="M565" s="254" t="s">
        <v>1</v>
      </c>
      <c r="N565" s="255" t="s">
        <v>43</v>
      </c>
      <c r="O565" s="72"/>
      <c r="P565" s="198">
        <f t="shared" si="51"/>
        <v>0</v>
      </c>
      <c r="Q565" s="198">
        <v>0</v>
      </c>
      <c r="R565" s="198">
        <f t="shared" si="52"/>
        <v>0</v>
      </c>
      <c r="S565" s="198">
        <v>0</v>
      </c>
      <c r="T565" s="199">
        <f t="shared" si="53"/>
        <v>0</v>
      </c>
      <c r="U565" s="35"/>
      <c r="V565" s="35"/>
      <c r="W565" s="35"/>
      <c r="X565" s="35"/>
      <c r="Y565" s="35"/>
      <c r="Z565" s="35"/>
      <c r="AA565" s="35"/>
      <c r="AB565" s="35"/>
      <c r="AC565" s="35"/>
      <c r="AD565" s="35"/>
      <c r="AE565" s="35"/>
      <c r="AR565" s="200" t="s">
        <v>573</v>
      </c>
      <c r="AT565" s="200" t="s">
        <v>626</v>
      </c>
      <c r="AU565" s="200" t="s">
        <v>120</v>
      </c>
      <c r="AY565" s="18" t="s">
        <v>292</v>
      </c>
      <c r="BE565" s="201">
        <f t="shared" si="54"/>
        <v>0</v>
      </c>
      <c r="BF565" s="201">
        <f t="shared" si="55"/>
        <v>0</v>
      </c>
      <c r="BG565" s="201">
        <f t="shared" si="56"/>
        <v>0</v>
      </c>
      <c r="BH565" s="201">
        <f t="shared" si="57"/>
        <v>0</v>
      </c>
      <c r="BI565" s="201">
        <f t="shared" si="58"/>
        <v>0</v>
      </c>
      <c r="BJ565" s="18" t="s">
        <v>120</v>
      </c>
      <c r="BK565" s="201">
        <f t="shared" si="59"/>
        <v>0</v>
      </c>
      <c r="BL565" s="18" t="s">
        <v>438</v>
      </c>
      <c r="BM565" s="200" t="s">
        <v>3545</v>
      </c>
    </row>
    <row r="566" spans="1:65" s="2" customFormat="1" ht="44.25" customHeight="1">
      <c r="A566" s="35"/>
      <c r="B566" s="36"/>
      <c r="C566" s="246" t="s">
        <v>1722</v>
      </c>
      <c r="D566" s="246" t="s">
        <v>626</v>
      </c>
      <c r="E566" s="247" t="s">
        <v>3546</v>
      </c>
      <c r="F566" s="248" t="s">
        <v>3547</v>
      </c>
      <c r="G566" s="249" t="s">
        <v>581</v>
      </c>
      <c r="H566" s="250">
        <v>1</v>
      </c>
      <c r="I566" s="251"/>
      <c r="J566" s="252">
        <f t="shared" si="50"/>
        <v>0</v>
      </c>
      <c r="K566" s="248" t="s">
        <v>1</v>
      </c>
      <c r="L566" s="253"/>
      <c r="M566" s="254" t="s">
        <v>1</v>
      </c>
      <c r="N566" s="255" t="s">
        <v>43</v>
      </c>
      <c r="O566" s="72"/>
      <c r="P566" s="198">
        <f t="shared" si="51"/>
        <v>0</v>
      </c>
      <c r="Q566" s="198">
        <v>0</v>
      </c>
      <c r="R566" s="198">
        <f t="shared" si="52"/>
        <v>0</v>
      </c>
      <c r="S566" s="198">
        <v>0</v>
      </c>
      <c r="T566" s="199">
        <f t="shared" si="53"/>
        <v>0</v>
      </c>
      <c r="U566" s="35"/>
      <c r="V566" s="35"/>
      <c r="W566" s="35"/>
      <c r="X566" s="35"/>
      <c r="Y566" s="35"/>
      <c r="Z566" s="35"/>
      <c r="AA566" s="35"/>
      <c r="AB566" s="35"/>
      <c r="AC566" s="35"/>
      <c r="AD566" s="35"/>
      <c r="AE566" s="35"/>
      <c r="AR566" s="200" t="s">
        <v>573</v>
      </c>
      <c r="AT566" s="200" t="s">
        <v>626</v>
      </c>
      <c r="AU566" s="200" t="s">
        <v>120</v>
      </c>
      <c r="AY566" s="18" t="s">
        <v>292</v>
      </c>
      <c r="BE566" s="201">
        <f t="shared" si="54"/>
        <v>0</v>
      </c>
      <c r="BF566" s="201">
        <f t="shared" si="55"/>
        <v>0</v>
      </c>
      <c r="BG566" s="201">
        <f t="shared" si="56"/>
        <v>0</v>
      </c>
      <c r="BH566" s="201">
        <f t="shared" si="57"/>
        <v>0</v>
      </c>
      <c r="BI566" s="201">
        <f t="shared" si="58"/>
        <v>0</v>
      </c>
      <c r="BJ566" s="18" t="s">
        <v>120</v>
      </c>
      <c r="BK566" s="201">
        <f t="shared" si="59"/>
        <v>0</v>
      </c>
      <c r="BL566" s="18" t="s">
        <v>438</v>
      </c>
      <c r="BM566" s="200" t="s">
        <v>3548</v>
      </c>
    </row>
    <row r="567" spans="1:65" s="2" customFormat="1" ht="49.15" customHeight="1">
      <c r="A567" s="35"/>
      <c r="B567" s="36"/>
      <c r="C567" s="246" t="s">
        <v>1726</v>
      </c>
      <c r="D567" s="246" t="s">
        <v>626</v>
      </c>
      <c r="E567" s="247" t="s">
        <v>3549</v>
      </c>
      <c r="F567" s="248" t="s">
        <v>3550</v>
      </c>
      <c r="G567" s="249" t="s">
        <v>581</v>
      </c>
      <c r="H567" s="250">
        <v>1</v>
      </c>
      <c r="I567" s="251"/>
      <c r="J567" s="252">
        <f t="shared" si="50"/>
        <v>0</v>
      </c>
      <c r="K567" s="248" t="s">
        <v>1</v>
      </c>
      <c r="L567" s="253"/>
      <c r="M567" s="254" t="s">
        <v>1</v>
      </c>
      <c r="N567" s="255" t="s">
        <v>43</v>
      </c>
      <c r="O567" s="72"/>
      <c r="P567" s="198">
        <f t="shared" si="51"/>
        <v>0</v>
      </c>
      <c r="Q567" s="198">
        <v>0</v>
      </c>
      <c r="R567" s="198">
        <f t="shared" si="52"/>
        <v>0</v>
      </c>
      <c r="S567" s="198">
        <v>0</v>
      </c>
      <c r="T567" s="199">
        <f t="shared" si="53"/>
        <v>0</v>
      </c>
      <c r="U567" s="35"/>
      <c r="V567" s="35"/>
      <c r="W567" s="35"/>
      <c r="X567" s="35"/>
      <c r="Y567" s="35"/>
      <c r="Z567" s="35"/>
      <c r="AA567" s="35"/>
      <c r="AB567" s="35"/>
      <c r="AC567" s="35"/>
      <c r="AD567" s="35"/>
      <c r="AE567" s="35"/>
      <c r="AR567" s="200" t="s">
        <v>573</v>
      </c>
      <c r="AT567" s="200" t="s">
        <v>626</v>
      </c>
      <c r="AU567" s="200" t="s">
        <v>120</v>
      </c>
      <c r="AY567" s="18" t="s">
        <v>292</v>
      </c>
      <c r="BE567" s="201">
        <f t="shared" si="54"/>
        <v>0</v>
      </c>
      <c r="BF567" s="201">
        <f t="shared" si="55"/>
        <v>0</v>
      </c>
      <c r="BG567" s="201">
        <f t="shared" si="56"/>
        <v>0</v>
      </c>
      <c r="BH567" s="201">
        <f t="shared" si="57"/>
        <v>0</v>
      </c>
      <c r="BI567" s="201">
        <f t="shared" si="58"/>
        <v>0</v>
      </c>
      <c r="BJ567" s="18" t="s">
        <v>120</v>
      </c>
      <c r="BK567" s="201">
        <f t="shared" si="59"/>
        <v>0</v>
      </c>
      <c r="BL567" s="18" t="s">
        <v>438</v>
      </c>
      <c r="BM567" s="200" t="s">
        <v>3551</v>
      </c>
    </row>
    <row r="568" spans="1:65" s="2" customFormat="1" ht="49.15" customHeight="1">
      <c r="A568" s="35"/>
      <c r="B568" s="36"/>
      <c r="C568" s="246" t="s">
        <v>1731</v>
      </c>
      <c r="D568" s="246" t="s">
        <v>626</v>
      </c>
      <c r="E568" s="247" t="s">
        <v>3552</v>
      </c>
      <c r="F568" s="248" t="s">
        <v>3553</v>
      </c>
      <c r="G568" s="249" t="s">
        <v>581</v>
      </c>
      <c r="H568" s="250">
        <v>1</v>
      </c>
      <c r="I568" s="251"/>
      <c r="J568" s="252">
        <f t="shared" si="50"/>
        <v>0</v>
      </c>
      <c r="K568" s="248" t="s">
        <v>1</v>
      </c>
      <c r="L568" s="253"/>
      <c r="M568" s="254" t="s">
        <v>1</v>
      </c>
      <c r="N568" s="255" t="s">
        <v>43</v>
      </c>
      <c r="O568" s="72"/>
      <c r="P568" s="198">
        <f t="shared" si="51"/>
        <v>0</v>
      </c>
      <c r="Q568" s="198">
        <v>0</v>
      </c>
      <c r="R568" s="198">
        <f t="shared" si="52"/>
        <v>0</v>
      </c>
      <c r="S568" s="198">
        <v>0</v>
      </c>
      <c r="T568" s="199">
        <f t="shared" si="53"/>
        <v>0</v>
      </c>
      <c r="U568" s="35"/>
      <c r="V568" s="35"/>
      <c r="W568" s="35"/>
      <c r="X568" s="35"/>
      <c r="Y568" s="35"/>
      <c r="Z568" s="35"/>
      <c r="AA568" s="35"/>
      <c r="AB568" s="35"/>
      <c r="AC568" s="35"/>
      <c r="AD568" s="35"/>
      <c r="AE568" s="35"/>
      <c r="AR568" s="200" t="s">
        <v>573</v>
      </c>
      <c r="AT568" s="200" t="s">
        <v>626</v>
      </c>
      <c r="AU568" s="200" t="s">
        <v>120</v>
      </c>
      <c r="AY568" s="18" t="s">
        <v>292</v>
      </c>
      <c r="BE568" s="201">
        <f t="shared" si="54"/>
        <v>0</v>
      </c>
      <c r="BF568" s="201">
        <f t="shared" si="55"/>
        <v>0</v>
      </c>
      <c r="BG568" s="201">
        <f t="shared" si="56"/>
        <v>0</v>
      </c>
      <c r="BH568" s="201">
        <f t="shared" si="57"/>
        <v>0</v>
      </c>
      <c r="BI568" s="201">
        <f t="shared" si="58"/>
        <v>0</v>
      </c>
      <c r="BJ568" s="18" t="s">
        <v>120</v>
      </c>
      <c r="BK568" s="201">
        <f t="shared" si="59"/>
        <v>0</v>
      </c>
      <c r="BL568" s="18" t="s">
        <v>438</v>
      </c>
      <c r="BM568" s="200" t="s">
        <v>3554</v>
      </c>
    </row>
    <row r="569" spans="1:65" s="2" customFormat="1" ht="44.25" customHeight="1">
      <c r="A569" s="35"/>
      <c r="B569" s="36"/>
      <c r="C569" s="246" t="s">
        <v>1735</v>
      </c>
      <c r="D569" s="246" t="s">
        <v>626</v>
      </c>
      <c r="E569" s="247" t="s">
        <v>3555</v>
      </c>
      <c r="F569" s="248" t="s">
        <v>3528</v>
      </c>
      <c r="G569" s="249" t="s">
        <v>581</v>
      </c>
      <c r="H569" s="250">
        <v>1</v>
      </c>
      <c r="I569" s="251"/>
      <c r="J569" s="252">
        <f t="shared" si="50"/>
        <v>0</v>
      </c>
      <c r="K569" s="248" t="s">
        <v>1</v>
      </c>
      <c r="L569" s="253"/>
      <c r="M569" s="254" t="s">
        <v>1</v>
      </c>
      <c r="N569" s="255" t="s">
        <v>43</v>
      </c>
      <c r="O569" s="72"/>
      <c r="P569" s="198">
        <f t="shared" si="51"/>
        <v>0</v>
      </c>
      <c r="Q569" s="198">
        <v>0</v>
      </c>
      <c r="R569" s="198">
        <f t="shared" si="52"/>
        <v>0</v>
      </c>
      <c r="S569" s="198">
        <v>0</v>
      </c>
      <c r="T569" s="199">
        <f t="shared" si="53"/>
        <v>0</v>
      </c>
      <c r="U569" s="35"/>
      <c r="V569" s="35"/>
      <c r="W569" s="35"/>
      <c r="X569" s="35"/>
      <c r="Y569" s="35"/>
      <c r="Z569" s="35"/>
      <c r="AA569" s="35"/>
      <c r="AB569" s="35"/>
      <c r="AC569" s="35"/>
      <c r="AD569" s="35"/>
      <c r="AE569" s="35"/>
      <c r="AR569" s="200" t="s">
        <v>573</v>
      </c>
      <c r="AT569" s="200" t="s">
        <v>626</v>
      </c>
      <c r="AU569" s="200" t="s">
        <v>120</v>
      </c>
      <c r="AY569" s="18" t="s">
        <v>292</v>
      </c>
      <c r="BE569" s="201">
        <f t="shared" si="54"/>
        <v>0</v>
      </c>
      <c r="BF569" s="201">
        <f t="shared" si="55"/>
        <v>0</v>
      </c>
      <c r="BG569" s="201">
        <f t="shared" si="56"/>
        <v>0</v>
      </c>
      <c r="BH569" s="201">
        <f t="shared" si="57"/>
        <v>0</v>
      </c>
      <c r="BI569" s="201">
        <f t="shared" si="58"/>
        <v>0</v>
      </c>
      <c r="BJ569" s="18" t="s">
        <v>120</v>
      </c>
      <c r="BK569" s="201">
        <f t="shared" si="59"/>
        <v>0</v>
      </c>
      <c r="BL569" s="18" t="s">
        <v>438</v>
      </c>
      <c r="BM569" s="200" t="s">
        <v>3556</v>
      </c>
    </row>
    <row r="570" spans="1:65" s="2" customFormat="1" ht="49.15" customHeight="1">
      <c r="A570" s="35"/>
      <c r="B570" s="36"/>
      <c r="C570" s="246" t="s">
        <v>1741</v>
      </c>
      <c r="D570" s="246" t="s">
        <v>626</v>
      </c>
      <c r="E570" s="247" t="s">
        <v>3557</v>
      </c>
      <c r="F570" s="248" t="s">
        <v>3558</v>
      </c>
      <c r="G570" s="249" t="s">
        <v>581</v>
      </c>
      <c r="H570" s="250">
        <v>1</v>
      </c>
      <c r="I570" s="251"/>
      <c r="J570" s="252">
        <f t="shared" si="50"/>
        <v>0</v>
      </c>
      <c r="K570" s="248" t="s">
        <v>1</v>
      </c>
      <c r="L570" s="253"/>
      <c r="M570" s="254" t="s">
        <v>1</v>
      </c>
      <c r="N570" s="255" t="s">
        <v>43</v>
      </c>
      <c r="O570" s="72"/>
      <c r="P570" s="198">
        <f t="shared" si="51"/>
        <v>0</v>
      </c>
      <c r="Q570" s="198">
        <v>0</v>
      </c>
      <c r="R570" s="198">
        <f t="shared" si="52"/>
        <v>0</v>
      </c>
      <c r="S570" s="198">
        <v>0</v>
      </c>
      <c r="T570" s="199">
        <f t="shared" si="53"/>
        <v>0</v>
      </c>
      <c r="U570" s="35"/>
      <c r="V570" s="35"/>
      <c r="W570" s="35"/>
      <c r="X570" s="35"/>
      <c r="Y570" s="35"/>
      <c r="Z570" s="35"/>
      <c r="AA570" s="35"/>
      <c r="AB570" s="35"/>
      <c r="AC570" s="35"/>
      <c r="AD570" s="35"/>
      <c r="AE570" s="35"/>
      <c r="AR570" s="200" t="s">
        <v>573</v>
      </c>
      <c r="AT570" s="200" t="s">
        <v>626</v>
      </c>
      <c r="AU570" s="200" t="s">
        <v>120</v>
      </c>
      <c r="AY570" s="18" t="s">
        <v>292</v>
      </c>
      <c r="BE570" s="201">
        <f t="shared" si="54"/>
        <v>0</v>
      </c>
      <c r="BF570" s="201">
        <f t="shared" si="55"/>
        <v>0</v>
      </c>
      <c r="BG570" s="201">
        <f t="shared" si="56"/>
        <v>0</v>
      </c>
      <c r="BH570" s="201">
        <f t="shared" si="57"/>
        <v>0</v>
      </c>
      <c r="BI570" s="201">
        <f t="shared" si="58"/>
        <v>0</v>
      </c>
      <c r="BJ570" s="18" t="s">
        <v>120</v>
      </c>
      <c r="BK570" s="201">
        <f t="shared" si="59"/>
        <v>0</v>
      </c>
      <c r="BL570" s="18" t="s">
        <v>438</v>
      </c>
      <c r="BM570" s="200" t="s">
        <v>3559</v>
      </c>
    </row>
    <row r="571" spans="1:65" s="2" customFormat="1" ht="62.65" customHeight="1">
      <c r="A571" s="35"/>
      <c r="B571" s="36"/>
      <c r="C571" s="246" t="s">
        <v>1746</v>
      </c>
      <c r="D571" s="246" t="s">
        <v>626</v>
      </c>
      <c r="E571" s="247" t="s">
        <v>3560</v>
      </c>
      <c r="F571" s="248" t="s">
        <v>3561</v>
      </c>
      <c r="G571" s="249" t="s">
        <v>581</v>
      </c>
      <c r="H571" s="250">
        <v>1</v>
      </c>
      <c r="I571" s="251"/>
      <c r="J571" s="252">
        <f t="shared" si="50"/>
        <v>0</v>
      </c>
      <c r="K571" s="248" t="s">
        <v>1</v>
      </c>
      <c r="L571" s="253"/>
      <c r="M571" s="254" t="s">
        <v>1</v>
      </c>
      <c r="N571" s="255" t="s">
        <v>43</v>
      </c>
      <c r="O571" s="72"/>
      <c r="P571" s="198">
        <f t="shared" si="51"/>
        <v>0</v>
      </c>
      <c r="Q571" s="198">
        <v>0</v>
      </c>
      <c r="R571" s="198">
        <f t="shared" si="52"/>
        <v>0</v>
      </c>
      <c r="S571" s="198">
        <v>0</v>
      </c>
      <c r="T571" s="199">
        <f t="shared" si="53"/>
        <v>0</v>
      </c>
      <c r="U571" s="35"/>
      <c r="V571" s="35"/>
      <c r="W571" s="35"/>
      <c r="X571" s="35"/>
      <c r="Y571" s="35"/>
      <c r="Z571" s="35"/>
      <c r="AA571" s="35"/>
      <c r="AB571" s="35"/>
      <c r="AC571" s="35"/>
      <c r="AD571" s="35"/>
      <c r="AE571" s="35"/>
      <c r="AR571" s="200" t="s">
        <v>573</v>
      </c>
      <c r="AT571" s="200" t="s">
        <v>626</v>
      </c>
      <c r="AU571" s="200" t="s">
        <v>120</v>
      </c>
      <c r="AY571" s="18" t="s">
        <v>292</v>
      </c>
      <c r="BE571" s="201">
        <f t="shared" si="54"/>
        <v>0</v>
      </c>
      <c r="BF571" s="201">
        <f t="shared" si="55"/>
        <v>0</v>
      </c>
      <c r="BG571" s="201">
        <f t="shared" si="56"/>
        <v>0</v>
      </c>
      <c r="BH571" s="201">
        <f t="shared" si="57"/>
        <v>0</v>
      </c>
      <c r="BI571" s="201">
        <f t="shared" si="58"/>
        <v>0</v>
      </c>
      <c r="BJ571" s="18" t="s">
        <v>120</v>
      </c>
      <c r="BK571" s="201">
        <f t="shared" si="59"/>
        <v>0</v>
      </c>
      <c r="BL571" s="18" t="s">
        <v>438</v>
      </c>
      <c r="BM571" s="200" t="s">
        <v>3562</v>
      </c>
    </row>
    <row r="572" spans="1:65" s="2" customFormat="1" ht="62.65" customHeight="1">
      <c r="A572" s="35"/>
      <c r="B572" s="36"/>
      <c r="C572" s="246" t="s">
        <v>1751</v>
      </c>
      <c r="D572" s="246" t="s">
        <v>626</v>
      </c>
      <c r="E572" s="247" t="s">
        <v>3563</v>
      </c>
      <c r="F572" s="248" t="s">
        <v>3564</v>
      </c>
      <c r="G572" s="249" t="s">
        <v>581</v>
      </c>
      <c r="H572" s="250">
        <v>1</v>
      </c>
      <c r="I572" s="251"/>
      <c r="J572" s="252">
        <f t="shared" si="50"/>
        <v>0</v>
      </c>
      <c r="K572" s="248" t="s">
        <v>1</v>
      </c>
      <c r="L572" s="253"/>
      <c r="M572" s="254" t="s">
        <v>1</v>
      </c>
      <c r="N572" s="255" t="s">
        <v>43</v>
      </c>
      <c r="O572" s="72"/>
      <c r="P572" s="198">
        <f t="shared" si="51"/>
        <v>0</v>
      </c>
      <c r="Q572" s="198">
        <v>0</v>
      </c>
      <c r="R572" s="198">
        <f t="shared" si="52"/>
        <v>0</v>
      </c>
      <c r="S572" s="198">
        <v>0</v>
      </c>
      <c r="T572" s="199">
        <f t="shared" si="53"/>
        <v>0</v>
      </c>
      <c r="U572" s="35"/>
      <c r="V572" s="35"/>
      <c r="W572" s="35"/>
      <c r="X572" s="35"/>
      <c r="Y572" s="35"/>
      <c r="Z572" s="35"/>
      <c r="AA572" s="35"/>
      <c r="AB572" s="35"/>
      <c r="AC572" s="35"/>
      <c r="AD572" s="35"/>
      <c r="AE572" s="35"/>
      <c r="AR572" s="200" t="s">
        <v>573</v>
      </c>
      <c r="AT572" s="200" t="s">
        <v>626</v>
      </c>
      <c r="AU572" s="200" t="s">
        <v>120</v>
      </c>
      <c r="AY572" s="18" t="s">
        <v>292</v>
      </c>
      <c r="BE572" s="201">
        <f t="shared" si="54"/>
        <v>0</v>
      </c>
      <c r="BF572" s="201">
        <f t="shared" si="55"/>
        <v>0</v>
      </c>
      <c r="BG572" s="201">
        <f t="shared" si="56"/>
        <v>0</v>
      </c>
      <c r="BH572" s="201">
        <f t="shared" si="57"/>
        <v>0</v>
      </c>
      <c r="BI572" s="201">
        <f t="shared" si="58"/>
        <v>0</v>
      </c>
      <c r="BJ572" s="18" t="s">
        <v>120</v>
      </c>
      <c r="BK572" s="201">
        <f t="shared" si="59"/>
        <v>0</v>
      </c>
      <c r="BL572" s="18" t="s">
        <v>438</v>
      </c>
      <c r="BM572" s="200" t="s">
        <v>3565</v>
      </c>
    </row>
    <row r="573" spans="1:65" s="2" customFormat="1" ht="62.65" customHeight="1">
      <c r="A573" s="35"/>
      <c r="B573" s="36"/>
      <c r="C573" s="246" t="s">
        <v>1755</v>
      </c>
      <c r="D573" s="246" t="s">
        <v>626</v>
      </c>
      <c r="E573" s="247" t="s">
        <v>3566</v>
      </c>
      <c r="F573" s="248" t="s">
        <v>3564</v>
      </c>
      <c r="G573" s="249" t="s">
        <v>581</v>
      </c>
      <c r="H573" s="250">
        <v>1</v>
      </c>
      <c r="I573" s="251"/>
      <c r="J573" s="252">
        <f t="shared" si="50"/>
        <v>0</v>
      </c>
      <c r="K573" s="248" t="s">
        <v>1</v>
      </c>
      <c r="L573" s="253"/>
      <c r="M573" s="254" t="s">
        <v>1</v>
      </c>
      <c r="N573" s="255" t="s">
        <v>43</v>
      </c>
      <c r="O573" s="72"/>
      <c r="P573" s="198">
        <f t="shared" si="51"/>
        <v>0</v>
      </c>
      <c r="Q573" s="198">
        <v>0</v>
      </c>
      <c r="R573" s="198">
        <f t="shared" si="52"/>
        <v>0</v>
      </c>
      <c r="S573" s="198">
        <v>0</v>
      </c>
      <c r="T573" s="199">
        <f t="shared" si="53"/>
        <v>0</v>
      </c>
      <c r="U573" s="35"/>
      <c r="V573" s="35"/>
      <c r="W573" s="35"/>
      <c r="X573" s="35"/>
      <c r="Y573" s="35"/>
      <c r="Z573" s="35"/>
      <c r="AA573" s="35"/>
      <c r="AB573" s="35"/>
      <c r="AC573" s="35"/>
      <c r="AD573" s="35"/>
      <c r="AE573" s="35"/>
      <c r="AR573" s="200" t="s">
        <v>573</v>
      </c>
      <c r="AT573" s="200" t="s">
        <v>626</v>
      </c>
      <c r="AU573" s="200" t="s">
        <v>120</v>
      </c>
      <c r="AY573" s="18" t="s">
        <v>292</v>
      </c>
      <c r="BE573" s="201">
        <f t="shared" si="54"/>
        <v>0</v>
      </c>
      <c r="BF573" s="201">
        <f t="shared" si="55"/>
        <v>0</v>
      </c>
      <c r="BG573" s="201">
        <f t="shared" si="56"/>
        <v>0</v>
      </c>
      <c r="BH573" s="201">
        <f t="shared" si="57"/>
        <v>0</v>
      </c>
      <c r="BI573" s="201">
        <f t="shared" si="58"/>
        <v>0</v>
      </c>
      <c r="BJ573" s="18" t="s">
        <v>120</v>
      </c>
      <c r="BK573" s="201">
        <f t="shared" si="59"/>
        <v>0</v>
      </c>
      <c r="BL573" s="18" t="s">
        <v>438</v>
      </c>
      <c r="BM573" s="200" t="s">
        <v>3567</v>
      </c>
    </row>
    <row r="574" spans="1:65" s="2" customFormat="1" ht="62.65" customHeight="1">
      <c r="A574" s="35"/>
      <c r="B574" s="36"/>
      <c r="C574" s="246" t="s">
        <v>1760</v>
      </c>
      <c r="D574" s="246" t="s">
        <v>626</v>
      </c>
      <c r="E574" s="247" t="s">
        <v>3568</v>
      </c>
      <c r="F574" s="248" t="s">
        <v>3569</v>
      </c>
      <c r="G574" s="249" t="s">
        <v>581</v>
      </c>
      <c r="H574" s="250">
        <v>1</v>
      </c>
      <c r="I574" s="251"/>
      <c r="J574" s="252">
        <f t="shared" si="50"/>
        <v>0</v>
      </c>
      <c r="K574" s="248" t="s">
        <v>1</v>
      </c>
      <c r="L574" s="253"/>
      <c r="M574" s="254" t="s">
        <v>1</v>
      </c>
      <c r="N574" s="255" t="s">
        <v>43</v>
      </c>
      <c r="O574" s="72"/>
      <c r="P574" s="198">
        <f t="shared" si="51"/>
        <v>0</v>
      </c>
      <c r="Q574" s="198">
        <v>0</v>
      </c>
      <c r="R574" s="198">
        <f t="shared" si="52"/>
        <v>0</v>
      </c>
      <c r="S574" s="198">
        <v>0</v>
      </c>
      <c r="T574" s="199">
        <f t="shared" si="53"/>
        <v>0</v>
      </c>
      <c r="U574" s="35"/>
      <c r="V574" s="35"/>
      <c r="W574" s="35"/>
      <c r="X574" s="35"/>
      <c r="Y574" s="35"/>
      <c r="Z574" s="35"/>
      <c r="AA574" s="35"/>
      <c r="AB574" s="35"/>
      <c r="AC574" s="35"/>
      <c r="AD574" s="35"/>
      <c r="AE574" s="35"/>
      <c r="AR574" s="200" t="s">
        <v>573</v>
      </c>
      <c r="AT574" s="200" t="s">
        <v>626</v>
      </c>
      <c r="AU574" s="200" t="s">
        <v>120</v>
      </c>
      <c r="AY574" s="18" t="s">
        <v>292</v>
      </c>
      <c r="BE574" s="201">
        <f t="shared" si="54"/>
        <v>0</v>
      </c>
      <c r="BF574" s="201">
        <f t="shared" si="55"/>
        <v>0</v>
      </c>
      <c r="BG574" s="201">
        <f t="shared" si="56"/>
        <v>0</v>
      </c>
      <c r="BH574" s="201">
        <f t="shared" si="57"/>
        <v>0</v>
      </c>
      <c r="BI574" s="201">
        <f t="shared" si="58"/>
        <v>0</v>
      </c>
      <c r="BJ574" s="18" t="s">
        <v>120</v>
      </c>
      <c r="BK574" s="201">
        <f t="shared" si="59"/>
        <v>0</v>
      </c>
      <c r="BL574" s="18" t="s">
        <v>438</v>
      </c>
      <c r="BM574" s="200" t="s">
        <v>3570</v>
      </c>
    </row>
    <row r="575" spans="1:65" s="2" customFormat="1" ht="44.25" customHeight="1">
      <c r="A575" s="35"/>
      <c r="B575" s="36"/>
      <c r="C575" s="246" t="s">
        <v>1764</v>
      </c>
      <c r="D575" s="246" t="s">
        <v>626</v>
      </c>
      <c r="E575" s="247" t="s">
        <v>3571</v>
      </c>
      <c r="F575" s="248" t="s">
        <v>3572</v>
      </c>
      <c r="G575" s="249" t="s">
        <v>581</v>
      </c>
      <c r="H575" s="250">
        <v>4</v>
      </c>
      <c r="I575" s="251"/>
      <c r="J575" s="252">
        <f t="shared" si="50"/>
        <v>0</v>
      </c>
      <c r="K575" s="248" t="s">
        <v>1</v>
      </c>
      <c r="L575" s="253"/>
      <c r="M575" s="254" t="s">
        <v>1</v>
      </c>
      <c r="N575" s="255" t="s">
        <v>43</v>
      </c>
      <c r="O575" s="72"/>
      <c r="P575" s="198">
        <f t="shared" si="51"/>
        <v>0</v>
      </c>
      <c r="Q575" s="198">
        <v>0</v>
      </c>
      <c r="R575" s="198">
        <f t="shared" si="52"/>
        <v>0</v>
      </c>
      <c r="S575" s="198">
        <v>0</v>
      </c>
      <c r="T575" s="199">
        <f t="shared" si="53"/>
        <v>0</v>
      </c>
      <c r="U575" s="35"/>
      <c r="V575" s="35"/>
      <c r="W575" s="35"/>
      <c r="X575" s="35"/>
      <c r="Y575" s="35"/>
      <c r="Z575" s="35"/>
      <c r="AA575" s="35"/>
      <c r="AB575" s="35"/>
      <c r="AC575" s="35"/>
      <c r="AD575" s="35"/>
      <c r="AE575" s="35"/>
      <c r="AR575" s="200" t="s">
        <v>573</v>
      </c>
      <c r="AT575" s="200" t="s">
        <v>626</v>
      </c>
      <c r="AU575" s="200" t="s">
        <v>120</v>
      </c>
      <c r="AY575" s="18" t="s">
        <v>292</v>
      </c>
      <c r="BE575" s="201">
        <f t="shared" si="54"/>
        <v>0</v>
      </c>
      <c r="BF575" s="201">
        <f t="shared" si="55"/>
        <v>0</v>
      </c>
      <c r="BG575" s="201">
        <f t="shared" si="56"/>
        <v>0</v>
      </c>
      <c r="BH575" s="201">
        <f t="shared" si="57"/>
        <v>0</v>
      </c>
      <c r="BI575" s="201">
        <f t="shared" si="58"/>
        <v>0</v>
      </c>
      <c r="BJ575" s="18" t="s">
        <v>120</v>
      </c>
      <c r="BK575" s="201">
        <f t="shared" si="59"/>
        <v>0</v>
      </c>
      <c r="BL575" s="18" t="s">
        <v>438</v>
      </c>
      <c r="BM575" s="200" t="s">
        <v>3573</v>
      </c>
    </row>
    <row r="576" spans="1:65" s="2" customFormat="1" ht="49.15" customHeight="1">
      <c r="A576" s="35"/>
      <c r="B576" s="36"/>
      <c r="C576" s="246" t="s">
        <v>1768</v>
      </c>
      <c r="D576" s="246" t="s">
        <v>626</v>
      </c>
      <c r="E576" s="247" t="s">
        <v>3574</v>
      </c>
      <c r="F576" s="248" t="s">
        <v>3575</v>
      </c>
      <c r="G576" s="249" t="s">
        <v>581</v>
      </c>
      <c r="H576" s="250">
        <v>8</v>
      </c>
      <c r="I576" s="251"/>
      <c r="J576" s="252">
        <f t="shared" si="50"/>
        <v>0</v>
      </c>
      <c r="K576" s="248" t="s">
        <v>1</v>
      </c>
      <c r="L576" s="253"/>
      <c r="M576" s="254" t="s">
        <v>1</v>
      </c>
      <c r="N576" s="255" t="s">
        <v>43</v>
      </c>
      <c r="O576" s="72"/>
      <c r="P576" s="198">
        <f t="shared" si="51"/>
        <v>0</v>
      </c>
      <c r="Q576" s="198">
        <v>0</v>
      </c>
      <c r="R576" s="198">
        <f t="shared" si="52"/>
        <v>0</v>
      </c>
      <c r="S576" s="198">
        <v>0</v>
      </c>
      <c r="T576" s="199">
        <f t="shared" si="53"/>
        <v>0</v>
      </c>
      <c r="U576" s="35"/>
      <c r="V576" s="35"/>
      <c r="W576" s="35"/>
      <c r="X576" s="35"/>
      <c r="Y576" s="35"/>
      <c r="Z576" s="35"/>
      <c r="AA576" s="35"/>
      <c r="AB576" s="35"/>
      <c r="AC576" s="35"/>
      <c r="AD576" s="35"/>
      <c r="AE576" s="35"/>
      <c r="AR576" s="200" t="s">
        <v>573</v>
      </c>
      <c r="AT576" s="200" t="s">
        <v>626</v>
      </c>
      <c r="AU576" s="200" t="s">
        <v>120</v>
      </c>
      <c r="AY576" s="18" t="s">
        <v>292</v>
      </c>
      <c r="BE576" s="201">
        <f t="shared" si="54"/>
        <v>0</v>
      </c>
      <c r="BF576" s="201">
        <f t="shared" si="55"/>
        <v>0</v>
      </c>
      <c r="BG576" s="201">
        <f t="shared" si="56"/>
        <v>0</v>
      </c>
      <c r="BH576" s="201">
        <f t="shared" si="57"/>
        <v>0</v>
      </c>
      <c r="BI576" s="201">
        <f t="shared" si="58"/>
        <v>0</v>
      </c>
      <c r="BJ576" s="18" t="s">
        <v>120</v>
      </c>
      <c r="BK576" s="201">
        <f t="shared" si="59"/>
        <v>0</v>
      </c>
      <c r="BL576" s="18" t="s">
        <v>438</v>
      </c>
      <c r="BM576" s="200" t="s">
        <v>3576</v>
      </c>
    </row>
    <row r="577" spans="1:65" s="2" customFormat="1" ht="44.25" customHeight="1">
      <c r="A577" s="35"/>
      <c r="B577" s="36"/>
      <c r="C577" s="246" t="s">
        <v>1773</v>
      </c>
      <c r="D577" s="246" t="s">
        <v>626</v>
      </c>
      <c r="E577" s="247" t="s">
        <v>3577</v>
      </c>
      <c r="F577" s="248" t="s">
        <v>3578</v>
      </c>
      <c r="G577" s="249" t="s">
        <v>581</v>
      </c>
      <c r="H577" s="250">
        <v>4</v>
      </c>
      <c r="I577" s="251"/>
      <c r="J577" s="252">
        <f t="shared" si="50"/>
        <v>0</v>
      </c>
      <c r="K577" s="248" t="s">
        <v>1</v>
      </c>
      <c r="L577" s="253"/>
      <c r="M577" s="254" t="s">
        <v>1</v>
      </c>
      <c r="N577" s="255" t="s">
        <v>43</v>
      </c>
      <c r="O577" s="72"/>
      <c r="P577" s="198">
        <f t="shared" si="51"/>
        <v>0</v>
      </c>
      <c r="Q577" s="198">
        <v>0</v>
      </c>
      <c r="R577" s="198">
        <f t="shared" si="52"/>
        <v>0</v>
      </c>
      <c r="S577" s="198">
        <v>0</v>
      </c>
      <c r="T577" s="199">
        <f t="shared" si="53"/>
        <v>0</v>
      </c>
      <c r="U577" s="35"/>
      <c r="V577" s="35"/>
      <c r="W577" s="35"/>
      <c r="X577" s="35"/>
      <c r="Y577" s="35"/>
      <c r="Z577" s="35"/>
      <c r="AA577" s="35"/>
      <c r="AB577" s="35"/>
      <c r="AC577" s="35"/>
      <c r="AD577" s="35"/>
      <c r="AE577" s="35"/>
      <c r="AR577" s="200" t="s">
        <v>573</v>
      </c>
      <c r="AT577" s="200" t="s">
        <v>626</v>
      </c>
      <c r="AU577" s="200" t="s">
        <v>120</v>
      </c>
      <c r="AY577" s="18" t="s">
        <v>292</v>
      </c>
      <c r="BE577" s="201">
        <f t="shared" si="54"/>
        <v>0</v>
      </c>
      <c r="BF577" s="201">
        <f t="shared" si="55"/>
        <v>0</v>
      </c>
      <c r="BG577" s="201">
        <f t="shared" si="56"/>
        <v>0</v>
      </c>
      <c r="BH577" s="201">
        <f t="shared" si="57"/>
        <v>0</v>
      </c>
      <c r="BI577" s="201">
        <f t="shared" si="58"/>
        <v>0</v>
      </c>
      <c r="BJ577" s="18" t="s">
        <v>120</v>
      </c>
      <c r="BK577" s="201">
        <f t="shared" si="59"/>
        <v>0</v>
      </c>
      <c r="BL577" s="18" t="s">
        <v>438</v>
      </c>
      <c r="BM577" s="200" t="s">
        <v>3579</v>
      </c>
    </row>
    <row r="578" spans="1:65" s="2" customFormat="1" ht="55.5" customHeight="1">
      <c r="A578" s="35"/>
      <c r="B578" s="36"/>
      <c r="C578" s="246" t="s">
        <v>1779</v>
      </c>
      <c r="D578" s="246" t="s">
        <v>626</v>
      </c>
      <c r="E578" s="247" t="s">
        <v>3580</v>
      </c>
      <c r="F578" s="248" t="s">
        <v>3581</v>
      </c>
      <c r="G578" s="249" t="s">
        <v>581</v>
      </c>
      <c r="H578" s="250">
        <v>2</v>
      </c>
      <c r="I578" s="251"/>
      <c r="J578" s="252">
        <f t="shared" si="50"/>
        <v>0</v>
      </c>
      <c r="K578" s="248" t="s">
        <v>1</v>
      </c>
      <c r="L578" s="253"/>
      <c r="M578" s="254" t="s">
        <v>1</v>
      </c>
      <c r="N578" s="255" t="s">
        <v>43</v>
      </c>
      <c r="O578" s="72"/>
      <c r="P578" s="198">
        <f t="shared" si="51"/>
        <v>0</v>
      </c>
      <c r="Q578" s="198">
        <v>0</v>
      </c>
      <c r="R578" s="198">
        <f t="shared" si="52"/>
        <v>0</v>
      </c>
      <c r="S578" s="198">
        <v>0</v>
      </c>
      <c r="T578" s="199">
        <f t="shared" si="53"/>
        <v>0</v>
      </c>
      <c r="U578" s="35"/>
      <c r="V578" s="35"/>
      <c r="W578" s="35"/>
      <c r="X578" s="35"/>
      <c r="Y578" s="35"/>
      <c r="Z578" s="35"/>
      <c r="AA578" s="35"/>
      <c r="AB578" s="35"/>
      <c r="AC578" s="35"/>
      <c r="AD578" s="35"/>
      <c r="AE578" s="35"/>
      <c r="AR578" s="200" t="s">
        <v>573</v>
      </c>
      <c r="AT578" s="200" t="s">
        <v>626</v>
      </c>
      <c r="AU578" s="200" t="s">
        <v>120</v>
      </c>
      <c r="AY578" s="18" t="s">
        <v>292</v>
      </c>
      <c r="BE578" s="201">
        <f t="shared" si="54"/>
        <v>0</v>
      </c>
      <c r="BF578" s="201">
        <f t="shared" si="55"/>
        <v>0</v>
      </c>
      <c r="BG578" s="201">
        <f t="shared" si="56"/>
        <v>0</v>
      </c>
      <c r="BH578" s="201">
        <f t="shared" si="57"/>
        <v>0</v>
      </c>
      <c r="BI578" s="201">
        <f t="shared" si="58"/>
        <v>0</v>
      </c>
      <c r="BJ578" s="18" t="s">
        <v>120</v>
      </c>
      <c r="BK578" s="201">
        <f t="shared" si="59"/>
        <v>0</v>
      </c>
      <c r="BL578" s="18" t="s">
        <v>438</v>
      </c>
      <c r="BM578" s="200" t="s">
        <v>3582</v>
      </c>
    </row>
    <row r="579" spans="1:65" s="2" customFormat="1" ht="55.5" customHeight="1">
      <c r="A579" s="35"/>
      <c r="B579" s="36"/>
      <c r="C579" s="246" t="s">
        <v>1783</v>
      </c>
      <c r="D579" s="246" t="s">
        <v>626</v>
      </c>
      <c r="E579" s="247" t="s">
        <v>3583</v>
      </c>
      <c r="F579" s="248" t="s">
        <v>3584</v>
      </c>
      <c r="G579" s="249" t="s">
        <v>581</v>
      </c>
      <c r="H579" s="250">
        <v>2</v>
      </c>
      <c r="I579" s="251"/>
      <c r="J579" s="252">
        <f t="shared" si="50"/>
        <v>0</v>
      </c>
      <c r="K579" s="248" t="s">
        <v>1</v>
      </c>
      <c r="L579" s="253"/>
      <c r="M579" s="254" t="s">
        <v>1</v>
      </c>
      <c r="N579" s="255" t="s">
        <v>43</v>
      </c>
      <c r="O579" s="72"/>
      <c r="P579" s="198">
        <f t="shared" si="51"/>
        <v>0</v>
      </c>
      <c r="Q579" s="198">
        <v>0</v>
      </c>
      <c r="R579" s="198">
        <f t="shared" si="52"/>
        <v>0</v>
      </c>
      <c r="S579" s="198">
        <v>0</v>
      </c>
      <c r="T579" s="199">
        <f t="shared" si="53"/>
        <v>0</v>
      </c>
      <c r="U579" s="35"/>
      <c r="V579" s="35"/>
      <c r="W579" s="35"/>
      <c r="X579" s="35"/>
      <c r="Y579" s="35"/>
      <c r="Z579" s="35"/>
      <c r="AA579" s="35"/>
      <c r="AB579" s="35"/>
      <c r="AC579" s="35"/>
      <c r="AD579" s="35"/>
      <c r="AE579" s="35"/>
      <c r="AR579" s="200" t="s">
        <v>573</v>
      </c>
      <c r="AT579" s="200" t="s">
        <v>626</v>
      </c>
      <c r="AU579" s="200" t="s">
        <v>120</v>
      </c>
      <c r="AY579" s="18" t="s">
        <v>292</v>
      </c>
      <c r="BE579" s="201">
        <f t="shared" si="54"/>
        <v>0</v>
      </c>
      <c r="BF579" s="201">
        <f t="shared" si="55"/>
        <v>0</v>
      </c>
      <c r="BG579" s="201">
        <f t="shared" si="56"/>
        <v>0</v>
      </c>
      <c r="BH579" s="201">
        <f t="shared" si="57"/>
        <v>0</v>
      </c>
      <c r="BI579" s="201">
        <f t="shared" si="58"/>
        <v>0</v>
      </c>
      <c r="BJ579" s="18" t="s">
        <v>120</v>
      </c>
      <c r="BK579" s="201">
        <f t="shared" si="59"/>
        <v>0</v>
      </c>
      <c r="BL579" s="18" t="s">
        <v>438</v>
      </c>
      <c r="BM579" s="200" t="s">
        <v>3585</v>
      </c>
    </row>
    <row r="580" spans="1:65" s="2" customFormat="1" ht="44.25" customHeight="1">
      <c r="A580" s="35"/>
      <c r="B580" s="36"/>
      <c r="C580" s="246" t="s">
        <v>1788</v>
      </c>
      <c r="D580" s="246" t="s">
        <v>626</v>
      </c>
      <c r="E580" s="247" t="s">
        <v>3586</v>
      </c>
      <c r="F580" s="248" t="s">
        <v>3587</v>
      </c>
      <c r="G580" s="249" t="s">
        <v>581</v>
      </c>
      <c r="H580" s="250">
        <v>1</v>
      </c>
      <c r="I580" s="251"/>
      <c r="J580" s="252">
        <f t="shared" si="50"/>
        <v>0</v>
      </c>
      <c r="K580" s="248" t="s">
        <v>1</v>
      </c>
      <c r="L580" s="253"/>
      <c r="M580" s="254" t="s">
        <v>1</v>
      </c>
      <c r="N580" s="255" t="s">
        <v>43</v>
      </c>
      <c r="O580" s="72"/>
      <c r="P580" s="198">
        <f t="shared" si="51"/>
        <v>0</v>
      </c>
      <c r="Q580" s="198">
        <v>0</v>
      </c>
      <c r="R580" s="198">
        <f t="shared" si="52"/>
        <v>0</v>
      </c>
      <c r="S580" s="198">
        <v>0</v>
      </c>
      <c r="T580" s="199">
        <f t="shared" si="53"/>
        <v>0</v>
      </c>
      <c r="U580" s="35"/>
      <c r="V580" s="35"/>
      <c r="W580" s="35"/>
      <c r="X580" s="35"/>
      <c r="Y580" s="35"/>
      <c r="Z580" s="35"/>
      <c r="AA580" s="35"/>
      <c r="AB580" s="35"/>
      <c r="AC580" s="35"/>
      <c r="AD580" s="35"/>
      <c r="AE580" s="35"/>
      <c r="AR580" s="200" t="s">
        <v>573</v>
      </c>
      <c r="AT580" s="200" t="s">
        <v>626</v>
      </c>
      <c r="AU580" s="200" t="s">
        <v>120</v>
      </c>
      <c r="AY580" s="18" t="s">
        <v>292</v>
      </c>
      <c r="BE580" s="201">
        <f t="shared" si="54"/>
        <v>0</v>
      </c>
      <c r="BF580" s="201">
        <f t="shared" si="55"/>
        <v>0</v>
      </c>
      <c r="BG580" s="201">
        <f t="shared" si="56"/>
        <v>0</v>
      </c>
      <c r="BH580" s="201">
        <f t="shared" si="57"/>
        <v>0</v>
      </c>
      <c r="BI580" s="201">
        <f t="shared" si="58"/>
        <v>0</v>
      </c>
      <c r="BJ580" s="18" t="s">
        <v>120</v>
      </c>
      <c r="BK580" s="201">
        <f t="shared" si="59"/>
        <v>0</v>
      </c>
      <c r="BL580" s="18" t="s">
        <v>438</v>
      </c>
      <c r="BM580" s="200" t="s">
        <v>3588</v>
      </c>
    </row>
    <row r="581" spans="1:65" s="2" customFormat="1" ht="44.25" customHeight="1">
      <c r="A581" s="35"/>
      <c r="B581" s="36"/>
      <c r="C581" s="246" t="s">
        <v>1806</v>
      </c>
      <c r="D581" s="246" t="s">
        <v>626</v>
      </c>
      <c r="E581" s="247" t="s">
        <v>3589</v>
      </c>
      <c r="F581" s="248" t="s">
        <v>3590</v>
      </c>
      <c r="G581" s="249" t="s">
        <v>581</v>
      </c>
      <c r="H581" s="250">
        <v>2</v>
      </c>
      <c r="I581" s="251"/>
      <c r="J581" s="252">
        <f t="shared" si="50"/>
        <v>0</v>
      </c>
      <c r="K581" s="248" t="s">
        <v>1</v>
      </c>
      <c r="L581" s="253"/>
      <c r="M581" s="254" t="s">
        <v>1</v>
      </c>
      <c r="N581" s="255" t="s">
        <v>43</v>
      </c>
      <c r="O581" s="72"/>
      <c r="P581" s="198">
        <f t="shared" si="51"/>
        <v>0</v>
      </c>
      <c r="Q581" s="198">
        <v>0</v>
      </c>
      <c r="R581" s="198">
        <f t="shared" si="52"/>
        <v>0</v>
      </c>
      <c r="S581" s="198">
        <v>0</v>
      </c>
      <c r="T581" s="199">
        <f t="shared" si="53"/>
        <v>0</v>
      </c>
      <c r="U581" s="35"/>
      <c r="V581" s="35"/>
      <c r="W581" s="35"/>
      <c r="X581" s="35"/>
      <c r="Y581" s="35"/>
      <c r="Z581" s="35"/>
      <c r="AA581" s="35"/>
      <c r="AB581" s="35"/>
      <c r="AC581" s="35"/>
      <c r="AD581" s="35"/>
      <c r="AE581" s="35"/>
      <c r="AR581" s="200" t="s">
        <v>573</v>
      </c>
      <c r="AT581" s="200" t="s">
        <v>626</v>
      </c>
      <c r="AU581" s="200" t="s">
        <v>120</v>
      </c>
      <c r="AY581" s="18" t="s">
        <v>292</v>
      </c>
      <c r="BE581" s="201">
        <f t="shared" si="54"/>
        <v>0</v>
      </c>
      <c r="BF581" s="201">
        <f t="shared" si="55"/>
        <v>0</v>
      </c>
      <c r="BG581" s="201">
        <f t="shared" si="56"/>
        <v>0</v>
      </c>
      <c r="BH581" s="201">
        <f t="shared" si="57"/>
        <v>0</v>
      </c>
      <c r="BI581" s="201">
        <f t="shared" si="58"/>
        <v>0</v>
      </c>
      <c r="BJ581" s="18" t="s">
        <v>120</v>
      </c>
      <c r="BK581" s="201">
        <f t="shared" si="59"/>
        <v>0</v>
      </c>
      <c r="BL581" s="18" t="s">
        <v>438</v>
      </c>
      <c r="BM581" s="200" t="s">
        <v>3591</v>
      </c>
    </row>
    <row r="582" spans="1:65" s="2" customFormat="1" ht="44.25" customHeight="1">
      <c r="A582" s="35"/>
      <c r="B582" s="36"/>
      <c r="C582" s="246" t="s">
        <v>1811</v>
      </c>
      <c r="D582" s="246" t="s">
        <v>626</v>
      </c>
      <c r="E582" s="247" t="s">
        <v>3592</v>
      </c>
      <c r="F582" s="248" t="s">
        <v>3593</v>
      </c>
      <c r="G582" s="249" t="s">
        <v>581</v>
      </c>
      <c r="H582" s="250">
        <v>2</v>
      </c>
      <c r="I582" s="251"/>
      <c r="J582" s="252">
        <f t="shared" si="50"/>
        <v>0</v>
      </c>
      <c r="K582" s="248" t="s">
        <v>1</v>
      </c>
      <c r="L582" s="253"/>
      <c r="M582" s="254" t="s">
        <v>1</v>
      </c>
      <c r="N582" s="255" t="s">
        <v>43</v>
      </c>
      <c r="O582" s="72"/>
      <c r="P582" s="198">
        <f t="shared" si="51"/>
        <v>0</v>
      </c>
      <c r="Q582" s="198">
        <v>0</v>
      </c>
      <c r="R582" s="198">
        <f t="shared" si="52"/>
        <v>0</v>
      </c>
      <c r="S582" s="198">
        <v>0</v>
      </c>
      <c r="T582" s="199">
        <f t="shared" si="53"/>
        <v>0</v>
      </c>
      <c r="U582" s="35"/>
      <c r="V582" s="35"/>
      <c r="W582" s="35"/>
      <c r="X582" s="35"/>
      <c r="Y582" s="35"/>
      <c r="Z582" s="35"/>
      <c r="AA582" s="35"/>
      <c r="AB582" s="35"/>
      <c r="AC582" s="35"/>
      <c r="AD582" s="35"/>
      <c r="AE582" s="35"/>
      <c r="AR582" s="200" t="s">
        <v>573</v>
      </c>
      <c r="AT582" s="200" t="s">
        <v>626</v>
      </c>
      <c r="AU582" s="200" t="s">
        <v>120</v>
      </c>
      <c r="AY582" s="18" t="s">
        <v>292</v>
      </c>
      <c r="BE582" s="201">
        <f t="shared" si="54"/>
        <v>0</v>
      </c>
      <c r="BF582" s="201">
        <f t="shared" si="55"/>
        <v>0</v>
      </c>
      <c r="BG582" s="201">
        <f t="shared" si="56"/>
        <v>0</v>
      </c>
      <c r="BH582" s="201">
        <f t="shared" si="57"/>
        <v>0</v>
      </c>
      <c r="BI582" s="201">
        <f t="shared" si="58"/>
        <v>0</v>
      </c>
      <c r="BJ582" s="18" t="s">
        <v>120</v>
      </c>
      <c r="BK582" s="201">
        <f t="shared" si="59"/>
        <v>0</v>
      </c>
      <c r="BL582" s="18" t="s">
        <v>438</v>
      </c>
      <c r="BM582" s="200" t="s">
        <v>3594</v>
      </c>
    </row>
    <row r="583" spans="1:65" s="2" customFormat="1" ht="44.25" customHeight="1">
      <c r="A583" s="35"/>
      <c r="B583" s="36"/>
      <c r="C583" s="246" t="s">
        <v>1817</v>
      </c>
      <c r="D583" s="246" t="s">
        <v>626</v>
      </c>
      <c r="E583" s="247" t="s">
        <v>3595</v>
      </c>
      <c r="F583" s="248" t="s">
        <v>3596</v>
      </c>
      <c r="G583" s="249" t="s">
        <v>581</v>
      </c>
      <c r="H583" s="250">
        <v>2</v>
      </c>
      <c r="I583" s="251"/>
      <c r="J583" s="252">
        <f t="shared" si="50"/>
        <v>0</v>
      </c>
      <c r="K583" s="248" t="s">
        <v>1</v>
      </c>
      <c r="L583" s="253"/>
      <c r="M583" s="254" t="s">
        <v>1</v>
      </c>
      <c r="N583" s="255" t="s">
        <v>43</v>
      </c>
      <c r="O583" s="72"/>
      <c r="P583" s="198">
        <f t="shared" si="51"/>
        <v>0</v>
      </c>
      <c r="Q583" s="198">
        <v>0</v>
      </c>
      <c r="R583" s="198">
        <f t="shared" si="52"/>
        <v>0</v>
      </c>
      <c r="S583" s="198">
        <v>0</v>
      </c>
      <c r="T583" s="199">
        <f t="shared" si="53"/>
        <v>0</v>
      </c>
      <c r="U583" s="35"/>
      <c r="V583" s="35"/>
      <c r="W583" s="35"/>
      <c r="X583" s="35"/>
      <c r="Y583" s="35"/>
      <c r="Z583" s="35"/>
      <c r="AA583" s="35"/>
      <c r="AB583" s="35"/>
      <c r="AC583" s="35"/>
      <c r="AD583" s="35"/>
      <c r="AE583" s="35"/>
      <c r="AR583" s="200" t="s">
        <v>573</v>
      </c>
      <c r="AT583" s="200" t="s">
        <v>626</v>
      </c>
      <c r="AU583" s="200" t="s">
        <v>120</v>
      </c>
      <c r="AY583" s="18" t="s">
        <v>292</v>
      </c>
      <c r="BE583" s="201">
        <f t="shared" si="54"/>
        <v>0</v>
      </c>
      <c r="BF583" s="201">
        <f t="shared" si="55"/>
        <v>0</v>
      </c>
      <c r="BG583" s="201">
        <f t="shared" si="56"/>
        <v>0</v>
      </c>
      <c r="BH583" s="201">
        <f t="shared" si="57"/>
        <v>0</v>
      </c>
      <c r="BI583" s="201">
        <f t="shared" si="58"/>
        <v>0</v>
      </c>
      <c r="BJ583" s="18" t="s">
        <v>120</v>
      </c>
      <c r="BK583" s="201">
        <f t="shared" si="59"/>
        <v>0</v>
      </c>
      <c r="BL583" s="18" t="s">
        <v>438</v>
      </c>
      <c r="BM583" s="200" t="s">
        <v>3597</v>
      </c>
    </row>
    <row r="584" spans="1:65" s="2" customFormat="1" ht="37.9" customHeight="1">
      <c r="A584" s="35"/>
      <c r="B584" s="36"/>
      <c r="C584" s="246" t="s">
        <v>1822</v>
      </c>
      <c r="D584" s="246" t="s">
        <v>626</v>
      </c>
      <c r="E584" s="247" t="s">
        <v>3598</v>
      </c>
      <c r="F584" s="248" t="s">
        <v>3599</v>
      </c>
      <c r="G584" s="249" t="s">
        <v>581</v>
      </c>
      <c r="H584" s="250">
        <v>3</v>
      </c>
      <c r="I584" s="251"/>
      <c r="J584" s="252">
        <f t="shared" si="50"/>
        <v>0</v>
      </c>
      <c r="K584" s="248" t="s">
        <v>1</v>
      </c>
      <c r="L584" s="253"/>
      <c r="M584" s="254" t="s">
        <v>1</v>
      </c>
      <c r="N584" s="255" t="s">
        <v>43</v>
      </c>
      <c r="O584" s="72"/>
      <c r="P584" s="198">
        <f t="shared" si="51"/>
        <v>0</v>
      </c>
      <c r="Q584" s="198">
        <v>0</v>
      </c>
      <c r="R584" s="198">
        <f t="shared" si="52"/>
        <v>0</v>
      </c>
      <c r="S584" s="198">
        <v>0</v>
      </c>
      <c r="T584" s="199">
        <f t="shared" si="53"/>
        <v>0</v>
      </c>
      <c r="U584" s="35"/>
      <c r="V584" s="35"/>
      <c r="W584" s="35"/>
      <c r="X584" s="35"/>
      <c r="Y584" s="35"/>
      <c r="Z584" s="35"/>
      <c r="AA584" s="35"/>
      <c r="AB584" s="35"/>
      <c r="AC584" s="35"/>
      <c r="AD584" s="35"/>
      <c r="AE584" s="35"/>
      <c r="AR584" s="200" t="s">
        <v>573</v>
      </c>
      <c r="AT584" s="200" t="s">
        <v>626</v>
      </c>
      <c r="AU584" s="200" t="s">
        <v>120</v>
      </c>
      <c r="AY584" s="18" t="s">
        <v>292</v>
      </c>
      <c r="BE584" s="201">
        <f t="shared" si="54"/>
        <v>0</v>
      </c>
      <c r="BF584" s="201">
        <f t="shared" si="55"/>
        <v>0</v>
      </c>
      <c r="BG584" s="201">
        <f t="shared" si="56"/>
        <v>0</v>
      </c>
      <c r="BH584" s="201">
        <f t="shared" si="57"/>
        <v>0</v>
      </c>
      <c r="BI584" s="201">
        <f t="shared" si="58"/>
        <v>0</v>
      </c>
      <c r="BJ584" s="18" t="s">
        <v>120</v>
      </c>
      <c r="BK584" s="201">
        <f t="shared" si="59"/>
        <v>0</v>
      </c>
      <c r="BL584" s="18" t="s">
        <v>438</v>
      </c>
      <c r="BM584" s="200" t="s">
        <v>3600</v>
      </c>
    </row>
    <row r="585" spans="1:65" s="2" customFormat="1" ht="37.9" customHeight="1">
      <c r="A585" s="35"/>
      <c r="B585" s="36"/>
      <c r="C585" s="246" t="s">
        <v>1828</v>
      </c>
      <c r="D585" s="246" t="s">
        <v>626</v>
      </c>
      <c r="E585" s="247" t="s">
        <v>3601</v>
      </c>
      <c r="F585" s="248" t="s">
        <v>3602</v>
      </c>
      <c r="G585" s="249" t="s">
        <v>581</v>
      </c>
      <c r="H585" s="250">
        <v>2</v>
      </c>
      <c r="I585" s="251"/>
      <c r="J585" s="252">
        <f t="shared" si="50"/>
        <v>0</v>
      </c>
      <c r="K585" s="248" t="s">
        <v>1</v>
      </c>
      <c r="L585" s="253"/>
      <c r="M585" s="254" t="s">
        <v>1</v>
      </c>
      <c r="N585" s="255" t="s">
        <v>43</v>
      </c>
      <c r="O585" s="72"/>
      <c r="P585" s="198">
        <f t="shared" si="51"/>
        <v>0</v>
      </c>
      <c r="Q585" s="198">
        <v>0</v>
      </c>
      <c r="R585" s="198">
        <f t="shared" si="52"/>
        <v>0</v>
      </c>
      <c r="S585" s="198">
        <v>0</v>
      </c>
      <c r="T585" s="199">
        <f t="shared" si="53"/>
        <v>0</v>
      </c>
      <c r="U585" s="35"/>
      <c r="V585" s="35"/>
      <c r="W585" s="35"/>
      <c r="X585" s="35"/>
      <c r="Y585" s="35"/>
      <c r="Z585" s="35"/>
      <c r="AA585" s="35"/>
      <c r="AB585" s="35"/>
      <c r="AC585" s="35"/>
      <c r="AD585" s="35"/>
      <c r="AE585" s="35"/>
      <c r="AR585" s="200" t="s">
        <v>573</v>
      </c>
      <c r="AT585" s="200" t="s">
        <v>626</v>
      </c>
      <c r="AU585" s="200" t="s">
        <v>120</v>
      </c>
      <c r="AY585" s="18" t="s">
        <v>292</v>
      </c>
      <c r="BE585" s="201">
        <f t="shared" si="54"/>
        <v>0</v>
      </c>
      <c r="BF585" s="201">
        <f t="shared" si="55"/>
        <v>0</v>
      </c>
      <c r="BG585" s="201">
        <f t="shared" si="56"/>
        <v>0</v>
      </c>
      <c r="BH585" s="201">
        <f t="shared" si="57"/>
        <v>0</v>
      </c>
      <c r="BI585" s="201">
        <f t="shared" si="58"/>
        <v>0</v>
      </c>
      <c r="BJ585" s="18" t="s">
        <v>120</v>
      </c>
      <c r="BK585" s="201">
        <f t="shared" si="59"/>
        <v>0</v>
      </c>
      <c r="BL585" s="18" t="s">
        <v>438</v>
      </c>
      <c r="BM585" s="200" t="s">
        <v>3603</v>
      </c>
    </row>
    <row r="586" spans="1:65" s="2" customFormat="1" ht="44.25" customHeight="1">
      <c r="A586" s="35"/>
      <c r="B586" s="36"/>
      <c r="C586" s="246" t="s">
        <v>1833</v>
      </c>
      <c r="D586" s="246" t="s">
        <v>626</v>
      </c>
      <c r="E586" s="247" t="s">
        <v>3604</v>
      </c>
      <c r="F586" s="248" t="s">
        <v>3605</v>
      </c>
      <c r="G586" s="249" t="s">
        <v>581</v>
      </c>
      <c r="H586" s="250">
        <v>1</v>
      </c>
      <c r="I586" s="251"/>
      <c r="J586" s="252">
        <f t="shared" si="50"/>
        <v>0</v>
      </c>
      <c r="K586" s="248" t="s">
        <v>1</v>
      </c>
      <c r="L586" s="253"/>
      <c r="M586" s="254" t="s">
        <v>1</v>
      </c>
      <c r="N586" s="255" t="s">
        <v>43</v>
      </c>
      <c r="O586" s="72"/>
      <c r="P586" s="198">
        <f t="shared" si="51"/>
        <v>0</v>
      </c>
      <c r="Q586" s="198">
        <v>0</v>
      </c>
      <c r="R586" s="198">
        <f t="shared" si="52"/>
        <v>0</v>
      </c>
      <c r="S586" s="198">
        <v>0</v>
      </c>
      <c r="T586" s="199">
        <f t="shared" si="53"/>
        <v>0</v>
      </c>
      <c r="U586" s="35"/>
      <c r="V586" s="35"/>
      <c r="W586" s="35"/>
      <c r="X586" s="35"/>
      <c r="Y586" s="35"/>
      <c r="Z586" s="35"/>
      <c r="AA586" s="35"/>
      <c r="AB586" s="35"/>
      <c r="AC586" s="35"/>
      <c r="AD586" s="35"/>
      <c r="AE586" s="35"/>
      <c r="AR586" s="200" t="s">
        <v>573</v>
      </c>
      <c r="AT586" s="200" t="s">
        <v>626</v>
      </c>
      <c r="AU586" s="200" t="s">
        <v>120</v>
      </c>
      <c r="AY586" s="18" t="s">
        <v>292</v>
      </c>
      <c r="BE586" s="201">
        <f t="shared" si="54"/>
        <v>0</v>
      </c>
      <c r="BF586" s="201">
        <f t="shared" si="55"/>
        <v>0</v>
      </c>
      <c r="BG586" s="201">
        <f t="shared" si="56"/>
        <v>0</v>
      </c>
      <c r="BH586" s="201">
        <f t="shared" si="57"/>
        <v>0</v>
      </c>
      <c r="BI586" s="201">
        <f t="shared" si="58"/>
        <v>0</v>
      </c>
      <c r="BJ586" s="18" t="s">
        <v>120</v>
      </c>
      <c r="BK586" s="201">
        <f t="shared" si="59"/>
        <v>0</v>
      </c>
      <c r="BL586" s="18" t="s">
        <v>438</v>
      </c>
      <c r="BM586" s="200" t="s">
        <v>3606</v>
      </c>
    </row>
    <row r="587" spans="1:65" s="2" customFormat="1" ht="44.25" customHeight="1">
      <c r="A587" s="35"/>
      <c r="B587" s="36"/>
      <c r="C587" s="246" t="s">
        <v>1838</v>
      </c>
      <c r="D587" s="246" t="s">
        <v>626</v>
      </c>
      <c r="E587" s="247" t="s">
        <v>3607</v>
      </c>
      <c r="F587" s="248" t="s">
        <v>3605</v>
      </c>
      <c r="G587" s="249" t="s">
        <v>581</v>
      </c>
      <c r="H587" s="250">
        <v>1</v>
      </c>
      <c r="I587" s="251"/>
      <c r="J587" s="252">
        <f t="shared" si="50"/>
        <v>0</v>
      </c>
      <c r="K587" s="248" t="s">
        <v>1</v>
      </c>
      <c r="L587" s="253"/>
      <c r="M587" s="254" t="s">
        <v>1</v>
      </c>
      <c r="N587" s="255" t="s">
        <v>43</v>
      </c>
      <c r="O587" s="72"/>
      <c r="P587" s="198">
        <f t="shared" si="51"/>
        <v>0</v>
      </c>
      <c r="Q587" s="198">
        <v>0</v>
      </c>
      <c r="R587" s="198">
        <f t="shared" si="52"/>
        <v>0</v>
      </c>
      <c r="S587" s="198">
        <v>0</v>
      </c>
      <c r="T587" s="199">
        <f t="shared" si="53"/>
        <v>0</v>
      </c>
      <c r="U587" s="35"/>
      <c r="V587" s="35"/>
      <c r="W587" s="35"/>
      <c r="X587" s="35"/>
      <c r="Y587" s="35"/>
      <c r="Z587" s="35"/>
      <c r="AA587" s="35"/>
      <c r="AB587" s="35"/>
      <c r="AC587" s="35"/>
      <c r="AD587" s="35"/>
      <c r="AE587" s="35"/>
      <c r="AR587" s="200" t="s">
        <v>573</v>
      </c>
      <c r="AT587" s="200" t="s">
        <v>626</v>
      </c>
      <c r="AU587" s="200" t="s">
        <v>120</v>
      </c>
      <c r="AY587" s="18" t="s">
        <v>292</v>
      </c>
      <c r="BE587" s="201">
        <f t="shared" si="54"/>
        <v>0</v>
      </c>
      <c r="BF587" s="201">
        <f t="shared" si="55"/>
        <v>0</v>
      </c>
      <c r="BG587" s="201">
        <f t="shared" si="56"/>
        <v>0</v>
      </c>
      <c r="BH587" s="201">
        <f t="shared" si="57"/>
        <v>0</v>
      </c>
      <c r="BI587" s="201">
        <f t="shared" si="58"/>
        <v>0</v>
      </c>
      <c r="BJ587" s="18" t="s">
        <v>120</v>
      </c>
      <c r="BK587" s="201">
        <f t="shared" si="59"/>
        <v>0</v>
      </c>
      <c r="BL587" s="18" t="s">
        <v>438</v>
      </c>
      <c r="BM587" s="200" t="s">
        <v>3608</v>
      </c>
    </row>
    <row r="588" spans="1:65" s="2" customFormat="1" ht="24.2" customHeight="1">
      <c r="A588" s="35"/>
      <c r="B588" s="36"/>
      <c r="C588" s="189" t="s">
        <v>1842</v>
      </c>
      <c r="D588" s="189" t="s">
        <v>294</v>
      </c>
      <c r="E588" s="190" t="s">
        <v>3609</v>
      </c>
      <c r="F588" s="191" t="s">
        <v>3610</v>
      </c>
      <c r="G588" s="192" t="s">
        <v>365</v>
      </c>
      <c r="H588" s="193">
        <v>38.915999999999997</v>
      </c>
      <c r="I588" s="194"/>
      <c r="J588" s="195">
        <f t="shared" si="50"/>
        <v>0</v>
      </c>
      <c r="K588" s="191" t="s">
        <v>1</v>
      </c>
      <c r="L588" s="40"/>
      <c r="M588" s="196" t="s">
        <v>1</v>
      </c>
      <c r="N588" s="197" t="s">
        <v>43</v>
      </c>
      <c r="O588" s="72"/>
      <c r="P588" s="198">
        <f t="shared" si="51"/>
        <v>0</v>
      </c>
      <c r="Q588" s="198">
        <v>0.98</v>
      </c>
      <c r="R588" s="198">
        <f t="shared" si="52"/>
        <v>38.137679999999996</v>
      </c>
      <c r="S588" s="198">
        <v>0</v>
      </c>
      <c r="T588" s="199">
        <f t="shared" si="53"/>
        <v>0</v>
      </c>
      <c r="U588" s="35"/>
      <c r="V588" s="35"/>
      <c r="W588" s="35"/>
      <c r="X588" s="35"/>
      <c r="Y588" s="35"/>
      <c r="Z588" s="35"/>
      <c r="AA588" s="35"/>
      <c r="AB588" s="35"/>
      <c r="AC588" s="35"/>
      <c r="AD588" s="35"/>
      <c r="AE588" s="35"/>
      <c r="AR588" s="200" t="s">
        <v>299</v>
      </c>
      <c r="AT588" s="200" t="s">
        <v>294</v>
      </c>
      <c r="AU588" s="200" t="s">
        <v>120</v>
      </c>
      <c r="AY588" s="18" t="s">
        <v>292</v>
      </c>
      <c r="BE588" s="201">
        <f t="shared" si="54"/>
        <v>0</v>
      </c>
      <c r="BF588" s="201">
        <f t="shared" si="55"/>
        <v>0</v>
      </c>
      <c r="BG588" s="201">
        <f t="shared" si="56"/>
        <v>0</v>
      </c>
      <c r="BH588" s="201">
        <f t="shared" si="57"/>
        <v>0</v>
      </c>
      <c r="BI588" s="201">
        <f t="shared" si="58"/>
        <v>0</v>
      </c>
      <c r="BJ588" s="18" t="s">
        <v>120</v>
      </c>
      <c r="BK588" s="201">
        <f t="shared" si="59"/>
        <v>0</v>
      </c>
      <c r="BL588" s="18" t="s">
        <v>299</v>
      </c>
      <c r="BM588" s="200" t="s">
        <v>3611</v>
      </c>
    </row>
    <row r="589" spans="1:65" s="14" customFormat="1" ht="11.25">
      <c r="B589" s="213"/>
      <c r="C589" s="214"/>
      <c r="D589" s="204" t="s">
        <v>301</v>
      </c>
      <c r="E589" s="215" t="s">
        <v>1</v>
      </c>
      <c r="F589" s="216" t="s">
        <v>3612</v>
      </c>
      <c r="G589" s="214"/>
      <c r="H589" s="217">
        <v>38.915999999999997</v>
      </c>
      <c r="I589" s="218"/>
      <c r="J589" s="214"/>
      <c r="K589" s="214"/>
      <c r="L589" s="219"/>
      <c r="M589" s="220"/>
      <c r="N589" s="221"/>
      <c r="O589" s="221"/>
      <c r="P589" s="221"/>
      <c r="Q589" s="221"/>
      <c r="R589" s="221"/>
      <c r="S589" s="221"/>
      <c r="T589" s="222"/>
      <c r="AT589" s="223" t="s">
        <v>301</v>
      </c>
      <c r="AU589" s="223" t="s">
        <v>120</v>
      </c>
      <c r="AV589" s="14" t="s">
        <v>120</v>
      </c>
      <c r="AW589" s="14" t="s">
        <v>32</v>
      </c>
      <c r="AX589" s="14" t="s">
        <v>85</v>
      </c>
      <c r="AY589" s="223" t="s">
        <v>292</v>
      </c>
    </row>
    <row r="590" spans="1:65" s="2" customFormat="1" ht="37.9" customHeight="1">
      <c r="A590" s="35"/>
      <c r="B590" s="36"/>
      <c r="C590" s="189" t="s">
        <v>1848</v>
      </c>
      <c r="D590" s="189" t="s">
        <v>294</v>
      </c>
      <c r="E590" s="190" t="s">
        <v>3613</v>
      </c>
      <c r="F590" s="191" t="s">
        <v>3614</v>
      </c>
      <c r="G590" s="192" t="s">
        <v>365</v>
      </c>
      <c r="H590" s="193">
        <v>5.35</v>
      </c>
      <c r="I590" s="194"/>
      <c r="J590" s="195">
        <f>ROUND(I590*H590,2)</f>
        <v>0</v>
      </c>
      <c r="K590" s="191" t="s">
        <v>1</v>
      </c>
      <c r="L590" s="40"/>
      <c r="M590" s="196" t="s">
        <v>1</v>
      </c>
      <c r="N590" s="197" t="s">
        <v>43</v>
      </c>
      <c r="O590" s="72"/>
      <c r="P590" s="198">
        <f>O590*H590</f>
        <v>0</v>
      </c>
      <c r="Q590" s="198">
        <v>0.98</v>
      </c>
      <c r="R590" s="198">
        <f>Q590*H590</f>
        <v>5.2429999999999994</v>
      </c>
      <c r="S590" s="198">
        <v>0</v>
      </c>
      <c r="T590" s="199">
        <f>S590*H590</f>
        <v>0</v>
      </c>
      <c r="U590" s="35"/>
      <c r="V590" s="35"/>
      <c r="W590" s="35"/>
      <c r="X590" s="35"/>
      <c r="Y590" s="35"/>
      <c r="Z590" s="35"/>
      <c r="AA590" s="35"/>
      <c r="AB590" s="35"/>
      <c r="AC590" s="35"/>
      <c r="AD590" s="35"/>
      <c r="AE590" s="35"/>
      <c r="AR590" s="200" t="s">
        <v>299</v>
      </c>
      <c r="AT590" s="200" t="s">
        <v>294</v>
      </c>
      <c r="AU590" s="200" t="s">
        <v>120</v>
      </c>
      <c r="AY590" s="18" t="s">
        <v>292</v>
      </c>
      <c r="BE590" s="201">
        <f>IF(N590="základní",J590,0)</f>
        <v>0</v>
      </c>
      <c r="BF590" s="201">
        <f>IF(N590="snížená",J590,0)</f>
        <v>0</v>
      </c>
      <c r="BG590" s="201">
        <f>IF(N590="zákl. přenesená",J590,0)</f>
        <v>0</v>
      </c>
      <c r="BH590" s="201">
        <f>IF(N590="sníž. přenesená",J590,0)</f>
        <v>0</v>
      </c>
      <c r="BI590" s="201">
        <f>IF(N590="nulová",J590,0)</f>
        <v>0</v>
      </c>
      <c r="BJ590" s="18" t="s">
        <v>120</v>
      </c>
      <c r="BK590" s="201">
        <f>ROUND(I590*H590,2)</f>
        <v>0</v>
      </c>
      <c r="BL590" s="18" t="s">
        <v>299</v>
      </c>
      <c r="BM590" s="200" t="s">
        <v>3615</v>
      </c>
    </row>
    <row r="591" spans="1:65" s="14" customFormat="1" ht="11.25">
      <c r="B591" s="213"/>
      <c r="C591" s="214"/>
      <c r="D591" s="204" t="s">
        <v>301</v>
      </c>
      <c r="E591" s="215" t="s">
        <v>1</v>
      </c>
      <c r="F591" s="216" t="s">
        <v>3616</v>
      </c>
      <c r="G591" s="214"/>
      <c r="H591" s="217">
        <v>5.35</v>
      </c>
      <c r="I591" s="218"/>
      <c r="J591" s="214"/>
      <c r="K591" s="214"/>
      <c r="L591" s="219"/>
      <c r="M591" s="220"/>
      <c r="N591" s="221"/>
      <c r="O591" s="221"/>
      <c r="P591" s="221"/>
      <c r="Q591" s="221"/>
      <c r="R591" s="221"/>
      <c r="S591" s="221"/>
      <c r="T591" s="222"/>
      <c r="AT591" s="223" t="s">
        <v>301</v>
      </c>
      <c r="AU591" s="223" t="s">
        <v>120</v>
      </c>
      <c r="AV591" s="14" t="s">
        <v>120</v>
      </c>
      <c r="AW591" s="14" t="s">
        <v>32</v>
      </c>
      <c r="AX591" s="14" t="s">
        <v>85</v>
      </c>
      <c r="AY591" s="223" t="s">
        <v>292</v>
      </c>
    </row>
    <row r="592" spans="1:65" s="2" customFormat="1" ht="37.9" customHeight="1">
      <c r="A592" s="35"/>
      <c r="B592" s="36"/>
      <c r="C592" s="189" t="s">
        <v>1853</v>
      </c>
      <c r="D592" s="189" t="s">
        <v>294</v>
      </c>
      <c r="E592" s="190" t="s">
        <v>3617</v>
      </c>
      <c r="F592" s="191" t="s">
        <v>3618</v>
      </c>
      <c r="G592" s="192" t="s">
        <v>365</v>
      </c>
      <c r="H592" s="193">
        <v>4.2910000000000004</v>
      </c>
      <c r="I592" s="194"/>
      <c r="J592" s="195">
        <f>ROUND(I592*H592,2)</f>
        <v>0</v>
      </c>
      <c r="K592" s="191" t="s">
        <v>1</v>
      </c>
      <c r="L592" s="40"/>
      <c r="M592" s="196" t="s">
        <v>1</v>
      </c>
      <c r="N592" s="197" t="s">
        <v>43</v>
      </c>
      <c r="O592" s="72"/>
      <c r="P592" s="198">
        <f>O592*H592</f>
        <v>0</v>
      </c>
      <c r="Q592" s="198">
        <v>0.98</v>
      </c>
      <c r="R592" s="198">
        <f>Q592*H592</f>
        <v>4.2051800000000004</v>
      </c>
      <c r="S592" s="198">
        <v>0</v>
      </c>
      <c r="T592" s="199">
        <f>S592*H592</f>
        <v>0</v>
      </c>
      <c r="U592" s="35"/>
      <c r="V592" s="35"/>
      <c r="W592" s="35"/>
      <c r="X592" s="35"/>
      <c r="Y592" s="35"/>
      <c r="Z592" s="35"/>
      <c r="AA592" s="35"/>
      <c r="AB592" s="35"/>
      <c r="AC592" s="35"/>
      <c r="AD592" s="35"/>
      <c r="AE592" s="35"/>
      <c r="AR592" s="200" t="s">
        <v>299</v>
      </c>
      <c r="AT592" s="200" t="s">
        <v>294</v>
      </c>
      <c r="AU592" s="200" t="s">
        <v>120</v>
      </c>
      <c r="AY592" s="18" t="s">
        <v>292</v>
      </c>
      <c r="BE592" s="201">
        <f>IF(N592="základní",J592,0)</f>
        <v>0</v>
      </c>
      <c r="BF592" s="201">
        <f>IF(N592="snížená",J592,0)</f>
        <v>0</v>
      </c>
      <c r="BG592" s="201">
        <f>IF(N592="zákl. přenesená",J592,0)</f>
        <v>0</v>
      </c>
      <c r="BH592" s="201">
        <f>IF(N592="sníž. přenesená",J592,0)</f>
        <v>0</v>
      </c>
      <c r="BI592" s="201">
        <f>IF(N592="nulová",J592,0)</f>
        <v>0</v>
      </c>
      <c r="BJ592" s="18" t="s">
        <v>120</v>
      </c>
      <c r="BK592" s="201">
        <f>ROUND(I592*H592,2)</f>
        <v>0</v>
      </c>
      <c r="BL592" s="18" t="s">
        <v>299</v>
      </c>
      <c r="BM592" s="200" t="s">
        <v>3619</v>
      </c>
    </row>
    <row r="593" spans="1:65" s="14" customFormat="1" ht="11.25">
      <c r="B593" s="213"/>
      <c r="C593" s="214"/>
      <c r="D593" s="204" t="s">
        <v>301</v>
      </c>
      <c r="E593" s="215" t="s">
        <v>1</v>
      </c>
      <c r="F593" s="216" t="s">
        <v>3620</v>
      </c>
      <c r="G593" s="214"/>
      <c r="H593" s="217">
        <v>4.2910000000000004</v>
      </c>
      <c r="I593" s="218"/>
      <c r="J593" s="214"/>
      <c r="K593" s="214"/>
      <c r="L593" s="219"/>
      <c r="M593" s="220"/>
      <c r="N593" s="221"/>
      <c r="O593" s="221"/>
      <c r="P593" s="221"/>
      <c r="Q593" s="221"/>
      <c r="R593" s="221"/>
      <c r="S593" s="221"/>
      <c r="T593" s="222"/>
      <c r="AT593" s="223" t="s">
        <v>301</v>
      </c>
      <c r="AU593" s="223" t="s">
        <v>120</v>
      </c>
      <c r="AV593" s="14" t="s">
        <v>120</v>
      </c>
      <c r="AW593" s="14" t="s">
        <v>32</v>
      </c>
      <c r="AX593" s="14" t="s">
        <v>85</v>
      </c>
      <c r="AY593" s="223" t="s">
        <v>292</v>
      </c>
    </row>
    <row r="594" spans="1:65" s="2" customFormat="1" ht="24.2" customHeight="1">
      <c r="A594" s="35"/>
      <c r="B594" s="36"/>
      <c r="C594" s="189" t="s">
        <v>1858</v>
      </c>
      <c r="D594" s="189" t="s">
        <v>294</v>
      </c>
      <c r="E594" s="190" t="s">
        <v>3621</v>
      </c>
      <c r="F594" s="191" t="s">
        <v>3622</v>
      </c>
      <c r="G594" s="192" t="s">
        <v>2985</v>
      </c>
      <c r="H594" s="193">
        <v>1</v>
      </c>
      <c r="I594" s="194"/>
      <c r="J594" s="195">
        <f>ROUND(I594*H594,2)</f>
        <v>0</v>
      </c>
      <c r="K594" s="191" t="s">
        <v>1</v>
      </c>
      <c r="L594" s="40"/>
      <c r="M594" s="196" t="s">
        <v>1</v>
      </c>
      <c r="N594" s="197" t="s">
        <v>43</v>
      </c>
      <c r="O594" s="72"/>
      <c r="P594" s="198">
        <f>O594*H594</f>
        <v>0</v>
      </c>
      <c r="Q594" s="198">
        <v>0.98</v>
      </c>
      <c r="R594" s="198">
        <f>Q594*H594</f>
        <v>0.98</v>
      </c>
      <c r="S594" s="198">
        <v>0</v>
      </c>
      <c r="T594" s="199">
        <f>S594*H594</f>
        <v>0</v>
      </c>
      <c r="U594" s="35"/>
      <c r="V594" s="35"/>
      <c r="W594" s="35"/>
      <c r="X594" s="35"/>
      <c r="Y594" s="35"/>
      <c r="Z594" s="35"/>
      <c r="AA594" s="35"/>
      <c r="AB594" s="35"/>
      <c r="AC594" s="35"/>
      <c r="AD594" s="35"/>
      <c r="AE594" s="35"/>
      <c r="AR594" s="200" t="s">
        <v>299</v>
      </c>
      <c r="AT594" s="200" t="s">
        <v>294</v>
      </c>
      <c r="AU594" s="200" t="s">
        <v>120</v>
      </c>
      <c r="AY594" s="18" t="s">
        <v>292</v>
      </c>
      <c r="BE594" s="201">
        <f>IF(N594="základní",J594,0)</f>
        <v>0</v>
      </c>
      <c r="BF594" s="201">
        <f>IF(N594="snížená",J594,0)</f>
        <v>0</v>
      </c>
      <c r="BG594" s="201">
        <f>IF(N594="zákl. přenesená",J594,0)</f>
        <v>0</v>
      </c>
      <c r="BH594" s="201">
        <f>IF(N594="sníž. přenesená",J594,0)</f>
        <v>0</v>
      </c>
      <c r="BI594" s="201">
        <f>IF(N594="nulová",J594,0)</f>
        <v>0</v>
      </c>
      <c r="BJ594" s="18" t="s">
        <v>120</v>
      </c>
      <c r="BK594" s="201">
        <f>ROUND(I594*H594,2)</f>
        <v>0</v>
      </c>
      <c r="BL594" s="18" t="s">
        <v>299</v>
      </c>
      <c r="BM594" s="200" t="s">
        <v>3623</v>
      </c>
    </row>
    <row r="595" spans="1:65" s="2" customFormat="1" ht="24.2" customHeight="1">
      <c r="A595" s="35"/>
      <c r="B595" s="36"/>
      <c r="C595" s="189" t="s">
        <v>1870</v>
      </c>
      <c r="D595" s="189" t="s">
        <v>294</v>
      </c>
      <c r="E595" s="190" t="s">
        <v>3624</v>
      </c>
      <c r="F595" s="191" t="s">
        <v>3625</v>
      </c>
      <c r="G595" s="192" t="s">
        <v>365</v>
      </c>
      <c r="H595" s="193">
        <v>0.441</v>
      </c>
      <c r="I595" s="194"/>
      <c r="J595" s="195">
        <f>ROUND(I595*H595,2)</f>
        <v>0</v>
      </c>
      <c r="K595" s="191" t="s">
        <v>1</v>
      </c>
      <c r="L595" s="40"/>
      <c r="M595" s="196" t="s">
        <v>1</v>
      </c>
      <c r="N595" s="197" t="s">
        <v>43</v>
      </c>
      <c r="O595" s="72"/>
      <c r="P595" s="198">
        <f>O595*H595</f>
        <v>0</v>
      </c>
      <c r="Q595" s="198">
        <v>0.98</v>
      </c>
      <c r="R595" s="198">
        <f>Q595*H595</f>
        <v>0.43218000000000001</v>
      </c>
      <c r="S595" s="198">
        <v>0</v>
      </c>
      <c r="T595" s="199">
        <f>S595*H595</f>
        <v>0</v>
      </c>
      <c r="U595" s="35"/>
      <c r="V595" s="35"/>
      <c r="W595" s="35"/>
      <c r="X595" s="35"/>
      <c r="Y595" s="35"/>
      <c r="Z595" s="35"/>
      <c r="AA595" s="35"/>
      <c r="AB595" s="35"/>
      <c r="AC595" s="35"/>
      <c r="AD595" s="35"/>
      <c r="AE595" s="35"/>
      <c r="AR595" s="200" t="s">
        <v>299</v>
      </c>
      <c r="AT595" s="200" t="s">
        <v>294</v>
      </c>
      <c r="AU595" s="200" t="s">
        <v>120</v>
      </c>
      <c r="AY595" s="18" t="s">
        <v>292</v>
      </c>
      <c r="BE595" s="201">
        <f>IF(N595="základní",J595,0)</f>
        <v>0</v>
      </c>
      <c r="BF595" s="201">
        <f>IF(N595="snížená",J595,0)</f>
        <v>0</v>
      </c>
      <c r="BG595" s="201">
        <f>IF(N595="zákl. přenesená",J595,0)</f>
        <v>0</v>
      </c>
      <c r="BH595" s="201">
        <f>IF(N595="sníž. přenesená",J595,0)</f>
        <v>0</v>
      </c>
      <c r="BI595" s="201">
        <f>IF(N595="nulová",J595,0)</f>
        <v>0</v>
      </c>
      <c r="BJ595" s="18" t="s">
        <v>120</v>
      </c>
      <c r="BK595" s="201">
        <f>ROUND(I595*H595,2)</f>
        <v>0</v>
      </c>
      <c r="BL595" s="18" t="s">
        <v>299</v>
      </c>
      <c r="BM595" s="200" t="s">
        <v>3626</v>
      </c>
    </row>
    <row r="596" spans="1:65" s="14" customFormat="1" ht="11.25">
      <c r="B596" s="213"/>
      <c r="C596" s="214"/>
      <c r="D596" s="204" t="s">
        <v>301</v>
      </c>
      <c r="E596" s="215" t="s">
        <v>1</v>
      </c>
      <c r="F596" s="216" t="s">
        <v>3627</v>
      </c>
      <c r="G596" s="214"/>
      <c r="H596" s="217">
        <v>0.441</v>
      </c>
      <c r="I596" s="218"/>
      <c r="J596" s="214"/>
      <c r="K596" s="214"/>
      <c r="L596" s="219"/>
      <c r="M596" s="220"/>
      <c r="N596" s="221"/>
      <c r="O596" s="221"/>
      <c r="P596" s="221"/>
      <c r="Q596" s="221"/>
      <c r="R596" s="221"/>
      <c r="S596" s="221"/>
      <c r="T596" s="222"/>
      <c r="AT596" s="223" t="s">
        <v>301</v>
      </c>
      <c r="AU596" s="223" t="s">
        <v>120</v>
      </c>
      <c r="AV596" s="14" t="s">
        <v>120</v>
      </c>
      <c r="AW596" s="14" t="s">
        <v>32</v>
      </c>
      <c r="AX596" s="14" t="s">
        <v>85</v>
      </c>
      <c r="AY596" s="223" t="s">
        <v>292</v>
      </c>
    </row>
    <row r="597" spans="1:65" s="2" customFormat="1" ht="37.9" customHeight="1">
      <c r="A597" s="35"/>
      <c r="B597" s="36"/>
      <c r="C597" s="246" t="s">
        <v>1874</v>
      </c>
      <c r="D597" s="246" t="s">
        <v>626</v>
      </c>
      <c r="E597" s="247" t="s">
        <v>3628</v>
      </c>
      <c r="F597" s="248" t="s">
        <v>3629</v>
      </c>
      <c r="G597" s="249" t="s">
        <v>581</v>
      </c>
      <c r="H597" s="250">
        <v>2</v>
      </c>
      <c r="I597" s="251"/>
      <c r="J597" s="252">
        <f t="shared" ref="J597:J612" si="60">ROUND(I597*H597,2)</f>
        <v>0</v>
      </c>
      <c r="K597" s="248" t="s">
        <v>1</v>
      </c>
      <c r="L597" s="253"/>
      <c r="M597" s="254" t="s">
        <v>1</v>
      </c>
      <c r="N597" s="255" t="s">
        <v>43</v>
      </c>
      <c r="O597" s="72"/>
      <c r="P597" s="198">
        <f t="shared" ref="P597:P612" si="61">O597*H597</f>
        <v>0</v>
      </c>
      <c r="Q597" s="198">
        <v>0</v>
      </c>
      <c r="R597" s="198">
        <f t="shared" ref="R597:R612" si="62">Q597*H597</f>
        <v>0</v>
      </c>
      <c r="S597" s="198">
        <v>0</v>
      </c>
      <c r="T597" s="199">
        <f t="shared" ref="T597:T612" si="63">S597*H597</f>
        <v>0</v>
      </c>
      <c r="U597" s="35"/>
      <c r="V597" s="35"/>
      <c r="W597" s="35"/>
      <c r="X597" s="35"/>
      <c r="Y597" s="35"/>
      <c r="Z597" s="35"/>
      <c r="AA597" s="35"/>
      <c r="AB597" s="35"/>
      <c r="AC597" s="35"/>
      <c r="AD597" s="35"/>
      <c r="AE597" s="35"/>
      <c r="AR597" s="200" t="s">
        <v>573</v>
      </c>
      <c r="AT597" s="200" t="s">
        <v>626</v>
      </c>
      <c r="AU597" s="200" t="s">
        <v>120</v>
      </c>
      <c r="AY597" s="18" t="s">
        <v>292</v>
      </c>
      <c r="BE597" s="201">
        <f t="shared" ref="BE597:BE612" si="64">IF(N597="základní",J597,0)</f>
        <v>0</v>
      </c>
      <c r="BF597" s="201">
        <f t="shared" ref="BF597:BF612" si="65">IF(N597="snížená",J597,0)</f>
        <v>0</v>
      </c>
      <c r="BG597" s="201">
        <f t="shared" ref="BG597:BG612" si="66">IF(N597="zákl. přenesená",J597,0)</f>
        <v>0</v>
      </c>
      <c r="BH597" s="201">
        <f t="shared" ref="BH597:BH612" si="67">IF(N597="sníž. přenesená",J597,0)</f>
        <v>0</v>
      </c>
      <c r="BI597" s="201">
        <f t="shared" ref="BI597:BI612" si="68">IF(N597="nulová",J597,0)</f>
        <v>0</v>
      </c>
      <c r="BJ597" s="18" t="s">
        <v>120</v>
      </c>
      <c r="BK597" s="201">
        <f t="shared" ref="BK597:BK612" si="69">ROUND(I597*H597,2)</f>
        <v>0</v>
      </c>
      <c r="BL597" s="18" t="s">
        <v>438</v>
      </c>
      <c r="BM597" s="200" t="s">
        <v>3630</v>
      </c>
    </row>
    <row r="598" spans="1:65" s="2" customFormat="1" ht="37.9" customHeight="1">
      <c r="A598" s="35"/>
      <c r="B598" s="36"/>
      <c r="C598" s="246" t="s">
        <v>1878</v>
      </c>
      <c r="D598" s="246" t="s">
        <v>626</v>
      </c>
      <c r="E598" s="247" t="s">
        <v>3631</v>
      </c>
      <c r="F598" s="248" t="s">
        <v>3629</v>
      </c>
      <c r="G598" s="249" t="s">
        <v>581</v>
      </c>
      <c r="H598" s="250">
        <v>2</v>
      </c>
      <c r="I598" s="251"/>
      <c r="J598" s="252">
        <f t="shared" si="60"/>
        <v>0</v>
      </c>
      <c r="K598" s="248" t="s">
        <v>1</v>
      </c>
      <c r="L598" s="253"/>
      <c r="M598" s="254" t="s">
        <v>1</v>
      </c>
      <c r="N598" s="255" t="s">
        <v>43</v>
      </c>
      <c r="O598" s="72"/>
      <c r="P598" s="198">
        <f t="shared" si="61"/>
        <v>0</v>
      </c>
      <c r="Q598" s="198">
        <v>0</v>
      </c>
      <c r="R598" s="198">
        <f t="shared" si="62"/>
        <v>0</v>
      </c>
      <c r="S598" s="198">
        <v>0</v>
      </c>
      <c r="T598" s="199">
        <f t="shared" si="63"/>
        <v>0</v>
      </c>
      <c r="U598" s="35"/>
      <c r="V598" s="35"/>
      <c r="W598" s="35"/>
      <c r="X598" s="35"/>
      <c r="Y598" s="35"/>
      <c r="Z598" s="35"/>
      <c r="AA598" s="35"/>
      <c r="AB598" s="35"/>
      <c r="AC598" s="35"/>
      <c r="AD598" s="35"/>
      <c r="AE598" s="35"/>
      <c r="AR598" s="200" t="s">
        <v>573</v>
      </c>
      <c r="AT598" s="200" t="s">
        <v>626</v>
      </c>
      <c r="AU598" s="200" t="s">
        <v>120</v>
      </c>
      <c r="AY598" s="18" t="s">
        <v>292</v>
      </c>
      <c r="BE598" s="201">
        <f t="shared" si="64"/>
        <v>0</v>
      </c>
      <c r="BF598" s="201">
        <f t="shared" si="65"/>
        <v>0</v>
      </c>
      <c r="BG598" s="201">
        <f t="shared" si="66"/>
        <v>0</v>
      </c>
      <c r="BH598" s="201">
        <f t="shared" si="67"/>
        <v>0</v>
      </c>
      <c r="BI598" s="201">
        <f t="shared" si="68"/>
        <v>0</v>
      </c>
      <c r="BJ598" s="18" t="s">
        <v>120</v>
      </c>
      <c r="BK598" s="201">
        <f t="shared" si="69"/>
        <v>0</v>
      </c>
      <c r="BL598" s="18" t="s">
        <v>438</v>
      </c>
      <c r="BM598" s="200" t="s">
        <v>3632</v>
      </c>
    </row>
    <row r="599" spans="1:65" s="2" customFormat="1" ht="49.15" customHeight="1">
      <c r="A599" s="35"/>
      <c r="B599" s="36"/>
      <c r="C599" s="246" t="s">
        <v>1895</v>
      </c>
      <c r="D599" s="246" t="s">
        <v>626</v>
      </c>
      <c r="E599" s="247" t="s">
        <v>3633</v>
      </c>
      <c r="F599" s="248" t="s">
        <v>3634</v>
      </c>
      <c r="G599" s="249" t="s">
        <v>581</v>
      </c>
      <c r="H599" s="250">
        <v>1</v>
      </c>
      <c r="I599" s="251"/>
      <c r="J599" s="252">
        <f t="shared" si="60"/>
        <v>0</v>
      </c>
      <c r="K599" s="248" t="s">
        <v>1</v>
      </c>
      <c r="L599" s="253"/>
      <c r="M599" s="254" t="s">
        <v>1</v>
      </c>
      <c r="N599" s="255" t="s">
        <v>43</v>
      </c>
      <c r="O599" s="72"/>
      <c r="P599" s="198">
        <f t="shared" si="61"/>
        <v>0</v>
      </c>
      <c r="Q599" s="198">
        <v>0</v>
      </c>
      <c r="R599" s="198">
        <f t="shared" si="62"/>
        <v>0</v>
      </c>
      <c r="S599" s="198">
        <v>0</v>
      </c>
      <c r="T599" s="199">
        <f t="shared" si="63"/>
        <v>0</v>
      </c>
      <c r="U599" s="35"/>
      <c r="V599" s="35"/>
      <c r="W599" s="35"/>
      <c r="X599" s="35"/>
      <c r="Y599" s="35"/>
      <c r="Z599" s="35"/>
      <c r="AA599" s="35"/>
      <c r="AB599" s="35"/>
      <c r="AC599" s="35"/>
      <c r="AD599" s="35"/>
      <c r="AE599" s="35"/>
      <c r="AR599" s="200" t="s">
        <v>573</v>
      </c>
      <c r="AT599" s="200" t="s">
        <v>626</v>
      </c>
      <c r="AU599" s="200" t="s">
        <v>120</v>
      </c>
      <c r="AY599" s="18" t="s">
        <v>292</v>
      </c>
      <c r="BE599" s="201">
        <f t="shared" si="64"/>
        <v>0</v>
      </c>
      <c r="BF599" s="201">
        <f t="shared" si="65"/>
        <v>0</v>
      </c>
      <c r="BG599" s="201">
        <f t="shared" si="66"/>
        <v>0</v>
      </c>
      <c r="BH599" s="201">
        <f t="shared" si="67"/>
        <v>0</v>
      </c>
      <c r="BI599" s="201">
        <f t="shared" si="68"/>
        <v>0</v>
      </c>
      <c r="BJ599" s="18" t="s">
        <v>120</v>
      </c>
      <c r="BK599" s="201">
        <f t="shared" si="69"/>
        <v>0</v>
      </c>
      <c r="BL599" s="18" t="s">
        <v>438</v>
      </c>
      <c r="BM599" s="200" t="s">
        <v>3635</v>
      </c>
    </row>
    <row r="600" spans="1:65" s="2" customFormat="1" ht="49.15" customHeight="1">
      <c r="A600" s="35"/>
      <c r="B600" s="36"/>
      <c r="C600" s="246" t="s">
        <v>1899</v>
      </c>
      <c r="D600" s="246" t="s">
        <v>626</v>
      </c>
      <c r="E600" s="247" t="s">
        <v>3636</v>
      </c>
      <c r="F600" s="248" t="s">
        <v>3634</v>
      </c>
      <c r="G600" s="249" t="s">
        <v>581</v>
      </c>
      <c r="H600" s="250">
        <v>1</v>
      </c>
      <c r="I600" s="251"/>
      <c r="J600" s="252">
        <f t="shared" si="60"/>
        <v>0</v>
      </c>
      <c r="K600" s="248" t="s">
        <v>1</v>
      </c>
      <c r="L600" s="253"/>
      <c r="M600" s="254" t="s">
        <v>1</v>
      </c>
      <c r="N600" s="255" t="s">
        <v>43</v>
      </c>
      <c r="O600" s="72"/>
      <c r="P600" s="198">
        <f t="shared" si="61"/>
        <v>0</v>
      </c>
      <c r="Q600" s="198">
        <v>0</v>
      </c>
      <c r="R600" s="198">
        <f t="shared" si="62"/>
        <v>0</v>
      </c>
      <c r="S600" s="198">
        <v>0</v>
      </c>
      <c r="T600" s="199">
        <f t="shared" si="63"/>
        <v>0</v>
      </c>
      <c r="U600" s="35"/>
      <c r="V600" s="35"/>
      <c r="W600" s="35"/>
      <c r="X600" s="35"/>
      <c r="Y600" s="35"/>
      <c r="Z600" s="35"/>
      <c r="AA600" s="35"/>
      <c r="AB600" s="35"/>
      <c r="AC600" s="35"/>
      <c r="AD600" s="35"/>
      <c r="AE600" s="35"/>
      <c r="AR600" s="200" t="s">
        <v>573</v>
      </c>
      <c r="AT600" s="200" t="s">
        <v>626</v>
      </c>
      <c r="AU600" s="200" t="s">
        <v>120</v>
      </c>
      <c r="AY600" s="18" t="s">
        <v>292</v>
      </c>
      <c r="BE600" s="201">
        <f t="shared" si="64"/>
        <v>0</v>
      </c>
      <c r="BF600" s="201">
        <f t="shared" si="65"/>
        <v>0</v>
      </c>
      <c r="BG600" s="201">
        <f t="shared" si="66"/>
        <v>0</v>
      </c>
      <c r="BH600" s="201">
        <f t="shared" si="67"/>
        <v>0</v>
      </c>
      <c r="BI600" s="201">
        <f t="shared" si="68"/>
        <v>0</v>
      </c>
      <c r="BJ600" s="18" t="s">
        <v>120</v>
      </c>
      <c r="BK600" s="201">
        <f t="shared" si="69"/>
        <v>0</v>
      </c>
      <c r="BL600" s="18" t="s">
        <v>438</v>
      </c>
      <c r="BM600" s="200" t="s">
        <v>3637</v>
      </c>
    </row>
    <row r="601" spans="1:65" s="2" customFormat="1" ht="55.5" customHeight="1">
      <c r="A601" s="35"/>
      <c r="B601" s="36"/>
      <c r="C601" s="246" t="s">
        <v>1902</v>
      </c>
      <c r="D601" s="246" t="s">
        <v>626</v>
      </c>
      <c r="E601" s="247" t="s">
        <v>3638</v>
      </c>
      <c r="F601" s="248" t="s">
        <v>3639</v>
      </c>
      <c r="G601" s="249" t="s">
        <v>581</v>
      </c>
      <c r="H601" s="250">
        <v>1</v>
      </c>
      <c r="I601" s="251"/>
      <c r="J601" s="252">
        <f t="shared" si="60"/>
        <v>0</v>
      </c>
      <c r="K601" s="248" t="s">
        <v>1</v>
      </c>
      <c r="L601" s="253"/>
      <c r="M601" s="254" t="s">
        <v>1</v>
      </c>
      <c r="N601" s="255" t="s">
        <v>43</v>
      </c>
      <c r="O601" s="72"/>
      <c r="P601" s="198">
        <f t="shared" si="61"/>
        <v>0</v>
      </c>
      <c r="Q601" s="198">
        <v>0</v>
      </c>
      <c r="R601" s="198">
        <f t="shared" si="62"/>
        <v>0</v>
      </c>
      <c r="S601" s="198">
        <v>0</v>
      </c>
      <c r="T601" s="199">
        <f t="shared" si="63"/>
        <v>0</v>
      </c>
      <c r="U601" s="35"/>
      <c r="V601" s="35"/>
      <c r="W601" s="35"/>
      <c r="X601" s="35"/>
      <c r="Y601" s="35"/>
      <c r="Z601" s="35"/>
      <c r="AA601" s="35"/>
      <c r="AB601" s="35"/>
      <c r="AC601" s="35"/>
      <c r="AD601" s="35"/>
      <c r="AE601" s="35"/>
      <c r="AR601" s="200" t="s">
        <v>573</v>
      </c>
      <c r="AT601" s="200" t="s">
        <v>626</v>
      </c>
      <c r="AU601" s="200" t="s">
        <v>120</v>
      </c>
      <c r="AY601" s="18" t="s">
        <v>292</v>
      </c>
      <c r="BE601" s="201">
        <f t="shared" si="64"/>
        <v>0</v>
      </c>
      <c r="BF601" s="201">
        <f t="shared" si="65"/>
        <v>0</v>
      </c>
      <c r="BG601" s="201">
        <f t="shared" si="66"/>
        <v>0</v>
      </c>
      <c r="BH601" s="201">
        <f t="shared" si="67"/>
        <v>0</v>
      </c>
      <c r="BI601" s="201">
        <f t="shared" si="68"/>
        <v>0</v>
      </c>
      <c r="BJ601" s="18" t="s">
        <v>120</v>
      </c>
      <c r="BK601" s="201">
        <f t="shared" si="69"/>
        <v>0</v>
      </c>
      <c r="BL601" s="18" t="s">
        <v>438</v>
      </c>
      <c r="BM601" s="200" t="s">
        <v>3640</v>
      </c>
    </row>
    <row r="602" spans="1:65" s="2" customFormat="1" ht="49.15" customHeight="1">
      <c r="A602" s="35"/>
      <c r="B602" s="36"/>
      <c r="C602" s="246" t="s">
        <v>1908</v>
      </c>
      <c r="D602" s="246" t="s">
        <v>626</v>
      </c>
      <c r="E602" s="247" t="s">
        <v>3641</v>
      </c>
      <c r="F602" s="248" t="s">
        <v>3634</v>
      </c>
      <c r="G602" s="249" t="s">
        <v>581</v>
      </c>
      <c r="H602" s="250">
        <v>1</v>
      </c>
      <c r="I602" s="251"/>
      <c r="J602" s="252">
        <f t="shared" si="60"/>
        <v>0</v>
      </c>
      <c r="K602" s="248" t="s">
        <v>1</v>
      </c>
      <c r="L602" s="253"/>
      <c r="M602" s="254" t="s">
        <v>1</v>
      </c>
      <c r="N602" s="255" t="s">
        <v>43</v>
      </c>
      <c r="O602" s="72"/>
      <c r="P602" s="198">
        <f t="shared" si="61"/>
        <v>0</v>
      </c>
      <c r="Q602" s="198">
        <v>0</v>
      </c>
      <c r="R602" s="198">
        <f t="shared" si="62"/>
        <v>0</v>
      </c>
      <c r="S602" s="198">
        <v>0</v>
      </c>
      <c r="T602" s="199">
        <f t="shared" si="63"/>
        <v>0</v>
      </c>
      <c r="U602" s="35"/>
      <c r="V602" s="35"/>
      <c r="W602" s="35"/>
      <c r="X602" s="35"/>
      <c r="Y602" s="35"/>
      <c r="Z602" s="35"/>
      <c r="AA602" s="35"/>
      <c r="AB602" s="35"/>
      <c r="AC602" s="35"/>
      <c r="AD602" s="35"/>
      <c r="AE602" s="35"/>
      <c r="AR602" s="200" t="s">
        <v>573</v>
      </c>
      <c r="AT602" s="200" t="s">
        <v>626</v>
      </c>
      <c r="AU602" s="200" t="s">
        <v>120</v>
      </c>
      <c r="AY602" s="18" t="s">
        <v>292</v>
      </c>
      <c r="BE602" s="201">
        <f t="shared" si="64"/>
        <v>0</v>
      </c>
      <c r="BF602" s="201">
        <f t="shared" si="65"/>
        <v>0</v>
      </c>
      <c r="BG602" s="201">
        <f t="shared" si="66"/>
        <v>0</v>
      </c>
      <c r="BH602" s="201">
        <f t="shared" si="67"/>
        <v>0</v>
      </c>
      <c r="BI602" s="201">
        <f t="shared" si="68"/>
        <v>0</v>
      </c>
      <c r="BJ602" s="18" t="s">
        <v>120</v>
      </c>
      <c r="BK602" s="201">
        <f t="shared" si="69"/>
        <v>0</v>
      </c>
      <c r="BL602" s="18" t="s">
        <v>438</v>
      </c>
      <c r="BM602" s="200" t="s">
        <v>3642</v>
      </c>
    </row>
    <row r="603" spans="1:65" s="2" customFormat="1" ht="49.15" customHeight="1">
      <c r="A603" s="35"/>
      <c r="B603" s="36"/>
      <c r="C603" s="246" t="s">
        <v>1916</v>
      </c>
      <c r="D603" s="246" t="s">
        <v>626</v>
      </c>
      <c r="E603" s="247" t="s">
        <v>3643</v>
      </c>
      <c r="F603" s="248" t="s">
        <v>3634</v>
      </c>
      <c r="G603" s="249" t="s">
        <v>581</v>
      </c>
      <c r="H603" s="250">
        <v>1</v>
      </c>
      <c r="I603" s="251"/>
      <c r="J603" s="252">
        <f t="shared" si="60"/>
        <v>0</v>
      </c>
      <c r="K603" s="248" t="s">
        <v>1</v>
      </c>
      <c r="L603" s="253"/>
      <c r="M603" s="254" t="s">
        <v>1</v>
      </c>
      <c r="N603" s="255" t="s">
        <v>43</v>
      </c>
      <c r="O603" s="72"/>
      <c r="P603" s="198">
        <f t="shared" si="61"/>
        <v>0</v>
      </c>
      <c r="Q603" s="198">
        <v>0</v>
      </c>
      <c r="R603" s="198">
        <f t="shared" si="62"/>
        <v>0</v>
      </c>
      <c r="S603" s="198">
        <v>0</v>
      </c>
      <c r="T603" s="199">
        <f t="shared" si="63"/>
        <v>0</v>
      </c>
      <c r="U603" s="35"/>
      <c r="V603" s="35"/>
      <c r="W603" s="35"/>
      <c r="X603" s="35"/>
      <c r="Y603" s="35"/>
      <c r="Z603" s="35"/>
      <c r="AA603" s="35"/>
      <c r="AB603" s="35"/>
      <c r="AC603" s="35"/>
      <c r="AD603" s="35"/>
      <c r="AE603" s="35"/>
      <c r="AR603" s="200" t="s">
        <v>573</v>
      </c>
      <c r="AT603" s="200" t="s">
        <v>626</v>
      </c>
      <c r="AU603" s="200" t="s">
        <v>120</v>
      </c>
      <c r="AY603" s="18" t="s">
        <v>292</v>
      </c>
      <c r="BE603" s="201">
        <f t="shared" si="64"/>
        <v>0</v>
      </c>
      <c r="BF603" s="201">
        <f t="shared" si="65"/>
        <v>0</v>
      </c>
      <c r="BG603" s="201">
        <f t="shared" si="66"/>
        <v>0</v>
      </c>
      <c r="BH603" s="201">
        <f t="shared" si="67"/>
        <v>0</v>
      </c>
      <c r="BI603" s="201">
        <f t="shared" si="68"/>
        <v>0</v>
      </c>
      <c r="BJ603" s="18" t="s">
        <v>120</v>
      </c>
      <c r="BK603" s="201">
        <f t="shared" si="69"/>
        <v>0</v>
      </c>
      <c r="BL603" s="18" t="s">
        <v>438</v>
      </c>
      <c r="BM603" s="200" t="s">
        <v>3644</v>
      </c>
    </row>
    <row r="604" spans="1:65" s="2" customFormat="1" ht="44.25" customHeight="1">
      <c r="A604" s="35"/>
      <c r="B604" s="36"/>
      <c r="C604" s="246" t="s">
        <v>1920</v>
      </c>
      <c r="D604" s="246" t="s">
        <v>626</v>
      </c>
      <c r="E604" s="247" t="s">
        <v>3645</v>
      </c>
      <c r="F604" s="248" t="s">
        <v>3646</v>
      </c>
      <c r="G604" s="249" t="s">
        <v>581</v>
      </c>
      <c r="H604" s="250">
        <v>1</v>
      </c>
      <c r="I604" s="251"/>
      <c r="J604" s="252">
        <f t="shared" si="60"/>
        <v>0</v>
      </c>
      <c r="K604" s="248" t="s">
        <v>1</v>
      </c>
      <c r="L604" s="253"/>
      <c r="M604" s="254" t="s">
        <v>1</v>
      </c>
      <c r="N604" s="255" t="s">
        <v>43</v>
      </c>
      <c r="O604" s="72"/>
      <c r="P604" s="198">
        <f t="shared" si="61"/>
        <v>0</v>
      </c>
      <c r="Q604" s="198">
        <v>0</v>
      </c>
      <c r="R604" s="198">
        <f t="shared" si="62"/>
        <v>0</v>
      </c>
      <c r="S604" s="198">
        <v>0</v>
      </c>
      <c r="T604" s="199">
        <f t="shared" si="63"/>
        <v>0</v>
      </c>
      <c r="U604" s="35"/>
      <c r="V604" s="35"/>
      <c r="W604" s="35"/>
      <c r="X604" s="35"/>
      <c r="Y604" s="35"/>
      <c r="Z604" s="35"/>
      <c r="AA604" s="35"/>
      <c r="AB604" s="35"/>
      <c r="AC604" s="35"/>
      <c r="AD604" s="35"/>
      <c r="AE604" s="35"/>
      <c r="AR604" s="200" t="s">
        <v>573</v>
      </c>
      <c r="AT604" s="200" t="s">
        <v>626</v>
      </c>
      <c r="AU604" s="200" t="s">
        <v>120</v>
      </c>
      <c r="AY604" s="18" t="s">
        <v>292</v>
      </c>
      <c r="BE604" s="201">
        <f t="shared" si="64"/>
        <v>0</v>
      </c>
      <c r="BF604" s="201">
        <f t="shared" si="65"/>
        <v>0</v>
      </c>
      <c r="BG604" s="201">
        <f t="shared" si="66"/>
        <v>0</v>
      </c>
      <c r="BH604" s="201">
        <f t="shared" si="67"/>
        <v>0</v>
      </c>
      <c r="BI604" s="201">
        <f t="shared" si="68"/>
        <v>0</v>
      </c>
      <c r="BJ604" s="18" t="s">
        <v>120</v>
      </c>
      <c r="BK604" s="201">
        <f t="shared" si="69"/>
        <v>0</v>
      </c>
      <c r="BL604" s="18" t="s">
        <v>438</v>
      </c>
      <c r="BM604" s="200" t="s">
        <v>3647</v>
      </c>
    </row>
    <row r="605" spans="1:65" s="2" customFormat="1" ht="44.25" customHeight="1">
      <c r="A605" s="35"/>
      <c r="B605" s="36"/>
      <c r="C605" s="246" t="s">
        <v>1926</v>
      </c>
      <c r="D605" s="246" t="s">
        <v>626</v>
      </c>
      <c r="E605" s="247" t="s">
        <v>3648</v>
      </c>
      <c r="F605" s="248" t="s">
        <v>3646</v>
      </c>
      <c r="G605" s="249" t="s">
        <v>581</v>
      </c>
      <c r="H605" s="250">
        <v>1</v>
      </c>
      <c r="I605" s="251"/>
      <c r="J605" s="252">
        <f t="shared" si="60"/>
        <v>0</v>
      </c>
      <c r="K605" s="248" t="s">
        <v>1</v>
      </c>
      <c r="L605" s="253"/>
      <c r="M605" s="254" t="s">
        <v>1</v>
      </c>
      <c r="N605" s="255" t="s">
        <v>43</v>
      </c>
      <c r="O605" s="72"/>
      <c r="P605" s="198">
        <f t="shared" si="61"/>
        <v>0</v>
      </c>
      <c r="Q605" s="198">
        <v>0</v>
      </c>
      <c r="R605" s="198">
        <f t="shared" si="62"/>
        <v>0</v>
      </c>
      <c r="S605" s="198">
        <v>0</v>
      </c>
      <c r="T605" s="199">
        <f t="shared" si="63"/>
        <v>0</v>
      </c>
      <c r="U605" s="35"/>
      <c r="V605" s="35"/>
      <c r="W605" s="35"/>
      <c r="X605" s="35"/>
      <c r="Y605" s="35"/>
      <c r="Z605" s="35"/>
      <c r="AA605" s="35"/>
      <c r="AB605" s="35"/>
      <c r="AC605" s="35"/>
      <c r="AD605" s="35"/>
      <c r="AE605" s="35"/>
      <c r="AR605" s="200" t="s">
        <v>573</v>
      </c>
      <c r="AT605" s="200" t="s">
        <v>626</v>
      </c>
      <c r="AU605" s="200" t="s">
        <v>120</v>
      </c>
      <c r="AY605" s="18" t="s">
        <v>292</v>
      </c>
      <c r="BE605" s="201">
        <f t="shared" si="64"/>
        <v>0</v>
      </c>
      <c r="BF605" s="201">
        <f t="shared" si="65"/>
        <v>0</v>
      </c>
      <c r="BG605" s="201">
        <f t="shared" si="66"/>
        <v>0</v>
      </c>
      <c r="BH605" s="201">
        <f t="shared" si="67"/>
        <v>0</v>
      </c>
      <c r="BI605" s="201">
        <f t="shared" si="68"/>
        <v>0</v>
      </c>
      <c r="BJ605" s="18" t="s">
        <v>120</v>
      </c>
      <c r="BK605" s="201">
        <f t="shared" si="69"/>
        <v>0</v>
      </c>
      <c r="BL605" s="18" t="s">
        <v>438</v>
      </c>
      <c r="BM605" s="200" t="s">
        <v>3649</v>
      </c>
    </row>
    <row r="606" spans="1:65" s="2" customFormat="1" ht="49.15" customHeight="1">
      <c r="A606" s="35"/>
      <c r="B606" s="36"/>
      <c r="C606" s="246" t="s">
        <v>1930</v>
      </c>
      <c r="D606" s="246" t="s">
        <v>626</v>
      </c>
      <c r="E606" s="247" t="s">
        <v>3650</v>
      </c>
      <c r="F606" s="248" t="s">
        <v>3651</v>
      </c>
      <c r="G606" s="249" t="s">
        <v>581</v>
      </c>
      <c r="H606" s="250">
        <v>1</v>
      </c>
      <c r="I606" s="251"/>
      <c r="J606" s="252">
        <f t="shared" si="60"/>
        <v>0</v>
      </c>
      <c r="K606" s="248" t="s">
        <v>1</v>
      </c>
      <c r="L606" s="253"/>
      <c r="M606" s="254" t="s">
        <v>1</v>
      </c>
      <c r="N606" s="255" t="s">
        <v>43</v>
      </c>
      <c r="O606" s="72"/>
      <c r="P606" s="198">
        <f t="shared" si="61"/>
        <v>0</v>
      </c>
      <c r="Q606" s="198">
        <v>0</v>
      </c>
      <c r="R606" s="198">
        <f t="shared" si="62"/>
        <v>0</v>
      </c>
      <c r="S606" s="198">
        <v>0</v>
      </c>
      <c r="T606" s="199">
        <f t="shared" si="63"/>
        <v>0</v>
      </c>
      <c r="U606" s="35"/>
      <c r="V606" s="35"/>
      <c r="W606" s="35"/>
      <c r="X606" s="35"/>
      <c r="Y606" s="35"/>
      <c r="Z606" s="35"/>
      <c r="AA606" s="35"/>
      <c r="AB606" s="35"/>
      <c r="AC606" s="35"/>
      <c r="AD606" s="35"/>
      <c r="AE606" s="35"/>
      <c r="AR606" s="200" t="s">
        <v>573</v>
      </c>
      <c r="AT606" s="200" t="s">
        <v>626</v>
      </c>
      <c r="AU606" s="200" t="s">
        <v>120</v>
      </c>
      <c r="AY606" s="18" t="s">
        <v>292</v>
      </c>
      <c r="BE606" s="201">
        <f t="shared" si="64"/>
        <v>0</v>
      </c>
      <c r="BF606" s="201">
        <f t="shared" si="65"/>
        <v>0</v>
      </c>
      <c r="BG606" s="201">
        <f t="shared" si="66"/>
        <v>0</v>
      </c>
      <c r="BH606" s="201">
        <f t="shared" si="67"/>
        <v>0</v>
      </c>
      <c r="BI606" s="201">
        <f t="shared" si="68"/>
        <v>0</v>
      </c>
      <c r="BJ606" s="18" t="s">
        <v>120</v>
      </c>
      <c r="BK606" s="201">
        <f t="shared" si="69"/>
        <v>0</v>
      </c>
      <c r="BL606" s="18" t="s">
        <v>438</v>
      </c>
      <c r="BM606" s="200" t="s">
        <v>3652</v>
      </c>
    </row>
    <row r="607" spans="1:65" s="2" customFormat="1" ht="49.15" customHeight="1">
      <c r="A607" s="35"/>
      <c r="B607" s="36"/>
      <c r="C607" s="246" t="s">
        <v>1944</v>
      </c>
      <c r="D607" s="246" t="s">
        <v>626</v>
      </c>
      <c r="E607" s="247" t="s">
        <v>3653</v>
      </c>
      <c r="F607" s="248" t="s">
        <v>3651</v>
      </c>
      <c r="G607" s="249" t="s">
        <v>581</v>
      </c>
      <c r="H607" s="250">
        <v>1</v>
      </c>
      <c r="I607" s="251"/>
      <c r="J607" s="252">
        <f t="shared" si="60"/>
        <v>0</v>
      </c>
      <c r="K607" s="248" t="s">
        <v>1</v>
      </c>
      <c r="L607" s="253"/>
      <c r="M607" s="254" t="s">
        <v>1</v>
      </c>
      <c r="N607" s="255" t="s">
        <v>43</v>
      </c>
      <c r="O607" s="72"/>
      <c r="P607" s="198">
        <f t="shared" si="61"/>
        <v>0</v>
      </c>
      <c r="Q607" s="198">
        <v>0</v>
      </c>
      <c r="R607" s="198">
        <f t="shared" si="62"/>
        <v>0</v>
      </c>
      <c r="S607" s="198">
        <v>0</v>
      </c>
      <c r="T607" s="199">
        <f t="shared" si="63"/>
        <v>0</v>
      </c>
      <c r="U607" s="35"/>
      <c r="V607" s="35"/>
      <c r="W607" s="35"/>
      <c r="X607" s="35"/>
      <c r="Y607" s="35"/>
      <c r="Z607" s="35"/>
      <c r="AA607" s="35"/>
      <c r="AB607" s="35"/>
      <c r="AC607" s="35"/>
      <c r="AD607" s="35"/>
      <c r="AE607" s="35"/>
      <c r="AR607" s="200" t="s">
        <v>573</v>
      </c>
      <c r="AT607" s="200" t="s">
        <v>626</v>
      </c>
      <c r="AU607" s="200" t="s">
        <v>120</v>
      </c>
      <c r="AY607" s="18" t="s">
        <v>292</v>
      </c>
      <c r="BE607" s="201">
        <f t="shared" si="64"/>
        <v>0</v>
      </c>
      <c r="BF607" s="201">
        <f t="shared" si="65"/>
        <v>0</v>
      </c>
      <c r="BG607" s="201">
        <f t="shared" si="66"/>
        <v>0</v>
      </c>
      <c r="BH607" s="201">
        <f t="shared" si="67"/>
        <v>0</v>
      </c>
      <c r="BI607" s="201">
        <f t="shared" si="68"/>
        <v>0</v>
      </c>
      <c r="BJ607" s="18" t="s">
        <v>120</v>
      </c>
      <c r="BK607" s="201">
        <f t="shared" si="69"/>
        <v>0</v>
      </c>
      <c r="BL607" s="18" t="s">
        <v>438</v>
      </c>
      <c r="BM607" s="200" t="s">
        <v>3654</v>
      </c>
    </row>
    <row r="608" spans="1:65" s="2" customFormat="1" ht="49.15" customHeight="1">
      <c r="A608" s="35"/>
      <c r="B608" s="36"/>
      <c r="C608" s="246" t="s">
        <v>1951</v>
      </c>
      <c r="D608" s="246" t="s">
        <v>626</v>
      </c>
      <c r="E608" s="247" t="s">
        <v>3655</v>
      </c>
      <c r="F608" s="248" t="s">
        <v>3651</v>
      </c>
      <c r="G608" s="249" t="s">
        <v>581</v>
      </c>
      <c r="H608" s="250">
        <v>1</v>
      </c>
      <c r="I608" s="251"/>
      <c r="J608" s="252">
        <f t="shared" si="60"/>
        <v>0</v>
      </c>
      <c r="K608" s="248" t="s">
        <v>1</v>
      </c>
      <c r="L608" s="253"/>
      <c r="M608" s="254" t="s">
        <v>1</v>
      </c>
      <c r="N608" s="255" t="s">
        <v>43</v>
      </c>
      <c r="O608" s="72"/>
      <c r="P608" s="198">
        <f t="shared" si="61"/>
        <v>0</v>
      </c>
      <c r="Q608" s="198">
        <v>0</v>
      </c>
      <c r="R608" s="198">
        <f t="shared" si="62"/>
        <v>0</v>
      </c>
      <c r="S608" s="198">
        <v>0</v>
      </c>
      <c r="T608" s="199">
        <f t="shared" si="63"/>
        <v>0</v>
      </c>
      <c r="U608" s="35"/>
      <c r="V608" s="35"/>
      <c r="W608" s="35"/>
      <c r="X608" s="35"/>
      <c r="Y608" s="35"/>
      <c r="Z608" s="35"/>
      <c r="AA608" s="35"/>
      <c r="AB608" s="35"/>
      <c r="AC608" s="35"/>
      <c r="AD608" s="35"/>
      <c r="AE608" s="35"/>
      <c r="AR608" s="200" t="s">
        <v>573</v>
      </c>
      <c r="AT608" s="200" t="s">
        <v>626</v>
      </c>
      <c r="AU608" s="200" t="s">
        <v>120</v>
      </c>
      <c r="AY608" s="18" t="s">
        <v>292</v>
      </c>
      <c r="BE608" s="201">
        <f t="shared" si="64"/>
        <v>0</v>
      </c>
      <c r="BF608" s="201">
        <f t="shared" si="65"/>
        <v>0</v>
      </c>
      <c r="BG608" s="201">
        <f t="shared" si="66"/>
        <v>0</v>
      </c>
      <c r="BH608" s="201">
        <f t="shared" si="67"/>
        <v>0</v>
      </c>
      <c r="BI608" s="201">
        <f t="shared" si="68"/>
        <v>0</v>
      </c>
      <c r="BJ608" s="18" t="s">
        <v>120</v>
      </c>
      <c r="BK608" s="201">
        <f t="shared" si="69"/>
        <v>0</v>
      </c>
      <c r="BL608" s="18" t="s">
        <v>438</v>
      </c>
      <c r="BM608" s="200" t="s">
        <v>3656</v>
      </c>
    </row>
    <row r="609" spans="1:65" s="2" customFormat="1" ht="49.15" customHeight="1">
      <c r="A609" s="35"/>
      <c r="B609" s="36"/>
      <c r="C609" s="246" t="s">
        <v>1956</v>
      </c>
      <c r="D609" s="246" t="s">
        <v>626</v>
      </c>
      <c r="E609" s="247" t="s">
        <v>3657</v>
      </c>
      <c r="F609" s="248" t="s">
        <v>3651</v>
      </c>
      <c r="G609" s="249" t="s">
        <v>581</v>
      </c>
      <c r="H609" s="250">
        <v>1</v>
      </c>
      <c r="I609" s="251"/>
      <c r="J609" s="252">
        <f t="shared" si="60"/>
        <v>0</v>
      </c>
      <c r="K609" s="248" t="s">
        <v>1</v>
      </c>
      <c r="L609" s="253"/>
      <c r="M609" s="254" t="s">
        <v>1</v>
      </c>
      <c r="N609" s="255" t="s">
        <v>43</v>
      </c>
      <c r="O609" s="72"/>
      <c r="P609" s="198">
        <f t="shared" si="61"/>
        <v>0</v>
      </c>
      <c r="Q609" s="198">
        <v>0</v>
      </c>
      <c r="R609" s="198">
        <f t="shared" si="62"/>
        <v>0</v>
      </c>
      <c r="S609" s="198">
        <v>0</v>
      </c>
      <c r="T609" s="199">
        <f t="shared" si="63"/>
        <v>0</v>
      </c>
      <c r="U609" s="35"/>
      <c r="V609" s="35"/>
      <c r="W609" s="35"/>
      <c r="X609" s="35"/>
      <c r="Y609" s="35"/>
      <c r="Z609" s="35"/>
      <c r="AA609" s="35"/>
      <c r="AB609" s="35"/>
      <c r="AC609" s="35"/>
      <c r="AD609" s="35"/>
      <c r="AE609" s="35"/>
      <c r="AR609" s="200" t="s">
        <v>573</v>
      </c>
      <c r="AT609" s="200" t="s">
        <v>626</v>
      </c>
      <c r="AU609" s="200" t="s">
        <v>120</v>
      </c>
      <c r="AY609" s="18" t="s">
        <v>292</v>
      </c>
      <c r="BE609" s="201">
        <f t="shared" si="64"/>
        <v>0</v>
      </c>
      <c r="BF609" s="201">
        <f t="shared" si="65"/>
        <v>0</v>
      </c>
      <c r="BG609" s="201">
        <f t="shared" si="66"/>
        <v>0</v>
      </c>
      <c r="BH609" s="201">
        <f t="shared" si="67"/>
        <v>0</v>
      </c>
      <c r="BI609" s="201">
        <f t="shared" si="68"/>
        <v>0</v>
      </c>
      <c r="BJ609" s="18" t="s">
        <v>120</v>
      </c>
      <c r="BK609" s="201">
        <f t="shared" si="69"/>
        <v>0</v>
      </c>
      <c r="BL609" s="18" t="s">
        <v>438</v>
      </c>
      <c r="BM609" s="200" t="s">
        <v>3658</v>
      </c>
    </row>
    <row r="610" spans="1:65" s="2" customFormat="1" ht="66.75" customHeight="1">
      <c r="A610" s="35"/>
      <c r="B610" s="36"/>
      <c r="C610" s="246" t="s">
        <v>1962</v>
      </c>
      <c r="D610" s="246" t="s">
        <v>626</v>
      </c>
      <c r="E610" s="247" t="s">
        <v>3659</v>
      </c>
      <c r="F610" s="248" t="s">
        <v>3660</v>
      </c>
      <c r="G610" s="249" t="s">
        <v>581</v>
      </c>
      <c r="H610" s="250">
        <v>2</v>
      </c>
      <c r="I610" s="251"/>
      <c r="J610" s="252">
        <f t="shared" si="60"/>
        <v>0</v>
      </c>
      <c r="K610" s="248" t="s">
        <v>1</v>
      </c>
      <c r="L610" s="253"/>
      <c r="M610" s="254" t="s">
        <v>1</v>
      </c>
      <c r="N610" s="255" t="s">
        <v>43</v>
      </c>
      <c r="O610" s="72"/>
      <c r="P610" s="198">
        <f t="shared" si="61"/>
        <v>0</v>
      </c>
      <c r="Q610" s="198">
        <v>0</v>
      </c>
      <c r="R610" s="198">
        <f t="shared" si="62"/>
        <v>0</v>
      </c>
      <c r="S610" s="198">
        <v>0</v>
      </c>
      <c r="T610" s="199">
        <f t="shared" si="63"/>
        <v>0</v>
      </c>
      <c r="U610" s="35"/>
      <c r="V610" s="35"/>
      <c r="W610" s="35"/>
      <c r="X610" s="35"/>
      <c r="Y610" s="35"/>
      <c r="Z610" s="35"/>
      <c r="AA610" s="35"/>
      <c r="AB610" s="35"/>
      <c r="AC610" s="35"/>
      <c r="AD610" s="35"/>
      <c r="AE610" s="35"/>
      <c r="AR610" s="200" t="s">
        <v>573</v>
      </c>
      <c r="AT610" s="200" t="s">
        <v>626</v>
      </c>
      <c r="AU610" s="200" t="s">
        <v>120</v>
      </c>
      <c r="AY610" s="18" t="s">
        <v>292</v>
      </c>
      <c r="BE610" s="201">
        <f t="shared" si="64"/>
        <v>0</v>
      </c>
      <c r="BF610" s="201">
        <f t="shared" si="65"/>
        <v>0</v>
      </c>
      <c r="BG610" s="201">
        <f t="shared" si="66"/>
        <v>0</v>
      </c>
      <c r="BH610" s="201">
        <f t="shared" si="67"/>
        <v>0</v>
      </c>
      <c r="BI610" s="201">
        <f t="shared" si="68"/>
        <v>0</v>
      </c>
      <c r="BJ610" s="18" t="s">
        <v>120</v>
      </c>
      <c r="BK610" s="201">
        <f t="shared" si="69"/>
        <v>0</v>
      </c>
      <c r="BL610" s="18" t="s">
        <v>438</v>
      </c>
      <c r="BM610" s="200" t="s">
        <v>3661</v>
      </c>
    </row>
    <row r="611" spans="1:65" s="2" customFormat="1" ht="66.75" customHeight="1">
      <c r="A611" s="35"/>
      <c r="B611" s="36"/>
      <c r="C611" s="246" t="s">
        <v>1969</v>
      </c>
      <c r="D611" s="246" t="s">
        <v>626</v>
      </c>
      <c r="E611" s="247" t="s">
        <v>3662</v>
      </c>
      <c r="F611" s="248" t="s">
        <v>3660</v>
      </c>
      <c r="G611" s="249" t="s">
        <v>581</v>
      </c>
      <c r="H611" s="250">
        <v>2</v>
      </c>
      <c r="I611" s="251"/>
      <c r="J611" s="252">
        <f t="shared" si="60"/>
        <v>0</v>
      </c>
      <c r="K611" s="248" t="s">
        <v>1</v>
      </c>
      <c r="L611" s="253"/>
      <c r="M611" s="254" t="s">
        <v>1</v>
      </c>
      <c r="N611" s="255" t="s">
        <v>43</v>
      </c>
      <c r="O611" s="72"/>
      <c r="P611" s="198">
        <f t="shared" si="61"/>
        <v>0</v>
      </c>
      <c r="Q611" s="198">
        <v>0</v>
      </c>
      <c r="R611" s="198">
        <f t="shared" si="62"/>
        <v>0</v>
      </c>
      <c r="S611" s="198">
        <v>0</v>
      </c>
      <c r="T611" s="199">
        <f t="shared" si="63"/>
        <v>0</v>
      </c>
      <c r="U611" s="35"/>
      <c r="V611" s="35"/>
      <c r="W611" s="35"/>
      <c r="X611" s="35"/>
      <c r="Y611" s="35"/>
      <c r="Z611" s="35"/>
      <c r="AA611" s="35"/>
      <c r="AB611" s="35"/>
      <c r="AC611" s="35"/>
      <c r="AD611" s="35"/>
      <c r="AE611" s="35"/>
      <c r="AR611" s="200" t="s">
        <v>573</v>
      </c>
      <c r="AT611" s="200" t="s">
        <v>626</v>
      </c>
      <c r="AU611" s="200" t="s">
        <v>120</v>
      </c>
      <c r="AY611" s="18" t="s">
        <v>292</v>
      </c>
      <c r="BE611" s="201">
        <f t="shared" si="64"/>
        <v>0</v>
      </c>
      <c r="BF611" s="201">
        <f t="shared" si="65"/>
        <v>0</v>
      </c>
      <c r="BG611" s="201">
        <f t="shared" si="66"/>
        <v>0</v>
      </c>
      <c r="BH611" s="201">
        <f t="shared" si="67"/>
        <v>0</v>
      </c>
      <c r="BI611" s="201">
        <f t="shared" si="68"/>
        <v>0</v>
      </c>
      <c r="BJ611" s="18" t="s">
        <v>120</v>
      </c>
      <c r="BK611" s="201">
        <f t="shared" si="69"/>
        <v>0</v>
      </c>
      <c r="BL611" s="18" t="s">
        <v>438</v>
      </c>
      <c r="BM611" s="200" t="s">
        <v>3663</v>
      </c>
    </row>
    <row r="612" spans="1:65" s="2" customFormat="1" ht="66.75" customHeight="1">
      <c r="A612" s="35"/>
      <c r="B612" s="36"/>
      <c r="C612" s="246" t="s">
        <v>2077</v>
      </c>
      <c r="D612" s="246" t="s">
        <v>626</v>
      </c>
      <c r="E612" s="247" t="s">
        <v>3664</v>
      </c>
      <c r="F612" s="248" t="s">
        <v>3665</v>
      </c>
      <c r="G612" s="249" t="s">
        <v>581</v>
      </c>
      <c r="H612" s="250">
        <v>2</v>
      </c>
      <c r="I612" s="251"/>
      <c r="J612" s="252">
        <f t="shared" si="60"/>
        <v>0</v>
      </c>
      <c r="K612" s="248" t="s">
        <v>1</v>
      </c>
      <c r="L612" s="253"/>
      <c r="M612" s="254" t="s">
        <v>1</v>
      </c>
      <c r="N612" s="255" t="s">
        <v>43</v>
      </c>
      <c r="O612" s="72"/>
      <c r="P612" s="198">
        <f t="shared" si="61"/>
        <v>0</v>
      </c>
      <c r="Q612" s="198">
        <v>0</v>
      </c>
      <c r="R612" s="198">
        <f t="shared" si="62"/>
        <v>0</v>
      </c>
      <c r="S612" s="198">
        <v>0</v>
      </c>
      <c r="T612" s="199">
        <f t="shared" si="63"/>
        <v>0</v>
      </c>
      <c r="U612" s="35"/>
      <c r="V612" s="35"/>
      <c r="W612" s="35"/>
      <c r="X612" s="35"/>
      <c r="Y612" s="35"/>
      <c r="Z612" s="35"/>
      <c r="AA612" s="35"/>
      <c r="AB612" s="35"/>
      <c r="AC612" s="35"/>
      <c r="AD612" s="35"/>
      <c r="AE612" s="35"/>
      <c r="AR612" s="200" t="s">
        <v>573</v>
      </c>
      <c r="AT612" s="200" t="s">
        <v>626</v>
      </c>
      <c r="AU612" s="200" t="s">
        <v>120</v>
      </c>
      <c r="AY612" s="18" t="s">
        <v>292</v>
      </c>
      <c r="BE612" s="201">
        <f t="shared" si="64"/>
        <v>0</v>
      </c>
      <c r="BF612" s="201">
        <f t="shared" si="65"/>
        <v>0</v>
      </c>
      <c r="BG612" s="201">
        <f t="shared" si="66"/>
        <v>0</v>
      </c>
      <c r="BH612" s="201">
        <f t="shared" si="67"/>
        <v>0</v>
      </c>
      <c r="BI612" s="201">
        <f t="shared" si="68"/>
        <v>0</v>
      </c>
      <c r="BJ612" s="18" t="s">
        <v>120</v>
      </c>
      <c r="BK612" s="201">
        <f t="shared" si="69"/>
        <v>0</v>
      </c>
      <c r="BL612" s="18" t="s">
        <v>438</v>
      </c>
      <c r="BM612" s="200" t="s">
        <v>3666</v>
      </c>
    </row>
    <row r="613" spans="1:65" s="12" customFormat="1" ht="22.9" customHeight="1">
      <c r="B613" s="173"/>
      <c r="C613" s="174"/>
      <c r="D613" s="175" t="s">
        <v>76</v>
      </c>
      <c r="E613" s="187" t="s">
        <v>2512</v>
      </c>
      <c r="F613" s="187" t="s">
        <v>2513</v>
      </c>
      <c r="G613" s="174"/>
      <c r="H613" s="174"/>
      <c r="I613" s="177"/>
      <c r="J613" s="188">
        <f>BK613</f>
        <v>0</v>
      </c>
      <c r="K613" s="174"/>
      <c r="L613" s="179"/>
      <c r="M613" s="180"/>
      <c r="N613" s="181"/>
      <c r="O613" s="181"/>
      <c r="P613" s="182">
        <f>SUM(P614:P618)</f>
        <v>0</v>
      </c>
      <c r="Q613" s="181"/>
      <c r="R613" s="182">
        <f>SUM(R614:R618)</f>
        <v>19.94598075</v>
      </c>
      <c r="S613" s="181"/>
      <c r="T613" s="183">
        <f>SUM(T614:T618)</f>
        <v>0</v>
      </c>
      <c r="AR613" s="184" t="s">
        <v>120</v>
      </c>
      <c r="AT613" s="185" t="s">
        <v>76</v>
      </c>
      <c r="AU613" s="185" t="s">
        <v>85</v>
      </c>
      <c r="AY613" s="184" t="s">
        <v>292</v>
      </c>
      <c r="BK613" s="186">
        <f>SUM(BK614:BK618)</f>
        <v>0</v>
      </c>
    </row>
    <row r="614" spans="1:65" s="2" customFormat="1" ht="37.9" customHeight="1">
      <c r="A614" s="35"/>
      <c r="B614" s="36"/>
      <c r="C614" s="246" t="s">
        <v>2110</v>
      </c>
      <c r="D614" s="246" t="s">
        <v>626</v>
      </c>
      <c r="E614" s="247" t="s">
        <v>3667</v>
      </c>
      <c r="F614" s="248" t="s">
        <v>3668</v>
      </c>
      <c r="G614" s="249" t="s">
        <v>581</v>
      </c>
      <c r="H614" s="250">
        <v>951.29899999999998</v>
      </c>
      <c r="I614" s="251"/>
      <c r="J614" s="252">
        <f>ROUND(I614*H614,2)</f>
        <v>0</v>
      </c>
      <c r="K614" s="248" t="s">
        <v>1</v>
      </c>
      <c r="L614" s="253"/>
      <c r="M614" s="254" t="s">
        <v>1</v>
      </c>
      <c r="N614" s="255" t="s">
        <v>43</v>
      </c>
      <c r="O614" s="72"/>
      <c r="P614" s="198">
        <f>O614*H614</f>
        <v>0</v>
      </c>
      <c r="Q614" s="198">
        <v>4.4999999999999999E-4</v>
      </c>
      <c r="R614" s="198">
        <f>Q614*H614</f>
        <v>0.42808454999999995</v>
      </c>
      <c r="S614" s="198">
        <v>0</v>
      </c>
      <c r="T614" s="199">
        <f>S614*H614</f>
        <v>0</v>
      </c>
      <c r="U614" s="35"/>
      <c r="V614" s="35"/>
      <c r="W614" s="35"/>
      <c r="X614" s="35"/>
      <c r="Y614" s="35"/>
      <c r="Z614" s="35"/>
      <c r="AA614" s="35"/>
      <c r="AB614" s="35"/>
      <c r="AC614" s="35"/>
      <c r="AD614" s="35"/>
      <c r="AE614" s="35"/>
      <c r="AR614" s="200" t="s">
        <v>573</v>
      </c>
      <c r="AT614" s="200" t="s">
        <v>626</v>
      </c>
      <c r="AU614" s="200" t="s">
        <v>120</v>
      </c>
      <c r="AY614" s="18" t="s">
        <v>292</v>
      </c>
      <c r="BE614" s="201">
        <f>IF(N614="základní",J614,0)</f>
        <v>0</v>
      </c>
      <c r="BF614" s="201">
        <f>IF(N614="snížená",J614,0)</f>
        <v>0</v>
      </c>
      <c r="BG614" s="201">
        <f>IF(N614="zákl. přenesená",J614,0)</f>
        <v>0</v>
      </c>
      <c r="BH614" s="201">
        <f>IF(N614="sníž. přenesená",J614,0)</f>
        <v>0</v>
      </c>
      <c r="BI614" s="201">
        <f>IF(N614="nulová",J614,0)</f>
        <v>0</v>
      </c>
      <c r="BJ614" s="18" t="s">
        <v>120</v>
      </c>
      <c r="BK614" s="201">
        <f>ROUND(I614*H614,2)</f>
        <v>0</v>
      </c>
      <c r="BL614" s="18" t="s">
        <v>438</v>
      </c>
      <c r="BM614" s="200" t="s">
        <v>3669</v>
      </c>
    </row>
    <row r="615" spans="1:65" s="14" customFormat="1" ht="11.25">
      <c r="B615" s="213"/>
      <c r="C615" s="214"/>
      <c r="D615" s="204" t="s">
        <v>301</v>
      </c>
      <c r="E615" s="215" t="s">
        <v>1</v>
      </c>
      <c r="F615" s="216" t="s">
        <v>3670</v>
      </c>
      <c r="G615" s="214"/>
      <c r="H615" s="217">
        <v>864.81700000000001</v>
      </c>
      <c r="I615" s="218"/>
      <c r="J615" s="214"/>
      <c r="K615" s="214"/>
      <c r="L615" s="219"/>
      <c r="M615" s="220"/>
      <c r="N615" s="221"/>
      <c r="O615" s="221"/>
      <c r="P615" s="221"/>
      <c r="Q615" s="221"/>
      <c r="R615" s="221"/>
      <c r="S615" s="221"/>
      <c r="T615" s="222"/>
      <c r="AT615" s="223" t="s">
        <v>301</v>
      </c>
      <c r="AU615" s="223" t="s">
        <v>120</v>
      </c>
      <c r="AV615" s="14" t="s">
        <v>120</v>
      </c>
      <c r="AW615" s="14" t="s">
        <v>32</v>
      </c>
      <c r="AX615" s="14" t="s">
        <v>85</v>
      </c>
      <c r="AY615" s="223" t="s">
        <v>292</v>
      </c>
    </row>
    <row r="616" spans="1:65" s="14" customFormat="1" ht="11.25">
      <c r="B616" s="213"/>
      <c r="C616" s="214"/>
      <c r="D616" s="204" t="s">
        <v>301</v>
      </c>
      <c r="E616" s="214"/>
      <c r="F616" s="216" t="s">
        <v>3671</v>
      </c>
      <c r="G616" s="214"/>
      <c r="H616" s="217">
        <v>951.29899999999998</v>
      </c>
      <c r="I616" s="218"/>
      <c r="J616" s="214"/>
      <c r="K616" s="214"/>
      <c r="L616" s="219"/>
      <c r="M616" s="220"/>
      <c r="N616" s="221"/>
      <c r="O616" s="221"/>
      <c r="P616" s="221"/>
      <c r="Q616" s="221"/>
      <c r="R616" s="221"/>
      <c r="S616" s="221"/>
      <c r="T616" s="222"/>
      <c r="AT616" s="223" t="s">
        <v>301</v>
      </c>
      <c r="AU616" s="223" t="s">
        <v>120</v>
      </c>
      <c r="AV616" s="14" t="s">
        <v>120</v>
      </c>
      <c r="AW616" s="14" t="s">
        <v>4</v>
      </c>
      <c r="AX616" s="14" t="s">
        <v>85</v>
      </c>
      <c r="AY616" s="223" t="s">
        <v>292</v>
      </c>
    </row>
    <row r="617" spans="1:65" s="2" customFormat="1" ht="44.25" customHeight="1">
      <c r="A617" s="35"/>
      <c r="B617" s="36"/>
      <c r="C617" s="246" t="s">
        <v>2115</v>
      </c>
      <c r="D617" s="246" t="s">
        <v>626</v>
      </c>
      <c r="E617" s="247" t="s">
        <v>3672</v>
      </c>
      <c r="F617" s="248" t="s">
        <v>3673</v>
      </c>
      <c r="G617" s="249" t="s">
        <v>297</v>
      </c>
      <c r="H617" s="250">
        <v>1102.7059999999999</v>
      </c>
      <c r="I617" s="251"/>
      <c r="J617" s="252">
        <f>ROUND(I617*H617,2)</f>
        <v>0</v>
      </c>
      <c r="K617" s="248" t="s">
        <v>1</v>
      </c>
      <c r="L617" s="253"/>
      <c r="M617" s="254" t="s">
        <v>1</v>
      </c>
      <c r="N617" s="255" t="s">
        <v>43</v>
      </c>
      <c r="O617" s="72"/>
      <c r="P617" s="198">
        <f>O617*H617</f>
        <v>0</v>
      </c>
      <c r="Q617" s="198">
        <v>1.77E-2</v>
      </c>
      <c r="R617" s="198">
        <f>Q617*H617</f>
        <v>19.517896199999999</v>
      </c>
      <c r="S617" s="198">
        <v>0</v>
      </c>
      <c r="T617" s="199">
        <f>S617*H617</f>
        <v>0</v>
      </c>
      <c r="U617" s="35"/>
      <c r="V617" s="35"/>
      <c r="W617" s="35"/>
      <c r="X617" s="35"/>
      <c r="Y617" s="35"/>
      <c r="Z617" s="35"/>
      <c r="AA617" s="35"/>
      <c r="AB617" s="35"/>
      <c r="AC617" s="35"/>
      <c r="AD617" s="35"/>
      <c r="AE617" s="35"/>
      <c r="AR617" s="200" t="s">
        <v>573</v>
      </c>
      <c r="AT617" s="200" t="s">
        <v>626</v>
      </c>
      <c r="AU617" s="200" t="s">
        <v>120</v>
      </c>
      <c r="AY617" s="18" t="s">
        <v>292</v>
      </c>
      <c r="BE617" s="201">
        <f>IF(N617="základní",J617,0)</f>
        <v>0</v>
      </c>
      <c r="BF617" s="201">
        <f>IF(N617="snížená",J617,0)</f>
        <v>0</v>
      </c>
      <c r="BG617" s="201">
        <f>IF(N617="zákl. přenesená",J617,0)</f>
        <v>0</v>
      </c>
      <c r="BH617" s="201">
        <f>IF(N617="sníž. přenesená",J617,0)</f>
        <v>0</v>
      </c>
      <c r="BI617" s="201">
        <f>IF(N617="nulová",J617,0)</f>
        <v>0</v>
      </c>
      <c r="BJ617" s="18" t="s">
        <v>120</v>
      </c>
      <c r="BK617" s="201">
        <f>ROUND(I617*H617,2)</f>
        <v>0</v>
      </c>
      <c r="BL617" s="18" t="s">
        <v>438</v>
      </c>
      <c r="BM617" s="200" t="s">
        <v>3674</v>
      </c>
    </row>
    <row r="618" spans="1:65" s="14" customFormat="1" ht="11.25">
      <c r="B618" s="213"/>
      <c r="C618" s="214"/>
      <c r="D618" s="204" t="s">
        <v>301</v>
      </c>
      <c r="E618" s="214"/>
      <c r="F618" s="216" t="s">
        <v>3675</v>
      </c>
      <c r="G618" s="214"/>
      <c r="H618" s="217">
        <v>1102.7059999999999</v>
      </c>
      <c r="I618" s="218"/>
      <c r="J618" s="214"/>
      <c r="K618" s="214"/>
      <c r="L618" s="219"/>
      <c r="M618" s="220"/>
      <c r="N618" s="221"/>
      <c r="O618" s="221"/>
      <c r="P618" s="221"/>
      <c r="Q618" s="221"/>
      <c r="R618" s="221"/>
      <c r="S618" s="221"/>
      <c r="T618" s="222"/>
      <c r="AT618" s="223" t="s">
        <v>301</v>
      </c>
      <c r="AU618" s="223" t="s">
        <v>120</v>
      </c>
      <c r="AV618" s="14" t="s">
        <v>120</v>
      </c>
      <c r="AW618" s="14" t="s">
        <v>4</v>
      </c>
      <c r="AX618" s="14" t="s">
        <v>85</v>
      </c>
      <c r="AY618" s="223" t="s">
        <v>292</v>
      </c>
    </row>
    <row r="619" spans="1:65" s="12" customFormat="1" ht="22.9" customHeight="1">
      <c r="B619" s="173"/>
      <c r="C619" s="174"/>
      <c r="D619" s="175" t="s">
        <v>76</v>
      </c>
      <c r="E619" s="187" t="s">
        <v>2784</v>
      </c>
      <c r="F619" s="187" t="s">
        <v>2785</v>
      </c>
      <c r="G619" s="174"/>
      <c r="H619" s="174"/>
      <c r="I619" s="177"/>
      <c r="J619" s="188">
        <f>BK619</f>
        <v>0</v>
      </c>
      <c r="K619" s="174"/>
      <c r="L619" s="179"/>
      <c r="M619" s="180"/>
      <c r="N619" s="181"/>
      <c r="O619" s="181"/>
      <c r="P619" s="182">
        <f>SUM(P620:P641)</f>
        <v>0</v>
      </c>
      <c r="Q619" s="181"/>
      <c r="R619" s="182">
        <f>SUM(R620:R641)</f>
        <v>26.582181070000001</v>
      </c>
      <c r="S619" s="181"/>
      <c r="T619" s="183">
        <f>SUM(T620:T641)</f>
        <v>0</v>
      </c>
      <c r="AR619" s="184" t="s">
        <v>120</v>
      </c>
      <c r="AT619" s="185" t="s">
        <v>76</v>
      </c>
      <c r="AU619" s="185" t="s">
        <v>85</v>
      </c>
      <c r="AY619" s="184" t="s">
        <v>292</v>
      </c>
      <c r="BK619" s="186">
        <f>SUM(BK620:BK641)</f>
        <v>0</v>
      </c>
    </row>
    <row r="620" spans="1:65" s="2" customFormat="1" ht="44.25" customHeight="1">
      <c r="A620" s="35"/>
      <c r="B620" s="36"/>
      <c r="C620" s="246" t="s">
        <v>2121</v>
      </c>
      <c r="D620" s="246" t="s">
        <v>626</v>
      </c>
      <c r="E620" s="247" t="s">
        <v>3676</v>
      </c>
      <c r="F620" s="248" t="s">
        <v>3677</v>
      </c>
      <c r="G620" s="249" t="s">
        <v>297</v>
      </c>
      <c r="H620" s="250">
        <v>1852.0129999999999</v>
      </c>
      <c r="I620" s="251"/>
      <c r="J620" s="252">
        <f>ROUND(I620*H620,2)</f>
        <v>0</v>
      </c>
      <c r="K620" s="248" t="s">
        <v>1</v>
      </c>
      <c r="L620" s="253"/>
      <c r="M620" s="254" t="s">
        <v>1</v>
      </c>
      <c r="N620" s="255" t="s">
        <v>43</v>
      </c>
      <c r="O620" s="72"/>
      <c r="P620" s="198">
        <f>O620*H620</f>
        <v>0</v>
      </c>
      <c r="Q620" s="198">
        <v>1.18E-2</v>
      </c>
      <c r="R620" s="198">
        <f>Q620*H620</f>
        <v>21.853753399999999</v>
      </c>
      <c r="S620" s="198">
        <v>0</v>
      </c>
      <c r="T620" s="199">
        <f>S620*H620</f>
        <v>0</v>
      </c>
      <c r="U620" s="35"/>
      <c r="V620" s="35"/>
      <c r="W620" s="35"/>
      <c r="X620" s="35"/>
      <c r="Y620" s="35"/>
      <c r="Z620" s="35"/>
      <c r="AA620" s="35"/>
      <c r="AB620" s="35"/>
      <c r="AC620" s="35"/>
      <c r="AD620" s="35"/>
      <c r="AE620" s="35"/>
      <c r="AR620" s="200" t="s">
        <v>573</v>
      </c>
      <c r="AT620" s="200" t="s">
        <v>626</v>
      </c>
      <c r="AU620" s="200" t="s">
        <v>120</v>
      </c>
      <c r="AY620" s="18" t="s">
        <v>292</v>
      </c>
      <c r="BE620" s="201">
        <f>IF(N620="základní",J620,0)</f>
        <v>0</v>
      </c>
      <c r="BF620" s="201">
        <f>IF(N620="snížená",J620,0)</f>
        <v>0</v>
      </c>
      <c r="BG620" s="201">
        <f>IF(N620="zákl. přenesená",J620,0)</f>
        <v>0</v>
      </c>
      <c r="BH620" s="201">
        <f>IF(N620="sníž. přenesená",J620,0)</f>
        <v>0</v>
      </c>
      <c r="BI620" s="201">
        <f>IF(N620="nulová",J620,0)</f>
        <v>0</v>
      </c>
      <c r="BJ620" s="18" t="s">
        <v>120</v>
      </c>
      <c r="BK620" s="201">
        <f>ROUND(I620*H620,2)</f>
        <v>0</v>
      </c>
      <c r="BL620" s="18" t="s">
        <v>438</v>
      </c>
      <c r="BM620" s="200" t="s">
        <v>3678</v>
      </c>
    </row>
    <row r="621" spans="1:65" s="14" customFormat="1" ht="11.25">
      <c r="B621" s="213"/>
      <c r="C621" s="214"/>
      <c r="D621" s="204" t="s">
        <v>301</v>
      </c>
      <c r="E621" s="214"/>
      <c r="F621" s="216" t="s">
        <v>3679</v>
      </c>
      <c r="G621" s="214"/>
      <c r="H621" s="217">
        <v>1852.0129999999999</v>
      </c>
      <c r="I621" s="218"/>
      <c r="J621" s="214"/>
      <c r="K621" s="214"/>
      <c r="L621" s="219"/>
      <c r="M621" s="220"/>
      <c r="N621" s="221"/>
      <c r="O621" s="221"/>
      <c r="P621" s="221"/>
      <c r="Q621" s="221"/>
      <c r="R621" s="221"/>
      <c r="S621" s="221"/>
      <c r="T621" s="222"/>
      <c r="AT621" s="223" t="s">
        <v>301</v>
      </c>
      <c r="AU621" s="223" t="s">
        <v>120</v>
      </c>
      <c r="AV621" s="14" t="s">
        <v>120</v>
      </c>
      <c r="AW621" s="14" t="s">
        <v>4</v>
      </c>
      <c r="AX621" s="14" t="s">
        <v>85</v>
      </c>
      <c r="AY621" s="223" t="s">
        <v>292</v>
      </c>
    </row>
    <row r="622" spans="1:65" s="2" customFormat="1" ht="44.25" customHeight="1">
      <c r="A622" s="35"/>
      <c r="B622" s="36"/>
      <c r="C622" s="246" t="s">
        <v>2125</v>
      </c>
      <c r="D622" s="246" t="s">
        <v>626</v>
      </c>
      <c r="E622" s="247" t="s">
        <v>3676</v>
      </c>
      <c r="F622" s="248" t="s">
        <v>3677</v>
      </c>
      <c r="G622" s="249" t="s">
        <v>297</v>
      </c>
      <c r="H622" s="250">
        <v>23.76</v>
      </c>
      <c r="I622" s="251"/>
      <c r="J622" s="252">
        <f>ROUND(I622*H622,2)</f>
        <v>0</v>
      </c>
      <c r="K622" s="248" t="s">
        <v>1</v>
      </c>
      <c r="L622" s="253"/>
      <c r="M622" s="254" t="s">
        <v>1</v>
      </c>
      <c r="N622" s="255" t="s">
        <v>43</v>
      </c>
      <c r="O622" s="72"/>
      <c r="P622" s="198">
        <f>O622*H622</f>
        <v>0</v>
      </c>
      <c r="Q622" s="198">
        <v>1.18E-2</v>
      </c>
      <c r="R622" s="198">
        <f>Q622*H622</f>
        <v>0.28036800000000001</v>
      </c>
      <c r="S622" s="198">
        <v>0</v>
      </c>
      <c r="T622" s="199">
        <f>S622*H622</f>
        <v>0</v>
      </c>
      <c r="U622" s="35"/>
      <c r="V622" s="35"/>
      <c r="W622" s="35"/>
      <c r="X622" s="35"/>
      <c r="Y622" s="35"/>
      <c r="Z622" s="35"/>
      <c r="AA622" s="35"/>
      <c r="AB622" s="35"/>
      <c r="AC622" s="35"/>
      <c r="AD622" s="35"/>
      <c r="AE622" s="35"/>
      <c r="AR622" s="200" t="s">
        <v>573</v>
      </c>
      <c r="AT622" s="200" t="s">
        <v>626</v>
      </c>
      <c r="AU622" s="200" t="s">
        <v>120</v>
      </c>
      <c r="AY622" s="18" t="s">
        <v>292</v>
      </c>
      <c r="BE622" s="201">
        <f>IF(N622="základní",J622,0)</f>
        <v>0</v>
      </c>
      <c r="BF622" s="201">
        <f>IF(N622="snížená",J622,0)</f>
        <v>0</v>
      </c>
      <c r="BG622" s="201">
        <f>IF(N622="zákl. přenesená",J622,0)</f>
        <v>0</v>
      </c>
      <c r="BH622" s="201">
        <f>IF(N622="sníž. přenesená",J622,0)</f>
        <v>0</v>
      </c>
      <c r="BI622" s="201">
        <f>IF(N622="nulová",J622,0)</f>
        <v>0</v>
      </c>
      <c r="BJ622" s="18" t="s">
        <v>120</v>
      </c>
      <c r="BK622" s="201">
        <f>ROUND(I622*H622,2)</f>
        <v>0</v>
      </c>
      <c r="BL622" s="18" t="s">
        <v>438</v>
      </c>
      <c r="BM622" s="200" t="s">
        <v>3680</v>
      </c>
    </row>
    <row r="623" spans="1:65" s="14" customFormat="1" ht="11.25">
      <c r="B623" s="213"/>
      <c r="C623" s="214"/>
      <c r="D623" s="204" t="s">
        <v>301</v>
      </c>
      <c r="E623" s="214"/>
      <c r="F623" s="216" t="s">
        <v>3681</v>
      </c>
      <c r="G623" s="214"/>
      <c r="H623" s="217">
        <v>23.76</v>
      </c>
      <c r="I623" s="218"/>
      <c r="J623" s="214"/>
      <c r="K623" s="214"/>
      <c r="L623" s="219"/>
      <c r="M623" s="220"/>
      <c r="N623" s="221"/>
      <c r="O623" s="221"/>
      <c r="P623" s="221"/>
      <c r="Q623" s="221"/>
      <c r="R623" s="221"/>
      <c r="S623" s="221"/>
      <c r="T623" s="222"/>
      <c r="AT623" s="223" t="s">
        <v>301</v>
      </c>
      <c r="AU623" s="223" t="s">
        <v>120</v>
      </c>
      <c r="AV623" s="14" t="s">
        <v>120</v>
      </c>
      <c r="AW623" s="14" t="s">
        <v>4</v>
      </c>
      <c r="AX623" s="14" t="s">
        <v>85</v>
      </c>
      <c r="AY623" s="223" t="s">
        <v>292</v>
      </c>
    </row>
    <row r="624" spans="1:65" s="2" customFormat="1" ht="24.2" customHeight="1">
      <c r="A624" s="35"/>
      <c r="B624" s="36"/>
      <c r="C624" s="246" t="s">
        <v>2131</v>
      </c>
      <c r="D624" s="246" t="s">
        <v>626</v>
      </c>
      <c r="E624" s="247" t="s">
        <v>3682</v>
      </c>
      <c r="F624" s="248" t="s">
        <v>3683</v>
      </c>
      <c r="G624" s="249" t="s">
        <v>297</v>
      </c>
      <c r="H624" s="250">
        <v>1760</v>
      </c>
      <c r="I624" s="251"/>
      <c r="J624" s="252">
        <f>ROUND(I624*H624,2)</f>
        <v>0</v>
      </c>
      <c r="K624" s="248" t="s">
        <v>1</v>
      </c>
      <c r="L624" s="253"/>
      <c r="M624" s="254" t="s">
        <v>1</v>
      </c>
      <c r="N624" s="255" t="s">
        <v>43</v>
      </c>
      <c r="O624" s="72"/>
      <c r="P624" s="198">
        <f>O624*H624</f>
        <v>0</v>
      </c>
      <c r="Q624" s="198">
        <v>7.6999999999999996E-4</v>
      </c>
      <c r="R624" s="198">
        <f>Q624*H624</f>
        <v>1.3552</v>
      </c>
      <c r="S624" s="198">
        <v>0</v>
      </c>
      <c r="T624" s="199">
        <f>S624*H624</f>
        <v>0</v>
      </c>
      <c r="U624" s="35"/>
      <c r="V624" s="35"/>
      <c r="W624" s="35"/>
      <c r="X624" s="35"/>
      <c r="Y624" s="35"/>
      <c r="Z624" s="35"/>
      <c r="AA624" s="35"/>
      <c r="AB624" s="35"/>
      <c r="AC624" s="35"/>
      <c r="AD624" s="35"/>
      <c r="AE624" s="35"/>
      <c r="AR624" s="200" t="s">
        <v>573</v>
      </c>
      <c r="AT624" s="200" t="s">
        <v>626</v>
      </c>
      <c r="AU624" s="200" t="s">
        <v>120</v>
      </c>
      <c r="AY624" s="18" t="s">
        <v>292</v>
      </c>
      <c r="BE624" s="201">
        <f>IF(N624="základní",J624,0)</f>
        <v>0</v>
      </c>
      <c r="BF624" s="201">
        <f>IF(N624="snížená",J624,0)</f>
        <v>0</v>
      </c>
      <c r="BG624" s="201">
        <f>IF(N624="zákl. přenesená",J624,0)</f>
        <v>0</v>
      </c>
      <c r="BH624" s="201">
        <f>IF(N624="sníž. přenesená",J624,0)</f>
        <v>0</v>
      </c>
      <c r="BI624" s="201">
        <f>IF(N624="nulová",J624,0)</f>
        <v>0</v>
      </c>
      <c r="BJ624" s="18" t="s">
        <v>120</v>
      </c>
      <c r="BK624" s="201">
        <f>ROUND(I624*H624,2)</f>
        <v>0</v>
      </c>
      <c r="BL624" s="18" t="s">
        <v>438</v>
      </c>
      <c r="BM624" s="200" t="s">
        <v>3684</v>
      </c>
    </row>
    <row r="625" spans="1:65" s="14" customFormat="1" ht="11.25">
      <c r="B625" s="213"/>
      <c r="C625" s="214"/>
      <c r="D625" s="204" t="s">
        <v>301</v>
      </c>
      <c r="E625" s="215" t="s">
        <v>1</v>
      </c>
      <c r="F625" s="216" t="s">
        <v>3685</v>
      </c>
      <c r="G625" s="214"/>
      <c r="H625" s="217">
        <v>1600</v>
      </c>
      <c r="I625" s="218"/>
      <c r="J625" s="214"/>
      <c r="K625" s="214"/>
      <c r="L625" s="219"/>
      <c r="M625" s="220"/>
      <c r="N625" s="221"/>
      <c r="O625" s="221"/>
      <c r="P625" s="221"/>
      <c r="Q625" s="221"/>
      <c r="R625" s="221"/>
      <c r="S625" s="221"/>
      <c r="T625" s="222"/>
      <c r="AT625" s="223" t="s">
        <v>301</v>
      </c>
      <c r="AU625" s="223" t="s">
        <v>120</v>
      </c>
      <c r="AV625" s="14" t="s">
        <v>120</v>
      </c>
      <c r="AW625" s="14" t="s">
        <v>32</v>
      </c>
      <c r="AX625" s="14" t="s">
        <v>85</v>
      </c>
      <c r="AY625" s="223" t="s">
        <v>292</v>
      </c>
    </row>
    <row r="626" spans="1:65" s="14" customFormat="1" ht="11.25">
      <c r="B626" s="213"/>
      <c r="C626" s="214"/>
      <c r="D626" s="204" t="s">
        <v>301</v>
      </c>
      <c r="E626" s="214"/>
      <c r="F626" s="216" t="s">
        <v>3686</v>
      </c>
      <c r="G626" s="214"/>
      <c r="H626" s="217">
        <v>1760</v>
      </c>
      <c r="I626" s="218"/>
      <c r="J626" s="214"/>
      <c r="K626" s="214"/>
      <c r="L626" s="219"/>
      <c r="M626" s="220"/>
      <c r="N626" s="221"/>
      <c r="O626" s="221"/>
      <c r="P626" s="221"/>
      <c r="Q626" s="221"/>
      <c r="R626" s="221"/>
      <c r="S626" s="221"/>
      <c r="T626" s="222"/>
      <c r="AT626" s="223" t="s">
        <v>301</v>
      </c>
      <c r="AU626" s="223" t="s">
        <v>120</v>
      </c>
      <c r="AV626" s="14" t="s">
        <v>120</v>
      </c>
      <c r="AW626" s="14" t="s">
        <v>4</v>
      </c>
      <c r="AX626" s="14" t="s">
        <v>85</v>
      </c>
      <c r="AY626" s="223" t="s">
        <v>292</v>
      </c>
    </row>
    <row r="627" spans="1:65" s="2" customFormat="1" ht="37.9" customHeight="1">
      <c r="A627" s="35"/>
      <c r="B627" s="36"/>
      <c r="C627" s="246" t="s">
        <v>2135</v>
      </c>
      <c r="D627" s="246" t="s">
        <v>626</v>
      </c>
      <c r="E627" s="247" t="s">
        <v>3687</v>
      </c>
      <c r="F627" s="248" t="s">
        <v>3688</v>
      </c>
      <c r="G627" s="249" t="s">
        <v>297</v>
      </c>
      <c r="H627" s="250">
        <v>268.62099999999998</v>
      </c>
      <c r="I627" s="251"/>
      <c r="J627" s="252">
        <f>ROUND(I627*H627,2)</f>
        <v>0</v>
      </c>
      <c r="K627" s="248" t="s">
        <v>1</v>
      </c>
      <c r="L627" s="253"/>
      <c r="M627" s="254" t="s">
        <v>1</v>
      </c>
      <c r="N627" s="255" t="s">
        <v>43</v>
      </c>
      <c r="O627" s="72"/>
      <c r="P627" s="198">
        <f>O627*H627</f>
        <v>0</v>
      </c>
      <c r="Q627" s="198">
        <v>7.6999999999999996E-4</v>
      </c>
      <c r="R627" s="198">
        <f>Q627*H627</f>
        <v>0.20683816999999999</v>
      </c>
      <c r="S627" s="198">
        <v>0</v>
      </c>
      <c r="T627" s="199">
        <f>S627*H627</f>
        <v>0</v>
      </c>
      <c r="U627" s="35"/>
      <c r="V627" s="35"/>
      <c r="W627" s="35"/>
      <c r="X627" s="35"/>
      <c r="Y627" s="35"/>
      <c r="Z627" s="35"/>
      <c r="AA627" s="35"/>
      <c r="AB627" s="35"/>
      <c r="AC627" s="35"/>
      <c r="AD627" s="35"/>
      <c r="AE627" s="35"/>
      <c r="AR627" s="200" t="s">
        <v>573</v>
      </c>
      <c r="AT627" s="200" t="s">
        <v>626</v>
      </c>
      <c r="AU627" s="200" t="s">
        <v>120</v>
      </c>
      <c r="AY627" s="18" t="s">
        <v>292</v>
      </c>
      <c r="BE627" s="201">
        <f>IF(N627="základní",J627,0)</f>
        <v>0</v>
      </c>
      <c r="BF627" s="201">
        <f>IF(N627="snížená",J627,0)</f>
        <v>0</v>
      </c>
      <c r="BG627" s="201">
        <f>IF(N627="zákl. přenesená",J627,0)</f>
        <v>0</v>
      </c>
      <c r="BH627" s="201">
        <f>IF(N627="sníž. přenesená",J627,0)</f>
        <v>0</v>
      </c>
      <c r="BI627" s="201">
        <f>IF(N627="nulová",J627,0)</f>
        <v>0</v>
      </c>
      <c r="BJ627" s="18" t="s">
        <v>120</v>
      </c>
      <c r="BK627" s="201">
        <f>ROUND(I627*H627,2)</f>
        <v>0</v>
      </c>
      <c r="BL627" s="18" t="s">
        <v>438</v>
      </c>
      <c r="BM627" s="200" t="s">
        <v>3689</v>
      </c>
    </row>
    <row r="628" spans="1:65" s="14" customFormat="1" ht="11.25">
      <c r="B628" s="213"/>
      <c r="C628" s="214"/>
      <c r="D628" s="204" t="s">
        <v>301</v>
      </c>
      <c r="E628" s="215" t="s">
        <v>1</v>
      </c>
      <c r="F628" s="216" t="s">
        <v>2919</v>
      </c>
      <c r="G628" s="214"/>
      <c r="H628" s="217">
        <v>197.32599999999999</v>
      </c>
      <c r="I628" s="218"/>
      <c r="J628" s="214"/>
      <c r="K628" s="214"/>
      <c r="L628" s="219"/>
      <c r="M628" s="220"/>
      <c r="N628" s="221"/>
      <c r="O628" s="221"/>
      <c r="P628" s="221"/>
      <c r="Q628" s="221"/>
      <c r="R628" s="221"/>
      <c r="S628" s="221"/>
      <c r="T628" s="222"/>
      <c r="AT628" s="223" t="s">
        <v>301</v>
      </c>
      <c r="AU628" s="223" t="s">
        <v>120</v>
      </c>
      <c r="AV628" s="14" t="s">
        <v>120</v>
      </c>
      <c r="AW628" s="14" t="s">
        <v>32</v>
      </c>
      <c r="AX628" s="14" t="s">
        <v>77</v>
      </c>
      <c r="AY628" s="223" t="s">
        <v>292</v>
      </c>
    </row>
    <row r="629" spans="1:65" s="14" customFormat="1" ht="11.25">
      <c r="B629" s="213"/>
      <c r="C629" s="214"/>
      <c r="D629" s="204" t="s">
        <v>301</v>
      </c>
      <c r="E629" s="215" t="s">
        <v>1</v>
      </c>
      <c r="F629" s="216" t="s">
        <v>2920</v>
      </c>
      <c r="G629" s="214"/>
      <c r="H629" s="217">
        <v>46.875</v>
      </c>
      <c r="I629" s="218"/>
      <c r="J629" s="214"/>
      <c r="K629" s="214"/>
      <c r="L629" s="219"/>
      <c r="M629" s="220"/>
      <c r="N629" s="221"/>
      <c r="O629" s="221"/>
      <c r="P629" s="221"/>
      <c r="Q629" s="221"/>
      <c r="R629" s="221"/>
      <c r="S629" s="221"/>
      <c r="T629" s="222"/>
      <c r="AT629" s="223" t="s">
        <v>301</v>
      </c>
      <c r="AU629" s="223" t="s">
        <v>120</v>
      </c>
      <c r="AV629" s="14" t="s">
        <v>120</v>
      </c>
      <c r="AW629" s="14" t="s">
        <v>32</v>
      </c>
      <c r="AX629" s="14" t="s">
        <v>77</v>
      </c>
      <c r="AY629" s="223" t="s">
        <v>292</v>
      </c>
    </row>
    <row r="630" spans="1:65" s="15" customFormat="1" ht="11.25">
      <c r="B630" s="224"/>
      <c r="C630" s="225"/>
      <c r="D630" s="204" t="s">
        <v>301</v>
      </c>
      <c r="E630" s="226" t="s">
        <v>1</v>
      </c>
      <c r="F630" s="227" t="s">
        <v>304</v>
      </c>
      <c r="G630" s="225"/>
      <c r="H630" s="228">
        <v>244.20099999999999</v>
      </c>
      <c r="I630" s="229"/>
      <c r="J630" s="225"/>
      <c r="K630" s="225"/>
      <c r="L630" s="230"/>
      <c r="M630" s="231"/>
      <c r="N630" s="232"/>
      <c r="O630" s="232"/>
      <c r="P630" s="232"/>
      <c r="Q630" s="232"/>
      <c r="R630" s="232"/>
      <c r="S630" s="232"/>
      <c r="T630" s="233"/>
      <c r="AT630" s="234" t="s">
        <v>301</v>
      </c>
      <c r="AU630" s="234" t="s">
        <v>120</v>
      </c>
      <c r="AV630" s="15" t="s">
        <v>299</v>
      </c>
      <c r="AW630" s="15" t="s">
        <v>32</v>
      </c>
      <c r="AX630" s="15" t="s">
        <v>85</v>
      </c>
      <c r="AY630" s="234" t="s">
        <v>292</v>
      </c>
    </row>
    <row r="631" spans="1:65" s="14" customFormat="1" ht="11.25">
      <c r="B631" s="213"/>
      <c r="C631" s="214"/>
      <c r="D631" s="204" t="s">
        <v>301</v>
      </c>
      <c r="E631" s="214"/>
      <c r="F631" s="216" t="s">
        <v>3690</v>
      </c>
      <c r="G631" s="214"/>
      <c r="H631" s="217">
        <v>268.62099999999998</v>
      </c>
      <c r="I631" s="218"/>
      <c r="J631" s="214"/>
      <c r="K631" s="214"/>
      <c r="L631" s="219"/>
      <c r="M631" s="220"/>
      <c r="N631" s="221"/>
      <c r="O631" s="221"/>
      <c r="P631" s="221"/>
      <c r="Q631" s="221"/>
      <c r="R631" s="221"/>
      <c r="S631" s="221"/>
      <c r="T631" s="222"/>
      <c r="AT631" s="223" t="s">
        <v>301</v>
      </c>
      <c r="AU631" s="223" t="s">
        <v>120</v>
      </c>
      <c r="AV631" s="14" t="s">
        <v>120</v>
      </c>
      <c r="AW631" s="14" t="s">
        <v>4</v>
      </c>
      <c r="AX631" s="14" t="s">
        <v>85</v>
      </c>
      <c r="AY631" s="223" t="s">
        <v>292</v>
      </c>
    </row>
    <row r="632" spans="1:65" s="2" customFormat="1" ht="55.5" customHeight="1">
      <c r="A632" s="35"/>
      <c r="B632" s="36"/>
      <c r="C632" s="189" t="s">
        <v>2139</v>
      </c>
      <c r="D632" s="189" t="s">
        <v>294</v>
      </c>
      <c r="E632" s="190" t="s">
        <v>3691</v>
      </c>
      <c r="F632" s="191" t="s">
        <v>3692</v>
      </c>
      <c r="G632" s="192" t="s">
        <v>297</v>
      </c>
      <c r="H632" s="193">
        <v>517.67200000000003</v>
      </c>
      <c r="I632" s="194"/>
      <c r="J632" s="195">
        <f>ROUND(I632*H632,2)</f>
        <v>0</v>
      </c>
      <c r="K632" s="191" t="s">
        <v>1</v>
      </c>
      <c r="L632" s="40"/>
      <c r="M632" s="196" t="s">
        <v>1</v>
      </c>
      <c r="N632" s="197" t="s">
        <v>43</v>
      </c>
      <c r="O632" s="72"/>
      <c r="P632" s="198">
        <f>O632*H632</f>
        <v>0</v>
      </c>
      <c r="Q632" s="198">
        <v>5.0000000000000001E-3</v>
      </c>
      <c r="R632" s="198">
        <f>Q632*H632</f>
        <v>2.5883600000000002</v>
      </c>
      <c r="S632" s="198">
        <v>0</v>
      </c>
      <c r="T632" s="199">
        <f>S632*H632</f>
        <v>0</v>
      </c>
      <c r="U632" s="35"/>
      <c r="V632" s="35"/>
      <c r="W632" s="35"/>
      <c r="X632" s="35"/>
      <c r="Y632" s="35"/>
      <c r="Z632" s="35"/>
      <c r="AA632" s="35"/>
      <c r="AB632" s="35"/>
      <c r="AC632" s="35"/>
      <c r="AD632" s="35"/>
      <c r="AE632" s="35"/>
      <c r="AR632" s="200" t="s">
        <v>438</v>
      </c>
      <c r="AT632" s="200" t="s">
        <v>294</v>
      </c>
      <c r="AU632" s="200" t="s">
        <v>120</v>
      </c>
      <c r="AY632" s="18" t="s">
        <v>292</v>
      </c>
      <c r="BE632" s="201">
        <f>IF(N632="základní",J632,0)</f>
        <v>0</v>
      </c>
      <c r="BF632" s="201">
        <f>IF(N632="snížená",J632,0)</f>
        <v>0</v>
      </c>
      <c r="BG632" s="201">
        <f>IF(N632="zákl. přenesená",J632,0)</f>
        <v>0</v>
      </c>
      <c r="BH632" s="201">
        <f>IF(N632="sníž. přenesená",J632,0)</f>
        <v>0</v>
      </c>
      <c r="BI632" s="201">
        <f>IF(N632="nulová",J632,0)</f>
        <v>0</v>
      </c>
      <c r="BJ632" s="18" t="s">
        <v>120</v>
      </c>
      <c r="BK632" s="201">
        <f>ROUND(I632*H632,2)</f>
        <v>0</v>
      </c>
      <c r="BL632" s="18" t="s">
        <v>438</v>
      </c>
      <c r="BM632" s="200" t="s">
        <v>3693</v>
      </c>
    </row>
    <row r="633" spans="1:65" s="14" customFormat="1" ht="33.75">
      <c r="B633" s="213"/>
      <c r="C633" s="214"/>
      <c r="D633" s="204" t="s">
        <v>301</v>
      </c>
      <c r="E633" s="215" t="s">
        <v>1</v>
      </c>
      <c r="F633" s="216" t="s">
        <v>3254</v>
      </c>
      <c r="G633" s="214"/>
      <c r="H633" s="217">
        <v>100.806</v>
      </c>
      <c r="I633" s="218"/>
      <c r="J633" s="214"/>
      <c r="K633" s="214"/>
      <c r="L633" s="219"/>
      <c r="M633" s="220"/>
      <c r="N633" s="221"/>
      <c r="O633" s="221"/>
      <c r="P633" s="221"/>
      <c r="Q633" s="221"/>
      <c r="R633" s="221"/>
      <c r="S633" s="221"/>
      <c r="T633" s="222"/>
      <c r="AT633" s="223" t="s">
        <v>301</v>
      </c>
      <c r="AU633" s="223" t="s">
        <v>120</v>
      </c>
      <c r="AV633" s="14" t="s">
        <v>120</v>
      </c>
      <c r="AW633" s="14" t="s">
        <v>32</v>
      </c>
      <c r="AX633" s="14" t="s">
        <v>77</v>
      </c>
      <c r="AY633" s="223" t="s">
        <v>292</v>
      </c>
    </row>
    <row r="634" spans="1:65" s="14" customFormat="1" ht="45">
      <c r="B634" s="213"/>
      <c r="C634" s="214"/>
      <c r="D634" s="204" t="s">
        <v>301</v>
      </c>
      <c r="E634" s="215" t="s">
        <v>1</v>
      </c>
      <c r="F634" s="216" t="s">
        <v>3255</v>
      </c>
      <c r="G634" s="214"/>
      <c r="H634" s="217">
        <v>416.86599999999999</v>
      </c>
      <c r="I634" s="218"/>
      <c r="J634" s="214"/>
      <c r="K634" s="214"/>
      <c r="L634" s="219"/>
      <c r="M634" s="220"/>
      <c r="N634" s="221"/>
      <c r="O634" s="221"/>
      <c r="P634" s="221"/>
      <c r="Q634" s="221"/>
      <c r="R634" s="221"/>
      <c r="S634" s="221"/>
      <c r="T634" s="222"/>
      <c r="AT634" s="223" t="s">
        <v>301</v>
      </c>
      <c r="AU634" s="223" t="s">
        <v>120</v>
      </c>
      <c r="AV634" s="14" t="s">
        <v>120</v>
      </c>
      <c r="AW634" s="14" t="s">
        <v>32</v>
      </c>
      <c r="AX634" s="14" t="s">
        <v>77</v>
      </c>
      <c r="AY634" s="223" t="s">
        <v>292</v>
      </c>
    </row>
    <row r="635" spans="1:65" s="15" customFormat="1" ht="11.25">
      <c r="B635" s="224"/>
      <c r="C635" s="225"/>
      <c r="D635" s="204" t="s">
        <v>301</v>
      </c>
      <c r="E635" s="226" t="s">
        <v>1</v>
      </c>
      <c r="F635" s="227" t="s">
        <v>304</v>
      </c>
      <c r="G635" s="225"/>
      <c r="H635" s="228">
        <v>517.67200000000003</v>
      </c>
      <c r="I635" s="229"/>
      <c r="J635" s="225"/>
      <c r="K635" s="225"/>
      <c r="L635" s="230"/>
      <c r="M635" s="231"/>
      <c r="N635" s="232"/>
      <c r="O635" s="232"/>
      <c r="P635" s="232"/>
      <c r="Q635" s="232"/>
      <c r="R635" s="232"/>
      <c r="S635" s="232"/>
      <c r="T635" s="233"/>
      <c r="AT635" s="234" t="s">
        <v>301</v>
      </c>
      <c r="AU635" s="234" t="s">
        <v>120</v>
      </c>
      <c r="AV635" s="15" t="s">
        <v>299</v>
      </c>
      <c r="AW635" s="15" t="s">
        <v>32</v>
      </c>
      <c r="AX635" s="15" t="s">
        <v>85</v>
      </c>
      <c r="AY635" s="234" t="s">
        <v>292</v>
      </c>
    </row>
    <row r="636" spans="1:65" s="2" customFormat="1" ht="37.9" customHeight="1">
      <c r="A636" s="35"/>
      <c r="B636" s="36"/>
      <c r="C636" s="246" t="s">
        <v>2146</v>
      </c>
      <c r="D636" s="246" t="s">
        <v>626</v>
      </c>
      <c r="E636" s="247" t="s">
        <v>3694</v>
      </c>
      <c r="F636" s="248" t="s">
        <v>3695</v>
      </c>
      <c r="G636" s="249" t="s">
        <v>297</v>
      </c>
      <c r="H636" s="250">
        <v>595.32299999999998</v>
      </c>
      <c r="I636" s="251"/>
      <c r="J636" s="252">
        <f>ROUND(I636*H636,2)</f>
        <v>0</v>
      </c>
      <c r="K636" s="248" t="s">
        <v>1</v>
      </c>
      <c r="L636" s="253"/>
      <c r="M636" s="254" t="s">
        <v>1</v>
      </c>
      <c r="N636" s="255" t="s">
        <v>43</v>
      </c>
      <c r="O636" s="72"/>
      <c r="P636" s="198">
        <f>O636*H636</f>
        <v>0</v>
      </c>
      <c r="Q636" s="198">
        <v>5.0000000000000001E-4</v>
      </c>
      <c r="R636" s="198">
        <f>Q636*H636</f>
        <v>0.29766150000000002</v>
      </c>
      <c r="S636" s="198">
        <v>0</v>
      </c>
      <c r="T636" s="199">
        <f>S636*H636</f>
        <v>0</v>
      </c>
      <c r="U636" s="35"/>
      <c r="V636" s="35"/>
      <c r="W636" s="35"/>
      <c r="X636" s="35"/>
      <c r="Y636" s="35"/>
      <c r="Z636" s="35"/>
      <c r="AA636" s="35"/>
      <c r="AB636" s="35"/>
      <c r="AC636" s="35"/>
      <c r="AD636" s="35"/>
      <c r="AE636" s="35"/>
      <c r="AR636" s="200" t="s">
        <v>573</v>
      </c>
      <c r="AT636" s="200" t="s">
        <v>626</v>
      </c>
      <c r="AU636" s="200" t="s">
        <v>120</v>
      </c>
      <c r="AY636" s="18" t="s">
        <v>292</v>
      </c>
      <c r="BE636" s="201">
        <f>IF(N636="základní",J636,0)</f>
        <v>0</v>
      </c>
      <c r="BF636" s="201">
        <f>IF(N636="snížená",J636,0)</f>
        <v>0</v>
      </c>
      <c r="BG636" s="201">
        <f>IF(N636="zákl. přenesená",J636,0)</f>
        <v>0</v>
      </c>
      <c r="BH636" s="201">
        <f>IF(N636="sníž. přenesená",J636,0)</f>
        <v>0</v>
      </c>
      <c r="BI636" s="201">
        <f>IF(N636="nulová",J636,0)</f>
        <v>0</v>
      </c>
      <c r="BJ636" s="18" t="s">
        <v>120</v>
      </c>
      <c r="BK636" s="201">
        <f>ROUND(I636*H636,2)</f>
        <v>0</v>
      </c>
      <c r="BL636" s="18" t="s">
        <v>438</v>
      </c>
      <c r="BM636" s="200" t="s">
        <v>3696</v>
      </c>
    </row>
    <row r="637" spans="1:65" s="14" customFormat="1" ht="11.25">
      <c r="B637" s="213"/>
      <c r="C637" s="214"/>
      <c r="D637" s="204" t="s">
        <v>301</v>
      </c>
      <c r="E637" s="214"/>
      <c r="F637" s="216" t="s">
        <v>3697</v>
      </c>
      <c r="G637" s="214"/>
      <c r="H637" s="217">
        <v>595.32299999999998</v>
      </c>
      <c r="I637" s="218"/>
      <c r="J637" s="214"/>
      <c r="K637" s="214"/>
      <c r="L637" s="219"/>
      <c r="M637" s="220"/>
      <c r="N637" s="221"/>
      <c r="O637" s="221"/>
      <c r="P637" s="221"/>
      <c r="Q637" s="221"/>
      <c r="R637" s="221"/>
      <c r="S637" s="221"/>
      <c r="T637" s="222"/>
      <c r="AT637" s="223" t="s">
        <v>301</v>
      </c>
      <c r="AU637" s="223" t="s">
        <v>120</v>
      </c>
      <c r="AV637" s="14" t="s">
        <v>120</v>
      </c>
      <c r="AW637" s="14" t="s">
        <v>4</v>
      </c>
      <c r="AX637" s="14" t="s">
        <v>85</v>
      </c>
      <c r="AY637" s="223" t="s">
        <v>292</v>
      </c>
    </row>
    <row r="638" spans="1:65" s="2" customFormat="1" ht="24.2" customHeight="1">
      <c r="A638" s="35"/>
      <c r="B638" s="36"/>
      <c r="C638" s="189" t="s">
        <v>2152</v>
      </c>
      <c r="D638" s="189" t="s">
        <v>294</v>
      </c>
      <c r="E638" s="190" t="s">
        <v>3698</v>
      </c>
      <c r="F638" s="191" t="s">
        <v>3699</v>
      </c>
      <c r="G638" s="192" t="s">
        <v>297</v>
      </c>
      <c r="H638" s="193">
        <v>1327.4760000000001</v>
      </c>
      <c r="I638" s="194"/>
      <c r="J638" s="195">
        <f>ROUND(I638*H638,2)</f>
        <v>0</v>
      </c>
      <c r="K638" s="191" t="s">
        <v>1</v>
      </c>
      <c r="L638" s="40"/>
      <c r="M638" s="196" t="s">
        <v>1</v>
      </c>
      <c r="N638" s="197" t="s">
        <v>43</v>
      </c>
      <c r="O638" s="72"/>
      <c r="P638" s="198">
        <f>O638*H638</f>
        <v>0</v>
      </c>
      <c r="Q638" s="198">
        <v>0</v>
      </c>
      <c r="R638" s="198">
        <f>Q638*H638</f>
        <v>0</v>
      </c>
      <c r="S638" s="198">
        <v>0</v>
      </c>
      <c r="T638" s="199">
        <f>S638*H638</f>
        <v>0</v>
      </c>
      <c r="U638" s="35"/>
      <c r="V638" s="35"/>
      <c r="W638" s="35"/>
      <c r="X638" s="35"/>
      <c r="Y638" s="35"/>
      <c r="Z638" s="35"/>
      <c r="AA638" s="35"/>
      <c r="AB638" s="35"/>
      <c r="AC638" s="35"/>
      <c r="AD638" s="35"/>
      <c r="AE638" s="35"/>
      <c r="AR638" s="200" t="s">
        <v>438</v>
      </c>
      <c r="AT638" s="200" t="s">
        <v>294</v>
      </c>
      <c r="AU638" s="200" t="s">
        <v>120</v>
      </c>
      <c r="AY638" s="18" t="s">
        <v>292</v>
      </c>
      <c r="BE638" s="201">
        <f>IF(N638="základní",J638,0)</f>
        <v>0</v>
      </c>
      <c r="BF638" s="201">
        <f>IF(N638="snížená",J638,0)</f>
        <v>0</v>
      </c>
      <c r="BG638" s="201">
        <f>IF(N638="zákl. přenesená",J638,0)</f>
        <v>0</v>
      </c>
      <c r="BH638" s="201">
        <f>IF(N638="sníž. přenesená",J638,0)</f>
        <v>0</v>
      </c>
      <c r="BI638" s="201">
        <f>IF(N638="nulová",J638,0)</f>
        <v>0</v>
      </c>
      <c r="BJ638" s="18" t="s">
        <v>120</v>
      </c>
      <c r="BK638" s="201">
        <f>ROUND(I638*H638,2)</f>
        <v>0</v>
      </c>
      <c r="BL638" s="18" t="s">
        <v>438</v>
      </c>
      <c r="BM638" s="200" t="s">
        <v>3700</v>
      </c>
    </row>
    <row r="639" spans="1:65" s="14" customFormat="1" ht="11.25">
      <c r="B639" s="213"/>
      <c r="C639" s="214"/>
      <c r="D639" s="204" t="s">
        <v>301</v>
      </c>
      <c r="E639" s="215" t="s">
        <v>1</v>
      </c>
      <c r="F639" s="216" t="s">
        <v>3701</v>
      </c>
      <c r="G639" s="214"/>
      <c r="H639" s="217">
        <v>1327.4760000000001</v>
      </c>
      <c r="I639" s="218"/>
      <c r="J639" s="214"/>
      <c r="K639" s="214"/>
      <c r="L639" s="219"/>
      <c r="M639" s="220"/>
      <c r="N639" s="221"/>
      <c r="O639" s="221"/>
      <c r="P639" s="221"/>
      <c r="Q639" s="221"/>
      <c r="R639" s="221"/>
      <c r="S639" s="221"/>
      <c r="T639" s="222"/>
      <c r="AT639" s="223" t="s">
        <v>301</v>
      </c>
      <c r="AU639" s="223" t="s">
        <v>120</v>
      </c>
      <c r="AV639" s="14" t="s">
        <v>120</v>
      </c>
      <c r="AW639" s="14" t="s">
        <v>32</v>
      </c>
      <c r="AX639" s="14" t="s">
        <v>85</v>
      </c>
      <c r="AY639" s="223" t="s">
        <v>292</v>
      </c>
    </row>
    <row r="640" spans="1:65" s="2" customFormat="1" ht="21.75" customHeight="1">
      <c r="A640" s="35"/>
      <c r="B640" s="36"/>
      <c r="C640" s="189" t="s">
        <v>2158</v>
      </c>
      <c r="D640" s="189" t="s">
        <v>294</v>
      </c>
      <c r="E640" s="190" t="s">
        <v>3702</v>
      </c>
      <c r="F640" s="191" t="s">
        <v>3703</v>
      </c>
      <c r="G640" s="192" t="s">
        <v>2985</v>
      </c>
      <c r="H640" s="193">
        <v>1</v>
      </c>
      <c r="I640" s="194"/>
      <c r="J640" s="195">
        <f>ROUND(I640*H640,2)</f>
        <v>0</v>
      </c>
      <c r="K640" s="191" t="s">
        <v>1</v>
      </c>
      <c r="L640" s="40"/>
      <c r="M640" s="196" t="s">
        <v>1</v>
      </c>
      <c r="N640" s="197" t="s">
        <v>43</v>
      </c>
      <c r="O640" s="72"/>
      <c r="P640" s="198">
        <f>O640*H640</f>
        <v>0</v>
      </c>
      <c r="Q640" s="198">
        <v>0</v>
      </c>
      <c r="R640" s="198">
        <f>Q640*H640</f>
        <v>0</v>
      </c>
      <c r="S640" s="198">
        <v>0</v>
      </c>
      <c r="T640" s="199">
        <f>S640*H640</f>
        <v>0</v>
      </c>
      <c r="U640" s="35"/>
      <c r="V640" s="35"/>
      <c r="W640" s="35"/>
      <c r="X640" s="35"/>
      <c r="Y640" s="35"/>
      <c r="Z640" s="35"/>
      <c r="AA640" s="35"/>
      <c r="AB640" s="35"/>
      <c r="AC640" s="35"/>
      <c r="AD640" s="35"/>
      <c r="AE640" s="35"/>
      <c r="AR640" s="200" t="s">
        <v>438</v>
      </c>
      <c r="AT640" s="200" t="s">
        <v>294</v>
      </c>
      <c r="AU640" s="200" t="s">
        <v>120</v>
      </c>
      <c r="AY640" s="18" t="s">
        <v>292</v>
      </c>
      <c r="BE640" s="201">
        <f>IF(N640="základní",J640,0)</f>
        <v>0</v>
      </c>
      <c r="BF640" s="201">
        <f>IF(N640="snížená",J640,0)</f>
        <v>0</v>
      </c>
      <c r="BG640" s="201">
        <f>IF(N640="zákl. přenesená",J640,0)</f>
        <v>0</v>
      </c>
      <c r="BH640" s="201">
        <f>IF(N640="sníž. přenesená",J640,0)</f>
        <v>0</v>
      </c>
      <c r="BI640" s="201">
        <f>IF(N640="nulová",J640,0)</f>
        <v>0</v>
      </c>
      <c r="BJ640" s="18" t="s">
        <v>120</v>
      </c>
      <c r="BK640" s="201">
        <f>ROUND(I640*H640,2)</f>
        <v>0</v>
      </c>
      <c r="BL640" s="18" t="s">
        <v>438</v>
      </c>
      <c r="BM640" s="200" t="s">
        <v>3704</v>
      </c>
    </row>
    <row r="641" spans="1:65" s="2" customFormat="1" ht="37.9" customHeight="1">
      <c r="A641" s="35"/>
      <c r="B641" s="36"/>
      <c r="C641" s="189" t="s">
        <v>2164</v>
      </c>
      <c r="D641" s="189" t="s">
        <v>294</v>
      </c>
      <c r="E641" s="190" t="s">
        <v>3705</v>
      </c>
      <c r="F641" s="191" t="s">
        <v>3706</v>
      </c>
      <c r="G641" s="192" t="s">
        <v>2985</v>
      </c>
      <c r="H641" s="193">
        <v>1</v>
      </c>
      <c r="I641" s="194"/>
      <c r="J641" s="195">
        <f>ROUND(I641*H641,2)</f>
        <v>0</v>
      </c>
      <c r="K641" s="191" t="s">
        <v>1</v>
      </c>
      <c r="L641" s="40"/>
      <c r="M641" s="256" t="s">
        <v>1</v>
      </c>
      <c r="N641" s="257" t="s">
        <v>43</v>
      </c>
      <c r="O641" s="258"/>
      <c r="P641" s="259">
        <f>O641*H641</f>
        <v>0</v>
      </c>
      <c r="Q641" s="259">
        <v>0</v>
      </c>
      <c r="R641" s="259">
        <f>Q641*H641</f>
        <v>0</v>
      </c>
      <c r="S641" s="259">
        <v>0</v>
      </c>
      <c r="T641" s="260">
        <f>S641*H641</f>
        <v>0</v>
      </c>
      <c r="U641" s="35"/>
      <c r="V641" s="35"/>
      <c r="W641" s="35"/>
      <c r="X641" s="35"/>
      <c r="Y641" s="35"/>
      <c r="Z641" s="35"/>
      <c r="AA641" s="35"/>
      <c r="AB641" s="35"/>
      <c r="AC641" s="35"/>
      <c r="AD641" s="35"/>
      <c r="AE641" s="35"/>
      <c r="AR641" s="200" t="s">
        <v>438</v>
      </c>
      <c r="AT641" s="200" t="s">
        <v>294</v>
      </c>
      <c r="AU641" s="200" t="s">
        <v>120</v>
      </c>
      <c r="AY641" s="18" t="s">
        <v>292</v>
      </c>
      <c r="BE641" s="201">
        <f>IF(N641="základní",J641,0)</f>
        <v>0</v>
      </c>
      <c r="BF641" s="201">
        <f>IF(N641="snížená",J641,0)</f>
        <v>0</v>
      </c>
      <c r="BG641" s="201">
        <f>IF(N641="zákl. přenesená",J641,0)</f>
        <v>0</v>
      </c>
      <c r="BH641" s="201">
        <f>IF(N641="sníž. přenesená",J641,0)</f>
        <v>0</v>
      </c>
      <c r="BI641" s="201">
        <f>IF(N641="nulová",J641,0)</f>
        <v>0</v>
      </c>
      <c r="BJ641" s="18" t="s">
        <v>120</v>
      </c>
      <c r="BK641" s="201">
        <f>ROUND(I641*H641,2)</f>
        <v>0</v>
      </c>
      <c r="BL641" s="18" t="s">
        <v>438</v>
      </c>
      <c r="BM641" s="200" t="s">
        <v>3707</v>
      </c>
    </row>
    <row r="642" spans="1:65" s="2" customFormat="1" ht="6.95" customHeight="1">
      <c r="A642" s="35"/>
      <c r="B642" s="55"/>
      <c r="C642" s="56"/>
      <c r="D642" s="56"/>
      <c r="E642" s="56"/>
      <c r="F642" s="56"/>
      <c r="G642" s="56"/>
      <c r="H642" s="56"/>
      <c r="I642" s="56"/>
      <c r="J642" s="56"/>
      <c r="K642" s="56"/>
      <c r="L642" s="40"/>
      <c r="M642" s="35"/>
      <c r="O642" s="35"/>
      <c r="P642" s="35"/>
      <c r="Q642" s="35"/>
      <c r="R642" s="35"/>
      <c r="S642" s="35"/>
      <c r="T642" s="35"/>
      <c r="U642" s="35"/>
      <c r="V642" s="35"/>
      <c r="W642" s="35"/>
      <c r="X642" s="35"/>
      <c r="Y642" s="35"/>
      <c r="Z642" s="35"/>
      <c r="AA642" s="35"/>
      <c r="AB642" s="35"/>
      <c r="AC642" s="35"/>
      <c r="AD642" s="35"/>
      <c r="AE642" s="35"/>
    </row>
  </sheetData>
  <sheetProtection algorithmName="SHA-512" hashValue="AgDzRi37T5UCUZ5TjeU2CfUvTL8z1vw67u2tfhlJdIOS8PWU/sdSFMDQoF0/uO0LozNBQP3MlW2o3fAuh3gpVA==" saltValue="5tA2vA8r7SteuwVFZ4CtkXJ2NC0+vbNINkFHO36LjxnLi/ELEesfdUW1pD7NiQmjOYX5GEsCO+QoXb44/7WZfQ==" spinCount="100000" sheet="1" objects="1" scenarios="1" formatColumns="0" formatRows="0" autoFilter="0"/>
  <autoFilter ref="C127:K641" xr:uid="{00000000-0009-0000-0000-000002000000}"/>
  <mergeCells count="9">
    <mergeCell ref="E87:H87"/>
    <mergeCell ref="E118:H118"/>
    <mergeCell ref="E120:H120"/>
    <mergeCell ref="L2:V2"/>
    <mergeCell ref="E7:H7"/>
    <mergeCell ref="E9:H9"/>
    <mergeCell ref="E18:H18"/>
    <mergeCell ref="E27:H27"/>
    <mergeCell ref="E85:H85"/>
  </mergeCell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2:BM299"/>
  <sheetViews>
    <sheetView showGridLines="0" workbookViewId="0"/>
  </sheetViews>
  <sheetFormatPr defaultRowHeight="15"/>
  <cols>
    <col min="1" max="1" width="8.33203125" style="1" customWidth="1"/>
    <col min="2" max="2" width="1.1640625" style="1" customWidth="1"/>
    <col min="3" max="3" width="4.1640625" style="1" customWidth="1"/>
    <col min="4" max="4" width="4.33203125" style="1" customWidth="1"/>
    <col min="5" max="5" width="17.1640625" style="1" customWidth="1"/>
    <col min="6" max="6" width="50.83203125" style="1" customWidth="1"/>
    <col min="7" max="7" width="7.5" style="1" customWidth="1"/>
    <col min="8" max="8" width="14" style="1" customWidth="1"/>
    <col min="9" max="9" width="15.83203125" style="1" customWidth="1"/>
    <col min="10" max="11" width="22.33203125" style="1" customWidth="1"/>
    <col min="12" max="12" width="9.33203125" style="1" customWidth="1"/>
    <col min="13" max="13" width="10.83203125" style="1" hidden="1" customWidth="1"/>
    <col min="14" max="14" width="9.33203125" style="1" hidden="1"/>
    <col min="15" max="20" width="14.1640625" style="1" hidden="1" customWidth="1"/>
    <col min="21" max="21" width="16.33203125" style="1" hidden="1" customWidth="1"/>
    <col min="22" max="22" width="12.33203125" style="1" customWidth="1"/>
    <col min="23" max="23" width="16.33203125" style="1" customWidth="1"/>
    <col min="24" max="24" width="12.33203125" style="1" customWidth="1"/>
    <col min="25" max="25" width="15" style="1" customWidth="1"/>
    <col min="26" max="26" width="11" style="1" customWidth="1"/>
    <col min="27" max="27" width="15" style="1" customWidth="1"/>
    <col min="28" max="28" width="16.33203125" style="1" customWidth="1"/>
    <col min="29" max="29" width="11" style="1" customWidth="1"/>
    <col min="30" max="30" width="15" style="1" customWidth="1"/>
    <col min="31" max="31" width="16.33203125" style="1" customWidth="1"/>
    <col min="44" max="65" width="9.33203125" style="1" hidden="1"/>
  </cols>
  <sheetData>
    <row r="2" spans="1:46" s="1" customFormat="1" ht="36.950000000000003" customHeight="1">
      <c r="L2" s="321"/>
      <c r="M2" s="321"/>
      <c r="N2" s="321"/>
      <c r="O2" s="321"/>
      <c r="P2" s="321"/>
      <c r="Q2" s="321"/>
      <c r="R2" s="321"/>
      <c r="S2" s="321"/>
      <c r="T2" s="321"/>
      <c r="U2" s="321"/>
      <c r="V2" s="321"/>
      <c r="AT2" s="18" t="s">
        <v>92</v>
      </c>
    </row>
    <row r="3" spans="1:46" s="1" customFormat="1" ht="6.95" customHeight="1">
      <c r="B3" s="110"/>
      <c r="C3" s="111"/>
      <c r="D3" s="111"/>
      <c r="E3" s="111"/>
      <c r="F3" s="111"/>
      <c r="G3" s="111"/>
      <c r="H3" s="111"/>
      <c r="I3" s="111"/>
      <c r="J3" s="111"/>
      <c r="K3" s="111"/>
      <c r="L3" s="21"/>
      <c r="AT3" s="18" t="s">
        <v>85</v>
      </c>
    </row>
    <row r="4" spans="1:46" s="1" customFormat="1" ht="24.95" customHeight="1">
      <c r="B4" s="21"/>
      <c r="D4" s="112" t="s">
        <v>166</v>
      </c>
      <c r="L4" s="21"/>
      <c r="M4" s="113" t="s">
        <v>10</v>
      </c>
      <c r="AT4" s="18" t="s">
        <v>4</v>
      </c>
    </row>
    <row r="5" spans="1:46" s="1" customFormat="1" ht="6.95" customHeight="1">
      <c r="B5" s="21"/>
      <c r="L5" s="21"/>
    </row>
    <row r="6" spans="1:46" s="1" customFormat="1" ht="12" customHeight="1">
      <c r="B6" s="21"/>
      <c r="D6" s="114" t="s">
        <v>16</v>
      </c>
      <c r="L6" s="21"/>
    </row>
    <row r="7" spans="1:46" s="1" customFormat="1" ht="16.5" customHeight="1">
      <c r="B7" s="21"/>
      <c r="E7" s="322" t="str">
        <f>'Rekapitulace stavby'!K6</f>
        <v>Domov pro seniory, Nový Bydžov</v>
      </c>
      <c r="F7" s="323"/>
      <c r="G7" s="323"/>
      <c r="H7" s="323"/>
      <c r="L7" s="21"/>
    </row>
    <row r="8" spans="1:46" s="2" customFormat="1" ht="12" customHeight="1">
      <c r="A8" s="35"/>
      <c r="B8" s="40"/>
      <c r="C8" s="35"/>
      <c r="D8" s="114" t="s">
        <v>179</v>
      </c>
      <c r="E8" s="35"/>
      <c r="F8" s="35"/>
      <c r="G8" s="35"/>
      <c r="H8" s="35"/>
      <c r="I8" s="35"/>
      <c r="J8" s="35"/>
      <c r="K8" s="35"/>
      <c r="L8" s="52"/>
      <c r="S8" s="35"/>
      <c r="T8" s="35"/>
      <c r="U8" s="35"/>
      <c r="V8" s="35"/>
      <c r="W8" s="35"/>
      <c r="X8" s="35"/>
      <c r="Y8" s="35"/>
      <c r="Z8" s="35"/>
      <c r="AA8" s="35"/>
      <c r="AB8" s="35"/>
      <c r="AC8" s="35"/>
      <c r="AD8" s="35"/>
      <c r="AE8" s="35"/>
    </row>
    <row r="9" spans="1:46" s="2" customFormat="1" ht="30" customHeight="1">
      <c r="A9" s="35"/>
      <c r="B9" s="40"/>
      <c r="C9" s="35"/>
      <c r="D9" s="35"/>
      <c r="E9" s="324" t="s">
        <v>3708</v>
      </c>
      <c r="F9" s="325"/>
      <c r="G9" s="325"/>
      <c r="H9" s="325"/>
      <c r="I9" s="35"/>
      <c r="J9" s="35"/>
      <c r="K9" s="35"/>
      <c r="L9" s="52"/>
      <c r="S9" s="35"/>
      <c r="T9" s="35"/>
      <c r="U9" s="35"/>
      <c r="V9" s="35"/>
      <c r="W9" s="35"/>
      <c r="X9" s="35"/>
      <c r="Y9" s="35"/>
      <c r="Z9" s="35"/>
      <c r="AA9" s="35"/>
      <c r="AB9" s="35"/>
      <c r="AC9" s="35"/>
      <c r="AD9" s="35"/>
      <c r="AE9" s="35"/>
    </row>
    <row r="10" spans="1:46" s="2" customFormat="1" ht="11.25">
      <c r="A10" s="35"/>
      <c r="B10" s="40"/>
      <c r="C10" s="35"/>
      <c r="D10" s="35"/>
      <c r="E10" s="35"/>
      <c r="F10" s="35"/>
      <c r="G10" s="35"/>
      <c r="H10" s="35"/>
      <c r="I10" s="35"/>
      <c r="J10" s="35"/>
      <c r="K10" s="35"/>
      <c r="L10" s="52"/>
      <c r="S10" s="35"/>
      <c r="T10" s="35"/>
      <c r="U10" s="35"/>
      <c r="V10" s="35"/>
      <c r="W10" s="35"/>
      <c r="X10" s="35"/>
      <c r="Y10" s="35"/>
      <c r="Z10" s="35"/>
      <c r="AA10" s="35"/>
      <c r="AB10" s="35"/>
      <c r="AC10" s="35"/>
      <c r="AD10" s="35"/>
      <c r="AE10" s="35"/>
    </row>
    <row r="11" spans="1:46" s="2" customFormat="1" ht="12" customHeight="1">
      <c r="A11" s="35"/>
      <c r="B11" s="40"/>
      <c r="C11" s="35"/>
      <c r="D11" s="114" t="s">
        <v>18</v>
      </c>
      <c r="E11" s="35"/>
      <c r="F11" s="115" t="s">
        <v>1</v>
      </c>
      <c r="G11" s="35"/>
      <c r="H11" s="35"/>
      <c r="I11" s="114" t="s">
        <v>19</v>
      </c>
      <c r="J11" s="115" t="s">
        <v>1</v>
      </c>
      <c r="K11" s="35"/>
      <c r="L11" s="52"/>
      <c r="S11" s="35"/>
      <c r="T11" s="35"/>
      <c r="U11" s="35"/>
      <c r="V11" s="35"/>
      <c r="W11" s="35"/>
      <c r="X11" s="35"/>
      <c r="Y11" s="35"/>
      <c r="Z11" s="35"/>
      <c r="AA11" s="35"/>
      <c r="AB11" s="35"/>
      <c r="AC11" s="35"/>
      <c r="AD11" s="35"/>
      <c r="AE11" s="35"/>
    </row>
    <row r="12" spans="1:46" s="2" customFormat="1" ht="12" customHeight="1">
      <c r="A12" s="35"/>
      <c r="B12" s="40"/>
      <c r="C12" s="35"/>
      <c r="D12" s="114" t="s">
        <v>20</v>
      </c>
      <c r="E12" s="35"/>
      <c r="F12" s="115" t="s">
        <v>21</v>
      </c>
      <c r="G12" s="35"/>
      <c r="H12" s="35"/>
      <c r="I12" s="114" t="s">
        <v>22</v>
      </c>
      <c r="J12" s="116" t="str">
        <f>'Rekapitulace stavby'!AN8</f>
        <v>4. 1. 2023</v>
      </c>
      <c r="K12" s="35"/>
      <c r="L12" s="52"/>
      <c r="S12" s="35"/>
      <c r="T12" s="35"/>
      <c r="U12" s="35"/>
      <c r="V12" s="35"/>
      <c r="W12" s="35"/>
      <c r="X12" s="35"/>
      <c r="Y12" s="35"/>
      <c r="Z12" s="35"/>
      <c r="AA12" s="35"/>
      <c r="AB12" s="35"/>
      <c r="AC12" s="35"/>
      <c r="AD12" s="35"/>
      <c r="AE12" s="35"/>
    </row>
    <row r="13" spans="1:46" s="2" customFormat="1" ht="10.9" customHeight="1">
      <c r="A13" s="35"/>
      <c r="B13" s="40"/>
      <c r="C13" s="35"/>
      <c r="D13" s="35"/>
      <c r="E13" s="35"/>
      <c r="F13" s="35"/>
      <c r="G13" s="35"/>
      <c r="H13" s="35"/>
      <c r="I13" s="35"/>
      <c r="J13" s="35"/>
      <c r="K13" s="35"/>
      <c r="L13" s="52"/>
      <c r="S13" s="35"/>
      <c r="T13" s="35"/>
      <c r="U13" s="35"/>
      <c r="V13" s="35"/>
      <c r="W13" s="35"/>
      <c r="X13" s="35"/>
      <c r="Y13" s="35"/>
      <c r="Z13" s="35"/>
      <c r="AA13" s="35"/>
      <c r="AB13" s="35"/>
      <c r="AC13" s="35"/>
      <c r="AD13" s="35"/>
      <c r="AE13" s="35"/>
    </row>
    <row r="14" spans="1:46" s="2" customFormat="1" ht="12" customHeight="1">
      <c r="A14" s="35"/>
      <c r="B14" s="40"/>
      <c r="C14" s="35"/>
      <c r="D14" s="114" t="s">
        <v>24</v>
      </c>
      <c r="E14" s="35"/>
      <c r="F14" s="35"/>
      <c r="G14" s="35"/>
      <c r="H14" s="35"/>
      <c r="I14" s="114" t="s">
        <v>25</v>
      </c>
      <c r="J14" s="115" t="s">
        <v>1</v>
      </c>
      <c r="K14" s="35"/>
      <c r="L14" s="52"/>
      <c r="S14" s="35"/>
      <c r="T14" s="35"/>
      <c r="U14" s="35"/>
      <c r="V14" s="35"/>
      <c r="W14" s="35"/>
      <c r="X14" s="35"/>
      <c r="Y14" s="35"/>
      <c r="Z14" s="35"/>
      <c r="AA14" s="35"/>
      <c r="AB14" s="35"/>
      <c r="AC14" s="35"/>
      <c r="AD14" s="35"/>
      <c r="AE14" s="35"/>
    </row>
    <row r="15" spans="1:46" s="2" customFormat="1" ht="18" customHeight="1">
      <c r="A15" s="35"/>
      <c r="B15" s="40"/>
      <c r="C15" s="35"/>
      <c r="D15" s="35"/>
      <c r="E15" s="115" t="s">
        <v>26</v>
      </c>
      <c r="F15" s="35"/>
      <c r="G15" s="35"/>
      <c r="H15" s="35"/>
      <c r="I15" s="114" t="s">
        <v>27</v>
      </c>
      <c r="J15" s="115" t="s">
        <v>1</v>
      </c>
      <c r="K15" s="35"/>
      <c r="L15" s="52"/>
      <c r="S15" s="35"/>
      <c r="T15" s="35"/>
      <c r="U15" s="35"/>
      <c r="V15" s="35"/>
      <c r="W15" s="35"/>
      <c r="X15" s="35"/>
      <c r="Y15" s="35"/>
      <c r="Z15" s="35"/>
      <c r="AA15" s="35"/>
      <c r="AB15" s="35"/>
      <c r="AC15" s="35"/>
      <c r="AD15" s="35"/>
      <c r="AE15" s="35"/>
    </row>
    <row r="16" spans="1:46" s="2" customFormat="1" ht="6.95" customHeight="1">
      <c r="A16" s="35"/>
      <c r="B16" s="40"/>
      <c r="C16" s="35"/>
      <c r="D16" s="35"/>
      <c r="E16" s="35"/>
      <c r="F16" s="35"/>
      <c r="G16" s="35"/>
      <c r="H16" s="35"/>
      <c r="I16" s="35"/>
      <c r="J16" s="35"/>
      <c r="K16" s="35"/>
      <c r="L16" s="52"/>
      <c r="S16" s="35"/>
      <c r="T16" s="35"/>
      <c r="U16" s="35"/>
      <c r="V16" s="35"/>
      <c r="W16" s="35"/>
      <c r="X16" s="35"/>
      <c r="Y16" s="35"/>
      <c r="Z16" s="35"/>
      <c r="AA16" s="35"/>
      <c r="AB16" s="35"/>
      <c r="AC16" s="35"/>
      <c r="AD16" s="35"/>
      <c r="AE16" s="35"/>
    </row>
    <row r="17" spans="1:31" s="2" customFormat="1" ht="12" customHeight="1">
      <c r="A17" s="35"/>
      <c r="B17" s="40"/>
      <c r="C17" s="35"/>
      <c r="D17" s="114" t="s">
        <v>28</v>
      </c>
      <c r="E17" s="35"/>
      <c r="F17" s="35"/>
      <c r="G17" s="35"/>
      <c r="H17" s="35"/>
      <c r="I17" s="114" t="s">
        <v>25</v>
      </c>
      <c r="J17" s="31" t="str">
        <f>'Rekapitulace stavby'!AN13</f>
        <v>Vyplň údaj</v>
      </c>
      <c r="K17" s="35"/>
      <c r="L17" s="52"/>
      <c r="S17" s="35"/>
      <c r="T17" s="35"/>
      <c r="U17" s="35"/>
      <c r="V17" s="35"/>
      <c r="W17" s="35"/>
      <c r="X17" s="35"/>
      <c r="Y17" s="35"/>
      <c r="Z17" s="35"/>
      <c r="AA17" s="35"/>
      <c r="AB17" s="35"/>
      <c r="AC17" s="35"/>
      <c r="AD17" s="35"/>
      <c r="AE17" s="35"/>
    </row>
    <row r="18" spans="1:31" s="2" customFormat="1" ht="18" customHeight="1">
      <c r="A18" s="35"/>
      <c r="B18" s="40"/>
      <c r="C18" s="35"/>
      <c r="D18" s="35"/>
      <c r="E18" s="326" t="str">
        <f>'Rekapitulace stavby'!E14</f>
        <v>Vyplň údaj</v>
      </c>
      <c r="F18" s="327"/>
      <c r="G18" s="327"/>
      <c r="H18" s="327"/>
      <c r="I18" s="114" t="s">
        <v>27</v>
      </c>
      <c r="J18" s="31" t="str">
        <f>'Rekapitulace stavby'!AN14</f>
        <v>Vyplň údaj</v>
      </c>
      <c r="K18" s="35"/>
      <c r="L18" s="52"/>
      <c r="S18" s="35"/>
      <c r="T18" s="35"/>
      <c r="U18" s="35"/>
      <c r="V18" s="35"/>
      <c r="W18" s="35"/>
      <c r="X18" s="35"/>
      <c r="Y18" s="35"/>
      <c r="Z18" s="35"/>
      <c r="AA18" s="35"/>
      <c r="AB18" s="35"/>
      <c r="AC18" s="35"/>
      <c r="AD18" s="35"/>
      <c r="AE18" s="35"/>
    </row>
    <row r="19" spans="1:31" s="2" customFormat="1" ht="6.95" customHeight="1">
      <c r="A19" s="35"/>
      <c r="B19" s="40"/>
      <c r="C19" s="35"/>
      <c r="D19" s="35"/>
      <c r="E19" s="35"/>
      <c r="F19" s="35"/>
      <c r="G19" s="35"/>
      <c r="H19" s="35"/>
      <c r="I19" s="35"/>
      <c r="J19" s="35"/>
      <c r="K19" s="35"/>
      <c r="L19" s="52"/>
      <c r="S19" s="35"/>
      <c r="T19" s="35"/>
      <c r="U19" s="35"/>
      <c r="V19" s="35"/>
      <c r="W19" s="35"/>
      <c r="X19" s="35"/>
      <c r="Y19" s="35"/>
      <c r="Z19" s="35"/>
      <c r="AA19" s="35"/>
      <c r="AB19" s="35"/>
      <c r="AC19" s="35"/>
      <c r="AD19" s="35"/>
      <c r="AE19" s="35"/>
    </row>
    <row r="20" spans="1:31" s="2" customFormat="1" ht="12" customHeight="1">
      <c r="A20" s="35"/>
      <c r="B20" s="40"/>
      <c r="C20" s="35"/>
      <c r="D20" s="114" t="s">
        <v>30</v>
      </c>
      <c r="E20" s="35"/>
      <c r="F20" s="35"/>
      <c r="G20" s="35"/>
      <c r="H20" s="35"/>
      <c r="I20" s="114" t="s">
        <v>25</v>
      </c>
      <c r="J20" s="115" t="s">
        <v>1</v>
      </c>
      <c r="K20" s="35"/>
      <c r="L20" s="52"/>
      <c r="S20" s="35"/>
      <c r="T20" s="35"/>
      <c r="U20" s="35"/>
      <c r="V20" s="35"/>
      <c r="W20" s="35"/>
      <c r="X20" s="35"/>
      <c r="Y20" s="35"/>
      <c r="Z20" s="35"/>
      <c r="AA20" s="35"/>
      <c r="AB20" s="35"/>
      <c r="AC20" s="35"/>
      <c r="AD20" s="35"/>
      <c r="AE20" s="35"/>
    </row>
    <row r="21" spans="1:31" s="2" customFormat="1" ht="18" customHeight="1">
      <c r="A21" s="35"/>
      <c r="B21" s="40"/>
      <c r="C21" s="35"/>
      <c r="D21" s="35"/>
      <c r="E21" s="115" t="s">
        <v>31</v>
      </c>
      <c r="F21" s="35"/>
      <c r="G21" s="35"/>
      <c r="H21" s="35"/>
      <c r="I21" s="114" t="s">
        <v>27</v>
      </c>
      <c r="J21" s="115" t="s">
        <v>1</v>
      </c>
      <c r="K21" s="35"/>
      <c r="L21" s="52"/>
      <c r="S21" s="35"/>
      <c r="T21" s="35"/>
      <c r="U21" s="35"/>
      <c r="V21" s="35"/>
      <c r="W21" s="35"/>
      <c r="X21" s="35"/>
      <c r="Y21" s="35"/>
      <c r="Z21" s="35"/>
      <c r="AA21" s="35"/>
      <c r="AB21" s="35"/>
      <c r="AC21" s="35"/>
      <c r="AD21" s="35"/>
      <c r="AE21" s="35"/>
    </row>
    <row r="22" spans="1:31" s="2" customFormat="1" ht="6.95" customHeight="1">
      <c r="A22" s="35"/>
      <c r="B22" s="40"/>
      <c r="C22" s="35"/>
      <c r="D22" s="35"/>
      <c r="E22" s="35"/>
      <c r="F22" s="35"/>
      <c r="G22" s="35"/>
      <c r="H22" s="35"/>
      <c r="I22" s="35"/>
      <c r="J22" s="35"/>
      <c r="K22" s="35"/>
      <c r="L22" s="52"/>
      <c r="S22" s="35"/>
      <c r="T22" s="35"/>
      <c r="U22" s="35"/>
      <c r="V22" s="35"/>
      <c r="W22" s="35"/>
      <c r="X22" s="35"/>
      <c r="Y22" s="35"/>
      <c r="Z22" s="35"/>
      <c r="AA22" s="35"/>
      <c r="AB22" s="35"/>
      <c r="AC22" s="35"/>
      <c r="AD22" s="35"/>
      <c r="AE22" s="35"/>
    </row>
    <row r="23" spans="1:31" s="2" customFormat="1" ht="12" customHeight="1">
      <c r="A23" s="35"/>
      <c r="B23" s="40"/>
      <c r="C23" s="35"/>
      <c r="D23" s="114" t="s">
        <v>33</v>
      </c>
      <c r="E23" s="35"/>
      <c r="F23" s="35"/>
      <c r="G23" s="35"/>
      <c r="H23" s="35"/>
      <c r="I23" s="114" t="s">
        <v>25</v>
      </c>
      <c r="J23" s="115" t="s">
        <v>1</v>
      </c>
      <c r="K23" s="35"/>
      <c r="L23" s="52"/>
      <c r="S23" s="35"/>
      <c r="T23" s="35"/>
      <c r="U23" s="35"/>
      <c r="V23" s="35"/>
      <c r="W23" s="35"/>
      <c r="X23" s="35"/>
      <c r="Y23" s="35"/>
      <c r="Z23" s="35"/>
      <c r="AA23" s="35"/>
      <c r="AB23" s="35"/>
      <c r="AC23" s="35"/>
      <c r="AD23" s="35"/>
      <c r="AE23" s="35"/>
    </row>
    <row r="24" spans="1:31" s="2" customFormat="1" ht="18" customHeight="1">
      <c r="A24" s="35"/>
      <c r="B24" s="40"/>
      <c r="C24" s="35"/>
      <c r="D24" s="35"/>
      <c r="E24" s="115" t="s">
        <v>34</v>
      </c>
      <c r="F24" s="35"/>
      <c r="G24" s="35"/>
      <c r="H24" s="35"/>
      <c r="I24" s="114" t="s">
        <v>27</v>
      </c>
      <c r="J24" s="115" t="s">
        <v>1</v>
      </c>
      <c r="K24" s="35"/>
      <c r="L24" s="52"/>
      <c r="S24" s="35"/>
      <c r="T24" s="35"/>
      <c r="U24" s="35"/>
      <c r="V24" s="35"/>
      <c r="W24" s="35"/>
      <c r="X24" s="35"/>
      <c r="Y24" s="35"/>
      <c r="Z24" s="35"/>
      <c r="AA24" s="35"/>
      <c r="AB24" s="35"/>
      <c r="AC24" s="35"/>
      <c r="AD24" s="35"/>
      <c r="AE24" s="35"/>
    </row>
    <row r="25" spans="1:31" s="2" customFormat="1" ht="6.95" customHeight="1">
      <c r="A25" s="35"/>
      <c r="B25" s="40"/>
      <c r="C25" s="35"/>
      <c r="D25" s="35"/>
      <c r="E25" s="35"/>
      <c r="F25" s="35"/>
      <c r="G25" s="35"/>
      <c r="H25" s="35"/>
      <c r="I25" s="35"/>
      <c r="J25" s="35"/>
      <c r="K25" s="35"/>
      <c r="L25" s="52"/>
      <c r="S25" s="35"/>
      <c r="T25" s="35"/>
      <c r="U25" s="35"/>
      <c r="V25" s="35"/>
      <c r="W25" s="35"/>
      <c r="X25" s="35"/>
      <c r="Y25" s="35"/>
      <c r="Z25" s="35"/>
      <c r="AA25" s="35"/>
      <c r="AB25" s="35"/>
      <c r="AC25" s="35"/>
      <c r="AD25" s="35"/>
      <c r="AE25" s="35"/>
    </row>
    <row r="26" spans="1:31" s="2" customFormat="1" ht="12" customHeight="1">
      <c r="A26" s="35"/>
      <c r="B26" s="40"/>
      <c r="C26" s="35"/>
      <c r="D26" s="114" t="s">
        <v>35</v>
      </c>
      <c r="E26" s="35"/>
      <c r="F26" s="35"/>
      <c r="G26" s="35"/>
      <c r="H26" s="35"/>
      <c r="I26" s="35"/>
      <c r="J26" s="35"/>
      <c r="K26" s="35"/>
      <c r="L26" s="52"/>
      <c r="S26" s="35"/>
      <c r="T26" s="35"/>
      <c r="U26" s="35"/>
      <c r="V26" s="35"/>
      <c r="W26" s="35"/>
      <c r="X26" s="35"/>
      <c r="Y26" s="35"/>
      <c r="Z26" s="35"/>
      <c r="AA26" s="35"/>
      <c r="AB26" s="35"/>
      <c r="AC26" s="35"/>
      <c r="AD26" s="35"/>
      <c r="AE26" s="35"/>
    </row>
    <row r="27" spans="1:31" s="8" customFormat="1" ht="71.25" customHeight="1">
      <c r="A27" s="117"/>
      <c r="B27" s="118"/>
      <c r="C27" s="117"/>
      <c r="D27" s="117"/>
      <c r="E27" s="328" t="s">
        <v>36</v>
      </c>
      <c r="F27" s="328"/>
      <c r="G27" s="328"/>
      <c r="H27" s="328"/>
      <c r="I27" s="117"/>
      <c r="J27" s="117"/>
      <c r="K27" s="117"/>
      <c r="L27" s="119"/>
      <c r="S27" s="117"/>
      <c r="T27" s="117"/>
      <c r="U27" s="117"/>
      <c r="V27" s="117"/>
      <c r="W27" s="117"/>
      <c r="X27" s="117"/>
      <c r="Y27" s="117"/>
      <c r="Z27" s="117"/>
      <c r="AA27" s="117"/>
      <c r="AB27" s="117"/>
      <c r="AC27" s="117"/>
      <c r="AD27" s="117"/>
      <c r="AE27" s="117"/>
    </row>
    <row r="28" spans="1:31" s="2" customFormat="1" ht="6.95" customHeight="1">
      <c r="A28" s="35"/>
      <c r="B28" s="40"/>
      <c r="C28" s="35"/>
      <c r="D28" s="35"/>
      <c r="E28" s="35"/>
      <c r="F28" s="35"/>
      <c r="G28" s="35"/>
      <c r="H28" s="35"/>
      <c r="I28" s="35"/>
      <c r="J28" s="35"/>
      <c r="K28" s="35"/>
      <c r="L28" s="52"/>
      <c r="S28" s="35"/>
      <c r="T28" s="35"/>
      <c r="U28" s="35"/>
      <c r="V28" s="35"/>
      <c r="W28" s="35"/>
      <c r="X28" s="35"/>
      <c r="Y28" s="35"/>
      <c r="Z28" s="35"/>
      <c r="AA28" s="35"/>
      <c r="AB28" s="35"/>
      <c r="AC28" s="35"/>
      <c r="AD28" s="35"/>
      <c r="AE28" s="35"/>
    </row>
    <row r="29" spans="1:31" s="2" customFormat="1" ht="6.95" customHeight="1">
      <c r="A29" s="35"/>
      <c r="B29" s="40"/>
      <c r="C29" s="35"/>
      <c r="D29" s="121"/>
      <c r="E29" s="121"/>
      <c r="F29" s="121"/>
      <c r="G29" s="121"/>
      <c r="H29" s="121"/>
      <c r="I29" s="121"/>
      <c r="J29" s="121"/>
      <c r="K29" s="121"/>
      <c r="L29" s="52"/>
      <c r="S29" s="35"/>
      <c r="T29" s="35"/>
      <c r="U29" s="35"/>
      <c r="V29" s="35"/>
      <c r="W29" s="35"/>
      <c r="X29" s="35"/>
      <c r="Y29" s="35"/>
      <c r="Z29" s="35"/>
      <c r="AA29" s="35"/>
      <c r="AB29" s="35"/>
      <c r="AC29" s="35"/>
      <c r="AD29" s="35"/>
      <c r="AE29" s="35"/>
    </row>
    <row r="30" spans="1:31" s="2" customFormat="1" ht="25.35" customHeight="1">
      <c r="A30" s="35"/>
      <c r="B30" s="40"/>
      <c r="C30" s="35"/>
      <c r="D30" s="122" t="s">
        <v>37</v>
      </c>
      <c r="E30" s="35"/>
      <c r="F30" s="35"/>
      <c r="G30" s="35"/>
      <c r="H30" s="35"/>
      <c r="I30" s="35"/>
      <c r="J30" s="123">
        <f>ROUND(J129, 2)</f>
        <v>0</v>
      </c>
      <c r="K30" s="35"/>
      <c r="L30" s="52"/>
      <c r="S30" s="35"/>
      <c r="T30" s="35"/>
      <c r="U30" s="35"/>
      <c r="V30" s="35"/>
      <c r="W30" s="35"/>
      <c r="X30" s="35"/>
      <c r="Y30" s="35"/>
      <c r="Z30" s="35"/>
      <c r="AA30" s="35"/>
      <c r="AB30" s="35"/>
      <c r="AC30" s="35"/>
      <c r="AD30" s="35"/>
      <c r="AE30" s="35"/>
    </row>
    <row r="31" spans="1:31" s="2" customFormat="1" ht="6.95" customHeight="1">
      <c r="A31" s="35"/>
      <c r="B31" s="40"/>
      <c r="C31" s="35"/>
      <c r="D31" s="121"/>
      <c r="E31" s="121"/>
      <c r="F31" s="121"/>
      <c r="G31" s="121"/>
      <c r="H31" s="121"/>
      <c r="I31" s="121"/>
      <c r="J31" s="121"/>
      <c r="K31" s="121"/>
      <c r="L31" s="52"/>
      <c r="S31" s="35"/>
      <c r="T31" s="35"/>
      <c r="U31" s="35"/>
      <c r="V31" s="35"/>
      <c r="W31" s="35"/>
      <c r="X31" s="35"/>
      <c r="Y31" s="35"/>
      <c r="Z31" s="35"/>
      <c r="AA31" s="35"/>
      <c r="AB31" s="35"/>
      <c r="AC31" s="35"/>
      <c r="AD31" s="35"/>
      <c r="AE31" s="35"/>
    </row>
    <row r="32" spans="1:31" s="2" customFormat="1" ht="14.45" customHeight="1">
      <c r="A32" s="35"/>
      <c r="B32" s="40"/>
      <c r="C32" s="35"/>
      <c r="D32" s="35"/>
      <c r="E32" s="35"/>
      <c r="F32" s="124" t="s">
        <v>39</v>
      </c>
      <c r="G32" s="35"/>
      <c r="H32" s="35"/>
      <c r="I32" s="124" t="s">
        <v>38</v>
      </c>
      <c r="J32" s="124" t="s">
        <v>40</v>
      </c>
      <c r="K32" s="35"/>
      <c r="L32" s="52"/>
      <c r="S32" s="35"/>
      <c r="T32" s="35"/>
      <c r="U32" s="35"/>
      <c r="V32" s="35"/>
      <c r="W32" s="35"/>
      <c r="X32" s="35"/>
      <c r="Y32" s="35"/>
      <c r="Z32" s="35"/>
      <c r="AA32" s="35"/>
      <c r="AB32" s="35"/>
      <c r="AC32" s="35"/>
      <c r="AD32" s="35"/>
      <c r="AE32" s="35"/>
    </row>
    <row r="33" spans="1:31" s="2" customFormat="1" ht="14.45" customHeight="1">
      <c r="A33" s="35"/>
      <c r="B33" s="40"/>
      <c r="C33" s="35"/>
      <c r="D33" s="125" t="s">
        <v>41</v>
      </c>
      <c r="E33" s="114" t="s">
        <v>42</v>
      </c>
      <c r="F33" s="126">
        <f>ROUND((SUM(BE129:BE298)),  2)</f>
        <v>0</v>
      </c>
      <c r="G33" s="35"/>
      <c r="H33" s="35"/>
      <c r="I33" s="127">
        <v>0.21</v>
      </c>
      <c r="J33" s="126">
        <f>ROUND(((SUM(BE129:BE298))*I33),  2)</f>
        <v>0</v>
      </c>
      <c r="K33" s="35"/>
      <c r="L33" s="52"/>
      <c r="S33" s="35"/>
      <c r="T33" s="35"/>
      <c r="U33" s="35"/>
      <c r="V33" s="35"/>
      <c r="W33" s="35"/>
      <c r="X33" s="35"/>
      <c r="Y33" s="35"/>
      <c r="Z33" s="35"/>
      <c r="AA33" s="35"/>
      <c r="AB33" s="35"/>
      <c r="AC33" s="35"/>
      <c r="AD33" s="35"/>
      <c r="AE33" s="35"/>
    </row>
    <row r="34" spans="1:31" s="2" customFormat="1" ht="14.45" customHeight="1">
      <c r="A34" s="35"/>
      <c r="B34" s="40"/>
      <c r="C34" s="35"/>
      <c r="D34" s="35"/>
      <c r="E34" s="114" t="s">
        <v>43</v>
      </c>
      <c r="F34" s="126">
        <f>ROUND((SUM(BF129:BF298)),  2)</f>
        <v>0</v>
      </c>
      <c r="G34" s="35"/>
      <c r="H34" s="35"/>
      <c r="I34" s="127">
        <v>0.15</v>
      </c>
      <c r="J34" s="126">
        <f>ROUND(((SUM(BF129:BF298))*I34),  2)</f>
        <v>0</v>
      </c>
      <c r="K34" s="35"/>
      <c r="L34" s="52"/>
      <c r="S34" s="35"/>
      <c r="T34" s="35"/>
      <c r="U34" s="35"/>
      <c r="V34" s="35"/>
      <c r="W34" s="35"/>
      <c r="X34" s="35"/>
      <c r="Y34" s="35"/>
      <c r="Z34" s="35"/>
      <c r="AA34" s="35"/>
      <c r="AB34" s="35"/>
      <c r="AC34" s="35"/>
      <c r="AD34" s="35"/>
      <c r="AE34" s="35"/>
    </row>
    <row r="35" spans="1:31" s="2" customFormat="1" ht="14.45" hidden="1" customHeight="1">
      <c r="A35" s="35"/>
      <c r="B35" s="40"/>
      <c r="C35" s="35"/>
      <c r="D35" s="35"/>
      <c r="E35" s="114" t="s">
        <v>44</v>
      </c>
      <c r="F35" s="126">
        <f>ROUND((SUM(BG129:BG298)),  2)</f>
        <v>0</v>
      </c>
      <c r="G35" s="35"/>
      <c r="H35" s="35"/>
      <c r="I35" s="127">
        <v>0.21</v>
      </c>
      <c r="J35" s="126">
        <f>0</f>
        <v>0</v>
      </c>
      <c r="K35" s="35"/>
      <c r="L35" s="52"/>
      <c r="S35" s="35"/>
      <c r="T35" s="35"/>
      <c r="U35" s="35"/>
      <c r="V35" s="35"/>
      <c r="W35" s="35"/>
      <c r="X35" s="35"/>
      <c r="Y35" s="35"/>
      <c r="Z35" s="35"/>
      <c r="AA35" s="35"/>
      <c r="AB35" s="35"/>
      <c r="AC35" s="35"/>
      <c r="AD35" s="35"/>
      <c r="AE35" s="35"/>
    </row>
    <row r="36" spans="1:31" s="2" customFormat="1" ht="14.45" hidden="1" customHeight="1">
      <c r="A36" s="35"/>
      <c r="B36" s="40"/>
      <c r="C36" s="35"/>
      <c r="D36" s="35"/>
      <c r="E36" s="114" t="s">
        <v>45</v>
      </c>
      <c r="F36" s="126">
        <f>ROUND((SUM(BH129:BH298)),  2)</f>
        <v>0</v>
      </c>
      <c r="G36" s="35"/>
      <c r="H36" s="35"/>
      <c r="I36" s="127">
        <v>0.15</v>
      </c>
      <c r="J36" s="126">
        <f>0</f>
        <v>0</v>
      </c>
      <c r="K36" s="35"/>
      <c r="L36" s="52"/>
      <c r="S36" s="35"/>
      <c r="T36" s="35"/>
      <c r="U36" s="35"/>
      <c r="V36" s="35"/>
      <c r="W36" s="35"/>
      <c r="X36" s="35"/>
      <c r="Y36" s="35"/>
      <c r="Z36" s="35"/>
      <c r="AA36" s="35"/>
      <c r="AB36" s="35"/>
      <c r="AC36" s="35"/>
      <c r="AD36" s="35"/>
      <c r="AE36" s="35"/>
    </row>
    <row r="37" spans="1:31" s="2" customFormat="1" ht="14.45" hidden="1" customHeight="1">
      <c r="A37" s="35"/>
      <c r="B37" s="40"/>
      <c r="C37" s="35"/>
      <c r="D37" s="35"/>
      <c r="E37" s="114" t="s">
        <v>46</v>
      </c>
      <c r="F37" s="126">
        <f>ROUND((SUM(BI129:BI298)),  2)</f>
        <v>0</v>
      </c>
      <c r="G37" s="35"/>
      <c r="H37" s="35"/>
      <c r="I37" s="127">
        <v>0</v>
      </c>
      <c r="J37" s="126">
        <f>0</f>
        <v>0</v>
      </c>
      <c r="K37" s="35"/>
      <c r="L37" s="52"/>
      <c r="S37" s="35"/>
      <c r="T37" s="35"/>
      <c r="U37" s="35"/>
      <c r="V37" s="35"/>
      <c r="W37" s="35"/>
      <c r="X37" s="35"/>
      <c r="Y37" s="35"/>
      <c r="Z37" s="35"/>
      <c r="AA37" s="35"/>
      <c r="AB37" s="35"/>
      <c r="AC37" s="35"/>
      <c r="AD37" s="35"/>
      <c r="AE37" s="35"/>
    </row>
    <row r="38" spans="1:31" s="2" customFormat="1" ht="6.95" customHeight="1">
      <c r="A38" s="35"/>
      <c r="B38" s="40"/>
      <c r="C38" s="35"/>
      <c r="D38" s="35"/>
      <c r="E38" s="35"/>
      <c r="F38" s="35"/>
      <c r="G38" s="35"/>
      <c r="H38" s="35"/>
      <c r="I38" s="35"/>
      <c r="J38" s="35"/>
      <c r="K38" s="35"/>
      <c r="L38" s="52"/>
      <c r="S38" s="35"/>
      <c r="T38" s="35"/>
      <c r="U38" s="35"/>
      <c r="V38" s="35"/>
      <c r="W38" s="35"/>
      <c r="X38" s="35"/>
      <c r="Y38" s="35"/>
      <c r="Z38" s="35"/>
      <c r="AA38" s="35"/>
      <c r="AB38" s="35"/>
      <c r="AC38" s="35"/>
      <c r="AD38" s="35"/>
      <c r="AE38" s="35"/>
    </row>
    <row r="39" spans="1:31" s="2" customFormat="1" ht="25.35" customHeight="1">
      <c r="A39" s="35"/>
      <c r="B39" s="40"/>
      <c r="C39" s="128"/>
      <c r="D39" s="129" t="s">
        <v>47</v>
      </c>
      <c r="E39" s="130"/>
      <c r="F39" s="130"/>
      <c r="G39" s="131" t="s">
        <v>48</v>
      </c>
      <c r="H39" s="132" t="s">
        <v>49</v>
      </c>
      <c r="I39" s="130"/>
      <c r="J39" s="133">
        <f>SUM(J30:J37)</f>
        <v>0</v>
      </c>
      <c r="K39" s="134"/>
      <c r="L39" s="52"/>
      <c r="S39" s="35"/>
      <c r="T39" s="35"/>
      <c r="U39" s="35"/>
      <c r="V39" s="35"/>
      <c r="W39" s="35"/>
      <c r="X39" s="35"/>
      <c r="Y39" s="35"/>
      <c r="Z39" s="35"/>
      <c r="AA39" s="35"/>
      <c r="AB39" s="35"/>
      <c r="AC39" s="35"/>
      <c r="AD39" s="35"/>
      <c r="AE39" s="35"/>
    </row>
    <row r="40" spans="1:31" s="2" customFormat="1" ht="14.45" customHeight="1">
      <c r="A40" s="35"/>
      <c r="B40" s="40"/>
      <c r="C40" s="35"/>
      <c r="D40" s="35"/>
      <c r="E40" s="35"/>
      <c r="F40" s="35"/>
      <c r="G40" s="35"/>
      <c r="H40" s="35"/>
      <c r="I40" s="35"/>
      <c r="J40" s="35"/>
      <c r="K40" s="35"/>
      <c r="L40" s="52"/>
      <c r="S40" s="35"/>
      <c r="T40" s="35"/>
      <c r="U40" s="35"/>
      <c r="V40" s="35"/>
      <c r="W40" s="35"/>
      <c r="X40" s="35"/>
      <c r="Y40" s="35"/>
      <c r="Z40" s="35"/>
      <c r="AA40" s="35"/>
      <c r="AB40" s="35"/>
      <c r="AC40" s="35"/>
      <c r="AD40" s="35"/>
      <c r="AE40" s="35"/>
    </row>
    <row r="41" spans="1:31" s="1" customFormat="1" ht="14.45" customHeight="1">
      <c r="B41" s="21"/>
      <c r="L41" s="21"/>
    </row>
    <row r="42" spans="1:31" s="1" customFormat="1" ht="14.45" customHeight="1">
      <c r="B42" s="21"/>
      <c r="L42" s="21"/>
    </row>
    <row r="43" spans="1:31" s="1" customFormat="1" ht="14.45" customHeight="1">
      <c r="B43" s="21"/>
      <c r="L43" s="21"/>
    </row>
    <row r="44" spans="1:31" s="1" customFormat="1" ht="14.45" customHeight="1">
      <c r="B44" s="21"/>
      <c r="L44" s="21"/>
    </row>
    <row r="45" spans="1:31" s="1" customFormat="1" ht="14.45" customHeight="1">
      <c r="B45" s="21"/>
      <c r="L45" s="21"/>
    </row>
    <row r="46" spans="1:31" s="1" customFormat="1" ht="14.45" customHeight="1">
      <c r="B46" s="21"/>
      <c r="L46" s="21"/>
    </row>
    <row r="47" spans="1:31" s="1" customFormat="1" ht="14.45" customHeight="1">
      <c r="B47" s="21"/>
      <c r="L47" s="21"/>
    </row>
    <row r="48" spans="1:31" s="1" customFormat="1" ht="14.45" customHeight="1">
      <c r="B48" s="21"/>
      <c r="L48" s="21"/>
    </row>
    <row r="49" spans="1:31" s="1" customFormat="1" ht="14.45" customHeight="1">
      <c r="B49" s="21"/>
      <c r="L49" s="21"/>
    </row>
    <row r="50" spans="1:31" s="2" customFormat="1" ht="14.45" customHeight="1">
      <c r="B50" s="52"/>
      <c r="D50" s="135" t="s">
        <v>50</v>
      </c>
      <c r="E50" s="136"/>
      <c r="F50" s="136"/>
      <c r="G50" s="135" t="s">
        <v>51</v>
      </c>
      <c r="H50" s="136"/>
      <c r="I50" s="136"/>
      <c r="J50" s="136"/>
      <c r="K50" s="136"/>
      <c r="L50" s="52"/>
    </row>
    <row r="51" spans="1:31" ht="11.25">
      <c r="B51" s="21"/>
      <c r="L51" s="21"/>
    </row>
    <row r="52" spans="1:31" ht="11.25">
      <c r="B52" s="21"/>
      <c r="L52" s="21"/>
    </row>
    <row r="53" spans="1:31" ht="11.25">
      <c r="B53" s="21"/>
      <c r="L53" s="21"/>
    </row>
    <row r="54" spans="1:31" ht="11.25">
      <c r="B54" s="21"/>
      <c r="L54" s="21"/>
    </row>
    <row r="55" spans="1:31" ht="11.25">
      <c r="B55" s="21"/>
      <c r="L55" s="21"/>
    </row>
    <row r="56" spans="1:31" ht="11.25">
      <c r="B56" s="21"/>
      <c r="L56" s="21"/>
    </row>
    <row r="57" spans="1:31" ht="11.25">
      <c r="B57" s="21"/>
      <c r="L57" s="21"/>
    </row>
    <row r="58" spans="1:31" ht="11.25">
      <c r="B58" s="21"/>
      <c r="L58" s="21"/>
    </row>
    <row r="59" spans="1:31" ht="11.25">
      <c r="B59" s="21"/>
      <c r="L59" s="21"/>
    </row>
    <row r="60" spans="1:31" ht="11.25">
      <c r="B60" s="21"/>
      <c r="L60" s="21"/>
    </row>
    <row r="61" spans="1:31" s="2" customFormat="1" ht="12.75">
      <c r="A61" s="35"/>
      <c r="B61" s="40"/>
      <c r="C61" s="35"/>
      <c r="D61" s="137" t="s">
        <v>52</v>
      </c>
      <c r="E61" s="138"/>
      <c r="F61" s="139" t="s">
        <v>53</v>
      </c>
      <c r="G61" s="137" t="s">
        <v>52</v>
      </c>
      <c r="H61" s="138"/>
      <c r="I61" s="138"/>
      <c r="J61" s="140" t="s">
        <v>53</v>
      </c>
      <c r="K61" s="138"/>
      <c r="L61" s="52"/>
      <c r="S61" s="35"/>
      <c r="T61" s="35"/>
      <c r="U61" s="35"/>
      <c r="V61" s="35"/>
      <c r="W61" s="35"/>
      <c r="X61" s="35"/>
      <c r="Y61" s="35"/>
      <c r="Z61" s="35"/>
      <c r="AA61" s="35"/>
      <c r="AB61" s="35"/>
      <c r="AC61" s="35"/>
      <c r="AD61" s="35"/>
      <c r="AE61" s="35"/>
    </row>
    <row r="62" spans="1:31" ht="11.25">
      <c r="B62" s="21"/>
      <c r="L62" s="21"/>
    </row>
    <row r="63" spans="1:31" ht="11.25">
      <c r="B63" s="21"/>
      <c r="L63" s="21"/>
    </row>
    <row r="64" spans="1:31" ht="11.25">
      <c r="B64" s="21"/>
      <c r="L64" s="21"/>
    </row>
    <row r="65" spans="1:31" s="2" customFormat="1" ht="12.75">
      <c r="A65" s="35"/>
      <c r="B65" s="40"/>
      <c r="C65" s="35"/>
      <c r="D65" s="135" t="s">
        <v>54</v>
      </c>
      <c r="E65" s="141"/>
      <c r="F65" s="141"/>
      <c r="G65" s="135" t="s">
        <v>55</v>
      </c>
      <c r="H65" s="141"/>
      <c r="I65" s="141"/>
      <c r="J65" s="141"/>
      <c r="K65" s="141"/>
      <c r="L65" s="52"/>
      <c r="S65" s="35"/>
      <c r="T65" s="35"/>
      <c r="U65" s="35"/>
      <c r="V65" s="35"/>
      <c r="W65" s="35"/>
      <c r="X65" s="35"/>
      <c r="Y65" s="35"/>
      <c r="Z65" s="35"/>
      <c r="AA65" s="35"/>
      <c r="AB65" s="35"/>
      <c r="AC65" s="35"/>
      <c r="AD65" s="35"/>
      <c r="AE65" s="35"/>
    </row>
    <row r="66" spans="1:31" ht="11.25">
      <c r="B66" s="21"/>
      <c r="L66" s="21"/>
    </row>
    <row r="67" spans="1:31" ht="11.25">
      <c r="B67" s="21"/>
      <c r="L67" s="21"/>
    </row>
    <row r="68" spans="1:31" ht="11.25">
      <c r="B68" s="21"/>
      <c r="L68" s="21"/>
    </row>
    <row r="69" spans="1:31" ht="11.25">
      <c r="B69" s="21"/>
      <c r="L69" s="21"/>
    </row>
    <row r="70" spans="1:31" ht="11.25">
      <c r="B70" s="21"/>
      <c r="L70" s="21"/>
    </row>
    <row r="71" spans="1:31" ht="11.25">
      <c r="B71" s="21"/>
      <c r="L71" s="21"/>
    </row>
    <row r="72" spans="1:31" ht="11.25">
      <c r="B72" s="21"/>
      <c r="L72" s="21"/>
    </row>
    <row r="73" spans="1:31" ht="11.25">
      <c r="B73" s="21"/>
      <c r="L73" s="21"/>
    </row>
    <row r="74" spans="1:31" ht="11.25">
      <c r="B74" s="21"/>
      <c r="L74" s="21"/>
    </row>
    <row r="75" spans="1:31" ht="11.25">
      <c r="B75" s="21"/>
      <c r="L75" s="21"/>
    </row>
    <row r="76" spans="1:31" s="2" customFormat="1" ht="12.75">
      <c r="A76" s="35"/>
      <c r="B76" s="40"/>
      <c r="C76" s="35"/>
      <c r="D76" s="137" t="s">
        <v>52</v>
      </c>
      <c r="E76" s="138"/>
      <c r="F76" s="139" t="s">
        <v>53</v>
      </c>
      <c r="G76" s="137" t="s">
        <v>52</v>
      </c>
      <c r="H76" s="138"/>
      <c r="I76" s="138"/>
      <c r="J76" s="140" t="s">
        <v>53</v>
      </c>
      <c r="K76" s="138"/>
      <c r="L76" s="52"/>
      <c r="S76" s="35"/>
      <c r="T76" s="35"/>
      <c r="U76" s="35"/>
      <c r="V76" s="35"/>
      <c r="W76" s="35"/>
      <c r="X76" s="35"/>
      <c r="Y76" s="35"/>
      <c r="Z76" s="35"/>
      <c r="AA76" s="35"/>
      <c r="AB76" s="35"/>
      <c r="AC76" s="35"/>
      <c r="AD76" s="35"/>
      <c r="AE76" s="35"/>
    </row>
    <row r="77" spans="1:31" s="2" customFormat="1" ht="14.45" customHeight="1">
      <c r="A77" s="35"/>
      <c r="B77" s="142"/>
      <c r="C77" s="143"/>
      <c r="D77" s="143"/>
      <c r="E77" s="143"/>
      <c r="F77" s="143"/>
      <c r="G77" s="143"/>
      <c r="H77" s="143"/>
      <c r="I77" s="143"/>
      <c r="J77" s="143"/>
      <c r="K77" s="143"/>
      <c r="L77" s="52"/>
      <c r="S77" s="35"/>
      <c r="T77" s="35"/>
      <c r="U77" s="35"/>
      <c r="V77" s="35"/>
      <c r="W77" s="35"/>
      <c r="X77" s="35"/>
      <c r="Y77" s="35"/>
      <c r="Z77" s="35"/>
      <c r="AA77" s="35"/>
      <c r="AB77" s="35"/>
      <c r="AC77" s="35"/>
      <c r="AD77" s="35"/>
      <c r="AE77" s="35"/>
    </row>
    <row r="81" spans="1:47" s="2" customFormat="1" ht="6.95" customHeight="1">
      <c r="A81" s="35"/>
      <c r="B81" s="144"/>
      <c r="C81" s="145"/>
      <c r="D81" s="145"/>
      <c r="E81" s="145"/>
      <c r="F81" s="145"/>
      <c r="G81" s="145"/>
      <c r="H81" s="145"/>
      <c r="I81" s="145"/>
      <c r="J81" s="145"/>
      <c r="K81" s="145"/>
      <c r="L81" s="52"/>
      <c r="S81" s="35"/>
      <c r="T81" s="35"/>
      <c r="U81" s="35"/>
      <c r="V81" s="35"/>
      <c r="W81" s="35"/>
      <c r="X81" s="35"/>
      <c r="Y81" s="35"/>
      <c r="Z81" s="35"/>
      <c r="AA81" s="35"/>
      <c r="AB81" s="35"/>
      <c r="AC81" s="35"/>
      <c r="AD81" s="35"/>
      <c r="AE81" s="35"/>
    </row>
    <row r="82" spans="1:47" s="2" customFormat="1" ht="24.95" customHeight="1">
      <c r="A82" s="35"/>
      <c r="B82" s="36"/>
      <c r="C82" s="24" t="s">
        <v>247</v>
      </c>
      <c r="D82" s="37"/>
      <c r="E82" s="37"/>
      <c r="F82" s="37"/>
      <c r="G82" s="37"/>
      <c r="H82" s="37"/>
      <c r="I82" s="37"/>
      <c r="J82" s="37"/>
      <c r="K82" s="37"/>
      <c r="L82" s="52"/>
      <c r="S82" s="35"/>
      <c r="T82" s="35"/>
      <c r="U82" s="35"/>
      <c r="V82" s="35"/>
      <c r="W82" s="35"/>
      <c r="X82" s="35"/>
      <c r="Y82" s="35"/>
      <c r="Z82" s="35"/>
      <c r="AA82" s="35"/>
      <c r="AB82" s="35"/>
      <c r="AC82" s="35"/>
      <c r="AD82" s="35"/>
      <c r="AE82" s="35"/>
    </row>
    <row r="83" spans="1:47" s="2" customFormat="1" ht="6.95" customHeight="1">
      <c r="A83" s="35"/>
      <c r="B83" s="36"/>
      <c r="C83" s="37"/>
      <c r="D83" s="37"/>
      <c r="E83" s="37"/>
      <c r="F83" s="37"/>
      <c r="G83" s="37"/>
      <c r="H83" s="37"/>
      <c r="I83" s="37"/>
      <c r="J83" s="37"/>
      <c r="K83" s="37"/>
      <c r="L83" s="52"/>
      <c r="S83" s="35"/>
      <c r="T83" s="35"/>
      <c r="U83" s="35"/>
      <c r="V83" s="35"/>
      <c r="W83" s="35"/>
      <c r="X83" s="35"/>
      <c r="Y83" s="35"/>
      <c r="Z83" s="35"/>
      <c r="AA83" s="35"/>
      <c r="AB83" s="35"/>
      <c r="AC83" s="35"/>
      <c r="AD83" s="35"/>
      <c r="AE83" s="35"/>
    </row>
    <row r="84" spans="1:47" s="2" customFormat="1" ht="12" customHeight="1">
      <c r="A84" s="35"/>
      <c r="B84" s="36"/>
      <c r="C84" s="30" t="s">
        <v>16</v>
      </c>
      <c r="D84" s="37"/>
      <c r="E84" s="37"/>
      <c r="F84" s="37"/>
      <c r="G84" s="37"/>
      <c r="H84" s="37"/>
      <c r="I84" s="37"/>
      <c r="J84" s="37"/>
      <c r="K84" s="37"/>
      <c r="L84" s="52"/>
      <c r="S84" s="35"/>
      <c r="T84" s="35"/>
      <c r="U84" s="35"/>
      <c r="V84" s="35"/>
      <c r="W84" s="35"/>
      <c r="X84" s="35"/>
      <c r="Y84" s="35"/>
      <c r="Z84" s="35"/>
      <c r="AA84" s="35"/>
      <c r="AB84" s="35"/>
      <c r="AC84" s="35"/>
      <c r="AD84" s="35"/>
      <c r="AE84" s="35"/>
    </row>
    <row r="85" spans="1:47" s="2" customFormat="1" ht="16.5" customHeight="1">
      <c r="A85" s="35"/>
      <c r="B85" s="36"/>
      <c r="C85" s="37"/>
      <c r="D85" s="37"/>
      <c r="E85" s="329" t="str">
        <f>E7</f>
        <v>Domov pro seniory, Nový Bydžov</v>
      </c>
      <c r="F85" s="330"/>
      <c r="G85" s="330"/>
      <c r="H85" s="330"/>
      <c r="I85" s="37"/>
      <c r="J85" s="37"/>
      <c r="K85" s="37"/>
      <c r="L85" s="52"/>
      <c r="S85" s="35"/>
      <c r="T85" s="35"/>
      <c r="U85" s="35"/>
      <c r="V85" s="35"/>
      <c r="W85" s="35"/>
      <c r="X85" s="35"/>
      <c r="Y85" s="35"/>
      <c r="Z85" s="35"/>
      <c r="AA85" s="35"/>
      <c r="AB85" s="35"/>
      <c r="AC85" s="35"/>
      <c r="AD85" s="35"/>
      <c r="AE85" s="35"/>
    </row>
    <row r="86" spans="1:47" s="2" customFormat="1" ht="12" customHeight="1">
      <c r="A86" s="35"/>
      <c r="B86" s="36"/>
      <c r="C86" s="30" t="s">
        <v>179</v>
      </c>
      <c r="D86" s="37"/>
      <c r="E86" s="37"/>
      <c r="F86" s="37"/>
      <c r="G86" s="37"/>
      <c r="H86" s="37"/>
      <c r="I86" s="37"/>
      <c r="J86" s="37"/>
      <c r="K86" s="37"/>
      <c r="L86" s="52"/>
      <c r="S86" s="35"/>
      <c r="T86" s="35"/>
      <c r="U86" s="35"/>
      <c r="V86" s="35"/>
      <c r="W86" s="35"/>
      <c r="X86" s="35"/>
      <c r="Y86" s="35"/>
      <c r="Z86" s="35"/>
      <c r="AA86" s="35"/>
      <c r="AB86" s="35"/>
      <c r="AC86" s="35"/>
      <c r="AD86" s="35"/>
      <c r="AE86" s="35"/>
    </row>
    <row r="87" spans="1:47" s="2" customFormat="1" ht="30" customHeight="1">
      <c r="A87" s="35"/>
      <c r="B87" s="36"/>
      <c r="C87" s="37"/>
      <c r="D87" s="37"/>
      <c r="E87" s="284" t="str">
        <f>E9</f>
        <v xml:space="preserve">SO 01.2 - Elektroinstalace - silnoproud - nezpůsobilé náklady </v>
      </c>
      <c r="F87" s="331"/>
      <c r="G87" s="331"/>
      <c r="H87" s="331"/>
      <c r="I87" s="37"/>
      <c r="J87" s="37"/>
      <c r="K87" s="37"/>
      <c r="L87" s="52"/>
      <c r="S87" s="35"/>
      <c r="T87" s="35"/>
      <c r="U87" s="35"/>
      <c r="V87" s="35"/>
      <c r="W87" s="35"/>
      <c r="X87" s="35"/>
      <c r="Y87" s="35"/>
      <c r="Z87" s="35"/>
      <c r="AA87" s="35"/>
      <c r="AB87" s="35"/>
      <c r="AC87" s="35"/>
      <c r="AD87" s="35"/>
      <c r="AE87" s="35"/>
    </row>
    <row r="88" spans="1:47" s="2" customFormat="1" ht="6.95" customHeight="1">
      <c r="A88" s="35"/>
      <c r="B88" s="36"/>
      <c r="C88" s="37"/>
      <c r="D88" s="37"/>
      <c r="E88" s="37"/>
      <c r="F88" s="37"/>
      <c r="G88" s="37"/>
      <c r="H88" s="37"/>
      <c r="I88" s="37"/>
      <c r="J88" s="37"/>
      <c r="K88" s="37"/>
      <c r="L88" s="52"/>
      <c r="S88" s="35"/>
      <c r="T88" s="35"/>
      <c r="U88" s="35"/>
      <c r="V88" s="35"/>
      <c r="W88" s="35"/>
      <c r="X88" s="35"/>
      <c r="Y88" s="35"/>
      <c r="Z88" s="35"/>
      <c r="AA88" s="35"/>
      <c r="AB88" s="35"/>
      <c r="AC88" s="35"/>
      <c r="AD88" s="35"/>
      <c r="AE88" s="35"/>
    </row>
    <row r="89" spans="1:47" s="2" customFormat="1" ht="12" customHeight="1">
      <c r="A89" s="35"/>
      <c r="B89" s="36"/>
      <c r="C89" s="30" t="s">
        <v>20</v>
      </c>
      <c r="D89" s="37"/>
      <c r="E89" s="37"/>
      <c r="F89" s="28" t="str">
        <f>F12</f>
        <v>k.ú. Nový Bydžov, 70 7163</v>
      </c>
      <c r="G89" s="37"/>
      <c r="H89" s="37"/>
      <c r="I89" s="30" t="s">
        <v>22</v>
      </c>
      <c r="J89" s="67" t="str">
        <f>IF(J12="","",J12)</f>
        <v>4. 1. 2023</v>
      </c>
      <c r="K89" s="37"/>
      <c r="L89" s="52"/>
      <c r="S89" s="35"/>
      <c r="T89" s="35"/>
      <c r="U89" s="35"/>
      <c r="V89" s="35"/>
      <c r="W89" s="35"/>
      <c r="X89" s="35"/>
      <c r="Y89" s="35"/>
      <c r="Z89" s="35"/>
      <c r="AA89" s="35"/>
      <c r="AB89" s="35"/>
      <c r="AC89" s="35"/>
      <c r="AD89" s="35"/>
      <c r="AE89" s="35"/>
    </row>
    <row r="90" spans="1:47" s="2" customFormat="1" ht="6.95" customHeight="1">
      <c r="A90" s="35"/>
      <c r="B90" s="36"/>
      <c r="C90" s="37"/>
      <c r="D90" s="37"/>
      <c r="E90" s="37"/>
      <c r="F90" s="37"/>
      <c r="G90" s="37"/>
      <c r="H90" s="37"/>
      <c r="I90" s="37"/>
      <c r="J90" s="37"/>
      <c r="K90" s="37"/>
      <c r="L90" s="52"/>
      <c r="S90" s="35"/>
      <c r="T90" s="35"/>
      <c r="U90" s="35"/>
      <c r="V90" s="35"/>
      <c r="W90" s="35"/>
      <c r="X90" s="35"/>
      <c r="Y90" s="35"/>
      <c r="Z90" s="35"/>
      <c r="AA90" s="35"/>
      <c r="AB90" s="35"/>
      <c r="AC90" s="35"/>
      <c r="AD90" s="35"/>
      <c r="AE90" s="35"/>
    </row>
    <row r="91" spans="1:47" s="2" customFormat="1" ht="40.15" customHeight="1">
      <c r="A91" s="35"/>
      <c r="B91" s="36"/>
      <c r="C91" s="30" t="s">
        <v>24</v>
      </c>
      <c r="D91" s="37"/>
      <c r="E91" s="37"/>
      <c r="F91" s="28" t="str">
        <f>E15</f>
        <v>Město Nový Bydžov, Masarykovo nám. 1, 504 01</v>
      </c>
      <c r="G91" s="37"/>
      <c r="H91" s="37"/>
      <c r="I91" s="30" t="s">
        <v>30</v>
      </c>
      <c r="J91" s="33" t="str">
        <f>E21</f>
        <v>Architektura s.r.o., Vilkova 1142/15, Praha 4-Krč</v>
      </c>
      <c r="K91" s="37"/>
      <c r="L91" s="52"/>
      <c r="S91" s="35"/>
      <c r="T91" s="35"/>
      <c r="U91" s="35"/>
      <c r="V91" s="35"/>
      <c r="W91" s="35"/>
      <c r="X91" s="35"/>
      <c r="Y91" s="35"/>
      <c r="Z91" s="35"/>
      <c r="AA91" s="35"/>
      <c r="AB91" s="35"/>
      <c r="AC91" s="35"/>
      <c r="AD91" s="35"/>
      <c r="AE91" s="35"/>
    </row>
    <row r="92" spans="1:47" s="2" customFormat="1" ht="40.15" customHeight="1">
      <c r="A92" s="35"/>
      <c r="B92" s="36"/>
      <c r="C92" s="30" t="s">
        <v>28</v>
      </c>
      <c r="D92" s="37"/>
      <c r="E92" s="37"/>
      <c r="F92" s="28" t="str">
        <f>IF(E18="","",E18)</f>
        <v>Vyplň údaj</v>
      </c>
      <c r="G92" s="37"/>
      <c r="H92" s="37"/>
      <c r="I92" s="30" t="s">
        <v>33</v>
      </c>
      <c r="J92" s="33" t="str">
        <f>E24</f>
        <v>Projecticon s.r.o., A. Kopeckého 151, Nový Hrádek</v>
      </c>
      <c r="K92" s="37"/>
      <c r="L92" s="52"/>
      <c r="S92" s="35"/>
      <c r="T92" s="35"/>
      <c r="U92" s="35"/>
      <c r="V92" s="35"/>
      <c r="W92" s="35"/>
      <c r="X92" s="35"/>
      <c r="Y92" s="35"/>
      <c r="Z92" s="35"/>
      <c r="AA92" s="35"/>
      <c r="AB92" s="35"/>
      <c r="AC92" s="35"/>
      <c r="AD92" s="35"/>
      <c r="AE92" s="35"/>
    </row>
    <row r="93" spans="1:47" s="2" customFormat="1" ht="10.35" customHeight="1">
      <c r="A93" s="35"/>
      <c r="B93" s="36"/>
      <c r="C93" s="37"/>
      <c r="D93" s="37"/>
      <c r="E93" s="37"/>
      <c r="F93" s="37"/>
      <c r="G93" s="37"/>
      <c r="H93" s="37"/>
      <c r="I93" s="37"/>
      <c r="J93" s="37"/>
      <c r="K93" s="37"/>
      <c r="L93" s="52"/>
      <c r="S93" s="35"/>
      <c r="T93" s="35"/>
      <c r="U93" s="35"/>
      <c r="V93" s="35"/>
      <c r="W93" s="35"/>
      <c r="X93" s="35"/>
      <c r="Y93" s="35"/>
      <c r="Z93" s="35"/>
      <c r="AA93" s="35"/>
      <c r="AB93" s="35"/>
      <c r="AC93" s="35"/>
      <c r="AD93" s="35"/>
      <c r="AE93" s="35"/>
    </row>
    <row r="94" spans="1:47" s="2" customFormat="1" ht="29.25" customHeight="1">
      <c r="A94" s="35"/>
      <c r="B94" s="36"/>
      <c r="C94" s="146" t="s">
        <v>248</v>
      </c>
      <c r="D94" s="147"/>
      <c r="E94" s="147"/>
      <c r="F94" s="147"/>
      <c r="G94" s="147"/>
      <c r="H94" s="147"/>
      <c r="I94" s="147"/>
      <c r="J94" s="148" t="s">
        <v>249</v>
      </c>
      <c r="K94" s="147"/>
      <c r="L94" s="52"/>
      <c r="S94" s="35"/>
      <c r="T94" s="35"/>
      <c r="U94" s="35"/>
      <c r="V94" s="35"/>
      <c r="W94" s="35"/>
      <c r="X94" s="35"/>
      <c r="Y94" s="35"/>
      <c r="Z94" s="35"/>
      <c r="AA94" s="35"/>
      <c r="AB94" s="35"/>
      <c r="AC94" s="35"/>
      <c r="AD94" s="35"/>
      <c r="AE94" s="35"/>
    </row>
    <row r="95" spans="1:47" s="2" customFormat="1" ht="10.35" customHeight="1">
      <c r="A95" s="35"/>
      <c r="B95" s="36"/>
      <c r="C95" s="37"/>
      <c r="D95" s="37"/>
      <c r="E95" s="37"/>
      <c r="F95" s="37"/>
      <c r="G95" s="37"/>
      <c r="H95" s="37"/>
      <c r="I95" s="37"/>
      <c r="J95" s="37"/>
      <c r="K95" s="37"/>
      <c r="L95" s="52"/>
      <c r="S95" s="35"/>
      <c r="T95" s="35"/>
      <c r="U95" s="35"/>
      <c r="V95" s="35"/>
      <c r="W95" s="35"/>
      <c r="X95" s="35"/>
      <c r="Y95" s="35"/>
      <c r="Z95" s="35"/>
      <c r="AA95" s="35"/>
      <c r="AB95" s="35"/>
      <c r="AC95" s="35"/>
      <c r="AD95" s="35"/>
      <c r="AE95" s="35"/>
    </row>
    <row r="96" spans="1:47" s="2" customFormat="1" ht="22.9" customHeight="1">
      <c r="A96" s="35"/>
      <c r="B96" s="36"/>
      <c r="C96" s="149" t="s">
        <v>250</v>
      </c>
      <c r="D96" s="37"/>
      <c r="E96" s="37"/>
      <c r="F96" s="37"/>
      <c r="G96" s="37"/>
      <c r="H96" s="37"/>
      <c r="I96" s="37"/>
      <c r="J96" s="85">
        <f>J129</f>
        <v>0</v>
      </c>
      <c r="K96" s="37"/>
      <c r="L96" s="52"/>
      <c r="S96" s="35"/>
      <c r="T96" s="35"/>
      <c r="U96" s="35"/>
      <c r="V96" s="35"/>
      <c r="W96" s="35"/>
      <c r="X96" s="35"/>
      <c r="Y96" s="35"/>
      <c r="Z96" s="35"/>
      <c r="AA96" s="35"/>
      <c r="AB96" s="35"/>
      <c r="AC96" s="35"/>
      <c r="AD96" s="35"/>
      <c r="AE96" s="35"/>
      <c r="AU96" s="18" t="s">
        <v>251</v>
      </c>
    </row>
    <row r="97" spans="1:31" s="9" customFormat="1" ht="24.95" customHeight="1">
      <c r="B97" s="150"/>
      <c r="C97" s="151"/>
      <c r="D97" s="152" t="s">
        <v>261</v>
      </c>
      <c r="E97" s="153"/>
      <c r="F97" s="153"/>
      <c r="G97" s="153"/>
      <c r="H97" s="153"/>
      <c r="I97" s="153"/>
      <c r="J97" s="154">
        <f>J130</f>
        <v>0</v>
      </c>
      <c r="K97" s="151"/>
      <c r="L97" s="155"/>
    </row>
    <row r="98" spans="1:31" s="10" customFormat="1" ht="19.899999999999999" customHeight="1">
      <c r="B98" s="156"/>
      <c r="C98" s="157"/>
      <c r="D98" s="158" t="s">
        <v>3709</v>
      </c>
      <c r="E98" s="159"/>
      <c r="F98" s="159"/>
      <c r="G98" s="159"/>
      <c r="H98" s="159"/>
      <c r="I98" s="159"/>
      <c r="J98" s="160">
        <f>J131</f>
        <v>0</v>
      </c>
      <c r="K98" s="157"/>
      <c r="L98" s="161"/>
    </row>
    <row r="99" spans="1:31" s="10" customFormat="1" ht="19.899999999999999" customHeight="1">
      <c r="B99" s="156"/>
      <c r="C99" s="157"/>
      <c r="D99" s="158" t="s">
        <v>3710</v>
      </c>
      <c r="E99" s="159"/>
      <c r="F99" s="159"/>
      <c r="G99" s="159"/>
      <c r="H99" s="159"/>
      <c r="I99" s="159"/>
      <c r="J99" s="160">
        <f>J152</f>
        <v>0</v>
      </c>
      <c r="K99" s="157"/>
      <c r="L99" s="161"/>
    </row>
    <row r="100" spans="1:31" s="10" customFormat="1" ht="19.899999999999999" customHeight="1">
      <c r="B100" s="156"/>
      <c r="C100" s="157"/>
      <c r="D100" s="158" t="s">
        <v>3711</v>
      </c>
      <c r="E100" s="159"/>
      <c r="F100" s="159"/>
      <c r="G100" s="159"/>
      <c r="H100" s="159"/>
      <c r="I100" s="159"/>
      <c r="J100" s="160">
        <f>J177</f>
        <v>0</v>
      </c>
      <c r="K100" s="157"/>
      <c r="L100" s="161"/>
    </row>
    <row r="101" spans="1:31" s="10" customFormat="1" ht="19.899999999999999" customHeight="1">
      <c r="B101" s="156"/>
      <c r="C101" s="157"/>
      <c r="D101" s="158" t="s">
        <v>3712</v>
      </c>
      <c r="E101" s="159"/>
      <c r="F101" s="159"/>
      <c r="G101" s="159"/>
      <c r="H101" s="159"/>
      <c r="I101" s="159"/>
      <c r="J101" s="160">
        <f>J193</f>
        <v>0</v>
      </c>
      <c r="K101" s="157"/>
      <c r="L101" s="161"/>
    </row>
    <row r="102" spans="1:31" s="10" customFormat="1" ht="19.899999999999999" customHeight="1">
      <c r="B102" s="156"/>
      <c r="C102" s="157"/>
      <c r="D102" s="158" t="s">
        <v>3713</v>
      </c>
      <c r="E102" s="159"/>
      <c r="F102" s="159"/>
      <c r="G102" s="159"/>
      <c r="H102" s="159"/>
      <c r="I102" s="159"/>
      <c r="J102" s="160">
        <f>J205</f>
        <v>0</v>
      </c>
      <c r="K102" s="157"/>
      <c r="L102" s="161"/>
    </row>
    <row r="103" spans="1:31" s="10" customFormat="1" ht="19.899999999999999" customHeight="1">
      <c r="B103" s="156"/>
      <c r="C103" s="157"/>
      <c r="D103" s="158" t="s">
        <v>3714</v>
      </c>
      <c r="E103" s="159"/>
      <c r="F103" s="159"/>
      <c r="G103" s="159"/>
      <c r="H103" s="159"/>
      <c r="I103" s="159"/>
      <c r="J103" s="160">
        <f>J207</f>
        <v>0</v>
      </c>
      <c r="K103" s="157"/>
      <c r="L103" s="161"/>
    </row>
    <row r="104" spans="1:31" s="10" customFormat="1" ht="19.899999999999999" customHeight="1">
      <c r="B104" s="156"/>
      <c r="C104" s="157"/>
      <c r="D104" s="158" t="s">
        <v>3715</v>
      </c>
      <c r="E104" s="159"/>
      <c r="F104" s="159"/>
      <c r="G104" s="159"/>
      <c r="H104" s="159"/>
      <c r="I104" s="159"/>
      <c r="J104" s="160">
        <f>J210</f>
        <v>0</v>
      </c>
      <c r="K104" s="157"/>
      <c r="L104" s="161"/>
    </row>
    <row r="105" spans="1:31" s="10" customFormat="1" ht="19.899999999999999" customHeight="1">
      <c r="B105" s="156"/>
      <c r="C105" s="157"/>
      <c r="D105" s="158" t="s">
        <v>3716</v>
      </c>
      <c r="E105" s="159"/>
      <c r="F105" s="159"/>
      <c r="G105" s="159"/>
      <c r="H105" s="159"/>
      <c r="I105" s="159"/>
      <c r="J105" s="160">
        <f>J232</f>
        <v>0</v>
      </c>
      <c r="K105" s="157"/>
      <c r="L105" s="161"/>
    </row>
    <row r="106" spans="1:31" s="10" customFormat="1" ht="19.899999999999999" customHeight="1">
      <c r="B106" s="156"/>
      <c r="C106" s="157"/>
      <c r="D106" s="158" t="s">
        <v>3717</v>
      </c>
      <c r="E106" s="159"/>
      <c r="F106" s="159"/>
      <c r="G106" s="159"/>
      <c r="H106" s="159"/>
      <c r="I106" s="159"/>
      <c r="J106" s="160">
        <f>J235</f>
        <v>0</v>
      </c>
      <c r="K106" s="157"/>
      <c r="L106" s="161"/>
    </row>
    <row r="107" spans="1:31" s="10" customFormat="1" ht="19.899999999999999" customHeight="1">
      <c r="B107" s="156"/>
      <c r="C107" s="157"/>
      <c r="D107" s="158" t="s">
        <v>3718</v>
      </c>
      <c r="E107" s="159"/>
      <c r="F107" s="159"/>
      <c r="G107" s="159"/>
      <c r="H107" s="159"/>
      <c r="I107" s="159"/>
      <c r="J107" s="160">
        <f>J251</f>
        <v>0</v>
      </c>
      <c r="K107" s="157"/>
      <c r="L107" s="161"/>
    </row>
    <row r="108" spans="1:31" s="10" customFormat="1" ht="19.899999999999999" customHeight="1">
      <c r="B108" s="156"/>
      <c r="C108" s="157"/>
      <c r="D108" s="158" t="s">
        <v>3719</v>
      </c>
      <c r="E108" s="159"/>
      <c r="F108" s="159"/>
      <c r="G108" s="159"/>
      <c r="H108" s="159"/>
      <c r="I108" s="159"/>
      <c r="J108" s="160">
        <f>J258</f>
        <v>0</v>
      </c>
      <c r="K108" s="157"/>
      <c r="L108" s="161"/>
    </row>
    <row r="109" spans="1:31" s="10" customFormat="1" ht="19.899999999999999" customHeight="1">
      <c r="B109" s="156"/>
      <c r="C109" s="157"/>
      <c r="D109" s="158" t="s">
        <v>3720</v>
      </c>
      <c r="E109" s="159"/>
      <c r="F109" s="159"/>
      <c r="G109" s="159"/>
      <c r="H109" s="159"/>
      <c r="I109" s="159"/>
      <c r="J109" s="160">
        <f>J292</f>
        <v>0</v>
      </c>
      <c r="K109" s="157"/>
      <c r="L109" s="161"/>
    </row>
    <row r="110" spans="1:31" s="2" customFormat="1" ht="21.75" customHeight="1">
      <c r="A110" s="35"/>
      <c r="B110" s="36"/>
      <c r="C110" s="37"/>
      <c r="D110" s="37"/>
      <c r="E110" s="37"/>
      <c r="F110" s="37"/>
      <c r="G110" s="37"/>
      <c r="H110" s="37"/>
      <c r="I110" s="37"/>
      <c r="J110" s="37"/>
      <c r="K110" s="37"/>
      <c r="L110" s="52"/>
      <c r="S110" s="35"/>
      <c r="T110" s="35"/>
      <c r="U110" s="35"/>
      <c r="V110" s="35"/>
      <c r="W110" s="35"/>
      <c r="X110" s="35"/>
      <c r="Y110" s="35"/>
      <c r="Z110" s="35"/>
      <c r="AA110" s="35"/>
      <c r="AB110" s="35"/>
      <c r="AC110" s="35"/>
      <c r="AD110" s="35"/>
      <c r="AE110" s="35"/>
    </row>
    <row r="111" spans="1:31" s="2" customFormat="1" ht="6.95" customHeight="1">
      <c r="A111" s="35"/>
      <c r="B111" s="55"/>
      <c r="C111" s="56"/>
      <c r="D111" s="56"/>
      <c r="E111" s="56"/>
      <c r="F111" s="56"/>
      <c r="G111" s="56"/>
      <c r="H111" s="56"/>
      <c r="I111" s="56"/>
      <c r="J111" s="56"/>
      <c r="K111" s="56"/>
      <c r="L111" s="52"/>
      <c r="S111" s="35"/>
      <c r="T111" s="35"/>
      <c r="U111" s="35"/>
      <c r="V111" s="35"/>
      <c r="W111" s="35"/>
      <c r="X111" s="35"/>
      <c r="Y111" s="35"/>
      <c r="Z111" s="35"/>
      <c r="AA111" s="35"/>
      <c r="AB111" s="35"/>
      <c r="AC111" s="35"/>
      <c r="AD111" s="35"/>
      <c r="AE111" s="35"/>
    </row>
    <row r="115" spans="1:31" s="2" customFormat="1" ht="6.95" customHeight="1">
      <c r="A115" s="35"/>
      <c r="B115" s="57"/>
      <c r="C115" s="58"/>
      <c r="D115" s="58"/>
      <c r="E115" s="58"/>
      <c r="F115" s="58"/>
      <c r="G115" s="58"/>
      <c r="H115" s="58"/>
      <c r="I115" s="58"/>
      <c r="J115" s="58"/>
      <c r="K115" s="58"/>
      <c r="L115" s="52"/>
      <c r="S115" s="35"/>
      <c r="T115" s="35"/>
      <c r="U115" s="35"/>
      <c r="V115" s="35"/>
      <c r="W115" s="35"/>
      <c r="X115" s="35"/>
      <c r="Y115" s="35"/>
      <c r="Z115" s="35"/>
      <c r="AA115" s="35"/>
      <c r="AB115" s="35"/>
      <c r="AC115" s="35"/>
      <c r="AD115" s="35"/>
      <c r="AE115" s="35"/>
    </row>
    <row r="116" spans="1:31" s="2" customFormat="1" ht="24.95" customHeight="1">
      <c r="A116" s="35"/>
      <c r="B116" s="36"/>
      <c r="C116" s="24" t="s">
        <v>277</v>
      </c>
      <c r="D116" s="37"/>
      <c r="E116" s="37"/>
      <c r="F116" s="37"/>
      <c r="G116" s="37"/>
      <c r="H116" s="37"/>
      <c r="I116" s="37"/>
      <c r="J116" s="37"/>
      <c r="K116" s="37"/>
      <c r="L116" s="52"/>
      <c r="S116" s="35"/>
      <c r="T116" s="35"/>
      <c r="U116" s="35"/>
      <c r="V116" s="35"/>
      <c r="W116" s="35"/>
      <c r="X116" s="35"/>
      <c r="Y116" s="35"/>
      <c r="Z116" s="35"/>
      <c r="AA116" s="35"/>
      <c r="AB116" s="35"/>
      <c r="AC116" s="35"/>
      <c r="AD116" s="35"/>
      <c r="AE116" s="35"/>
    </row>
    <row r="117" spans="1:31" s="2" customFormat="1" ht="6.95" customHeight="1">
      <c r="A117" s="35"/>
      <c r="B117" s="36"/>
      <c r="C117" s="37"/>
      <c r="D117" s="37"/>
      <c r="E117" s="37"/>
      <c r="F117" s="37"/>
      <c r="G117" s="37"/>
      <c r="H117" s="37"/>
      <c r="I117" s="37"/>
      <c r="J117" s="37"/>
      <c r="K117" s="37"/>
      <c r="L117" s="52"/>
      <c r="S117" s="35"/>
      <c r="T117" s="35"/>
      <c r="U117" s="35"/>
      <c r="V117" s="35"/>
      <c r="W117" s="35"/>
      <c r="X117" s="35"/>
      <c r="Y117" s="35"/>
      <c r="Z117" s="35"/>
      <c r="AA117" s="35"/>
      <c r="AB117" s="35"/>
      <c r="AC117" s="35"/>
      <c r="AD117" s="35"/>
      <c r="AE117" s="35"/>
    </row>
    <row r="118" spans="1:31" s="2" customFormat="1" ht="12" customHeight="1">
      <c r="A118" s="35"/>
      <c r="B118" s="36"/>
      <c r="C118" s="30" t="s">
        <v>16</v>
      </c>
      <c r="D118" s="37"/>
      <c r="E118" s="37"/>
      <c r="F118" s="37"/>
      <c r="G118" s="37"/>
      <c r="H118" s="37"/>
      <c r="I118" s="37"/>
      <c r="J118" s="37"/>
      <c r="K118" s="37"/>
      <c r="L118" s="52"/>
      <c r="S118" s="35"/>
      <c r="T118" s="35"/>
      <c r="U118" s="35"/>
      <c r="V118" s="35"/>
      <c r="W118" s="35"/>
      <c r="X118" s="35"/>
      <c r="Y118" s="35"/>
      <c r="Z118" s="35"/>
      <c r="AA118" s="35"/>
      <c r="AB118" s="35"/>
      <c r="AC118" s="35"/>
      <c r="AD118" s="35"/>
      <c r="AE118" s="35"/>
    </row>
    <row r="119" spans="1:31" s="2" customFormat="1" ht="16.5" customHeight="1">
      <c r="A119" s="35"/>
      <c r="B119" s="36"/>
      <c r="C119" s="37"/>
      <c r="D119" s="37"/>
      <c r="E119" s="329" t="str">
        <f>E7</f>
        <v>Domov pro seniory, Nový Bydžov</v>
      </c>
      <c r="F119" s="330"/>
      <c r="G119" s="330"/>
      <c r="H119" s="330"/>
      <c r="I119" s="37"/>
      <c r="J119" s="37"/>
      <c r="K119" s="37"/>
      <c r="L119" s="52"/>
      <c r="S119" s="35"/>
      <c r="T119" s="35"/>
      <c r="U119" s="35"/>
      <c r="V119" s="35"/>
      <c r="W119" s="35"/>
      <c r="X119" s="35"/>
      <c r="Y119" s="35"/>
      <c r="Z119" s="35"/>
      <c r="AA119" s="35"/>
      <c r="AB119" s="35"/>
      <c r="AC119" s="35"/>
      <c r="AD119" s="35"/>
      <c r="AE119" s="35"/>
    </row>
    <row r="120" spans="1:31" s="2" customFormat="1" ht="12" customHeight="1">
      <c r="A120" s="35"/>
      <c r="B120" s="36"/>
      <c r="C120" s="30" t="s">
        <v>179</v>
      </c>
      <c r="D120" s="37"/>
      <c r="E120" s="37"/>
      <c r="F120" s="37"/>
      <c r="G120" s="37"/>
      <c r="H120" s="37"/>
      <c r="I120" s="37"/>
      <c r="J120" s="37"/>
      <c r="K120" s="37"/>
      <c r="L120" s="52"/>
      <c r="S120" s="35"/>
      <c r="T120" s="35"/>
      <c r="U120" s="35"/>
      <c r="V120" s="35"/>
      <c r="W120" s="35"/>
      <c r="X120" s="35"/>
      <c r="Y120" s="35"/>
      <c r="Z120" s="35"/>
      <c r="AA120" s="35"/>
      <c r="AB120" s="35"/>
      <c r="AC120" s="35"/>
      <c r="AD120" s="35"/>
      <c r="AE120" s="35"/>
    </row>
    <row r="121" spans="1:31" s="2" customFormat="1" ht="30" customHeight="1">
      <c r="A121" s="35"/>
      <c r="B121" s="36"/>
      <c r="C121" s="37"/>
      <c r="D121" s="37"/>
      <c r="E121" s="284" t="str">
        <f>E9</f>
        <v xml:space="preserve">SO 01.2 - Elektroinstalace - silnoproud - nezpůsobilé náklady </v>
      </c>
      <c r="F121" s="331"/>
      <c r="G121" s="331"/>
      <c r="H121" s="331"/>
      <c r="I121" s="37"/>
      <c r="J121" s="37"/>
      <c r="K121" s="37"/>
      <c r="L121" s="52"/>
      <c r="S121" s="35"/>
      <c r="T121" s="35"/>
      <c r="U121" s="35"/>
      <c r="V121" s="35"/>
      <c r="W121" s="35"/>
      <c r="X121" s="35"/>
      <c r="Y121" s="35"/>
      <c r="Z121" s="35"/>
      <c r="AA121" s="35"/>
      <c r="AB121" s="35"/>
      <c r="AC121" s="35"/>
      <c r="AD121" s="35"/>
      <c r="AE121" s="35"/>
    </row>
    <row r="122" spans="1:31" s="2" customFormat="1" ht="6.95" customHeight="1">
      <c r="A122" s="35"/>
      <c r="B122" s="36"/>
      <c r="C122" s="37"/>
      <c r="D122" s="37"/>
      <c r="E122" s="37"/>
      <c r="F122" s="37"/>
      <c r="G122" s="37"/>
      <c r="H122" s="37"/>
      <c r="I122" s="37"/>
      <c r="J122" s="37"/>
      <c r="K122" s="37"/>
      <c r="L122" s="52"/>
      <c r="S122" s="35"/>
      <c r="T122" s="35"/>
      <c r="U122" s="35"/>
      <c r="V122" s="35"/>
      <c r="W122" s="35"/>
      <c r="X122" s="35"/>
      <c r="Y122" s="35"/>
      <c r="Z122" s="35"/>
      <c r="AA122" s="35"/>
      <c r="AB122" s="35"/>
      <c r="AC122" s="35"/>
      <c r="AD122" s="35"/>
      <c r="AE122" s="35"/>
    </row>
    <row r="123" spans="1:31" s="2" customFormat="1" ht="12" customHeight="1">
      <c r="A123" s="35"/>
      <c r="B123" s="36"/>
      <c r="C123" s="30" t="s">
        <v>20</v>
      </c>
      <c r="D123" s="37"/>
      <c r="E123" s="37"/>
      <c r="F123" s="28" t="str">
        <f>F12</f>
        <v>k.ú. Nový Bydžov, 70 7163</v>
      </c>
      <c r="G123" s="37"/>
      <c r="H123" s="37"/>
      <c r="I123" s="30" t="s">
        <v>22</v>
      </c>
      <c r="J123" s="67" t="str">
        <f>IF(J12="","",J12)</f>
        <v>4. 1. 2023</v>
      </c>
      <c r="K123" s="37"/>
      <c r="L123" s="52"/>
      <c r="S123" s="35"/>
      <c r="T123" s="35"/>
      <c r="U123" s="35"/>
      <c r="V123" s="35"/>
      <c r="W123" s="35"/>
      <c r="X123" s="35"/>
      <c r="Y123" s="35"/>
      <c r="Z123" s="35"/>
      <c r="AA123" s="35"/>
      <c r="AB123" s="35"/>
      <c r="AC123" s="35"/>
      <c r="AD123" s="35"/>
      <c r="AE123" s="35"/>
    </row>
    <row r="124" spans="1:31" s="2" customFormat="1" ht="6.95" customHeight="1">
      <c r="A124" s="35"/>
      <c r="B124" s="36"/>
      <c r="C124" s="37"/>
      <c r="D124" s="37"/>
      <c r="E124" s="37"/>
      <c r="F124" s="37"/>
      <c r="G124" s="37"/>
      <c r="H124" s="37"/>
      <c r="I124" s="37"/>
      <c r="J124" s="37"/>
      <c r="K124" s="37"/>
      <c r="L124" s="52"/>
      <c r="S124" s="35"/>
      <c r="T124" s="35"/>
      <c r="U124" s="35"/>
      <c r="V124" s="35"/>
      <c r="W124" s="35"/>
      <c r="X124" s="35"/>
      <c r="Y124" s="35"/>
      <c r="Z124" s="35"/>
      <c r="AA124" s="35"/>
      <c r="AB124" s="35"/>
      <c r="AC124" s="35"/>
      <c r="AD124" s="35"/>
      <c r="AE124" s="35"/>
    </row>
    <row r="125" spans="1:31" s="2" customFormat="1" ht="40.15" customHeight="1">
      <c r="A125" s="35"/>
      <c r="B125" s="36"/>
      <c r="C125" s="30" t="s">
        <v>24</v>
      </c>
      <c r="D125" s="37"/>
      <c r="E125" s="37"/>
      <c r="F125" s="28" t="str">
        <f>E15</f>
        <v>Město Nový Bydžov, Masarykovo nám. 1, 504 01</v>
      </c>
      <c r="G125" s="37"/>
      <c r="H125" s="37"/>
      <c r="I125" s="30" t="s">
        <v>30</v>
      </c>
      <c r="J125" s="33" t="str">
        <f>E21</f>
        <v>Architektura s.r.o., Vilkova 1142/15, Praha 4-Krč</v>
      </c>
      <c r="K125" s="37"/>
      <c r="L125" s="52"/>
      <c r="S125" s="35"/>
      <c r="T125" s="35"/>
      <c r="U125" s="35"/>
      <c r="V125" s="35"/>
      <c r="W125" s="35"/>
      <c r="X125" s="35"/>
      <c r="Y125" s="35"/>
      <c r="Z125" s="35"/>
      <c r="AA125" s="35"/>
      <c r="AB125" s="35"/>
      <c r="AC125" s="35"/>
      <c r="AD125" s="35"/>
      <c r="AE125" s="35"/>
    </row>
    <row r="126" spans="1:31" s="2" customFormat="1" ht="40.15" customHeight="1">
      <c r="A126" s="35"/>
      <c r="B126" s="36"/>
      <c r="C126" s="30" t="s">
        <v>28</v>
      </c>
      <c r="D126" s="37"/>
      <c r="E126" s="37"/>
      <c r="F126" s="28" t="str">
        <f>IF(E18="","",E18)</f>
        <v>Vyplň údaj</v>
      </c>
      <c r="G126" s="37"/>
      <c r="H126" s="37"/>
      <c r="I126" s="30" t="s">
        <v>33</v>
      </c>
      <c r="J126" s="33" t="str">
        <f>E24</f>
        <v>Projecticon s.r.o., A. Kopeckého 151, Nový Hrádek</v>
      </c>
      <c r="K126" s="37"/>
      <c r="L126" s="52"/>
      <c r="S126" s="35"/>
      <c r="T126" s="35"/>
      <c r="U126" s="35"/>
      <c r="V126" s="35"/>
      <c r="W126" s="35"/>
      <c r="X126" s="35"/>
      <c r="Y126" s="35"/>
      <c r="Z126" s="35"/>
      <c r="AA126" s="35"/>
      <c r="AB126" s="35"/>
      <c r="AC126" s="35"/>
      <c r="AD126" s="35"/>
      <c r="AE126" s="35"/>
    </row>
    <row r="127" spans="1:31" s="2" customFormat="1" ht="10.35" customHeight="1">
      <c r="A127" s="35"/>
      <c r="B127" s="36"/>
      <c r="C127" s="37"/>
      <c r="D127" s="37"/>
      <c r="E127" s="37"/>
      <c r="F127" s="37"/>
      <c r="G127" s="37"/>
      <c r="H127" s="37"/>
      <c r="I127" s="37"/>
      <c r="J127" s="37"/>
      <c r="K127" s="37"/>
      <c r="L127" s="52"/>
      <c r="S127" s="35"/>
      <c r="T127" s="35"/>
      <c r="U127" s="35"/>
      <c r="V127" s="35"/>
      <c r="W127" s="35"/>
      <c r="X127" s="35"/>
      <c r="Y127" s="35"/>
      <c r="Z127" s="35"/>
      <c r="AA127" s="35"/>
      <c r="AB127" s="35"/>
      <c r="AC127" s="35"/>
      <c r="AD127" s="35"/>
      <c r="AE127" s="35"/>
    </row>
    <row r="128" spans="1:31" s="11" customFormat="1" ht="29.25" customHeight="1">
      <c r="A128" s="162"/>
      <c r="B128" s="163"/>
      <c r="C128" s="164" t="s">
        <v>278</v>
      </c>
      <c r="D128" s="165" t="s">
        <v>62</v>
      </c>
      <c r="E128" s="165" t="s">
        <v>58</v>
      </c>
      <c r="F128" s="165" t="s">
        <v>59</v>
      </c>
      <c r="G128" s="165" t="s">
        <v>279</v>
      </c>
      <c r="H128" s="165" t="s">
        <v>280</v>
      </c>
      <c r="I128" s="165" t="s">
        <v>281</v>
      </c>
      <c r="J128" s="165" t="s">
        <v>249</v>
      </c>
      <c r="K128" s="166" t="s">
        <v>282</v>
      </c>
      <c r="L128" s="167"/>
      <c r="M128" s="76" t="s">
        <v>1</v>
      </c>
      <c r="N128" s="77" t="s">
        <v>41</v>
      </c>
      <c r="O128" s="77" t="s">
        <v>283</v>
      </c>
      <c r="P128" s="77" t="s">
        <v>284</v>
      </c>
      <c r="Q128" s="77" t="s">
        <v>285</v>
      </c>
      <c r="R128" s="77" t="s">
        <v>286</v>
      </c>
      <c r="S128" s="77" t="s">
        <v>287</v>
      </c>
      <c r="T128" s="78" t="s">
        <v>288</v>
      </c>
      <c r="U128" s="162"/>
      <c r="V128" s="162"/>
      <c r="W128" s="162"/>
      <c r="X128" s="162"/>
      <c r="Y128" s="162"/>
      <c r="Z128" s="162"/>
      <c r="AA128" s="162"/>
      <c r="AB128" s="162"/>
      <c r="AC128" s="162"/>
      <c r="AD128" s="162"/>
      <c r="AE128" s="162"/>
    </row>
    <row r="129" spans="1:65" s="2" customFormat="1" ht="22.9" customHeight="1">
      <c r="A129" s="35"/>
      <c r="B129" s="36"/>
      <c r="C129" s="83" t="s">
        <v>289</v>
      </c>
      <c r="D129" s="37"/>
      <c r="E129" s="37"/>
      <c r="F129" s="37"/>
      <c r="G129" s="37"/>
      <c r="H129" s="37"/>
      <c r="I129" s="37"/>
      <c r="J129" s="168">
        <f>BK129</f>
        <v>0</v>
      </c>
      <c r="K129" s="37"/>
      <c r="L129" s="40"/>
      <c r="M129" s="79"/>
      <c r="N129" s="169"/>
      <c r="O129" s="80"/>
      <c r="P129" s="170">
        <f>P130</f>
        <v>0</v>
      </c>
      <c r="Q129" s="80"/>
      <c r="R129" s="170">
        <f>R130</f>
        <v>0</v>
      </c>
      <c r="S129" s="80"/>
      <c r="T129" s="171">
        <f>T130</f>
        <v>0.4</v>
      </c>
      <c r="U129" s="35"/>
      <c r="V129" s="35"/>
      <c r="W129" s="35"/>
      <c r="X129" s="35"/>
      <c r="Y129" s="35"/>
      <c r="Z129" s="35"/>
      <c r="AA129" s="35"/>
      <c r="AB129" s="35"/>
      <c r="AC129" s="35"/>
      <c r="AD129" s="35"/>
      <c r="AE129" s="35"/>
      <c r="AT129" s="18" t="s">
        <v>76</v>
      </c>
      <c r="AU129" s="18" t="s">
        <v>251</v>
      </c>
      <c r="BK129" s="172">
        <f>BK130</f>
        <v>0</v>
      </c>
    </row>
    <row r="130" spans="1:65" s="12" customFormat="1" ht="25.9" customHeight="1">
      <c r="B130" s="173"/>
      <c r="C130" s="174"/>
      <c r="D130" s="175" t="s">
        <v>76</v>
      </c>
      <c r="E130" s="176" t="s">
        <v>1494</v>
      </c>
      <c r="F130" s="176" t="s">
        <v>1495</v>
      </c>
      <c r="G130" s="174"/>
      <c r="H130" s="174"/>
      <c r="I130" s="177"/>
      <c r="J130" s="178">
        <f>BK130</f>
        <v>0</v>
      </c>
      <c r="K130" s="174"/>
      <c r="L130" s="179"/>
      <c r="M130" s="180"/>
      <c r="N130" s="181"/>
      <c r="O130" s="181"/>
      <c r="P130" s="182">
        <f>P131+P152+P177+P193+P205+P207+P210+P232+P235+P251+P258+P292</f>
        <v>0</v>
      </c>
      <c r="Q130" s="181"/>
      <c r="R130" s="182">
        <f>R131+R152+R177+R193+R205+R207+R210+R232+R235+R251+R258+R292</f>
        <v>0</v>
      </c>
      <c r="S130" s="181"/>
      <c r="T130" s="183">
        <f>T131+T152+T177+T193+T205+T207+T210+T232+T235+T251+T258+T292</f>
        <v>0.4</v>
      </c>
      <c r="AR130" s="184" t="s">
        <v>85</v>
      </c>
      <c r="AT130" s="185" t="s">
        <v>76</v>
      </c>
      <c r="AU130" s="185" t="s">
        <v>77</v>
      </c>
      <c r="AY130" s="184" t="s">
        <v>292</v>
      </c>
      <c r="BK130" s="186">
        <f>BK131+BK152+BK177+BK193+BK205+BK207+BK210+BK232+BK235+BK251+BK258+BK292</f>
        <v>0</v>
      </c>
    </row>
    <row r="131" spans="1:65" s="12" customFormat="1" ht="22.9" customHeight="1">
      <c r="B131" s="173"/>
      <c r="C131" s="174"/>
      <c r="D131" s="175" t="s">
        <v>76</v>
      </c>
      <c r="E131" s="187" t="s">
        <v>3721</v>
      </c>
      <c r="F131" s="187" t="s">
        <v>3722</v>
      </c>
      <c r="G131" s="174"/>
      <c r="H131" s="174"/>
      <c r="I131" s="177"/>
      <c r="J131" s="188">
        <f>BK131</f>
        <v>0</v>
      </c>
      <c r="K131" s="174"/>
      <c r="L131" s="179"/>
      <c r="M131" s="180"/>
      <c r="N131" s="181"/>
      <c r="O131" s="181"/>
      <c r="P131" s="182">
        <f>SUM(P132:P151)</f>
        <v>0</v>
      </c>
      <c r="Q131" s="181"/>
      <c r="R131" s="182">
        <f>SUM(R132:R151)</f>
        <v>0</v>
      </c>
      <c r="S131" s="181"/>
      <c r="T131" s="183">
        <f>SUM(T132:T151)</f>
        <v>0</v>
      </c>
      <c r="AR131" s="184" t="s">
        <v>85</v>
      </c>
      <c r="AT131" s="185" t="s">
        <v>76</v>
      </c>
      <c r="AU131" s="185" t="s">
        <v>85</v>
      </c>
      <c r="AY131" s="184" t="s">
        <v>292</v>
      </c>
      <c r="BK131" s="186">
        <f>SUM(BK132:BK151)</f>
        <v>0</v>
      </c>
    </row>
    <row r="132" spans="1:65" s="2" customFormat="1" ht="16.5" customHeight="1">
      <c r="A132" s="35"/>
      <c r="B132" s="36"/>
      <c r="C132" s="189" t="s">
        <v>85</v>
      </c>
      <c r="D132" s="189" t="s">
        <v>294</v>
      </c>
      <c r="E132" s="190" t="s">
        <v>3723</v>
      </c>
      <c r="F132" s="191" t="s">
        <v>3724</v>
      </c>
      <c r="G132" s="192" t="s">
        <v>3216</v>
      </c>
      <c r="H132" s="193">
        <v>1</v>
      </c>
      <c r="I132" s="194"/>
      <c r="J132" s="195">
        <f t="shared" ref="J132:J151" si="0">ROUND(I132*H132,2)</f>
        <v>0</v>
      </c>
      <c r="K132" s="191" t="s">
        <v>1</v>
      </c>
      <c r="L132" s="40"/>
      <c r="M132" s="196" t="s">
        <v>1</v>
      </c>
      <c r="N132" s="197" t="s">
        <v>43</v>
      </c>
      <c r="O132" s="72"/>
      <c r="P132" s="198">
        <f t="shared" ref="P132:P151" si="1">O132*H132</f>
        <v>0</v>
      </c>
      <c r="Q132" s="198">
        <v>0</v>
      </c>
      <c r="R132" s="198">
        <f t="shared" ref="R132:R151" si="2">Q132*H132</f>
        <v>0</v>
      </c>
      <c r="S132" s="198">
        <v>0</v>
      </c>
      <c r="T132" s="199">
        <f t="shared" ref="T132:T151" si="3">S132*H132</f>
        <v>0</v>
      </c>
      <c r="U132" s="35"/>
      <c r="V132" s="35"/>
      <c r="W132" s="35"/>
      <c r="X132" s="35"/>
      <c r="Y132" s="35"/>
      <c r="Z132" s="35"/>
      <c r="AA132" s="35"/>
      <c r="AB132" s="35"/>
      <c r="AC132" s="35"/>
      <c r="AD132" s="35"/>
      <c r="AE132" s="35"/>
      <c r="AR132" s="200" t="s">
        <v>299</v>
      </c>
      <c r="AT132" s="200" t="s">
        <v>294</v>
      </c>
      <c r="AU132" s="200" t="s">
        <v>120</v>
      </c>
      <c r="AY132" s="18" t="s">
        <v>292</v>
      </c>
      <c r="BE132" s="201">
        <f t="shared" ref="BE132:BE151" si="4">IF(N132="základní",J132,0)</f>
        <v>0</v>
      </c>
      <c r="BF132" s="201">
        <f t="shared" ref="BF132:BF151" si="5">IF(N132="snížená",J132,0)</f>
        <v>0</v>
      </c>
      <c r="BG132" s="201">
        <f t="shared" ref="BG132:BG151" si="6">IF(N132="zákl. přenesená",J132,0)</f>
        <v>0</v>
      </c>
      <c r="BH132" s="201">
        <f t="shared" ref="BH132:BH151" si="7">IF(N132="sníž. přenesená",J132,0)</f>
        <v>0</v>
      </c>
      <c r="BI132" s="201">
        <f t="shared" ref="BI132:BI151" si="8">IF(N132="nulová",J132,0)</f>
        <v>0</v>
      </c>
      <c r="BJ132" s="18" t="s">
        <v>120</v>
      </c>
      <c r="BK132" s="201">
        <f t="shared" ref="BK132:BK151" si="9">ROUND(I132*H132,2)</f>
        <v>0</v>
      </c>
      <c r="BL132" s="18" t="s">
        <v>299</v>
      </c>
      <c r="BM132" s="200" t="s">
        <v>3725</v>
      </c>
    </row>
    <row r="133" spans="1:65" s="2" customFormat="1" ht="33" customHeight="1">
      <c r="A133" s="35"/>
      <c r="B133" s="36"/>
      <c r="C133" s="189" t="s">
        <v>120</v>
      </c>
      <c r="D133" s="189" t="s">
        <v>294</v>
      </c>
      <c r="E133" s="190" t="s">
        <v>3726</v>
      </c>
      <c r="F133" s="191" t="s">
        <v>3727</v>
      </c>
      <c r="G133" s="192" t="s">
        <v>3216</v>
      </c>
      <c r="H133" s="193">
        <v>1</v>
      </c>
      <c r="I133" s="194"/>
      <c r="J133" s="195">
        <f t="shared" si="0"/>
        <v>0</v>
      </c>
      <c r="K133" s="191" t="s">
        <v>1</v>
      </c>
      <c r="L133" s="40"/>
      <c r="M133" s="196" t="s">
        <v>1</v>
      </c>
      <c r="N133" s="197" t="s">
        <v>43</v>
      </c>
      <c r="O133" s="72"/>
      <c r="P133" s="198">
        <f t="shared" si="1"/>
        <v>0</v>
      </c>
      <c r="Q133" s="198">
        <v>0</v>
      </c>
      <c r="R133" s="198">
        <f t="shared" si="2"/>
        <v>0</v>
      </c>
      <c r="S133" s="198">
        <v>0</v>
      </c>
      <c r="T133" s="199">
        <f t="shared" si="3"/>
        <v>0</v>
      </c>
      <c r="U133" s="35"/>
      <c r="V133" s="35"/>
      <c r="W133" s="35"/>
      <c r="X133" s="35"/>
      <c r="Y133" s="35"/>
      <c r="Z133" s="35"/>
      <c r="AA133" s="35"/>
      <c r="AB133" s="35"/>
      <c r="AC133" s="35"/>
      <c r="AD133" s="35"/>
      <c r="AE133" s="35"/>
      <c r="AR133" s="200" t="s">
        <v>299</v>
      </c>
      <c r="AT133" s="200" t="s">
        <v>294</v>
      </c>
      <c r="AU133" s="200" t="s">
        <v>120</v>
      </c>
      <c r="AY133" s="18" t="s">
        <v>292</v>
      </c>
      <c r="BE133" s="201">
        <f t="shared" si="4"/>
        <v>0</v>
      </c>
      <c r="BF133" s="201">
        <f t="shared" si="5"/>
        <v>0</v>
      </c>
      <c r="BG133" s="201">
        <f t="shared" si="6"/>
        <v>0</v>
      </c>
      <c r="BH133" s="201">
        <f t="shared" si="7"/>
        <v>0</v>
      </c>
      <c r="BI133" s="201">
        <f t="shared" si="8"/>
        <v>0</v>
      </c>
      <c r="BJ133" s="18" t="s">
        <v>120</v>
      </c>
      <c r="BK133" s="201">
        <f t="shared" si="9"/>
        <v>0</v>
      </c>
      <c r="BL133" s="18" t="s">
        <v>299</v>
      </c>
      <c r="BM133" s="200" t="s">
        <v>3728</v>
      </c>
    </row>
    <row r="134" spans="1:65" s="2" customFormat="1" ht="21.75" customHeight="1">
      <c r="A134" s="35"/>
      <c r="B134" s="36"/>
      <c r="C134" s="189" t="s">
        <v>317</v>
      </c>
      <c r="D134" s="189" t="s">
        <v>294</v>
      </c>
      <c r="E134" s="190" t="s">
        <v>3729</v>
      </c>
      <c r="F134" s="191" t="s">
        <v>3730</v>
      </c>
      <c r="G134" s="192" t="s">
        <v>3216</v>
      </c>
      <c r="H134" s="193">
        <v>1</v>
      </c>
      <c r="I134" s="194"/>
      <c r="J134" s="195">
        <f t="shared" si="0"/>
        <v>0</v>
      </c>
      <c r="K134" s="191" t="s">
        <v>1</v>
      </c>
      <c r="L134" s="40"/>
      <c r="M134" s="196" t="s">
        <v>1</v>
      </c>
      <c r="N134" s="197" t="s">
        <v>43</v>
      </c>
      <c r="O134" s="72"/>
      <c r="P134" s="198">
        <f t="shared" si="1"/>
        <v>0</v>
      </c>
      <c r="Q134" s="198">
        <v>0</v>
      </c>
      <c r="R134" s="198">
        <f t="shared" si="2"/>
        <v>0</v>
      </c>
      <c r="S134" s="198">
        <v>0</v>
      </c>
      <c r="T134" s="199">
        <f t="shared" si="3"/>
        <v>0</v>
      </c>
      <c r="U134" s="35"/>
      <c r="V134" s="35"/>
      <c r="W134" s="35"/>
      <c r="X134" s="35"/>
      <c r="Y134" s="35"/>
      <c r="Z134" s="35"/>
      <c r="AA134" s="35"/>
      <c r="AB134" s="35"/>
      <c r="AC134" s="35"/>
      <c r="AD134" s="35"/>
      <c r="AE134" s="35"/>
      <c r="AR134" s="200" t="s">
        <v>299</v>
      </c>
      <c r="AT134" s="200" t="s">
        <v>294</v>
      </c>
      <c r="AU134" s="200" t="s">
        <v>120</v>
      </c>
      <c r="AY134" s="18" t="s">
        <v>292</v>
      </c>
      <c r="BE134" s="201">
        <f t="shared" si="4"/>
        <v>0</v>
      </c>
      <c r="BF134" s="201">
        <f t="shared" si="5"/>
        <v>0</v>
      </c>
      <c r="BG134" s="201">
        <f t="shared" si="6"/>
        <v>0</v>
      </c>
      <c r="BH134" s="201">
        <f t="shared" si="7"/>
        <v>0</v>
      </c>
      <c r="BI134" s="201">
        <f t="shared" si="8"/>
        <v>0</v>
      </c>
      <c r="BJ134" s="18" t="s">
        <v>120</v>
      </c>
      <c r="BK134" s="201">
        <f t="shared" si="9"/>
        <v>0</v>
      </c>
      <c r="BL134" s="18" t="s">
        <v>299</v>
      </c>
      <c r="BM134" s="200" t="s">
        <v>3731</v>
      </c>
    </row>
    <row r="135" spans="1:65" s="2" customFormat="1" ht="21.75" customHeight="1">
      <c r="A135" s="35"/>
      <c r="B135" s="36"/>
      <c r="C135" s="189" t="s">
        <v>299</v>
      </c>
      <c r="D135" s="189" t="s">
        <v>294</v>
      </c>
      <c r="E135" s="190" t="s">
        <v>3732</v>
      </c>
      <c r="F135" s="191" t="s">
        <v>3733</v>
      </c>
      <c r="G135" s="192" t="s">
        <v>3216</v>
      </c>
      <c r="H135" s="193">
        <v>1</v>
      </c>
      <c r="I135" s="194"/>
      <c r="J135" s="195">
        <f t="shared" si="0"/>
        <v>0</v>
      </c>
      <c r="K135" s="191" t="s">
        <v>1</v>
      </c>
      <c r="L135" s="40"/>
      <c r="M135" s="196" t="s">
        <v>1</v>
      </c>
      <c r="N135" s="197" t="s">
        <v>43</v>
      </c>
      <c r="O135" s="72"/>
      <c r="P135" s="198">
        <f t="shared" si="1"/>
        <v>0</v>
      </c>
      <c r="Q135" s="198">
        <v>0</v>
      </c>
      <c r="R135" s="198">
        <f t="shared" si="2"/>
        <v>0</v>
      </c>
      <c r="S135" s="198">
        <v>0</v>
      </c>
      <c r="T135" s="199">
        <f t="shared" si="3"/>
        <v>0</v>
      </c>
      <c r="U135" s="35"/>
      <c r="V135" s="35"/>
      <c r="W135" s="35"/>
      <c r="X135" s="35"/>
      <c r="Y135" s="35"/>
      <c r="Z135" s="35"/>
      <c r="AA135" s="35"/>
      <c r="AB135" s="35"/>
      <c r="AC135" s="35"/>
      <c r="AD135" s="35"/>
      <c r="AE135" s="35"/>
      <c r="AR135" s="200" t="s">
        <v>299</v>
      </c>
      <c r="AT135" s="200" t="s">
        <v>294</v>
      </c>
      <c r="AU135" s="200" t="s">
        <v>120</v>
      </c>
      <c r="AY135" s="18" t="s">
        <v>292</v>
      </c>
      <c r="BE135" s="201">
        <f t="shared" si="4"/>
        <v>0</v>
      </c>
      <c r="BF135" s="201">
        <f t="shared" si="5"/>
        <v>0</v>
      </c>
      <c r="BG135" s="201">
        <f t="shared" si="6"/>
        <v>0</v>
      </c>
      <c r="BH135" s="201">
        <f t="shared" si="7"/>
        <v>0</v>
      </c>
      <c r="BI135" s="201">
        <f t="shared" si="8"/>
        <v>0</v>
      </c>
      <c r="BJ135" s="18" t="s">
        <v>120</v>
      </c>
      <c r="BK135" s="201">
        <f t="shared" si="9"/>
        <v>0</v>
      </c>
      <c r="BL135" s="18" t="s">
        <v>299</v>
      </c>
      <c r="BM135" s="200" t="s">
        <v>3734</v>
      </c>
    </row>
    <row r="136" spans="1:65" s="2" customFormat="1" ht="21.75" customHeight="1">
      <c r="A136" s="35"/>
      <c r="B136" s="36"/>
      <c r="C136" s="189" t="s">
        <v>341</v>
      </c>
      <c r="D136" s="189" t="s">
        <v>294</v>
      </c>
      <c r="E136" s="190" t="s">
        <v>3735</v>
      </c>
      <c r="F136" s="191" t="s">
        <v>3736</v>
      </c>
      <c r="G136" s="192" t="s">
        <v>3216</v>
      </c>
      <c r="H136" s="193">
        <v>1</v>
      </c>
      <c r="I136" s="194"/>
      <c r="J136" s="195">
        <f t="shared" si="0"/>
        <v>0</v>
      </c>
      <c r="K136" s="191" t="s">
        <v>1</v>
      </c>
      <c r="L136" s="40"/>
      <c r="M136" s="196" t="s">
        <v>1</v>
      </c>
      <c r="N136" s="197" t="s">
        <v>43</v>
      </c>
      <c r="O136" s="72"/>
      <c r="P136" s="198">
        <f t="shared" si="1"/>
        <v>0</v>
      </c>
      <c r="Q136" s="198">
        <v>0</v>
      </c>
      <c r="R136" s="198">
        <f t="shared" si="2"/>
        <v>0</v>
      </c>
      <c r="S136" s="198">
        <v>0</v>
      </c>
      <c r="T136" s="199">
        <f t="shared" si="3"/>
        <v>0</v>
      </c>
      <c r="U136" s="35"/>
      <c r="V136" s="35"/>
      <c r="W136" s="35"/>
      <c r="X136" s="35"/>
      <c r="Y136" s="35"/>
      <c r="Z136" s="35"/>
      <c r="AA136" s="35"/>
      <c r="AB136" s="35"/>
      <c r="AC136" s="35"/>
      <c r="AD136" s="35"/>
      <c r="AE136" s="35"/>
      <c r="AR136" s="200" t="s">
        <v>299</v>
      </c>
      <c r="AT136" s="200" t="s">
        <v>294</v>
      </c>
      <c r="AU136" s="200" t="s">
        <v>120</v>
      </c>
      <c r="AY136" s="18" t="s">
        <v>292</v>
      </c>
      <c r="BE136" s="201">
        <f t="shared" si="4"/>
        <v>0</v>
      </c>
      <c r="BF136" s="201">
        <f t="shared" si="5"/>
        <v>0</v>
      </c>
      <c r="BG136" s="201">
        <f t="shared" si="6"/>
        <v>0</v>
      </c>
      <c r="BH136" s="201">
        <f t="shared" si="7"/>
        <v>0</v>
      </c>
      <c r="BI136" s="201">
        <f t="shared" si="8"/>
        <v>0</v>
      </c>
      <c r="BJ136" s="18" t="s">
        <v>120</v>
      </c>
      <c r="BK136" s="201">
        <f t="shared" si="9"/>
        <v>0</v>
      </c>
      <c r="BL136" s="18" t="s">
        <v>299</v>
      </c>
      <c r="BM136" s="200" t="s">
        <v>3737</v>
      </c>
    </row>
    <row r="137" spans="1:65" s="2" customFormat="1" ht="21.75" customHeight="1">
      <c r="A137" s="35"/>
      <c r="B137" s="36"/>
      <c r="C137" s="189" t="s">
        <v>346</v>
      </c>
      <c r="D137" s="189" t="s">
        <v>294</v>
      </c>
      <c r="E137" s="190" t="s">
        <v>3738</v>
      </c>
      <c r="F137" s="191" t="s">
        <v>3739</v>
      </c>
      <c r="G137" s="192" t="s">
        <v>3216</v>
      </c>
      <c r="H137" s="193">
        <v>1</v>
      </c>
      <c r="I137" s="194"/>
      <c r="J137" s="195">
        <f t="shared" si="0"/>
        <v>0</v>
      </c>
      <c r="K137" s="191" t="s">
        <v>1</v>
      </c>
      <c r="L137" s="40"/>
      <c r="M137" s="196" t="s">
        <v>1</v>
      </c>
      <c r="N137" s="197" t="s">
        <v>43</v>
      </c>
      <c r="O137" s="72"/>
      <c r="P137" s="198">
        <f t="shared" si="1"/>
        <v>0</v>
      </c>
      <c r="Q137" s="198">
        <v>0</v>
      </c>
      <c r="R137" s="198">
        <f t="shared" si="2"/>
        <v>0</v>
      </c>
      <c r="S137" s="198">
        <v>0</v>
      </c>
      <c r="T137" s="199">
        <f t="shared" si="3"/>
        <v>0</v>
      </c>
      <c r="U137" s="35"/>
      <c r="V137" s="35"/>
      <c r="W137" s="35"/>
      <c r="X137" s="35"/>
      <c r="Y137" s="35"/>
      <c r="Z137" s="35"/>
      <c r="AA137" s="35"/>
      <c r="AB137" s="35"/>
      <c r="AC137" s="35"/>
      <c r="AD137" s="35"/>
      <c r="AE137" s="35"/>
      <c r="AR137" s="200" t="s">
        <v>299</v>
      </c>
      <c r="AT137" s="200" t="s">
        <v>294</v>
      </c>
      <c r="AU137" s="200" t="s">
        <v>120</v>
      </c>
      <c r="AY137" s="18" t="s">
        <v>292</v>
      </c>
      <c r="BE137" s="201">
        <f t="shared" si="4"/>
        <v>0</v>
      </c>
      <c r="BF137" s="201">
        <f t="shared" si="5"/>
        <v>0</v>
      </c>
      <c r="BG137" s="201">
        <f t="shared" si="6"/>
        <v>0</v>
      </c>
      <c r="BH137" s="201">
        <f t="shared" si="7"/>
        <v>0</v>
      </c>
      <c r="BI137" s="201">
        <f t="shared" si="8"/>
        <v>0</v>
      </c>
      <c r="BJ137" s="18" t="s">
        <v>120</v>
      </c>
      <c r="BK137" s="201">
        <f t="shared" si="9"/>
        <v>0</v>
      </c>
      <c r="BL137" s="18" t="s">
        <v>299</v>
      </c>
      <c r="BM137" s="200" t="s">
        <v>3740</v>
      </c>
    </row>
    <row r="138" spans="1:65" s="2" customFormat="1" ht="21.75" customHeight="1">
      <c r="A138" s="35"/>
      <c r="B138" s="36"/>
      <c r="C138" s="189" t="s">
        <v>352</v>
      </c>
      <c r="D138" s="189" t="s">
        <v>294</v>
      </c>
      <c r="E138" s="190" t="s">
        <v>3741</v>
      </c>
      <c r="F138" s="191" t="s">
        <v>3742</v>
      </c>
      <c r="G138" s="192" t="s">
        <v>3216</v>
      </c>
      <c r="H138" s="193">
        <v>1</v>
      </c>
      <c r="I138" s="194"/>
      <c r="J138" s="195">
        <f t="shared" si="0"/>
        <v>0</v>
      </c>
      <c r="K138" s="191" t="s">
        <v>1</v>
      </c>
      <c r="L138" s="40"/>
      <c r="M138" s="196" t="s">
        <v>1</v>
      </c>
      <c r="N138" s="197" t="s">
        <v>43</v>
      </c>
      <c r="O138" s="72"/>
      <c r="P138" s="198">
        <f t="shared" si="1"/>
        <v>0</v>
      </c>
      <c r="Q138" s="198">
        <v>0</v>
      </c>
      <c r="R138" s="198">
        <f t="shared" si="2"/>
        <v>0</v>
      </c>
      <c r="S138" s="198">
        <v>0</v>
      </c>
      <c r="T138" s="199">
        <f t="shared" si="3"/>
        <v>0</v>
      </c>
      <c r="U138" s="35"/>
      <c r="V138" s="35"/>
      <c r="W138" s="35"/>
      <c r="X138" s="35"/>
      <c r="Y138" s="35"/>
      <c r="Z138" s="35"/>
      <c r="AA138" s="35"/>
      <c r="AB138" s="35"/>
      <c r="AC138" s="35"/>
      <c r="AD138" s="35"/>
      <c r="AE138" s="35"/>
      <c r="AR138" s="200" t="s">
        <v>299</v>
      </c>
      <c r="AT138" s="200" t="s">
        <v>294</v>
      </c>
      <c r="AU138" s="200" t="s">
        <v>120</v>
      </c>
      <c r="AY138" s="18" t="s">
        <v>292</v>
      </c>
      <c r="BE138" s="201">
        <f t="shared" si="4"/>
        <v>0</v>
      </c>
      <c r="BF138" s="201">
        <f t="shared" si="5"/>
        <v>0</v>
      </c>
      <c r="BG138" s="201">
        <f t="shared" si="6"/>
        <v>0</v>
      </c>
      <c r="BH138" s="201">
        <f t="shared" si="7"/>
        <v>0</v>
      </c>
      <c r="BI138" s="201">
        <f t="shared" si="8"/>
        <v>0</v>
      </c>
      <c r="BJ138" s="18" t="s">
        <v>120</v>
      </c>
      <c r="BK138" s="201">
        <f t="shared" si="9"/>
        <v>0</v>
      </c>
      <c r="BL138" s="18" t="s">
        <v>299</v>
      </c>
      <c r="BM138" s="200" t="s">
        <v>3743</v>
      </c>
    </row>
    <row r="139" spans="1:65" s="2" customFormat="1" ht="16.5" customHeight="1">
      <c r="A139" s="35"/>
      <c r="B139" s="36"/>
      <c r="C139" s="189" t="s">
        <v>357</v>
      </c>
      <c r="D139" s="189" t="s">
        <v>294</v>
      </c>
      <c r="E139" s="190" t="s">
        <v>3744</v>
      </c>
      <c r="F139" s="191" t="s">
        <v>3745</v>
      </c>
      <c r="G139" s="192" t="s">
        <v>3216</v>
      </c>
      <c r="H139" s="193">
        <v>1</v>
      </c>
      <c r="I139" s="194"/>
      <c r="J139" s="195">
        <f t="shared" si="0"/>
        <v>0</v>
      </c>
      <c r="K139" s="191" t="s">
        <v>1</v>
      </c>
      <c r="L139" s="40"/>
      <c r="M139" s="196" t="s">
        <v>1</v>
      </c>
      <c r="N139" s="197" t="s">
        <v>43</v>
      </c>
      <c r="O139" s="72"/>
      <c r="P139" s="198">
        <f t="shared" si="1"/>
        <v>0</v>
      </c>
      <c r="Q139" s="198">
        <v>0</v>
      </c>
      <c r="R139" s="198">
        <f t="shared" si="2"/>
        <v>0</v>
      </c>
      <c r="S139" s="198">
        <v>0</v>
      </c>
      <c r="T139" s="199">
        <f t="shared" si="3"/>
        <v>0</v>
      </c>
      <c r="U139" s="35"/>
      <c r="V139" s="35"/>
      <c r="W139" s="35"/>
      <c r="X139" s="35"/>
      <c r="Y139" s="35"/>
      <c r="Z139" s="35"/>
      <c r="AA139" s="35"/>
      <c r="AB139" s="35"/>
      <c r="AC139" s="35"/>
      <c r="AD139" s="35"/>
      <c r="AE139" s="35"/>
      <c r="AR139" s="200" t="s">
        <v>299</v>
      </c>
      <c r="AT139" s="200" t="s">
        <v>294</v>
      </c>
      <c r="AU139" s="200" t="s">
        <v>120</v>
      </c>
      <c r="AY139" s="18" t="s">
        <v>292</v>
      </c>
      <c r="BE139" s="201">
        <f t="shared" si="4"/>
        <v>0</v>
      </c>
      <c r="BF139" s="201">
        <f t="shared" si="5"/>
        <v>0</v>
      </c>
      <c r="BG139" s="201">
        <f t="shared" si="6"/>
        <v>0</v>
      </c>
      <c r="BH139" s="201">
        <f t="shared" si="7"/>
        <v>0</v>
      </c>
      <c r="BI139" s="201">
        <f t="shared" si="8"/>
        <v>0</v>
      </c>
      <c r="BJ139" s="18" t="s">
        <v>120</v>
      </c>
      <c r="BK139" s="201">
        <f t="shared" si="9"/>
        <v>0</v>
      </c>
      <c r="BL139" s="18" t="s">
        <v>299</v>
      </c>
      <c r="BM139" s="200" t="s">
        <v>3746</v>
      </c>
    </row>
    <row r="140" spans="1:65" s="2" customFormat="1" ht="44.25" customHeight="1">
      <c r="A140" s="35"/>
      <c r="B140" s="36"/>
      <c r="C140" s="189" t="s">
        <v>362</v>
      </c>
      <c r="D140" s="189" t="s">
        <v>294</v>
      </c>
      <c r="E140" s="190" t="s">
        <v>3747</v>
      </c>
      <c r="F140" s="191" t="s">
        <v>3748</v>
      </c>
      <c r="G140" s="192" t="s">
        <v>3216</v>
      </c>
      <c r="H140" s="193">
        <v>11</v>
      </c>
      <c r="I140" s="194"/>
      <c r="J140" s="195">
        <f t="shared" si="0"/>
        <v>0</v>
      </c>
      <c r="K140" s="191" t="s">
        <v>1</v>
      </c>
      <c r="L140" s="40"/>
      <c r="M140" s="196" t="s">
        <v>1</v>
      </c>
      <c r="N140" s="197" t="s">
        <v>43</v>
      </c>
      <c r="O140" s="72"/>
      <c r="P140" s="198">
        <f t="shared" si="1"/>
        <v>0</v>
      </c>
      <c r="Q140" s="198">
        <v>0</v>
      </c>
      <c r="R140" s="198">
        <f t="shared" si="2"/>
        <v>0</v>
      </c>
      <c r="S140" s="198">
        <v>0</v>
      </c>
      <c r="T140" s="199">
        <f t="shared" si="3"/>
        <v>0</v>
      </c>
      <c r="U140" s="35"/>
      <c r="V140" s="35"/>
      <c r="W140" s="35"/>
      <c r="X140" s="35"/>
      <c r="Y140" s="35"/>
      <c r="Z140" s="35"/>
      <c r="AA140" s="35"/>
      <c r="AB140" s="35"/>
      <c r="AC140" s="35"/>
      <c r="AD140" s="35"/>
      <c r="AE140" s="35"/>
      <c r="AR140" s="200" t="s">
        <v>299</v>
      </c>
      <c r="AT140" s="200" t="s">
        <v>294</v>
      </c>
      <c r="AU140" s="200" t="s">
        <v>120</v>
      </c>
      <c r="AY140" s="18" t="s">
        <v>292</v>
      </c>
      <c r="BE140" s="201">
        <f t="shared" si="4"/>
        <v>0</v>
      </c>
      <c r="BF140" s="201">
        <f t="shared" si="5"/>
        <v>0</v>
      </c>
      <c r="BG140" s="201">
        <f t="shared" si="6"/>
        <v>0</v>
      </c>
      <c r="BH140" s="201">
        <f t="shared" si="7"/>
        <v>0</v>
      </c>
      <c r="BI140" s="201">
        <f t="shared" si="8"/>
        <v>0</v>
      </c>
      <c r="BJ140" s="18" t="s">
        <v>120</v>
      </c>
      <c r="BK140" s="201">
        <f t="shared" si="9"/>
        <v>0</v>
      </c>
      <c r="BL140" s="18" t="s">
        <v>299</v>
      </c>
      <c r="BM140" s="200" t="s">
        <v>3749</v>
      </c>
    </row>
    <row r="141" spans="1:65" s="2" customFormat="1" ht="37.9" customHeight="1">
      <c r="A141" s="35"/>
      <c r="B141" s="36"/>
      <c r="C141" s="189" t="s">
        <v>368</v>
      </c>
      <c r="D141" s="189" t="s">
        <v>294</v>
      </c>
      <c r="E141" s="190" t="s">
        <v>3750</v>
      </c>
      <c r="F141" s="191" t="s">
        <v>3751</v>
      </c>
      <c r="G141" s="192" t="s">
        <v>3216</v>
      </c>
      <c r="H141" s="193">
        <v>11</v>
      </c>
      <c r="I141" s="194"/>
      <c r="J141" s="195">
        <f t="shared" si="0"/>
        <v>0</v>
      </c>
      <c r="K141" s="191" t="s">
        <v>1</v>
      </c>
      <c r="L141" s="40"/>
      <c r="M141" s="196" t="s">
        <v>1</v>
      </c>
      <c r="N141" s="197" t="s">
        <v>43</v>
      </c>
      <c r="O141" s="72"/>
      <c r="P141" s="198">
        <f t="shared" si="1"/>
        <v>0</v>
      </c>
      <c r="Q141" s="198">
        <v>0</v>
      </c>
      <c r="R141" s="198">
        <f t="shared" si="2"/>
        <v>0</v>
      </c>
      <c r="S141" s="198">
        <v>0</v>
      </c>
      <c r="T141" s="199">
        <f t="shared" si="3"/>
        <v>0</v>
      </c>
      <c r="U141" s="35"/>
      <c r="V141" s="35"/>
      <c r="W141" s="35"/>
      <c r="X141" s="35"/>
      <c r="Y141" s="35"/>
      <c r="Z141" s="35"/>
      <c r="AA141" s="35"/>
      <c r="AB141" s="35"/>
      <c r="AC141" s="35"/>
      <c r="AD141" s="35"/>
      <c r="AE141" s="35"/>
      <c r="AR141" s="200" t="s">
        <v>299</v>
      </c>
      <c r="AT141" s="200" t="s">
        <v>294</v>
      </c>
      <c r="AU141" s="200" t="s">
        <v>120</v>
      </c>
      <c r="AY141" s="18" t="s">
        <v>292</v>
      </c>
      <c r="BE141" s="201">
        <f t="shared" si="4"/>
        <v>0</v>
      </c>
      <c r="BF141" s="201">
        <f t="shared" si="5"/>
        <v>0</v>
      </c>
      <c r="BG141" s="201">
        <f t="shared" si="6"/>
        <v>0</v>
      </c>
      <c r="BH141" s="201">
        <f t="shared" si="7"/>
        <v>0</v>
      </c>
      <c r="BI141" s="201">
        <f t="shared" si="8"/>
        <v>0</v>
      </c>
      <c r="BJ141" s="18" t="s">
        <v>120</v>
      </c>
      <c r="BK141" s="201">
        <f t="shared" si="9"/>
        <v>0</v>
      </c>
      <c r="BL141" s="18" t="s">
        <v>299</v>
      </c>
      <c r="BM141" s="200" t="s">
        <v>3752</v>
      </c>
    </row>
    <row r="142" spans="1:65" s="2" customFormat="1" ht="37.9" customHeight="1">
      <c r="A142" s="35"/>
      <c r="B142" s="36"/>
      <c r="C142" s="189" t="s">
        <v>372</v>
      </c>
      <c r="D142" s="189" t="s">
        <v>294</v>
      </c>
      <c r="E142" s="190" t="s">
        <v>3753</v>
      </c>
      <c r="F142" s="191" t="s">
        <v>3754</v>
      </c>
      <c r="G142" s="192" t="s">
        <v>3216</v>
      </c>
      <c r="H142" s="193">
        <v>11</v>
      </c>
      <c r="I142" s="194"/>
      <c r="J142" s="195">
        <f t="shared" si="0"/>
        <v>0</v>
      </c>
      <c r="K142" s="191" t="s">
        <v>1</v>
      </c>
      <c r="L142" s="40"/>
      <c r="M142" s="196" t="s">
        <v>1</v>
      </c>
      <c r="N142" s="197" t="s">
        <v>43</v>
      </c>
      <c r="O142" s="72"/>
      <c r="P142" s="198">
        <f t="shared" si="1"/>
        <v>0</v>
      </c>
      <c r="Q142" s="198">
        <v>0</v>
      </c>
      <c r="R142" s="198">
        <f t="shared" si="2"/>
        <v>0</v>
      </c>
      <c r="S142" s="198">
        <v>0</v>
      </c>
      <c r="T142" s="199">
        <f t="shared" si="3"/>
        <v>0</v>
      </c>
      <c r="U142" s="35"/>
      <c r="V142" s="35"/>
      <c r="W142" s="35"/>
      <c r="X142" s="35"/>
      <c r="Y142" s="35"/>
      <c r="Z142" s="35"/>
      <c r="AA142" s="35"/>
      <c r="AB142" s="35"/>
      <c r="AC142" s="35"/>
      <c r="AD142" s="35"/>
      <c r="AE142" s="35"/>
      <c r="AR142" s="200" t="s">
        <v>299</v>
      </c>
      <c r="AT142" s="200" t="s">
        <v>294</v>
      </c>
      <c r="AU142" s="200" t="s">
        <v>120</v>
      </c>
      <c r="AY142" s="18" t="s">
        <v>292</v>
      </c>
      <c r="BE142" s="201">
        <f t="shared" si="4"/>
        <v>0</v>
      </c>
      <c r="BF142" s="201">
        <f t="shared" si="5"/>
        <v>0</v>
      </c>
      <c r="BG142" s="201">
        <f t="shared" si="6"/>
        <v>0</v>
      </c>
      <c r="BH142" s="201">
        <f t="shared" si="7"/>
        <v>0</v>
      </c>
      <c r="BI142" s="201">
        <f t="shared" si="8"/>
        <v>0</v>
      </c>
      <c r="BJ142" s="18" t="s">
        <v>120</v>
      </c>
      <c r="BK142" s="201">
        <f t="shared" si="9"/>
        <v>0</v>
      </c>
      <c r="BL142" s="18" t="s">
        <v>299</v>
      </c>
      <c r="BM142" s="200" t="s">
        <v>3755</v>
      </c>
    </row>
    <row r="143" spans="1:65" s="2" customFormat="1" ht="37.9" customHeight="1">
      <c r="A143" s="35"/>
      <c r="B143" s="36"/>
      <c r="C143" s="189" t="s">
        <v>399</v>
      </c>
      <c r="D143" s="189" t="s">
        <v>294</v>
      </c>
      <c r="E143" s="190" t="s">
        <v>3756</v>
      </c>
      <c r="F143" s="191" t="s">
        <v>3757</v>
      </c>
      <c r="G143" s="192" t="s">
        <v>3216</v>
      </c>
      <c r="H143" s="193">
        <v>11</v>
      </c>
      <c r="I143" s="194"/>
      <c r="J143" s="195">
        <f t="shared" si="0"/>
        <v>0</v>
      </c>
      <c r="K143" s="191" t="s">
        <v>1</v>
      </c>
      <c r="L143" s="40"/>
      <c r="M143" s="196" t="s">
        <v>1</v>
      </c>
      <c r="N143" s="197" t="s">
        <v>43</v>
      </c>
      <c r="O143" s="72"/>
      <c r="P143" s="198">
        <f t="shared" si="1"/>
        <v>0</v>
      </c>
      <c r="Q143" s="198">
        <v>0</v>
      </c>
      <c r="R143" s="198">
        <f t="shared" si="2"/>
        <v>0</v>
      </c>
      <c r="S143" s="198">
        <v>0</v>
      </c>
      <c r="T143" s="199">
        <f t="shared" si="3"/>
        <v>0</v>
      </c>
      <c r="U143" s="35"/>
      <c r="V143" s="35"/>
      <c r="W143" s="35"/>
      <c r="X143" s="35"/>
      <c r="Y143" s="35"/>
      <c r="Z143" s="35"/>
      <c r="AA143" s="35"/>
      <c r="AB143" s="35"/>
      <c r="AC143" s="35"/>
      <c r="AD143" s="35"/>
      <c r="AE143" s="35"/>
      <c r="AR143" s="200" t="s">
        <v>299</v>
      </c>
      <c r="AT143" s="200" t="s">
        <v>294</v>
      </c>
      <c r="AU143" s="200" t="s">
        <v>120</v>
      </c>
      <c r="AY143" s="18" t="s">
        <v>292</v>
      </c>
      <c r="BE143" s="201">
        <f t="shared" si="4"/>
        <v>0</v>
      </c>
      <c r="BF143" s="201">
        <f t="shared" si="5"/>
        <v>0</v>
      </c>
      <c r="BG143" s="201">
        <f t="shared" si="6"/>
        <v>0</v>
      </c>
      <c r="BH143" s="201">
        <f t="shared" si="7"/>
        <v>0</v>
      </c>
      <c r="BI143" s="201">
        <f t="shared" si="8"/>
        <v>0</v>
      </c>
      <c r="BJ143" s="18" t="s">
        <v>120</v>
      </c>
      <c r="BK143" s="201">
        <f t="shared" si="9"/>
        <v>0</v>
      </c>
      <c r="BL143" s="18" t="s">
        <v>299</v>
      </c>
      <c r="BM143" s="200" t="s">
        <v>3758</v>
      </c>
    </row>
    <row r="144" spans="1:65" s="2" customFormat="1" ht="24.2" customHeight="1">
      <c r="A144" s="35"/>
      <c r="B144" s="36"/>
      <c r="C144" s="189" t="s">
        <v>404</v>
      </c>
      <c r="D144" s="189" t="s">
        <v>294</v>
      </c>
      <c r="E144" s="190" t="s">
        <v>3759</v>
      </c>
      <c r="F144" s="191" t="s">
        <v>3760</v>
      </c>
      <c r="G144" s="192" t="s">
        <v>3216</v>
      </c>
      <c r="H144" s="193">
        <v>1</v>
      </c>
      <c r="I144" s="194"/>
      <c r="J144" s="195">
        <f t="shared" si="0"/>
        <v>0</v>
      </c>
      <c r="K144" s="191" t="s">
        <v>1</v>
      </c>
      <c r="L144" s="40"/>
      <c r="M144" s="196" t="s">
        <v>1</v>
      </c>
      <c r="N144" s="197" t="s">
        <v>43</v>
      </c>
      <c r="O144" s="72"/>
      <c r="P144" s="198">
        <f t="shared" si="1"/>
        <v>0</v>
      </c>
      <c r="Q144" s="198">
        <v>0</v>
      </c>
      <c r="R144" s="198">
        <f t="shared" si="2"/>
        <v>0</v>
      </c>
      <c r="S144" s="198">
        <v>0</v>
      </c>
      <c r="T144" s="199">
        <f t="shared" si="3"/>
        <v>0</v>
      </c>
      <c r="U144" s="35"/>
      <c r="V144" s="35"/>
      <c r="W144" s="35"/>
      <c r="X144" s="35"/>
      <c r="Y144" s="35"/>
      <c r="Z144" s="35"/>
      <c r="AA144" s="35"/>
      <c r="AB144" s="35"/>
      <c r="AC144" s="35"/>
      <c r="AD144" s="35"/>
      <c r="AE144" s="35"/>
      <c r="AR144" s="200" t="s">
        <v>299</v>
      </c>
      <c r="AT144" s="200" t="s">
        <v>294</v>
      </c>
      <c r="AU144" s="200" t="s">
        <v>120</v>
      </c>
      <c r="AY144" s="18" t="s">
        <v>292</v>
      </c>
      <c r="BE144" s="201">
        <f t="shared" si="4"/>
        <v>0</v>
      </c>
      <c r="BF144" s="201">
        <f t="shared" si="5"/>
        <v>0</v>
      </c>
      <c r="BG144" s="201">
        <f t="shared" si="6"/>
        <v>0</v>
      </c>
      <c r="BH144" s="201">
        <f t="shared" si="7"/>
        <v>0</v>
      </c>
      <c r="BI144" s="201">
        <f t="shared" si="8"/>
        <v>0</v>
      </c>
      <c r="BJ144" s="18" t="s">
        <v>120</v>
      </c>
      <c r="BK144" s="201">
        <f t="shared" si="9"/>
        <v>0</v>
      </c>
      <c r="BL144" s="18" t="s">
        <v>299</v>
      </c>
      <c r="BM144" s="200" t="s">
        <v>3761</v>
      </c>
    </row>
    <row r="145" spans="1:65" s="2" customFormat="1" ht="24.2" customHeight="1">
      <c r="A145" s="35"/>
      <c r="B145" s="36"/>
      <c r="C145" s="189" t="s">
        <v>415</v>
      </c>
      <c r="D145" s="189" t="s">
        <v>294</v>
      </c>
      <c r="E145" s="190" t="s">
        <v>3762</v>
      </c>
      <c r="F145" s="191" t="s">
        <v>3763</v>
      </c>
      <c r="G145" s="192" t="s">
        <v>3216</v>
      </c>
      <c r="H145" s="193">
        <v>1</v>
      </c>
      <c r="I145" s="194"/>
      <c r="J145" s="195">
        <f t="shared" si="0"/>
        <v>0</v>
      </c>
      <c r="K145" s="191" t="s">
        <v>1</v>
      </c>
      <c r="L145" s="40"/>
      <c r="M145" s="196" t="s">
        <v>1</v>
      </c>
      <c r="N145" s="197" t="s">
        <v>43</v>
      </c>
      <c r="O145" s="72"/>
      <c r="P145" s="198">
        <f t="shared" si="1"/>
        <v>0</v>
      </c>
      <c r="Q145" s="198">
        <v>0</v>
      </c>
      <c r="R145" s="198">
        <f t="shared" si="2"/>
        <v>0</v>
      </c>
      <c r="S145" s="198">
        <v>0</v>
      </c>
      <c r="T145" s="199">
        <f t="shared" si="3"/>
        <v>0</v>
      </c>
      <c r="U145" s="35"/>
      <c r="V145" s="35"/>
      <c r="W145" s="35"/>
      <c r="X145" s="35"/>
      <c r="Y145" s="35"/>
      <c r="Z145" s="35"/>
      <c r="AA145" s="35"/>
      <c r="AB145" s="35"/>
      <c r="AC145" s="35"/>
      <c r="AD145" s="35"/>
      <c r="AE145" s="35"/>
      <c r="AR145" s="200" t="s">
        <v>299</v>
      </c>
      <c r="AT145" s="200" t="s">
        <v>294</v>
      </c>
      <c r="AU145" s="200" t="s">
        <v>120</v>
      </c>
      <c r="AY145" s="18" t="s">
        <v>292</v>
      </c>
      <c r="BE145" s="201">
        <f t="shared" si="4"/>
        <v>0</v>
      </c>
      <c r="BF145" s="201">
        <f t="shared" si="5"/>
        <v>0</v>
      </c>
      <c r="BG145" s="201">
        <f t="shared" si="6"/>
        <v>0</v>
      </c>
      <c r="BH145" s="201">
        <f t="shared" si="7"/>
        <v>0</v>
      </c>
      <c r="BI145" s="201">
        <f t="shared" si="8"/>
        <v>0</v>
      </c>
      <c r="BJ145" s="18" t="s">
        <v>120</v>
      </c>
      <c r="BK145" s="201">
        <f t="shared" si="9"/>
        <v>0</v>
      </c>
      <c r="BL145" s="18" t="s">
        <v>299</v>
      </c>
      <c r="BM145" s="200" t="s">
        <v>3764</v>
      </c>
    </row>
    <row r="146" spans="1:65" s="2" customFormat="1" ht="21.75" customHeight="1">
      <c r="A146" s="35"/>
      <c r="B146" s="36"/>
      <c r="C146" s="189" t="s">
        <v>8</v>
      </c>
      <c r="D146" s="189" t="s">
        <v>294</v>
      </c>
      <c r="E146" s="190" t="s">
        <v>3765</v>
      </c>
      <c r="F146" s="191" t="s">
        <v>3766</v>
      </c>
      <c r="G146" s="192" t="s">
        <v>3216</v>
      </c>
      <c r="H146" s="193">
        <v>1</v>
      </c>
      <c r="I146" s="194"/>
      <c r="J146" s="195">
        <f t="shared" si="0"/>
        <v>0</v>
      </c>
      <c r="K146" s="191" t="s">
        <v>1</v>
      </c>
      <c r="L146" s="40"/>
      <c r="M146" s="196" t="s">
        <v>1</v>
      </c>
      <c r="N146" s="197" t="s">
        <v>43</v>
      </c>
      <c r="O146" s="72"/>
      <c r="P146" s="198">
        <f t="shared" si="1"/>
        <v>0</v>
      </c>
      <c r="Q146" s="198">
        <v>0</v>
      </c>
      <c r="R146" s="198">
        <f t="shared" si="2"/>
        <v>0</v>
      </c>
      <c r="S146" s="198">
        <v>0</v>
      </c>
      <c r="T146" s="199">
        <f t="shared" si="3"/>
        <v>0</v>
      </c>
      <c r="U146" s="35"/>
      <c r="V146" s="35"/>
      <c r="W146" s="35"/>
      <c r="X146" s="35"/>
      <c r="Y146" s="35"/>
      <c r="Z146" s="35"/>
      <c r="AA146" s="35"/>
      <c r="AB146" s="35"/>
      <c r="AC146" s="35"/>
      <c r="AD146" s="35"/>
      <c r="AE146" s="35"/>
      <c r="AR146" s="200" t="s">
        <v>299</v>
      </c>
      <c r="AT146" s="200" t="s">
        <v>294</v>
      </c>
      <c r="AU146" s="200" t="s">
        <v>120</v>
      </c>
      <c r="AY146" s="18" t="s">
        <v>292</v>
      </c>
      <c r="BE146" s="201">
        <f t="shared" si="4"/>
        <v>0</v>
      </c>
      <c r="BF146" s="201">
        <f t="shared" si="5"/>
        <v>0</v>
      </c>
      <c r="BG146" s="201">
        <f t="shared" si="6"/>
        <v>0</v>
      </c>
      <c r="BH146" s="201">
        <f t="shared" si="7"/>
        <v>0</v>
      </c>
      <c r="BI146" s="201">
        <f t="shared" si="8"/>
        <v>0</v>
      </c>
      <c r="BJ146" s="18" t="s">
        <v>120</v>
      </c>
      <c r="BK146" s="201">
        <f t="shared" si="9"/>
        <v>0</v>
      </c>
      <c r="BL146" s="18" t="s">
        <v>299</v>
      </c>
      <c r="BM146" s="200" t="s">
        <v>3767</v>
      </c>
    </row>
    <row r="147" spans="1:65" s="2" customFormat="1" ht="24.2" customHeight="1">
      <c r="A147" s="35"/>
      <c r="B147" s="36"/>
      <c r="C147" s="189" t="s">
        <v>438</v>
      </c>
      <c r="D147" s="189" t="s">
        <v>294</v>
      </c>
      <c r="E147" s="190" t="s">
        <v>3768</v>
      </c>
      <c r="F147" s="191" t="s">
        <v>3769</v>
      </c>
      <c r="G147" s="192" t="s">
        <v>3216</v>
      </c>
      <c r="H147" s="193">
        <v>1</v>
      </c>
      <c r="I147" s="194"/>
      <c r="J147" s="195">
        <f t="shared" si="0"/>
        <v>0</v>
      </c>
      <c r="K147" s="191" t="s">
        <v>1</v>
      </c>
      <c r="L147" s="40"/>
      <c r="M147" s="196" t="s">
        <v>1</v>
      </c>
      <c r="N147" s="197" t="s">
        <v>43</v>
      </c>
      <c r="O147" s="72"/>
      <c r="P147" s="198">
        <f t="shared" si="1"/>
        <v>0</v>
      </c>
      <c r="Q147" s="198">
        <v>0</v>
      </c>
      <c r="R147" s="198">
        <f t="shared" si="2"/>
        <v>0</v>
      </c>
      <c r="S147" s="198">
        <v>0</v>
      </c>
      <c r="T147" s="199">
        <f t="shared" si="3"/>
        <v>0</v>
      </c>
      <c r="U147" s="35"/>
      <c r="V147" s="35"/>
      <c r="W147" s="35"/>
      <c r="X147" s="35"/>
      <c r="Y147" s="35"/>
      <c r="Z147" s="35"/>
      <c r="AA147" s="35"/>
      <c r="AB147" s="35"/>
      <c r="AC147" s="35"/>
      <c r="AD147" s="35"/>
      <c r="AE147" s="35"/>
      <c r="AR147" s="200" t="s">
        <v>299</v>
      </c>
      <c r="AT147" s="200" t="s">
        <v>294</v>
      </c>
      <c r="AU147" s="200" t="s">
        <v>120</v>
      </c>
      <c r="AY147" s="18" t="s">
        <v>292</v>
      </c>
      <c r="BE147" s="201">
        <f t="shared" si="4"/>
        <v>0</v>
      </c>
      <c r="BF147" s="201">
        <f t="shared" si="5"/>
        <v>0</v>
      </c>
      <c r="BG147" s="201">
        <f t="shared" si="6"/>
        <v>0</v>
      </c>
      <c r="BH147" s="201">
        <f t="shared" si="7"/>
        <v>0</v>
      </c>
      <c r="BI147" s="201">
        <f t="shared" si="8"/>
        <v>0</v>
      </c>
      <c r="BJ147" s="18" t="s">
        <v>120</v>
      </c>
      <c r="BK147" s="201">
        <f t="shared" si="9"/>
        <v>0</v>
      </c>
      <c r="BL147" s="18" t="s">
        <v>299</v>
      </c>
      <c r="BM147" s="200" t="s">
        <v>3770</v>
      </c>
    </row>
    <row r="148" spans="1:65" s="2" customFormat="1" ht="24.2" customHeight="1">
      <c r="A148" s="35"/>
      <c r="B148" s="36"/>
      <c r="C148" s="189" t="s">
        <v>445</v>
      </c>
      <c r="D148" s="189" t="s">
        <v>294</v>
      </c>
      <c r="E148" s="190" t="s">
        <v>3771</v>
      </c>
      <c r="F148" s="191" t="s">
        <v>3772</v>
      </c>
      <c r="G148" s="192" t="s">
        <v>3216</v>
      </c>
      <c r="H148" s="193">
        <v>4</v>
      </c>
      <c r="I148" s="194"/>
      <c r="J148" s="195">
        <f t="shared" si="0"/>
        <v>0</v>
      </c>
      <c r="K148" s="191" t="s">
        <v>1</v>
      </c>
      <c r="L148" s="40"/>
      <c r="M148" s="196" t="s">
        <v>1</v>
      </c>
      <c r="N148" s="197" t="s">
        <v>43</v>
      </c>
      <c r="O148" s="72"/>
      <c r="P148" s="198">
        <f t="shared" si="1"/>
        <v>0</v>
      </c>
      <c r="Q148" s="198">
        <v>0</v>
      </c>
      <c r="R148" s="198">
        <f t="shared" si="2"/>
        <v>0</v>
      </c>
      <c r="S148" s="198">
        <v>0</v>
      </c>
      <c r="T148" s="199">
        <f t="shared" si="3"/>
        <v>0</v>
      </c>
      <c r="U148" s="35"/>
      <c r="V148" s="35"/>
      <c r="W148" s="35"/>
      <c r="X148" s="35"/>
      <c r="Y148" s="35"/>
      <c r="Z148" s="35"/>
      <c r="AA148" s="35"/>
      <c r="AB148" s="35"/>
      <c r="AC148" s="35"/>
      <c r="AD148" s="35"/>
      <c r="AE148" s="35"/>
      <c r="AR148" s="200" t="s">
        <v>299</v>
      </c>
      <c r="AT148" s="200" t="s">
        <v>294</v>
      </c>
      <c r="AU148" s="200" t="s">
        <v>120</v>
      </c>
      <c r="AY148" s="18" t="s">
        <v>292</v>
      </c>
      <c r="BE148" s="201">
        <f t="shared" si="4"/>
        <v>0</v>
      </c>
      <c r="BF148" s="201">
        <f t="shared" si="5"/>
        <v>0</v>
      </c>
      <c r="BG148" s="201">
        <f t="shared" si="6"/>
        <v>0</v>
      </c>
      <c r="BH148" s="201">
        <f t="shared" si="7"/>
        <v>0</v>
      </c>
      <c r="BI148" s="201">
        <f t="shared" si="8"/>
        <v>0</v>
      </c>
      <c r="BJ148" s="18" t="s">
        <v>120</v>
      </c>
      <c r="BK148" s="201">
        <f t="shared" si="9"/>
        <v>0</v>
      </c>
      <c r="BL148" s="18" t="s">
        <v>299</v>
      </c>
      <c r="BM148" s="200" t="s">
        <v>3773</v>
      </c>
    </row>
    <row r="149" spans="1:65" s="2" customFormat="1" ht="21.75" customHeight="1">
      <c r="A149" s="35"/>
      <c r="B149" s="36"/>
      <c r="C149" s="189" t="s">
        <v>449</v>
      </c>
      <c r="D149" s="189" t="s">
        <v>294</v>
      </c>
      <c r="E149" s="190" t="s">
        <v>3774</v>
      </c>
      <c r="F149" s="191" t="s">
        <v>3775</v>
      </c>
      <c r="G149" s="192" t="s">
        <v>3216</v>
      </c>
      <c r="H149" s="193">
        <v>1</v>
      </c>
      <c r="I149" s="194"/>
      <c r="J149" s="195">
        <f t="shared" si="0"/>
        <v>0</v>
      </c>
      <c r="K149" s="191" t="s">
        <v>1</v>
      </c>
      <c r="L149" s="40"/>
      <c r="M149" s="196" t="s">
        <v>1</v>
      </c>
      <c r="N149" s="197" t="s">
        <v>43</v>
      </c>
      <c r="O149" s="72"/>
      <c r="P149" s="198">
        <f t="shared" si="1"/>
        <v>0</v>
      </c>
      <c r="Q149" s="198">
        <v>0</v>
      </c>
      <c r="R149" s="198">
        <f t="shared" si="2"/>
        <v>0</v>
      </c>
      <c r="S149" s="198">
        <v>0</v>
      </c>
      <c r="T149" s="199">
        <f t="shared" si="3"/>
        <v>0</v>
      </c>
      <c r="U149" s="35"/>
      <c r="V149" s="35"/>
      <c r="W149" s="35"/>
      <c r="X149" s="35"/>
      <c r="Y149" s="35"/>
      <c r="Z149" s="35"/>
      <c r="AA149" s="35"/>
      <c r="AB149" s="35"/>
      <c r="AC149" s="35"/>
      <c r="AD149" s="35"/>
      <c r="AE149" s="35"/>
      <c r="AR149" s="200" t="s">
        <v>299</v>
      </c>
      <c r="AT149" s="200" t="s">
        <v>294</v>
      </c>
      <c r="AU149" s="200" t="s">
        <v>120</v>
      </c>
      <c r="AY149" s="18" t="s">
        <v>292</v>
      </c>
      <c r="BE149" s="201">
        <f t="shared" si="4"/>
        <v>0</v>
      </c>
      <c r="BF149" s="201">
        <f t="shared" si="5"/>
        <v>0</v>
      </c>
      <c r="BG149" s="201">
        <f t="shared" si="6"/>
        <v>0</v>
      </c>
      <c r="BH149" s="201">
        <f t="shared" si="7"/>
        <v>0</v>
      </c>
      <c r="BI149" s="201">
        <f t="shared" si="8"/>
        <v>0</v>
      </c>
      <c r="BJ149" s="18" t="s">
        <v>120</v>
      </c>
      <c r="BK149" s="201">
        <f t="shared" si="9"/>
        <v>0</v>
      </c>
      <c r="BL149" s="18" t="s">
        <v>299</v>
      </c>
      <c r="BM149" s="200" t="s">
        <v>3776</v>
      </c>
    </row>
    <row r="150" spans="1:65" s="2" customFormat="1" ht="16.5" customHeight="1">
      <c r="A150" s="35"/>
      <c r="B150" s="36"/>
      <c r="C150" s="189" t="s">
        <v>454</v>
      </c>
      <c r="D150" s="189" t="s">
        <v>294</v>
      </c>
      <c r="E150" s="190" t="s">
        <v>3777</v>
      </c>
      <c r="F150" s="191" t="s">
        <v>3778</v>
      </c>
      <c r="G150" s="192" t="s">
        <v>3216</v>
      </c>
      <c r="H150" s="193">
        <v>1</v>
      </c>
      <c r="I150" s="194"/>
      <c r="J150" s="195">
        <f t="shared" si="0"/>
        <v>0</v>
      </c>
      <c r="K150" s="191" t="s">
        <v>1</v>
      </c>
      <c r="L150" s="40"/>
      <c r="M150" s="196" t="s">
        <v>1</v>
      </c>
      <c r="N150" s="197" t="s">
        <v>43</v>
      </c>
      <c r="O150" s="72"/>
      <c r="P150" s="198">
        <f t="shared" si="1"/>
        <v>0</v>
      </c>
      <c r="Q150" s="198">
        <v>0</v>
      </c>
      <c r="R150" s="198">
        <f t="shared" si="2"/>
        <v>0</v>
      </c>
      <c r="S150" s="198">
        <v>0</v>
      </c>
      <c r="T150" s="199">
        <f t="shared" si="3"/>
        <v>0</v>
      </c>
      <c r="U150" s="35"/>
      <c r="V150" s="35"/>
      <c r="W150" s="35"/>
      <c r="X150" s="35"/>
      <c r="Y150" s="35"/>
      <c r="Z150" s="35"/>
      <c r="AA150" s="35"/>
      <c r="AB150" s="35"/>
      <c r="AC150" s="35"/>
      <c r="AD150" s="35"/>
      <c r="AE150" s="35"/>
      <c r="AR150" s="200" t="s">
        <v>299</v>
      </c>
      <c r="AT150" s="200" t="s">
        <v>294</v>
      </c>
      <c r="AU150" s="200" t="s">
        <v>120</v>
      </c>
      <c r="AY150" s="18" t="s">
        <v>292</v>
      </c>
      <c r="BE150" s="201">
        <f t="shared" si="4"/>
        <v>0</v>
      </c>
      <c r="BF150" s="201">
        <f t="shared" si="5"/>
        <v>0</v>
      </c>
      <c r="BG150" s="201">
        <f t="shared" si="6"/>
        <v>0</v>
      </c>
      <c r="BH150" s="201">
        <f t="shared" si="7"/>
        <v>0</v>
      </c>
      <c r="BI150" s="201">
        <f t="shared" si="8"/>
        <v>0</v>
      </c>
      <c r="BJ150" s="18" t="s">
        <v>120</v>
      </c>
      <c r="BK150" s="201">
        <f t="shared" si="9"/>
        <v>0</v>
      </c>
      <c r="BL150" s="18" t="s">
        <v>299</v>
      </c>
      <c r="BM150" s="200" t="s">
        <v>3779</v>
      </c>
    </row>
    <row r="151" spans="1:65" s="2" customFormat="1" ht="24.2" customHeight="1">
      <c r="A151" s="35"/>
      <c r="B151" s="36"/>
      <c r="C151" s="189" t="s">
        <v>459</v>
      </c>
      <c r="D151" s="189" t="s">
        <v>294</v>
      </c>
      <c r="E151" s="190" t="s">
        <v>3780</v>
      </c>
      <c r="F151" s="191" t="s">
        <v>3781</v>
      </c>
      <c r="G151" s="192" t="s">
        <v>3216</v>
      </c>
      <c r="H151" s="193">
        <v>5</v>
      </c>
      <c r="I151" s="194"/>
      <c r="J151" s="195">
        <f t="shared" si="0"/>
        <v>0</v>
      </c>
      <c r="K151" s="191" t="s">
        <v>1</v>
      </c>
      <c r="L151" s="40"/>
      <c r="M151" s="196" t="s">
        <v>1</v>
      </c>
      <c r="N151" s="197" t="s">
        <v>43</v>
      </c>
      <c r="O151" s="72"/>
      <c r="P151" s="198">
        <f t="shared" si="1"/>
        <v>0</v>
      </c>
      <c r="Q151" s="198">
        <v>0</v>
      </c>
      <c r="R151" s="198">
        <f t="shared" si="2"/>
        <v>0</v>
      </c>
      <c r="S151" s="198">
        <v>0</v>
      </c>
      <c r="T151" s="199">
        <f t="shared" si="3"/>
        <v>0</v>
      </c>
      <c r="U151" s="35"/>
      <c r="V151" s="35"/>
      <c r="W151" s="35"/>
      <c r="X151" s="35"/>
      <c r="Y151" s="35"/>
      <c r="Z151" s="35"/>
      <c r="AA151" s="35"/>
      <c r="AB151" s="35"/>
      <c r="AC151" s="35"/>
      <c r="AD151" s="35"/>
      <c r="AE151" s="35"/>
      <c r="AR151" s="200" t="s">
        <v>299</v>
      </c>
      <c r="AT151" s="200" t="s">
        <v>294</v>
      </c>
      <c r="AU151" s="200" t="s">
        <v>120</v>
      </c>
      <c r="AY151" s="18" t="s">
        <v>292</v>
      </c>
      <c r="BE151" s="201">
        <f t="shared" si="4"/>
        <v>0</v>
      </c>
      <c r="BF151" s="201">
        <f t="shared" si="5"/>
        <v>0</v>
      </c>
      <c r="BG151" s="201">
        <f t="shared" si="6"/>
        <v>0</v>
      </c>
      <c r="BH151" s="201">
        <f t="shared" si="7"/>
        <v>0</v>
      </c>
      <c r="BI151" s="201">
        <f t="shared" si="8"/>
        <v>0</v>
      </c>
      <c r="BJ151" s="18" t="s">
        <v>120</v>
      </c>
      <c r="BK151" s="201">
        <f t="shared" si="9"/>
        <v>0</v>
      </c>
      <c r="BL151" s="18" t="s">
        <v>299</v>
      </c>
      <c r="BM151" s="200" t="s">
        <v>3782</v>
      </c>
    </row>
    <row r="152" spans="1:65" s="12" customFormat="1" ht="22.9" customHeight="1">
      <c r="B152" s="173"/>
      <c r="C152" s="174"/>
      <c r="D152" s="175" t="s">
        <v>76</v>
      </c>
      <c r="E152" s="187" t="s">
        <v>3783</v>
      </c>
      <c r="F152" s="187" t="s">
        <v>3784</v>
      </c>
      <c r="G152" s="174"/>
      <c r="H152" s="174"/>
      <c r="I152" s="177"/>
      <c r="J152" s="188">
        <f>BK152</f>
        <v>0</v>
      </c>
      <c r="K152" s="174"/>
      <c r="L152" s="179"/>
      <c r="M152" s="180"/>
      <c r="N152" s="181"/>
      <c r="O152" s="181"/>
      <c r="P152" s="182">
        <f>SUM(P153:P176)</f>
        <v>0</v>
      </c>
      <c r="Q152" s="181"/>
      <c r="R152" s="182">
        <f>SUM(R153:R176)</f>
        <v>0</v>
      </c>
      <c r="S152" s="181"/>
      <c r="T152" s="183">
        <f>SUM(T153:T176)</f>
        <v>0</v>
      </c>
      <c r="AR152" s="184" t="s">
        <v>85</v>
      </c>
      <c r="AT152" s="185" t="s">
        <v>76</v>
      </c>
      <c r="AU152" s="185" t="s">
        <v>85</v>
      </c>
      <c r="AY152" s="184" t="s">
        <v>292</v>
      </c>
      <c r="BK152" s="186">
        <f>SUM(BK153:BK176)</f>
        <v>0</v>
      </c>
    </row>
    <row r="153" spans="1:65" s="2" customFormat="1" ht="24.2" customHeight="1">
      <c r="A153" s="35"/>
      <c r="B153" s="36"/>
      <c r="C153" s="189" t="s">
        <v>7</v>
      </c>
      <c r="D153" s="189" t="s">
        <v>294</v>
      </c>
      <c r="E153" s="190" t="s">
        <v>3785</v>
      </c>
      <c r="F153" s="191" t="s">
        <v>3786</v>
      </c>
      <c r="G153" s="192" t="s">
        <v>407</v>
      </c>
      <c r="H153" s="193">
        <v>780</v>
      </c>
      <c r="I153" s="194"/>
      <c r="J153" s="195">
        <f t="shared" ref="J153:J176" si="10">ROUND(I153*H153,2)</f>
        <v>0</v>
      </c>
      <c r="K153" s="191" t="s">
        <v>1</v>
      </c>
      <c r="L153" s="40"/>
      <c r="M153" s="196" t="s">
        <v>1</v>
      </c>
      <c r="N153" s="197" t="s">
        <v>43</v>
      </c>
      <c r="O153" s="72"/>
      <c r="P153" s="198">
        <f t="shared" ref="P153:P176" si="11">O153*H153</f>
        <v>0</v>
      </c>
      <c r="Q153" s="198">
        <v>0</v>
      </c>
      <c r="R153" s="198">
        <f t="shared" ref="R153:R176" si="12">Q153*H153</f>
        <v>0</v>
      </c>
      <c r="S153" s="198">
        <v>0</v>
      </c>
      <c r="T153" s="199">
        <f t="shared" ref="T153:T176" si="13">S153*H153</f>
        <v>0</v>
      </c>
      <c r="U153" s="35"/>
      <c r="V153" s="35"/>
      <c r="W153" s="35"/>
      <c r="X153" s="35"/>
      <c r="Y153" s="35"/>
      <c r="Z153" s="35"/>
      <c r="AA153" s="35"/>
      <c r="AB153" s="35"/>
      <c r="AC153" s="35"/>
      <c r="AD153" s="35"/>
      <c r="AE153" s="35"/>
      <c r="AR153" s="200" t="s">
        <v>299</v>
      </c>
      <c r="AT153" s="200" t="s">
        <v>294</v>
      </c>
      <c r="AU153" s="200" t="s">
        <v>120</v>
      </c>
      <c r="AY153" s="18" t="s">
        <v>292</v>
      </c>
      <c r="BE153" s="201">
        <f t="shared" ref="BE153:BE176" si="14">IF(N153="základní",J153,0)</f>
        <v>0</v>
      </c>
      <c r="BF153" s="201">
        <f t="shared" ref="BF153:BF176" si="15">IF(N153="snížená",J153,0)</f>
        <v>0</v>
      </c>
      <c r="BG153" s="201">
        <f t="shared" ref="BG153:BG176" si="16">IF(N153="zákl. přenesená",J153,0)</f>
        <v>0</v>
      </c>
      <c r="BH153" s="201">
        <f t="shared" ref="BH153:BH176" si="17">IF(N153="sníž. přenesená",J153,0)</f>
        <v>0</v>
      </c>
      <c r="BI153" s="201">
        <f t="shared" ref="BI153:BI176" si="18">IF(N153="nulová",J153,0)</f>
        <v>0</v>
      </c>
      <c r="BJ153" s="18" t="s">
        <v>120</v>
      </c>
      <c r="BK153" s="201">
        <f t="shared" ref="BK153:BK176" si="19">ROUND(I153*H153,2)</f>
        <v>0</v>
      </c>
      <c r="BL153" s="18" t="s">
        <v>299</v>
      </c>
      <c r="BM153" s="200" t="s">
        <v>3787</v>
      </c>
    </row>
    <row r="154" spans="1:65" s="2" customFormat="1" ht="24.2" customHeight="1">
      <c r="A154" s="35"/>
      <c r="B154" s="36"/>
      <c r="C154" s="189" t="s">
        <v>485</v>
      </c>
      <c r="D154" s="189" t="s">
        <v>294</v>
      </c>
      <c r="E154" s="190" t="s">
        <v>3788</v>
      </c>
      <c r="F154" s="191" t="s">
        <v>3789</v>
      </c>
      <c r="G154" s="192" t="s">
        <v>407</v>
      </c>
      <c r="H154" s="193">
        <v>300</v>
      </c>
      <c r="I154" s="194"/>
      <c r="J154" s="195">
        <f t="shared" si="10"/>
        <v>0</v>
      </c>
      <c r="K154" s="191" t="s">
        <v>1</v>
      </c>
      <c r="L154" s="40"/>
      <c r="M154" s="196" t="s">
        <v>1</v>
      </c>
      <c r="N154" s="197" t="s">
        <v>43</v>
      </c>
      <c r="O154" s="72"/>
      <c r="P154" s="198">
        <f t="shared" si="11"/>
        <v>0</v>
      </c>
      <c r="Q154" s="198">
        <v>0</v>
      </c>
      <c r="R154" s="198">
        <f t="shared" si="12"/>
        <v>0</v>
      </c>
      <c r="S154" s="198">
        <v>0</v>
      </c>
      <c r="T154" s="199">
        <f t="shared" si="13"/>
        <v>0</v>
      </c>
      <c r="U154" s="35"/>
      <c r="V154" s="35"/>
      <c r="W154" s="35"/>
      <c r="X154" s="35"/>
      <c r="Y154" s="35"/>
      <c r="Z154" s="35"/>
      <c r="AA154" s="35"/>
      <c r="AB154" s="35"/>
      <c r="AC154" s="35"/>
      <c r="AD154" s="35"/>
      <c r="AE154" s="35"/>
      <c r="AR154" s="200" t="s">
        <v>299</v>
      </c>
      <c r="AT154" s="200" t="s">
        <v>294</v>
      </c>
      <c r="AU154" s="200" t="s">
        <v>120</v>
      </c>
      <c r="AY154" s="18" t="s">
        <v>292</v>
      </c>
      <c r="BE154" s="201">
        <f t="shared" si="14"/>
        <v>0</v>
      </c>
      <c r="BF154" s="201">
        <f t="shared" si="15"/>
        <v>0</v>
      </c>
      <c r="BG154" s="201">
        <f t="shared" si="16"/>
        <v>0</v>
      </c>
      <c r="BH154" s="201">
        <f t="shared" si="17"/>
        <v>0</v>
      </c>
      <c r="BI154" s="201">
        <f t="shared" si="18"/>
        <v>0</v>
      </c>
      <c r="BJ154" s="18" t="s">
        <v>120</v>
      </c>
      <c r="BK154" s="201">
        <f t="shared" si="19"/>
        <v>0</v>
      </c>
      <c r="BL154" s="18" t="s">
        <v>299</v>
      </c>
      <c r="BM154" s="200" t="s">
        <v>3790</v>
      </c>
    </row>
    <row r="155" spans="1:65" s="2" customFormat="1" ht="24.2" customHeight="1">
      <c r="A155" s="35"/>
      <c r="B155" s="36"/>
      <c r="C155" s="189" t="s">
        <v>489</v>
      </c>
      <c r="D155" s="189" t="s">
        <v>294</v>
      </c>
      <c r="E155" s="190" t="s">
        <v>3791</v>
      </c>
      <c r="F155" s="191" t="s">
        <v>3792</v>
      </c>
      <c r="G155" s="192" t="s">
        <v>407</v>
      </c>
      <c r="H155" s="193">
        <v>55</v>
      </c>
      <c r="I155" s="194"/>
      <c r="J155" s="195">
        <f t="shared" si="10"/>
        <v>0</v>
      </c>
      <c r="K155" s="191" t="s">
        <v>1</v>
      </c>
      <c r="L155" s="40"/>
      <c r="M155" s="196" t="s">
        <v>1</v>
      </c>
      <c r="N155" s="197" t="s">
        <v>43</v>
      </c>
      <c r="O155" s="72"/>
      <c r="P155" s="198">
        <f t="shared" si="11"/>
        <v>0</v>
      </c>
      <c r="Q155" s="198">
        <v>0</v>
      </c>
      <c r="R155" s="198">
        <f t="shared" si="12"/>
        <v>0</v>
      </c>
      <c r="S155" s="198">
        <v>0</v>
      </c>
      <c r="T155" s="199">
        <f t="shared" si="13"/>
        <v>0</v>
      </c>
      <c r="U155" s="35"/>
      <c r="V155" s="35"/>
      <c r="W155" s="35"/>
      <c r="X155" s="35"/>
      <c r="Y155" s="35"/>
      <c r="Z155" s="35"/>
      <c r="AA155" s="35"/>
      <c r="AB155" s="35"/>
      <c r="AC155" s="35"/>
      <c r="AD155" s="35"/>
      <c r="AE155" s="35"/>
      <c r="AR155" s="200" t="s">
        <v>299</v>
      </c>
      <c r="AT155" s="200" t="s">
        <v>294</v>
      </c>
      <c r="AU155" s="200" t="s">
        <v>120</v>
      </c>
      <c r="AY155" s="18" t="s">
        <v>292</v>
      </c>
      <c r="BE155" s="201">
        <f t="shared" si="14"/>
        <v>0</v>
      </c>
      <c r="BF155" s="201">
        <f t="shared" si="15"/>
        <v>0</v>
      </c>
      <c r="BG155" s="201">
        <f t="shared" si="16"/>
        <v>0</v>
      </c>
      <c r="BH155" s="201">
        <f t="shared" si="17"/>
        <v>0</v>
      </c>
      <c r="BI155" s="201">
        <f t="shared" si="18"/>
        <v>0</v>
      </c>
      <c r="BJ155" s="18" t="s">
        <v>120</v>
      </c>
      <c r="BK155" s="201">
        <f t="shared" si="19"/>
        <v>0</v>
      </c>
      <c r="BL155" s="18" t="s">
        <v>299</v>
      </c>
      <c r="BM155" s="200" t="s">
        <v>3793</v>
      </c>
    </row>
    <row r="156" spans="1:65" s="2" customFormat="1" ht="24.2" customHeight="1">
      <c r="A156" s="35"/>
      <c r="B156" s="36"/>
      <c r="C156" s="189" t="s">
        <v>494</v>
      </c>
      <c r="D156" s="189" t="s">
        <v>294</v>
      </c>
      <c r="E156" s="190" t="s">
        <v>3794</v>
      </c>
      <c r="F156" s="191" t="s">
        <v>3795</v>
      </c>
      <c r="G156" s="192" t="s">
        <v>407</v>
      </c>
      <c r="H156" s="193">
        <v>390</v>
      </c>
      <c r="I156" s="194"/>
      <c r="J156" s="195">
        <f t="shared" si="10"/>
        <v>0</v>
      </c>
      <c r="K156" s="191" t="s">
        <v>1</v>
      </c>
      <c r="L156" s="40"/>
      <c r="M156" s="196" t="s">
        <v>1</v>
      </c>
      <c r="N156" s="197" t="s">
        <v>43</v>
      </c>
      <c r="O156" s="72"/>
      <c r="P156" s="198">
        <f t="shared" si="11"/>
        <v>0</v>
      </c>
      <c r="Q156" s="198">
        <v>0</v>
      </c>
      <c r="R156" s="198">
        <f t="shared" si="12"/>
        <v>0</v>
      </c>
      <c r="S156" s="198">
        <v>0</v>
      </c>
      <c r="T156" s="199">
        <f t="shared" si="13"/>
        <v>0</v>
      </c>
      <c r="U156" s="35"/>
      <c r="V156" s="35"/>
      <c r="W156" s="35"/>
      <c r="X156" s="35"/>
      <c r="Y156" s="35"/>
      <c r="Z156" s="35"/>
      <c r="AA156" s="35"/>
      <c r="AB156" s="35"/>
      <c r="AC156" s="35"/>
      <c r="AD156" s="35"/>
      <c r="AE156" s="35"/>
      <c r="AR156" s="200" t="s">
        <v>299</v>
      </c>
      <c r="AT156" s="200" t="s">
        <v>294</v>
      </c>
      <c r="AU156" s="200" t="s">
        <v>120</v>
      </c>
      <c r="AY156" s="18" t="s">
        <v>292</v>
      </c>
      <c r="BE156" s="201">
        <f t="shared" si="14"/>
        <v>0</v>
      </c>
      <c r="BF156" s="201">
        <f t="shared" si="15"/>
        <v>0</v>
      </c>
      <c r="BG156" s="201">
        <f t="shared" si="16"/>
        <v>0</v>
      </c>
      <c r="BH156" s="201">
        <f t="shared" si="17"/>
        <v>0</v>
      </c>
      <c r="BI156" s="201">
        <f t="shared" si="18"/>
        <v>0</v>
      </c>
      <c r="BJ156" s="18" t="s">
        <v>120</v>
      </c>
      <c r="BK156" s="201">
        <f t="shared" si="19"/>
        <v>0</v>
      </c>
      <c r="BL156" s="18" t="s">
        <v>299</v>
      </c>
      <c r="BM156" s="200" t="s">
        <v>3796</v>
      </c>
    </row>
    <row r="157" spans="1:65" s="2" customFormat="1" ht="24.2" customHeight="1">
      <c r="A157" s="35"/>
      <c r="B157" s="36"/>
      <c r="C157" s="189" t="s">
        <v>498</v>
      </c>
      <c r="D157" s="189" t="s">
        <v>294</v>
      </c>
      <c r="E157" s="190" t="s">
        <v>3797</v>
      </c>
      <c r="F157" s="191" t="s">
        <v>3798</v>
      </c>
      <c r="G157" s="192" t="s">
        <v>407</v>
      </c>
      <c r="H157" s="193">
        <v>360</v>
      </c>
      <c r="I157" s="194"/>
      <c r="J157" s="195">
        <f t="shared" si="10"/>
        <v>0</v>
      </c>
      <c r="K157" s="191" t="s">
        <v>1</v>
      </c>
      <c r="L157" s="40"/>
      <c r="M157" s="196" t="s">
        <v>1</v>
      </c>
      <c r="N157" s="197" t="s">
        <v>43</v>
      </c>
      <c r="O157" s="72"/>
      <c r="P157" s="198">
        <f t="shared" si="11"/>
        <v>0</v>
      </c>
      <c r="Q157" s="198">
        <v>0</v>
      </c>
      <c r="R157" s="198">
        <f t="shared" si="12"/>
        <v>0</v>
      </c>
      <c r="S157" s="198">
        <v>0</v>
      </c>
      <c r="T157" s="199">
        <f t="shared" si="13"/>
        <v>0</v>
      </c>
      <c r="U157" s="35"/>
      <c r="V157" s="35"/>
      <c r="W157" s="35"/>
      <c r="X157" s="35"/>
      <c r="Y157" s="35"/>
      <c r="Z157" s="35"/>
      <c r="AA157" s="35"/>
      <c r="AB157" s="35"/>
      <c r="AC157" s="35"/>
      <c r="AD157" s="35"/>
      <c r="AE157" s="35"/>
      <c r="AR157" s="200" t="s">
        <v>299</v>
      </c>
      <c r="AT157" s="200" t="s">
        <v>294</v>
      </c>
      <c r="AU157" s="200" t="s">
        <v>120</v>
      </c>
      <c r="AY157" s="18" t="s">
        <v>292</v>
      </c>
      <c r="BE157" s="201">
        <f t="shared" si="14"/>
        <v>0</v>
      </c>
      <c r="BF157" s="201">
        <f t="shared" si="15"/>
        <v>0</v>
      </c>
      <c r="BG157" s="201">
        <f t="shared" si="16"/>
        <v>0</v>
      </c>
      <c r="BH157" s="201">
        <f t="shared" si="17"/>
        <v>0</v>
      </c>
      <c r="BI157" s="201">
        <f t="shared" si="18"/>
        <v>0</v>
      </c>
      <c r="BJ157" s="18" t="s">
        <v>120</v>
      </c>
      <c r="BK157" s="201">
        <f t="shared" si="19"/>
        <v>0</v>
      </c>
      <c r="BL157" s="18" t="s">
        <v>299</v>
      </c>
      <c r="BM157" s="200" t="s">
        <v>3799</v>
      </c>
    </row>
    <row r="158" spans="1:65" s="2" customFormat="1" ht="24.2" customHeight="1">
      <c r="A158" s="35"/>
      <c r="B158" s="36"/>
      <c r="C158" s="189" t="s">
        <v>503</v>
      </c>
      <c r="D158" s="189" t="s">
        <v>294</v>
      </c>
      <c r="E158" s="190" t="s">
        <v>3800</v>
      </c>
      <c r="F158" s="191" t="s">
        <v>3801</v>
      </c>
      <c r="G158" s="192" t="s">
        <v>407</v>
      </c>
      <c r="H158" s="193">
        <v>163</v>
      </c>
      <c r="I158" s="194"/>
      <c r="J158" s="195">
        <f t="shared" si="10"/>
        <v>0</v>
      </c>
      <c r="K158" s="191" t="s">
        <v>1</v>
      </c>
      <c r="L158" s="40"/>
      <c r="M158" s="196" t="s">
        <v>1</v>
      </c>
      <c r="N158" s="197" t="s">
        <v>43</v>
      </c>
      <c r="O158" s="72"/>
      <c r="P158" s="198">
        <f t="shared" si="11"/>
        <v>0</v>
      </c>
      <c r="Q158" s="198">
        <v>0</v>
      </c>
      <c r="R158" s="198">
        <f t="shared" si="12"/>
        <v>0</v>
      </c>
      <c r="S158" s="198">
        <v>0</v>
      </c>
      <c r="T158" s="199">
        <f t="shared" si="13"/>
        <v>0</v>
      </c>
      <c r="U158" s="35"/>
      <c r="V158" s="35"/>
      <c r="W158" s="35"/>
      <c r="X158" s="35"/>
      <c r="Y158" s="35"/>
      <c r="Z158" s="35"/>
      <c r="AA158" s="35"/>
      <c r="AB158" s="35"/>
      <c r="AC158" s="35"/>
      <c r="AD158" s="35"/>
      <c r="AE158" s="35"/>
      <c r="AR158" s="200" t="s">
        <v>299</v>
      </c>
      <c r="AT158" s="200" t="s">
        <v>294</v>
      </c>
      <c r="AU158" s="200" t="s">
        <v>120</v>
      </c>
      <c r="AY158" s="18" t="s">
        <v>292</v>
      </c>
      <c r="BE158" s="201">
        <f t="shared" si="14"/>
        <v>0</v>
      </c>
      <c r="BF158" s="201">
        <f t="shared" si="15"/>
        <v>0</v>
      </c>
      <c r="BG158" s="201">
        <f t="shared" si="16"/>
        <v>0</v>
      </c>
      <c r="BH158" s="201">
        <f t="shared" si="17"/>
        <v>0</v>
      </c>
      <c r="BI158" s="201">
        <f t="shared" si="18"/>
        <v>0</v>
      </c>
      <c r="BJ158" s="18" t="s">
        <v>120</v>
      </c>
      <c r="BK158" s="201">
        <f t="shared" si="19"/>
        <v>0</v>
      </c>
      <c r="BL158" s="18" t="s">
        <v>299</v>
      </c>
      <c r="BM158" s="200" t="s">
        <v>3802</v>
      </c>
    </row>
    <row r="159" spans="1:65" s="2" customFormat="1" ht="16.5" customHeight="1">
      <c r="A159" s="35"/>
      <c r="B159" s="36"/>
      <c r="C159" s="189" t="s">
        <v>517</v>
      </c>
      <c r="D159" s="189" t="s">
        <v>294</v>
      </c>
      <c r="E159" s="190" t="s">
        <v>3803</v>
      </c>
      <c r="F159" s="191" t="s">
        <v>3804</v>
      </c>
      <c r="G159" s="192" t="s">
        <v>407</v>
      </c>
      <c r="H159" s="193">
        <v>10</v>
      </c>
      <c r="I159" s="194"/>
      <c r="J159" s="195">
        <f t="shared" si="10"/>
        <v>0</v>
      </c>
      <c r="K159" s="191" t="s">
        <v>1</v>
      </c>
      <c r="L159" s="40"/>
      <c r="M159" s="196" t="s">
        <v>1</v>
      </c>
      <c r="N159" s="197" t="s">
        <v>43</v>
      </c>
      <c r="O159" s="72"/>
      <c r="P159" s="198">
        <f t="shared" si="11"/>
        <v>0</v>
      </c>
      <c r="Q159" s="198">
        <v>0</v>
      </c>
      <c r="R159" s="198">
        <f t="shared" si="12"/>
        <v>0</v>
      </c>
      <c r="S159" s="198">
        <v>0</v>
      </c>
      <c r="T159" s="199">
        <f t="shared" si="13"/>
        <v>0</v>
      </c>
      <c r="U159" s="35"/>
      <c r="V159" s="35"/>
      <c r="W159" s="35"/>
      <c r="X159" s="35"/>
      <c r="Y159" s="35"/>
      <c r="Z159" s="35"/>
      <c r="AA159" s="35"/>
      <c r="AB159" s="35"/>
      <c r="AC159" s="35"/>
      <c r="AD159" s="35"/>
      <c r="AE159" s="35"/>
      <c r="AR159" s="200" t="s">
        <v>299</v>
      </c>
      <c r="AT159" s="200" t="s">
        <v>294</v>
      </c>
      <c r="AU159" s="200" t="s">
        <v>120</v>
      </c>
      <c r="AY159" s="18" t="s">
        <v>292</v>
      </c>
      <c r="BE159" s="201">
        <f t="shared" si="14"/>
        <v>0</v>
      </c>
      <c r="BF159" s="201">
        <f t="shared" si="15"/>
        <v>0</v>
      </c>
      <c r="BG159" s="201">
        <f t="shared" si="16"/>
        <v>0</v>
      </c>
      <c r="BH159" s="201">
        <f t="shared" si="17"/>
        <v>0</v>
      </c>
      <c r="BI159" s="201">
        <f t="shared" si="18"/>
        <v>0</v>
      </c>
      <c r="BJ159" s="18" t="s">
        <v>120</v>
      </c>
      <c r="BK159" s="201">
        <f t="shared" si="19"/>
        <v>0</v>
      </c>
      <c r="BL159" s="18" t="s">
        <v>299</v>
      </c>
      <c r="BM159" s="200" t="s">
        <v>3805</v>
      </c>
    </row>
    <row r="160" spans="1:65" s="2" customFormat="1" ht="16.5" customHeight="1">
      <c r="A160" s="35"/>
      <c r="B160" s="36"/>
      <c r="C160" s="189" t="s">
        <v>523</v>
      </c>
      <c r="D160" s="189" t="s">
        <v>294</v>
      </c>
      <c r="E160" s="190" t="s">
        <v>3806</v>
      </c>
      <c r="F160" s="191" t="s">
        <v>3807</v>
      </c>
      <c r="G160" s="192" t="s">
        <v>407</v>
      </c>
      <c r="H160" s="193">
        <v>100</v>
      </c>
      <c r="I160" s="194"/>
      <c r="J160" s="195">
        <f t="shared" si="10"/>
        <v>0</v>
      </c>
      <c r="K160" s="191" t="s">
        <v>1</v>
      </c>
      <c r="L160" s="40"/>
      <c r="M160" s="196" t="s">
        <v>1</v>
      </c>
      <c r="N160" s="197" t="s">
        <v>43</v>
      </c>
      <c r="O160" s="72"/>
      <c r="P160" s="198">
        <f t="shared" si="11"/>
        <v>0</v>
      </c>
      <c r="Q160" s="198">
        <v>0</v>
      </c>
      <c r="R160" s="198">
        <f t="shared" si="12"/>
        <v>0</v>
      </c>
      <c r="S160" s="198">
        <v>0</v>
      </c>
      <c r="T160" s="199">
        <f t="shared" si="13"/>
        <v>0</v>
      </c>
      <c r="U160" s="35"/>
      <c r="V160" s="35"/>
      <c r="W160" s="35"/>
      <c r="X160" s="35"/>
      <c r="Y160" s="35"/>
      <c r="Z160" s="35"/>
      <c r="AA160" s="35"/>
      <c r="AB160" s="35"/>
      <c r="AC160" s="35"/>
      <c r="AD160" s="35"/>
      <c r="AE160" s="35"/>
      <c r="AR160" s="200" t="s">
        <v>299</v>
      </c>
      <c r="AT160" s="200" t="s">
        <v>294</v>
      </c>
      <c r="AU160" s="200" t="s">
        <v>120</v>
      </c>
      <c r="AY160" s="18" t="s">
        <v>292</v>
      </c>
      <c r="BE160" s="201">
        <f t="shared" si="14"/>
        <v>0</v>
      </c>
      <c r="BF160" s="201">
        <f t="shared" si="15"/>
        <v>0</v>
      </c>
      <c r="BG160" s="201">
        <f t="shared" si="16"/>
        <v>0</v>
      </c>
      <c r="BH160" s="201">
        <f t="shared" si="17"/>
        <v>0</v>
      </c>
      <c r="BI160" s="201">
        <f t="shared" si="18"/>
        <v>0</v>
      </c>
      <c r="BJ160" s="18" t="s">
        <v>120</v>
      </c>
      <c r="BK160" s="201">
        <f t="shared" si="19"/>
        <v>0</v>
      </c>
      <c r="BL160" s="18" t="s">
        <v>299</v>
      </c>
      <c r="BM160" s="200" t="s">
        <v>3808</v>
      </c>
    </row>
    <row r="161" spans="1:65" s="2" customFormat="1" ht="16.5" customHeight="1">
      <c r="A161" s="35"/>
      <c r="B161" s="36"/>
      <c r="C161" s="189" t="s">
        <v>532</v>
      </c>
      <c r="D161" s="189" t="s">
        <v>294</v>
      </c>
      <c r="E161" s="190" t="s">
        <v>3809</v>
      </c>
      <c r="F161" s="191" t="s">
        <v>3810</v>
      </c>
      <c r="G161" s="192" t="s">
        <v>407</v>
      </c>
      <c r="H161" s="193">
        <v>13250</v>
      </c>
      <c r="I161" s="194"/>
      <c r="J161" s="195">
        <f t="shared" si="10"/>
        <v>0</v>
      </c>
      <c r="K161" s="191" t="s">
        <v>1</v>
      </c>
      <c r="L161" s="40"/>
      <c r="M161" s="196" t="s">
        <v>1</v>
      </c>
      <c r="N161" s="197" t="s">
        <v>43</v>
      </c>
      <c r="O161" s="72"/>
      <c r="P161" s="198">
        <f t="shared" si="11"/>
        <v>0</v>
      </c>
      <c r="Q161" s="198">
        <v>0</v>
      </c>
      <c r="R161" s="198">
        <f t="shared" si="12"/>
        <v>0</v>
      </c>
      <c r="S161" s="198">
        <v>0</v>
      </c>
      <c r="T161" s="199">
        <f t="shared" si="13"/>
        <v>0</v>
      </c>
      <c r="U161" s="35"/>
      <c r="V161" s="35"/>
      <c r="W161" s="35"/>
      <c r="X161" s="35"/>
      <c r="Y161" s="35"/>
      <c r="Z161" s="35"/>
      <c r="AA161" s="35"/>
      <c r="AB161" s="35"/>
      <c r="AC161" s="35"/>
      <c r="AD161" s="35"/>
      <c r="AE161" s="35"/>
      <c r="AR161" s="200" t="s">
        <v>299</v>
      </c>
      <c r="AT161" s="200" t="s">
        <v>294</v>
      </c>
      <c r="AU161" s="200" t="s">
        <v>120</v>
      </c>
      <c r="AY161" s="18" t="s">
        <v>292</v>
      </c>
      <c r="BE161" s="201">
        <f t="shared" si="14"/>
        <v>0</v>
      </c>
      <c r="BF161" s="201">
        <f t="shared" si="15"/>
        <v>0</v>
      </c>
      <c r="BG161" s="201">
        <f t="shared" si="16"/>
        <v>0</v>
      </c>
      <c r="BH161" s="201">
        <f t="shared" si="17"/>
        <v>0</v>
      </c>
      <c r="BI161" s="201">
        <f t="shared" si="18"/>
        <v>0</v>
      </c>
      <c r="BJ161" s="18" t="s">
        <v>120</v>
      </c>
      <c r="BK161" s="201">
        <f t="shared" si="19"/>
        <v>0</v>
      </c>
      <c r="BL161" s="18" t="s">
        <v>299</v>
      </c>
      <c r="BM161" s="200" t="s">
        <v>3811</v>
      </c>
    </row>
    <row r="162" spans="1:65" s="2" customFormat="1" ht="16.5" customHeight="1">
      <c r="A162" s="35"/>
      <c r="B162" s="36"/>
      <c r="C162" s="189" t="s">
        <v>554</v>
      </c>
      <c r="D162" s="189" t="s">
        <v>294</v>
      </c>
      <c r="E162" s="190" t="s">
        <v>3812</v>
      </c>
      <c r="F162" s="191" t="s">
        <v>3813</v>
      </c>
      <c r="G162" s="192" t="s">
        <v>407</v>
      </c>
      <c r="H162" s="193">
        <v>11420</v>
      </c>
      <c r="I162" s="194"/>
      <c r="J162" s="195">
        <f t="shared" si="10"/>
        <v>0</v>
      </c>
      <c r="K162" s="191" t="s">
        <v>1</v>
      </c>
      <c r="L162" s="40"/>
      <c r="M162" s="196" t="s">
        <v>1</v>
      </c>
      <c r="N162" s="197" t="s">
        <v>43</v>
      </c>
      <c r="O162" s="72"/>
      <c r="P162" s="198">
        <f t="shared" si="11"/>
        <v>0</v>
      </c>
      <c r="Q162" s="198">
        <v>0</v>
      </c>
      <c r="R162" s="198">
        <f t="shared" si="12"/>
        <v>0</v>
      </c>
      <c r="S162" s="198">
        <v>0</v>
      </c>
      <c r="T162" s="199">
        <f t="shared" si="13"/>
        <v>0</v>
      </c>
      <c r="U162" s="35"/>
      <c r="V162" s="35"/>
      <c r="W162" s="35"/>
      <c r="X162" s="35"/>
      <c r="Y162" s="35"/>
      <c r="Z162" s="35"/>
      <c r="AA162" s="35"/>
      <c r="AB162" s="35"/>
      <c r="AC162" s="35"/>
      <c r="AD162" s="35"/>
      <c r="AE162" s="35"/>
      <c r="AR162" s="200" t="s">
        <v>299</v>
      </c>
      <c r="AT162" s="200" t="s">
        <v>294</v>
      </c>
      <c r="AU162" s="200" t="s">
        <v>120</v>
      </c>
      <c r="AY162" s="18" t="s">
        <v>292</v>
      </c>
      <c r="BE162" s="201">
        <f t="shared" si="14"/>
        <v>0</v>
      </c>
      <c r="BF162" s="201">
        <f t="shared" si="15"/>
        <v>0</v>
      </c>
      <c r="BG162" s="201">
        <f t="shared" si="16"/>
        <v>0</v>
      </c>
      <c r="BH162" s="201">
        <f t="shared" si="17"/>
        <v>0</v>
      </c>
      <c r="BI162" s="201">
        <f t="shared" si="18"/>
        <v>0</v>
      </c>
      <c r="BJ162" s="18" t="s">
        <v>120</v>
      </c>
      <c r="BK162" s="201">
        <f t="shared" si="19"/>
        <v>0</v>
      </c>
      <c r="BL162" s="18" t="s">
        <v>299</v>
      </c>
      <c r="BM162" s="200" t="s">
        <v>3814</v>
      </c>
    </row>
    <row r="163" spans="1:65" s="2" customFormat="1" ht="16.5" customHeight="1">
      <c r="A163" s="35"/>
      <c r="B163" s="36"/>
      <c r="C163" s="189" t="s">
        <v>562</v>
      </c>
      <c r="D163" s="189" t="s">
        <v>294</v>
      </c>
      <c r="E163" s="190" t="s">
        <v>3815</v>
      </c>
      <c r="F163" s="191" t="s">
        <v>3816</v>
      </c>
      <c r="G163" s="192" t="s">
        <v>407</v>
      </c>
      <c r="H163" s="193">
        <v>350</v>
      </c>
      <c r="I163" s="194"/>
      <c r="J163" s="195">
        <f t="shared" si="10"/>
        <v>0</v>
      </c>
      <c r="K163" s="191" t="s">
        <v>1</v>
      </c>
      <c r="L163" s="40"/>
      <c r="M163" s="196" t="s">
        <v>1</v>
      </c>
      <c r="N163" s="197" t="s">
        <v>43</v>
      </c>
      <c r="O163" s="72"/>
      <c r="P163" s="198">
        <f t="shared" si="11"/>
        <v>0</v>
      </c>
      <c r="Q163" s="198">
        <v>0</v>
      </c>
      <c r="R163" s="198">
        <f t="shared" si="12"/>
        <v>0</v>
      </c>
      <c r="S163" s="198">
        <v>0</v>
      </c>
      <c r="T163" s="199">
        <f t="shared" si="13"/>
        <v>0</v>
      </c>
      <c r="U163" s="35"/>
      <c r="V163" s="35"/>
      <c r="W163" s="35"/>
      <c r="X163" s="35"/>
      <c r="Y163" s="35"/>
      <c r="Z163" s="35"/>
      <c r="AA163" s="35"/>
      <c r="AB163" s="35"/>
      <c r="AC163" s="35"/>
      <c r="AD163" s="35"/>
      <c r="AE163" s="35"/>
      <c r="AR163" s="200" t="s">
        <v>299</v>
      </c>
      <c r="AT163" s="200" t="s">
        <v>294</v>
      </c>
      <c r="AU163" s="200" t="s">
        <v>120</v>
      </c>
      <c r="AY163" s="18" t="s">
        <v>292</v>
      </c>
      <c r="BE163" s="201">
        <f t="shared" si="14"/>
        <v>0</v>
      </c>
      <c r="BF163" s="201">
        <f t="shared" si="15"/>
        <v>0</v>
      </c>
      <c r="BG163" s="201">
        <f t="shared" si="16"/>
        <v>0</v>
      </c>
      <c r="BH163" s="201">
        <f t="shared" si="17"/>
        <v>0</v>
      </c>
      <c r="BI163" s="201">
        <f t="shared" si="18"/>
        <v>0</v>
      </c>
      <c r="BJ163" s="18" t="s">
        <v>120</v>
      </c>
      <c r="BK163" s="201">
        <f t="shared" si="19"/>
        <v>0</v>
      </c>
      <c r="BL163" s="18" t="s">
        <v>299</v>
      </c>
      <c r="BM163" s="200" t="s">
        <v>3817</v>
      </c>
    </row>
    <row r="164" spans="1:65" s="2" customFormat="1" ht="16.5" customHeight="1">
      <c r="A164" s="35"/>
      <c r="B164" s="36"/>
      <c r="C164" s="189" t="s">
        <v>573</v>
      </c>
      <c r="D164" s="189" t="s">
        <v>294</v>
      </c>
      <c r="E164" s="190" t="s">
        <v>3818</v>
      </c>
      <c r="F164" s="191" t="s">
        <v>3819</v>
      </c>
      <c r="G164" s="192" t="s">
        <v>407</v>
      </c>
      <c r="H164" s="193">
        <v>155</v>
      </c>
      <c r="I164" s="194"/>
      <c r="J164" s="195">
        <f t="shared" si="10"/>
        <v>0</v>
      </c>
      <c r="K164" s="191" t="s">
        <v>1</v>
      </c>
      <c r="L164" s="40"/>
      <c r="M164" s="196" t="s">
        <v>1</v>
      </c>
      <c r="N164" s="197" t="s">
        <v>43</v>
      </c>
      <c r="O164" s="72"/>
      <c r="P164" s="198">
        <f t="shared" si="11"/>
        <v>0</v>
      </c>
      <c r="Q164" s="198">
        <v>0</v>
      </c>
      <c r="R164" s="198">
        <f t="shared" si="12"/>
        <v>0</v>
      </c>
      <c r="S164" s="198">
        <v>0</v>
      </c>
      <c r="T164" s="199">
        <f t="shared" si="13"/>
        <v>0</v>
      </c>
      <c r="U164" s="35"/>
      <c r="V164" s="35"/>
      <c r="W164" s="35"/>
      <c r="X164" s="35"/>
      <c r="Y164" s="35"/>
      <c r="Z164" s="35"/>
      <c r="AA164" s="35"/>
      <c r="AB164" s="35"/>
      <c r="AC164" s="35"/>
      <c r="AD164" s="35"/>
      <c r="AE164" s="35"/>
      <c r="AR164" s="200" t="s">
        <v>299</v>
      </c>
      <c r="AT164" s="200" t="s">
        <v>294</v>
      </c>
      <c r="AU164" s="200" t="s">
        <v>120</v>
      </c>
      <c r="AY164" s="18" t="s">
        <v>292</v>
      </c>
      <c r="BE164" s="201">
        <f t="shared" si="14"/>
        <v>0</v>
      </c>
      <c r="BF164" s="201">
        <f t="shared" si="15"/>
        <v>0</v>
      </c>
      <c r="BG164" s="201">
        <f t="shared" si="16"/>
        <v>0</v>
      </c>
      <c r="BH164" s="201">
        <f t="shared" si="17"/>
        <v>0</v>
      </c>
      <c r="BI164" s="201">
        <f t="shared" si="18"/>
        <v>0</v>
      </c>
      <c r="BJ164" s="18" t="s">
        <v>120</v>
      </c>
      <c r="BK164" s="201">
        <f t="shared" si="19"/>
        <v>0</v>
      </c>
      <c r="BL164" s="18" t="s">
        <v>299</v>
      </c>
      <c r="BM164" s="200" t="s">
        <v>3820</v>
      </c>
    </row>
    <row r="165" spans="1:65" s="2" customFormat="1" ht="24.2" customHeight="1">
      <c r="A165" s="35"/>
      <c r="B165" s="36"/>
      <c r="C165" s="189" t="s">
        <v>578</v>
      </c>
      <c r="D165" s="189" t="s">
        <v>294</v>
      </c>
      <c r="E165" s="190" t="s">
        <v>3821</v>
      </c>
      <c r="F165" s="191" t="s">
        <v>3822</v>
      </c>
      <c r="G165" s="192" t="s">
        <v>407</v>
      </c>
      <c r="H165" s="193">
        <v>1520</v>
      </c>
      <c r="I165" s="194"/>
      <c r="J165" s="195">
        <f t="shared" si="10"/>
        <v>0</v>
      </c>
      <c r="K165" s="191" t="s">
        <v>1</v>
      </c>
      <c r="L165" s="40"/>
      <c r="M165" s="196" t="s">
        <v>1</v>
      </c>
      <c r="N165" s="197" t="s">
        <v>43</v>
      </c>
      <c r="O165" s="72"/>
      <c r="P165" s="198">
        <f t="shared" si="11"/>
        <v>0</v>
      </c>
      <c r="Q165" s="198">
        <v>0</v>
      </c>
      <c r="R165" s="198">
        <f t="shared" si="12"/>
        <v>0</v>
      </c>
      <c r="S165" s="198">
        <v>0</v>
      </c>
      <c r="T165" s="199">
        <f t="shared" si="13"/>
        <v>0</v>
      </c>
      <c r="U165" s="35"/>
      <c r="V165" s="35"/>
      <c r="W165" s="35"/>
      <c r="X165" s="35"/>
      <c r="Y165" s="35"/>
      <c r="Z165" s="35"/>
      <c r="AA165" s="35"/>
      <c r="AB165" s="35"/>
      <c r="AC165" s="35"/>
      <c r="AD165" s="35"/>
      <c r="AE165" s="35"/>
      <c r="AR165" s="200" t="s">
        <v>299</v>
      </c>
      <c r="AT165" s="200" t="s">
        <v>294</v>
      </c>
      <c r="AU165" s="200" t="s">
        <v>120</v>
      </c>
      <c r="AY165" s="18" t="s">
        <v>292</v>
      </c>
      <c r="BE165" s="201">
        <f t="shared" si="14"/>
        <v>0</v>
      </c>
      <c r="BF165" s="201">
        <f t="shared" si="15"/>
        <v>0</v>
      </c>
      <c r="BG165" s="201">
        <f t="shared" si="16"/>
        <v>0</v>
      </c>
      <c r="BH165" s="201">
        <f t="shared" si="17"/>
        <v>0</v>
      </c>
      <c r="BI165" s="201">
        <f t="shared" si="18"/>
        <v>0</v>
      </c>
      <c r="BJ165" s="18" t="s">
        <v>120</v>
      </c>
      <c r="BK165" s="201">
        <f t="shared" si="19"/>
        <v>0</v>
      </c>
      <c r="BL165" s="18" t="s">
        <v>299</v>
      </c>
      <c r="BM165" s="200" t="s">
        <v>3823</v>
      </c>
    </row>
    <row r="166" spans="1:65" s="2" customFormat="1" ht="24.2" customHeight="1">
      <c r="A166" s="35"/>
      <c r="B166" s="36"/>
      <c r="C166" s="189" t="s">
        <v>583</v>
      </c>
      <c r="D166" s="189" t="s">
        <v>294</v>
      </c>
      <c r="E166" s="190" t="s">
        <v>3824</v>
      </c>
      <c r="F166" s="191" t="s">
        <v>3825</v>
      </c>
      <c r="G166" s="192" t="s">
        <v>407</v>
      </c>
      <c r="H166" s="193">
        <v>140</v>
      </c>
      <c r="I166" s="194"/>
      <c r="J166" s="195">
        <f t="shared" si="10"/>
        <v>0</v>
      </c>
      <c r="K166" s="191" t="s">
        <v>1</v>
      </c>
      <c r="L166" s="40"/>
      <c r="M166" s="196" t="s">
        <v>1</v>
      </c>
      <c r="N166" s="197" t="s">
        <v>43</v>
      </c>
      <c r="O166" s="72"/>
      <c r="P166" s="198">
        <f t="shared" si="11"/>
        <v>0</v>
      </c>
      <c r="Q166" s="198">
        <v>0</v>
      </c>
      <c r="R166" s="198">
        <f t="shared" si="12"/>
        <v>0</v>
      </c>
      <c r="S166" s="198">
        <v>0</v>
      </c>
      <c r="T166" s="199">
        <f t="shared" si="13"/>
        <v>0</v>
      </c>
      <c r="U166" s="35"/>
      <c r="V166" s="35"/>
      <c r="W166" s="35"/>
      <c r="X166" s="35"/>
      <c r="Y166" s="35"/>
      <c r="Z166" s="35"/>
      <c r="AA166" s="35"/>
      <c r="AB166" s="35"/>
      <c r="AC166" s="35"/>
      <c r="AD166" s="35"/>
      <c r="AE166" s="35"/>
      <c r="AR166" s="200" t="s">
        <v>299</v>
      </c>
      <c r="AT166" s="200" t="s">
        <v>294</v>
      </c>
      <c r="AU166" s="200" t="s">
        <v>120</v>
      </c>
      <c r="AY166" s="18" t="s">
        <v>292</v>
      </c>
      <c r="BE166" s="201">
        <f t="shared" si="14"/>
        <v>0</v>
      </c>
      <c r="BF166" s="201">
        <f t="shared" si="15"/>
        <v>0</v>
      </c>
      <c r="BG166" s="201">
        <f t="shared" si="16"/>
        <v>0</v>
      </c>
      <c r="BH166" s="201">
        <f t="shared" si="17"/>
        <v>0</v>
      </c>
      <c r="BI166" s="201">
        <f t="shared" si="18"/>
        <v>0</v>
      </c>
      <c r="BJ166" s="18" t="s">
        <v>120</v>
      </c>
      <c r="BK166" s="201">
        <f t="shared" si="19"/>
        <v>0</v>
      </c>
      <c r="BL166" s="18" t="s">
        <v>299</v>
      </c>
      <c r="BM166" s="200" t="s">
        <v>3826</v>
      </c>
    </row>
    <row r="167" spans="1:65" s="2" customFormat="1" ht="24.2" customHeight="1">
      <c r="A167" s="35"/>
      <c r="B167" s="36"/>
      <c r="C167" s="189" t="s">
        <v>587</v>
      </c>
      <c r="D167" s="189" t="s">
        <v>294</v>
      </c>
      <c r="E167" s="190" t="s">
        <v>3827</v>
      </c>
      <c r="F167" s="191" t="s">
        <v>3828</v>
      </c>
      <c r="G167" s="192" t="s">
        <v>407</v>
      </c>
      <c r="H167" s="193">
        <v>650</v>
      </c>
      <c r="I167" s="194"/>
      <c r="J167" s="195">
        <f t="shared" si="10"/>
        <v>0</v>
      </c>
      <c r="K167" s="191" t="s">
        <v>1</v>
      </c>
      <c r="L167" s="40"/>
      <c r="M167" s="196" t="s">
        <v>1</v>
      </c>
      <c r="N167" s="197" t="s">
        <v>43</v>
      </c>
      <c r="O167" s="72"/>
      <c r="P167" s="198">
        <f t="shared" si="11"/>
        <v>0</v>
      </c>
      <c r="Q167" s="198">
        <v>0</v>
      </c>
      <c r="R167" s="198">
        <f t="shared" si="12"/>
        <v>0</v>
      </c>
      <c r="S167" s="198">
        <v>0</v>
      </c>
      <c r="T167" s="199">
        <f t="shared" si="13"/>
        <v>0</v>
      </c>
      <c r="U167" s="35"/>
      <c r="V167" s="35"/>
      <c r="W167" s="35"/>
      <c r="X167" s="35"/>
      <c r="Y167" s="35"/>
      <c r="Z167" s="35"/>
      <c r="AA167" s="35"/>
      <c r="AB167" s="35"/>
      <c r="AC167" s="35"/>
      <c r="AD167" s="35"/>
      <c r="AE167" s="35"/>
      <c r="AR167" s="200" t="s">
        <v>299</v>
      </c>
      <c r="AT167" s="200" t="s">
        <v>294</v>
      </c>
      <c r="AU167" s="200" t="s">
        <v>120</v>
      </c>
      <c r="AY167" s="18" t="s">
        <v>292</v>
      </c>
      <c r="BE167" s="201">
        <f t="shared" si="14"/>
        <v>0</v>
      </c>
      <c r="BF167" s="201">
        <f t="shared" si="15"/>
        <v>0</v>
      </c>
      <c r="BG167" s="201">
        <f t="shared" si="16"/>
        <v>0</v>
      </c>
      <c r="BH167" s="201">
        <f t="shared" si="17"/>
        <v>0</v>
      </c>
      <c r="BI167" s="201">
        <f t="shared" si="18"/>
        <v>0</v>
      </c>
      <c r="BJ167" s="18" t="s">
        <v>120</v>
      </c>
      <c r="BK167" s="201">
        <f t="shared" si="19"/>
        <v>0</v>
      </c>
      <c r="BL167" s="18" t="s">
        <v>299</v>
      </c>
      <c r="BM167" s="200" t="s">
        <v>3829</v>
      </c>
    </row>
    <row r="168" spans="1:65" s="2" customFormat="1" ht="21.75" customHeight="1">
      <c r="A168" s="35"/>
      <c r="B168" s="36"/>
      <c r="C168" s="189" t="s">
        <v>591</v>
      </c>
      <c r="D168" s="189" t="s">
        <v>294</v>
      </c>
      <c r="E168" s="190" t="s">
        <v>3830</v>
      </c>
      <c r="F168" s="191" t="s">
        <v>3831</v>
      </c>
      <c r="G168" s="192" t="s">
        <v>407</v>
      </c>
      <c r="H168" s="193">
        <v>1300</v>
      </c>
      <c r="I168" s="194"/>
      <c r="J168" s="195">
        <f t="shared" si="10"/>
        <v>0</v>
      </c>
      <c r="K168" s="191" t="s">
        <v>1</v>
      </c>
      <c r="L168" s="40"/>
      <c r="M168" s="196" t="s">
        <v>1</v>
      </c>
      <c r="N168" s="197" t="s">
        <v>43</v>
      </c>
      <c r="O168" s="72"/>
      <c r="P168" s="198">
        <f t="shared" si="11"/>
        <v>0</v>
      </c>
      <c r="Q168" s="198">
        <v>0</v>
      </c>
      <c r="R168" s="198">
        <f t="shared" si="12"/>
        <v>0</v>
      </c>
      <c r="S168" s="198">
        <v>0</v>
      </c>
      <c r="T168" s="199">
        <f t="shared" si="13"/>
        <v>0</v>
      </c>
      <c r="U168" s="35"/>
      <c r="V168" s="35"/>
      <c r="W168" s="35"/>
      <c r="X168" s="35"/>
      <c r="Y168" s="35"/>
      <c r="Z168" s="35"/>
      <c r="AA168" s="35"/>
      <c r="AB168" s="35"/>
      <c r="AC168" s="35"/>
      <c r="AD168" s="35"/>
      <c r="AE168" s="35"/>
      <c r="AR168" s="200" t="s">
        <v>438</v>
      </c>
      <c r="AT168" s="200" t="s">
        <v>294</v>
      </c>
      <c r="AU168" s="200" t="s">
        <v>120</v>
      </c>
      <c r="AY168" s="18" t="s">
        <v>292</v>
      </c>
      <c r="BE168" s="201">
        <f t="shared" si="14"/>
        <v>0</v>
      </c>
      <c r="BF168" s="201">
        <f t="shared" si="15"/>
        <v>0</v>
      </c>
      <c r="BG168" s="201">
        <f t="shared" si="16"/>
        <v>0</v>
      </c>
      <c r="BH168" s="201">
        <f t="shared" si="17"/>
        <v>0</v>
      </c>
      <c r="BI168" s="201">
        <f t="shared" si="18"/>
        <v>0</v>
      </c>
      <c r="BJ168" s="18" t="s">
        <v>120</v>
      </c>
      <c r="BK168" s="201">
        <f t="shared" si="19"/>
        <v>0</v>
      </c>
      <c r="BL168" s="18" t="s">
        <v>438</v>
      </c>
      <c r="BM168" s="200" t="s">
        <v>3832</v>
      </c>
    </row>
    <row r="169" spans="1:65" s="2" customFormat="1" ht="21.75" customHeight="1">
      <c r="A169" s="35"/>
      <c r="B169" s="36"/>
      <c r="C169" s="189" t="s">
        <v>595</v>
      </c>
      <c r="D169" s="189" t="s">
        <v>294</v>
      </c>
      <c r="E169" s="190" t="s">
        <v>3833</v>
      </c>
      <c r="F169" s="191" t="s">
        <v>3834</v>
      </c>
      <c r="G169" s="192" t="s">
        <v>407</v>
      </c>
      <c r="H169" s="193">
        <v>750</v>
      </c>
      <c r="I169" s="194"/>
      <c r="J169" s="195">
        <f t="shared" si="10"/>
        <v>0</v>
      </c>
      <c r="K169" s="191" t="s">
        <v>1</v>
      </c>
      <c r="L169" s="40"/>
      <c r="M169" s="196" t="s">
        <v>1</v>
      </c>
      <c r="N169" s="197" t="s">
        <v>43</v>
      </c>
      <c r="O169" s="72"/>
      <c r="P169" s="198">
        <f t="shared" si="11"/>
        <v>0</v>
      </c>
      <c r="Q169" s="198">
        <v>0</v>
      </c>
      <c r="R169" s="198">
        <f t="shared" si="12"/>
        <v>0</v>
      </c>
      <c r="S169" s="198">
        <v>0</v>
      </c>
      <c r="T169" s="199">
        <f t="shared" si="13"/>
        <v>0</v>
      </c>
      <c r="U169" s="35"/>
      <c r="V169" s="35"/>
      <c r="W169" s="35"/>
      <c r="X169" s="35"/>
      <c r="Y169" s="35"/>
      <c r="Z169" s="35"/>
      <c r="AA169" s="35"/>
      <c r="AB169" s="35"/>
      <c r="AC169" s="35"/>
      <c r="AD169" s="35"/>
      <c r="AE169" s="35"/>
      <c r="AR169" s="200" t="s">
        <v>438</v>
      </c>
      <c r="AT169" s="200" t="s">
        <v>294</v>
      </c>
      <c r="AU169" s="200" t="s">
        <v>120</v>
      </c>
      <c r="AY169" s="18" t="s">
        <v>292</v>
      </c>
      <c r="BE169" s="201">
        <f t="shared" si="14"/>
        <v>0</v>
      </c>
      <c r="BF169" s="201">
        <f t="shared" si="15"/>
        <v>0</v>
      </c>
      <c r="BG169" s="201">
        <f t="shared" si="16"/>
        <v>0</v>
      </c>
      <c r="BH169" s="201">
        <f t="shared" si="17"/>
        <v>0</v>
      </c>
      <c r="BI169" s="201">
        <f t="shared" si="18"/>
        <v>0</v>
      </c>
      <c r="BJ169" s="18" t="s">
        <v>120</v>
      </c>
      <c r="BK169" s="201">
        <f t="shared" si="19"/>
        <v>0</v>
      </c>
      <c r="BL169" s="18" t="s">
        <v>438</v>
      </c>
      <c r="BM169" s="200" t="s">
        <v>3835</v>
      </c>
    </row>
    <row r="170" spans="1:65" s="2" customFormat="1" ht="24.2" customHeight="1">
      <c r="A170" s="35"/>
      <c r="B170" s="36"/>
      <c r="C170" s="189" t="s">
        <v>599</v>
      </c>
      <c r="D170" s="189" t="s">
        <v>294</v>
      </c>
      <c r="E170" s="190" t="s">
        <v>3836</v>
      </c>
      <c r="F170" s="191" t="s">
        <v>3837</v>
      </c>
      <c r="G170" s="192" t="s">
        <v>3216</v>
      </c>
      <c r="H170" s="193">
        <v>98</v>
      </c>
      <c r="I170" s="194"/>
      <c r="J170" s="195">
        <f t="shared" si="10"/>
        <v>0</v>
      </c>
      <c r="K170" s="191" t="s">
        <v>1</v>
      </c>
      <c r="L170" s="40"/>
      <c r="M170" s="196" t="s">
        <v>1</v>
      </c>
      <c r="N170" s="197" t="s">
        <v>43</v>
      </c>
      <c r="O170" s="72"/>
      <c r="P170" s="198">
        <f t="shared" si="11"/>
        <v>0</v>
      </c>
      <c r="Q170" s="198">
        <v>0</v>
      </c>
      <c r="R170" s="198">
        <f t="shared" si="12"/>
        <v>0</v>
      </c>
      <c r="S170" s="198">
        <v>0</v>
      </c>
      <c r="T170" s="199">
        <f t="shared" si="13"/>
        <v>0</v>
      </c>
      <c r="U170" s="35"/>
      <c r="V170" s="35"/>
      <c r="W170" s="35"/>
      <c r="X170" s="35"/>
      <c r="Y170" s="35"/>
      <c r="Z170" s="35"/>
      <c r="AA170" s="35"/>
      <c r="AB170" s="35"/>
      <c r="AC170" s="35"/>
      <c r="AD170" s="35"/>
      <c r="AE170" s="35"/>
      <c r="AR170" s="200" t="s">
        <v>299</v>
      </c>
      <c r="AT170" s="200" t="s">
        <v>294</v>
      </c>
      <c r="AU170" s="200" t="s">
        <v>120</v>
      </c>
      <c r="AY170" s="18" t="s">
        <v>292</v>
      </c>
      <c r="BE170" s="201">
        <f t="shared" si="14"/>
        <v>0</v>
      </c>
      <c r="BF170" s="201">
        <f t="shared" si="15"/>
        <v>0</v>
      </c>
      <c r="BG170" s="201">
        <f t="shared" si="16"/>
        <v>0</v>
      </c>
      <c r="BH170" s="201">
        <f t="shared" si="17"/>
        <v>0</v>
      </c>
      <c r="BI170" s="201">
        <f t="shared" si="18"/>
        <v>0</v>
      </c>
      <c r="BJ170" s="18" t="s">
        <v>120</v>
      </c>
      <c r="BK170" s="201">
        <f t="shared" si="19"/>
        <v>0</v>
      </c>
      <c r="BL170" s="18" t="s">
        <v>299</v>
      </c>
      <c r="BM170" s="200" t="s">
        <v>3838</v>
      </c>
    </row>
    <row r="171" spans="1:65" s="2" customFormat="1" ht="16.5" customHeight="1">
      <c r="A171" s="35"/>
      <c r="B171" s="36"/>
      <c r="C171" s="189" t="s">
        <v>603</v>
      </c>
      <c r="D171" s="189" t="s">
        <v>294</v>
      </c>
      <c r="E171" s="190" t="s">
        <v>3839</v>
      </c>
      <c r="F171" s="191" t="s">
        <v>3840</v>
      </c>
      <c r="G171" s="192" t="s">
        <v>3216</v>
      </c>
      <c r="H171" s="193">
        <v>84</v>
      </c>
      <c r="I171" s="194"/>
      <c r="J171" s="195">
        <f t="shared" si="10"/>
        <v>0</v>
      </c>
      <c r="K171" s="191" t="s">
        <v>1</v>
      </c>
      <c r="L171" s="40"/>
      <c r="M171" s="196" t="s">
        <v>1</v>
      </c>
      <c r="N171" s="197" t="s">
        <v>43</v>
      </c>
      <c r="O171" s="72"/>
      <c r="P171" s="198">
        <f t="shared" si="11"/>
        <v>0</v>
      </c>
      <c r="Q171" s="198">
        <v>0</v>
      </c>
      <c r="R171" s="198">
        <f t="shared" si="12"/>
        <v>0</v>
      </c>
      <c r="S171" s="198">
        <v>0</v>
      </c>
      <c r="T171" s="199">
        <f t="shared" si="13"/>
        <v>0</v>
      </c>
      <c r="U171" s="35"/>
      <c r="V171" s="35"/>
      <c r="W171" s="35"/>
      <c r="X171" s="35"/>
      <c r="Y171" s="35"/>
      <c r="Z171" s="35"/>
      <c r="AA171" s="35"/>
      <c r="AB171" s="35"/>
      <c r="AC171" s="35"/>
      <c r="AD171" s="35"/>
      <c r="AE171" s="35"/>
      <c r="AR171" s="200" t="s">
        <v>299</v>
      </c>
      <c r="AT171" s="200" t="s">
        <v>294</v>
      </c>
      <c r="AU171" s="200" t="s">
        <v>120</v>
      </c>
      <c r="AY171" s="18" t="s">
        <v>292</v>
      </c>
      <c r="BE171" s="201">
        <f t="shared" si="14"/>
        <v>0</v>
      </c>
      <c r="BF171" s="201">
        <f t="shared" si="15"/>
        <v>0</v>
      </c>
      <c r="BG171" s="201">
        <f t="shared" si="16"/>
        <v>0</v>
      </c>
      <c r="BH171" s="201">
        <f t="shared" si="17"/>
        <v>0</v>
      </c>
      <c r="BI171" s="201">
        <f t="shared" si="18"/>
        <v>0</v>
      </c>
      <c r="BJ171" s="18" t="s">
        <v>120</v>
      </c>
      <c r="BK171" s="201">
        <f t="shared" si="19"/>
        <v>0</v>
      </c>
      <c r="BL171" s="18" t="s">
        <v>299</v>
      </c>
      <c r="BM171" s="200" t="s">
        <v>3841</v>
      </c>
    </row>
    <row r="172" spans="1:65" s="2" customFormat="1" ht="16.5" customHeight="1">
      <c r="A172" s="35"/>
      <c r="B172" s="36"/>
      <c r="C172" s="189" t="s">
        <v>607</v>
      </c>
      <c r="D172" s="189" t="s">
        <v>294</v>
      </c>
      <c r="E172" s="190" t="s">
        <v>3842</v>
      </c>
      <c r="F172" s="191" t="s">
        <v>3843</v>
      </c>
      <c r="G172" s="192" t="s">
        <v>3216</v>
      </c>
      <c r="H172" s="193">
        <v>15</v>
      </c>
      <c r="I172" s="194"/>
      <c r="J172" s="195">
        <f t="shared" si="10"/>
        <v>0</v>
      </c>
      <c r="K172" s="191" t="s">
        <v>1</v>
      </c>
      <c r="L172" s="40"/>
      <c r="M172" s="196" t="s">
        <v>1</v>
      </c>
      <c r="N172" s="197" t="s">
        <v>43</v>
      </c>
      <c r="O172" s="72"/>
      <c r="P172" s="198">
        <f t="shared" si="11"/>
        <v>0</v>
      </c>
      <c r="Q172" s="198">
        <v>0</v>
      </c>
      <c r="R172" s="198">
        <f t="shared" si="12"/>
        <v>0</v>
      </c>
      <c r="S172" s="198">
        <v>0</v>
      </c>
      <c r="T172" s="199">
        <f t="shared" si="13"/>
        <v>0</v>
      </c>
      <c r="U172" s="35"/>
      <c r="V172" s="35"/>
      <c r="W172" s="35"/>
      <c r="X172" s="35"/>
      <c r="Y172" s="35"/>
      <c r="Z172" s="35"/>
      <c r="AA172" s="35"/>
      <c r="AB172" s="35"/>
      <c r="AC172" s="35"/>
      <c r="AD172" s="35"/>
      <c r="AE172" s="35"/>
      <c r="AR172" s="200" t="s">
        <v>299</v>
      </c>
      <c r="AT172" s="200" t="s">
        <v>294</v>
      </c>
      <c r="AU172" s="200" t="s">
        <v>120</v>
      </c>
      <c r="AY172" s="18" t="s">
        <v>292</v>
      </c>
      <c r="BE172" s="201">
        <f t="shared" si="14"/>
        <v>0</v>
      </c>
      <c r="BF172" s="201">
        <f t="shared" si="15"/>
        <v>0</v>
      </c>
      <c r="BG172" s="201">
        <f t="shared" si="16"/>
        <v>0</v>
      </c>
      <c r="BH172" s="201">
        <f t="shared" si="17"/>
        <v>0</v>
      </c>
      <c r="BI172" s="201">
        <f t="shared" si="18"/>
        <v>0</v>
      </c>
      <c r="BJ172" s="18" t="s">
        <v>120</v>
      </c>
      <c r="BK172" s="201">
        <f t="shared" si="19"/>
        <v>0</v>
      </c>
      <c r="BL172" s="18" t="s">
        <v>299</v>
      </c>
      <c r="BM172" s="200" t="s">
        <v>3844</v>
      </c>
    </row>
    <row r="173" spans="1:65" s="2" customFormat="1" ht="16.5" customHeight="1">
      <c r="A173" s="35"/>
      <c r="B173" s="36"/>
      <c r="C173" s="189" t="s">
        <v>611</v>
      </c>
      <c r="D173" s="189" t="s">
        <v>294</v>
      </c>
      <c r="E173" s="190" t="s">
        <v>3845</v>
      </c>
      <c r="F173" s="191" t="s">
        <v>3846</v>
      </c>
      <c r="G173" s="192" t="s">
        <v>3216</v>
      </c>
      <c r="H173" s="193">
        <v>14</v>
      </c>
      <c r="I173" s="194"/>
      <c r="J173" s="195">
        <f t="shared" si="10"/>
        <v>0</v>
      </c>
      <c r="K173" s="191" t="s">
        <v>1</v>
      </c>
      <c r="L173" s="40"/>
      <c r="M173" s="196" t="s">
        <v>1</v>
      </c>
      <c r="N173" s="197" t="s">
        <v>43</v>
      </c>
      <c r="O173" s="72"/>
      <c r="P173" s="198">
        <f t="shared" si="11"/>
        <v>0</v>
      </c>
      <c r="Q173" s="198">
        <v>0</v>
      </c>
      <c r="R173" s="198">
        <f t="shared" si="12"/>
        <v>0</v>
      </c>
      <c r="S173" s="198">
        <v>0</v>
      </c>
      <c r="T173" s="199">
        <f t="shared" si="13"/>
        <v>0</v>
      </c>
      <c r="U173" s="35"/>
      <c r="V173" s="35"/>
      <c r="W173" s="35"/>
      <c r="X173" s="35"/>
      <c r="Y173" s="35"/>
      <c r="Z173" s="35"/>
      <c r="AA173" s="35"/>
      <c r="AB173" s="35"/>
      <c r="AC173" s="35"/>
      <c r="AD173" s="35"/>
      <c r="AE173" s="35"/>
      <c r="AR173" s="200" t="s">
        <v>299</v>
      </c>
      <c r="AT173" s="200" t="s">
        <v>294</v>
      </c>
      <c r="AU173" s="200" t="s">
        <v>120</v>
      </c>
      <c r="AY173" s="18" t="s">
        <v>292</v>
      </c>
      <c r="BE173" s="201">
        <f t="shared" si="14"/>
        <v>0</v>
      </c>
      <c r="BF173" s="201">
        <f t="shared" si="15"/>
        <v>0</v>
      </c>
      <c r="BG173" s="201">
        <f t="shared" si="16"/>
        <v>0</v>
      </c>
      <c r="BH173" s="201">
        <f t="shared" si="17"/>
        <v>0</v>
      </c>
      <c r="BI173" s="201">
        <f t="shared" si="18"/>
        <v>0</v>
      </c>
      <c r="BJ173" s="18" t="s">
        <v>120</v>
      </c>
      <c r="BK173" s="201">
        <f t="shared" si="19"/>
        <v>0</v>
      </c>
      <c r="BL173" s="18" t="s">
        <v>299</v>
      </c>
      <c r="BM173" s="200" t="s">
        <v>3847</v>
      </c>
    </row>
    <row r="174" spans="1:65" s="2" customFormat="1" ht="16.5" customHeight="1">
      <c r="A174" s="35"/>
      <c r="B174" s="36"/>
      <c r="C174" s="189" t="s">
        <v>615</v>
      </c>
      <c r="D174" s="189" t="s">
        <v>294</v>
      </c>
      <c r="E174" s="190" t="s">
        <v>3848</v>
      </c>
      <c r="F174" s="191" t="s">
        <v>3849</v>
      </c>
      <c r="G174" s="192" t="s">
        <v>3216</v>
      </c>
      <c r="H174" s="193">
        <v>145</v>
      </c>
      <c r="I174" s="194"/>
      <c r="J174" s="195">
        <f t="shared" si="10"/>
        <v>0</v>
      </c>
      <c r="K174" s="191" t="s">
        <v>1</v>
      </c>
      <c r="L174" s="40"/>
      <c r="M174" s="196" t="s">
        <v>1</v>
      </c>
      <c r="N174" s="197" t="s">
        <v>43</v>
      </c>
      <c r="O174" s="72"/>
      <c r="P174" s="198">
        <f t="shared" si="11"/>
        <v>0</v>
      </c>
      <c r="Q174" s="198">
        <v>0</v>
      </c>
      <c r="R174" s="198">
        <f t="shared" si="12"/>
        <v>0</v>
      </c>
      <c r="S174" s="198">
        <v>0</v>
      </c>
      <c r="T174" s="199">
        <f t="shared" si="13"/>
        <v>0</v>
      </c>
      <c r="U174" s="35"/>
      <c r="V174" s="35"/>
      <c r="W174" s="35"/>
      <c r="X174" s="35"/>
      <c r="Y174" s="35"/>
      <c r="Z174" s="35"/>
      <c r="AA174" s="35"/>
      <c r="AB174" s="35"/>
      <c r="AC174" s="35"/>
      <c r="AD174" s="35"/>
      <c r="AE174" s="35"/>
      <c r="AR174" s="200" t="s">
        <v>299</v>
      </c>
      <c r="AT174" s="200" t="s">
        <v>294</v>
      </c>
      <c r="AU174" s="200" t="s">
        <v>120</v>
      </c>
      <c r="AY174" s="18" t="s">
        <v>292</v>
      </c>
      <c r="BE174" s="201">
        <f t="shared" si="14"/>
        <v>0</v>
      </c>
      <c r="BF174" s="201">
        <f t="shared" si="15"/>
        <v>0</v>
      </c>
      <c r="BG174" s="201">
        <f t="shared" si="16"/>
        <v>0</v>
      </c>
      <c r="BH174" s="201">
        <f t="shared" si="17"/>
        <v>0</v>
      </c>
      <c r="BI174" s="201">
        <f t="shared" si="18"/>
        <v>0</v>
      </c>
      <c r="BJ174" s="18" t="s">
        <v>120</v>
      </c>
      <c r="BK174" s="201">
        <f t="shared" si="19"/>
        <v>0</v>
      </c>
      <c r="BL174" s="18" t="s">
        <v>299</v>
      </c>
      <c r="BM174" s="200" t="s">
        <v>3850</v>
      </c>
    </row>
    <row r="175" spans="1:65" s="2" customFormat="1" ht="16.5" customHeight="1">
      <c r="A175" s="35"/>
      <c r="B175" s="36"/>
      <c r="C175" s="189" t="s">
        <v>619</v>
      </c>
      <c r="D175" s="189" t="s">
        <v>294</v>
      </c>
      <c r="E175" s="190" t="s">
        <v>3851</v>
      </c>
      <c r="F175" s="191" t="s">
        <v>3852</v>
      </c>
      <c r="G175" s="192" t="s">
        <v>3216</v>
      </c>
      <c r="H175" s="193">
        <v>24</v>
      </c>
      <c r="I175" s="194"/>
      <c r="J175" s="195">
        <f t="shared" si="10"/>
        <v>0</v>
      </c>
      <c r="K175" s="191" t="s">
        <v>1</v>
      </c>
      <c r="L175" s="40"/>
      <c r="M175" s="196" t="s">
        <v>1</v>
      </c>
      <c r="N175" s="197" t="s">
        <v>43</v>
      </c>
      <c r="O175" s="72"/>
      <c r="P175" s="198">
        <f t="shared" si="11"/>
        <v>0</v>
      </c>
      <c r="Q175" s="198">
        <v>0</v>
      </c>
      <c r="R175" s="198">
        <f t="shared" si="12"/>
        <v>0</v>
      </c>
      <c r="S175" s="198">
        <v>0</v>
      </c>
      <c r="T175" s="199">
        <f t="shared" si="13"/>
        <v>0</v>
      </c>
      <c r="U175" s="35"/>
      <c r="V175" s="35"/>
      <c r="W175" s="35"/>
      <c r="X175" s="35"/>
      <c r="Y175" s="35"/>
      <c r="Z175" s="35"/>
      <c r="AA175" s="35"/>
      <c r="AB175" s="35"/>
      <c r="AC175" s="35"/>
      <c r="AD175" s="35"/>
      <c r="AE175" s="35"/>
      <c r="AR175" s="200" t="s">
        <v>299</v>
      </c>
      <c r="AT175" s="200" t="s">
        <v>294</v>
      </c>
      <c r="AU175" s="200" t="s">
        <v>120</v>
      </c>
      <c r="AY175" s="18" t="s">
        <v>292</v>
      </c>
      <c r="BE175" s="201">
        <f t="shared" si="14"/>
        <v>0</v>
      </c>
      <c r="BF175" s="201">
        <f t="shared" si="15"/>
        <v>0</v>
      </c>
      <c r="BG175" s="201">
        <f t="shared" si="16"/>
        <v>0</v>
      </c>
      <c r="BH175" s="201">
        <f t="shared" si="17"/>
        <v>0</v>
      </c>
      <c r="BI175" s="201">
        <f t="shared" si="18"/>
        <v>0</v>
      </c>
      <c r="BJ175" s="18" t="s">
        <v>120</v>
      </c>
      <c r="BK175" s="201">
        <f t="shared" si="19"/>
        <v>0</v>
      </c>
      <c r="BL175" s="18" t="s">
        <v>299</v>
      </c>
      <c r="BM175" s="200" t="s">
        <v>3853</v>
      </c>
    </row>
    <row r="176" spans="1:65" s="2" customFormat="1" ht="16.5" customHeight="1">
      <c r="A176" s="35"/>
      <c r="B176" s="36"/>
      <c r="C176" s="189" t="s">
        <v>625</v>
      </c>
      <c r="D176" s="189" t="s">
        <v>294</v>
      </c>
      <c r="E176" s="190" t="s">
        <v>3854</v>
      </c>
      <c r="F176" s="191" t="s">
        <v>3855</v>
      </c>
      <c r="G176" s="192" t="s">
        <v>3216</v>
      </c>
      <c r="H176" s="193">
        <v>5</v>
      </c>
      <c r="I176" s="194"/>
      <c r="J176" s="195">
        <f t="shared" si="10"/>
        <v>0</v>
      </c>
      <c r="K176" s="191" t="s">
        <v>1</v>
      </c>
      <c r="L176" s="40"/>
      <c r="M176" s="196" t="s">
        <v>1</v>
      </c>
      <c r="N176" s="197" t="s">
        <v>43</v>
      </c>
      <c r="O176" s="72"/>
      <c r="P176" s="198">
        <f t="shared" si="11"/>
        <v>0</v>
      </c>
      <c r="Q176" s="198">
        <v>0</v>
      </c>
      <c r="R176" s="198">
        <f t="shared" si="12"/>
        <v>0</v>
      </c>
      <c r="S176" s="198">
        <v>0</v>
      </c>
      <c r="T176" s="199">
        <f t="shared" si="13"/>
        <v>0</v>
      </c>
      <c r="U176" s="35"/>
      <c r="V176" s="35"/>
      <c r="W176" s="35"/>
      <c r="X176" s="35"/>
      <c r="Y176" s="35"/>
      <c r="Z176" s="35"/>
      <c r="AA176" s="35"/>
      <c r="AB176" s="35"/>
      <c r="AC176" s="35"/>
      <c r="AD176" s="35"/>
      <c r="AE176" s="35"/>
      <c r="AR176" s="200" t="s">
        <v>299</v>
      </c>
      <c r="AT176" s="200" t="s">
        <v>294</v>
      </c>
      <c r="AU176" s="200" t="s">
        <v>120</v>
      </c>
      <c r="AY176" s="18" t="s">
        <v>292</v>
      </c>
      <c r="BE176" s="201">
        <f t="shared" si="14"/>
        <v>0</v>
      </c>
      <c r="BF176" s="201">
        <f t="shared" si="15"/>
        <v>0</v>
      </c>
      <c r="BG176" s="201">
        <f t="shared" si="16"/>
        <v>0</v>
      </c>
      <c r="BH176" s="201">
        <f t="shared" si="17"/>
        <v>0</v>
      </c>
      <c r="BI176" s="201">
        <f t="shared" si="18"/>
        <v>0</v>
      </c>
      <c r="BJ176" s="18" t="s">
        <v>120</v>
      </c>
      <c r="BK176" s="201">
        <f t="shared" si="19"/>
        <v>0</v>
      </c>
      <c r="BL176" s="18" t="s">
        <v>299</v>
      </c>
      <c r="BM176" s="200" t="s">
        <v>3856</v>
      </c>
    </row>
    <row r="177" spans="1:65" s="12" customFormat="1" ht="22.9" customHeight="1">
      <c r="B177" s="173"/>
      <c r="C177" s="174"/>
      <c r="D177" s="175" t="s">
        <v>76</v>
      </c>
      <c r="E177" s="187" t="s">
        <v>3857</v>
      </c>
      <c r="F177" s="187" t="s">
        <v>3858</v>
      </c>
      <c r="G177" s="174"/>
      <c r="H177" s="174"/>
      <c r="I177" s="177"/>
      <c r="J177" s="188">
        <f>BK177</f>
        <v>0</v>
      </c>
      <c r="K177" s="174"/>
      <c r="L177" s="179"/>
      <c r="M177" s="180"/>
      <c r="N177" s="181"/>
      <c r="O177" s="181"/>
      <c r="P177" s="182">
        <f>SUM(P178:P192)</f>
        <v>0</v>
      </c>
      <c r="Q177" s="181"/>
      <c r="R177" s="182">
        <f>SUM(R178:R192)</f>
        <v>0</v>
      </c>
      <c r="S177" s="181"/>
      <c r="T177" s="183">
        <f>SUM(T178:T192)</f>
        <v>0</v>
      </c>
      <c r="AR177" s="184" t="s">
        <v>85</v>
      </c>
      <c r="AT177" s="185" t="s">
        <v>76</v>
      </c>
      <c r="AU177" s="185" t="s">
        <v>85</v>
      </c>
      <c r="AY177" s="184" t="s">
        <v>292</v>
      </c>
      <c r="BK177" s="186">
        <f>SUM(BK178:BK192)</f>
        <v>0</v>
      </c>
    </row>
    <row r="178" spans="1:65" s="2" customFormat="1" ht="24.2" customHeight="1">
      <c r="A178" s="35"/>
      <c r="B178" s="36"/>
      <c r="C178" s="189" t="s">
        <v>631</v>
      </c>
      <c r="D178" s="189" t="s">
        <v>294</v>
      </c>
      <c r="E178" s="190" t="s">
        <v>3859</v>
      </c>
      <c r="F178" s="191" t="s">
        <v>3860</v>
      </c>
      <c r="G178" s="192" t="s">
        <v>407</v>
      </c>
      <c r="H178" s="193">
        <v>5450</v>
      </c>
      <c r="I178" s="194"/>
      <c r="J178" s="195">
        <f t="shared" ref="J178:J192" si="20">ROUND(I178*H178,2)</f>
        <v>0</v>
      </c>
      <c r="K178" s="191" t="s">
        <v>1</v>
      </c>
      <c r="L178" s="40"/>
      <c r="M178" s="196" t="s">
        <v>1</v>
      </c>
      <c r="N178" s="197" t="s">
        <v>43</v>
      </c>
      <c r="O178" s="72"/>
      <c r="P178" s="198">
        <f t="shared" ref="P178:P192" si="21">O178*H178</f>
        <v>0</v>
      </c>
      <c r="Q178" s="198">
        <v>0</v>
      </c>
      <c r="R178" s="198">
        <f t="shared" ref="R178:R192" si="22">Q178*H178</f>
        <v>0</v>
      </c>
      <c r="S178" s="198">
        <v>0</v>
      </c>
      <c r="T178" s="199">
        <f t="shared" ref="T178:T192" si="23">S178*H178</f>
        <v>0</v>
      </c>
      <c r="U178" s="35"/>
      <c r="V178" s="35"/>
      <c r="W178" s="35"/>
      <c r="X178" s="35"/>
      <c r="Y178" s="35"/>
      <c r="Z178" s="35"/>
      <c r="AA178" s="35"/>
      <c r="AB178" s="35"/>
      <c r="AC178" s="35"/>
      <c r="AD178" s="35"/>
      <c r="AE178" s="35"/>
      <c r="AR178" s="200" t="s">
        <v>299</v>
      </c>
      <c r="AT178" s="200" t="s">
        <v>294</v>
      </c>
      <c r="AU178" s="200" t="s">
        <v>120</v>
      </c>
      <c r="AY178" s="18" t="s">
        <v>292</v>
      </c>
      <c r="BE178" s="201">
        <f t="shared" ref="BE178:BE192" si="24">IF(N178="základní",J178,0)</f>
        <v>0</v>
      </c>
      <c r="BF178" s="201">
        <f t="shared" ref="BF178:BF192" si="25">IF(N178="snížená",J178,0)</f>
        <v>0</v>
      </c>
      <c r="BG178" s="201">
        <f t="shared" ref="BG178:BG192" si="26">IF(N178="zákl. přenesená",J178,0)</f>
        <v>0</v>
      </c>
      <c r="BH178" s="201">
        <f t="shared" ref="BH178:BH192" si="27">IF(N178="sníž. přenesená",J178,0)</f>
        <v>0</v>
      </c>
      <c r="BI178" s="201">
        <f t="shared" ref="BI178:BI192" si="28">IF(N178="nulová",J178,0)</f>
        <v>0</v>
      </c>
      <c r="BJ178" s="18" t="s">
        <v>120</v>
      </c>
      <c r="BK178" s="201">
        <f t="shared" ref="BK178:BK192" si="29">ROUND(I178*H178,2)</f>
        <v>0</v>
      </c>
      <c r="BL178" s="18" t="s">
        <v>299</v>
      </c>
      <c r="BM178" s="200" t="s">
        <v>3861</v>
      </c>
    </row>
    <row r="179" spans="1:65" s="2" customFormat="1" ht="24.2" customHeight="1">
      <c r="A179" s="35"/>
      <c r="B179" s="36"/>
      <c r="C179" s="189" t="s">
        <v>639</v>
      </c>
      <c r="D179" s="189" t="s">
        <v>294</v>
      </c>
      <c r="E179" s="190" t="s">
        <v>3862</v>
      </c>
      <c r="F179" s="191" t="s">
        <v>3863</v>
      </c>
      <c r="G179" s="192" t="s">
        <v>3216</v>
      </c>
      <c r="H179" s="193">
        <v>550</v>
      </c>
      <c r="I179" s="194"/>
      <c r="J179" s="195">
        <f t="shared" si="20"/>
        <v>0</v>
      </c>
      <c r="K179" s="191" t="s">
        <v>1</v>
      </c>
      <c r="L179" s="40"/>
      <c r="M179" s="196" t="s">
        <v>1</v>
      </c>
      <c r="N179" s="197" t="s">
        <v>43</v>
      </c>
      <c r="O179" s="72"/>
      <c r="P179" s="198">
        <f t="shared" si="21"/>
        <v>0</v>
      </c>
      <c r="Q179" s="198">
        <v>0</v>
      </c>
      <c r="R179" s="198">
        <f t="shared" si="22"/>
        <v>0</v>
      </c>
      <c r="S179" s="198">
        <v>0</v>
      </c>
      <c r="T179" s="199">
        <f t="shared" si="23"/>
        <v>0</v>
      </c>
      <c r="U179" s="35"/>
      <c r="V179" s="35"/>
      <c r="W179" s="35"/>
      <c r="X179" s="35"/>
      <c r="Y179" s="35"/>
      <c r="Z179" s="35"/>
      <c r="AA179" s="35"/>
      <c r="AB179" s="35"/>
      <c r="AC179" s="35"/>
      <c r="AD179" s="35"/>
      <c r="AE179" s="35"/>
      <c r="AR179" s="200" t="s">
        <v>299</v>
      </c>
      <c r="AT179" s="200" t="s">
        <v>294</v>
      </c>
      <c r="AU179" s="200" t="s">
        <v>120</v>
      </c>
      <c r="AY179" s="18" t="s">
        <v>292</v>
      </c>
      <c r="BE179" s="201">
        <f t="shared" si="24"/>
        <v>0</v>
      </c>
      <c r="BF179" s="201">
        <f t="shared" si="25"/>
        <v>0</v>
      </c>
      <c r="BG179" s="201">
        <f t="shared" si="26"/>
        <v>0</v>
      </c>
      <c r="BH179" s="201">
        <f t="shared" si="27"/>
        <v>0</v>
      </c>
      <c r="BI179" s="201">
        <f t="shared" si="28"/>
        <v>0</v>
      </c>
      <c r="BJ179" s="18" t="s">
        <v>120</v>
      </c>
      <c r="BK179" s="201">
        <f t="shared" si="29"/>
        <v>0</v>
      </c>
      <c r="BL179" s="18" t="s">
        <v>299</v>
      </c>
      <c r="BM179" s="200" t="s">
        <v>3864</v>
      </c>
    </row>
    <row r="180" spans="1:65" s="2" customFormat="1" ht="24.2" customHeight="1">
      <c r="A180" s="35"/>
      <c r="B180" s="36"/>
      <c r="C180" s="189" t="s">
        <v>648</v>
      </c>
      <c r="D180" s="189" t="s">
        <v>294</v>
      </c>
      <c r="E180" s="190" t="s">
        <v>3865</v>
      </c>
      <c r="F180" s="191" t="s">
        <v>3866</v>
      </c>
      <c r="G180" s="192" t="s">
        <v>3216</v>
      </c>
      <c r="H180" s="193">
        <v>1002</v>
      </c>
      <c r="I180" s="194"/>
      <c r="J180" s="195">
        <f t="shared" si="20"/>
        <v>0</v>
      </c>
      <c r="K180" s="191" t="s">
        <v>1</v>
      </c>
      <c r="L180" s="40"/>
      <c r="M180" s="196" t="s">
        <v>1</v>
      </c>
      <c r="N180" s="197" t="s">
        <v>43</v>
      </c>
      <c r="O180" s="72"/>
      <c r="P180" s="198">
        <f t="shared" si="21"/>
        <v>0</v>
      </c>
      <c r="Q180" s="198">
        <v>0</v>
      </c>
      <c r="R180" s="198">
        <f t="shared" si="22"/>
        <v>0</v>
      </c>
      <c r="S180" s="198">
        <v>0</v>
      </c>
      <c r="T180" s="199">
        <f t="shared" si="23"/>
        <v>0</v>
      </c>
      <c r="U180" s="35"/>
      <c r="V180" s="35"/>
      <c r="W180" s="35"/>
      <c r="X180" s="35"/>
      <c r="Y180" s="35"/>
      <c r="Z180" s="35"/>
      <c r="AA180" s="35"/>
      <c r="AB180" s="35"/>
      <c r="AC180" s="35"/>
      <c r="AD180" s="35"/>
      <c r="AE180" s="35"/>
      <c r="AR180" s="200" t="s">
        <v>299</v>
      </c>
      <c r="AT180" s="200" t="s">
        <v>294</v>
      </c>
      <c r="AU180" s="200" t="s">
        <v>120</v>
      </c>
      <c r="AY180" s="18" t="s">
        <v>292</v>
      </c>
      <c r="BE180" s="201">
        <f t="shared" si="24"/>
        <v>0</v>
      </c>
      <c r="BF180" s="201">
        <f t="shared" si="25"/>
        <v>0</v>
      </c>
      <c r="BG180" s="201">
        <f t="shared" si="26"/>
        <v>0</v>
      </c>
      <c r="BH180" s="201">
        <f t="shared" si="27"/>
        <v>0</v>
      </c>
      <c r="BI180" s="201">
        <f t="shared" si="28"/>
        <v>0</v>
      </c>
      <c r="BJ180" s="18" t="s">
        <v>120</v>
      </c>
      <c r="BK180" s="201">
        <f t="shared" si="29"/>
        <v>0</v>
      </c>
      <c r="BL180" s="18" t="s">
        <v>299</v>
      </c>
      <c r="BM180" s="200" t="s">
        <v>3867</v>
      </c>
    </row>
    <row r="181" spans="1:65" s="2" customFormat="1" ht="24.2" customHeight="1">
      <c r="A181" s="35"/>
      <c r="B181" s="36"/>
      <c r="C181" s="189" t="s">
        <v>670</v>
      </c>
      <c r="D181" s="189" t="s">
        <v>294</v>
      </c>
      <c r="E181" s="190" t="s">
        <v>3868</v>
      </c>
      <c r="F181" s="191" t="s">
        <v>3869</v>
      </c>
      <c r="G181" s="192" t="s">
        <v>3216</v>
      </c>
      <c r="H181" s="193">
        <v>76</v>
      </c>
      <c r="I181" s="194"/>
      <c r="J181" s="195">
        <f t="shared" si="20"/>
        <v>0</v>
      </c>
      <c r="K181" s="191" t="s">
        <v>1</v>
      </c>
      <c r="L181" s="40"/>
      <c r="M181" s="196" t="s">
        <v>1</v>
      </c>
      <c r="N181" s="197" t="s">
        <v>43</v>
      </c>
      <c r="O181" s="72"/>
      <c r="P181" s="198">
        <f t="shared" si="21"/>
        <v>0</v>
      </c>
      <c r="Q181" s="198">
        <v>0</v>
      </c>
      <c r="R181" s="198">
        <f t="shared" si="22"/>
        <v>0</v>
      </c>
      <c r="S181" s="198">
        <v>0</v>
      </c>
      <c r="T181" s="199">
        <f t="shared" si="23"/>
        <v>0</v>
      </c>
      <c r="U181" s="35"/>
      <c r="V181" s="35"/>
      <c r="W181" s="35"/>
      <c r="X181" s="35"/>
      <c r="Y181" s="35"/>
      <c r="Z181" s="35"/>
      <c r="AA181" s="35"/>
      <c r="AB181" s="35"/>
      <c r="AC181" s="35"/>
      <c r="AD181" s="35"/>
      <c r="AE181" s="35"/>
      <c r="AR181" s="200" t="s">
        <v>299</v>
      </c>
      <c r="AT181" s="200" t="s">
        <v>294</v>
      </c>
      <c r="AU181" s="200" t="s">
        <v>120</v>
      </c>
      <c r="AY181" s="18" t="s">
        <v>292</v>
      </c>
      <c r="BE181" s="201">
        <f t="shared" si="24"/>
        <v>0</v>
      </c>
      <c r="BF181" s="201">
        <f t="shared" si="25"/>
        <v>0</v>
      </c>
      <c r="BG181" s="201">
        <f t="shared" si="26"/>
        <v>0</v>
      </c>
      <c r="BH181" s="201">
        <f t="shared" si="27"/>
        <v>0</v>
      </c>
      <c r="BI181" s="201">
        <f t="shared" si="28"/>
        <v>0</v>
      </c>
      <c r="BJ181" s="18" t="s">
        <v>120</v>
      </c>
      <c r="BK181" s="201">
        <f t="shared" si="29"/>
        <v>0</v>
      </c>
      <c r="BL181" s="18" t="s">
        <v>299</v>
      </c>
      <c r="BM181" s="200" t="s">
        <v>3870</v>
      </c>
    </row>
    <row r="182" spans="1:65" s="2" customFormat="1" ht="24.2" customHeight="1">
      <c r="A182" s="35"/>
      <c r="B182" s="36"/>
      <c r="C182" s="189" t="s">
        <v>676</v>
      </c>
      <c r="D182" s="189" t="s">
        <v>294</v>
      </c>
      <c r="E182" s="190" t="s">
        <v>3871</v>
      </c>
      <c r="F182" s="191" t="s">
        <v>3872</v>
      </c>
      <c r="G182" s="192" t="s">
        <v>407</v>
      </c>
      <c r="H182" s="193">
        <v>155</v>
      </c>
      <c r="I182" s="194"/>
      <c r="J182" s="195">
        <f t="shared" si="20"/>
        <v>0</v>
      </c>
      <c r="K182" s="191" t="s">
        <v>1</v>
      </c>
      <c r="L182" s="40"/>
      <c r="M182" s="196" t="s">
        <v>1</v>
      </c>
      <c r="N182" s="197" t="s">
        <v>43</v>
      </c>
      <c r="O182" s="72"/>
      <c r="P182" s="198">
        <f t="shared" si="21"/>
        <v>0</v>
      </c>
      <c r="Q182" s="198">
        <v>0</v>
      </c>
      <c r="R182" s="198">
        <f t="shared" si="22"/>
        <v>0</v>
      </c>
      <c r="S182" s="198">
        <v>0</v>
      </c>
      <c r="T182" s="199">
        <f t="shared" si="23"/>
        <v>0</v>
      </c>
      <c r="U182" s="35"/>
      <c r="V182" s="35"/>
      <c r="W182" s="35"/>
      <c r="X182" s="35"/>
      <c r="Y182" s="35"/>
      <c r="Z182" s="35"/>
      <c r="AA182" s="35"/>
      <c r="AB182" s="35"/>
      <c r="AC182" s="35"/>
      <c r="AD182" s="35"/>
      <c r="AE182" s="35"/>
      <c r="AR182" s="200" t="s">
        <v>299</v>
      </c>
      <c r="AT182" s="200" t="s">
        <v>294</v>
      </c>
      <c r="AU182" s="200" t="s">
        <v>120</v>
      </c>
      <c r="AY182" s="18" t="s">
        <v>292</v>
      </c>
      <c r="BE182" s="201">
        <f t="shared" si="24"/>
        <v>0</v>
      </c>
      <c r="BF182" s="201">
        <f t="shared" si="25"/>
        <v>0</v>
      </c>
      <c r="BG182" s="201">
        <f t="shared" si="26"/>
        <v>0</v>
      </c>
      <c r="BH182" s="201">
        <f t="shared" si="27"/>
        <v>0</v>
      </c>
      <c r="BI182" s="201">
        <f t="shared" si="28"/>
        <v>0</v>
      </c>
      <c r="BJ182" s="18" t="s">
        <v>120</v>
      </c>
      <c r="BK182" s="201">
        <f t="shared" si="29"/>
        <v>0</v>
      </c>
      <c r="BL182" s="18" t="s">
        <v>299</v>
      </c>
      <c r="BM182" s="200" t="s">
        <v>3873</v>
      </c>
    </row>
    <row r="183" spans="1:65" s="2" customFormat="1" ht="24.2" customHeight="1">
      <c r="A183" s="35"/>
      <c r="B183" s="36"/>
      <c r="C183" s="189" t="s">
        <v>693</v>
      </c>
      <c r="D183" s="189" t="s">
        <v>294</v>
      </c>
      <c r="E183" s="190" t="s">
        <v>3874</v>
      </c>
      <c r="F183" s="191" t="s">
        <v>3875</v>
      </c>
      <c r="G183" s="192" t="s">
        <v>407</v>
      </c>
      <c r="H183" s="193">
        <v>75</v>
      </c>
      <c r="I183" s="194"/>
      <c r="J183" s="195">
        <f t="shared" si="20"/>
        <v>0</v>
      </c>
      <c r="K183" s="191" t="s">
        <v>1</v>
      </c>
      <c r="L183" s="40"/>
      <c r="M183" s="196" t="s">
        <v>1</v>
      </c>
      <c r="N183" s="197" t="s">
        <v>43</v>
      </c>
      <c r="O183" s="72"/>
      <c r="P183" s="198">
        <f t="shared" si="21"/>
        <v>0</v>
      </c>
      <c r="Q183" s="198">
        <v>0</v>
      </c>
      <c r="R183" s="198">
        <f t="shared" si="22"/>
        <v>0</v>
      </c>
      <c r="S183" s="198">
        <v>0</v>
      </c>
      <c r="T183" s="199">
        <f t="shared" si="23"/>
        <v>0</v>
      </c>
      <c r="U183" s="35"/>
      <c r="V183" s="35"/>
      <c r="W183" s="35"/>
      <c r="X183" s="35"/>
      <c r="Y183" s="35"/>
      <c r="Z183" s="35"/>
      <c r="AA183" s="35"/>
      <c r="AB183" s="35"/>
      <c r="AC183" s="35"/>
      <c r="AD183" s="35"/>
      <c r="AE183" s="35"/>
      <c r="AR183" s="200" t="s">
        <v>299</v>
      </c>
      <c r="AT183" s="200" t="s">
        <v>294</v>
      </c>
      <c r="AU183" s="200" t="s">
        <v>120</v>
      </c>
      <c r="AY183" s="18" t="s">
        <v>292</v>
      </c>
      <c r="BE183" s="201">
        <f t="shared" si="24"/>
        <v>0</v>
      </c>
      <c r="BF183" s="201">
        <f t="shared" si="25"/>
        <v>0</v>
      </c>
      <c r="BG183" s="201">
        <f t="shared" si="26"/>
        <v>0</v>
      </c>
      <c r="BH183" s="201">
        <f t="shared" si="27"/>
        <v>0</v>
      </c>
      <c r="BI183" s="201">
        <f t="shared" si="28"/>
        <v>0</v>
      </c>
      <c r="BJ183" s="18" t="s">
        <v>120</v>
      </c>
      <c r="BK183" s="201">
        <f t="shared" si="29"/>
        <v>0</v>
      </c>
      <c r="BL183" s="18" t="s">
        <v>299</v>
      </c>
      <c r="BM183" s="200" t="s">
        <v>3876</v>
      </c>
    </row>
    <row r="184" spans="1:65" s="2" customFormat="1" ht="24.2" customHeight="1">
      <c r="A184" s="35"/>
      <c r="B184" s="36"/>
      <c r="C184" s="189" t="s">
        <v>697</v>
      </c>
      <c r="D184" s="189" t="s">
        <v>294</v>
      </c>
      <c r="E184" s="190" t="s">
        <v>3877</v>
      </c>
      <c r="F184" s="191" t="s">
        <v>3878</v>
      </c>
      <c r="G184" s="192" t="s">
        <v>407</v>
      </c>
      <c r="H184" s="193">
        <v>132</v>
      </c>
      <c r="I184" s="194"/>
      <c r="J184" s="195">
        <f t="shared" si="20"/>
        <v>0</v>
      </c>
      <c r="K184" s="191" t="s">
        <v>1</v>
      </c>
      <c r="L184" s="40"/>
      <c r="M184" s="196" t="s">
        <v>1</v>
      </c>
      <c r="N184" s="197" t="s">
        <v>43</v>
      </c>
      <c r="O184" s="72"/>
      <c r="P184" s="198">
        <f t="shared" si="21"/>
        <v>0</v>
      </c>
      <c r="Q184" s="198">
        <v>0</v>
      </c>
      <c r="R184" s="198">
        <f t="shared" si="22"/>
        <v>0</v>
      </c>
      <c r="S184" s="198">
        <v>0</v>
      </c>
      <c r="T184" s="199">
        <f t="shared" si="23"/>
        <v>0</v>
      </c>
      <c r="U184" s="35"/>
      <c r="V184" s="35"/>
      <c r="W184" s="35"/>
      <c r="X184" s="35"/>
      <c r="Y184" s="35"/>
      <c r="Z184" s="35"/>
      <c r="AA184" s="35"/>
      <c r="AB184" s="35"/>
      <c r="AC184" s="35"/>
      <c r="AD184" s="35"/>
      <c r="AE184" s="35"/>
      <c r="AR184" s="200" t="s">
        <v>299</v>
      </c>
      <c r="AT184" s="200" t="s">
        <v>294</v>
      </c>
      <c r="AU184" s="200" t="s">
        <v>120</v>
      </c>
      <c r="AY184" s="18" t="s">
        <v>292</v>
      </c>
      <c r="BE184" s="201">
        <f t="shared" si="24"/>
        <v>0</v>
      </c>
      <c r="BF184" s="201">
        <f t="shared" si="25"/>
        <v>0</v>
      </c>
      <c r="BG184" s="201">
        <f t="shared" si="26"/>
        <v>0</v>
      </c>
      <c r="BH184" s="201">
        <f t="shared" si="27"/>
        <v>0</v>
      </c>
      <c r="BI184" s="201">
        <f t="shared" si="28"/>
        <v>0</v>
      </c>
      <c r="BJ184" s="18" t="s">
        <v>120</v>
      </c>
      <c r="BK184" s="201">
        <f t="shared" si="29"/>
        <v>0</v>
      </c>
      <c r="BL184" s="18" t="s">
        <v>299</v>
      </c>
      <c r="BM184" s="200" t="s">
        <v>3879</v>
      </c>
    </row>
    <row r="185" spans="1:65" s="2" customFormat="1" ht="16.5" customHeight="1">
      <c r="A185" s="35"/>
      <c r="B185" s="36"/>
      <c r="C185" s="189" t="s">
        <v>708</v>
      </c>
      <c r="D185" s="189" t="s">
        <v>294</v>
      </c>
      <c r="E185" s="190" t="s">
        <v>3880</v>
      </c>
      <c r="F185" s="191" t="s">
        <v>3881</v>
      </c>
      <c r="G185" s="192" t="s">
        <v>3216</v>
      </c>
      <c r="H185" s="193">
        <v>1</v>
      </c>
      <c r="I185" s="194"/>
      <c r="J185" s="195">
        <f t="shared" si="20"/>
        <v>0</v>
      </c>
      <c r="K185" s="191" t="s">
        <v>1</v>
      </c>
      <c r="L185" s="40"/>
      <c r="M185" s="196" t="s">
        <v>1</v>
      </c>
      <c r="N185" s="197" t="s">
        <v>43</v>
      </c>
      <c r="O185" s="72"/>
      <c r="P185" s="198">
        <f t="shared" si="21"/>
        <v>0</v>
      </c>
      <c r="Q185" s="198">
        <v>0</v>
      </c>
      <c r="R185" s="198">
        <f t="shared" si="22"/>
        <v>0</v>
      </c>
      <c r="S185" s="198">
        <v>0</v>
      </c>
      <c r="T185" s="199">
        <f t="shared" si="23"/>
        <v>0</v>
      </c>
      <c r="U185" s="35"/>
      <c r="V185" s="35"/>
      <c r="W185" s="35"/>
      <c r="X185" s="35"/>
      <c r="Y185" s="35"/>
      <c r="Z185" s="35"/>
      <c r="AA185" s="35"/>
      <c r="AB185" s="35"/>
      <c r="AC185" s="35"/>
      <c r="AD185" s="35"/>
      <c r="AE185" s="35"/>
      <c r="AR185" s="200" t="s">
        <v>299</v>
      </c>
      <c r="AT185" s="200" t="s">
        <v>294</v>
      </c>
      <c r="AU185" s="200" t="s">
        <v>120</v>
      </c>
      <c r="AY185" s="18" t="s">
        <v>292</v>
      </c>
      <c r="BE185" s="201">
        <f t="shared" si="24"/>
        <v>0</v>
      </c>
      <c r="BF185" s="201">
        <f t="shared" si="25"/>
        <v>0</v>
      </c>
      <c r="BG185" s="201">
        <f t="shared" si="26"/>
        <v>0</v>
      </c>
      <c r="BH185" s="201">
        <f t="shared" si="27"/>
        <v>0</v>
      </c>
      <c r="BI185" s="201">
        <f t="shared" si="28"/>
        <v>0</v>
      </c>
      <c r="BJ185" s="18" t="s">
        <v>120</v>
      </c>
      <c r="BK185" s="201">
        <f t="shared" si="29"/>
        <v>0</v>
      </c>
      <c r="BL185" s="18" t="s">
        <v>299</v>
      </c>
      <c r="BM185" s="200" t="s">
        <v>3882</v>
      </c>
    </row>
    <row r="186" spans="1:65" s="2" customFormat="1" ht="16.5" customHeight="1">
      <c r="A186" s="35"/>
      <c r="B186" s="36"/>
      <c r="C186" s="189" t="s">
        <v>719</v>
      </c>
      <c r="D186" s="189" t="s">
        <v>294</v>
      </c>
      <c r="E186" s="190" t="s">
        <v>3883</v>
      </c>
      <c r="F186" s="191" t="s">
        <v>3884</v>
      </c>
      <c r="G186" s="192" t="s">
        <v>3216</v>
      </c>
      <c r="H186" s="193">
        <v>2107</v>
      </c>
      <c r="I186" s="194"/>
      <c r="J186" s="195">
        <f t="shared" si="20"/>
        <v>0</v>
      </c>
      <c r="K186" s="191" t="s">
        <v>1</v>
      </c>
      <c r="L186" s="40"/>
      <c r="M186" s="196" t="s">
        <v>1</v>
      </c>
      <c r="N186" s="197" t="s">
        <v>43</v>
      </c>
      <c r="O186" s="72"/>
      <c r="P186" s="198">
        <f t="shared" si="21"/>
        <v>0</v>
      </c>
      <c r="Q186" s="198">
        <v>0</v>
      </c>
      <c r="R186" s="198">
        <f t="shared" si="22"/>
        <v>0</v>
      </c>
      <c r="S186" s="198">
        <v>0</v>
      </c>
      <c r="T186" s="199">
        <f t="shared" si="23"/>
        <v>0</v>
      </c>
      <c r="U186" s="35"/>
      <c r="V186" s="35"/>
      <c r="W186" s="35"/>
      <c r="X186" s="35"/>
      <c r="Y186" s="35"/>
      <c r="Z186" s="35"/>
      <c r="AA186" s="35"/>
      <c r="AB186" s="35"/>
      <c r="AC186" s="35"/>
      <c r="AD186" s="35"/>
      <c r="AE186" s="35"/>
      <c r="AR186" s="200" t="s">
        <v>299</v>
      </c>
      <c r="AT186" s="200" t="s">
        <v>294</v>
      </c>
      <c r="AU186" s="200" t="s">
        <v>120</v>
      </c>
      <c r="AY186" s="18" t="s">
        <v>292</v>
      </c>
      <c r="BE186" s="201">
        <f t="shared" si="24"/>
        <v>0</v>
      </c>
      <c r="BF186" s="201">
        <f t="shared" si="25"/>
        <v>0</v>
      </c>
      <c r="BG186" s="201">
        <f t="shared" si="26"/>
        <v>0</v>
      </c>
      <c r="BH186" s="201">
        <f t="shared" si="27"/>
        <v>0</v>
      </c>
      <c r="BI186" s="201">
        <f t="shared" si="28"/>
        <v>0</v>
      </c>
      <c r="BJ186" s="18" t="s">
        <v>120</v>
      </c>
      <c r="BK186" s="201">
        <f t="shared" si="29"/>
        <v>0</v>
      </c>
      <c r="BL186" s="18" t="s">
        <v>299</v>
      </c>
      <c r="BM186" s="200" t="s">
        <v>3885</v>
      </c>
    </row>
    <row r="187" spans="1:65" s="2" customFormat="1" ht="24.2" customHeight="1">
      <c r="A187" s="35"/>
      <c r="B187" s="36"/>
      <c r="C187" s="189" t="s">
        <v>731</v>
      </c>
      <c r="D187" s="189" t="s">
        <v>294</v>
      </c>
      <c r="E187" s="190" t="s">
        <v>3886</v>
      </c>
      <c r="F187" s="191" t="s">
        <v>3887</v>
      </c>
      <c r="G187" s="192" t="s">
        <v>3216</v>
      </c>
      <c r="H187" s="193">
        <v>20</v>
      </c>
      <c r="I187" s="194"/>
      <c r="J187" s="195">
        <f t="shared" si="20"/>
        <v>0</v>
      </c>
      <c r="K187" s="191" t="s">
        <v>1</v>
      </c>
      <c r="L187" s="40"/>
      <c r="M187" s="196" t="s">
        <v>1</v>
      </c>
      <c r="N187" s="197" t="s">
        <v>43</v>
      </c>
      <c r="O187" s="72"/>
      <c r="P187" s="198">
        <f t="shared" si="21"/>
        <v>0</v>
      </c>
      <c r="Q187" s="198">
        <v>0</v>
      </c>
      <c r="R187" s="198">
        <f t="shared" si="22"/>
        <v>0</v>
      </c>
      <c r="S187" s="198">
        <v>0</v>
      </c>
      <c r="T187" s="199">
        <f t="shared" si="23"/>
        <v>0</v>
      </c>
      <c r="U187" s="35"/>
      <c r="V187" s="35"/>
      <c r="W187" s="35"/>
      <c r="X187" s="35"/>
      <c r="Y187" s="35"/>
      <c r="Z187" s="35"/>
      <c r="AA187" s="35"/>
      <c r="AB187" s="35"/>
      <c r="AC187" s="35"/>
      <c r="AD187" s="35"/>
      <c r="AE187" s="35"/>
      <c r="AR187" s="200" t="s">
        <v>299</v>
      </c>
      <c r="AT187" s="200" t="s">
        <v>294</v>
      </c>
      <c r="AU187" s="200" t="s">
        <v>120</v>
      </c>
      <c r="AY187" s="18" t="s">
        <v>292</v>
      </c>
      <c r="BE187" s="201">
        <f t="shared" si="24"/>
        <v>0</v>
      </c>
      <c r="BF187" s="201">
        <f t="shared" si="25"/>
        <v>0</v>
      </c>
      <c r="BG187" s="201">
        <f t="shared" si="26"/>
        <v>0</v>
      </c>
      <c r="BH187" s="201">
        <f t="shared" si="27"/>
        <v>0</v>
      </c>
      <c r="BI187" s="201">
        <f t="shared" si="28"/>
        <v>0</v>
      </c>
      <c r="BJ187" s="18" t="s">
        <v>120</v>
      </c>
      <c r="BK187" s="201">
        <f t="shared" si="29"/>
        <v>0</v>
      </c>
      <c r="BL187" s="18" t="s">
        <v>299</v>
      </c>
      <c r="BM187" s="200" t="s">
        <v>3888</v>
      </c>
    </row>
    <row r="188" spans="1:65" s="2" customFormat="1" ht="37.9" customHeight="1">
      <c r="A188" s="35"/>
      <c r="B188" s="36"/>
      <c r="C188" s="189" t="s">
        <v>741</v>
      </c>
      <c r="D188" s="189" t="s">
        <v>294</v>
      </c>
      <c r="E188" s="190" t="s">
        <v>3889</v>
      </c>
      <c r="F188" s="191" t="s">
        <v>3890</v>
      </c>
      <c r="G188" s="192" t="s">
        <v>3216</v>
      </c>
      <c r="H188" s="193">
        <v>2</v>
      </c>
      <c r="I188" s="194"/>
      <c r="J188" s="195">
        <f t="shared" si="20"/>
        <v>0</v>
      </c>
      <c r="K188" s="191" t="s">
        <v>1</v>
      </c>
      <c r="L188" s="40"/>
      <c r="M188" s="196" t="s">
        <v>1</v>
      </c>
      <c r="N188" s="197" t="s">
        <v>43</v>
      </c>
      <c r="O188" s="72"/>
      <c r="P188" s="198">
        <f t="shared" si="21"/>
        <v>0</v>
      </c>
      <c r="Q188" s="198">
        <v>0</v>
      </c>
      <c r="R188" s="198">
        <f t="shared" si="22"/>
        <v>0</v>
      </c>
      <c r="S188" s="198">
        <v>0</v>
      </c>
      <c r="T188" s="199">
        <f t="shared" si="23"/>
        <v>0</v>
      </c>
      <c r="U188" s="35"/>
      <c r="V188" s="35"/>
      <c r="W188" s="35"/>
      <c r="X188" s="35"/>
      <c r="Y188" s="35"/>
      <c r="Z188" s="35"/>
      <c r="AA188" s="35"/>
      <c r="AB188" s="35"/>
      <c r="AC188" s="35"/>
      <c r="AD188" s="35"/>
      <c r="AE188" s="35"/>
      <c r="AR188" s="200" t="s">
        <v>299</v>
      </c>
      <c r="AT188" s="200" t="s">
        <v>294</v>
      </c>
      <c r="AU188" s="200" t="s">
        <v>120</v>
      </c>
      <c r="AY188" s="18" t="s">
        <v>292</v>
      </c>
      <c r="BE188" s="201">
        <f t="shared" si="24"/>
        <v>0</v>
      </c>
      <c r="BF188" s="201">
        <f t="shared" si="25"/>
        <v>0</v>
      </c>
      <c r="BG188" s="201">
        <f t="shared" si="26"/>
        <v>0</v>
      </c>
      <c r="BH188" s="201">
        <f t="shared" si="27"/>
        <v>0</v>
      </c>
      <c r="BI188" s="201">
        <f t="shared" si="28"/>
        <v>0</v>
      </c>
      <c r="BJ188" s="18" t="s">
        <v>120</v>
      </c>
      <c r="BK188" s="201">
        <f t="shared" si="29"/>
        <v>0</v>
      </c>
      <c r="BL188" s="18" t="s">
        <v>299</v>
      </c>
      <c r="BM188" s="200" t="s">
        <v>3891</v>
      </c>
    </row>
    <row r="189" spans="1:65" s="2" customFormat="1" ht="24.2" customHeight="1">
      <c r="A189" s="35"/>
      <c r="B189" s="36"/>
      <c r="C189" s="189" t="s">
        <v>751</v>
      </c>
      <c r="D189" s="189" t="s">
        <v>294</v>
      </c>
      <c r="E189" s="190" t="s">
        <v>3892</v>
      </c>
      <c r="F189" s="191" t="s">
        <v>3893</v>
      </c>
      <c r="G189" s="192" t="s">
        <v>407</v>
      </c>
      <c r="H189" s="193">
        <v>55</v>
      </c>
      <c r="I189" s="194"/>
      <c r="J189" s="195">
        <f t="shared" si="20"/>
        <v>0</v>
      </c>
      <c r="K189" s="191" t="s">
        <v>1</v>
      </c>
      <c r="L189" s="40"/>
      <c r="M189" s="196" t="s">
        <v>1</v>
      </c>
      <c r="N189" s="197" t="s">
        <v>43</v>
      </c>
      <c r="O189" s="72"/>
      <c r="P189" s="198">
        <f t="shared" si="21"/>
        <v>0</v>
      </c>
      <c r="Q189" s="198">
        <v>0</v>
      </c>
      <c r="R189" s="198">
        <f t="shared" si="22"/>
        <v>0</v>
      </c>
      <c r="S189" s="198">
        <v>0</v>
      </c>
      <c r="T189" s="199">
        <f t="shared" si="23"/>
        <v>0</v>
      </c>
      <c r="U189" s="35"/>
      <c r="V189" s="35"/>
      <c r="W189" s="35"/>
      <c r="X189" s="35"/>
      <c r="Y189" s="35"/>
      <c r="Z189" s="35"/>
      <c r="AA189" s="35"/>
      <c r="AB189" s="35"/>
      <c r="AC189" s="35"/>
      <c r="AD189" s="35"/>
      <c r="AE189" s="35"/>
      <c r="AR189" s="200" t="s">
        <v>299</v>
      </c>
      <c r="AT189" s="200" t="s">
        <v>294</v>
      </c>
      <c r="AU189" s="200" t="s">
        <v>120</v>
      </c>
      <c r="AY189" s="18" t="s">
        <v>292</v>
      </c>
      <c r="BE189" s="201">
        <f t="shared" si="24"/>
        <v>0</v>
      </c>
      <c r="BF189" s="201">
        <f t="shared" si="25"/>
        <v>0</v>
      </c>
      <c r="BG189" s="201">
        <f t="shared" si="26"/>
        <v>0</v>
      </c>
      <c r="BH189" s="201">
        <f t="shared" si="27"/>
        <v>0</v>
      </c>
      <c r="BI189" s="201">
        <f t="shared" si="28"/>
        <v>0</v>
      </c>
      <c r="BJ189" s="18" t="s">
        <v>120</v>
      </c>
      <c r="BK189" s="201">
        <f t="shared" si="29"/>
        <v>0</v>
      </c>
      <c r="BL189" s="18" t="s">
        <v>299</v>
      </c>
      <c r="BM189" s="200" t="s">
        <v>3894</v>
      </c>
    </row>
    <row r="190" spans="1:65" s="2" customFormat="1" ht="24.2" customHeight="1">
      <c r="A190" s="35"/>
      <c r="B190" s="36"/>
      <c r="C190" s="189" t="s">
        <v>767</v>
      </c>
      <c r="D190" s="189" t="s">
        <v>294</v>
      </c>
      <c r="E190" s="190" t="s">
        <v>3895</v>
      </c>
      <c r="F190" s="191" t="s">
        <v>3896</v>
      </c>
      <c r="G190" s="192" t="s">
        <v>407</v>
      </c>
      <c r="H190" s="193">
        <v>45</v>
      </c>
      <c r="I190" s="194"/>
      <c r="J190" s="195">
        <f t="shared" si="20"/>
        <v>0</v>
      </c>
      <c r="K190" s="191" t="s">
        <v>1</v>
      </c>
      <c r="L190" s="40"/>
      <c r="M190" s="196" t="s">
        <v>1</v>
      </c>
      <c r="N190" s="197" t="s">
        <v>43</v>
      </c>
      <c r="O190" s="72"/>
      <c r="P190" s="198">
        <f t="shared" si="21"/>
        <v>0</v>
      </c>
      <c r="Q190" s="198">
        <v>0</v>
      </c>
      <c r="R190" s="198">
        <f t="shared" si="22"/>
        <v>0</v>
      </c>
      <c r="S190" s="198">
        <v>0</v>
      </c>
      <c r="T190" s="199">
        <f t="shared" si="23"/>
        <v>0</v>
      </c>
      <c r="U190" s="35"/>
      <c r="V190" s="35"/>
      <c r="W190" s="35"/>
      <c r="X190" s="35"/>
      <c r="Y190" s="35"/>
      <c r="Z190" s="35"/>
      <c r="AA190" s="35"/>
      <c r="AB190" s="35"/>
      <c r="AC190" s="35"/>
      <c r="AD190" s="35"/>
      <c r="AE190" s="35"/>
      <c r="AR190" s="200" t="s">
        <v>299</v>
      </c>
      <c r="AT190" s="200" t="s">
        <v>294</v>
      </c>
      <c r="AU190" s="200" t="s">
        <v>120</v>
      </c>
      <c r="AY190" s="18" t="s">
        <v>292</v>
      </c>
      <c r="BE190" s="201">
        <f t="shared" si="24"/>
        <v>0</v>
      </c>
      <c r="BF190" s="201">
        <f t="shared" si="25"/>
        <v>0</v>
      </c>
      <c r="BG190" s="201">
        <f t="shared" si="26"/>
        <v>0</v>
      </c>
      <c r="BH190" s="201">
        <f t="shared" si="27"/>
        <v>0</v>
      </c>
      <c r="BI190" s="201">
        <f t="shared" si="28"/>
        <v>0</v>
      </c>
      <c r="BJ190" s="18" t="s">
        <v>120</v>
      </c>
      <c r="BK190" s="201">
        <f t="shared" si="29"/>
        <v>0</v>
      </c>
      <c r="BL190" s="18" t="s">
        <v>299</v>
      </c>
      <c r="BM190" s="200" t="s">
        <v>3897</v>
      </c>
    </row>
    <row r="191" spans="1:65" s="2" customFormat="1" ht="37.9" customHeight="1">
      <c r="A191" s="35"/>
      <c r="B191" s="36"/>
      <c r="C191" s="189" t="s">
        <v>783</v>
      </c>
      <c r="D191" s="189" t="s">
        <v>294</v>
      </c>
      <c r="E191" s="190" t="s">
        <v>3898</v>
      </c>
      <c r="F191" s="191" t="s">
        <v>3899</v>
      </c>
      <c r="G191" s="192" t="s">
        <v>3216</v>
      </c>
      <c r="H191" s="193">
        <v>684</v>
      </c>
      <c r="I191" s="194"/>
      <c r="J191" s="195">
        <f t="shared" si="20"/>
        <v>0</v>
      </c>
      <c r="K191" s="191" t="s">
        <v>1</v>
      </c>
      <c r="L191" s="40"/>
      <c r="M191" s="196" t="s">
        <v>1</v>
      </c>
      <c r="N191" s="197" t="s">
        <v>43</v>
      </c>
      <c r="O191" s="72"/>
      <c r="P191" s="198">
        <f t="shared" si="21"/>
        <v>0</v>
      </c>
      <c r="Q191" s="198">
        <v>0</v>
      </c>
      <c r="R191" s="198">
        <f t="shared" si="22"/>
        <v>0</v>
      </c>
      <c r="S191" s="198">
        <v>0</v>
      </c>
      <c r="T191" s="199">
        <f t="shared" si="23"/>
        <v>0</v>
      </c>
      <c r="U191" s="35"/>
      <c r="V191" s="35"/>
      <c r="W191" s="35"/>
      <c r="X191" s="35"/>
      <c r="Y191" s="35"/>
      <c r="Z191" s="35"/>
      <c r="AA191" s="35"/>
      <c r="AB191" s="35"/>
      <c r="AC191" s="35"/>
      <c r="AD191" s="35"/>
      <c r="AE191" s="35"/>
      <c r="AR191" s="200" t="s">
        <v>299</v>
      </c>
      <c r="AT191" s="200" t="s">
        <v>294</v>
      </c>
      <c r="AU191" s="200" t="s">
        <v>120</v>
      </c>
      <c r="AY191" s="18" t="s">
        <v>292</v>
      </c>
      <c r="BE191" s="201">
        <f t="shared" si="24"/>
        <v>0</v>
      </c>
      <c r="BF191" s="201">
        <f t="shared" si="25"/>
        <v>0</v>
      </c>
      <c r="BG191" s="201">
        <f t="shared" si="26"/>
        <v>0</v>
      </c>
      <c r="BH191" s="201">
        <f t="shared" si="27"/>
        <v>0</v>
      </c>
      <c r="BI191" s="201">
        <f t="shared" si="28"/>
        <v>0</v>
      </c>
      <c r="BJ191" s="18" t="s">
        <v>120</v>
      </c>
      <c r="BK191" s="201">
        <f t="shared" si="29"/>
        <v>0</v>
      </c>
      <c r="BL191" s="18" t="s">
        <v>299</v>
      </c>
      <c r="BM191" s="200" t="s">
        <v>3900</v>
      </c>
    </row>
    <row r="192" spans="1:65" s="2" customFormat="1" ht="33" customHeight="1">
      <c r="A192" s="35"/>
      <c r="B192" s="36"/>
      <c r="C192" s="189" t="s">
        <v>792</v>
      </c>
      <c r="D192" s="189" t="s">
        <v>294</v>
      </c>
      <c r="E192" s="190" t="s">
        <v>3901</v>
      </c>
      <c r="F192" s="191" t="s">
        <v>3902</v>
      </c>
      <c r="G192" s="192" t="s">
        <v>407</v>
      </c>
      <c r="H192" s="193">
        <v>1200</v>
      </c>
      <c r="I192" s="194"/>
      <c r="J192" s="195">
        <f t="shared" si="20"/>
        <v>0</v>
      </c>
      <c r="K192" s="191" t="s">
        <v>1</v>
      </c>
      <c r="L192" s="40"/>
      <c r="M192" s="196" t="s">
        <v>1</v>
      </c>
      <c r="N192" s="197" t="s">
        <v>43</v>
      </c>
      <c r="O192" s="72"/>
      <c r="P192" s="198">
        <f t="shared" si="21"/>
        <v>0</v>
      </c>
      <c r="Q192" s="198">
        <v>0</v>
      </c>
      <c r="R192" s="198">
        <f t="shared" si="22"/>
        <v>0</v>
      </c>
      <c r="S192" s="198">
        <v>0</v>
      </c>
      <c r="T192" s="199">
        <f t="shared" si="23"/>
        <v>0</v>
      </c>
      <c r="U192" s="35"/>
      <c r="V192" s="35"/>
      <c r="W192" s="35"/>
      <c r="X192" s="35"/>
      <c r="Y192" s="35"/>
      <c r="Z192" s="35"/>
      <c r="AA192" s="35"/>
      <c r="AB192" s="35"/>
      <c r="AC192" s="35"/>
      <c r="AD192" s="35"/>
      <c r="AE192" s="35"/>
      <c r="AR192" s="200" t="s">
        <v>299</v>
      </c>
      <c r="AT192" s="200" t="s">
        <v>294</v>
      </c>
      <c r="AU192" s="200" t="s">
        <v>120</v>
      </c>
      <c r="AY192" s="18" t="s">
        <v>292</v>
      </c>
      <c r="BE192" s="201">
        <f t="shared" si="24"/>
        <v>0</v>
      </c>
      <c r="BF192" s="201">
        <f t="shared" si="25"/>
        <v>0</v>
      </c>
      <c r="BG192" s="201">
        <f t="shared" si="26"/>
        <v>0</v>
      </c>
      <c r="BH192" s="201">
        <f t="shared" si="27"/>
        <v>0</v>
      </c>
      <c r="BI192" s="201">
        <f t="shared" si="28"/>
        <v>0</v>
      </c>
      <c r="BJ192" s="18" t="s">
        <v>120</v>
      </c>
      <c r="BK192" s="201">
        <f t="shared" si="29"/>
        <v>0</v>
      </c>
      <c r="BL192" s="18" t="s">
        <v>299</v>
      </c>
      <c r="BM192" s="200" t="s">
        <v>3903</v>
      </c>
    </row>
    <row r="193" spans="1:65" s="12" customFormat="1" ht="22.9" customHeight="1">
      <c r="B193" s="173"/>
      <c r="C193" s="174"/>
      <c r="D193" s="175" t="s">
        <v>76</v>
      </c>
      <c r="E193" s="187" t="s">
        <v>3904</v>
      </c>
      <c r="F193" s="187" t="s">
        <v>3905</v>
      </c>
      <c r="G193" s="174"/>
      <c r="H193" s="174"/>
      <c r="I193" s="177"/>
      <c r="J193" s="188">
        <f>BK193</f>
        <v>0</v>
      </c>
      <c r="K193" s="174"/>
      <c r="L193" s="179"/>
      <c r="M193" s="180"/>
      <c r="N193" s="181"/>
      <c r="O193" s="181"/>
      <c r="P193" s="182">
        <f>SUM(P194:P204)</f>
        <v>0</v>
      </c>
      <c r="Q193" s="181"/>
      <c r="R193" s="182">
        <f>SUM(R194:R204)</f>
        <v>0</v>
      </c>
      <c r="S193" s="181"/>
      <c r="T193" s="183">
        <f>SUM(T194:T204)</f>
        <v>0</v>
      </c>
      <c r="AR193" s="184" t="s">
        <v>85</v>
      </c>
      <c r="AT193" s="185" t="s">
        <v>76</v>
      </c>
      <c r="AU193" s="185" t="s">
        <v>85</v>
      </c>
      <c r="AY193" s="184" t="s">
        <v>292</v>
      </c>
      <c r="BK193" s="186">
        <f>SUM(BK194:BK204)</f>
        <v>0</v>
      </c>
    </row>
    <row r="194" spans="1:65" s="2" customFormat="1" ht="24.2" customHeight="1">
      <c r="A194" s="35"/>
      <c r="B194" s="36"/>
      <c r="C194" s="189" t="s">
        <v>804</v>
      </c>
      <c r="D194" s="189" t="s">
        <v>294</v>
      </c>
      <c r="E194" s="190" t="s">
        <v>3906</v>
      </c>
      <c r="F194" s="191" t="s">
        <v>3907</v>
      </c>
      <c r="G194" s="192" t="s">
        <v>3216</v>
      </c>
      <c r="H194" s="193">
        <v>99</v>
      </c>
      <c r="I194" s="194"/>
      <c r="J194" s="195">
        <f t="shared" ref="J194:J204" si="30">ROUND(I194*H194,2)</f>
        <v>0</v>
      </c>
      <c r="K194" s="191" t="s">
        <v>1</v>
      </c>
      <c r="L194" s="40"/>
      <c r="M194" s="196" t="s">
        <v>1</v>
      </c>
      <c r="N194" s="197" t="s">
        <v>43</v>
      </c>
      <c r="O194" s="72"/>
      <c r="P194" s="198">
        <f t="shared" ref="P194:P204" si="31">O194*H194</f>
        <v>0</v>
      </c>
      <c r="Q194" s="198">
        <v>0</v>
      </c>
      <c r="R194" s="198">
        <f t="shared" ref="R194:R204" si="32">Q194*H194</f>
        <v>0</v>
      </c>
      <c r="S194" s="198">
        <v>0</v>
      </c>
      <c r="T194" s="199">
        <f t="shared" ref="T194:T204" si="33">S194*H194</f>
        <v>0</v>
      </c>
      <c r="U194" s="35"/>
      <c r="V194" s="35"/>
      <c r="W194" s="35"/>
      <c r="X194" s="35"/>
      <c r="Y194" s="35"/>
      <c r="Z194" s="35"/>
      <c r="AA194" s="35"/>
      <c r="AB194" s="35"/>
      <c r="AC194" s="35"/>
      <c r="AD194" s="35"/>
      <c r="AE194" s="35"/>
      <c r="AR194" s="200" t="s">
        <v>299</v>
      </c>
      <c r="AT194" s="200" t="s">
        <v>294</v>
      </c>
      <c r="AU194" s="200" t="s">
        <v>120</v>
      </c>
      <c r="AY194" s="18" t="s">
        <v>292</v>
      </c>
      <c r="BE194" s="201">
        <f t="shared" ref="BE194:BE204" si="34">IF(N194="základní",J194,0)</f>
        <v>0</v>
      </c>
      <c r="BF194" s="201">
        <f t="shared" ref="BF194:BF204" si="35">IF(N194="snížená",J194,0)</f>
        <v>0</v>
      </c>
      <c r="BG194" s="201">
        <f t="shared" ref="BG194:BG204" si="36">IF(N194="zákl. přenesená",J194,0)</f>
        <v>0</v>
      </c>
      <c r="BH194" s="201">
        <f t="shared" ref="BH194:BH204" si="37">IF(N194="sníž. přenesená",J194,0)</f>
        <v>0</v>
      </c>
      <c r="BI194" s="201">
        <f t="shared" ref="BI194:BI204" si="38">IF(N194="nulová",J194,0)</f>
        <v>0</v>
      </c>
      <c r="BJ194" s="18" t="s">
        <v>120</v>
      </c>
      <c r="BK194" s="201">
        <f t="shared" ref="BK194:BK204" si="39">ROUND(I194*H194,2)</f>
        <v>0</v>
      </c>
      <c r="BL194" s="18" t="s">
        <v>299</v>
      </c>
      <c r="BM194" s="200" t="s">
        <v>3908</v>
      </c>
    </row>
    <row r="195" spans="1:65" s="2" customFormat="1" ht="24.2" customHeight="1">
      <c r="A195" s="35"/>
      <c r="B195" s="36"/>
      <c r="C195" s="189" t="s">
        <v>812</v>
      </c>
      <c r="D195" s="189" t="s">
        <v>294</v>
      </c>
      <c r="E195" s="190" t="s">
        <v>3909</v>
      </c>
      <c r="F195" s="191" t="s">
        <v>3910</v>
      </c>
      <c r="G195" s="192" t="s">
        <v>3216</v>
      </c>
      <c r="H195" s="193">
        <v>125</v>
      </c>
      <c r="I195" s="194"/>
      <c r="J195" s="195">
        <f t="shared" si="30"/>
        <v>0</v>
      </c>
      <c r="K195" s="191" t="s">
        <v>1</v>
      </c>
      <c r="L195" s="40"/>
      <c r="M195" s="196" t="s">
        <v>1</v>
      </c>
      <c r="N195" s="197" t="s">
        <v>43</v>
      </c>
      <c r="O195" s="72"/>
      <c r="P195" s="198">
        <f t="shared" si="31"/>
        <v>0</v>
      </c>
      <c r="Q195" s="198">
        <v>0</v>
      </c>
      <c r="R195" s="198">
        <f t="shared" si="32"/>
        <v>0</v>
      </c>
      <c r="S195" s="198">
        <v>0</v>
      </c>
      <c r="T195" s="199">
        <f t="shared" si="33"/>
        <v>0</v>
      </c>
      <c r="U195" s="35"/>
      <c r="V195" s="35"/>
      <c r="W195" s="35"/>
      <c r="X195" s="35"/>
      <c r="Y195" s="35"/>
      <c r="Z195" s="35"/>
      <c r="AA195" s="35"/>
      <c r="AB195" s="35"/>
      <c r="AC195" s="35"/>
      <c r="AD195" s="35"/>
      <c r="AE195" s="35"/>
      <c r="AR195" s="200" t="s">
        <v>299</v>
      </c>
      <c r="AT195" s="200" t="s">
        <v>294</v>
      </c>
      <c r="AU195" s="200" t="s">
        <v>120</v>
      </c>
      <c r="AY195" s="18" t="s">
        <v>292</v>
      </c>
      <c r="BE195" s="201">
        <f t="shared" si="34"/>
        <v>0</v>
      </c>
      <c r="BF195" s="201">
        <f t="shared" si="35"/>
        <v>0</v>
      </c>
      <c r="BG195" s="201">
        <f t="shared" si="36"/>
        <v>0</v>
      </c>
      <c r="BH195" s="201">
        <f t="shared" si="37"/>
        <v>0</v>
      </c>
      <c r="BI195" s="201">
        <f t="shared" si="38"/>
        <v>0</v>
      </c>
      <c r="BJ195" s="18" t="s">
        <v>120</v>
      </c>
      <c r="BK195" s="201">
        <f t="shared" si="39"/>
        <v>0</v>
      </c>
      <c r="BL195" s="18" t="s">
        <v>299</v>
      </c>
      <c r="BM195" s="200" t="s">
        <v>3911</v>
      </c>
    </row>
    <row r="196" spans="1:65" s="2" customFormat="1" ht="24.2" customHeight="1">
      <c r="A196" s="35"/>
      <c r="B196" s="36"/>
      <c r="C196" s="189" t="s">
        <v>821</v>
      </c>
      <c r="D196" s="189" t="s">
        <v>294</v>
      </c>
      <c r="E196" s="190" t="s">
        <v>3912</v>
      </c>
      <c r="F196" s="191" t="s">
        <v>3913</v>
      </c>
      <c r="G196" s="192" t="s">
        <v>581</v>
      </c>
      <c r="H196" s="193">
        <v>14</v>
      </c>
      <c r="I196" s="194"/>
      <c r="J196" s="195">
        <f t="shared" si="30"/>
        <v>0</v>
      </c>
      <c r="K196" s="191" t="s">
        <v>1</v>
      </c>
      <c r="L196" s="40"/>
      <c r="M196" s="196" t="s">
        <v>1</v>
      </c>
      <c r="N196" s="197" t="s">
        <v>43</v>
      </c>
      <c r="O196" s="72"/>
      <c r="P196" s="198">
        <f t="shared" si="31"/>
        <v>0</v>
      </c>
      <c r="Q196" s="198">
        <v>0</v>
      </c>
      <c r="R196" s="198">
        <f t="shared" si="32"/>
        <v>0</v>
      </c>
      <c r="S196" s="198">
        <v>0</v>
      </c>
      <c r="T196" s="199">
        <f t="shared" si="33"/>
        <v>0</v>
      </c>
      <c r="U196" s="35"/>
      <c r="V196" s="35"/>
      <c r="W196" s="35"/>
      <c r="X196" s="35"/>
      <c r="Y196" s="35"/>
      <c r="Z196" s="35"/>
      <c r="AA196" s="35"/>
      <c r="AB196" s="35"/>
      <c r="AC196" s="35"/>
      <c r="AD196" s="35"/>
      <c r="AE196" s="35"/>
      <c r="AR196" s="200" t="s">
        <v>438</v>
      </c>
      <c r="AT196" s="200" t="s">
        <v>294</v>
      </c>
      <c r="AU196" s="200" t="s">
        <v>120</v>
      </c>
      <c r="AY196" s="18" t="s">
        <v>292</v>
      </c>
      <c r="BE196" s="201">
        <f t="shared" si="34"/>
        <v>0</v>
      </c>
      <c r="BF196" s="201">
        <f t="shared" si="35"/>
        <v>0</v>
      </c>
      <c r="BG196" s="201">
        <f t="shared" si="36"/>
        <v>0</v>
      </c>
      <c r="BH196" s="201">
        <f t="shared" si="37"/>
        <v>0</v>
      </c>
      <c r="BI196" s="201">
        <f t="shared" si="38"/>
        <v>0</v>
      </c>
      <c r="BJ196" s="18" t="s">
        <v>120</v>
      </c>
      <c r="BK196" s="201">
        <f t="shared" si="39"/>
        <v>0</v>
      </c>
      <c r="BL196" s="18" t="s">
        <v>438</v>
      </c>
      <c r="BM196" s="200" t="s">
        <v>3914</v>
      </c>
    </row>
    <row r="197" spans="1:65" s="2" customFormat="1" ht="24.2" customHeight="1">
      <c r="A197" s="35"/>
      <c r="B197" s="36"/>
      <c r="C197" s="189" t="s">
        <v>825</v>
      </c>
      <c r="D197" s="189" t="s">
        <v>294</v>
      </c>
      <c r="E197" s="190" t="s">
        <v>3915</v>
      </c>
      <c r="F197" s="191" t="s">
        <v>3916</v>
      </c>
      <c r="G197" s="192" t="s">
        <v>581</v>
      </c>
      <c r="H197" s="193">
        <v>16</v>
      </c>
      <c r="I197" s="194"/>
      <c r="J197" s="195">
        <f t="shared" si="30"/>
        <v>0</v>
      </c>
      <c r="K197" s="191" t="s">
        <v>1</v>
      </c>
      <c r="L197" s="40"/>
      <c r="M197" s="196" t="s">
        <v>1</v>
      </c>
      <c r="N197" s="197" t="s">
        <v>43</v>
      </c>
      <c r="O197" s="72"/>
      <c r="P197" s="198">
        <f t="shared" si="31"/>
        <v>0</v>
      </c>
      <c r="Q197" s="198">
        <v>0</v>
      </c>
      <c r="R197" s="198">
        <f t="shared" si="32"/>
        <v>0</v>
      </c>
      <c r="S197" s="198">
        <v>0</v>
      </c>
      <c r="T197" s="199">
        <f t="shared" si="33"/>
        <v>0</v>
      </c>
      <c r="U197" s="35"/>
      <c r="V197" s="35"/>
      <c r="W197" s="35"/>
      <c r="X197" s="35"/>
      <c r="Y197" s="35"/>
      <c r="Z197" s="35"/>
      <c r="AA197" s="35"/>
      <c r="AB197" s="35"/>
      <c r="AC197" s="35"/>
      <c r="AD197" s="35"/>
      <c r="AE197" s="35"/>
      <c r="AR197" s="200" t="s">
        <v>438</v>
      </c>
      <c r="AT197" s="200" t="s">
        <v>294</v>
      </c>
      <c r="AU197" s="200" t="s">
        <v>120</v>
      </c>
      <c r="AY197" s="18" t="s">
        <v>292</v>
      </c>
      <c r="BE197" s="201">
        <f t="shared" si="34"/>
        <v>0</v>
      </c>
      <c r="BF197" s="201">
        <f t="shared" si="35"/>
        <v>0</v>
      </c>
      <c r="BG197" s="201">
        <f t="shared" si="36"/>
        <v>0</v>
      </c>
      <c r="BH197" s="201">
        <f t="shared" si="37"/>
        <v>0</v>
      </c>
      <c r="BI197" s="201">
        <f t="shared" si="38"/>
        <v>0</v>
      </c>
      <c r="BJ197" s="18" t="s">
        <v>120</v>
      </c>
      <c r="BK197" s="201">
        <f t="shared" si="39"/>
        <v>0</v>
      </c>
      <c r="BL197" s="18" t="s">
        <v>438</v>
      </c>
      <c r="BM197" s="200" t="s">
        <v>3917</v>
      </c>
    </row>
    <row r="198" spans="1:65" s="2" customFormat="1" ht="24.2" customHeight="1">
      <c r="A198" s="35"/>
      <c r="B198" s="36"/>
      <c r="C198" s="189" t="s">
        <v>829</v>
      </c>
      <c r="D198" s="189" t="s">
        <v>294</v>
      </c>
      <c r="E198" s="190" t="s">
        <v>3918</v>
      </c>
      <c r="F198" s="191" t="s">
        <v>3919</v>
      </c>
      <c r="G198" s="192" t="s">
        <v>581</v>
      </c>
      <c r="H198" s="193">
        <v>92</v>
      </c>
      <c r="I198" s="194"/>
      <c r="J198" s="195">
        <f t="shared" si="30"/>
        <v>0</v>
      </c>
      <c r="K198" s="191" t="s">
        <v>1</v>
      </c>
      <c r="L198" s="40"/>
      <c r="M198" s="196" t="s">
        <v>1</v>
      </c>
      <c r="N198" s="197" t="s">
        <v>43</v>
      </c>
      <c r="O198" s="72"/>
      <c r="P198" s="198">
        <f t="shared" si="31"/>
        <v>0</v>
      </c>
      <c r="Q198" s="198">
        <v>0</v>
      </c>
      <c r="R198" s="198">
        <f t="shared" si="32"/>
        <v>0</v>
      </c>
      <c r="S198" s="198">
        <v>0</v>
      </c>
      <c r="T198" s="199">
        <f t="shared" si="33"/>
        <v>0</v>
      </c>
      <c r="U198" s="35"/>
      <c r="V198" s="35"/>
      <c r="W198" s="35"/>
      <c r="X198" s="35"/>
      <c r="Y198" s="35"/>
      <c r="Z198" s="35"/>
      <c r="AA198" s="35"/>
      <c r="AB198" s="35"/>
      <c r="AC198" s="35"/>
      <c r="AD198" s="35"/>
      <c r="AE198" s="35"/>
      <c r="AR198" s="200" t="s">
        <v>438</v>
      </c>
      <c r="AT198" s="200" t="s">
        <v>294</v>
      </c>
      <c r="AU198" s="200" t="s">
        <v>120</v>
      </c>
      <c r="AY198" s="18" t="s">
        <v>292</v>
      </c>
      <c r="BE198" s="201">
        <f t="shared" si="34"/>
        <v>0</v>
      </c>
      <c r="BF198" s="201">
        <f t="shared" si="35"/>
        <v>0</v>
      </c>
      <c r="BG198" s="201">
        <f t="shared" si="36"/>
        <v>0</v>
      </c>
      <c r="BH198" s="201">
        <f t="shared" si="37"/>
        <v>0</v>
      </c>
      <c r="BI198" s="201">
        <f t="shared" si="38"/>
        <v>0</v>
      </c>
      <c r="BJ198" s="18" t="s">
        <v>120</v>
      </c>
      <c r="BK198" s="201">
        <f t="shared" si="39"/>
        <v>0</v>
      </c>
      <c r="BL198" s="18" t="s">
        <v>438</v>
      </c>
      <c r="BM198" s="200" t="s">
        <v>3920</v>
      </c>
    </row>
    <row r="199" spans="1:65" s="2" customFormat="1" ht="16.5" customHeight="1">
      <c r="A199" s="35"/>
      <c r="B199" s="36"/>
      <c r="C199" s="189" t="s">
        <v>833</v>
      </c>
      <c r="D199" s="189" t="s">
        <v>294</v>
      </c>
      <c r="E199" s="190" t="s">
        <v>3921</v>
      </c>
      <c r="F199" s="191" t="s">
        <v>3922</v>
      </c>
      <c r="G199" s="192" t="s">
        <v>3216</v>
      </c>
      <c r="H199" s="193">
        <v>140</v>
      </c>
      <c r="I199" s="194"/>
      <c r="J199" s="195">
        <f t="shared" si="30"/>
        <v>0</v>
      </c>
      <c r="K199" s="191" t="s">
        <v>1</v>
      </c>
      <c r="L199" s="40"/>
      <c r="M199" s="196" t="s">
        <v>1</v>
      </c>
      <c r="N199" s="197" t="s">
        <v>43</v>
      </c>
      <c r="O199" s="72"/>
      <c r="P199" s="198">
        <f t="shared" si="31"/>
        <v>0</v>
      </c>
      <c r="Q199" s="198">
        <v>0</v>
      </c>
      <c r="R199" s="198">
        <f t="shared" si="32"/>
        <v>0</v>
      </c>
      <c r="S199" s="198">
        <v>0</v>
      </c>
      <c r="T199" s="199">
        <f t="shared" si="33"/>
        <v>0</v>
      </c>
      <c r="U199" s="35"/>
      <c r="V199" s="35"/>
      <c r="W199" s="35"/>
      <c r="X199" s="35"/>
      <c r="Y199" s="35"/>
      <c r="Z199" s="35"/>
      <c r="AA199" s="35"/>
      <c r="AB199" s="35"/>
      <c r="AC199" s="35"/>
      <c r="AD199" s="35"/>
      <c r="AE199" s="35"/>
      <c r="AR199" s="200" t="s">
        <v>299</v>
      </c>
      <c r="AT199" s="200" t="s">
        <v>294</v>
      </c>
      <c r="AU199" s="200" t="s">
        <v>120</v>
      </c>
      <c r="AY199" s="18" t="s">
        <v>292</v>
      </c>
      <c r="BE199" s="201">
        <f t="shared" si="34"/>
        <v>0</v>
      </c>
      <c r="BF199" s="201">
        <f t="shared" si="35"/>
        <v>0</v>
      </c>
      <c r="BG199" s="201">
        <f t="shared" si="36"/>
        <v>0</v>
      </c>
      <c r="BH199" s="201">
        <f t="shared" si="37"/>
        <v>0</v>
      </c>
      <c r="BI199" s="201">
        <f t="shared" si="38"/>
        <v>0</v>
      </c>
      <c r="BJ199" s="18" t="s">
        <v>120</v>
      </c>
      <c r="BK199" s="201">
        <f t="shared" si="39"/>
        <v>0</v>
      </c>
      <c r="BL199" s="18" t="s">
        <v>299</v>
      </c>
      <c r="BM199" s="200" t="s">
        <v>3923</v>
      </c>
    </row>
    <row r="200" spans="1:65" s="2" customFormat="1" ht="24.2" customHeight="1">
      <c r="A200" s="35"/>
      <c r="B200" s="36"/>
      <c r="C200" s="189" t="s">
        <v>839</v>
      </c>
      <c r="D200" s="189" t="s">
        <v>294</v>
      </c>
      <c r="E200" s="190" t="s">
        <v>3924</v>
      </c>
      <c r="F200" s="191" t="s">
        <v>3925</v>
      </c>
      <c r="G200" s="192" t="s">
        <v>3216</v>
      </c>
      <c r="H200" s="193">
        <v>782</v>
      </c>
      <c r="I200" s="194"/>
      <c r="J200" s="195">
        <f t="shared" si="30"/>
        <v>0</v>
      </c>
      <c r="K200" s="191" t="s">
        <v>1</v>
      </c>
      <c r="L200" s="40"/>
      <c r="M200" s="196" t="s">
        <v>1</v>
      </c>
      <c r="N200" s="197" t="s">
        <v>43</v>
      </c>
      <c r="O200" s="72"/>
      <c r="P200" s="198">
        <f t="shared" si="31"/>
        <v>0</v>
      </c>
      <c r="Q200" s="198">
        <v>0</v>
      </c>
      <c r="R200" s="198">
        <f t="shared" si="32"/>
        <v>0</v>
      </c>
      <c r="S200" s="198">
        <v>0</v>
      </c>
      <c r="T200" s="199">
        <f t="shared" si="33"/>
        <v>0</v>
      </c>
      <c r="U200" s="35"/>
      <c r="V200" s="35"/>
      <c r="W200" s="35"/>
      <c r="X200" s="35"/>
      <c r="Y200" s="35"/>
      <c r="Z200" s="35"/>
      <c r="AA200" s="35"/>
      <c r="AB200" s="35"/>
      <c r="AC200" s="35"/>
      <c r="AD200" s="35"/>
      <c r="AE200" s="35"/>
      <c r="AR200" s="200" t="s">
        <v>299</v>
      </c>
      <c r="AT200" s="200" t="s">
        <v>294</v>
      </c>
      <c r="AU200" s="200" t="s">
        <v>120</v>
      </c>
      <c r="AY200" s="18" t="s">
        <v>292</v>
      </c>
      <c r="BE200" s="201">
        <f t="shared" si="34"/>
        <v>0</v>
      </c>
      <c r="BF200" s="201">
        <f t="shared" si="35"/>
        <v>0</v>
      </c>
      <c r="BG200" s="201">
        <f t="shared" si="36"/>
        <v>0</v>
      </c>
      <c r="BH200" s="201">
        <f t="shared" si="37"/>
        <v>0</v>
      </c>
      <c r="BI200" s="201">
        <f t="shared" si="38"/>
        <v>0</v>
      </c>
      <c r="BJ200" s="18" t="s">
        <v>120</v>
      </c>
      <c r="BK200" s="201">
        <f t="shared" si="39"/>
        <v>0</v>
      </c>
      <c r="BL200" s="18" t="s">
        <v>299</v>
      </c>
      <c r="BM200" s="200" t="s">
        <v>3926</v>
      </c>
    </row>
    <row r="201" spans="1:65" s="2" customFormat="1" ht="24.2" customHeight="1">
      <c r="A201" s="35"/>
      <c r="B201" s="36"/>
      <c r="C201" s="189" t="s">
        <v>845</v>
      </c>
      <c r="D201" s="189" t="s">
        <v>294</v>
      </c>
      <c r="E201" s="190" t="s">
        <v>3927</v>
      </c>
      <c r="F201" s="191" t="s">
        <v>3928</v>
      </c>
      <c r="G201" s="192" t="s">
        <v>3216</v>
      </c>
      <c r="H201" s="193">
        <v>220</v>
      </c>
      <c r="I201" s="194"/>
      <c r="J201" s="195">
        <f t="shared" si="30"/>
        <v>0</v>
      </c>
      <c r="K201" s="191" t="s">
        <v>1</v>
      </c>
      <c r="L201" s="40"/>
      <c r="M201" s="196" t="s">
        <v>1</v>
      </c>
      <c r="N201" s="197" t="s">
        <v>43</v>
      </c>
      <c r="O201" s="72"/>
      <c r="P201" s="198">
        <f t="shared" si="31"/>
        <v>0</v>
      </c>
      <c r="Q201" s="198">
        <v>0</v>
      </c>
      <c r="R201" s="198">
        <f t="shared" si="32"/>
        <v>0</v>
      </c>
      <c r="S201" s="198">
        <v>0</v>
      </c>
      <c r="T201" s="199">
        <f t="shared" si="33"/>
        <v>0</v>
      </c>
      <c r="U201" s="35"/>
      <c r="V201" s="35"/>
      <c r="W201" s="35"/>
      <c r="X201" s="35"/>
      <c r="Y201" s="35"/>
      <c r="Z201" s="35"/>
      <c r="AA201" s="35"/>
      <c r="AB201" s="35"/>
      <c r="AC201" s="35"/>
      <c r="AD201" s="35"/>
      <c r="AE201" s="35"/>
      <c r="AR201" s="200" t="s">
        <v>299</v>
      </c>
      <c r="AT201" s="200" t="s">
        <v>294</v>
      </c>
      <c r="AU201" s="200" t="s">
        <v>120</v>
      </c>
      <c r="AY201" s="18" t="s">
        <v>292</v>
      </c>
      <c r="BE201" s="201">
        <f t="shared" si="34"/>
        <v>0</v>
      </c>
      <c r="BF201" s="201">
        <f t="shared" si="35"/>
        <v>0</v>
      </c>
      <c r="BG201" s="201">
        <f t="shared" si="36"/>
        <v>0</v>
      </c>
      <c r="BH201" s="201">
        <f t="shared" si="37"/>
        <v>0</v>
      </c>
      <c r="BI201" s="201">
        <f t="shared" si="38"/>
        <v>0</v>
      </c>
      <c r="BJ201" s="18" t="s">
        <v>120</v>
      </c>
      <c r="BK201" s="201">
        <f t="shared" si="39"/>
        <v>0</v>
      </c>
      <c r="BL201" s="18" t="s">
        <v>299</v>
      </c>
      <c r="BM201" s="200" t="s">
        <v>3929</v>
      </c>
    </row>
    <row r="202" spans="1:65" s="2" customFormat="1" ht="16.5" customHeight="1">
      <c r="A202" s="35"/>
      <c r="B202" s="36"/>
      <c r="C202" s="189" t="s">
        <v>852</v>
      </c>
      <c r="D202" s="189" t="s">
        <v>294</v>
      </c>
      <c r="E202" s="190" t="s">
        <v>3930</v>
      </c>
      <c r="F202" s="191" t="s">
        <v>3931</v>
      </c>
      <c r="G202" s="192" t="s">
        <v>3216</v>
      </c>
      <c r="H202" s="193">
        <v>92</v>
      </c>
      <c r="I202" s="194"/>
      <c r="J202" s="195">
        <f t="shared" si="30"/>
        <v>0</v>
      </c>
      <c r="K202" s="191" t="s">
        <v>1</v>
      </c>
      <c r="L202" s="40"/>
      <c r="M202" s="196" t="s">
        <v>1</v>
      </c>
      <c r="N202" s="197" t="s">
        <v>43</v>
      </c>
      <c r="O202" s="72"/>
      <c r="P202" s="198">
        <f t="shared" si="31"/>
        <v>0</v>
      </c>
      <c r="Q202" s="198">
        <v>0</v>
      </c>
      <c r="R202" s="198">
        <f t="shared" si="32"/>
        <v>0</v>
      </c>
      <c r="S202" s="198">
        <v>0</v>
      </c>
      <c r="T202" s="199">
        <f t="shared" si="33"/>
        <v>0</v>
      </c>
      <c r="U202" s="35"/>
      <c r="V202" s="35"/>
      <c r="W202" s="35"/>
      <c r="X202" s="35"/>
      <c r="Y202" s="35"/>
      <c r="Z202" s="35"/>
      <c r="AA202" s="35"/>
      <c r="AB202" s="35"/>
      <c r="AC202" s="35"/>
      <c r="AD202" s="35"/>
      <c r="AE202" s="35"/>
      <c r="AR202" s="200" t="s">
        <v>299</v>
      </c>
      <c r="AT202" s="200" t="s">
        <v>294</v>
      </c>
      <c r="AU202" s="200" t="s">
        <v>120</v>
      </c>
      <c r="AY202" s="18" t="s">
        <v>292</v>
      </c>
      <c r="BE202" s="201">
        <f t="shared" si="34"/>
        <v>0</v>
      </c>
      <c r="BF202" s="201">
        <f t="shared" si="35"/>
        <v>0</v>
      </c>
      <c r="BG202" s="201">
        <f t="shared" si="36"/>
        <v>0</v>
      </c>
      <c r="BH202" s="201">
        <f t="shared" si="37"/>
        <v>0</v>
      </c>
      <c r="BI202" s="201">
        <f t="shared" si="38"/>
        <v>0</v>
      </c>
      <c r="BJ202" s="18" t="s">
        <v>120</v>
      </c>
      <c r="BK202" s="201">
        <f t="shared" si="39"/>
        <v>0</v>
      </c>
      <c r="BL202" s="18" t="s">
        <v>299</v>
      </c>
      <c r="BM202" s="200" t="s">
        <v>3932</v>
      </c>
    </row>
    <row r="203" spans="1:65" s="2" customFormat="1" ht="44.25" customHeight="1">
      <c r="A203" s="35"/>
      <c r="B203" s="36"/>
      <c r="C203" s="189" t="s">
        <v>862</v>
      </c>
      <c r="D203" s="189" t="s">
        <v>294</v>
      </c>
      <c r="E203" s="190" t="s">
        <v>3933</v>
      </c>
      <c r="F203" s="191" t="s">
        <v>3934</v>
      </c>
      <c r="G203" s="192" t="s">
        <v>3216</v>
      </c>
      <c r="H203" s="193">
        <v>1313</v>
      </c>
      <c r="I203" s="194"/>
      <c r="J203" s="195">
        <f t="shared" si="30"/>
        <v>0</v>
      </c>
      <c r="K203" s="191" t="s">
        <v>1</v>
      </c>
      <c r="L203" s="40"/>
      <c r="M203" s="196" t="s">
        <v>1</v>
      </c>
      <c r="N203" s="197" t="s">
        <v>43</v>
      </c>
      <c r="O203" s="72"/>
      <c r="P203" s="198">
        <f t="shared" si="31"/>
        <v>0</v>
      </c>
      <c r="Q203" s="198">
        <v>0</v>
      </c>
      <c r="R203" s="198">
        <f t="shared" si="32"/>
        <v>0</v>
      </c>
      <c r="S203" s="198">
        <v>0</v>
      </c>
      <c r="T203" s="199">
        <f t="shared" si="33"/>
        <v>0</v>
      </c>
      <c r="U203" s="35"/>
      <c r="V203" s="35"/>
      <c r="W203" s="35"/>
      <c r="X203" s="35"/>
      <c r="Y203" s="35"/>
      <c r="Z203" s="35"/>
      <c r="AA203" s="35"/>
      <c r="AB203" s="35"/>
      <c r="AC203" s="35"/>
      <c r="AD203" s="35"/>
      <c r="AE203" s="35"/>
      <c r="AR203" s="200" t="s">
        <v>299</v>
      </c>
      <c r="AT203" s="200" t="s">
        <v>294</v>
      </c>
      <c r="AU203" s="200" t="s">
        <v>120</v>
      </c>
      <c r="AY203" s="18" t="s">
        <v>292</v>
      </c>
      <c r="BE203" s="201">
        <f t="shared" si="34"/>
        <v>0</v>
      </c>
      <c r="BF203" s="201">
        <f t="shared" si="35"/>
        <v>0</v>
      </c>
      <c r="BG203" s="201">
        <f t="shared" si="36"/>
        <v>0</v>
      </c>
      <c r="BH203" s="201">
        <f t="shared" si="37"/>
        <v>0</v>
      </c>
      <c r="BI203" s="201">
        <f t="shared" si="38"/>
        <v>0</v>
      </c>
      <c r="BJ203" s="18" t="s">
        <v>120</v>
      </c>
      <c r="BK203" s="201">
        <f t="shared" si="39"/>
        <v>0</v>
      </c>
      <c r="BL203" s="18" t="s">
        <v>299</v>
      </c>
      <c r="BM203" s="200" t="s">
        <v>3935</v>
      </c>
    </row>
    <row r="204" spans="1:65" s="2" customFormat="1" ht="55.5" customHeight="1">
      <c r="A204" s="35"/>
      <c r="B204" s="36"/>
      <c r="C204" s="189" t="s">
        <v>866</v>
      </c>
      <c r="D204" s="189" t="s">
        <v>294</v>
      </c>
      <c r="E204" s="190" t="s">
        <v>3936</v>
      </c>
      <c r="F204" s="191" t="s">
        <v>3937</v>
      </c>
      <c r="G204" s="192" t="s">
        <v>3216</v>
      </c>
      <c r="H204" s="193">
        <v>22</v>
      </c>
      <c r="I204" s="194"/>
      <c r="J204" s="195">
        <f t="shared" si="30"/>
        <v>0</v>
      </c>
      <c r="K204" s="191" t="s">
        <v>1</v>
      </c>
      <c r="L204" s="40"/>
      <c r="M204" s="196" t="s">
        <v>1</v>
      </c>
      <c r="N204" s="197" t="s">
        <v>43</v>
      </c>
      <c r="O204" s="72"/>
      <c r="P204" s="198">
        <f t="shared" si="31"/>
        <v>0</v>
      </c>
      <c r="Q204" s="198">
        <v>0</v>
      </c>
      <c r="R204" s="198">
        <f t="shared" si="32"/>
        <v>0</v>
      </c>
      <c r="S204" s="198">
        <v>0</v>
      </c>
      <c r="T204" s="199">
        <f t="shared" si="33"/>
        <v>0</v>
      </c>
      <c r="U204" s="35"/>
      <c r="V204" s="35"/>
      <c r="W204" s="35"/>
      <c r="X204" s="35"/>
      <c r="Y204" s="35"/>
      <c r="Z204" s="35"/>
      <c r="AA204" s="35"/>
      <c r="AB204" s="35"/>
      <c r="AC204" s="35"/>
      <c r="AD204" s="35"/>
      <c r="AE204" s="35"/>
      <c r="AR204" s="200" t="s">
        <v>299</v>
      </c>
      <c r="AT204" s="200" t="s">
        <v>294</v>
      </c>
      <c r="AU204" s="200" t="s">
        <v>120</v>
      </c>
      <c r="AY204" s="18" t="s">
        <v>292</v>
      </c>
      <c r="BE204" s="201">
        <f t="shared" si="34"/>
        <v>0</v>
      </c>
      <c r="BF204" s="201">
        <f t="shared" si="35"/>
        <v>0</v>
      </c>
      <c r="BG204" s="201">
        <f t="shared" si="36"/>
        <v>0</v>
      </c>
      <c r="BH204" s="201">
        <f t="shared" si="37"/>
        <v>0</v>
      </c>
      <c r="BI204" s="201">
        <f t="shared" si="38"/>
        <v>0</v>
      </c>
      <c r="BJ204" s="18" t="s">
        <v>120</v>
      </c>
      <c r="BK204" s="201">
        <f t="shared" si="39"/>
        <v>0</v>
      </c>
      <c r="BL204" s="18" t="s">
        <v>299</v>
      </c>
      <c r="BM204" s="200" t="s">
        <v>3938</v>
      </c>
    </row>
    <row r="205" spans="1:65" s="12" customFormat="1" ht="22.9" customHeight="1">
      <c r="B205" s="173"/>
      <c r="C205" s="174"/>
      <c r="D205" s="175" t="s">
        <v>76</v>
      </c>
      <c r="E205" s="187" t="s">
        <v>3939</v>
      </c>
      <c r="F205" s="187" t="s">
        <v>3940</v>
      </c>
      <c r="G205" s="174"/>
      <c r="H205" s="174"/>
      <c r="I205" s="177"/>
      <c r="J205" s="188">
        <f>BK205</f>
        <v>0</v>
      </c>
      <c r="K205" s="174"/>
      <c r="L205" s="179"/>
      <c r="M205" s="180"/>
      <c r="N205" s="181"/>
      <c r="O205" s="181"/>
      <c r="P205" s="182">
        <f>P206</f>
        <v>0</v>
      </c>
      <c r="Q205" s="181"/>
      <c r="R205" s="182">
        <f>R206</f>
        <v>0</v>
      </c>
      <c r="S205" s="181"/>
      <c r="T205" s="183">
        <f>T206</f>
        <v>0</v>
      </c>
      <c r="AR205" s="184" t="s">
        <v>85</v>
      </c>
      <c r="AT205" s="185" t="s">
        <v>76</v>
      </c>
      <c r="AU205" s="185" t="s">
        <v>85</v>
      </c>
      <c r="AY205" s="184" t="s">
        <v>292</v>
      </c>
      <c r="BK205" s="186">
        <f>BK206</f>
        <v>0</v>
      </c>
    </row>
    <row r="206" spans="1:65" s="2" customFormat="1" ht="24.2" customHeight="1">
      <c r="A206" s="35"/>
      <c r="B206" s="36"/>
      <c r="C206" s="189" t="s">
        <v>872</v>
      </c>
      <c r="D206" s="189" t="s">
        <v>294</v>
      </c>
      <c r="E206" s="190" t="s">
        <v>3941</v>
      </c>
      <c r="F206" s="191" t="s">
        <v>3942</v>
      </c>
      <c r="G206" s="192" t="s">
        <v>3216</v>
      </c>
      <c r="H206" s="193">
        <v>1</v>
      </c>
      <c r="I206" s="194"/>
      <c r="J206" s="195">
        <f>ROUND(I206*H206,2)</f>
        <v>0</v>
      </c>
      <c r="K206" s="191" t="s">
        <v>1</v>
      </c>
      <c r="L206" s="40"/>
      <c r="M206" s="196" t="s">
        <v>1</v>
      </c>
      <c r="N206" s="197" t="s">
        <v>43</v>
      </c>
      <c r="O206" s="72"/>
      <c r="P206" s="198">
        <f>O206*H206</f>
        <v>0</v>
      </c>
      <c r="Q206" s="198">
        <v>0</v>
      </c>
      <c r="R206" s="198">
        <f>Q206*H206</f>
        <v>0</v>
      </c>
      <c r="S206" s="198">
        <v>0</v>
      </c>
      <c r="T206" s="199">
        <f>S206*H206</f>
        <v>0</v>
      </c>
      <c r="U206" s="35"/>
      <c r="V206" s="35"/>
      <c r="W206" s="35"/>
      <c r="X206" s="35"/>
      <c r="Y206" s="35"/>
      <c r="Z206" s="35"/>
      <c r="AA206" s="35"/>
      <c r="AB206" s="35"/>
      <c r="AC206" s="35"/>
      <c r="AD206" s="35"/>
      <c r="AE206" s="35"/>
      <c r="AR206" s="200" t="s">
        <v>299</v>
      </c>
      <c r="AT206" s="200" t="s">
        <v>294</v>
      </c>
      <c r="AU206" s="200" t="s">
        <v>120</v>
      </c>
      <c r="AY206" s="18" t="s">
        <v>292</v>
      </c>
      <c r="BE206" s="201">
        <f>IF(N206="základní",J206,0)</f>
        <v>0</v>
      </c>
      <c r="BF206" s="201">
        <f>IF(N206="snížená",J206,0)</f>
        <v>0</v>
      </c>
      <c r="BG206" s="201">
        <f>IF(N206="zákl. přenesená",J206,0)</f>
        <v>0</v>
      </c>
      <c r="BH206" s="201">
        <f>IF(N206="sníž. přenesená",J206,0)</f>
        <v>0</v>
      </c>
      <c r="BI206" s="201">
        <f>IF(N206="nulová",J206,0)</f>
        <v>0</v>
      </c>
      <c r="BJ206" s="18" t="s">
        <v>120</v>
      </c>
      <c r="BK206" s="201">
        <f>ROUND(I206*H206,2)</f>
        <v>0</v>
      </c>
      <c r="BL206" s="18" t="s">
        <v>299</v>
      </c>
      <c r="BM206" s="200" t="s">
        <v>3943</v>
      </c>
    </row>
    <row r="207" spans="1:65" s="12" customFormat="1" ht="22.9" customHeight="1">
      <c r="B207" s="173"/>
      <c r="C207" s="174"/>
      <c r="D207" s="175" t="s">
        <v>76</v>
      </c>
      <c r="E207" s="187" t="s">
        <v>3944</v>
      </c>
      <c r="F207" s="187" t="s">
        <v>3945</v>
      </c>
      <c r="G207" s="174"/>
      <c r="H207" s="174"/>
      <c r="I207" s="177"/>
      <c r="J207" s="188">
        <f>BK207</f>
        <v>0</v>
      </c>
      <c r="K207" s="174"/>
      <c r="L207" s="179"/>
      <c r="M207" s="180"/>
      <c r="N207" s="181"/>
      <c r="O207" s="181"/>
      <c r="P207" s="182">
        <f>SUM(P208:P209)</f>
        <v>0</v>
      </c>
      <c r="Q207" s="181"/>
      <c r="R207" s="182">
        <f>SUM(R208:R209)</f>
        <v>0</v>
      </c>
      <c r="S207" s="181"/>
      <c r="T207" s="183">
        <f>SUM(T208:T209)</f>
        <v>0</v>
      </c>
      <c r="AR207" s="184" t="s">
        <v>85</v>
      </c>
      <c r="AT207" s="185" t="s">
        <v>76</v>
      </c>
      <c r="AU207" s="185" t="s">
        <v>85</v>
      </c>
      <c r="AY207" s="184" t="s">
        <v>292</v>
      </c>
      <c r="BK207" s="186">
        <f>SUM(BK208:BK209)</f>
        <v>0</v>
      </c>
    </row>
    <row r="208" spans="1:65" s="2" customFormat="1" ht="16.5" customHeight="1">
      <c r="A208" s="35"/>
      <c r="B208" s="36"/>
      <c r="C208" s="189" t="s">
        <v>876</v>
      </c>
      <c r="D208" s="189" t="s">
        <v>294</v>
      </c>
      <c r="E208" s="190" t="s">
        <v>3946</v>
      </c>
      <c r="F208" s="191" t="s">
        <v>3947</v>
      </c>
      <c r="G208" s="192" t="s">
        <v>3216</v>
      </c>
      <c r="H208" s="193">
        <v>120</v>
      </c>
      <c r="I208" s="194"/>
      <c r="J208" s="195">
        <f>ROUND(I208*H208,2)</f>
        <v>0</v>
      </c>
      <c r="K208" s="191" t="s">
        <v>1</v>
      </c>
      <c r="L208" s="40"/>
      <c r="M208" s="196" t="s">
        <v>1</v>
      </c>
      <c r="N208" s="197" t="s">
        <v>43</v>
      </c>
      <c r="O208" s="72"/>
      <c r="P208" s="198">
        <f>O208*H208</f>
        <v>0</v>
      </c>
      <c r="Q208" s="198">
        <v>0</v>
      </c>
      <c r="R208" s="198">
        <f>Q208*H208</f>
        <v>0</v>
      </c>
      <c r="S208" s="198">
        <v>0</v>
      </c>
      <c r="T208" s="199">
        <f>S208*H208</f>
        <v>0</v>
      </c>
      <c r="U208" s="35"/>
      <c r="V208" s="35"/>
      <c r="W208" s="35"/>
      <c r="X208" s="35"/>
      <c r="Y208" s="35"/>
      <c r="Z208" s="35"/>
      <c r="AA208" s="35"/>
      <c r="AB208" s="35"/>
      <c r="AC208" s="35"/>
      <c r="AD208" s="35"/>
      <c r="AE208" s="35"/>
      <c r="AR208" s="200" t="s">
        <v>299</v>
      </c>
      <c r="AT208" s="200" t="s">
        <v>294</v>
      </c>
      <c r="AU208" s="200" t="s">
        <v>120</v>
      </c>
      <c r="AY208" s="18" t="s">
        <v>292</v>
      </c>
      <c r="BE208" s="201">
        <f>IF(N208="základní",J208,0)</f>
        <v>0</v>
      </c>
      <c r="BF208" s="201">
        <f>IF(N208="snížená",J208,0)</f>
        <v>0</v>
      </c>
      <c r="BG208" s="201">
        <f>IF(N208="zákl. přenesená",J208,0)</f>
        <v>0</v>
      </c>
      <c r="BH208" s="201">
        <f>IF(N208="sníž. přenesená",J208,0)</f>
        <v>0</v>
      </c>
      <c r="BI208" s="201">
        <f>IF(N208="nulová",J208,0)</f>
        <v>0</v>
      </c>
      <c r="BJ208" s="18" t="s">
        <v>120</v>
      </c>
      <c r="BK208" s="201">
        <f>ROUND(I208*H208,2)</f>
        <v>0</v>
      </c>
      <c r="BL208" s="18" t="s">
        <v>299</v>
      </c>
      <c r="BM208" s="200" t="s">
        <v>3948</v>
      </c>
    </row>
    <row r="209" spans="1:65" s="2" customFormat="1" ht="16.5" customHeight="1">
      <c r="A209" s="35"/>
      <c r="B209" s="36"/>
      <c r="C209" s="189" t="s">
        <v>895</v>
      </c>
      <c r="D209" s="189" t="s">
        <v>294</v>
      </c>
      <c r="E209" s="190" t="s">
        <v>3949</v>
      </c>
      <c r="F209" s="191" t="s">
        <v>3950</v>
      </c>
      <c r="G209" s="192" t="s">
        <v>3216</v>
      </c>
      <c r="H209" s="193">
        <v>135</v>
      </c>
      <c r="I209" s="194"/>
      <c r="J209" s="195">
        <f>ROUND(I209*H209,2)</f>
        <v>0</v>
      </c>
      <c r="K209" s="191" t="s">
        <v>1</v>
      </c>
      <c r="L209" s="40"/>
      <c r="M209" s="196" t="s">
        <v>1</v>
      </c>
      <c r="N209" s="197" t="s">
        <v>43</v>
      </c>
      <c r="O209" s="72"/>
      <c r="P209" s="198">
        <f>O209*H209</f>
        <v>0</v>
      </c>
      <c r="Q209" s="198">
        <v>0</v>
      </c>
      <c r="R209" s="198">
        <f>Q209*H209</f>
        <v>0</v>
      </c>
      <c r="S209" s="198">
        <v>0</v>
      </c>
      <c r="T209" s="199">
        <f>S209*H209</f>
        <v>0</v>
      </c>
      <c r="U209" s="35"/>
      <c r="V209" s="35"/>
      <c r="W209" s="35"/>
      <c r="X209" s="35"/>
      <c r="Y209" s="35"/>
      <c r="Z209" s="35"/>
      <c r="AA209" s="35"/>
      <c r="AB209" s="35"/>
      <c r="AC209" s="35"/>
      <c r="AD209" s="35"/>
      <c r="AE209" s="35"/>
      <c r="AR209" s="200" t="s">
        <v>299</v>
      </c>
      <c r="AT209" s="200" t="s">
        <v>294</v>
      </c>
      <c r="AU209" s="200" t="s">
        <v>120</v>
      </c>
      <c r="AY209" s="18" t="s">
        <v>292</v>
      </c>
      <c r="BE209" s="201">
        <f>IF(N209="základní",J209,0)</f>
        <v>0</v>
      </c>
      <c r="BF209" s="201">
        <f>IF(N209="snížená",J209,0)</f>
        <v>0</v>
      </c>
      <c r="BG209" s="201">
        <f>IF(N209="zákl. přenesená",J209,0)</f>
        <v>0</v>
      </c>
      <c r="BH209" s="201">
        <f>IF(N209="sníž. přenesená",J209,0)</f>
        <v>0</v>
      </c>
      <c r="BI209" s="201">
        <f>IF(N209="nulová",J209,0)</f>
        <v>0</v>
      </c>
      <c r="BJ209" s="18" t="s">
        <v>120</v>
      </c>
      <c r="BK209" s="201">
        <f>ROUND(I209*H209,2)</f>
        <v>0</v>
      </c>
      <c r="BL209" s="18" t="s">
        <v>299</v>
      </c>
      <c r="BM209" s="200" t="s">
        <v>3951</v>
      </c>
    </row>
    <row r="210" spans="1:65" s="12" customFormat="1" ht="22.9" customHeight="1">
      <c r="B210" s="173"/>
      <c r="C210" s="174"/>
      <c r="D210" s="175" t="s">
        <v>76</v>
      </c>
      <c r="E210" s="187" t="s">
        <v>3952</v>
      </c>
      <c r="F210" s="187" t="s">
        <v>3953</v>
      </c>
      <c r="G210" s="174"/>
      <c r="H210" s="174"/>
      <c r="I210" s="177"/>
      <c r="J210" s="188">
        <f>BK210</f>
        <v>0</v>
      </c>
      <c r="K210" s="174"/>
      <c r="L210" s="179"/>
      <c r="M210" s="180"/>
      <c r="N210" s="181"/>
      <c r="O210" s="181"/>
      <c r="P210" s="182">
        <f>SUM(P211:P231)</f>
        <v>0</v>
      </c>
      <c r="Q210" s="181"/>
      <c r="R210" s="182">
        <f>SUM(R211:R231)</f>
        <v>0</v>
      </c>
      <c r="S210" s="181"/>
      <c r="T210" s="183">
        <f>SUM(T211:T231)</f>
        <v>0</v>
      </c>
      <c r="AR210" s="184" t="s">
        <v>85</v>
      </c>
      <c r="AT210" s="185" t="s">
        <v>76</v>
      </c>
      <c r="AU210" s="185" t="s">
        <v>85</v>
      </c>
      <c r="AY210" s="184" t="s">
        <v>292</v>
      </c>
      <c r="BK210" s="186">
        <f>SUM(BK211:BK231)</f>
        <v>0</v>
      </c>
    </row>
    <row r="211" spans="1:65" s="2" customFormat="1" ht="66.75" customHeight="1">
      <c r="A211" s="35"/>
      <c r="B211" s="36"/>
      <c r="C211" s="189" t="s">
        <v>907</v>
      </c>
      <c r="D211" s="189" t="s">
        <v>294</v>
      </c>
      <c r="E211" s="190" t="s">
        <v>3954</v>
      </c>
      <c r="F211" s="191" t="s">
        <v>3955</v>
      </c>
      <c r="G211" s="192" t="s">
        <v>3216</v>
      </c>
      <c r="H211" s="193">
        <v>49</v>
      </c>
      <c r="I211" s="194"/>
      <c r="J211" s="195">
        <f t="shared" ref="J211:J231" si="40">ROUND(I211*H211,2)</f>
        <v>0</v>
      </c>
      <c r="K211" s="191" t="s">
        <v>1</v>
      </c>
      <c r="L211" s="40"/>
      <c r="M211" s="196" t="s">
        <v>1</v>
      </c>
      <c r="N211" s="197" t="s">
        <v>43</v>
      </c>
      <c r="O211" s="72"/>
      <c r="P211" s="198">
        <f t="shared" ref="P211:P231" si="41">O211*H211</f>
        <v>0</v>
      </c>
      <c r="Q211" s="198">
        <v>0</v>
      </c>
      <c r="R211" s="198">
        <f t="shared" ref="R211:R231" si="42">Q211*H211</f>
        <v>0</v>
      </c>
      <c r="S211" s="198">
        <v>0</v>
      </c>
      <c r="T211" s="199">
        <f t="shared" ref="T211:T231" si="43">S211*H211</f>
        <v>0</v>
      </c>
      <c r="U211" s="35"/>
      <c r="V211" s="35"/>
      <c r="W211" s="35"/>
      <c r="X211" s="35"/>
      <c r="Y211" s="35"/>
      <c r="Z211" s="35"/>
      <c r="AA211" s="35"/>
      <c r="AB211" s="35"/>
      <c r="AC211" s="35"/>
      <c r="AD211" s="35"/>
      <c r="AE211" s="35"/>
      <c r="AR211" s="200" t="s">
        <v>299</v>
      </c>
      <c r="AT211" s="200" t="s">
        <v>294</v>
      </c>
      <c r="AU211" s="200" t="s">
        <v>120</v>
      </c>
      <c r="AY211" s="18" t="s">
        <v>292</v>
      </c>
      <c r="BE211" s="201">
        <f t="shared" ref="BE211:BE231" si="44">IF(N211="základní",J211,0)</f>
        <v>0</v>
      </c>
      <c r="BF211" s="201">
        <f t="shared" ref="BF211:BF231" si="45">IF(N211="snížená",J211,0)</f>
        <v>0</v>
      </c>
      <c r="BG211" s="201">
        <f t="shared" ref="BG211:BG231" si="46">IF(N211="zákl. přenesená",J211,0)</f>
        <v>0</v>
      </c>
      <c r="BH211" s="201">
        <f t="shared" ref="BH211:BH231" si="47">IF(N211="sníž. přenesená",J211,0)</f>
        <v>0</v>
      </c>
      <c r="BI211" s="201">
        <f t="shared" ref="BI211:BI231" si="48">IF(N211="nulová",J211,0)</f>
        <v>0</v>
      </c>
      <c r="BJ211" s="18" t="s">
        <v>120</v>
      </c>
      <c r="BK211" s="201">
        <f t="shared" ref="BK211:BK231" si="49">ROUND(I211*H211,2)</f>
        <v>0</v>
      </c>
      <c r="BL211" s="18" t="s">
        <v>299</v>
      </c>
      <c r="BM211" s="200" t="s">
        <v>3956</v>
      </c>
    </row>
    <row r="212" spans="1:65" s="2" customFormat="1" ht="78" customHeight="1">
      <c r="A212" s="35"/>
      <c r="B212" s="36"/>
      <c r="C212" s="189" t="s">
        <v>911</v>
      </c>
      <c r="D212" s="189" t="s">
        <v>294</v>
      </c>
      <c r="E212" s="190" t="s">
        <v>3957</v>
      </c>
      <c r="F212" s="191" t="s">
        <v>3958</v>
      </c>
      <c r="G212" s="192" t="s">
        <v>3216</v>
      </c>
      <c r="H212" s="193">
        <v>6</v>
      </c>
      <c r="I212" s="194"/>
      <c r="J212" s="195">
        <f t="shared" si="40"/>
        <v>0</v>
      </c>
      <c r="K212" s="191" t="s">
        <v>1</v>
      </c>
      <c r="L212" s="40"/>
      <c r="M212" s="196" t="s">
        <v>1</v>
      </c>
      <c r="N212" s="197" t="s">
        <v>43</v>
      </c>
      <c r="O212" s="72"/>
      <c r="P212" s="198">
        <f t="shared" si="41"/>
        <v>0</v>
      </c>
      <c r="Q212" s="198">
        <v>0</v>
      </c>
      <c r="R212" s="198">
        <f t="shared" si="42"/>
        <v>0</v>
      </c>
      <c r="S212" s="198">
        <v>0</v>
      </c>
      <c r="T212" s="199">
        <f t="shared" si="43"/>
        <v>0</v>
      </c>
      <c r="U212" s="35"/>
      <c r="V212" s="35"/>
      <c r="W212" s="35"/>
      <c r="X212" s="35"/>
      <c r="Y212" s="35"/>
      <c r="Z212" s="35"/>
      <c r="AA212" s="35"/>
      <c r="AB212" s="35"/>
      <c r="AC212" s="35"/>
      <c r="AD212" s="35"/>
      <c r="AE212" s="35"/>
      <c r="AR212" s="200" t="s">
        <v>299</v>
      </c>
      <c r="AT212" s="200" t="s">
        <v>294</v>
      </c>
      <c r="AU212" s="200" t="s">
        <v>120</v>
      </c>
      <c r="AY212" s="18" t="s">
        <v>292</v>
      </c>
      <c r="BE212" s="201">
        <f t="shared" si="44"/>
        <v>0</v>
      </c>
      <c r="BF212" s="201">
        <f t="shared" si="45"/>
        <v>0</v>
      </c>
      <c r="BG212" s="201">
        <f t="shared" si="46"/>
        <v>0</v>
      </c>
      <c r="BH212" s="201">
        <f t="shared" si="47"/>
        <v>0</v>
      </c>
      <c r="BI212" s="201">
        <f t="shared" si="48"/>
        <v>0</v>
      </c>
      <c r="BJ212" s="18" t="s">
        <v>120</v>
      </c>
      <c r="BK212" s="201">
        <f t="shared" si="49"/>
        <v>0</v>
      </c>
      <c r="BL212" s="18" t="s">
        <v>299</v>
      </c>
      <c r="BM212" s="200" t="s">
        <v>3959</v>
      </c>
    </row>
    <row r="213" spans="1:65" s="2" customFormat="1" ht="66.75" customHeight="1">
      <c r="A213" s="35"/>
      <c r="B213" s="36"/>
      <c r="C213" s="189" t="s">
        <v>914</v>
      </c>
      <c r="D213" s="189" t="s">
        <v>294</v>
      </c>
      <c r="E213" s="190" t="s">
        <v>3960</v>
      </c>
      <c r="F213" s="191" t="s">
        <v>3961</v>
      </c>
      <c r="G213" s="192" t="s">
        <v>3216</v>
      </c>
      <c r="H213" s="193">
        <v>18</v>
      </c>
      <c r="I213" s="194"/>
      <c r="J213" s="195">
        <f t="shared" si="40"/>
        <v>0</v>
      </c>
      <c r="K213" s="191" t="s">
        <v>1</v>
      </c>
      <c r="L213" s="40"/>
      <c r="M213" s="196" t="s">
        <v>1</v>
      </c>
      <c r="N213" s="197" t="s">
        <v>43</v>
      </c>
      <c r="O213" s="72"/>
      <c r="P213" s="198">
        <f t="shared" si="41"/>
        <v>0</v>
      </c>
      <c r="Q213" s="198">
        <v>0</v>
      </c>
      <c r="R213" s="198">
        <f t="shared" si="42"/>
        <v>0</v>
      </c>
      <c r="S213" s="198">
        <v>0</v>
      </c>
      <c r="T213" s="199">
        <f t="shared" si="43"/>
        <v>0</v>
      </c>
      <c r="U213" s="35"/>
      <c r="V213" s="35"/>
      <c r="W213" s="35"/>
      <c r="X213" s="35"/>
      <c r="Y213" s="35"/>
      <c r="Z213" s="35"/>
      <c r="AA213" s="35"/>
      <c r="AB213" s="35"/>
      <c r="AC213" s="35"/>
      <c r="AD213" s="35"/>
      <c r="AE213" s="35"/>
      <c r="AR213" s="200" t="s">
        <v>299</v>
      </c>
      <c r="AT213" s="200" t="s">
        <v>294</v>
      </c>
      <c r="AU213" s="200" t="s">
        <v>120</v>
      </c>
      <c r="AY213" s="18" t="s">
        <v>292</v>
      </c>
      <c r="BE213" s="201">
        <f t="shared" si="44"/>
        <v>0</v>
      </c>
      <c r="BF213" s="201">
        <f t="shared" si="45"/>
        <v>0</v>
      </c>
      <c r="BG213" s="201">
        <f t="shared" si="46"/>
        <v>0</v>
      </c>
      <c r="BH213" s="201">
        <f t="shared" si="47"/>
        <v>0</v>
      </c>
      <c r="BI213" s="201">
        <f t="shared" si="48"/>
        <v>0</v>
      </c>
      <c r="BJ213" s="18" t="s">
        <v>120</v>
      </c>
      <c r="BK213" s="201">
        <f t="shared" si="49"/>
        <v>0</v>
      </c>
      <c r="BL213" s="18" t="s">
        <v>299</v>
      </c>
      <c r="BM213" s="200" t="s">
        <v>3962</v>
      </c>
    </row>
    <row r="214" spans="1:65" s="2" customFormat="1" ht="62.65" customHeight="1">
      <c r="A214" s="35"/>
      <c r="B214" s="36"/>
      <c r="C214" s="189" t="s">
        <v>918</v>
      </c>
      <c r="D214" s="189" t="s">
        <v>294</v>
      </c>
      <c r="E214" s="190" t="s">
        <v>3963</v>
      </c>
      <c r="F214" s="191" t="s">
        <v>3964</v>
      </c>
      <c r="G214" s="192" t="s">
        <v>3216</v>
      </c>
      <c r="H214" s="193">
        <v>26</v>
      </c>
      <c r="I214" s="194"/>
      <c r="J214" s="195">
        <f t="shared" si="40"/>
        <v>0</v>
      </c>
      <c r="K214" s="191" t="s">
        <v>1</v>
      </c>
      <c r="L214" s="40"/>
      <c r="M214" s="196" t="s">
        <v>1</v>
      </c>
      <c r="N214" s="197" t="s">
        <v>43</v>
      </c>
      <c r="O214" s="72"/>
      <c r="P214" s="198">
        <f t="shared" si="41"/>
        <v>0</v>
      </c>
      <c r="Q214" s="198">
        <v>0</v>
      </c>
      <c r="R214" s="198">
        <f t="shared" si="42"/>
        <v>0</v>
      </c>
      <c r="S214" s="198">
        <v>0</v>
      </c>
      <c r="T214" s="199">
        <f t="shared" si="43"/>
        <v>0</v>
      </c>
      <c r="U214" s="35"/>
      <c r="V214" s="35"/>
      <c r="W214" s="35"/>
      <c r="X214" s="35"/>
      <c r="Y214" s="35"/>
      <c r="Z214" s="35"/>
      <c r="AA214" s="35"/>
      <c r="AB214" s="35"/>
      <c r="AC214" s="35"/>
      <c r="AD214" s="35"/>
      <c r="AE214" s="35"/>
      <c r="AR214" s="200" t="s">
        <v>299</v>
      </c>
      <c r="AT214" s="200" t="s">
        <v>294</v>
      </c>
      <c r="AU214" s="200" t="s">
        <v>120</v>
      </c>
      <c r="AY214" s="18" t="s">
        <v>292</v>
      </c>
      <c r="BE214" s="201">
        <f t="shared" si="44"/>
        <v>0</v>
      </c>
      <c r="BF214" s="201">
        <f t="shared" si="45"/>
        <v>0</v>
      </c>
      <c r="BG214" s="201">
        <f t="shared" si="46"/>
        <v>0</v>
      </c>
      <c r="BH214" s="201">
        <f t="shared" si="47"/>
        <v>0</v>
      </c>
      <c r="BI214" s="201">
        <f t="shared" si="48"/>
        <v>0</v>
      </c>
      <c r="BJ214" s="18" t="s">
        <v>120</v>
      </c>
      <c r="BK214" s="201">
        <f t="shared" si="49"/>
        <v>0</v>
      </c>
      <c r="BL214" s="18" t="s">
        <v>299</v>
      </c>
      <c r="BM214" s="200" t="s">
        <v>3965</v>
      </c>
    </row>
    <row r="215" spans="1:65" s="2" customFormat="1" ht="44.25" customHeight="1">
      <c r="A215" s="35"/>
      <c r="B215" s="36"/>
      <c r="C215" s="189" t="s">
        <v>923</v>
      </c>
      <c r="D215" s="189" t="s">
        <v>294</v>
      </c>
      <c r="E215" s="190" t="s">
        <v>3966</v>
      </c>
      <c r="F215" s="191" t="s">
        <v>3967</v>
      </c>
      <c r="G215" s="192" t="s">
        <v>3216</v>
      </c>
      <c r="H215" s="193">
        <v>155</v>
      </c>
      <c r="I215" s="194"/>
      <c r="J215" s="195">
        <f t="shared" si="40"/>
        <v>0</v>
      </c>
      <c r="K215" s="191" t="s">
        <v>1</v>
      </c>
      <c r="L215" s="40"/>
      <c r="M215" s="196" t="s">
        <v>1</v>
      </c>
      <c r="N215" s="197" t="s">
        <v>43</v>
      </c>
      <c r="O215" s="72"/>
      <c r="P215" s="198">
        <f t="shared" si="41"/>
        <v>0</v>
      </c>
      <c r="Q215" s="198">
        <v>0</v>
      </c>
      <c r="R215" s="198">
        <f t="shared" si="42"/>
        <v>0</v>
      </c>
      <c r="S215" s="198">
        <v>0</v>
      </c>
      <c r="T215" s="199">
        <f t="shared" si="43"/>
        <v>0</v>
      </c>
      <c r="U215" s="35"/>
      <c r="V215" s="35"/>
      <c r="W215" s="35"/>
      <c r="X215" s="35"/>
      <c r="Y215" s="35"/>
      <c r="Z215" s="35"/>
      <c r="AA215" s="35"/>
      <c r="AB215" s="35"/>
      <c r="AC215" s="35"/>
      <c r="AD215" s="35"/>
      <c r="AE215" s="35"/>
      <c r="AR215" s="200" t="s">
        <v>299</v>
      </c>
      <c r="AT215" s="200" t="s">
        <v>294</v>
      </c>
      <c r="AU215" s="200" t="s">
        <v>120</v>
      </c>
      <c r="AY215" s="18" t="s">
        <v>292</v>
      </c>
      <c r="BE215" s="201">
        <f t="shared" si="44"/>
        <v>0</v>
      </c>
      <c r="BF215" s="201">
        <f t="shared" si="45"/>
        <v>0</v>
      </c>
      <c r="BG215" s="201">
        <f t="shared" si="46"/>
        <v>0</v>
      </c>
      <c r="BH215" s="201">
        <f t="shared" si="47"/>
        <v>0</v>
      </c>
      <c r="BI215" s="201">
        <f t="shared" si="48"/>
        <v>0</v>
      </c>
      <c r="BJ215" s="18" t="s">
        <v>120</v>
      </c>
      <c r="BK215" s="201">
        <f t="shared" si="49"/>
        <v>0</v>
      </c>
      <c r="BL215" s="18" t="s">
        <v>299</v>
      </c>
      <c r="BM215" s="200" t="s">
        <v>3968</v>
      </c>
    </row>
    <row r="216" spans="1:65" s="2" customFormat="1" ht="55.5" customHeight="1">
      <c r="A216" s="35"/>
      <c r="B216" s="36"/>
      <c r="C216" s="189" t="s">
        <v>940</v>
      </c>
      <c r="D216" s="189" t="s">
        <v>294</v>
      </c>
      <c r="E216" s="190" t="s">
        <v>3969</v>
      </c>
      <c r="F216" s="191" t="s">
        <v>3970</v>
      </c>
      <c r="G216" s="192" t="s">
        <v>3216</v>
      </c>
      <c r="H216" s="193">
        <v>28</v>
      </c>
      <c r="I216" s="194"/>
      <c r="J216" s="195">
        <f t="shared" si="40"/>
        <v>0</v>
      </c>
      <c r="K216" s="191" t="s">
        <v>1</v>
      </c>
      <c r="L216" s="40"/>
      <c r="M216" s="196" t="s">
        <v>1</v>
      </c>
      <c r="N216" s="197" t="s">
        <v>43</v>
      </c>
      <c r="O216" s="72"/>
      <c r="P216" s="198">
        <f t="shared" si="41"/>
        <v>0</v>
      </c>
      <c r="Q216" s="198">
        <v>0</v>
      </c>
      <c r="R216" s="198">
        <f t="shared" si="42"/>
        <v>0</v>
      </c>
      <c r="S216" s="198">
        <v>0</v>
      </c>
      <c r="T216" s="199">
        <f t="shared" si="43"/>
        <v>0</v>
      </c>
      <c r="U216" s="35"/>
      <c r="V216" s="35"/>
      <c r="W216" s="35"/>
      <c r="X216" s="35"/>
      <c r="Y216" s="35"/>
      <c r="Z216" s="35"/>
      <c r="AA216" s="35"/>
      <c r="AB216" s="35"/>
      <c r="AC216" s="35"/>
      <c r="AD216" s="35"/>
      <c r="AE216" s="35"/>
      <c r="AR216" s="200" t="s">
        <v>299</v>
      </c>
      <c r="AT216" s="200" t="s">
        <v>294</v>
      </c>
      <c r="AU216" s="200" t="s">
        <v>120</v>
      </c>
      <c r="AY216" s="18" t="s">
        <v>292</v>
      </c>
      <c r="BE216" s="201">
        <f t="shared" si="44"/>
        <v>0</v>
      </c>
      <c r="BF216" s="201">
        <f t="shared" si="45"/>
        <v>0</v>
      </c>
      <c r="BG216" s="201">
        <f t="shared" si="46"/>
        <v>0</v>
      </c>
      <c r="BH216" s="201">
        <f t="shared" si="47"/>
        <v>0</v>
      </c>
      <c r="BI216" s="201">
        <f t="shared" si="48"/>
        <v>0</v>
      </c>
      <c r="BJ216" s="18" t="s">
        <v>120</v>
      </c>
      <c r="BK216" s="201">
        <f t="shared" si="49"/>
        <v>0</v>
      </c>
      <c r="BL216" s="18" t="s">
        <v>299</v>
      </c>
      <c r="BM216" s="200" t="s">
        <v>3971</v>
      </c>
    </row>
    <row r="217" spans="1:65" s="2" customFormat="1" ht="55.5" customHeight="1">
      <c r="A217" s="35"/>
      <c r="B217" s="36"/>
      <c r="C217" s="189" t="s">
        <v>947</v>
      </c>
      <c r="D217" s="189" t="s">
        <v>294</v>
      </c>
      <c r="E217" s="190" t="s">
        <v>3972</v>
      </c>
      <c r="F217" s="191" t="s">
        <v>3973</v>
      </c>
      <c r="G217" s="192" t="s">
        <v>3216</v>
      </c>
      <c r="H217" s="193">
        <v>8</v>
      </c>
      <c r="I217" s="194"/>
      <c r="J217" s="195">
        <f t="shared" si="40"/>
        <v>0</v>
      </c>
      <c r="K217" s="191" t="s">
        <v>1</v>
      </c>
      <c r="L217" s="40"/>
      <c r="M217" s="196" t="s">
        <v>1</v>
      </c>
      <c r="N217" s="197" t="s">
        <v>43</v>
      </c>
      <c r="O217" s="72"/>
      <c r="P217" s="198">
        <f t="shared" si="41"/>
        <v>0</v>
      </c>
      <c r="Q217" s="198">
        <v>0</v>
      </c>
      <c r="R217" s="198">
        <f t="shared" si="42"/>
        <v>0</v>
      </c>
      <c r="S217" s="198">
        <v>0</v>
      </c>
      <c r="T217" s="199">
        <f t="shared" si="43"/>
        <v>0</v>
      </c>
      <c r="U217" s="35"/>
      <c r="V217" s="35"/>
      <c r="W217" s="35"/>
      <c r="X217" s="35"/>
      <c r="Y217" s="35"/>
      <c r="Z217" s="35"/>
      <c r="AA217" s="35"/>
      <c r="AB217" s="35"/>
      <c r="AC217" s="35"/>
      <c r="AD217" s="35"/>
      <c r="AE217" s="35"/>
      <c r="AR217" s="200" t="s">
        <v>299</v>
      </c>
      <c r="AT217" s="200" t="s">
        <v>294</v>
      </c>
      <c r="AU217" s="200" t="s">
        <v>120</v>
      </c>
      <c r="AY217" s="18" t="s">
        <v>292</v>
      </c>
      <c r="BE217" s="201">
        <f t="shared" si="44"/>
        <v>0</v>
      </c>
      <c r="BF217" s="201">
        <f t="shared" si="45"/>
        <v>0</v>
      </c>
      <c r="BG217" s="201">
        <f t="shared" si="46"/>
        <v>0</v>
      </c>
      <c r="BH217" s="201">
        <f t="shared" si="47"/>
        <v>0</v>
      </c>
      <c r="BI217" s="201">
        <f t="shared" si="48"/>
        <v>0</v>
      </c>
      <c r="BJ217" s="18" t="s">
        <v>120</v>
      </c>
      <c r="BK217" s="201">
        <f t="shared" si="49"/>
        <v>0</v>
      </c>
      <c r="BL217" s="18" t="s">
        <v>299</v>
      </c>
      <c r="BM217" s="200" t="s">
        <v>3974</v>
      </c>
    </row>
    <row r="218" spans="1:65" s="2" customFormat="1" ht="49.15" customHeight="1">
      <c r="A218" s="35"/>
      <c r="B218" s="36"/>
      <c r="C218" s="189" t="s">
        <v>957</v>
      </c>
      <c r="D218" s="189" t="s">
        <v>294</v>
      </c>
      <c r="E218" s="190" t="s">
        <v>3237</v>
      </c>
      <c r="F218" s="191" t="s">
        <v>3975</v>
      </c>
      <c r="G218" s="192" t="s">
        <v>3216</v>
      </c>
      <c r="H218" s="193">
        <v>4</v>
      </c>
      <c r="I218" s="194"/>
      <c r="J218" s="195">
        <f t="shared" si="40"/>
        <v>0</v>
      </c>
      <c r="K218" s="191" t="s">
        <v>1</v>
      </c>
      <c r="L218" s="40"/>
      <c r="M218" s="196" t="s">
        <v>1</v>
      </c>
      <c r="N218" s="197" t="s">
        <v>43</v>
      </c>
      <c r="O218" s="72"/>
      <c r="P218" s="198">
        <f t="shared" si="41"/>
        <v>0</v>
      </c>
      <c r="Q218" s="198">
        <v>0</v>
      </c>
      <c r="R218" s="198">
        <f t="shared" si="42"/>
        <v>0</v>
      </c>
      <c r="S218" s="198">
        <v>0</v>
      </c>
      <c r="T218" s="199">
        <f t="shared" si="43"/>
        <v>0</v>
      </c>
      <c r="U218" s="35"/>
      <c r="V218" s="35"/>
      <c r="W218" s="35"/>
      <c r="X218" s="35"/>
      <c r="Y218" s="35"/>
      <c r="Z218" s="35"/>
      <c r="AA218" s="35"/>
      <c r="AB218" s="35"/>
      <c r="AC218" s="35"/>
      <c r="AD218" s="35"/>
      <c r="AE218" s="35"/>
      <c r="AR218" s="200" t="s">
        <v>299</v>
      </c>
      <c r="AT218" s="200" t="s">
        <v>294</v>
      </c>
      <c r="AU218" s="200" t="s">
        <v>120</v>
      </c>
      <c r="AY218" s="18" t="s">
        <v>292</v>
      </c>
      <c r="BE218" s="201">
        <f t="shared" si="44"/>
        <v>0</v>
      </c>
      <c r="BF218" s="201">
        <f t="shared" si="45"/>
        <v>0</v>
      </c>
      <c r="BG218" s="201">
        <f t="shared" si="46"/>
        <v>0</v>
      </c>
      <c r="BH218" s="201">
        <f t="shared" si="47"/>
        <v>0</v>
      </c>
      <c r="BI218" s="201">
        <f t="shared" si="48"/>
        <v>0</v>
      </c>
      <c r="BJ218" s="18" t="s">
        <v>120</v>
      </c>
      <c r="BK218" s="201">
        <f t="shared" si="49"/>
        <v>0</v>
      </c>
      <c r="BL218" s="18" t="s">
        <v>299</v>
      </c>
      <c r="BM218" s="200" t="s">
        <v>3976</v>
      </c>
    </row>
    <row r="219" spans="1:65" s="2" customFormat="1" ht="62.65" customHeight="1">
      <c r="A219" s="35"/>
      <c r="B219" s="36"/>
      <c r="C219" s="189" t="s">
        <v>962</v>
      </c>
      <c r="D219" s="189" t="s">
        <v>294</v>
      </c>
      <c r="E219" s="190" t="s">
        <v>3977</v>
      </c>
      <c r="F219" s="191" t="s">
        <v>3978</v>
      </c>
      <c r="G219" s="192" t="s">
        <v>3216</v>
      </c>
      <c r="H219" s="193">
        <v>59</v>
      </c>
      <c r="I219" s="194"/>
      <c r="J219" s="195">
        <f t="shared" si="40"/>
        <v>0</v>
      </c>
      <c r="K219" s="191" t="s">
        <v>1</v>
      </c>
      <c r="L219" s="40"/>
      <c r="M219" s="196" t="s">
        <v>1</v>
      </c>
      <c r="N219" s="197" t="s">
        <v>43</v>
      </c>
      <c r="O219" s="72"/>
      <c r="P219" s="198">
        <f t="shared" si="41"/>
        <v>0</v>
      </c>
      <c r="Q219" s="198">
        <v>0</v>
      </c>
      <c r="R219" s="198">
        <f t="shared" si="42"/>
        <v>0</v>
      </c>
      <c r="S219" s="198">
        <v>0</v>
      </c>
      <c r="T219" s="199">
        <f t="shared" si="43"/>
        <v>0</v>
      </c>
      <c r="U219" s="35"/>
      <c r="V219" s="35"/>
      <c r="W219" s="35"/>
      <c r="X219" s="35"/>
      <c r="Y219" s="35"/>
      <c r="Z219" s="35"/>
      <c r="AA219" s="35"/>
      <c r="AB219" s="35"/>
      <c r="AC219" s="35"/>
      <c r="AD219" s="35"/>
      <c r="AE219" s="35"/>
      <c r="AR219" s="200" t="s">
        <v>299</v>
      </c>
      <c r="AT219" s="200" t="s">
        <v>294</v>
      </c>
      <c r="AU219" s="200" t="s">
        <v>120</v>
      </c>
      <c r="AY219" s="18" t="s">
        <v>292</v>
      </c>
      <c r="BE219" s="201">
        <f t="shared" si="44"/>
        <v>0</v>
      </c>
      <c r="BF219" s="201">
        <f t="shared" si="45"/>
        <v>0</v>
      </c>
      <c r="BG219" s="201">
        <f t="shared" si="46"/>
        <v>0</v>
      </c>
      <c r="BH219" s="201">
        <f t="shared" si="47"/>
        <v>0</v>
      </c>
      <c r="BI219" s="201">
        <f t="shared" si="48"/>
        <v>0</v>
      </c>
      <c r="BJ219" s="18" t="s">
        <v>120</v>
      </c>
      <c r="BK219" s="201">
        <f t="shared" si="49"/>
        <v>0</v>
      </c>
      <c r="BL219" s="18" t="s">
        <v>299</v>
      </c>
      <c r="BM219" s="200" t="s">
        <v>3979</v>
      </c>
    </row>
    <row r="220" spans="1:65" s="2" customFormat="1" ht="44.25" customHeight="1">
      <c r="A220" s="35"/>
      <c r="B220" s="36"/>
      <c r="C220" s="189" t="s">
        <v>966</v>
      </c>
      <c r="D220" s="189" t="s">
        <v>294</v>
      </c>
      <c r="E220" s="190" t="s">
        <v>3980</v>
      </c>
      <c r="F220" s="191" t="s">
        <v>3981</v>
      </c>
      <c r="G220" s="192" t="s">
        <v>3216</v>
      </c>
      <c r="H220" s="193">
        <v>44</v>
      </c>
      <c r="I220" s="194"/>
      <c r="J220" s="195">
        <f t="shared" si="40"/>
        <v>0</v>
      </c>
      <c r="K220" s="191" t="s">
        <v>1</v>
      </c>
      <c r="L220" s="40"/>
      <c r="M220" s="196" t="s">
        <v>1</v>
      </c>
      <c r="N220" s="197" t="s">
        <v>43</v>
      </c>
      <c r="O220" s="72"/>
      <c r="P220" s="198">
        <f t="shared" si="41"/>
        <v>0</v>
      </c>
      <c r="Q220" s="198">
        <v>0</v>
      </c>
      <c r="R220" s="198">
        <f t="shared" si="42"/>
        <v>0</v>
      </c>
      <c r="S220" s="198">
        <v>0</v>
      </c>
      <c r="T220" s="199">
        <f t="shared" si="43"/>
        <v>0</v>
      </c>
      <c r="U220" s="35"/>
      <c r="V220" s="35"/>
      <c r="W220" s="35"/>
      <c r="X220" s="35"/>
      <c r="Y220" s="35"/>
      <c r="Z220" s="35"/>
      <c r="AA220" s="35"/>
      <c r="AB220" s="35"/>
      <c r="AC220" s="35"/>
      <c r="AD220" s="35"/>
      <c r="AE220" s="35"/>
      <c r="AR220" s="200" t="s">
        <v>299</v>
      </c>
      <c r="AT220" s="200" t="s">
        <v>294</v>
      </c>
      <c r="AU220" s="200" t="s">
        <v>120</v>
      </c>
      <c r="AY220" s="18" t="s">
        <v>292</v>
      </c>
      <c r="BE220" s="201">
        <f t="shared" si="44"/>
        <v>0</v>
      </c>
      <c r="BF220" s="201">
        <f t="shared" si="45"/>
        <v>0</v>
      </c>
      <c r="BG220" s="201">
        <f t="shared" si="46"/>
        <v>0</v>
      </c>
      <c r="BH220" s="201">
        <f t="shared" si="47"/>
        <v>0</v>
      </c>
      <c r="BI220" s="201">
        <f t="shared" si="48"/>
        <v>0</v>
      </c>
      <c r="BJ220" s="18" t="s">
        <v>120</v>
      </c>
      <c r="BK220" s="201">
        <f t="shared" si="49"/>
        <v>0</v>
      </c>
      <c r="BL220" s="18" t="s">
        <v>299</v>
      </c>
      <c r="BM220" s="200" t="s">
        <v>3982</v>
      </c>
    </row>
    <row r="221" spans="1:65" s="2" customFormat="1" ht="44.25" customHeight="1">
      <c r="A221" s="35"/>
      <c r="B221" s="36"/>
      <c r="C221" s="189" t="s">
        <v>970</v>
      </c>
      <c r="D221" s="189" t="s">
        <v>294</v>
      </c>
      <c r="E221" s="190" t="s">
        <v>3983</v>
      </c>
      <c r="F221" s="191" t="s">
        <v>3984</v>
      </c>
      <c r="G221" s="192" t="s">
        <v>3216</v>
      </c>
      <c r="H221" s="193">
        <v>114</v>
      </c>
      <c r="I221" s="194"/>
      <c r="J221" s="195">
        <f t="shared" si="40"/>
        <v>0</v>
      </c>
      <c r="K221" s="191" t="s">
        <v>1</v>
      </c>
      <c r="L221" s="40"/>
      <c r="M221" s="196" t="s">
        <v>1</v>
      </c>
      <c r="N221" s="197" t="s">
        <v>43</v>
      </c>
      <c r="O221" s="72"/>
      <c r="P221" s="198">
        <f t="shared" si="41"/>
        <v>0</v>
      </c>
      <c r="Q221" s="198">
        <v>0</v>
      </c>
      <c r="R221" s="198">
        <f t="shared" si="42"/>
        <v>0</v>
      </c>
      <c r="S221" s="198">
        <v>0</v>
      </c>
      <c r="T221" s="199">
        <f t="shared" si="43"/>
        <v>0</v>
      </c>
      <c r="U221" s="35"/>
      <c r="V221" s="35"/>
      <c r="W221" s="35"/>
      <c r="X221" s="35"/>
      <c r="Y221" s="35"/>
      <c r="Z221" s="35"/>
      <c r="AA221" s="35"/>
      <c r="AB221" s="35"/>
      <c r="AC221" s="35"/>
      <c r="AD221" s="35"/>
      <c r="AE221" s="35"/>
      <c r="AR221" s="200" t="s">
        <v>299</v>
      </c>
      <c r="AT221" s="200" t="s">
        <v>294</v>
      </c>
      <c r="AU221" s="200" t="s">
        <v>120</v>
      </c>
      <c r="AY221" s="18" t="s">
        <v>292</v>
      </c>
      <c r="BE221" s="201">
        <f t="shared" si="44"/>
        <v>0</v>
      </c>
      <c r="BF221" s="201">
        <f t="shared" si="45"/>
        <v>0</v>
      </c>
      <c r="BG221" s="201">
        <f t="shared" si="46"/>
        <v>0</v>
      </c>
      <c r="BH221" s="201">
        <f t="shared" si="47"/>
        <v>0</v>
      </c>
      <c r="BI221" s="201">
        <f t="shared" si="48"/>
        <v>0</v>
      </c>
      <c r="BJ221" s="18" t="s">
        <v>120</v>
      </c>
      <c r="BK221" s="201">
        <f t="shared" si="49"/>
        <v>0</v>
      </c>
      <c r="BL221" s="18" t="s">
        <v>299</v>
      </c>
      <c r="BM221" s="200" t="s">
        <v>3985</v>
      </c>
    </row>
    <row r="222" spans="1:65" s="2" customFormat="1" ht="33" customHeight="1">
      <c r="A222" s="35"/>
      <c r="B222" s="36"/>
      <c r="C222" s="189" t="s">
        <v>975</v>
      </c>
      <c r="D222" s="189" t="s">
        <v>294</v>
      </c>
      <c r="E222" s="190" t="s">
        <v>3986</v>
      </c>
      <c r="F222" s="191" t="s">
        <v>3987</v>
      </c>
      <c r="G222" s="192" t="s">
        <v>3216</v>
      </c>
      <c r="H222" s="193">
        <v>72</v>
      </c>
      <c r="I222" s="194"/>
      <c r="J222" s="195">
        <f t="shared" si="40"/>
        <v>0</v>
      </c>
      <c r="K222" s="191" t="s">
        <v>1</v>
      </c>
      <c r="L222" s="40"/>
      <c r="M222" s="196" t="s">
        <v>1</v>
      </c>
      <c r="N222" s="197" t="s">
        <v>43</v>
      </c>
      <c r="O222" s="72"/>
      <c r="P222" s="198">
        <f t="shared" si="41"/>
        <v>0</v>
      </c>
      <c r="Q222" s="198">
        <v>0</v>
      </c>
      <c r="R222" s="198">
        <f t="shared" si="42"/>
        <v>0</v>
      </c>
      <c r="S222" s="198">
        <v>0</v>
      </c>
      <c r="T222" s="199">
        <f t="shared" si="43"/>
        <v>0</v>
      </c>
      <c r="U222" s="35"/>
      <c r="V222" s="35"/>
      <c r="W222" s="35"/>
      <c r="X222" s="35"/>
      <c r="Y222" s="35"/>
      <c r="Z222" s="35"/>
      <c r="AA222" s="35"/>
      <c r="AB222" s="35"/>
      <c r="AC222" s="35"/>
      <c r="AD222" s="35"/>
      <c r="AE222" s="35"/>
      <c r="AR222" s="200" t="s">
        <v>299</v>
      </c>
      <c r="AT222" s="200" t="s">
        <v>294</v>
      </c>
      <c r="AU222" s="200" t="s">
        <v>120</v>
      </c>
      <c r="AY222" s="18" t="s">
        <v>292</v>
      </c>
      <c r="BE222" s="201">
        <f t="shared" si="44"/>
        <v>0</v>
      </c>
      <c r="BF222" s="201">
        <f t="shared" si="45"/>
        <v>0</v>
      </c>
      <c r="BG222" s="201">
        <f t="shared" si="46"/>
        <v>0</v>
      </c>
      <c r="BH222" s="201">
        <f t="shared" si="47"/>
        <v>0</v>
      </c>
      <c r="BI222" s="201">
        <f t="shared" si="48"/>
        <v>0</v>
      </c>
      <c r="BJ222" s="18" t="s">
        <v>120</v>
      </c>
      <c r="BK222" s="201">
        <f t="shared" si="49"/>
        <v>0</v>
      </c>
      <c r="BL222" s="18" t="s">
        <v>299</v>
      </c>
      <c r="BM222" s="200" t="s">
        <v>3988</v>
      </c>
    </row>
    <row r="223" spans="1:65" s="2" customFormat="1" ht="66.75" customHeight="1">
      <c r="A223" s="35"/>
      <c r="B223" s="36"/>
      <c r="C223" s="189" t="s">
        <v>979</v>
      </c>
      <c r="D223" s="189" t="s">
        <v>294</v>
      </c>
      <c r="E223" s="190" t="s">
        <v>3989</v>
      </c>
      <c r="F223" s="191" t="s">
        <v>3990</v>
      </c>
      <c r="G223" s="192" t="s">
        <v>3216</v>
      </c>
      <c r="H223" s="193">
        <v>51</v>
      </c>
      <c r="I223" s="194"/>
      <c r="J223" s="195">
        <f t="shared" si="40"/>
        <v>0</v>
      </c>
      <c r="K223" s="191" t="s">
        <v>1</v>
      </c>
      <c r="L223" s="40"/>
      <c r="M223" s="196" t="s">
        <v>1</v>
      </c>
      <c r="N223" s="197" t="s">
        <v>43</v>
      </c>
      <c r="O223" s="72"/>
      <c r="P223" s="198">
        <f t="shared" si="41"/>
        <v>0</v>
      </c>
      <c r="Q223" s="198">
        <v>0</v>
      </c>
      <c r="R223" s="198">
        <f t="shared" si="42"/>
        <v>0</v>
      </c>
      <c r="S223" s="198">
        <v>0</v>
      </c>
      <c r="T223" s="199">
        <f t="shared" si="43"/>
        <v>0</v>
      </c>
      <c r="U223" s="35"/>
      <c r="V223" s="35"/>
      <c r="W223" s="35"/>
      <c r="X223" s="35"/>
      <c r="Y223" s="35"/>
      <c r="Z223" s="35"/>
      <c r="AA223" s="35"/>
      <c r="AB223" s="35"/>
      <c r="AC223" s="35"/>
      <c r="AD223" s="35"/>
      <c r="AE223" s="35"/>
      <c r="AR223" s="200" t="s">
        <v>299</v>
      </c>
      <c r="AT223" s="200" t="s">
        <v>294</v>
      </c>
      <c r="AU223" s="200" t="s">
        <v>120</v>
      </c>
      <c r="AY223" s="18" t="s">
        <v>292</v>
      </c>
      <c r="BE223" s="201">
        <f t="shared" si="44"/>
        <v>0</v>
      </c>
      <c r="BF223" s="201">
        <f t="shared" si="45"/>
        <v>0</v>
      </c>
      <c r="BG223" s="201">
        <f t="shared" si="46"/>
        <v>0</v>
      </c>
      <c r="BH223" s="201">
        <f t="shared" si="47"/>
        <v>0</v>
      </c>
      <c r="BI223" s="201">
        <f t="shared" si="48"/>
        <v>0</v>
      </c>
      <c r="BJ223" s="18" t="s">
        <v>120</v>
      </c>
      <c r="BK223" s="201">
        <f t="shared" si="49"/>
        <v>0</v>
      </c>
      <c r="BL223" s="18" t="s">
        <v>299</v>
      </c>
      <c r="BM223" s="200" t="s">
        <v>3991</v>
      </c>
    </row>
    <row r="224" spans="1:65" s="2" customFormat="1" ht="66.75" customHeight="1">
      <c r="A224" s="35"/>
      <c r="B224" s="36"/>
      <c r="C224" s="189" t="s">
        <v>984</v>
      </c>
      <c r="D224" s="189" t="s">
        <v>294</v>
      </c>
      <c r="E224" s="190" t="s">
        <v>3992</v>
      </c>
      <c r="F224" s="191" t="s">
        <v>3993</v>
      </c>
      <c r="G224" s="192" t="s">
        <v>3216</v>
      </c>
      <c r="H224" s="193">
        <v>27</v>
      </c>
      <c r="I224" s="194"/>
      <c r="J224" s="195">
        <f t="shared" si="40"/>
        <v>0</v>
      </c>
      <c r="K224" s="191" t="s">
        <v>1</v>
      </c>
      <c r="L224" s="40"/>
      <c r="M224" s="196" t="s">
        <v>1</v>
      </c>
      <c r="N224" s="197" t="s">
        <v>43</v>
      </c>
      <c r="O224" s="72"/>
      <c r="P224" s="198">
        <f t="shared" si="41"/>
        <v>0</v>
      </c>
      <c r="Q224" s="198">
        <v>0</v>
      </c>
      <c r="R224" s="198">
        <f t="shared" si="42"/>
        <v>0</v>
      </c>
      <c r="S224" s="198">
        <v>0</v>
      </c>
      <c r="T224" s="199">
        <f t="shared" si="43"/>
        <v>0</v>
      </c>
      <c r="U224" s="35"/>
      <c r="V224" s="35"/>
      <c r="W224" s="35"/>
      <c r="X224" s="35"/>
      <c r="Y224" s="35"/>
      <c r="Z224" s="35"/>
      <c r="AA224" s="35"/>
      <c r="AB224" s="35"/>
      <c r="AC224" s="35"/>
      <c r="AD224" s="35"/>
      <c r="AE224" s="35"/>
      <c r="AR224" s="200" t="s">
        <v>299</v>
      </c>
      <c r="AT224" s="200" t="s">
        <v>294</v>
      </c>
      <c r="AU224" s="200" t="s">
        <v>120</v>
      </c>
      <c r="AY224" s="18" t="s">
        <v>292</v>
      </c>
      <c r="BE224" s="201">
        <f t="shared" si="44"/>
        <v>0</v>
      </c>
      <c r="BF224" s="201">
        <f t="shared" si="45"/>
        <v>0</v>
      </c>
      <c r="BG224" s="201">
        <f t="shared" si="46"/>
        <v>0</v>
      </c>
      <c r="BH224" s="201">
        <f t="shared" si="47"/>
        <v>0</v>
      </c>
      <c r="BI224" s="201">
        <f t="shared" si="48"/>
        <v>0</v>
      </c>
      <c r="BJ224" s="18" t="s">
        <v>120</v>
      </c>
      <c r="BK224" s="201">
        <f t="shared" si="49"/>
        <v>0</v>
      </c>
      <c r="BL224" s="18" t="s">
        <v>299</v>
      </c>
      <c r="BM224" s="200" t="s">
        <v>3994</v>
      </c>
    </row>
    <row r="225" spans="1:65" s="2" customFormat="1" ht="55.5" customHeight="1">
      <c r="A225" s="35"/>
      <c r="B225" s="36"/>
      <c r="C225" s="189" t="s">
        <v>989</v>
      </c>
      <c r="D225" s="189" t="s">
        <v>294</v>
      </c>
      <c r="E225" s="190" t="s">
        <v>3995</v>
      </c>
      <c r="F225" s="191" t="s">
        <v>3996</v>
      </c>
      <c r="G225" s="192" t="s">
        <v>3216</v>
      </c>
      <c r="H225" s="193">
        <v>10</v>
      </c>
      <c r="I225" s="194"/>
      <c r="J225" s="195">
        <f t="shared" si="40"/>
        <v>0</v>
      </c>
      <c r="K225" s="191" t="s">
        <v>1</v>
      </c>
      <c r="L225" s="40"/>
      <c r="M225" s="196" t="s">
        <v>1</v>
      </c>
      <c r="N225" s="197" t="s">
        <v>43</v>
      </c>
      <c r="O225" s="72"/>
      <c r="P225" s="198">
        <f t="shared" si="41"/>
        <v>0</v>
      </c>
      <c r="Q225" s="198">
        <v>0</v>
      </c>
      <c r="R225" s="198">
        <f t="shared" si="42"/>
        <v>0</v>
      </c>
      <c r="S225" s="198">
        <v>0</v>
      </c>
      <c r="T225" s="199">
        <f t="shared" si="43"/>
        <v>0</v>
      </c>
      <c r="U225" s="35"/>
      <c r="V225" s="35"/>
      <c r="W225" s="35"/>
      <c r="X225" s="35"/>
      <c r="Y225" s="35"/>
      <c r="Z225" s="35"/>
      <c r="AA225" s="35"/>
      <c r="AB225" s="35"/>
      <c r="AC225" s="35"/>
      <c r="AD225" s="35"/>
      <c r="AE225" s="35"/>
      <c r="AR225" s="200" t="s">
        <v>299</v>
      </c>
      <c r="AT225" s="200" t="s">
        <v>294</v>
      </c>
      <c r="AU225" s="200" t="s">
        <v>120</v>
      </c>
      <c r="AY225" s="18" t="s">
        <v>292</v>
      </c>
      <c r="BE225" s="201">
        <f t="shared" si="44"/>
        <v>0</v>
      </c>
      <c r="BF225" s="201">
        <f t="shared" si="45"/>
        <v>0</v>
      </c>
      <c r="BG225" s="201">
        <f t="shared" si="46"/>
        <v>0</v>
      </c>
      <c r="BH225" s="201">
        <f t="shared" si="47"/>
        <v>0</v>
      </c>
      <c r="BI225" s="201">
        <f t="shared" si="48"/>
        <v>0</v>
      </c>
      <c r="BJ225" s="18" t="s">
        <v>120</v>
      </c>
      <c r="BK225" s="201">
        <f t="shared" si="49"/>
        <v>0</v>
      </c>
      <c r="BL225" s="18" t="s">
        <v>299</v>
      </c>
      <c r="BM225" s="200" t="s">
        <v>3997</v>
      </c>
    </row>
    <row r="226" spans="1:65" s="2" customFormat="1" ht="66.75" customHeight="1">
      <c r="A226" s="35"/>
      <c r="B226" s="36"/>
      <c r="C226" s="189" t="s">
        <v>1157</v>
      </c>
      <c r="D226" s="189" t="s">
        <v>294</v>
      </c>
      <c r="E226" s="190" t="s">
        <v>3998</v>
      </c>
      <c r="F226" s="191" t="s">
        <v>3999</v>
      </c>
      <c r="G226" s="192" t="s">
        <v>3216</v>
      </c>
      <c r="H226" s="193">
        <v>38</v>
      </c>
      <c r="I226" s="194"/>
      <c r="J226" s="195">
        <f t="shared" si="40"/>
        <v>0</v>
      </c>
      <c r="K226" s="191" t="s">
        <v>1</v>
      </c>
      <c r="L226" s="40"/>
      <c r="M226" s="196" t="s">
        <v>1</v>
      </c>
      <c r="N226" s="197" t="s">
        <v>43</v>
      </c>
      <c r="O226" s="72"/>
      <c r="P226" s="198">
        <f t="shared" si="41"/>
        <v>0</v>
      </c>
      <c r="Q226" s="198">
        <v>0</v>
      </c>
      <c r="R226" s="198">
        <f t="shared" si="42"/>
        <v>0</v>
      </c>
      <c r="S226" s="198">
        <v>0</v>
      </c>
      <c r="T226" s="199">
        <f t="shared" si="43"/>
        <v>0</v>
      </c>
      <c r="U226" s="35"/>
      <c r="V226" s="35"/>
      <c r="W226" s="35"/>
      <c r="X226" s="35"/>
      <c r="Y226" s="35"/>
      <c r="Z226" s="35"/>
      <c r="AA226" s="35"/>
      <c r="AB226" s="35"/>
      <c r="AC226" s="35"/>
      <c r="AD226" s="35"/>
      <c r="AE226" s="35"/>
      <c r="AR226" s="200" t="s">
        <v>299</v>
      </c>
      <c r="AT226" s="200" t="s">
        <v>294</v>
      </c>
      <c r="AU226" s="200" t="s">
        <v>120</v>
      </c>
      <c r="AY226" s="18" t="s">
        <v>292</v>
      </c>
      <c r="BE226" s="201">
        <f t="shared" si="44"/>
        <v>0</v>
      </c>
      <c r="BF226" s="201">
        <f t="shared" si="45"/>
        <v>0</v>
      </c>
      <c r="BG226" s="201">
        <f t="shared" si="46"/>
        <v>0</v>
      </c>
      <c r="BH226" s="201">
        <f t="shared" si="47"/>
        <v>0</v>
      </c>
      <c r="BI226" s="201">
        <f t="shared" si="48"/>
        <v>0</v>
      </c>
      <c r="BJ226" s="18" t="s">
        <v>120</v>
      </c>
      <c r="BK226" s="201">
        <f t="shared" si="49"/>
        <v>0</v>
      </c>
      <c r="BL226" s="18" t="s">
        <v>299</v>
      </c>
      <c r="BM226" s="200" t="s">
        <v>4000</v>
      </c>
    </row>
    <row r="227" spans="1:65" s="2" customFormat="1" ht="78" customHeight="1">
      <c r="A227" s="35"/>
      <c r="B227" s="36"/>
      <c r="C227" s="189" t="s">
        <v>530</v>
      </c>
      <c r="D227" s="189" t="s">
        <v>294</v>
      </c>
      <c r="E227" s="190" t="s">
        <v>4001</v>
      </c>
      <c r="F227" s="191" t="s">
        <v>4002</v>
      </c>
      <c r="G227" s="192" t="s">
        <v>3216</v>
      </c>
      <c r="H227" s="193">
        <v>49</v>
      </c>
      <c r="I227" s="194"/>
      <c r="J227" s="195">
        <f t="shared" si="40"/>
        <v>0</v>
      </c>
      <c r="K227" s="191" t="s">
        <v>1</v>
      </c>
      <c r="L227" s="40"/>
      <c r="M227" s="196" t="s">
        <v>1</v>
      </c>
      <c r="N227" s="197" t="s">
        <v>43</v>
      </c>
      <c r="O227" s="72"/>
      <c r="P227" s="198">
        <f t="shared" si="41"/>
        <v>0</v>
      </c>
      <c r="Q227" s="198">
        <v>0</v>
      </c>
      <c r="R227" s="198">
        <f t="shared" si="42"/>
        <v>0</v>
      </c>
      <c r="S227" s="198">
        <v>0</v>
      </c>
      <c r="T227" s="199">
        <f t="shared" si="43"/>
        <v>0</v>
      </c>
      <c r="U227" s="35"/>
      <c r="V227" s="35"/>
      <c r="W227" s="35"/>
      <c r="X227" s="35"/>
      <c r="Y227" s="35"/>
      <c r="Z227" s="35"/>
      <c r="AA227" s="35"/>
      <c r="AB227" s="35"/>
      <c r="AC227" s="35"/>
      <c r="AD227" s="35"/>
      <c r="AE227" s="35"/>
      <c r="AR227" s="200" t="s">
        <v>299</v>
      </c>
      <c r="AT227" s="200" t="s">
        <v>294</v>
      </c>
      <c r="AU227" s="200" t="s">
        <v>120</v>
      </c>
      <c r="AY227" s="18" t="s">
        <v>292</v>
      </c>
      <c r="BE227" s="201">
        <f t="shared" si="44"/>
        <v>0</v>
      </c>
      <c r="BF227" s="201">
        <f t="shared" si="45"/>
        <v>0</v>
      </c>
      <c r="BG227" s="201">
        <f t="shared" si="46"/>
        <v>0</v>
      </c>
      <c r="BH227" s="201">
        <f t="shared" si="47"/>
        <v>0</v>
      </c>
      <c r="BI227" s="201">
        <f t="shared" si="48"/>
        <v>0</v>
      </c>
      <c r="BJ227" s="18" t="s">
        <v>120</v>
      </c>
      <c r="BK227" s="201">
        <f t="shared" si="49"/>
        <v>0</v>
      </c>
      <c r="BL227" s="18" t="s">
        <v>299</v>
      </c>
      <c r="BM227" s="200" t="s">
        <v>4003</v>
      </c>
    </row>
    <row r="228" spans="1:65" s="2" customFormat="1" ht="66.75" customHeight="1">
      <c r="A228" s="35"/>
      <c r="B228" s="36"/>
      <c r="C228" s="189" t="s">
        <v>1178</v>
      </c>
      <c r="D228" s="189" t="s">
        <v>294</v>
      </c>
      <c r="E228" s="190" t="s">
        <v>4004</v>
      </c>
      <c r="F228" s="191" t="s">
        <v>4005</v>
      </c>
      <c r="G228" s="192" t="s">
        <v>3216</v>
      </c>
      <c r="H228" s="193">
        <v>25</v>
      </c>
      <c r="I228" s="194"/>
      <c r="J228" s="195">
        <f t="shared" si="40"/>
        <v>0</v>
      </c>
      <c r="K228" s="191" t="s">
        <v>1</v>
      </c>
      <c r="L228" s="40"/>
      <c r="M228" s="196" t="s">
        <v>1</v>
      </c>
      <c r="N228" s="197" t="s">
        <v>43</v>
      </c>
      <c r="O228" s="72"/>
      <c r="P228" s="198">
        <f t="shared" si="41"/>
        <v>0</v>
      </c>
      <c r="Q228" s="198">
        <v>0</v>
      </c>
      <c r="R228" s="198">
        <f t="shared" si="42"/>
        <v>0</v>
      </c>
      <c r="S228" s="198">
        <v>0</v>
      </c>
      <c r="T228" s="199">
        <f t="shared" si="43"/>
        <v>0</v>
      </c>
      <c r="U228" s="35"/>
      <c r="V228" s="35"/>
      <c r="W228" s="35"/>
      <c r="X228" s="35"/>
      <c r="Y228" s="35"/>
      <c r="Z228" s="35"/>
      <c r="AA228" s="35"/>
      <c r="AB228" s="35"/>
      <c r="AC228" s="35"/>
      <c r="AD228" s="35"/>
      <c r="AE228" s="35"/>
      <c r="AR228" s="200" t="s">
        <v>299</v>
      </c>
      <c r="AT228" s="200" t="s">
        <v>294</v>
      </c>
      <c r="AU228" s="200" t="s">
        <v>120</v>
      </c>
      <c r="AY228" s="18" t="s">
        <v>292</v>
      </c>
      <c r="BE228" s="201">
        <f t="shared" si="44"/>
        <v>0</v>
      </c>
      <c r="BF228" s="201">
        <f t="shared" si="45"/>
        <v>0</v>
      </c>
      <c r="BG228" s="201">
        <f t="shared" si="46"/>
        <v>0</v>
      </c>
      <c r="BH228" s="201">
        <f t="shared" si="47"/>
        <v>0</v>
      </c>
      <c r="BI228" s="201">
        <f t="shared" si="48"/>
        <v>0</v>
      </c>
      <c r="BJ228" s="18" t="s">
        <v>120</v>
      </c>
      <c r="BK228" s="201">
        <f t="shared" si="49"/>
        <v>0</v>
      </c>
      <c r="BL228" s="18" t="s">
        <v>299</v>
      </c>
      <c r="BM228" s="200" t="s">
        <v>4006</v>
      </c>
    </row>
    <row r="229" spans="1:65" s="2" customFormat="1" ht="49.15" customHeight="1">
      <c r="A229" s="35"/>
      <c r="B229" s="36"/>
      <c r="C229" s="189" t="s">
        <v>1184</v>
      </c>
      <c r="D229" s="189" t="s">
        <v>294</v>
      </c>
      <c r="E229" s="190" t="s">
        <v>4007</v>
      </c>
      <c r="F229" s="191" t="s">
        <v>4008</v>
      </c>
      <c r="G229" s="192" t="s">
        <v>3216</v>
      </c>
      <c r="H229" s="193">
        <v>24</v>
      </c>
      <c r="I229" s="194"/>
      <c r="J229" s="195">
        <f t="shared" si="40"/>
        <v>0</v>
      </c>
      <c r="K229" s="191" t="s">
        <v>1</v>
      </c>
      <c r="L229" s="40"/>
      <c r="M229" s="196" t="s">
        <v>1</v>
      </c>
      <c r="N229" s="197" t="s">
        <v>43</v>
      </c>
      <c r="O229" s="72"/>
      <c r="P229" s="198">
        <f t="shared" si="41"/>
        <v>0</v>
      </c>
      <c r="Q229" s="198">
        <v>0</v>
      </c>
      <c r="R229" s="198">
        <f t="shared" si="42"/>
        <v>0</v>
      </c>
      <c r="S229" s="198">
        <v>0</v>
      </c>
      <c r="T229" s="199">
        <f t="shared" si="43"/>
        <v>0</v>
      </c>
      <c r="U229" s="35"/>
      <c r="V229" s="35"/>
      <c r="W229" s="35"/>
      <c r="X229" s="35"/>
      <c r="Y229" s="35"/>
      <c r="Z229" s="35"/>
      <c r="AA229" s="35"/>
      <c r="AB229" s="35"/>
      <c r="AC229" s="35"/>
      <c r="AD229" s="35"/>
      <c r="AE229" s="35"/>
      <c r="AR229" s="200" t="s">
        <v>299</v>
      </c>
      <c r="AT229" s="200" t="s">
        <v>294</v>
      </c>
      <c r="AU229" s="200" t="s">
        <v>120</v>
      </c>
      <c r="AY229" s="18" t="s">
        <v>292</v>
      </c>
      <c r="BE229" s="201">
        <f t="shared" si="44"/>
        <v>0</v>
      </c>
      <c r="BF229" s="201">
        <f t="shared" si="45"/>
        <v>0</v>
      </c>
      <c r="BG229" s="201">
        <f t="shared" si="46"/>
        <v>0</v>
      </c>
      <c r="BH229" s="201">
        <f t="shared" si="47"/>
        <v>0</v>
      </c>
      <c r="BI229" s="201">
        <f t="shared" si="48"/>
        <v>0</v>
      </c>
      <c r="BJ229" s="18" t="s">
        <v>120</v>
      </c>
      <c r="BK229" s="201">
        <f t="shared" si="49"/>
        <v>0</v>
      </c>
      <c r="BL229" s="18" t="s">
        <v>299</v>
      </c>
      <c r="BM229" s="200" t="s">
        <v>4009</v>
      </c>
    </row>
    <row r="230" spans="1:65" s="2" customFormat="1" ht="66.75" customHeight="1">
      <c r="A230" s="35"/>
      <c r="B230" s="36"/>
      <c r="C230" s="189" t="s">
        <v>1189</v>
      </c>
      <c r="D230" s="189" t="s">
        <v>294</v>
      </c>
      <c r="E230" s="190" t="s">
        <v>4010</v>
      </c>
      <c r="F230" s="191" t="s">
        <v>4011</v>
      </c>
      <c r="G230" s="192" t="s">
        <v>407</v>
      </c>
      <c r="H230" s="193">
        <v>3.71</v>
      </c>
      <c r="I230" s="194"/>
      <c r="J230" s="195">
        <f t="shared" si="40"/>
        <v>0</v>
      </c>
      <c r="K230" s="191" t="s">
        <v>1</v>
      </c>
      <c r="L230" s="40"/>
      <c r="M230" s="196" t="s">
        <v>1</v>
      </c>
      <c r="N230" s="197" t="s">
        <v>43</v>
      </c>
      <c r="O230" s="72"/>
      <c r="P230" s="198">
        <f t="shared" si="41"/>
        <v>0</v>
      </c>
      <c r="Q230" s="198">
        <v>0</v>
      </c>
      <c r="R230" s="198">
        <f t="shared" si="42"/>
        <v>0</v>
      </c>
      <c r="S230" s="198">
        <v>0</v>
      </c>
      <c r="T230" s="199">
        <f t="shared" si="43"/>
        <v>0</v>
      </c>
      <c r="U230" s="35"/>
      <c r="V230" s="35"/>
      <c r="W230" s="35"/>
      <c r="X230" s="35"/>
      <c r="Y230" s="35"/>
      <c r="Z230" s="35"/>
      <c r="AA230" s="35"/>
      <c r="AB230" s="35"/>
      <c r="AC230" s="35"/>
      <c r="AD230" s="35"/>
      <c r="AE230" s="35"/>
      <c r="AR230" s="200" t="s">
        <v>299</v>
      </c>
      <c r="AT230" s="200" t="s">
        <v>294</v>
      </c>
      <c r="AU230" s="200" t="s">
        <v>120</v>
      </c>
      <c r="AY230" s="18" t="s">
        <v>292</v>
      </c>
      <c r="BE230" s="201">
        <f t="shared" si="44"/>
        <v>0</v>
      </c>
      <c r="BF230" s="201">
        <f t="shared" si="45"/>
        <v>0</v>
      </c>
      <c r="BG230" s="201">
        <f t="shared" si="46"/>
        <v>0</v>
      </c>
      <c r="BH230" s="201">
        <f t="shared" si="47"/>
        <v>0</v>
      </c>
      <c r="BI230" s="201">
        <f t="shared" si="48"/>
        <v>0</v>
      </c>
      <c r="BJ230" s="18" t="s">
        <v>120</v>
      </c>
      <c r="BK230" s="201">
        <f t="shared" si="49"/>
        <v>0</v>
      </c>
      <c r="BL230" s="18" t="s">
        <v>299</v>
      </c>
      <c r="BM230" s="200" t="s">
        <v>4012</v>
      </c>
    </row>
    <row r="231" spans="1:65" s="2" customFormat="1" ht="37.9" customHeight="1">
      <c r="A231" s="35"/>
      <c r="B231" s="36"/>
      <c r="C231" s="189" t="s">
        <v>1194</v>
      </c>
      <c r="D231" s="189" t="s">
        <v>294</v>
      </c>
      <c r="E231" s="190" t="s">
        <v>4013</v>
      </c>
      <c r="F231" s="191" t="s">
        <v>4014</v>
      </c>
      <c r="G231" s="192" t="s">
        <v>407</v>
      </c>
      <c r="H231" s="193">
        <v>28.5</v>
      </c>
      <c r="I231" s="194"/>
      <c r="J231" s="195">
        <f t="shared" si="40"/>
        <v>0</v>
      </c>
      <c r="K231" s="191" t="s">
        <v>1</v>
      </c>
      <c r="L231" s="40"/>
      <c r="M231" s="196" t="s">
        <v>1</v>
      </c>
      <c r="N231" s="197" t="s">
        <v>43</v>
      </c>
      <c r="O231" s="72"/>
      <c r="P231" s="198">
        <f t="shared" si="41"/>
        <v>0</v>
      </c>
      <c r="Q231" s="198">
        <v>0</v>
      </c>
      <c r="R231" s="198">
        <f t="shared" si="42"/>
        <v>0</v>
      </c>
      <c r="S231" s="198">
        <v>0</v>
      </c>
      <c r="T231" s="199">
        <f t="shared" si="43"/>
        <v>0</v>
      </c>
      <c r="U231" s="35"/>
      <c r="V231" s="35"/>
      <c r="W231" s="35"/>
      <c r="X231" s="35"/>
      <c r="Y231" s="35"/>
      <c r="Z231" s="35"/>
      <c r="AA231" s="35"/>
      <c r="AB231" s="35"/>
      <c r="AC231" s="35"/>
      <c r="AD231" s="35"/>
      <c r="AE231" s="35"/>
      <c r="AR231" s="200" t="s">
        <v>299</v>
      </c>
      <c r="AT231" s="200" t="s">
        <v>294</v>
      </c>
      <c r="AU231" s="200" t="s">
        <v>120</v>
      </c>
      <c r="AY231" s="18" t="s">
        <v>292</v>
      </c>
      <c r="BE231" s="201">
        <f t="shared" si="44"/>
        <v>0</v>
      </c>
      <c r="BF231" s="201">
        <f t="shared" si="45"/>
        <v>0</v>
      </c>
      <c r="BG231" s="201">
        <f t="shared" si="46"/>
        <v>0</v>
      </c>
      <c r="BH231" s="201">
        <f t="shared" si="47"/>
        <v>0</v>
      </c>
      <c r="BI231" s="201">
        <f t="shared" si="48"/>
        <v>0</v>
      </c>
      <c r="BJ231" s="18" t="s">
        <v>120</v>
      </c>
      <c r="BK231" s="201">
        <f t="shared" si="49"/>
        <v>0</v>
      </c>
      <c r="BL231" s="18" t="s">
        <v>299</v>
      </c>
      <c r="BM231" s="200" t="s">
        <v>4015</v>
      </c>
    </row>
    <row r="232" spans="1:65" s="12" customFormat="1" ht="22.9" customHeight="1">
      <c r="B232" s="173"/>
      <c r="C232" s="174"/>
      <c r="D232" s="175" t="s">
        <v>76</v>
      </c>
      <c r="E232" s="187" t="s">
        <v>4016</v>
      </c>
      <c r="F232" s="187" t="s">
        <v>4017</v>
      </c>
      <c r="G232" s="174"/>
      <c r="H232" s="174"/>
      <c r="I232" s="177"/>
      <c r="J232" s="188">
        <f>BK232</f>
        <v>0</v>
      </c>
      <c r="K232" s="174"/>
      <c r="L232" s="179"/>
      <c r="M232" s="180"/>
      <c r="N232" s="181"/>
      <c r="O232" s="181"/>
      <c r="P232" s="182">
        <f>SUM(P233:P234)</f>
        <v>0</v>
      </c>
      <c r="Q232" s="181"/>
      <c r="R232" s="182">
        <f>SUM(R233:R234)</f>
        <v>0</v>
      </c>
      <c r="S232" s="181"/>
      <c r="T232" s="183">
        <f>SUM(T233:T234)</f>
        <v>0</v>
      </c>
      <c r="AR232" s="184" t="s">
        <v>85</v>
      </c>
      <c r="AT232" s="185" t="s">
        <v>76</v>
      </c>
      <c r="AU232" s="185" t="s">
        <v>85</v>
      </c>
      <c r="AY232" s="184" t="s">
        <v>292</v>
      </c>
      <c r="BK232" s="186">
        <f>SUM(BK233:BK234)</f>
        <v>0</v>
      </c>
    </row>
    <row r="233" spans="1:65" s="2" customFormat="1" ht="21.75" customHeight="1">
      <c r="A233" s="35"/>
      <c r="B233" s="36"/>
      <c r="C233" s="189" t="s">
        <v>1198</v>
      </c>
      <c r="D233" s="189" t="s">
        <v>294</v>
      </c>
      <c r="E233" s="190" t="s">
        <v>4018</v>
      </c>
      <c r="F233" s="191" t="s">
        <v>4019</v>
      </c>
      <c r="G233" s="192" t="s">
        <v>3216</v>
      </c>
      <c r="H233" s="193">
        <v>53</v>
      </c>
      <c r="I233" s="194"/>
      <c r="J233" s="195">
        <f>ROUND(I233*H233,2)</f>
        <v>0</v>
      </c>
      <c r="K233" s="191" t="s">
        <v>1</v>
      </c>
      <c r="L233" s="40"/>
      <c r="M233" s="196" t="s">
        <v>1</v>
      </c>
      <c r="N233" s="197" t="s">
        <v>43</v>
      </c>
      <c r="O233" s="72"/>
      <c r="P233" s="198">
        <f>O233*H233</f>
        <v>0</v>
      </c>
      <c r="Q233" s="198">
        <v>0</v>
      </c>
      <c r="R233" s="198">
        <f>Q233*H233</f>
        <v>0</v>
      </c>
      <c r="S233" s="198">
        <v>0</v>
      </c>
      <c r="T233" s="199">
        <f>S233*H233</f>
        <v>0</v>
      </c>
      <c r="U233" s="35"/>
      <c r="V233" s="35"/>
      <c r="W233" s="35"/>
      <c r="X233" s="35"/>
      <c r="Y233" s="35"/>
      <c r="Z233" s="35"/>
      <c r="AA233" s="35"/>
      <c r="AB233" s="35"/>
      <c r="AC233" s="35"/>
      <c r="AD233" s="35"/>
      <c r="AE233" s="35"/>
      <c r="AR233" s="200" t="s">
        <v>299</v>
      </c>
      <c r="AT233" s="200" t="s">
        <v>294</v>
      </c>
      <c r="AU233" s="200" t="s">
        <v>120</v>
      </c>
      <c r="AY233" s="18" t="s">
        <v>292</v>
      </c>
      <c r="BE233" s="201">
        <f>IF(N233="základní",J233,0)</f>
        <v>0</v>
      </c>
      <c r="BF233" s="201">
        <f>IF(N233="snížená",J233,0)</f>
        <v>0</v>
      </c>
      <c r="BG233" s="201">
        <f>IF(N233="zákl. přenesená",J233,0)</f>
        <v>0</v>
      </c>
      <c r="BH233" s="201">
        <f>IF(N233="sníž. přenesená",J233,0)</f>
        <v>0</v>
      </c>
      <c r="BI233" s="201">
        <f>IF(N233="nulová",J233,0)</f>
        <v>0</v>
      </c>
      <c r="BJ233" s="18" t="s">
        <v>120</v>
      </c>
      <c r="BK233" s="201">
        <f>ROUND(I233*H233,2)</f>
        <v>0</v>
      </c>
      <c r="BL233" s="18" t="s">
        <v>299</v>
      </c>
      <c r="BM233" s="200" t="s">
        <v>4020</v>
      </c>
    </row>
    <row r="234" spans="1:65" s="2" customFormat="1" ht="16.5" customHeight="1">
      <c r="A234" s="35"/>
      <c r="B234" s="36"/>
      <c r="C234" s="189" t="s">
        <v>1204</v>
      </c>
      <c r="D234" s="189" t="s">
        <v>294</v>
      </c>
      <c r="E234" s="190" t="s">
        <v>4021</v>
      </c>
      <c r="F234" s="191" t="s">
        <v>4022</v>
      </c>
      <c r="G234" s="192" t="s">
        <v>3216</v>
      </c>
      <c r="H234" s="193">
        <v>38</v>
      </c>
      <c r="I234" s="194"/>
      <c r="J234" s="195">
        <f>ROUND(I234*H234,2)</f>
        <v>0</v>
      </c>
      <c r="K234" s="191" t="s">
        <v>1</v>
      </c>
      <c r="L234" s="40"/>
      <c r="M234" s="196" t="s">
        <v>1</v>
      </c>
      <c r="N234" s="197" t="s">
        <v>43</v>
      </c>
      <c r="O234" s="72"/>
      <c r="P234" s="198">
        <f>O234*H234</f>
        <v>0</v>
      </c>
      <c r="Q234" s="198">
        <v>0</v>
      </c>
      <c r="R234" s="198">
        <f>Q234*H234</f>
        <v>0</v>
      </c>
      <c r="S234" s="198">
        <v>0</v>
      </c>
      <c r="T234" s="199">
        <f>S234*H234</f>
        <v>0</v>
      </c>
      <c r="U234" s="35"/>
      <c r="V234" s="35"/>
      <c r="W234" s="35"/>
      <c r="X234" s="35"/>
      <c r="Y234" s="35"/>
      <c r="Z234" s="35"/>
      <c r="AA234" s="35"/>
      <c r="AB234" s="35"/>
      <c r="AC234" s="35"/>
      <c r="AD234" s="35"/>
      <c r="AE234" s="35"/>
      <c r="AR234" s="200" t="s">
        <v>299</v>
      </c>
      <c r="AT234" s="200" t="s">
        <v>294</v>
      </c>
      <c r="AU234" s="200" t="s">
        <v>120</v>
      </c>
      <c r="AY234" s="18" t="s">
        <v>292</v>
      </c>
      <c r="BE234" s="201">
        <f>IF(N234="základní",J234,0)</f>
        <v>0</v>
      </c>
      <c r="BF234" s="201">
        <f>IF(N234="snížená",J234,0)</f>
        <v>0</v>
      </c>
      <c r="BG234" s="201">
        <f>IF(N234="zákl. přenesená",J234,0)</f>
        <v>0</v>
      </c>
      <c r="BH234" s="201">
        <f>IF(N234="sníž. přenesená",J234,0)</f>
        <v>0</v>
      </c>
      <c r="BI234" s="201">
        <f>IF(N234="nulová",J234,0)</f>
        <v>0</v>
      </c>
      <c r="BJ234" s="18" t="s">
        <v>120</v>
      </c>
      <c r="BK234" s="201">
        <f>ROUND(I234*H234,2)</f>
        <v>0</v>
      </c>
      <c r="BL234" s="18" t="s">
        <v>299</v>
      </c>
      <c r="BM234" s="200" t="s">
        <v>4023</v>
      </c>
    </row>
    <row r="235" spans="1:65" s="12" customFormat="1" ht="22.9" customHeight="1">
      <c r="B235" s="173"/>
      <c r="C235" s="174"/>
      <c r="D235" s="175" t="s">
        <v>76</v>
      </c>
      <c r="E235" s="187" t="s">
        <v>4024</v>
      </c>
      <c r="F235" s="187" t="s">
        <v>4025</v>
      </c>
      <c r="G235" s="174"/>
      <c r="H235" s="174"/>
      <c r="I235" s="177"/>
      <c r="J235" s="188">
        <f>BK235</f>
        <v>0</v>
      </c>
      <c r="K235" s="174"/>
      <c r="L235" s="179"/>
      <c r="M235" s="180"/>
      <c r="N235" s="181"/>
      <c r="O235" s="181"/>
      <c r="P235" s="182">
        <f>SUM(P236:P250)</f>
        <v>0</v>
      </c>
      <c r="Q235" s="181"/>
      <c r="R235" s="182">
        <f>SUM(R236:R250)</f>
        <v>0</v>
      </c>
      <c r="S235" s="181"/>
      <c r="T235" s="183">
        <f>SUM(T236:T250)</f>
        <v>0</v>
      </c>
      <c r="AR235" s="184" t="s">
        <v>85</v>
      </c>
      <c r="AT235" s="185" t="s">
        <v>76</v>
      </c>
      <c r="AU235" s="185" t="s">
        <v>85</v>
      </c>
      <c r="AY235" s="184" t="s">
        <v>292</v>
      </c>
      <c r="BK235" s="186">
        <f>SUM(BK236:BK250)</f>
        <v>0</v>
      </c>
    </row>
    <row r="236" spans="1:65" s="2" customFormat="1" ht="24.2" customHeight="1">
      <c r="A236" s="35"/>
      <c r="B236" s="36"/>
      <c r="C236" s="189" t="s">
        <v>1235</v>
      </c>
      <c r="D236" s="189" t="s">
        <v>294</v>
      </c>
      <c r="E236" s="190" t="s">
        <v>4026</v>
      </c>
      <c r="F236" s="191" t="s">
        <v>4027</v>
      </c>
      <c r="G236" s="192" t="s">
        <v>3216</v>
      </c>
      <c r="H236" s="193">
        <v>1</v>
      </c>
      <c r="I236" s="194"/>
      <c r="J236" s="195">
        <f t="shared" ref="J236:J250" si="50">ROUND(I236*H236,2)</f>
        <v>0</v>
      </c>
      <c r="K236" s="191" t="s">
        <v>1</v>
      </c>
      <c r="L236" s="40"/>
      <c r="M236" s="196" t="s">
        <v>1</v>
      </c>
      <c r="N236" s="197" t="s">
        <v>43</v>
      </c>
      <c r="O236" s="72"/>
      <c r="P236" s="198">
        <f t="shared" ref="P236:P250" si="51">O236*H236</f>
        <v>0</v>
      </c>
      <c r="Q236" s="198">
        <v>0</v>
      </c>
      <c r="R236" s="198">
        <f t="shared" ref="R236:R250" si="52">Q236*H236</f>
        <v>0</v>
      </c>
      <c r="S236" s="198">
        <v>0</v>
      </c>
      <c r="T236" s="199">
        <f t="shared" ref="T236:T250" si="53">S236*H236</f>
        <v>0</v>
      </c>
      <c r="U236" s="35"/>
      <c r="V236" s="35"/>
      <c r="W236" s="35"/>
      <c r="X236" s="35"/>
      <c r="Y236" s="35"/>
      <c r="Z236" s="35"/>
      <c r="AA236" s="35"/>
      <c r="AB236" s="35"/>
      <c r="AC236" s="35"/>
      <c r="AD236" s="35"/>
      <c r="AE236" s="35"/>
      <c r="AR236" s="200" t="s">
        <v>299</v>
      </c>
      <c r="AT236" s="200" t="s">
        <v>294</v>
      </c>
      <c r="AU236" s="200" t="s">
        <v>120</v>
      </c>
      <c r="AY236" s="18" t="s">
        <v>292</v>
      </c>
      <c r="BE236" s="201">
        <f t="shared" ref="BE236:BE250" si="54">IF(N236="základní",J236,0)</f>
        <v>0</v>
      </c>
      <c r="BF236" s="201">
        <f t="shared" ref="BF236:BF250" si="55">IF(N236="snížená",J236,0)</f>
        <v>0</v>
      </c>
      <c r="BG236" s="201">
        <f t="shared" ref="BG236:BG250" si="56">IF(N236="zákl. přenesená",J236,0)</f>
        <v>0</v>
      </c>
      <c r="BH236" s="201">
        <f t="shared" ref="BH236:BH250" si="57">IF(N236="sníž. přenesená",J236,0)</f>
        <v>0</v>
      </c>
      <c r="BI236" s="201">
        <f t="shared" ref="BI236:BI250" si="58">IF(N236="nulová",J236,0)</f>
        <v>0</v>
      </c>
      <c r="BJ236" s="18" t="s">
        <v>120</v>
      </c>
      <c r="BK236" s="201">
        <f t="shared" ref="BK236:BK250" si="59">ROUND(I236*H236,2)</f>
        <v>0</v>
      </c>
      <c r="BL236" s="18" t="s">
        <v>299</v>
      </c>
      <c r="BM236" s="200" t="s">
        <v>4028</v>
      </c>
    </row>
    <row r="237" spans="1:65" s="2" customFormat="1" ht="16.5" customHeight="1">
      <c r="A237" s="35"/>
      <c r="B237" s="36"/>
      <c r="C237" s="189" t="s">
        <v>1240</v>
      </c>
      <c r="D237" s="189" t="s">
        <v>294</v>
      </c>
      <c r="E237" s="190" t="s">
        <v>4029</v>
      </c>
      <c r="F237" s="191" t="s">
        <v>4030</v>
      </c>
      <c r="G237" s="192" t="s">
        <v>3216</v>
      </c>
      <c r="H237" s="193">
        <v>1</v>
      </c>
      <c r="I237" s="194"/>
      <c r="J237" s="195">
        <f t="shared" si="50"/>
        <v>0</v>
      </c>
      <c r="K237" s="191" t="s">
        <v>1</v>
      </c>
      <c r="L237" s="40"/>
      <c r="M237" s="196" t="s">
        <v>1</v>
      </c>
      <c r="N237" s="197" t="s">
        <v>43</v>
      </c>
      <c r="O237" s="72"/>
      <c r="P237" s="198">
        <f t="shared" si="51"/>
        <v>0</v>
      </c>
      <c r="Q237" s="198">
        <v>0</v>
      </c>
      <c r="R237" s="198">
        <f t="shared" si="52"/>
        <v>0</v>
      </c>
      <c r="S237" s="198">
        <v>0</v>
      </c>
      <c r="T237" s="199">
        <f t="shared" si="53"/>
        <v>0</v>
      </c>
      <c r="U237" s="35"/>
      <c r="V237" s="35"/>
      <c r="W237" s="35"/>
      <c r="X237" s="35"/>
      <c r="Y237" s="35"/>
      <c r="Z237" s="35"/>
      <c r="AA237" s="35"/>
      <c r="AB237" s="35"/>
      <c r="AC237" s="35"/>
      <c r="AD237" s="35"/>
      <c r="AE237" s="35"/>
      <c r="AR237" s="200" t="s">
        <v>299</v>
      </c>
      <c r="AT237" s="200" t="s">
        <v>294</v>
      </c>
      <c r="AU237" s="200" t="s">
        <v>120</v>
      </c>
      <c r="AY237" s="18" t="s">
        <v>292</v>
      </c>
      <c r="BE237" s="201">
        <f t="shared" si="54"/>
        <v>0</v>
      </c>
      <c r="BF237" s="201">
        <f t="shared" si="55"/>
        <v>0</v>
      </c>
      <c r="BG237" s="201">
        <f t="shared" si="56"/>
        <v>0</v>
      </c>
      <c r="BH237" s="201">
        <f t="shared" si="57"/>
        <v>0</v>
      </c>
      <c r="BI237" s="201">
        <f t="shared" si="58"/>
        <v>0</v>
      </c>
      <c r="BJ237" s="18" t="s">
        <v>120</v>
      </c>
      <c r="BK237" s="201">
        <f t="shared" si="59"/>
        <v>0</v>
      </c>
      <c r="BL237" s="18" t="s">
        <v>299</v>
      </c>
      <c r="BM237" s="200" t="s">
        <v>4031</v>
      </c>
    </row>
    <row r="238" spans="1:65" s="2" customFormat="1" ht="21.75" customHeight="1">
      <c r="A238" s="35"/>
      <c r="B238" s="36"/>
      <c r="C238" s="189" t="s">
        <v>1245</v>
      </c>
      <c r="D238" s="189" t="s">
        <v>294</v>
      </c>
      <c r="E238" s="190" t="s">
        <v>4032</v>
      </c>
      <c r="F238" s="191" t="s">
        <v>4033</v>
      </c>
      <c r="G238" s="192" t="s">
        <v>3216</v>
      </c>
      <c r="H238" s="193">
        <v>2</v>
      </c>
      <c r="I238" s="194"/>
      <c r="J238" s="195">
        <f t="shared" si="50"/>
        <v>0</v>
      </c>
      <c r="K238" s="191" t="s">
        <v>1</v>
      </c>
      <c r="L238" s="40"/>
      <c r="M238" s="196" t="s">
        <v>1</v>
      </c>
      <c r="N238" s="197" t="s">
        <v>43</v>
      </c>
      <c r="O238" s="72"/>
      <c r="P238" s="198">
        <f t="shared" si="51"/>
        <v>0</v>
      </c>
      <c r="Q238" s="198">
        <v>0</v>
      </c>
      <c r="R238" s="198">
        <f t="shared" si="52"/>
        <v>0</v>
      </c>
      <c r="S238" s="198">
        <v>0</v>
      </c>
      <c r="T238" s="199">
        <f t="shared" si="53"/>
        <v>0</v>
      </c>
      <c r="U238" s="35"/>
      <c r="V238" s="35"/>
      <c r="W238" s="35"/>
      <c r="X238" s="35"/>
      <c r="Y238" s="35"/>
      <c r="Z238" s="35"/>
      <c r="AA238" s="35"/>
      <c r="AB238" s="35"/>
      <c r="AC238" s="35"/>
      <c r="AD238" s="35"/>
      <c r="AE238" s="35"/>
      <c r="AR238" s="200" t="s">
        <v>299</v>
      </c>
      <c r="AT238" s="200" t="s">
        <v>294</v>
      </c>
      <c r="AU238" s="200" t="s">
        <v>120</v>
      </c>
      <c r="AY238" s="18" t="s">
        <v>292</v>
      </c>
      <c r="BE238" s="201">
        <f t="shared" si="54"/>
        <v>0</v>
      </c>
      <c r="BF238" s="201">
        <f t="shared" si="55"/>
        <v>0</v>
      </c>
      <c r="BG238" s="201">
        <f t="shared" si="56"/>
        <v>0</v>
      </c>
      <c r="BH238" s="201">
        <f t="shared" si="57"/>
        <v>0</v>
      </c>
      <c r="BI238" s="201">
        <f t="shared" si="58"/>
        <v>0</v>
      </c>
      <c r="BJ238" s="18" t="s">
        <v>120</v>
      </c>
      <c r="BK238" s="201">
        <f t="shared" si="59"/>
        <v>0</v>
      </c>
      <c r="BL238" s="18" t="s">
        <v>299</v>
      </c>
      <c r="BM238" s="200" t="s">
        <v>4034</v>
      </c>
    </row>
    <row r="239" spans="1:65" s="2" customFormat="1" ht="16.5" customHeight="1">
      <c r="A239" s="35"/>
      <c r="B239" s="36"/>
      <c r="C239" s="189" t="s">
        <v>1250</v>
      </c>
      <c r="D239" s="189" t="s">
        <v>294</v>
      </c>
      <c r="E239" s="190" t="s">
        <v>4035</v>
      </c>
      <c r="F239" s="191" t="s">
        <v>4036</v>
      </c>
      <c r="G239" s="192" t="s">
        <v>3216</v>
      </c>
      <c r="H239" s="193">
        <v>2</v>
      </c>
      <c r="I239" s="194"/>
      <c r="J239" s="195">
        <f t="shared" si="50"/>
        <v>0</v>
      </c>
      <c r="K239" s="191" t="s">
        <v>1</v>
      </c>
      <c r="L239" s="40"/>
      <c r="M239" s="196" t="s">
        <v>1</v>
      </c>
      <c r="N239" s="197" t="s">
        <v>43</v>
      </c>
      <c r="O239" s="72"/>
      <c r="P239" s="198">
        <f t="shared" si="51"/>
        <v>0</v>
      </c>
      <c r="Q239" s="198">
        <v>0</v>
      </c>
      <c r="R239" s="198">
        <f t="shared" si="52"/>
        <v>0</v>
      </c>
      <c r="S239" s="198">
        <v>0</v>
      </c>
      <c r="T239" s="199">
        <f t="shared" si="53"/>
        <v>0</v>
      </c>
      <c r="U239" s="35"/>
      <c r="V239" s="35"/>
      <c r="W239" s="35"/>
      <c r="X239" s="35"/>
      <c r="Y239" s="35"/>
      <c r="Z239" s="35"/>
      <c r="AA239" s="35"/>
      <c r="AB239" s="35"/>
      <c r="AC239" s="35"/>
      <c r="AD239" s="35"/>
      <c r="AE239" s="35"/>
      <c r="AR239" s="200" t="s">
        <v>299</v>
      </c>
      <c r="AT239" s="200" t="s">
        <v>294</v>
      </c>
      <c r="AU239" s="200" t="s">
        <v>120</v>
      </c>
      <c r="AY239" s="18" t="s">
        <v>292</v>
      </c>
      <c r="BE239" s="201">
        <f t="shared" si="54"/>
        <v>0</v>
      </c>
      <c r="BF239" s="201">
        <f t="shared" si="55"/>
        <v>0</v>
      </c>
      <c r="BG239" s="201">
        <f t="shared" si="56"/>
        <v>0</v>
      </c>
      <c r="BH239" s="201">
        <f t="shared" si="57"/>
        <v>0</v>
      </c>
      <c r="BI239" s="201">
        <f t="shared" si="58"/>
        <v>0</v>
      </c>
      <c r="BJ239" s="18" t="s">
        <v>120</v>
      </c>
      <c r="BK239" s="201">
        <f t="shared" si="59"/>
        <v>0</v>
      </c>
      <c r="BL239" s="18" t="s">
        <v>299</v>
      </c>
      <c r="BM239" s="200" t="s">
        <v>4037</v>
      </c>
    </row>
    <row r="240" spans="1:65" s="2" customFormat="1" ht="16.5" customHeight="1">
      <c r="A240" s="35"/>
      <c r="B240" s="36"/>
      <c r="C240" s="189" t="s">
        <v>1261</v>
      </c>
      <c r="D240" s="189" t="s">
        <v>294</v>
      </c>
      <c r="E240" s="190" t="s">
        <v>4038</v>
      </c>
      <c r="F240" s="191" t="s">
        <v>4039</v>
      </c>
      <c r="G240" s="192" t="s">
        <v>3216</v>
      </c>
      <c r="H240" s="193">
        <v>2</v>
      </c>
      <c r="I240" s="194"/>
      <c r="J240" s="195">
        <f t="shared" si="50"/>
        <v>0</v>
      </c>
      <c r="K240" s="191" t="s">
        <v>1</v>
      </c>
      <c r="L240" s="40"/>
      <c r="M240" s="196" t="s">
        <v>1</v>
      </c>
      <c r="N240" s="197" t="s">
        <v>43</v>
      </c>
      <c r="O240" s="72"/>
      <c r="P240" s="198">
        <f t="shared" si="51"/>
        <v>0</v>
      </c>
      <c r="Q240" s="198">
        <v>0</v>
      </c>
      <c r="R240" s="198">
        <f t="shared" si="52"/>
        <v>0</v>
      </c>
      <c r="S240" s="198">
        <v>0</v>
      </c>
      <c r="T240" s="199">
        <f t="shared" si="53"/>
        <v>0</v>
      </c>
      <c r="U240" s="35"/>
      <c r="V240" s="35"/>
      <c r="W240" s="35"/>
      <c r="X240" s="35"/>
      <c r="Y240" s="35"/>
      <c r="Z240" s="35"/>
      <c r="AA240" s="35"/>
      <c r="AB240" s="35"/>
      <c r="AC240" s="35"/>
      <c r="AD240" s="35"/>
      <c r="AE240" s="35"/>
      <c r="AR240" s="200" t="s">
        <v>299</v>
      </c>
      <c r="AT240" s="200" t="s">
        <v>294</v>
      </c>
      <c r="AU240" s="200" t="s">
        <v>120</v>
      </c>
      <c r="AY240" s="18" t="s">
        <v>292</v>
      </c>
      <c r="BE240" s="201">
        <f t="shared" si="54"/>
        <v>0</v>
      </c>
      <c r="BF240" s="201">
        <f t="shared" si="55"/>
        <v>0</v>
      </c>
      <c r="BG240" s="201">
        <f t="shared" si="56"/>
        <v>0</v>
      </c>
      <c r="BH240" s="201">
        <f t="shared" si="57"/>
        <v>0</v>
      </c>
      <c r="BI240" s="201">
        <f t="shared" si="58"/>
        <v>0</v>
      </c>
      <c r="BJ240" s="18" t="s">
        <v>120</v>
      </c>
      <c r="BK240" s="201">
        <f t="shared" si="59"/>
        <v>0</v>
      </c>
      <c r="BL240" s="18" t="s">
        <v>299</v>
      </c>
      <c r="BM240" s="200" t="s">
        <v>4040</v>
      </c>
    </row>
    <row r="241" spans="1:65" s="2" customFormat="1" ht="24.2" customHeight="1">
      <c r="A241" s="35"/>
      <c r="B241" s="36"/>
      <c r="C241" s="189" t="s">
        <v>1266</v>
      </c>
      <c r="D241" s="189" t="s">
        <v>294</v>
      </c>
      <c r="E241" s="190" t="s">
        <v>4041</v>
      </c>
      <c r="F241" s="191" t="s">
        <v>4042</v>
      </c>
      <c r="G241" s="192" t="s">
        <v>3216</v>
      </c>
      <c r="H241" s="193">
        <v>1</v>
      </c>
      <c r="I241" s="194"/>
      <c r="J241" s="195">
        <f t="shared" si="50"/>
        <v>0</v>
      </c>
      <c r="K241" s="191" t="s">
        <v>1</v>
      </c>
      <c r="L241" s="40"/>
      <c r="M241" s="196" t="s">
        <v>1</v>
      </c>
      <c r="N241" s="197" t="s">
        <v>43</v>
      </c>
      <c r="O241" s="72"/>
      <c r="P241" s="198">
        <f t="shared" si="51"/>
        <v>0</v>
      </c>
      <c r="Q241" s="198">
        <v>0</v>
      </c>
      <c r="R241" s="198">
        <f t="shared" si="52"/>
        <v>0</v>
      </c>
      <c r="S241" s="198">
        <v>0</v>
      </c>
      <c r="T241" s="199">
        <f t="shared" si="53"/>
        <v>0</v>
      </c>
      <c r="U241" s="35"/>
      <c r="V241" s="35"/>
      <c r="W241" s="35"/>
      <c r="X241" s="35"/>
      <c r="Y241" s="35"/>
      <c r="Z241" s="35"/>
      <c r="AA241" s="35"/>
      <c r="AB241" s="35"/>
      <c r="AC241" s="35"/>
      <c r="AD241" s="35"/>
      <c r="AE241" s="35"/>
      <c r="AR241" s="200" t="s">
        <v>299</v>
      </c>
      <c r="AT241" s="200" t="s">
        <v>294</v>
      </c>
      <c r="AU241" s="200" t="s">
        <v>120</v>
      </c>
      <c r="AY241" s="18" t="s">
        <v>292</v>
      </c>
      <c r="BE241" s="201">
        <f t="shared" si="54"/>
        <v>0</v>
      </c>
      <c r="BF241" s="201">
        <f t="shared" si="55"/>
        <v>0</v>
      </c>
      <c r="BG241" s="201">
        <f t="shared" si="56"/>
        <v>0</v>
      </c>
      <c r="BH241" s="201">
        <f t="shared" si="57"/>
        <v>0</v>
      </c>
      <c r="BI241" s="201">
        <f t="shared" si="58"/>
        <v>0</v>
      </c>
      <c r="BJ241" s="18" t="s">
        <v>120</v>
      </c>
      <c r="BK241" s="201">
        <f t="shared" si="59"/>
        <v>0</v>
      </c>
      <c r="BL241" s="18" t="s">
        <v>299</v>
      </c>
      <c r="BM241" s="200" t="s">
        <v>4043</v>
      </c>
    </row>
    <row r="242" spans="1:65" s="2" customFormat="1" ht="16.5" customHeight="1">
      <c r="A242" s="35"/>
      <c r="B242" s="36"/>
      <c r="C242" s="189" t="s">
        <v>1270</v>
      </c>
      <c r="D242" s="189" t="s">
        <v>294</v>
      </c>
      <c r="E242" s="190" t="s">
        <v>4044</v>
      </c>
      <c r="F242" s="191" t="s">
        <v>4045</v>
      </c>
      <c r="G242" s="192" t="s">
        <v>3216</v>
      </c>
      <c r="H242" s="193">
        <v>1</v>
      </c>
      <c r="I242" s="194"/>
      <c r="J242" s="195">
        <f t="shared" si="50"/>
        <v>0</v>
      </c>
      <c r="K242" s="191" t="s">
        <v>1</v>
      </c>
      <c r="L242" s="40"/>
      <c r="M242" s="196" t="s">
        <v>1</v>
      </c>
      <c r="N242" s="197" t="s">
        <v>43</v>
      </c>
      <c r="O242" s="72"/>
      <c r="P242" s="198">
        <f t="shared" si="51"/>
        <v>0</v>
      </c>
      <c r="Q242" s="198">
        <v>0</v>
      </c>
      <c r="R242" s="198">
        <f t="shared" si="52"/>
        <v>0</v>
      </c>
      <c r="S242" s="198">
        <v>0</v>
      </c>
      <c r="T242" s="199">
        <f t="shared" si="53"/>
        <v>0</v>
      </c>
      <c r="U242" s="35"/>
      <c r="V242" s="35"/>
      <c r="W242" s="35"/>
      <c r="X242" s="35"/>
      <c r="Y242" s="35"/>
      <c r="Z242" s="35"/>
      <c r="AA242" s="35"/>
      <c r="AB242" s="35"/>
      <c r="AC242" s="35"/>
      <c r="AD242" s="35"/>
      <c r="AE242" s="35"/>
      <c r="AR242" s="200" t="s">
        <v>299</v>
      </c>
      <c r="AT242" s="200" t="s">
        <v>294</v>
      </c>
      <c r="AU242" s="200" t="s">
        <v>120</v>
      </c>
      <c r="AY242" s="18" t="s">
        <v>292</v>
      </c>
      <c r="BE242" s="201">
        <f t="shared" si="54"/>
        <v>0</v>
      </c>
      <c r="BF242" s="201">
        <f t="shared" si="55"/>
        <v>0</v>
      </c>
      <c r="BG242" s="201">
        <f t="shared" si="56"/>
        <v>0</v>
      </c>
      <c r="BH242" s="201">
        <f t="shared" si="57"/>
        <v>0</v>
      </c>
      <c r="BI242" s="201">
        <f t="shared" si="58"/>
        <v>0</v>
      </c>
      <c r="BJ242" s="18" t="s">
        <v>120</v>
      </c>
      <c r="BK242" s="201">
        <f t="shared" si="59"/>
        <v>0</v>
      </c>
      <c r="BL242" s="18" t="s">
        <v>299</v>
      </c>
      <c r="BM242" s="200" t="s">
        <v>4046</v>
      </c>
    </row>
    <row r="243" spans="1:65" s="2" customFormat="1" ht="16.5" customHeight="1">
      <c r="A243" s="35"/>
      <c r="B243" s="36"/>
      <c r="C243" s="189" t="s">
        <v>1275</v>
      </c>
      <c r="D243" s="189" t="s">
        <v>294</v>
      </c>
      <c r="E243" s="190" t="s">
        <v>4047</v>
      </c>
      <c r="F243" s="191" t="s">
        <v>4048</v>
      </c>
      <c r="G243" s="192" t="s">
        <v>3216</v>
      </c>
      <c r="H243" s="193">
        <v>1</v>
      </c>
      <c r="I243" s="194"/>
      <c r="J243" s="195">
        <f t="shared" si="50"/>
        <v>0</v>
      </c>
      <c r="K243" s="191" t="s">
        <v>1</v>
      </c>
      <c r="L243" s="40"/>
      <c r="M243" s="196" t="s">
        <v>1</v>
      </c>
      <c r="N243" s="197" t="s">
        <v>43</v>
      </c>
      <c r="O243" s="72"/>
      <c r="P243" s="198">
        <f t="shared" si="51"/>
        <v>0</v>
      </c>
      <c r="Q243" s="198">
        <v>0</v>
      </c>
      <c r="R243" s="198">
        <f t="shared" si="52"/>
        <v>0</v>
      </c>
      <c r="S243" s="198">
        <v>0</v>
      </c>
      <c r="T243" s="199">
        <f t="shared" si="53"/>
        <v>0</v>
      </c>
      <c r="U243" s="35"/>
      <c r="V243" s="35"/>
      <c r="W243" s="35"/>
      <c r="X243" s="35"/>
      <c r="Y243" s="35"/>
      <c r="Z243" s="35"/>
      <c r="AA243" s="35"/>
      <c r="AB243" s="35"/>
      <c r="AC243" s="35"/>
      <c r="AD243" s="35"/>
      <c r="AE243" s="35"/>
      <c r="AR243" s="200" t="s">
        <v>299</v>
      </c>
      <c r="AT243" s="200" t="s">
        <v>294</v>
      </c>
      <c r="AU243" s="200" t="s">
        <v>120</v>
      </c>
      <c r="AY243" s="18" t="s">
        <v>292</v>
      </c>
      <c r="BE243" s="201">
        <f t="shared" si="54"/>
        <v>0</v>
      </c>
      <c r="BF243" s="201">
        <f t="shared" si="55"/>
        <v>0</v>
      </c>
      <c r="BG243" s="201">
        <f t="shared" si="56"/>
        <v>0</v>
      </c>
      <c r="BH243" s="201">
        <f t="shared" si="57"/>
        <v>0</v>
      </c>
      <c r="BI243" s="201">
        <f t="shared" si="58"/>
        <v>0</v>
      </c>
      <c r="BJ243" s="18" t="s">
        <v>120</v>
      </c>
      <c r="BK243" s="201">
        <f t="shared" si="59"/>
        <v>0</v>
      </c>
      <c r="BL243" s="18" t="s">
        <v>299</v>
      </c>
      <c r="BM243" s="200" t="s">
        <v>4049</v>
      </c>
    </row>
    <row r="244" spans="1:65" s="2" customFormat="1" ht="16.5" customHeight="1">
      <c r="A244" s="35"/>
      <c r="B244" s="36"/>
      <c r="C244" s="189" t="s">
        <v>1295</v>
      </c>
      <c r="D244" s="189" t="s">
        <v>294</v>
      </c>
      <c r="E244" s="190" t="s">
        <v>4050</v>
      </c>
      <c r="F244" s="191" t="s">
        <v>4051</v>
      </c>
      <c r="G244" s="192" t="s">
        <v>3216</v>
      </c>
      <c r="H244" s="193">
        <v>1</v>
      </c>
      <c r="I244" s="194"/>
      <c r="J244" s="195">
        <f t="shared" si="50"/>
        <v>0</v>
      </c>
      <c r="K244" s="191" t="s">
        <v>1</v>
      </c>
      <c r="L244" s="40"/>
      <c r="M244" s="196" t="s">
        <v>1</v>
      </c>
      <c r="N244" s="197" t="s">
        <v>43</v>
      </c>
      <c r="O244" s="72"/>
      <c r="P244" s="198">
        <f t="shared" si="51"/>
        <v>0</v>
      </c>
      <c r="Q244" s="198">
        <v>0</v>
      </c>
      <c r="R244" s="198">
        <f t="shared" si="52"/>
        <v>0</v>
      </c>
      <c r="S244" s="198">
        <v>0</v>
      </c>
      <c r="T244" s="199">
        <f t="shared" si="53"/>
        <v>0</v>
      </c>
      <c r="U244" s="35"/>
      <c r="V244" s="35"/>
      <c r="W244" s="35"/>
      <c r="X244" s="35"/>
      <c r="Y244" s="35"/>
      <c r="Z244" s="35"/>
      <c r="AA244" s="35"/>
      <c r="AB244" s="35"/>
      <c r="AC244" s="35"/>
      <c r="AD244" s="35"/>
      <c r="AE244" s="35"/>
      <c r="AR244" s="200" t="s">
        <v>299</v>
      </c>
      <c r="AT244" s="200" t="s">
        <v>294</v>
      </c>
      <c r="AU244" s="200" t="s">
        <v>120</v>
      </c>
      <c r="AY244" s="18" t="s">
        <v>292</v>
      </c>
      <c r="BE244" s="201">
        <f t="shared" si="54"/>
        <v>0</v>
      </c>
      <c r="BF244" s="201">
        <f t="shared" si="55"/>
        <v>0</v>
      </c>
      <c r="BG244" s="201">
        <f t="shared" si="56"/>
        <v>0</v>
      </c>
      <c r="BH244" s="201">
        <f t="shared" si="57"/>
        <v>0</v>
      </c>
      <c r="BI244" s="201">
        <f t="shared" si="58"/>
        <v>0</v>
      </c>
      <c r="BJ244" s="18" t="s">
        <v>120</v>
      </c>
      <c r="BK244" s="201">
        <f t="shared" si="59"/>
        <v>0</v>
      </c>
      <c r="BL244" s="18" t="s">
        <v>299</v>
      </c>
      <c r="BM244" s="200" t="s">
        <v>4052</v>
      </c>
    </row>
    <row r="245" spans="1:65" s="2" customFormat="1" ht="37.9" customHeight="1">
      <c r="A245" s="35"/>
      <c r="B245" s="36"/>
      <c r="C245" s="189" t="s">
        <v>1300</v>
      </c>
      <c r="D245" s="189" t="s">
        <v>294</v>
      </c>
      <c r="E245" s="190" t="s">
        <v>4053</v>
      </c>
      <c r="F245" s="191" t="s">
        <v>4054</v>
      </c>
      <c r="G245" s="192" t="s">
        <v>3216</v>
      </c>
      <c r="H245" s="193">
        <v>5</v>
      </c>
      <c r="I245" s="194"/>
      <c r="J245" s="195">
        <f t="shared" si="50"/>
        <v>0</v>
      </c>
      <c r="K245" s="191" t="s">
        <v>1</v>
      </c>
      <c r="L245" s="40"/>
      <c r="M245" s="196" t="s">
        <v>1</v>
      </c>
      <c r="N245" s="197" t="s">
        <v>43</v>
      </c>
      <c r="O245" s="72"/>
      <c r="P245" s="198">
        <f t="shared" si="51"/>
        <v>0</v>
      </c>
      <c r="Q245" s="198">
        <v>0</v>
      </c>
      <c r="R245" s="198">
        <f t="shared" si="52"/>
        <v>0</v>
      </c>
      <c r="S245" s="198">
        <v>0</v>
      </c>
      <c r="T245" s="199">
        <f t="shared" si="53"/>
        <v>0</v>
      </c>
      <c r="U245" s="35"/>
      <c r="V245" s="35"/>
      <c r="W245" s="35"/>
      <c r="X245" s="35"/>
      <c r="Y245" s="35"/>
      <c r="Z245" s="35"/>
      <c r="AA245" s="35"/>
      <c r="AB245" s="35"/>
      <c r="AC245" s="35"/>
      <c r="AD245" s="35"/>
      <c r="AE245" s="35"/>
      <c r="AR245" s="200" t="s">
        <v>299</v>
      </c>
      <c r="AT245" s="200" t="s">
        <v>294</v>
      </c>
      <c r="AU245" s="200" t="s">
        <v>120</v>
      </c>
      <c r="AY245" s="18" t="s">
        <v>292</v>
      </c>
      <c r="BE245" s="201">
        <f t="shared" si="54"/>
        <v>0</v>
      </c>
      <c r="BF245" s="201">
        <f t="shared" si="55"/>
        <v>0</v>
      </c>
      <c r="BG245" s="201">
        <f t="shared" si="56"/>
        <v>0</v>
      </c>
      <c r="BH245" s="201">
        <f t="shared" si="57"/>
        <v>0</v>
      </c>
      <c r="BI245" s="201">
        <f t="shared" si="58"/>
        <v>0</v>
      </c>
      <c r="BJ245" s="18" t="s">
        <v>120</v>
      </c>
      <c r="BK245" s="201">
        <f t="shared" si="59"/>
        <v>0</v>
      </c>
      <c r="BL245" s="18" t="s">
        <v>299</v>
      </c>
      <c r="BM245" s="200" t="s">
        <v>4055</v>
      </c>
    </row>
    <row r="246" spans="1:65" s="2" customFormat="1" ht="16.5" customHeight="1">
      <c r="A246" s="35"/>
      <c r="B246" s="36"/>
      <c r="C246" s="189" t="s">
        <v>1305</v>
      </c>
      <c r="D246" s="189" t="s">
        <v>294</v>
      </c>
      <c r="E246" s="190" t="s">
        <v>4056</v>
      </c>
      <c r="F246" s="191" t="s">
        <v>4057</v>
      </c>
      <c r="G246" s="192" t="s">
        <v>3216</v>
      </c>
      <c r="H246" s="193">
        <v>2</v>
      </c>
      <c r="I246" s="194"/>
      <c r="J246" s="195">
        <f t="shared" si="50"/>
        <v>0</v>
      </c>
      <c r="K246" s="191" t="s">
        <v>1</v>
      </c>
      <c r="L246" s="40"/>
      <c r="M246" s="196" t="s">
        <v>1</v>
      </c>
      <c r="N246" s="197" t="s">
        <v>43</v>
      </c>
      <c r="O246" s="72"/>
      <c r="P246" s="198">
        <f t="shared" si="51"/>
        <v>0</v>
      </c>
      <c r="Q246" s="198">
        <v>0</v>
      </c>
      <c r="R246" s="198">
        <f t="shared" si="52"/>
        <v>0</v>
      </c>
      <c r="S246" s="198">
        <v>0</v>
      </c>
      <c r="T246" s="199">
        <f t="shared" si="53"/>
        <v>0</v>
      </c>
      <c r="U246" s="35"/>
      <c r="V246" s="35"/>
      <c r="W246" s="35"/>
      <c r="X246" s="35"/>
      <c r="Y246" s="35"/>
      <c r="Z246" s="35"/>
      <c r="AA246" s="35"/>
      <c r="AB246" s="35"/>
      <c r="AC246" s="35"/>
      <c r="AD246" s="35"/>
      <c r="AE246" s="35"/>
      <c r="AR246" s="200" t="s">
        <v>299</v>
      </c>
      <c r="AT246" s="200" t="s">
        <v>294</v>
      </c>
      <c r="AU246" s="200" t="s">
        <v>120</v>
      </c>
      <c r="AY246" s="18" t="s">
        <v>292</v>
      </c>
      <c r="BE246" s="201">
        <f t="shared" si="54"/>
        <v>0</v>
      </c>
      <c r="BF246" s="201">
        <f t="shared" si="55"/>
        <v>0</v>
      </c>
      <c r="BG246" s="201">
        <f t="shared" si="56"/>
        <v>0</v>
      </c>
      <c r="BH246" s="201">
        <f t="shared" si="57"/>
        <v>0</v>
      </c>
      <c r="BI246" s="201">
        <f t="shared" si="58"/>
        <v>0</v>
      </c>
      <c r="BJ246" s="18" t="s">
        <v>120</v>
      </c>
      <c r="BK246" s="201">
        <f t="shared" si="59"/>
        <v>0</v>
      </c>
      <c r="BL246" s="18" t="s">
        <v>299</v>
      </c>
      <c r="BM246" s="200" t="s">
        <v>4058</v>
      </c>
    </row>
    <row r="247" spans="1:65" s="2" customFormat="1" ht="16.5" customHeight="1">
      <c r="A247" s="35"/>
      <c r="B247" s="36"/>
      <c r="C247" s="189" t="s">
        <v>1309</v>
      </c>
      <c r="D247" s="189" t="s">
        <v>294</v>
      </c>
      <c r="E247" s="190" t="s">
        <v>4059</v>
      </c>
      <c r="F247" s="191" t="s">
        <v>4060</v>
      </c>
      <c r="G247" s="192" t="s">
        <v>3216</v>
      </c>
      <c r="H247" s="193">
        <v>5</v>
      </c>
      <c r="I247" s="194"/>
      <c r="J247" s="195">
        <f t="shared" si="50"/>
        <v>0</v>
      </c>
      <c r="K247" s="191" t="s">
        <v>1</v>
      </c>
      <c r="L247" s="40"/>
      <c r="M247" s="196" t="s">
        <v>1</v>
      </c>
      <c r="N247" s="197" t="s">
        <v>43</v>
      </c>
      <c r="O247" s="72"/>
      <c r="P247" s="198">
        <f t="shared" si="51"/>
        <v>0</v>
      </c>
      <c r="Q247" s="198">
        <v>0</v>
      </c>
      <c r="R247" s="198">
        <f t="shared" si="52"/>
        <v>0</v>
      </c>
      <c r="S247" s="198">
        <v>0</v>
      </c>
      <c r="T247" s="199">
        <f t="shared" si="53"/>
        <v>0</v>
      </c>
      <c r="U247" s="35"/>
      <c r="V247" s="35"/>
      <c r="W247" s="35"/>
      <c r="X247" s="35"/>
      <c r="Y247" s="35"/>
      <c r="Z247" s="35"/>
      <c r="AA247" s="35"/>
      <c r="AB247" s="35"/>
      <c r="AC247" s="35"/>
      <c r="AD247" s="35"/>
      <c r="AE247" s="35"/>
      <c r="AR247" s="200" t="s">
        <v>299</v>
      </c>
      <c r="AT247" s="200" t="s">
        <v>294</v>
      </c>
      <c r="AU247" s="200" t="s">
        <v>120</v>
      </c>
      <c r="AY247" s="18" t="s">
        <v>292</v>
      </c>
      <c r="BE247" s="201">
        <f t="shared" si="54"/>
        <v>0</v>
      </c>
      <c r="BF247" s="201">
        <f t="shared" si="55"/>
        <v>0</v>
      </c>
      <c r="BG247" s="201">
        <f t="shared" si="56"/>
        <v>0</v>
      </c>
      <c r="BH247" s="201">
        <f t="shared" si="57"/>
        <v>0</v>
      </c>
      <c r="BI247" s="201">
        <f t="shared" si="58"/>
        <v>0</v>
      </c>
      <c r="BJ247" s="18" t="s">
        <v>120</v>
      </c>
      <c r="BK247" s="201">
        <f t="shared" si="59"/>
        <v>0</v>
      </c>
      <c r="BL247" s="18" t="s">
        <v>299</v>
      </c>
      <c r="BM247" s="200" t="s">
        <v>4061</v>
      </c>
    </row>
    <row r="248" spans="1:65" s="2" customFormat="1" ht="16.5" customHeight="1">
      <c r="A248" s="35"/>
      <c r="B248" s="36"/>
      <c r="C248" s="189" t="s">
        <v>1317</v>
      </c>
      <c r="D248" s="189" t="s">
        <v>294</v>
      </c>
      <c r="E248" s="190" t="s">
        <v>4062</v>
      </c>
      <c r="F248" s="191" t="s">
        <v>4063</v>
      </c>
      <c r="G248" s="192" t="s">
        <v>3216</v>
      </c>
      <c r="H248" s="193">
        <v>5</v>
      </c>
      <c r="I248" s="194"/>
      <c r="J248" s="195">
        <f t="shared" si="50"/>
        <v>0</v>
      </c>
      <c r="K248" s="191" t="s">
        <v>1</v>
      </c>
      <c r="L248" s="40"/>
      <c r="M248" s="196" t="s">
        <v>1</v>
      </c>
      <c r="N248" s="197" t="s">
        <v>43</v>
      </c>
      <c r="O248" s="72"/>
      <c r="P248" s="198">
        <f t="shared" si="51"/>
        <v>0</v>
      </c>
      <c r="Q248" s="198">
        <v>0</v>
      </c>
      <c r="R248" s="198">
        <f t="shared" si="52"/>
        <v>0</v>
      </c>
      <c r="S248" s="198">
        <v>0</v>
      </c>
      <c r="T248" s="199">
        <f t="shared" si="53"/>
        <v>0</v>
      </c>
      <c r="U248" s="35"/>
      <c r="V248" s="35"/>
      <c r="W248" s="35"/>
      <c r="X248" s="35"/>
      <c r="Y248" s="35"/>
      <c r="Z248" s="35"/>
      <c r="AA248" s="35"/>
      <c r="AB248" s="35"/>
      <c r="AC248" s="35"/>
      <c r="AD248" s="35"/>
      <c r="AE248" s="35"/>
      <c r="AR248" s="200" t="s">
        <v>299</v>
      </c>
      <c r="AT248" s="200" t="s">
        <v>294</v>
      </c>
      <c r="AU248" s="200" t="s">
        <v>120</v>
      </c>
      <c r="AY248" s="18" t="s">
        <v>292</v>
      </c>
      <c r="BE248" s="201">
        <f t="shared" si="54"/>
        <v>0</v>
      </c>
      <c r="BF248" s="201">
        <f t="shared" si="55"/>
        <v>0</v>
      </c>
      <c r="BG248" s="201">
        <f t="shared" si="56"/>
        <v>0</v>
      </c>
      <c r="BH248" s="201">
        <f t="shared" si="57"/>
        <v>0</v>
      </c>
      <c r="BI248" s="201">
        <f t="shared" si="58"/>
        <v>0</v>
      </c>
      <c r="BJ248" s="18" t="s">
        <v>120</v>
      </c>
      <c r="BK248" s="201">
        <f t="shared" si="59"/>
        <v>0</v>
      </c>
      <c r="BL248" s="18" t="s">
        <v>299</v>
      </c>
      <c r="BM248" s="200" t="s">
        <v>4064</v>
      </c>
    </row>
    <row r="249" spans="1:65" s="2" customFormat="1" ht="24.2" customHeight="1">
      <c r="A249" s="35"/>
      <c r="B249" s="36"/>
      <c r="C249" s="189" t="s">
        <v>1322</v>
      </c>
      <c r="D249" s="189" t="s">
        <v>294</v>
      </c>
      <c r="E249" s="190" t="s">
        <v>4065</v>
      </c>
      <c r="F249" s="191" t="s">
        <v>4066</v>
      </c>
      <c r="G249" s="192" t="s">
        <v>3216</v>
      </c>
      <c r="H249" s="193">
        <v>22</v>
      </c>
      <c r="I249" s="194"/>
      <c r="J249" s="195">
        <f t="shared" si="50"/>
        <v>0</v>
      </c>
      <c r="K249" s="191" t="s">
        <v>1</v>
      </c>
      <c r="L249" s="40"/>
      <c r="M249" s="196" t="s">
        <v>1</v>
      </c>
      <c r="N249" s="197" t="s">
        <v>43</v>
      </c>
      <c r="O249" s="72"/>
      <c r="P249" s="198">
        <f t="shared" si="51"/>
        <v>0</v>
      </c>
      <c r="Q249" s="198">
        <v>0</v>
      </c>
      <c r="R249" s="198">
        <f t="shared" si="52"/>
        <v>0</v>
      </c>
      <c r="S249" s="198">
        <v>0</v>
      </c>
      <c r="T249" s="199">
        <f t="shared" si="53"/>
        <v>0</v>
      </c>
      <c r="U249" s="35"/>
      <c r="V249" s="35"/>
      <c r="W249" s="35"/>
      <c r="X249" s="35"/>
      <c r="Y249" s="35"/>
      <c r="Z249" s="35"/>
      <c r="AA249" s="35"/>
      <c r="AB249" s="35"/>
      <c r="AC249" s="35"/>
      <c r="AD249" s="35"/>
      <c r="AE249" s="35"/>
      <c r="AR249" s="200" t="s">
        <v>299</v>
      </c>
      <c r="AT249" s="200" t="s">
        <v>294</v>
      </c>
      <c r="AU249" s="200" t="s">
        <v>120</v>
      </c>
      <c r="AY249" s="18" t="s">
        <v>292</v>
      </c>
      <c r="BE249" s="201">
        <f t="shared" si="54"/>
        <v>0</v>
      </c>
      <c r="BF249" s="201">
        <f t="shared" si="55"/>
        <v>0</v>
      </c>
      <c r="BG249" s="201">
        <f t="shared" si="56"/>
        <v>0</v>
      </c>
      <c r="BH249" s="201">
        <f t="shared" si="57"/>
        <v>0</v>
      </c>
      <c r="BI249" s="201">
        <f t="shared" si="58"/>
        <v>0</v>
      </c>
      <c r="BJ249" s="18" t="s">
        <v>120</v>
      </c>
      <c r="BK249" s="201">
        <f t="shared" si="59"/>
        <v>0</v>
      </c>
      <c r="BL249" s="18" t="s">
        <v>299</v>
      </c>
      <c r="BM249" s="200" t="s">
        <v>4067</v>
      </c>
    </row>
    <row r="250" spans="1:65" s="2" customFormat="1" ht="24.2" customHeight="1">
      <c r="A250" s="35"/>
      <c r="B250" s="36"/>
      <c r="C250" s="189" t="s">
        <v>1344</v>
      </c>
      <c r="D250" s="189" t="s">
        <v>294</v>
      </c>
      <c r="E250" s="190" t="s">
        <v>4068</v>
      </c>
      <c r="F250" s="191" t="s">
        <v>4069</v>
      </c>
      <c r="G250" s="192" t="s">
        <v>3216</v>
      </c>
      <c r="H250" s="193">
        <v>2</v>
      </c>
      <c r="I250" s="194"/>
      <c r="J250" s="195">
        <f t="shared" si="50"/>
        <v>0</v>
      </c>
      <c r="K250" s="191" t="s">
        <v>1</v>
      </c>
      <c r="L250" s="40"/>
      <c r="M250" s="196" t="s">
        <v>1</v>
      </c>
      <c r="N250" s="197" t="s">
        <v>43</v>
      </c>
      <c r="O250" s="72"/>
      <c r="P250" s="198">
        <f t="shared" si="51"/>
        <v>0</v>
      </c>
      <c r="Q250" s="198">
        <v>0</v>
      </c>
      <c r="R250" s="198">
        <f t="shared" si="52"/>
        <v>0</v>
      </c>
      <c r="S250" s="198">
        <v>0</v>
      </c>
      <c r="T250" s="199">
        <f t="shared" si="53"/>
        <v>0</v>
      </c>
      <c r="U250" s="35"/>
      <c r="V250" s="35"/>
      <c r="W250" s="35"/>
      <c r="X250" s="35"/>
      <c r="Y250" s="35"/>
      <c r="Z250" s="35"/>
      <c r="AA250" s="35"/>
      <c r="AB250" s="35"/>
      <c r="AC250" s="35"/>
      <c r="AD250" s="35"/>
      <c r="AE250" s="35"/>
      <c r="AR250" s="200" t="s">
        <v>299</v>
      </c>
      <c r="AT250" s="200" t="s">
        <v>294</v>
      </c>
      <c r="AU250" s="200" t="s">
        <v>120</v>
      </c>
      <c r="AY250" s="18" t="s">
        <v>292</v>
      </c>
      <c r="BE250" s="201">
        <f t="shared" si="54"/>
        <v>0</v>
      </c>
      <c r="BF250" s="201">
        <f t="shared" si="55"/>
        <v>0</v>
      </c>
      <c r="BG250" s="201">
        <f t="shared" si="56"/>
        <v>0</v>
      </c>
      <c r="BH250" s="201">
        <f t="shared" si="57"/>
        <v>0</v>
      </c>
      <c r="BI250" s="201">
        <f t="shared" si="58"/>
        <v>0</v>
      </c>
      <c r="BJ250" s="18" t="s">
        <v>120</v>
      </c>
      <c r="BK250" s="201">
        <f t="shared" si="59"/>
        <v>0</v>
      </c>
      <c r="BL250" s="18" t="s">
        <v>299</v>
      </c>
      <c r="BM250" s="200" t="s">
        <v>4070</v>
      </c>
    </row>
    <row r="251" spans="1:65" s="12" customFormat="1" ht="22.9" customHeight="1">
      <c r="B251" s="173"/>
      <c r="C251" s="174"/>
      <c r="D251" s="175" t="s">
        <v>76</v>
      </c>
      <c r="E251" s="187" t="s">
        <v>4071</v>
      </c>
      <c r="F251" s="187" t="s">
        <v>4072</v>
      </c>
      <c r="G251" s="174"/>
      <c r="H251" s="174"/>
      <c r="I251" s="177"/>
      <c r="J251" s="188">
        <f>BK251</f>
        <v>0</v>
      </c>
      <c r="K251" s="174"/>
      <c r="L251" s="179"/>
      <c r="M251" s="180"/>
      <c r="N251" s="181"/>
      <c r="O251" s="181"/>
      <c r="P251" s="182">
        <f>SUM(P252:P257)</f>
        <v>0</v>
      </c>
      <c r="Q251" s="181"/>
      <c r="R251" s="182">
        <f>SUM(R252:R257)</f>
        <v>0</v>
      </c>
      <c r="S251" s="181"/>
      <c r="T251" s="183">
        <f>SUM(T252:T257)</f>
        <v>0</v>
      </c>
      <c r="AR251" s="184" t="s">
        <v>85</v>
      </c>
      <c r="AT251" s="185" t="s">
        <v>76</v>
      </c>
      <c r="AU251" s="185" t="s">
        <v>85</v>
      </c>
      <c r="AY251" s="184" t="s">
        <v>292</v>
      </c>
      <c r="BK251" s="186">
        <f>SUM(BK252:BK257)</f>
        <v>0</v>
      </c>
    </row>
    <row r="252" spans="1:65" s="2" customFormat="1" ht="16.5" customHeight="1">
      <c r="A252" s="35"/>
      <c r="B252" s="36"/>
      <c r="C252" s="189" t="s">
        <v>1349</v>
      </c>
      <c r="D252" s="189" t="s">
        <v>294</v>
      </c>
      <c r="E252" s="190" t="s">
        <v>4073</v>
      </c>
      <c r="F252" s="191" t="s">
        <v>4074</v>
      </c>
      <c r="G252" s="192" t="s">
        <v>3216</v>
      </c>
      <c r="H252" s="193">
        <v>2</v>
      </c>
      <c r="I252" s="194"/>
      <c r="J252" s="195">
        <f>ROUND(I252*H252,2)</f>
        <v>0</v>
      </c>
      <c r="K252" s="191" t="s">
        <v>1</v>
      </c>
      <c r="L252" s="40"/>
      <c r="M252" s="196" t="s">
        <v>1</v>
      </c>
      <c r="N252" s="197" t="s">
        <v>43</v>
      </c>
      <c r="O252" s="72"/>
      <c r="P252" s="198">
        <f>O252*H252</f>
        <v>0</v>
      </c>
      <c r="Q252" s="198">
        <v>0</v>
      </c>
      <c r="R252" s="198">
        <f>Q252*H252</f>
        <v>0</v>
      </c>
      <c r="S252" s="198">
        <v>0</v>
      </c>
      <c r="T252" s="199">
        <f>S252*H252</f>
        <v>0</v>
      </c>
      <c r="U252" s="35"/>
      <c r="V252" s="35"/>
      <c r="W252" s="35"/>
      <c r="X252" s="35"/>
      <c r="Y252" s="35"/>
      <c r="Z252" s="35"/>
      <c r="AA252" s="35"/>
      <c r="AB252" s="35"/>
      <c r="AC252" s="35"/>
      <c r="AD252" s="35"/>
      <c r="AE252" s="35"/>
      <c r="AR252" s="200" t="s">
        <v>299</v>
      </c>
      <c r="AT252" s="200" t="s">
        <v>294</v>
      </c>
      <c r="AU252" s="200" t="s">
        <v>120</v>
      </c>
      <c r="AY252" s="18" t="s">
        <v>292</v>
      </c>
      <c r="BE252" s="201">
        <f>IF(N252="základní",J252,0)</f>
        <v>0</v>
      </c>
      <c r="BF252" s="201">
        <f>IF(N252="snížená",J252,0)</f>
        <v>0</v>
      </c>
      <c r="BG252" s="201">
        <f>IF(N252="zákl. přenesená",J252,0)</f>
        <v>0</v>
      </c>
      <c r="BH252" s="201">
        <f>IF(N252="sníž. přenesená",J252,0)</f>
        <v>0</v>
      </c>
      <c r="BI252" s="201">
        <f>IF(N252="nulová",J252,0)</f>
        <v>0</v>
      </c>
      <c r="BJ252" s="18" t="s">
        <v>120</v>
      </c>
      <c r="BK252" s="201">
        <f>ROUND(I252*H252,2)</f>
        <v>0</v>
      </c>
      <c r="BL252" s="18" t="s">
        <v>299</v>
      </c>
      <c r="BM252" s="200" t="s">
        <v>4075</v>
      </c>
    </row>
    <row r="253" spans="1:65" s="2" customFormat="1" ht="16.5" customHeight="1">
      <c r="A253" s="35"/>
      <c r="B253" s="36"/>
      <c r="C253" s="189" t="s">
        <v>1354</v>
      </c>
      <c r="D253" s="189" t="s">
        <v>294</v>
      </c>
      <c r="E253" s="190" t="s">
        <v>4076</v>
      </c>
      <c r="F253" s="191" t="s">
        <v>4077</v>
      </c>
      <c r="G253" s="192" t="s">
        <v>3216</v>
      </c>
      <c r="H253" s="193">
        <v>71</v>
      </c>
      <c r="I253" s="194"/>
      <c r="J253" s="195">
        <f>ROUND(I253*H253,2)</f>
        <v>0</v>
      </c>
      <c r="K253" s="191" t="s">
        <v>1</v>
      </c>
      <c r="L253" s="40"/>
      <c r="M253" s="196" t="s">
        <v>1</v>
      </c>
      <c r="N253" s="197" t="s">
        <v>43</v>
      </c>
      <c r="O253" s="72"/>
      <c r="P253" s="198">
        <f>O253*H253</f>
        <v>0</v>
      </c>
      <c r="Q253" s="198">
        <v>0</v>
      </c>
      <c r="R253" s="198">
        <f>Q253*H253</f>
        <v>0</v>
      </c>
      <c r="S253" s="198">
        <v>0</v>
      </c>
      <c r="T253" s="199">
        <f>S253*H253</f>
        <v>0</v>
      </c>
      <c r="U253" s="35"/>
      <c r="V253" s="35"/>
      <c r="W253" s="35"/>
      <c r="X253" s="35"/>
      <c r="Y253" s="35"/>
      <c r="Z253" s="35"/>
      <c r="AA253" s="35"/>
      <c r="AB253" s="35"/>
      <c r="AC253" s="35"/>
      <c r="AD253" s="35"/>
      <c r="AE253" s="35"/>
      <c r="AR253" s="200" t="s">
        <v>299</v>
      </c>
      <c r="AT253" s="200" t="s">
        <v>294</v>
      </c>
      <c r="AU253" s="200" t="s">
        <v>120</v>
      </c>
      <c r="AY253" s="18" t="s">
        <v>292</v>
      </c>
      <c r="BE253" s="201">
        <f>IF(N253="základní",J253,0)</f>
        <v>0</v>
      </c>
      <c r="BF253" s="201">
        <f>IF(N253="snížená",J253,0)</f>
        <v>0</v>
      </c>
      <c r="BG253" s="201">
        <f>IF(N253="zákl. přenesená",J253,0)</f>
        <v>0</v>
      </c>
      <c r="BH253" s="201">
        <f>IF(N253="sníž. přenesená",J253,0)</f>
        <v>0</v>
      </c>
      <c r="BI253" s="201">
        <f>IF(N253="nulová",J253,0)</f>
        <v>0</v>
      </c>
      <c r="BJ253" s="18" t="s">
        <v>120</v>
      </c>
      <c r="BK253" s="201">
        <f>ROUND(I253*H253,2)</f>
        <v>0</v>
      </c>
      <c r="BL253" s="18" t="s">
        <v>299</v>
      </c>
      <c r="BM253" s="200" t="s">
        <v>4078</v>
      </c>
    </row>
    <row r="254" spans="1:65" s="2" customFormat="1" ht="33" customHeight="1">
      <c r="A254" s="35"/>
      <c r="B254" s="36"/>
      <c r="C254" s="189" t="s">
        <v>1359</v>
      </c>
      <c r="D254" s="189" t="s">
        <v>294</v>
      </c>
      <c r="E254" s="190" t="s">
        <v>4079</v>
      </c>
      <c r="F254" s="191" t="s">
        <v>4080</v>
      </c>
      <c r="G254" s="192" t="s">
        <v>3216</v>
      </c>
      <c r="H254" s="193">
        <v>8</v>
      </c>
      <c r="I254" s="194"/>
      <c r="J254" s="195">
        <f>ROUND(I254*H254,2)</f>
        <v>0</v>
      </c>
      <c r="K254" s="191" t="s">
        <v>1</v>
      </c>
      <c r="L254" s="40"/>
      <c r="M254" s="196" t="s">
        <v>1</v>
      </c>
      <c r="N254" s="197" t="s">
        <v>43</v>
      </c>
      <c r="O254" s="72"/>
      <c r="P254" s="198">
        <f>O254*H254</f>
        <v>0</v>
      </c>
      <c r="Q254" s="198">
        <v>0</v>
      </c>
      <c r="R254" s="198">
        <f>Q254*H254</f>
        <v>0</v>
      </c>
      <c r="S254" s="198">
        <v>0</v>
      </c>
      <c r="T254" s="199">
        <f>S254*H254</f>
        <v>0</v>
      </c>
      <c r="U254" s="35"/>
      <c r="V254" s="35"/>
      <c r="W254" s="35"/>
      <c r="X254" s="35"/>
      <c r="Y254" s="35"/>
      <c r="Z254" s="35"/>
      <c r="AA254" s="35"/>
      <c r="AB254" s="35"/>
      <c r="AC254" s="35"/>
      <c r="AD254" s="35"/>
      <c r="AE254" s="35"/>
      <c r="AR254" s="200" t="s">
        <v>299</v>
      </c>
      <c r="AT254" s="200" t="s">
        <v>294</v>
      </c>
      <c r="AU254" s="200" t="s">
        <v>120</v>
      </c>
      <c r="AY254" s="18" t="s">
        <v>292</v>
      </c>
      <c r="BE254" s="201">
        <f>IF(N254="základní",J254,0)</f>
        <v>0</v>
      </c>
      <c r="BF254" s="201">
        <f>IF(N254="snížená",J254,0)</f>
        <v>0</v>
      </c>
      <c r="BG254" s="201">
        <f>IF(N254="zákl. přenesená",J254,0)</f>
        <v>0</v>
      </c>
      <c r="BH254" s="201">
        <f>IF(N254="sníž. přenesená",J254,0)</f>
        <v>0</v>
      </c>
      <c r="BI254" s="201">
        <f>IF(N254="nulová",J254,0)</f>
        <v>0</v>
      </c>
      <c r="BJ254" s="18" t="s">
        <v>120</v>
      </c>
      <c r="BK254" s="201">
        <f>ROUND(I254*H254,2)</f>
        <v>0</v>
      </c>
      <c r="BL254" s="18" t="s">
        <v>299</v>
      </c>
      <c r="BM254" s="200" t="s">
        <v>4081</v>
      </c>
    </row>
    <row r="255" spans="1:65" s="14" customFormat="1" ht="11.25">
      <c r="B255" s="213"/>
      <c r="C255" s="214"/>
      <c r="D255" s="204" t="s">
        <v>301</v>
      </c>
      <c r="E255" s="215" t="s">
        <v>1</v>
      </c>
      <c r="F255" s="216" t="s">
        <v>4082</v>
      </c>
      <c r="G255" s="214"/>
      <c r="H255" s="217">
        <v>8</v>
      </c>
      <c r="I255" s="218"/>
      <c r="J255" s="214"/>
      <c r="K255" s="214"/>
      <c r="L255" s="219"/>
      <c r="M255" s="220"/>
      <c r="N255" s="221"/>
      <c r="O255" s="221"/>
      <c r="P255" s="221"/>
      <c r="Q255" s="221"/>
      <c r="R255" s="221"/>
      <c r="S255" s="221"/>
      <c r="T255" s="222"/>
      <c r="AT255" s="223" t="s">
        <v>301</v>
      </c>
      <c r="AU255" s="223" t="s">
        <v>120</v>
      </c>
      <c r="AV255" s="14" t="s">
        <v>120</v>
      </c>
      <c r="AW255" s="14" t="s">
        <v>32</v>
      </c>
      <c r="AX255" s="14" t="s">
        <v>85</v>
      </c>
      <c r="AY255" s="223" t="s">
        <v>292</v>
      </c>
    </row>
    <row r="256" spans="1:65" s="2" customFormat="1" ht="44.25" customHeight="1">
      <c r="A256" s="35"/>
      <c r="B256" s="36"/>
      <c r="C256" s="189" t="s">
        <v>1363</v>
      </c>
      <c r="D256" s="189" t="s">
        <v>294</v>
      </c>
      <c r="E256" s="190" t="s">
        <v>4083</v>
      </c>
      <c r="F256" s="191" t="s">
        <v>4084</v>
      </c>
      <c r="G256" s="192" t="s">
        <v>3216</v>
      </c>
      <c r="H256" s="193">
        <v>2</v>
      </c>
      <c r="I256" s="194"/>
      <c r="J256" s="195">
        <f>ROUND(I256*H256,2)</f>
        <v>0</v>
      </c>
      <c r="K256" s="191" t="s">
        <v>1</v>
      </c>
      <c r="L256" s="40"/>
      <c r="M256" s="196" t="s">
        <v>1</v>
      </c>
      <c r="N256" s="197" t="s">
        <v>43</v>
      </c>
      <c r="O256" s="72"/>
      <c r="P256" s="198">
        <f>O256*H256</f>
        <v>0</v>
      </c>
      <c r="Q256" s="198">
        <v>0</v>
      </c>
      <c r="R256" s="198">
        <f>Q256*H256</f>
        <v>0</v>
      </c>
      <c r="S256" s="198">
        <v>0</v>
      </c>
      <c r="T256" s="199">
        <f>S256*H256</f>
        <v>0</v>
      </c>
      <c r="U256" s="35"/>
      <c r="V256" s="35"/>
      <c r="W256" s="35"/>
      <c r="X256" s="35"/>
      <c r="Y256" s="35"/>
      <c r="Z256" s="35"/>
      <c r="AA256" s="35"/>
      <c r="AB256" s="35"/>
      <c r="AC256" s="35"/>
      <c r="AD256" s="35"/>
      <c r="AE256" s="35"/>
      <c r="AR256" s="200" t="s">
        <v>299</v>
      </c>
      <c r="AT256" s="200" t="s">
        <v>294</v>
      </c>
      <c r="AU256" s="200" t="s">
        <v>120</v>
      </c>
      <c r="AY256" s="18" t="s">
        <v>292</v>
      </c>
      <c r="BE256" s="201">
        <f>IF(N256="základní",J256,0)</f>
        <v>0</v>
      </c>
      <c r="BF256" s="201">
        <f>IF(N256="snížená",J256,0)</f>
        <v>0</v>
      </c>
      <c r="BG256" s="201">
        <f>IF(N256="zákl. přenesená",J256,0)</f>
        <v>0</v>
      </c>
      <c r="BH256" s="201">
        <f>IF(N256="sníž. přenesená",J256,0)</f>
        <v>0</v>
      </c>
      <c r="BI256" s="201">
        <f>IF(N256="nulová",J256,0)</f>
        <v>0</v>
      </c>
      <c r="BJ256" s="18" t="s">
        <v>120</v>
      </c>
      <c r="BK256" s="201">
        <f>ROUND(I256*H256,2)</f>
        <v>0</v>
      </c>
      <c r="BL256" s="18" t="s">
        <v>299</v>
      </c>
      <c r="BM256" s="200" t="s">
        <v>4085</v>
      </c>
    </row>
    <row r="257" spans="1:65" s="2" customFormat="1" ht="44.25" customHeight="1">
      <c r="A257" s="35"/>
      <c r="B257" s="36"/>
      <c r="C257" s="189" t="s">
        <v>1369</v>
      </c>
      <c r="D257" s="189" t="s">
        <v>294</v>
      </c>
      <c r="E257" s="190" t="s">
        <v>4086</v>
      </c>
      <c r="F257" s="191" t="s">
        <v>4087</v>
      </c>
      <c r="G257" s="192" t="s">
        <v>4088</v>
      </c>
      <c r="H257" s="193">
        <v>1</v>
      </c>
      <c r="I257" s="194"/>
      <c r="J257" s="195">
        <f>ROUND(I257*H257,2)</f>
        <v>0</v>
      </c>
      <c r="K257" s="191" t="s">
        <v>1</v>
      </c>
      <c r="L257" s="40"/>
      <c r="M257" s="196" t="s">
        <v>1</v>
      </c>
      <c r="N257" s="197" t="s">
        <v>43</v>
      </c>
      <c r="O257" s="72"/>
      <c r="P257" s="198">
        <f>O257*H257</f>
        <v>0</v>
      </c>
      <c r="Q257" s="198">
        <v>0</v>
      </c>
      <c r="R257" s="198">
        <f>Q257*H257</f>
        <v>0</v>
      </c>
      <c r="S257" s="198">
        <v>0</v>
      </c>
      <c r="T257" s="199">
        <f>S257*H257</f>
        <v>0</v>
      </c>
      <c r="U257" s="35"/>
      <c r="V257" s="35"/>
      <c r="W257" s="35"/>
      <c r="X257" s="35"/>
      <c r="Y257" s="35"/>
      <c r="Z257" s="35"/>
      <c r="AA257" s="35"/>
      <c r="AB257" s="35"/>
      <c r="AC257" s="35"/>
      <c r="AD257" s="35"/>
      <c r="AE257" s="35"/>
      <c r="AR257" s="200" t="s">
        <v>299</v>
      </c>
      <c r="AT257" s="200" t="s">
        <v>294</v>
      </c>
      <c r="AU257" s="200" t="s">
        <v>120</v>
      </c>
      <c r="AY257" s="18" t="s">
        <v>292</v>
      </c>
      <c r="BE257" s="201">
        <f>IF(N257="základní",J257,0)</f>
        <v>0</v>
      </c>
      <c r="BF257" s="201">
        <f>IF(N257="snížená",J257,0)</f>
        <v>0</v>
      </c>
      <c r="BG257" s="201">
        <f>IF(N257="zákl. přenesená",J257,0)</f>
        <v>0</v>
      </c>
      <c r="BH257" s="201">
        <f>IF(N257="sníž. přenesená",J257,0)</f>
        <v>0</v>
      </c>
      <c r="BI257" s="201">
        <f>IF(N257="nulová",J257,0)</f>
        <v>0</v>
      </c>
      <c r="BJ257" s="18" t="s">
        <v>120</v>
      </c>
      <c r="BK257" s="201">
        <f>ROUND(I257*H257,2)</f>
        <v>0</v>
      </c>
      <c r="BL257" s="18" t="s">
        <v>299</v>
      </c>
      <c r="BM257" s="200" t="s">
        <v>4089</v>
      </c>
    </row>
    <row r="258" spans="1:65" s="12" customFormat="1" ht="22.9" customHeight="1">
      <c r="B258" s="173"/>
      <c r="C258" s="174"/>
      <c r="D258" s="175" t="s">
        <v>76</v>
      </c>
      <c r="E258" s="187" t="s">
        <v>4090</v>
      </c>
      <c r="F258" s="187" t="s">
        <v>4091</v>
      </c>
      <c r="G258" s="174"/>
      <c r="H258" s="174"/>
      <c r="I258" s="177"/>
      <c r="J258" s="188">
        <f>BK258</f>
        <v>0</v>
      </c>
      <c r="K258" s="174"/>
      <c r="L258" s="179"/>
      <c r="M258" s="180"/>
      <c r="N258" s="181"/>
      <c r="O258" s="181"/>
      <c r="P258" s="182">
        <f>SUM(P259:P291)</f>
        <v>0</v>
      </c>
      <c r="Q258" s="181"/>
      <c r="R258" s="182">
        <f>SUM(R259:R291)</f>
        <v>0</v>
      </c>
      <c r="S258" s="181"/>
      <c r="T258" s="183">
        <f>SUM(T259:T291)</f>
        <v>0</v>
      </c>
      <c r="AR258" s="184" t="s">
        <v>85</v>
      </c>
      <c r="AT258" s="185" t="s">
        <v>76</v>
      </c>
      <c r="AU258" s="185" t="s">
        <v>85</v>
      </c>
      <c r="AY258" s="184" t="s">
        <v>292</v>
      </c>
      <c r="BK258" s="186">
        <f>SUM(BK259:BK291)</f>
        <v>0</v>
      </c>
    </row>
    <row r="259" spans="1:65" s="2" customFormat="1" ht="24.2" customHeight="1">
      <c r="A259" s="35"/>
      <c r="B259" s="36"/>
      <c r="C259" s="189" t="s">
        <v>1373</v>
      </c>
      <c r="D259" s="189" t="s">
        <v>294</v>
      </c>
      <c r="E259" s="190" t="s">
        <v>4092</v>
      </c>
      <c r="F259" s="191" t="s">
        <v>4093</v>
      </c>
      <c r="G259" s="192" t="s">
        <v>407</v>
      </c>
      <c r="H259" s="193">
        <v>1550</v>
      </c>
      <c r="I259" s="194"/>
      <c r="J259" s="195">
        <f t="shared" ref="J259:J291" si="60">ROUND(I259*H259,2)</f>
        <v>0</v>
      </c>
      <c r="K259" s="191" t="s">
        <v>1</v>
      </c>
      <c r="L259" s="40"/>
      <c r="M259" s="196" t="s">
        <v>1</v>
      </c>
      <c r="N259" s="197" t="s">
        <v>43</v>
      </c>
      <c r="O259" s="72"/>
      <c r="P259" s="198">
        <f t="shared" ref="P259:P291" si="61">O259*H259</f>
        <v>0</v>
      </c>
      <c r="Q259" s="198">
        <v>0</v>
      </c>
      <c r="R259" s="198">
        <f t="shared" ref="R259:R291" si="62">Q259*H259</f>
        <v>0</v>
      </c>
      <c r="S259" s="198">
        <v>0</v>
      </c>
      <c r="T259" s="199">
        <f t="shared" ref="T259:T291" si="63">S259*H259</f>
        <v>0</v>
      </c>
      <c r="U259" s="35"/>
      <c r="V259" s="35"/>
      <c r="W259" s="35"/>
      <c r="X259" s="35"/>
      <c r="Y259" s="35"/>
      <c r="Z259" s="35"/>
      <c r="AA259" s="35"/>
      <c r="AB259" s="35"/>
      <c r="AC259" s="35"/>
      <c r="AD259" s="35"/>
      <c r="AE259" s="35"/>
      <c r="AR259" s="200" t="s">
        <v>299</v>
      </c>
      <c r="AT259" s="200" t="s">
        <v>294</v>
      </c>
      <c r="AU259" s="200" t="s">
        <v>120</v>
      </c>
      <c r="AY259" s="18" t="s">
        <v>292</v>
      </c>
      <c r="BE259" s="201">
        <f t="shared" ref="BE259:BE291" si="64">IF(N259="základní",J259,0)</f>
        <v>0</v>
      </c>
      <c r="BF259" s="201">
        <f t="shared" ref="BF259:BF291" si="65">IF(N259="snížená",J259,0)</f>
        <v>0</v>
      </c>
      <c r="BG259" s="201">
        <f t="shared" ref="BG259:BG291" si="66">IF(N259="zákl. přenesená",J259,0)</f>
        <v>0</v>
      </c>
      <c r="BH259" s="201">
        <f t="shared" ref="BH259:BH291" si="67">IF(N259="sníž. přenesená",J259,0)</f>
        <v>0</v>
      </c>
      <c r="BI259" s="201">
        <f t="shared" ref="BI259:BI291" si="68">IF(N259="nulová",J259,0)</f>
        <v>0</v>
      </c>
      <c r="BJ259" s="18" t="s">
        <v>120</v>
      </c>
      <c r="BK259" s="201">
        <f t="shared" ref="BK259:BK291" si="69">ROUND(I259*H259,2)</f>
        <v>0</v>
      </c>
      <c r="BL259" s="18" t="s">
        <v>299</v>
      </c>
      <c r="BM259" s="200" t="s">
        <v>4094</v>
      </c>
    </row>
    <row r="260" spans="1:65" s="2" customFormat="1" ht="24.2" customHeight="1">
      <c r="A260" s="35"/>
      <c r="B260" s="36"/>
      <c r="C260" s="189" t="s">
        <v>1378</v>
      </c>
      <c r="D260" s="189" t="s">
        <v>294</v>
      </c>
      <c r="E260" s="190" t="s">
        <v>4095</v>
      </c>
      <c r="F260" s="191" t="s">
        <v>4096</v>
      </c>
      <c r="G260" s="192" t="s">
        <v>407</v>
      </c>
      <c r="H260" s="193">
        <v>950</v>
      </c>
      <c r="I260" s="194"/>
      <c r="J260" s="195">
        <f t="shared" si="60"/>
        <v>0</v>
      </c>
      <c r="K260" s="191" t="s">
        <v>1</v>
      </c>
      <c r="L260" s="40"/>
      <c r="M260" s="196" t="s">
        <v>1</v>
      </c>
      <c r="N260" s="197" t="s">
        <v>43</v>
      </c>
      <c r="O260" s="72"/>
      <c r="P260" s="198">
        <f t="shared" si="61"/>
        <v>0</v>
      </c>
      <c r="Q260" s="198">
        <v>0</v>
      </c>
      <c r="R260" s="198">
        <f t="shared" si="62"/>
        <v>0</v>
      </c>
      <c r="S260" s="198">
        <v>0</v>
      </c>
      <c r="T260" s="199">
        <f t="shared" si="63"/>
        <v>0</v>
      </c>
      <c r="U260" s="35"/>
      <c r="V260" s="35"/>
      <c r="W260" s="35"/>
      <c r="X260" s="35"/>
      <c r="Y260" s="35"/>
      <c r="Z260" s="35"/>
      <c r="AA260" s="35"/>
      <c r="AB260" s="35"/>
      <c r="AC260" s="35"/>
      <c r="AD260" s="35"/>
      <c r="AE260" s="35"/>
      <c r="AR260" s="200" t="s">
        <v>299</v>
      </c>
      <c r="AT260" s="200" t="s">
        <v>294</v>
      </c>
      <c r="AU260" s="200" t="s">
        <v>120</v>
      </c>
      <c r="AY260" s="18" t="s">
        <v>292</v>
      </c>
      <c r="BE260" s="201">
        <f t="shared" si="64"/>
        <v>0</v>
      </c>
      <c r="BF260" s="201">
        <f t="shared" si="65"/>
        <v>0</v>
      </c>
      <c r="BG260" s="201">
        <f t="shared" si="66"/>
        <v>0</v>
      </c>
      <c r="BH260" s="201">
        <f t="shared" si="67"/>
        <v>0</v>
      </c>
      <c r="BI260" s="201">
        <f t="shared" si="68"/>
        <v>0</v>
      </c>
      <c r="BJ260" s="18" t="s">
        <v>120</v>
      </c>
      <c r="BK260" s="201">
        <f t="shared" si="69"/>
        <v>0</v>
      </c>
      <c r="BL260" s="18" t="s">
        <v>299</v>
      </c>
      <c r="BM260" s="200" t="s">
        <v>4097</v>
      </c>
    </row>
    <row r="261" spans="1:65" s="2" customFormat="1" ht="24.2" customHeight="1">
      <c r="A261" s="35"/>
      <c r="B261" s="36"/>
      <c r="C261" s="189" t="s">
        <v>1383</v>
      </c>
      <c r="D261" s="189" t="s">
        <v>294</v>
      </c>
      <c r="E261" s="190" t="s">
        <v>4098</v>
      </c>
      <c r="F261" s="191" t="s">
        <v>4099</v>
      </c>
      <c r="G261" s="192" t="s">
        <v>407</v>
      </c>
      <c r="H261" s="193">
        <v>2600</v>
      </c>
      <c r="I261" s="194"/>
      <c r="J261" s="195">
        <f t="shared" si="60"/>
        <v>0</v>
      </c>
      <c r="K261" s="191" t="s">
        <v>1</v>
      </c>
      <c r="L261" s="40"/>
      <c r="M261" s="196" t="s">
        <v>1</v>
      </c>
      <c r="N261" s="197" t="s">
        <v>43</v>
      </c>
      <c r="O261" s="72"/>
      <c r="P261" s="198">
        <f t="shared" si="61"/>
        <v>0</v>
      </c>
      <c r="Q261" s="198">
        <v>0</v>
      </c>
      <c r="R261" s="198">
        <f t="shared" si="62"/>
        <v>0</v>
      </c>
      <c r="S261" s="198">
        <v>0</v>
      </c>
      <c r="T261" s="199">
        <f t="shared" si="63"/>
        <v>0</v>
      </c>
      <c r="U261" s="35"/>
      <c r="V261" s="35"/>
      <c r="W261" s="35"/>
      <c r="X261" s="35"/>
      <c r="Y261" s="35"/>
      <c r="Z261" s="35"/>
      <c r="AA261" s="35"/>
      <c r="AB261" s="35"/>
      <c r="AC261" s="35"/>
      <c r="AD261" s="35"/>
      <c r="AE261" s="35"/>
      <c r="AR261" s="200" t="s">
        <v>299</v>
      </c>
      <c r="AT261" s="200" t="s">
        <v>294</v>
      </c>
      <c r="AU261" s="200" t="s">
        <v>120</v>
      </c>
      <c r="AY261" s="18" t="s">
        <v>292</v>
      </c>
      <c r="BE261" s="201">
        <f t="shared" si="64"/>
        <v>0</v>
      </c>
      <c r="BF261" s="201">
        <f t="shared" si="65"/>
        <v>0</v>
      </c>
      <c r="BG261" s="201">
        <f t="shared" si="66"/>
        <v>0</v>
      </c>
      <c r="BH261" s="201">
        <f t="shared" si="67"/>
        <v>0</v>
      </c>
      <c r="BI261" s="201">
        <f t="shared" si="68"/>
        <v>0</v>
      </c>
      <c r="BJ261" s="18" t="s">
        <v>120</v>
      </c>
      <c r="BK261" s="201">
        <f t="shared" si="69"/>
        <v>0</v>
      </c>
      <c r="BL261" s="18" t="s">
        <v>299</v>
      </c>
      <c r="BM261" s="200" t="s">
        <v>4100</v>
      </c>
    </row>
    <row r="262" spans="1:65" s="2" customFormat="1" ht="16.5" customHeight="1">
      <c r="A262" s="35"/>
      <c r="B262" s="36"/>
      <c r="C262" s="189" t="s">
        <v>1388</v>
      </c>
      <c r="D262" s="189" t="s">
        <v>294</v>
      </c>
      <c r="E262" s="190" t="s">
        <v>4101</v>
      </c>
      <c r="F262" s="191" t="s">
        <v>4102</v>
      </c>
      <c r="G262" s="192" t="s">
        <v>3216</v>
      </c>
      <c r="H262" s="193">
        <v>322</v>
      </c>
      <c r="I262" s="194"/>
      <c r="J262" s="195">
        <f t="shared" si="60"/>
        <v>0</v>
      </c>
      <c r="K262" s="191" t="s">
        <v>1</v>
      </c>
      <c r="L262" s="40"/>
      <c r="M262" s="196" t="s">
        <v>1</v>
      </c>
      <c r="N262" s="197" t="s">
        <v>43</v>
      </c>
      <c r="O262" s="72"/>
      <c r="P262" s="198">
        <f t="shared" si="61"/>
        <v>0</v>
      </c>
      <c r="Q262" s="198">
        <v>0</v>
      </c>
      <c r="R262" s="198">
        <f t="shared" si="62"/>
        <v>0</v>
      </c>
      <c r="S262" s="198">
        <v>0</v>
      </c>
      <c r="T262" s="199">
        <f t="shared" si="63"/>
        <v>0</v>
      </c>
      <c r="U262" s="35"/>
      <c r="V262" s="35"/>
      <c r="W262" s="35"/>
      <c r="X262" s="35"/>
      <c r="Y262" s="35"/>
      <c r="Z262" s="35"/>
      <c r="AA262" s="35"/>
      <c r="AB262" s="35"/>
      <c r="AC262" s="35"/>
      <c r="AD262" s="35"/>
      <c r="AE262" s="35"/>
      <c r="AR262" s="200" t="s">
        <v>299</v>
      </c>
      <c r="AT262" s="200" t="s">
        <v>294</v>
      </c>
      <c r="AU262" s="200" t="s">
        <v>120</v>
      </c>
      <c r="AY262" s="18" t="s">
        <v>292</v>
      </c>
      <c r="BE262" s="201">
        <f t="shared" si="64"/>
        <v>0</v>
      </c>
      <c r="BF262" s="201">
        <f t="shared" si="65"/>
        <v>0</v>
      </c>
      <c r="BG262" s="201">
        <f t="shared" si="66"/>
        <v>0</v>
      </c>
      <c r="BH262" s="201">
        <f t="shared" si="67"/>
        <v>0</v>
      </c>
      <c r="BI262" s="201">
        <f t="shared" si="68"/>
        <v>0</v>
      </c>
      <c r="BJ262" s="18" t="s">
        <v>120</v>
      </c>
      <c r="BK262" s="201">
        <f t="shared" si="69"/>
        <v>0</v>
      </c>
      <c r="BL262" s="18" t="s">
        <v>299</v>
      </c>
      <c r="BM262" s="200" t="s">
        <v>4103</v>
      </c>
    </row>
    <row r="263" spans="1:65" s="2" customFormat="1" ht="24.2" customHeight="1">
      <c r="A263" s="35"/>
      <c r="B263" s="36"/>
      <c r="C263" s="189" t="s">
        <v>1401</v>
      </c>
      <c r="D263" s="189" t="s">
        <v>294</v>
      </c>
      <c r="E263" s="190" t="s">
        <v>4104</v>
      </c>
      <c r="F263" s="191" t="s">
        <v>4105</v>
      </c>
      <c r="G263" s="192" t="s">
        <v>3216</v>
      </c>
      <c r="H263" s="193">
        <v>215</v>
      </c>
      <c r="I263" s="194"/>
      <c r="J263" s="195">
        <f t="shared" si="60"/>
        <v>0</v>
      </c>
      <c r="K263" s="191" t="s">
        <v>1</v>
      </c>
      <c r="L263" s="40"/>
      <c r="M263" s="196" t="s">
        <v>1</v>
      </c>
      <c r="N263" s="197" t="s">
        <v>43</v>
      </c>
      <c r="O263" s="72"/>
      <c r="P263" s="198">
        <f t="shared" si="61"/>
        <v>0</v>
      </c>
      <c r="Q263" s="198">
        <v>0</v>
      </c>
      <c r="R263" s="198">
        <f t="shared" si="62"/>
        <v>0</v>
      </c>
      <c r="S263" s="198">
        <v>0</v>
      </c>
      <c r="T263" s="199">
        <f t="shared" si="63"/>
        <v>0</v>
      </c>
      <c r="U263" s="35"/>
      <c r="V263" s="35"/>
      <c r="W263" s="35"/>
      <c r="X263" s="35"/>
      <c r="Y263" s="35"/>
      <c r="Z263" s="35"/>
      <c r="AA263" s="35"/>
      <c r="AB263" s="35"/>
      <c r="AC263" s="35"/>
      <c r="AD263" s="35"/>
      <c r="AE263" s="35"/>
      <c r="AR263" s="200" t="s">
        <v>299</v>
      </c>
      <c r="AT263" s="200" t="s">
        <v>294</v>
      </c>
      <c r="AU263" s="200" t="s">
        <v>120</v>
      </c>
      <c r="AY263" s="18" t="s">
        <v>292</v>
      </c>
      <c r="BE263" s="201">
        <f t="shared" si="64"/>
        <v>0</v>
      </c>
      <c r="BF263" s="201">
        <f t="shared" si="65"/>
        <v>0</v>
      </c>
      <c r="BG263" s="201">
        <f t="shared" si="66"/>
        <v>0</v>
      </c>
      <c r="BH263" s="201">
        <f t="shared" si="67"/>
        <v>0</v>
      </c>
      <c r="BI263" s="201">
        <f t="shared" si="68"/>
        <v>0</v>
      </c>
      <c r="BJ263" s="18" t="s">
        <v>120</v>
      </c>
      <c r="BK263" s="201">
        <f t="shared" si="69"/>
        <v>0</v>
      </c>
      <c r="BL263" s="18" t="s">
        <v>299</v>
      </c>
      <c r="BM263" s="200" t="s">
        <v>4106</v>
      </c>
    </row>
    <row r="264" spans="1:65" s="2" customFormat="1" ht="24.2" customHeight="1">
      <c r="A264" s="35"/>
      <c r="B264" s="36"/>
      <c r="C264" s="189" t="s">
        <v>1407</v>
      </c>
      <c r="D264" s="189" t="s">
        <v>294</v>
      </c>
      <c r="E264" s="190" t="s">
        <v>4107</v>
      </c>
      <c r="F264" s="191" t="s">
        <v>4108</v>
      </c>
      <c r="G264" s="192" t="s">
        <v>3216</v>
      </c>
      <c r="H264" s="193">
        <v>250</v>
      </c>
      <c r="I264" s="194"/>
      <c r="J264" s="195">
        <f t="shared" si="60"/>
        <v>0</v>
      </c>
      <c r="K264" s="191" t="s">
        <v>1</v>
      </c>
      <c r="L264" s="40"/>
      <c r="M264" s="196" t="s">
        <v>1</v>
      </c>
      <c r="N264" s="197" t="s">
        <v>43</v>
      </c>
      <c r="O264" s="72"/>
      <c r="P264" s="198">
        <f t="shared" si="61"/>
        <v>0</v>
      </c>
      <c r="Q264" s="198">
        <v>0</v>
      </c>
      <c r="R264" s="198">
        <f t="shared" si="62"/>
        <v>0</v>
      </c>
      <c r="S264" s="198">
        <v>0</v>
      </c>
      <c r="T264" s="199">
        <f t="shared" si="63"/>
        <v>0</v>
      </c>
      <c r="U264" s="35"/>
      <c r="V264" s="35"/>
      <c r="W264" s="35"/>
      <c r="X264" s="35"/>
      <c r="Y264" s="35"/>
      <c r="Z264" s="35"/>
      <c r="AA264" s="35"/>
      <c r="AB264" s="35"/>
      <c r="AC264" s="35"/>
      <c r="AD264" s="35"/>
      <c r="AE264" s="35"/>
      <c r="AR264" s="200" t="s">
        <v>299</v>
      </c>
      <c r="AT264" s="200" t="s">
        <v>294</v>
      </c>
      <c r="AU264" s="200" t="s">
        <v>120</v>
      </c>
      <c r="AY264" s="18" t="s">
        <v>292</v>
      </c>
      <c r="BE264" s="201">
        <f t="shared" si="64"/>
        <v>0</v>
      </c>
      <c r="BF264" s="201">
        <f t="shared" si="65"/>
        <v>0</v>
      </c>
      <c r="BG264" s="201">
        <f t="shared" si="66"/>
        <v>0</v>
      </c>
      <c r="BH264" s="201">
        <f t="shared" si="67"/>
        <v>0</v>
      </c>
      <c r="BI264" s="201">
        <f t="shared" si="68"/>
        <v>0</v>
      </c>
      <c r="BJ264" s="18" t="s">
        <v>120</v>
      </c>
      <c r="BK264" s="201">
        <f t="shared" si="69"/>
        <v>0</v>
      </c>
      <c r="BL264" s="18" t="s">
        <v>299</v>
      </c>
      <c r="BM264" s="200" t="s">
        <v>4109</v>
      </c>
    </row>
    <row r="265" spans="1:65" s="2" customFormat="1" ht="16.5" customHeight="1">
      <c r="A265" s="35"/>
      <c r="B265" s="36"/>
      <c r="C265" s="189" t="s">
        <v>1412</v>
      </c>
      <c r="D265" s="189" t="s">
        <v>294</v>
      </c>
      <c r="E265" s="190" t="s">
        <v>4110</v>
      </c>
      <c r="F265" s="191" t="s">
        <v>4111</v>
      </c>
      <c r="G265" s="192" t="s">
        <v>3216</v>
      </c>
      <c r="H265" s="193">
        <v>46</v>
      </c>
      <c r="I265" s="194"/>
      <c r="J265" s="195">
        <f t="shared" si="60"/>
        <v>0</v>
      </c>
      <c r="K265" s="191" t="s">
        <v>1</v>
      </c>
      <c r="L265" s="40"/>
      <c r="M265" s="196" t="s">
        <v>1</v>
      </c>
      <c r="N265" s="197" t="s">
        <v>43</v>
      </c>
      <c r="O265" s="72"/>
      <c r="P265" s="198">
        <f t="shared" si="61"/>
        <v>0</v>
      </c>
      <c r="Q265" s="198">
        <v>0</v>
      </c>
      <c r="R265" s="198">
        <f t="shared" si="62"/>
        <v>0</v>
      </c>
      <c r="S265" s="198">
        <v>0</v>
      </c>
      <c r="T265" s="199">
        <f t="shared" si="63"/>
        <v>0</v>
      </c>
      <c r="U265" s="35"/>
      <c r="V265" s="35"/>
      <c r="W265" s="35"/>
      <c r="X265" s="35"/>
      <c r="Y265" s="35"/>
      <c r="Z265" s="35"/>
      <c r="AA265" s="35"/>
      <c r="AB265" s="35"/>
      <c r="AC265" s="35"/>
      <c r="AD265" s="35"/>
      <c r="AE265" s="35"/>
      <c r="AR265" s="200" t="s">
        <v>299</v>
      </c>
      <c r="AT265" s="200" t="s">
        <v>294</v>
      </c>
      <c r="AU265" s="200" t="s">
        <v>120</v>
      </c>
      <c r="AY265" s="18" t="s">
        <v>292</v>
      </c>
      <c r="BE265" s="201">
        <f t="shared" si="64"/>
        <v>0</v>
      </c>
      <c r="BF265" s="201">
        <f t="shared" si="65"/>
        <v>0</v>
      </c>
      <c r="BG265" s="201">
        <f t="shared" si="66"/>
        <v>0</v>
      </c>
      <c r="BH265" s="201">
        <f t="shared" si="67"/>
        <v>0</v>
      </c>
      <c r="BI265" s="201">
        <f t="shared" si="68"/>
        <v>0</v>
      </c>
      <c r="BJ265" s="18" t="s">
        <v>120</v>
      </c>
      <c r="BK265" s="201">
        <f t="shared" si="69"/>
        <v>0</v>
      </c>
      <c r="BL265" s="18" t="s">
        <v>299</v>
      </c>
      <c r="BM265" s="200" t="s">
        <v>4112</v>
      </c>
    </row>
    <row r="266" spans="1:65" s="2" customFormat="1" ht="16.5" customHeight="1">
      <c r="A266" s="35"/>
      <c r="B266" s="36"/>
      <c r="C266" s="189" t="s">
        <v>1418</v>
      </c>
      <c r="D266" s="189" t="s">
        <v>294</v>
      </c>
      <c r="E266" s="190" t="s">
        <v>4113</v>
      </c>
      <c r="F266" s="191" t="s">
        <v>4114</v>
      </c>
      <c r="G266" s="192" t="s">
        <v>3216</v>
      </c>
      <c r="H266" s="193">
        <v>11</v>
      </c>
      <c r="I266" s="194"/>
      <c r="J266" s="195">
        <f t="shared" si="60"/>
        <v>0</v>
      </c>
      <c r="K266" s="191" t="s">
        <v>1</v>
      </c>
      <c r="L266" s="40"/>
      <c r="M266" s="196" t="s">
        <v>1</v>
      </c>
      <c r="N266" s="197" t="s">
        <v>43</v>
      </c>
      <c r="O266" s="72"/>
      <c r="P266" s="198">
        <f t="shared" si="61"/>
        <v>0</v>
      </c>
      <c r="Q266" s="198">
        <v>0</v>
      </c>
      <c r="R266" s="198">
        <f t="shared" si="62"/>
        <v>0</v>
      </c>
      <c r="S266" s="198">
        <v>0</v>
      </c>
      <c r="T266" s="199">
        <f t="shared" si="63"/>
        <v>0</v>
      </c>
      <c r="U266" s="35"/>
      <c r="V266" s="35"/>
      <c r="W266" s="35"/>
      <c r="X266" s="35"/>
      <c r="Y266" s="35"/>
      <c r="Z266" s="35"/>
      <c r="AA266" s="35"/>
      <c r="AB266" s="35"/>
      <c r="AC266" s="35"/>
      <c r="AD266" s="35"/>
      <c r="AE266" s="35"/>
      <c r="AR266" s="200" t="s">
        <v>299</v>
      </c>
      <c r="AT266" s="200" t="s">
        <v>294</v>
      </c>
      <c r="AU266" s="200" t="s">
        <v>120</v>
      </c>
      <c r="AY266" s="18" t="s">
        <v>292</v>
      </c>
      <c r="BE266" s="201">
        <f t="shared" si="64"/>
        <v>0</v>
      </c>
      <c r="BF266" s="201">
        <f t="shared" si="65"/>
        <v>0</v>
      </c>
      <c r="BG266" s="201">
        <f t="shared" si="66"/>
        <v>0</v>
      </c>
      <c r="BH266" s="201">
        <f t="shared" si="67"/>
        <v>0</v>
      </c>
      <c r="BI266" s="201">
        <f t="shared" si="68"/>
        <v>0</v>
      </c>
      <c r="BJ266" s="18" t="s">
        <v>120</v>
      </c>
      <c r="BK266" s="201">
        <f t="shared" si="69"/>
        <v>0</v>
      </c>
      <c r="BL266" s="18" t="s">
        <v>299</v>
      </c>
      <c r="BM266" s="200" t="s">
        <v>4115</v>
      </c>
    </row>
    <row r="267" spans="1:65" s="2" customFormat="1" ht="16.5" customHeight="1">
      <c r="A267" s="35"/>
      <c r="B267" s="36"/>
      <c r="C267" s="189" t="s">
        <v>1422</v>
      </c>
      <c r="D267" s="189" t="s">
        <v>294</v>
      </c>
      <c r="E267" s="190" t="s">
        <v>4116</v>
      </c>
      <c r="F267" s="191" t="s">
        <v>4117</v>
      </c>
      <c r="G267" s="192" t="s">
        <v>3216</v>
      </c>
      <c r="H267" s="193">
        <v>29</v>
      </c>
      <c r="I267" s="194"/>
      <c r="J267" s="195">
        <f t="shared" si="60"/>
        <v>0</v>
      </c>
      <c r="K267" s="191" t="s">
        <v>1</v>
      </c>
      <c r="L267" s="40"/>
      <c r="M267" s="196" t="s">
        <v>1</v>
      </c>
      <c r="N267" s="197" t="s">
        <v>43</v>
      </c>
      <c r="O267" s="72"/>
      <c r="P267" s="198">
        <f t="shared" si="61"/>
        <v>0</v>
      </c>
      <c r="Q267" s="198">
        <v>0</v>
      </c>
      <c r="R267" s="198">
        <f t="shared" si="62"/>
        <v>0</v>
      </c>
      <c r="S267" s="198">
        <v>0</v>
      </c>
      <c r="T267" s="199">
        <f t="shared" si="63"/>
        <v>0</v>
      </c>
      <c r="U267" s="35"/>
      <c r="V267" s="35"/>
      <c r="W267" s="35"/>
      <c r="X267" s="35"/>
      <c r="Y267" s="35"/>
      <c r="Z267" s="35"/>
      <c r="AA267" s="35"/>
      <c r="AB267" s="35"/>
      <c r="AC267" s="35"/>
      <c r="AD267" s="35"/>
      <c r="AE267" s="35"/>
      <c r="AR267" s="200" t="s">
        <v>299</v>
      </c>
      <c r="AT267" s="200" t="s">
        <v>294</v>
      </c>
      <c r="AU267" s="200" t="s">
        <v>120</v>
      </c>
      <c r="AY267" s="18" t="s">
        <v>292</v>
      </c>
      <c r="BE267" s="201">
        <f t="shared" si="64"/>
        <v>0</v>
      </c>
      <c r="BF267" s="201">
        <f t="shared" si="65"/>
        <v>0</v>
      </c>
      <c r="BG267" s="201">
        <f t="shared" si="66"/>
        <v>0</v>
      </c>
      <c r="BH267" s="201">
        <f t="shared" si="67"/>
        <v>0</v>
      </c>
      <c r="BI267" s="201">
        <f t="shared" si="68"/>
        <v>0</v>
      </c>
      <c r="BJ267" s="18" t="s">
        <v>120</v>
      </c>
      <c r="BK267" s="201">
        <f t="shared" si="69"/>
        <v>0</v>
      </c>
      <c r="BL267" s="18" t="s">
        <v>299</v>
      </c>
      <c r="BM267" s="200" t="s">
        <v>4118</v>
      </c>
    </row>
    <row r="268" spans="1:65" s="2" customFormat="1" ht="24.2" customHeight="1">
      <c r="A268" s="35"/>
      <c r="B268" s="36"/>
      <c r="C268" s="189" t="s">
        <v>1430</v>
      </c>
      <c r="D268" s="189" t="s">
        <v>294</v>
      </c>
      <c r="E268" s="190" t="s">
        <v>4119</v>
      </c>
      <c r="F268" s="191" t="s">
        <v>4120</v>
      </c>
      <c r="G268" s="192" t="s">
        <v>3216</v>
      </c>
      <c r="H268" s="193">
        <v>86</v>
      </c>
      <c r="I268" s="194"/>
      <c r="J268" s="195">
        <f t="shared" si="60"/>
        <v>0</v>
      </c>
      <c r="K268" s="191" t="s">
        <v>1</v>
      </c>
      <c r="L268" s="40"/>
      <c r="M268" s="196" t="s">
        <v>1</v>
      </c>
      <c r="N268" s="197" t="s">
        <v>43</v>
      </c>
      <c r="O268" s="72"/>
      <c r="P268" s="198">
        <f t="shared" si="61"/>
        <v>0</v>
      </c>
      <c r="Q268" s="198">
        <v>0</v>
      </c>
      <c r="R268" s="198">
        <f t="shared" si="62"/>
        <v>0</v>
      </c>
      <c r="S268" s="198">
        <v>0</v>
      </c>
      <c r="T268" s="199">
        <f t="shared" si="63"/>
        <v>0</v>
      </c>
      <c r="U268" s="35"/>
      <c r="V268" s="35"/>
      <c r="W268" s="35"/>
      <c r="X268" s="35"/>
      <c r="Y268" s="35"/>
      <c r="Z268" s="35"/>
      <c r="AA268" s="35"/>
      <c r="AB268" s="35"/>
      <c r="AC268" s="35"/>
      <c r="AD268" s="35"/>
      <c r="AE268" s="35"/>
      <c r="AR268" s="200" t="s">
        <v>299</v>
      </c>
      <c r="AT268" s="200" t="s">
        <v>294</v>
      </c>
      <c r="AU268" s="200" t="s">
        <v>120</v>
      </c>
      <c r="AY268" s="18" t="s">
        <v>292</v>
      </c>
      <c r="BE268" s="201">
        <f t="shared" si="64"/>
        <v>0</v>
      </c>
      <c r="BF268" s="201">
        <f t="shared" si="65"/>
        <v>0</v>
      </c>
      <c r="BG268" s="201">
        <f t="shared" si="66"/>
        <v>0</v>
      </c>
      <c r="BH268" s="201">
        <f t="shared" si="67"/>
        <v>0</v>
      </c>
      <c r="BI268" s="201">
        <f t="shared" si="68"/>
        <v>0</v>
      </c>
      <c r="BJ268" s="18" t="s">
        <v>120</v>
      </c>
      <c r="BK268" s="201">
        <f t="shared" si="69"/>
        <v>0</v>
      </c>
      <c r="BL268" s="18" t="s">
        <v>299</v>
      </c>
      <c r="BM268" s="200" t="s">
        <v>4121</v>
      </c>
    </row>
    <row r="269" spans="1:65" s="2" customFormat="1" ht="16.5" customHeight="1">
      <c r="A269" s="35"/>
      <c r="B269" s="36"/>
      <c r="C269" s="189" t="s">
        <v>1436</v>
      </c>
      <c r="D269" s="189" t="s">
        <v>294</v>
      </c>
      <c r="E269" s="190" t="s">
        <v>4122</v>
      </c>
      <c r="F269" s="191" t="s">
        <v>4123</v>
      </c>
      <c r="G269" s="192" t="s">
        <v>3216</v>
      </c>
      <c r="H269" s="193">
        <v>123</v>
      </c>
      <c r="I269" s="194"/>
      <c r="J269" s="195">
        <f t="shared" si="60"/>
        <v>0</v>
      </c>
      <c r="K269" s="191" t="s">
        <v>1</v>
      </c>
      <c r="L269" s="40"/>
      <c r="M269" s="196" t="s">
        <v>1</v>
      </c>
      <c r="N269" s="197" t="s">
        <v>43</v>
      </c>
      <c r="O269" s="72"/>
      <c r="P269" s="198">
        <f t="shared" si="61"/>
        <v>0</v>
      </c>
      <c r="Q269" s="198">
        <v>0</v>
      </c>
      <c r="R269" s="198">
        <f t="shared" si="62"/>
        <v>0</v>
      </c>
      <c r="S269" s="198">
        <v>0</v>
      </c>
      <c r="T269" s="199">
        <f t="shared" si="63"/>
        <v>0</v>
      </c>
      <c r="U269" s="35"/>
      <c r="V269" s="35"/>
      <c r="W269" s="35"/>
      <c r="X269" s="35"/>
      <c r="Y269" s="35"/>
      <c r="Z269" s="35"/>
      <c r="AA269" s="35"/>
      <c r="AB269" s="35"/>
      <c r="AC269" s="35"/>
      <c r="AD269" s="35"/>
      <c r="AE269" s="35"/>
      <c r="AR269" s="200" t="s">
        <v>299</v>
      </c>
      <c r="AT269" s="200" t="s">
        <v>294</v>
      </c>
      <c r="AU269" s="200" t="s">
        <v>120</v>
      </c>
      <c r="AY269" s="18" t="s">
        <v>292</v>
      </c>
      <c r="BE269" s="201">
        <f t="shared" si="64"/>
        <v>0</v>
      </c>
      <c r="BF269" s="201">
        <f t="shared" si="65"/>
        <v>0</v>
      </c>
      <c r="BG269" s="201">
        <f t="shared" si="66"/>
        <v>0</v>
      </c>
      <c r="BH269" s="201">
        <f t="shared" si="67"/>
        <v>0</v>
      </c>
      <c r="BI269" s="201">
        <f t="shared" si="68"/>
        <v>0</v>
      </c>
      <c r="BJ269" s="18" t="s">
        <v>120</v>
      </c>
      <c r="BK269" s="201">
        <f t="shared" si="69"/>
        <v>0</v>
      </c>
      <c r="BL269" s="18" t="s">
        <v>299</v>
      </c>
      <c r="BM269" s="200" t="s">
        <v>4124</v>
      </c>
    </row>
    <row r="270" spans="1:65" s="2" customFormat="1" ht="16.5" customHeight="1">
      <c r="A270" s="35"/>
      <c r="B270" s="36"/>
      <c r="C270" s="189" t="s">
        <v>1445</v>
      </c>
      <c r="D270" s="189" t="s">
        <v>294</v>
      </c>
      <c r="E270" s="190" t="s">
        <v>4125</v>
      </c>
      <c r="F270" s="191" t="s">
        <v>4126</v>
      </c>
      <c r="G270" s="192" t="s">
        <v>3216</v>
      </c>
      <c r="H270" s="193">
        <v>86</v>
      </c>
      <c r="I270" s="194"/>
      <c r="J270" s="195">
        <f t="shared" si="60"/>
        <v>0</v>
      </c>
      <c r="K270" s="191" t="s">
        <v>1</v>
      </c>
      <c r="L270" s="40"/>
      <c r="M270" s="196" t="s">
        <v>1</v>
      </c>
      <c r="N270" s="197" t="s">
        <v>43</v>
      </c>
      <c r="O270" s="72"/>
      <c r="P270" s="198">
        <f t="shared" si="61"/>
        <v>0</v>
      </c>
      <c r="Q270" s="198">
        <v>0</v>
      </c>
      <c r="R270" s="198">
        <f t="shared" si="62"/>
        <v>0</v>
      </c>
      <c r="S270" s="198">
        <v>0</v>
      </c>
      <c r="T270" s="199">
        <f t="shared" si="63"/>
        <v>0</v>
      </c>
      <c r="U270" s="35"/>
      <c r="V270" s="35"/>
      <c r="W270" s="35"/>
      <c r="X270" s="35"/>
      <c r="Y270" s="35"/>
      <c r="Z270" s="35"/>
      <c r="AA270" s="35"/>
      <c r="AB270" s="35"/>
      <c r="AC270" s="35"/>
      <c r="AD270" s="35"/>
      <c r="AE270" s="35"/>
      <c r="AR270" s="200" t="s">
        <v>299</v>
      </c>
      <c r="AT270" s="200" t="s">
        <v>294</v>
      </c>
      <c r="AU270" s="200" t="s">
        <v>120</v>
      </c>
      <c r="AY270" s="18" t="s">
        <v>292</v>
      </c>
      <c r="BE270" s="201">
        <f t="shared" si="64"/>
        <v>0</v>
      </c>
      <c r="BF270" s="201">
        <f t="shared" si="65"/>
        <v>0</v>
      </c>
      <c r="BG270" s="201">
        <f t="shared" si="66"/>
        <v>0</v>
      </c>
      <c r="BH270" s="201">
        <f t="shared" si="67"/>
        <v>0</v>
      </c>
      <c r="BI270" s="201">
        <f t="shared" si="68"/>
        <v>0</v>
      </c>
      <c r="BJ270" s="18" t="s">
        <v>120</v>
      </c>
      <c r="BK270" s="201">
        <f t="shared" si="69"/>
        <v>0</v>
      </c>
      <c r="BL270" s="18" t="s">
        <v>299</v>
      </c>
      <c r="BM270" s="200" t="s">
        <v>4127</v>
      </c>
    </row>
    <row r="271" spans="1:65" s="2" customFormat="1" ht="24.2" customHeight="1">
      <c r="A271" s="35"/>
      <c r="B271" s="36"/>
      <c r="C271" s="189" t="s">
        <v>1450</v>
      </c>
      <c r="D271" s="189" t="s">
        <v>294</v>
      </c>
      <c r="E271" s="190" t="s">
        <v>4128</v>
      </c>
      <c r="F271" s="191" t="s">
        <v>4129</v>
      </c>
      <c r="G271" s="192" t="s">
        <v>3216</v>
      </c>
      <c r="H271" s="193">
        <v>86</v>
      </c>
      <c r="I271" s="194"/>
      <c r="J271" s="195">
        <f t="shared" si="60"/>
        <v>0</v>
      </c>
      <c r="K271" s="191" t="s">
        <v>1</v>
      </c>
      <c r="L271" s="40"/>
      <c r="M271" s="196" t="s">
        <v>1</v>
      </c>
      <c r="N271" s="197" t="s">
        <v>43</v>
      </c>
      <c r="O271" s="72"/>
      <c r="P271" s="198">
        <f t="shared" si="61"/>
        <v>0</v>
      </c>
      <c r="Q271" s="198">
        <v>0</v>
      </c>
      <c r="R271" s="198">
        <f t="shared" si="62"/>
        <v>0</v>
      </c>
      <c r="S271" s="198">
        <v>0</v>
      </c>
      <c r="T271" s="199">
        <f t="shared" si="63"/>
        <v>0</v>
      </c>
      <c r="U271" s="35"/>
      <c r="V271" s="35"/>
      <c r="W271" s="35"/>
      <c r="X271" s="35"/>
      <c r="Y271" s="35"/>
      <c r="Z271" s="35"/>
      <c r="AA271" s="35"/>
      <c r="AB271" s="35"/>
      <c r="AC271" s="35"/>
      <c r="AD271" s="35"/>
      <c r="AE271" s="35"/>
      <c r="AR271" s="200" t="s">
        <v>299</v>
      </c>
      <c r="AT271" s="200" t="s">
        <v>294</v>
      </c>
      <c r="AU271" s="200" t="s">
        <v>120</v>
      </c>
      <c r="AY271" s="18" t="s">
        <v>292</v>
      </c>
      <c r="BE271" s="201">
        <f t="shared" si="64"/>
        <v>0</v>
      </c>
      <c r="BF271" s="201">
        <f t="shared" si="65"/>
        <v>0</v>
      </c>
      <c r="BG271" s="201">
        <f t="shared" si="66"/>
        <v>0</v>
      </c>
      <c r="BH271" s="201">
        <f t="shared" si="67"/>
        <v>0</v>
      </c>
      <c r="BI271" s="201">
        <f t="shared" si="68"/>
        <v>0</v>
      </c>
      <c r="BJ271" s="18" t="s">
        <v>120</v>
      </c>
      <c r="BK271" s="201">
        <f t="shared" si="69"/>
        <v>0</v>
      </c>
      <c r="BL271" s="18" t="s">
        <v>299</v>
      </c>
      <c r="BM271" s="200" t="s">
        <v>4130</v>
      </c>
    </row>
    <row r="272" spans="1:65" s="2" customFormat="1" ht="24.2" customHeight="1">
      <c r="A272" s="35"/>
      <c r="B272" s="36"/>
      <c r="C272" s="189" t="s">
        <v>1454</v>
      </c>
      <c r="D272" s="189" t="s">
        <v>294</v>
      </c>
      <c r="E272" s="190" t="s">
        <v>4131</v>
      </c>
      <c r="F272" s="191" t="s">
        <v>4132</v>
      </c>
      <c r="G272" s="192" t="s">
        <v>3216</v>
      </c>
      <c r="H272" s="193">
        <v>72</v>
      </c>
      <c r="I272" s="194"/>
      <c r="J272" s="195">
        <f t="shared" si="60"/>
        <v>0</v>
      </c>
      <c r="K272" s="191" t="s">
        <v>1</v>
      </c>
      <c r="L272" s="40"/>
      <c r="M272" s="196" t="s">
        <v>1</v>
      </c>
      <c r="N272" s="197" t="s">
        <v>43</v>
      </c>
      <c r="O272" s="72"/>
      <c r="P272" s="198">
        <f t="shared" si="61"/>
        <v>0</v>
      </c>
      <c r="Q272" s="198">
        <v>0</v>
      </c>
      <c r="R272" s="198">
        <f t="shared" si="62"/>
        <v>0</v>
      </c>
      <c r="S272" s="198">
        <v>0</v>
      </c>
      <c r="T272" s="199">
        <f t="shared" si="63"/>
        <v>0</v>
      </c>
      <c r="U272" s="35"/>
      <c r="V272" s="35"/>
      <c r="W272" s="35"/>
      <c r="X272" s="35"/>
      <c r="Y272" s="35"/>
      <c r="Z272" s="35"/>
      <c r="AA272" s="35"/>
      <c r="AB272" s="35"/>
      <c r="AC272" s="35"/>
      <c r="AD272" s="35"/>
      <c r="AE272" s="35"/>
      <c r="AR272" s="200" t="s">
        <v>299</v>
      </c>
      <c r="AT272" s="200" t="s">
        <v>294</v>
      </c>
      <c r="AU272" s="200" t="s">
        <v>120</v>
      </c>
      <c r="AY272" s="18" t="s">
        <v>292</v>
      </c>
      <c r="BE272" s="201">
        <f t="shared" si="64"/>
        <v>0</v>
      </c>
      <c r="BF272" s="201">
        <f t="shared" si="65"/>
        <v>0</v>
      </c>
      <c r="BG272" s="201">
        <f t="shared" si="66"/>
        <v>0</v>
      </c>
      <c r="BH272" s="201">
        <f t="shared" si="67"/>
        <v>0</v>
      </c>
      <c r="BI272" s="201">
        <f t="shared" si="68"/>
        <v>0</v>
      </c>
      <c r="BJ272" s="18" t="s">
        <v>120</v>
      </c>
      <c r="BK272" s="201">
        <f t="shared" si="69"/>
        <v>0</v>
      </c>
      <c r="BL272" s="18" t="s">
        <v>299</v>
      </c>
      <c r="BM272" s="200" t="s">
        <v>4133</v>
      </c>
    </row>
    <row r="273" spans="1:65" s="2" customFormat="1" ht="24.2" customHeight="1">
      <c r="A273" s="35"/>
      <c r="B273" s="36"/>
      <c r="C273" s="189" t="s">
        <v>1458</v>
      </c>
      <c r="D273" s="189" t="s">
        <v>294</v>
      </c>
      <c r="E273" s="190" t="s">
        <v>4134</v>
      </c>
      <c r="F273" s="191" t="s">
        <v>4135</v>
      </c>
      <c r="G273" s="192" t="s">
        <v>3216</v>
      </c>
      <c r="H273" s="193">
        <v>18</v>
      </c>
      <c r="I273" s="194"/>
      <c r="J273" s="195">
        <f t="shared" si="60"/>
        <v>0</v>
      </c>
      <c r="K273" s="191" t="s">
        <v>1</v>
      </c>
      <c r="L273" s="40"/>
      <c r="M273" s="196" t="s">
        <v>1</v>
      </c>
      <c r="N273" s="197" t="s">
        <v>43</v>
      </c>
      <c r="O273" s="72"/>
      <c r="P273" s="198">
        <f t="shared" si="61"/>
        <v>0</v>
      </c>
      <c r="Q273" s="198">
        <v>0</v>
      </c>
      <c r="R273" s="198">
        <f t="shared" si="62"/>
        <v>0</v>
      </c>
      <c r="S273" s="198">
        <v>0</v>
      </c>
      <c r="T273" s="199">
        <f t="shared" si="63"/>
        <v>0</v>
      </c>
      <c r="U273" s="35"/>
      <c r="V273" s="35"/>
      <c r="W273" s="35"/>
      <c r="X273" s="35"/>
      <c r="Y273" s="35"/>
      <c r="Z273" s="35"/>
      <c r="AA273" s="35"/>
      <c r="AB273" s="35"/>
      <c r="AC273" s="35"/>
      <c r="AD273" s="35"/>
      <c r="AE273" s="35"/>
      <c r="AR273" s="200" t="s">
        <v>299</v>
      </c>
      <c r="AT273" s="200" t="s">
        <v>294</v>
      </c>
      <c r="AU273" s="200" t="s">
        <v>120</v>
      </c>
      <c r="AY273" s="18" t="s">
        <v>292</v>
      </c>
      <c r="BE273" s="201">
        <f t="shared" si="64"/>
        <v>0</v>
      </c>
      <c r="BF273" s="201">
        <f t="shared" si="65"/>
        <v>0</v>
      </c>
      <c r="BG273" s="201">
        <f t="shared" si="66"/>
        <v>0</v>
      </c>
      <c r="BH273" s="201">
        <f t="shared" si="67"/>
        <v>0</v>
      </c>
      <c r="BI273" s="201">
        <f t="shared" si="68"/>
        <v>0</v>
      </c>
      <c r="BJ273" s="18" t="s">
        <v>120</v>
      </c>
      <c r="BK273" s="201">
        <f t="shared" si="69"/>
        <v>0</v>
      </c>
      <c r="BL273" s="18" t="s">
        <v>299</v>
      </c>
      <c r="BM273" s="200" t="s">
        <v>4136</v>
      </c>
    </row>
    <row r="274" spans="1:65" s="2" customFormat="1" ht="24.2" customHeight="1">
      <c r="A274" s="35"/>
      <c r="B274" s="36"/>
      <c r="C274" s="189" t="s">
        <v>1462</v>
      </c>
      <c r="D274" s="189" t="s">
        <v>294</v>
      </c>
      <c r="E274" s="190" t="s">
        <v>4137</v>
      </c>
      <c r="F274" s="191" t="s">
        <v>4138</v>
      </c>
      <c r="G274" s="192" t="s">
        <v>3216</v>
      </c>
      <c r="H274" s="193">
        <v>1575</v>
      </c>
      <c r="I274" s="194"/>
      <c r="J274" s="195">
        <f t="shared" si="60"/>
        <v>0</v>
      </c>
      <c r="K274" s="191" t="s">
        <v>1</v>
      </c>
      <c r="L274" s="40"/>
      <c r="M274" s="196" t="s">
        <v>1</v>
      </c>
      <c r="N274" s="197" t="s">
        <v>43</v>
      </c>
      <c r="O274" s="72"/>
      <c r="P274" s="198">
        <f t="shared" si="61"/>
        <v>0</v>
      </c>
      <c r="Q274" s="198">
        <v>0</v>
      </c>
      <c r="R274" s="198">
        <f t="shared" si="62"/>
        <v>0</v>
      </c>
      <c r="S274" s="198">
        <v>0</v>
      </c>
      <c r="T274" s="199">
        <f t="shared" si="63"/>
        <v>0</v>
      </c>
      <c r="U274" s="35"/>
      <c r="V274" s="35"/>
      <c r="W274" s="35"/>
      <c r="X274" s="35"/>
      <c r="Y274" s="35"/>
      <c r="Z274" s="35"/>
      <c r="AA274" s="35"/>
      <c r="AB274" s="35"/>
      <c r="AC274" s="35"/>
      <c r="AD274" s="35"/>
      <c r="AE274" s="35"/>
      <c r="AR274" s="200" t="s">
        <v>299</v>
      </c>
      <c r="AT274" s="200" t="s">
        <v>294</v>
      </c>
      <c r="AU274" s="200" t="s">
        <v>120</v>
      </c>
      <c r="AY274" s="18" t="s">
        <v>292</v>
      </c>
      <c r="BE274" s="201">
        <f t="shared" si="64"/>
        <v>0</v>
      </c>
      <c r="BF274" s="201">
        <f t="shared" si="65"/>
        <v>0</v>
      </c>
      <c r="BG274" s="201">
        <f t="shared" si="66"/>
        <v>0</v>
      </c>
      <c r="BH274" s="201">
        <f t="shared" si="67"/>
        <v>0</v>
      </c>
      <c r="BI274" s="201">
        <f t="shared" si="68"/>
        <v>0</v>
      </c>
      <c r="BJ274" s="18" t="s">
        <v>120</v>
      </c>
      <c r="BK274" s="201">
        <f t="shared" si="69"/>
        <v>0</v>
      </c>
      <c r="BL274" s="18" t="s">
        <v>299</v>
      </c>
      <c r="BM274" s="200" t="s">
        <v>4139</v>
      </c>
    </row>
    <row r="275" spans="1:65" s="2" customFormat="1" ht="24.2" customHeight="1">
      <c r="A275" s="35"/>
      <c r="B275" s="36"/>
      <c r="C275" s="189" t="s">
        <v>1466</v>
      </c>
      <c r="D275" s="189" t="s">
        <v>294</v>
      </c>
      <c r="E275" s="190" t="s">
        <v>4140</v>
      </c>
      <c r="F275" s="191" t="s">
        <v>4141</v>
      </c>
      <c r="G275" s="192" t="s">
        <v>3216</v>
      </c>
      <c r="H275" s="193">
        <v>90</v>
      </c>
      <c r="I275" s="194"/>
      <c r="J275" s="195">
        <f t="shared" si="60"/>
        <v>0</v>
      </c>
      <c r="K275" s="191" t="s">
        <v>1</v>
      </c>
      <c r="L275" s="40"/>
      <c r="M275" s="196" t="s">
        <v>1</v>
      </c>
      <c r="N275" s="197" t="s">
        <v>43</v>
      </c>
      <c r="O275" s="72"/>
      <c r="P275" s="198">
        <f t="shared" si="61"/>
        <v>0</v>
      </c>
      <c r="Q275" s="198">
        <v>0</v>
      </c>
      <c r="R275" s="198">
        <f t="shared" si="62"/>
        <v>0</v>
      </c>
      <c r="S275" s="198">
        <v>0</v>
      </c>
      <c r="T275" s="199">
        <f t="shared" si="63"/>
        <v>0</v>
      </c>
      <c r="U275" s="35"/>
      <c r="V275" s="35"/>
      <c r="W275" s="35"/>
      <c r="X275" s="35"/>
      <c r="Y275" s="35"/>
      <c r="Z275" s="35"/>
      <c r="AA275" s="35"/>
      <c r="AB275" s="35"/>
      <c r="AC275" s="35"/>
      <c r="AD275" s="35"/>
      <c r="AE275" s="35"/>
      <c r="AR275" s="200" t="s">
        <v>299</v>
      </c>
      <c r="AT275" s="200" t="s">
        <v>294</v>
      </c>
      <c r="AU275" s="200" t="s">
        <v>120</v>
      </c>
      <c r="AY275" s="18" t="s">
        <v>292</v>
      </c>
      <c r="BE275" s="201">
        <f t="shared" si="64"/>
        <v>0</v>
      </c>
      <c r="BF275" s="201">
        <f t="shared" si="65"/>
        <v>0</v>
      </c>
      <c r="BG275" s="201">
        <f t="shared" si="66"/>
        <v>0</v>
      </c>
      <c r="BH275" s="201">
        <f t="shared" si="67"/>
        <v>0</v>
      </c>
      <c r="BI275" s="201">
        <f t="shared" si="68"/>
        <v>0</v>
      </c>
      <c r="BJ275" s="18" t="s">
        <v>120</v>
      </c>
      <c r="BK275" s="201">
        <f t="shared" si="69"/>
        <v>0</v>
      </c>
      <c r="BL275" s="18" t="s">
        <v>299</v>
      </c>
      <c r="BM275" s="200" t="s">
        <v>4142</v>
      </c>
    </row>
    <row r="276" spans="1:65" s="2" customFormat="1" ht="24.2" customHeight="1">
      <c r="A276" s="35"/>
      <c r="B276" s="36"/>
      <c r="C276" s="189" t="s">
        <v>1470</v>
      </c>
      <c r="D276" s="189" t="s">
        <v>294</v>
      </c>
      <c r="E276" s="190" t="s">
        <v>4143</v>
      </c>
      <c r="F276" s="191" t="s">
        <v>4144</v>
      </c>
      <c r="G276" s="192" t="s">
        <v>3216</v>
      </c>
      <c r="H276" s="193">
        <v>85</v>
      </c>
      <c r="I276" s="194"/>
      <c r="J276" s="195">
        <f t="shared" si="60"/>
        <v>0</v>
      </c>
      <c r="K276" s="191" t="s">
        <v>1</v>
      </c>
      <c r="L276" s="40"/>
      <c r="M276" s="196" t="s">
        <v>1</v>
      </c>
      <c r="N276" s="197" t="s">
        <v>43</v>
      </c>
      <c r="O276" s="72"/>
      <c r="P276" s="198">
        <f t="shared" si="61"/>
        <v>0</v>
      </c>
      <c r="Q276" s="198">
        <v>0</v>
      </c>
      <c r="R276" s="198">
        <f t="shared" si="62"/>
        <v>0</v>
      </c>
      <c r="S276" s="198">
        <v>0</v>
      </c>
      <c r="T276" s="199">
        <f t="shared" si="63"/>
        <v>0</v>
      </c>
      <c r="U276" s="35"/>
      <c r="V276" s="35"/>
      <c r="W276" s="35"/>
      <c r="X276" s="35"/>
      <c r="Y276" s="35"/>
      <c r="Z276" s="35"/>
      <c r="AA276" s="35"/>
      <c r="AB276" s="35"/>
      <c r="AC276" s="35"/>
      <c r="AD276" s="35"/>
      <c r="AE276" s="35"/>
      <c r="AR276" s="200" t="s">
        <v>299</v>
      </c>
      <c r="AT276" s="200" t="s">
        <v>294</v>
      </c>
      <c r="AU276" s="200" t="s">
        <v>120</v>
      </c>
      <c r="AY276" s="18" t="s">
        <v>292</v>
      </c>
      <c r="BE276" s="201">
        <f t="shared" si="64"/>
        <v>0</v>
      </c>
      <c r="BF276" s="201">
        <f t="shared" si="65"/>
        <v>0</v>
      </c>
      <c r="BG276" s="201">
        <f t="shared" si="66"/>
        <v>0</v>
      </c>
      <c r="BH276" s="201">
        <f t="shared" si="67"/>
        <v>0</v>
      </c>
      <c r="BI276" s="201">
        <f t="shared" si="68"/>
        <v>0</v>
      </c>
      <c r="BJ276" s="18" t="s">
        <v>120</v>
      </c>
      <c r="BK276" s="201">
        <f t="shared" si="69"/>
        <v>0</v>
      </c>
      <c r="BL276" s="18" t="s">
        <v>299</v>
      </c>
      <c r="BM276" s="200" t="s">
        <v>4145</v>
      </c>
    </row>
    <row r="277" spans="1:65" s="2" customFormat="1" ht="24.2" customHeight="1">
      <c r="A277" s="35"/>
      <c r="B277" s="36"/>
      <c r="C277" s="189" t="s">
        <v>1474</v>
      </c>
      <c r="D277" s="189" t="s">
        <v>294</v>
      </c>
      <c r="E277" s="190" t="s">
        <v>4146</v>
      </c>
      <c r="F277" s="191" t="s">
        <v>4147</v>
      </c>
      <c r="G277" s="192" t="s">
        <v>3216</v>
      </c>
      <c r="H277" s="193">
        <v>25</v>
      </c>
      <c r="I277" s="194"/>
      <c r="J277" s="195">
        <f t="shared" si="60"/>
        <v>0</v>
      </c>
      <c r="K277" s="191" t="s">
        <v>1</v>
      </c>
      <c r="L277" s="40"/>
      <c r="M277" s="196" t="s">
        <v>1</v>
      </c>
      <c r="N277" s="197" t="s">
        <v>43</v>
      </c>
      <c r="O277" s="72"/>
      <c r="P277" s="198">
        <f t="shared" si="61"/>
        <v>0</v>
      </c>
      <c r="Q277" s="198">
        <v>0</v>
      </c>
      <c r="R277" s="198">
        <f t="shared" si="62"/>
        <v>0</v>
      </c>
      <c r="S277" s="198">
        <v>0</v>
      </c>
      <c r="T277" s="199">
        <f t="shared" si="63"/>
        <v>0</v>
      </c>
      <c r="U277" s="35"/>
      <c r="V277" s="35"/>
      <c r="W277" s="35"/>
      <c r="X277" s="35"/>
      <c r="Y277" s="35"/>
      <c r="Z277" s="35"/>
      <c r="AA277" s="35"/>
      <c r="AB277" s="35"/>
      <c r="AC277" s="35"/>
      <c r="AD277" s="35"/>
      <c r="AE277" s="35"/>
      <c r="AR277" s="200" t="s">
        <v>299</v>
      </c>
      <c r="AT277" s="200" t="s">
        <v>294</v>
      </c>
      <c r="AU277" s="200" t="s">
        <v>120</v>
      </c>
      <c r="AY277" s="18" t="s">
        <v>292</v>
      </c>
      <c r="BE277" s="201">
        <f t="shared" si="64"/>
        <v>0</v>
      </c>
      <c r="BF277" s="201">
        <f t="shared" si="65"/>
        <v>0</v>
      </c>
      <c r="BG277" s="201">
        <f t="shared" si="66"/>
        <v>0</v>
      </c>
      <c r="BH277" s="201">
        <f t="shared" si="67"/>
        <v>0</v>
      </c>
      <c r="BI277" s="201">
        <f t="shared" si="68"/>
        <v>0</v>
      </c>
      <c r="BJ277" s="18" t="s">
        <v>120</v>
      </c>
      <c r="BK277" s="201">
        <f t="shared" si="69"/>
        <v>0</v>
      </c>
      <c r="BL277" s="18" t="s">
        <v>299</v>
      </c>
      <c r="BM277" s="200" t="s">
        <v>4148</v>
      </c>
    </row>
    <row r="278" spans="1:65" s="2" customFormat="1" ht="24.2" customHeight="1">
      <c r="A278" s="35"/>
      <c r="B278" s="36"/>
      <c r="C278" s="189" t="s">
        <v>1479</v>
      </c>
      <c r="D278" s="189" t="s">
        <v>294</v>
      </c>
      <c r="E278" s="190" t="s">
        <v>4149</v>
      </c>
      <c r="F278" s="191" t="s">
        <v>4150</v>
      </c>
      <c r="G278" s="192" t="s">
        <v>3216</v>
      </c>
      <c r="H278" s="193">
        <v>92</v>
      </c>
      <c r="I278" s="194"/>
      <c r="J278" s="195">
        <f t="shared" si="60"/>
        <v>0</v>
      </c>
      <c r="K278" s="191" t="s">
        <v>1</v>
      </c>
      <c r="L278" s="40"/>
      <c r="M278" s="196" t="s">
        <v>1</v>
      </c>
      <c r="N278" s="197" t="s">
        <v>43</v>
      </c>
      <c r="O278" s="72"/>
      <c r="P278" s="198">
        <f t="shared" si="61"/>
        <v>0</v>
      </c>
      <c r="Q278" s="198">
        <v>0</v>
      </c>
      <c r="R278" s="198">
        <f t="shared" si="62"/>
        <v>0</v>
      </c>
      <c r="S278" s="198">
        <v>0</v>
      </c>
      <c r="T278" s="199">
        <f t="shared" si="63"/>
        <v>0</v>
      </c>
      <c r="U278" s="35"/>
      <c r="V278" s="35"/>
      <c r="W278" s="35"/>
      <c r="X278" s="35"/>
      <c r="Y278" s="35"/>
      <c r="Z278" s="35"/>
      <c r="AA278" s="35"/>
      <c r="AB278" s="35"/>
      <c r="AC278" s="35"/>
      <c r="AD278" s="35"/>
      <c r="AE278" s="35"/>
      <c r="AR278" s="200" t="s">
        <v>299</v>
      </c>
      <c r="AT278" s="200" t="s">
        <v>294</v>
      </c>
      <c r="AU278" s="200" t="s">
        <v>120</v>
      </c>
      <c r="AY278" s="18" t="s">
        <v>292</v>
      </c>
      <c r="BE278" s="201">
        <f t="shared" si="64"/>
        <v>0</v>
      </c>
      <c r="BF278" s="201">
        <f t="shared" si="65"/>
        <v>0</v>
      </c>
      <c r="BG278" s="201">
        <f t="shared" si="66"/>
        <v>0</v>
      </c>
      <c r="BH278" s="201">
        <f t="shared" si="67"/>
        <v>0</v>
      </c>
      <c r="BI278" s="201">
        <f t="shared" si="68"/>
        <v>0</v>
      </c>
      <c r="BJ278" s="18" t="s">
        <v>120</v>
      </c>
      <c r="BK278" s="201">
        <f t="shared" si="69"/>
        <v>0</v>
      </c>
      <c r="BL278" s="18" t="s">
        <v>299</v>
      </c>
      <c r="BM278" s="200" t="s">
        <v>4151</v>
      </c>
    </row>
    <row r="279" spans="1:65" s="2" customFormat="1" ht="24.2" customHeight="1">
      <c r="A279" s="35"/>
      <c r="B279" s="36"/>
      <c r="C279" s="189" t="s">
        <v>1484</v>
      </c>
      <c r="D279" s="189" t="s">
        <v>294</v>
      </c>
      <c r="E279" s="190" t="s">
        <v>4152</v>
      </c>
      <c r="F279" s="191" t="s">
        <v>4153</v>
      </c>
      <c r="G279" s="192" t="s">
        <v>3216</v>
      </c>
      <c r="H279" s="193">
        <v>26</v>
      </c>
      <c r="I279" s="194"/>
      <c r="J279" s="195">
        <f t="shared" si="60"/>
        <v>0</v>
      </c>
      <c r="K279" s="191" t="s">
        <v>1</v>
      </c>
      <c r="L279" s="40"/>
      <c r="M279" s="196" t="s">
        <v>1</v>
      </c>
      <c r="N279" s="197" t="s">
        <v>43</v>
      </c>
      <c r="O279" s="72"/>
      <c r="P279" s="198">
        <f t="shared" si="61"/>
        <v>0</v>
      </c>
      <c r="Q279" s="198">
        <v>0</v>
      </c>
      <c r="R279" s="198">
        <f t="shared" si="62"/>
        <v>0</v>
      </c>
      <c r="S279" s="198">
        <v>0</v>
      </c>
      <c r="T279" s="199">
        <f t="shared" si="63"/>
        <v>0</v>
      </c>
      <c r="U279" s="35"/>
      <c r="V279" s="35"/>
      <c r="W279" s="35"/>
      <c r="X279" s="35"/>
      <c r="Y279" s="35"/>
      <c r="Z279" s="35"/>
      <c r="AA279" s="35"/>
      <c r="AB279" s="35"/>
      <c r="AC279" s="35"/>
      <c r="AD279" s="35"/>
      <c r="AE279" s="35"/>
      <c r="AR279" s="200" t="s">
        <v>299</v>
      </c>
      <c r="AT279" s="200" t="s">
        <v>294</v>
      </c>
      <c r="AU279" s="200" t="s">
        <v>120</v>
      </c>
      <c r="AY279" s="18" t="s">
        <v>292</v>
      </c>
      <c r="BE279" s="201">
        <f t="shared" si="64"/>
        <v>0</v>
      </c>
      <c r="BF279" s="201">
        <f t="shared" si="65"/>
        <v>0</v>
      </c>
      <c r="BG279" s="201">
        <f t="shared" si="66"/>
        <v>0</v>
      </c>
      <c r="BH279" s="201">
        <f t="shared" si="67"/>
        <v>0</v>
      </c>
      <c r="BI279" s="201">
        <f t="shared" si="68"/>
        <v>0</v>
      </c>
      <c r="BJ279" s="18" t="s">
        <v>120</v>
      </c>
      <c r="BK279" s="201">
        <f t="shared" si="69"/>
        <v>0</v>
      </c>
      <c r="BL279" s="18" t="s">
        <v>299</v>
      </c>
      <c r="BM279" s="200" t="s">
        <v>4154</v>
      </c>
    </row>
    <row r="280" spans="1:65" s="2" customFormat="1" ht="24.2" customHeight="1">
      <c r="A280" s="35"/>
      <c r="B280" s="36"/>
      <c r="C280" s="189" t="s">
        <v>1490</v>
      </c>
      <c r="D280" s="189" t="s">
        <v>294</v>
      </c>
      <c r="E280" s="190" t="s">
        <v>4155</v>
      </c>
      <c r="F280" s="191" t="s">
        <v>4156</v>
      </c>
      <c r="G280" s="192" t="s">
        <v>3216</v>
      </c>
      <c r="H280" s="193">
        <v>46</v>
      </c>
      <c r="I280" s="194"/>
      <c r="J280" s="195">
        <f t="shared" si="60"/>
        <v>0</v>
      </c>
      <c r="K280" s="191" t="s">
        <v>1</v>
      </c>
      <c r="L280" s="40"/>
      <c r="M280" s="196" t="s">
        <v>1</v>
      </c>
      <c r="N280" s="197" t="s">
        <v>43</v>
      </c>
      <c r="O280" s="72"/>
      <c r="P280" s="198">
        <f t="shared" si="61"/>
        <v>0</v>
      </c>
      <c r="Q280" s="198">
        <v>0</v>
      </c>
      <c r="R280" s="198">
        <f t="shared" si="62"/>
        <v>0</v>
      </c>
      <c r="S280" s="198">
        <v>0</v>
      </c>
      <c r="T280" s="199">
        <f t="shared" si="63"/>
        <v>0</v>
      </c>
      <c r="U280" s="35"/>
      <c r="V280" s="35"/>
      <c r="W280" s="35"/>
      <c r="X280" s="35"/>
      <c r="Y280" s="35"/>
      <c r="Z280" s="35"/>
      <c r="AA280" s="35"/>
      <c r="AB280" s="35"/>
      <c r="AC280" s="35"/>
      <c r="AD280" s="35"/>
      <c r="AE280" s="35"/>
      <c r="AR280" s="200" t="s">
        <v>299</v>
      </c>
      <c r="AT280" s="200" t="s">
        <v>294</v>
      </c>
      <c r="AU280" s="200" t="s">
        <v>120</v>
      </c>
      <c r="AY280" s="18" t="s">
        <v>292</v>
      </c>
      <c r="BE280" s="201">
        <f t="shared" si="64"/>
        <v>0</v>
      </c>
      <c r="BF280" s="201">
        <f t="shared" si="65"/>
        <v>0</v>
      </c>
      <c r="BG280" s="201">
        <f t="shared" si="66"/>
        <v>0</v>
      </c>
      <c r="BH280" s="201">
        <f t="shared" si="67"/>
        <v>0</v>
      </c>
      <c r="BI280" s="201">
        <f t="shared" si="68"/>
        <v>0</v>
      </c>
      <c r="BJ280" s="18" t="s">
        <v>120</v>
      </c>
      <c r="BK280" s="201">
        <f t="shared" si="69"/>
        <v>0</v>
      </c>
      <c r="BL280" s="18" t="s">
        <v>299</v>
      </c>
      <c r="BM280" s="200" t="s">
        <v>4157</v>
      </c>
    </row>
    <row r="281" spans="1:65" s="2" customFormat="1" ht="24.2" customHeight="1">
      <c r="A281" s="35"/>
      <c r="B281" s="36"/>
      <c r="C281" s="189" t="s">
        <v>1498</v>
      </c>
      <c r="D281" s="189" t="s">
        <v>294</v>
      </c>
      <c r="E281" s="190" t="s">
        <v>4158</v>
      </c>
      <c r="F281" s="191" t="s">
        <v>4159</v>
      </c>
      <c r="G281" s="192" t="s">
        <v>3216</v>
      </c>
      <c r="H281" s="193">
        <v>46</v>
      </c>
      <c r="I281" s="194"/>
      <c r="J281" s="195">
        <f t="shared" si="60"/>
        <v>0</v>
      </c>
      <c r="K281" s="191" t="s">
        <v>1</v>
      </c>
      <c r="L281" s="40"/>
      <c r="M281" s="196" t="s">
        <v>1</v>
      </c>
      <c r="N281" s="197" t="s">
        <v>43</v>
      </c>
      <c r="O281" s="72"/>
      <c r="P281" s="198">
        <f t="shared" si="61"/>
        <v>0</v>
      </c>
      <c r="Q281" s="198">
        <v>0</v>
      </c>
      <c r="R281" s="198">
        <f t="shared" si="62"/>
        <v>0</v>
      </c>
      <c r="S281" s="198">
        <v>0</v>
      </c>
      <c r="T281" s="199">
        <f t="shared" si="63"/>
        <v>0</v>
      </c>
      <c r="U281" s="35"/>
      <c r="V281" s="35"/>
      <c r="W281" s="35"/>
      <c r="X281" s="35"/>
      <c r="Y281" s="35"/>
      <c r="Z281" s="35"/>
      <c r="AA281" s="35"/>
      <c r="AB281" s="35"/>
      <c r="AC281" s="35"/>
      <c r="AD281" s="35"/>
      <c r="AE281" s="35"/>
      <c r="AR281" s="200" t="s">
        <v>299</v>
      </c>
      <c r="AT281" s="200" t="s">
        <v>294</v>
      </c>
      <c r="AU281" s="200" t="s">
        <v>120</v>
      </c>
      <c r="AY281" s="18" t="s">
        <v>292</v>
      </c>
      <c r="BE281" s="201">
        <f t="shared" si="64"/>
        <v>0</v>
      </c>
      <c r="BF281" s="201">
        <f t="shared" si="65"/>
        <v>0</v>
      </c>
      <c r="BG281" s="201">
        <f t="shared" si="66"/>
        <v>0</v>
      </c>
      <c r="BH281" s="201">
        <f t="shared" si="67"/>
        <v>0</v>
      </c>
      <c r="BI281" s="201">
        <f t="shared" si="68"/>
        <v>0</v>
      </c>
      <c r="BJ281" s="18" t="s">
        <v>120</v>
      </c>
      <c r="BK281" s="201">
        <f t="shared" si="69"/>
        <v>0</v>
      </c>
      <c r="BL281" s="18" t="s">
        <v>299</v>
      </c>
      <c r="BM281" s="200" t="s">
        <v>4160</v>
      </c>
    </row>
    <row r="282" spans="1:65" s="2" customFormat="1" ht="16.5" customHeight="1">
      <c r="A282" s="35"/>
      <c r="B282" s="36"/>
      <c r="C282" s="189" t="s">
        <v>1505</v>
      </c>
      <c r="D282" s="189" t="s">
        <v>294</v>
      </c>
      <c r="E282" s="190" t="s">
        <v>4161</v>
      </c>
      <c r="F282" s="191" t="s">
        <v>4162</v>
      </c>
      <c r="G282" s="192" t="s">
        <v>407</v>
      </c>
      <c r="H282" s="193">
        <v>205</v>
      </c>
      <c r="I282" s="194"/>
      <c r="J282" s="195">
        <f t="shared" si="60"/>
        <v>0</v>
      </c>
      <c r="K282" s="191" t="s">
        <v>1</v>
      </c>
      <c r="L282" s="40"/>
      <c r="M282" s="196" t="s">
        <v>1</v>
      </c>
      <c r="N282" s="197" t="s">
        <v>43</v>
      </c>
      <c r="O282" s="72"/>
      <c r="P282" s="198">
        <f t="shared" si="61"/>
        <v>0</v>
      </c>
      <c r="Q282" s="198">
        <v>0</v>
      </c>
      <c r="R282" s="198">
        <f t="shared" si="62"/>
        <v>0</v>
      </c>
      <c r="S282" s="198">
        <v>0</v>
      </c>
      <c r="T282" s="199">
        <f t="shared" si="63"/>
        <v>0</v>
      </c>
      <c r="U282" s="35"/>
      <c r="V282" s="35"/>
      <c r="W282" s="35"/>
      <c r="X282" s="35"/>
      <c r="Y282" s="35"/>
      <c r="Z282" s="35"/>
      <c r="AA282" s="35"/>
      <c r="AB282" s="35"/>
      <c r="AC282" s="35"/>
      <c r="AD282" s="35"/>
      <c r="AE282" s="35"/>
      <c r="AR282" s="200" t="s">
        <v>299</v>
      </c>
      <c r="AT282" s="200" t="s">
        <v>294</v>
      </c>
      <c r="AU282" s="200" t="s">
        <v>120</v>
      </c>
      <c r="AY282" s="18" t="s">
        <v>292</v>
      </c>
      <c r="BE282" s="201">
        <f t="shared" si="64"/>
        <v>0</v>
      </c>
      <c r="BF282" s="201">
        <f t="shared" si="65"/>
        <v>0</v>
      </c>
      <c r="BG282" s="201">
        <f t="shared" si="66"/>
        <v>0</v>
      </c>
      <c r="BH282" s="201">
        <f t="shared" si="67"/>
        <v>0</v>
      </c>
      <c r="BI282" s="201">
        <f t="shared" si="68"/>
        <v>0</v>
      </c>
      <c r="BJ282" s="18" t="s">
        <v>120</v>
      </c>
      <c r="BK282" s="201">
        <f t="shared" si="69"/>
        <v>0</v>
      </c>
      <c r="BL282" s="18" t="s">
        <v>299</v>
      </c>
      <c r="BM282" s="200" t="s">
        <v>4163</v>
      </c>
    </row>
    <row r="283" spans="1:65" s="2" customFormat="1" ht="16.5" customHeight="1">
      <c r="A283" s="35"/>
      <c r="B283" s="36"/>
      <c r="C283" s="189" t="s">
        <v>1511</v>
      </c>
      <c r="D283" s="189" t="s">
        <v>294</v>
      </c>
      <c r="E283" s="190" t="s">
        <v>4164</v>
      </c>
      <c r="F283" s="191" t="s">
        <v>4165</v>
      </c>
      <c r="G283" s="192" t="s">
        <v>297</v>
      </c>
      <c r="H283" s="193">
        <v>14</v>
      </c>
      <c r="I283" s="194"/>
      <c r="J283" s="195">
        <f t="shared" si="60"/>
        <v>0</v>
      </c>
      <c r="K283" s="191" t="s">
        <v>1</v>
      </c>
      <c r="L283" s="40"/>
      <c r="M283" s="196" t="s">
        <v>1</v>
      </c>
      <c r="N283" s="197" t="s">
        <v>43</v>
      </c>
      <c r="O283" s="72"/>
      <c r="P283" s="198">
        <f t="shared" si="61"/>
        <v>0</v>
      </c>
      <c r="Q283" s="198">
        <v>0</v>
      </c>
      <c r="R283" s="198">
        <f t="shared" si="62"/>
        <v>0</v>
      </c>
      <c r="S283" s="198">
        <v>0</v>
      </c>
      <c r="T283" s="199">
        <f t="shared" si="63"/>
        <v>0</v>
      </c>
      <c r="U283" s="35"/>
      <c r="V283" s="35"/>
      <c r="W283" s="35"/>
      <c r="X283" s="35"/>
      <c r="Y283" s="35"/>
      <c r="Z283" s="35"/>
      <c r="AA283" s="35"/>
      <c r="AB283" s="35"/>
      <c r="AC283" s="35"/>
      <c r="AD283" s="35"/>
      <c r="AE283" s="35"/>
      <c r="AR283" s="200" t="s">
        <v>299</v>
      </c>
      <c r="AT283" s="200" t="s">
        <v>294</v>
      </c>
      <c r="AU283" s="200" t="s">
        <v>120</v>
      </c>
      <c r="AY283" s="18" t="s">
        <v>292</v>
      </c>
      <c r="BE283" s="201">
        <f t="shared" si="64"/>
        <v>0</v>
      </c>
      <c r="BF283" s="201">
        <f t="shared" si="65"/>
        <v>0</v>
      </c>
      <c r="BG283" s="201">
        <f t="shared" si="66"/>
        <v>0</v>
      </c>
      <c r="BH283" s="201">
        <f t="shared" si="67"/>
        <v>0</v>
      </c>
      <c r="BI283" s="201">
        <f t="shared" si="68"/>
        <v>0</v>
      </c>
      <c r="BJ283" s="18" t="s">
        <v>120</v>
      </c>
      <c r="BK283" s="201">
        <f t="shared" si="69"/>
        <v>0</v>
      </c>
      <c r="BL283" s="18" t="s">
        <v>299</v>
      </c>
      <c r="BM283" s="200" t="s">
        <v>4166</v>
      </c>
    </row>
    <row r="284" spans="1:65" s="2" customFormat="1" ht="16.5" customHeight="1">
      <c r="A284" s="35"/>
      <c r="B284" s="36"/>
      <c r="C284" s="189" t="s">
        <v>1516</v>
      </c>
      <c r="D284" s="189" t="s">
        <v>294</v>
      </c>
      <c r="E284" s="190" t="s">
        <v>4167</v>
      </c>
      <c r="F284" s="191" t="s">
        <v>4168</v>
      </c>
      <c r="G284" s="192" t="s">
        <v>407</v>
      </c>
      <c r="H284" s="193">
        <v>265</v>
      </c>
      <c r="I284" s="194"/>
      <c r="J284" s="195">
        <f t="shared" si="60"/>
        <v>0</v>
      </c>
      <c r="K284" s="191" t="s">
        <v>1</v>
      </c>
      <c r="L284" s="40"/>
      <c r="M284" s="196" t="s">
        <v>1</v>
      </c>
      <c r="N284" s="197" t="s">
        <v>43</v>
      </c>
      <c r="O284" s="72"/>
      <c r="P284" s="198">
        <f t="shared" si="61"/>
        <v>0</v>
      </c>
      <c r="Q284" s="198">
        <v>0</v>
      </c>
      <c r="R284" s="198">
        <f t="shared" si="62"/>
        <v>0</v>
      </c>
      <c r="S284" s="198">
        <v>0</v>
      </c>
      <c r="T284" s="199">
        <f t="shared" si="63"/>
        <v>0</v>
      </c>
      <c r="U284" s="35"/>
      <c r="V284" s="35"/>
      <c r="W284" s="35"/>
      <c r="X284" s="35"/>
      <c r="Y284" s="35"/>
      <c r="Z284" s="35"/>
      <c r="AA284" s="35"/>
      <c r="AB284" s="35"/>
      <c r="AC284" s="35"/>
      <c r="AD284" s="35"/>
      <c r="AE284" s="35"/>
      <c r="AR284" s="200" t="s">
        <v>299</v>
      </c>
      <c r="AT284" s="200" t="s">
        <v>294</v>
      </c>
      <c r="AU284" s="200" t="s">
        <v>120</v>
      </c>
      <c r="AY284" s="18" t="s">
        <v>292</v>
      </c>
      <c r="BE284" s="201">
        <f t="shared" si="64"/>
        <v>0</v>
      </c>
      <c r="BF284" s="201">
        <f t="shared" si="65"/>
        <v>0</v>
      </c>
      <c r="BG284" s="201">
        <f t="shared" si="66"/>
        <v>0</v>
      </c>
      <c r="BH284" s="201">
        <f t="shared" si="67"/>
        <v>0</v>
      </c>
      <c r="BI284" s="201">
        <f t="shared" si="68"/>
        <v>0</v>
      </c>
      <c r="BJ284" s="18" t="s">
        <v>120</v>
      </c>
      <c r="BK284" s="201">
        <f t="shared" si="69"/>
        <v>0</v>
      </c>
      <c r="BL284" s="18" t="s">
        <v>299</v>
      </c>
      <c r="BM284" s="200" t="s">
        <v>4169</v>
      </c>
    </row>
    <row r="285" spans="1:65" s="2" customFormat="1" ht="16.5" customHeight="1">
      <c r="A285" s="35"/>
      <c r="B285" s="36"/>
      <c r="C285" s="189" t="s">
        <v>1519</v>
      </c>
      <c r="D285" s="189" t="s">
        <v>294</v>
      </c>
      <c r="E285" s="190" t="s">
        <v>4170</v>
      </c>
      <c r="F285" s="191" t="s">
        <v>4171</v>
      </c>
      <c r="G285" s="192" t="s">
        <v>407</v>
      </c>
      <c r="H285" s="193">
        <v>265</v>
      </c>
      <c r="I285" s="194"/>
      <c r="J285" s="195">
        <f t="shared" si="60"/>
        <v>0</v>
      </c>
      <c r="K285" s="191" t="s">
        <v>1</v>
      </c>
      <c r="L285" s="40"/>
      <c r="M285" s="196" t="s">
        <v>1</v>
      </c>
      <c r="N285" s="197" t="s">
        <v>43</v>
      </c>
      <c r="O285" s="72"/>
      <c r="P285" s="198">
        <f t="shared" si="61"/>
        <v>0</v>
      </c>
      <c r="Q285" s="198">
        <v>0</v>
      </c>
      <c r="R285" s="198">
        <f t="shared" si="62"/>
        <v>0</v>
      </c>
      <c r="S285" s="198">
        <v>0</v>
      </c>
      <c r="T285" s="199">
        <f t="shared" si="63"/>
        <v>0</v>
      </c>
      <c r="U285" s="35"/>
      <c r="V285" s="35"/>
      <c r="W285" s="35"/>
      <c r="X285" s="35"/>
      <c r="Y285" s="35"/>
      <c r="Z285" s="35"/>
      <c r="AA285" s="35"/>
      <c r="AB285" s="35"/>
      <c r="AC285" s="35"/>
      <c r="AD285" s="35"/>
      <c r="AE285" s="35"/>
      <c r="AR285" s="200" t="s">
        <v>299</v>
      </c>
      <c r="AT285" s="200" t="s">
        <v>294</v>
      </c>
      <c r="AU285" s="200" t="s">
        <v>120</v>
      </c>
      <c r="AY285" s="18" t="s">
        <v>292</v>
      </c>
      <c r="BE285" s="201">
        <f t="shared" si="64"/>
        <v>0</v>
      </c>
      <c r="BF285" s="201">
        <f t="shared" si="65"/>
        <v>0</v>
      </c>
      <c r="BG285" s="201">
        <f t="shared" si="66"/>
        <v>0</v>
      </c>
      <c r="BH285" s="201">
        <f t="shared" si="67"/>
        <v>0</v>
      </c>
      <c r="BI285" s="201">
        <f t="shared" si="68"/>
        <v>0</v>
      </c>
      <c r="BJ285" s="18" t="s">
        <v>120</v>
      </c>
      <c r="BK285" s="201">
        <f t="shared" si="69"/>
        <v>0</v>
      </c>
      <c r="BL285" s="18" t="s">
        <v>299</v>
      </c>
      <c r="BM285" s="200" t="s">
        <v>4172</v>
      </c>
    </row>
    <row r="286" spans="1:65" s="2" customFormat="1" ht="16.5" customHeight="1">
      <c r="A286" s="35"/>
      <c r="B286" s="36"/>
      <c r="C286" s="189" t="s">
        <v>1526</v>
      </c>
      <c r="D286" s="189" t="s">
        <v>294</v>
      </c>
      <c r="E286" s="190" t="s">
        <v>4173</v>
      </c>
      <c r="F286" s="191" t="s">
        <v>4174</v>
      </c>
      <c r="G286" s="192" t="s">
        <v>297</v>
      </c>
      <c r="H286" s="193">
        <v>86</v>
      </c>
      <c r="I286" s="194"/>
      <c r="J286" s="195">
        <f t="shared" si="60"/>
        <v>0</v>
      </c>
      <c r="K286" s="191" t="s">
        <v>1</v>
      </c>
      <c r="L286" s="40"/>
      <c r="M286" s="196" t="s">
        <v>1</v>
      </c>
      <c r="N286" s="197" t="s">
        <v>43</v>
      </c>
      <c r="O286" s="72"/>
      <c r="P286" s="198">
        <f t="shared" si="61"/>
        <v>0</v>
      </c>
      <c r="Q286" s="198">
        <v>0</v>
      </c>
      <c r="R286" s="198">
        <f t="shared" si="62"/>
        <v>0</v>
      </c>
      <c r="S286" s="198">
        <v>0</v>
      </c>
      <c r="T286" s="199">
        <f t="shared" si="63"/>
        <v>0</v>
      </c>
      <c r="U286" s="35"/>
      <c r="V286" s="35"/>
      <c r="W286" s="35"/>
      <c r="X286" s="35"/>
      <c r="Y286" s="35"/>
      <c r="Z286" s="35"/>
      <c r="AA286" s="35"/>
      <c r="AB286" s="35"/>
      <c r="AC286" s="35"/>
      <c r="AD286" s="35"/>
      <c r="AE286" s="35"/>
      <c r="AR286" s="200" t="s">
        <v>299</v>
      </c>
      <c r="AT286" s="200" t="s">
        <v>294</v>
      </c>
      <c r="AU286" s="200" t="s">
        <v>120</v>
      </c>
      <c r="AY286" s="18" t="s">
        <v>292</v>
      </c>
      <c r="BE286" s="201">
        <f t="shared" si="64"/>
        <v>0</v>
      </c>
      <c r="BF286" s="201">
        <f t="shared" si="65"/>
        <v>0</v>
      </c>
      <c r="BG286" s="201">
        <f t="shared" si="66"/>
        <v>0</v>
      </c>
      <c r="BH286" s="201">
        <f t="shared" si="67"/>
        <v>0</v>
      </c>
      <c r="BI286" s="201">
        <f t="shared" si="68"/>
        <v>0</v>
      </c>
      <c r="BJ286" s="18" t="s">
        <v>120</v>
      </c>
      <c r="BK286" s="201">
        <f t="shared" si="69"/>
        <v>0</v>
      </c>
      <c r="BL286" s="18" t="s">
        <v>299</v>
      </c>
      <c r="BM286" s="200" t="s">
        <v>4175</v>
      </c>
    </row>
    <row r="287" spans="1:65" s="2" customFormat="1" ht="16.5" customHeight="1">
      <c r="A287" s="35"/>
      <c r="B287" s="36"/>
      <c r="C287" s="189" t="s">
        <v>1531</v>
      </c>
      <c r="D287" s="189" t="s">
        <v>294</v>
      </c>
      <c r="E287" s="190" t="s">
        <v>4176</v>
      </c>
      <c r="F287" s="191" t="s">
        <v>4177</v>
      </c>
      <c r="G287" s="192" t="s">
        <v>297</v>
      </c>
      <c r="H287" s="193">
        <v>86</v>
      </c>
      <c r="I287" s="194"/>
      <c r="J287" s="195">
        <f t="shared" si="60"/>
        <v>0</v>
      </c>
      <c r="K287" s="191" t="s">
        <v>1</v>
      </c>
      <c r="L287" s="40"/>
      <c r="M287" s="196" t="s">
        <v>1</v>
      </c>
      <c r="N287" s="197" t="s">
        <v>43</v>
      </c>
      <c r="O287" s="72"/>
      <c r="P287" s="198">
        <f t="shared" si="61"/>
        <v>0</v>
      </c>
      <c r="Q287" s="198">
        <v>0</v>
      </c>
      <c r="R287" s="198">
        <f t="shared" si="62"/>
        <v>0</v>
      </c>
      <c r="S287" s="198">
        <v>0</v>
      </c>
      <c r="T287" s="199">
        <f t="shared" si="63"/>
        <v>0</v>
      </c>
      <c r="U287" s="35"/>
      <c r="V287" s="35"/>
      <c r="W287" s="35"/>
      <c r="X287" s="35"/>
      <c r="Y287" s="35"/>
      <c r="Z287" s="35"/>
      <c r="AA287" s="35"/>
      <c r="AB287" s="35"/>
      <c r="AC287" s="35"/>
      <c r="AD287" s="35"/>
      <c r="AE287" s="35"/>
      <c r="AR287" s="200" t="s">
        <v>299</v>
      </c>
      <c r="AT287" s="200" t="s">
        <v>294</v>
      </c>
      <c r="AU287" s="200" t="s">
        <v>120</v>
      </c>
      <c r="AY287" s="18" t="s">
        <v>292</v>
      </c>
      <c r="BE287" s="201">
        <f t="shared" si="64"/>
        <v>0</v>
      </c>
      <c r="BF287" s="201">
        <f t="shared" si="65"/>
        <v>0</v>
      </c>
      <c r="BG287" s="201">
        <f t="shared" si="66"/>
        <v>0</v>
      </c>
      <c r="BH287" s="201">
        <f t="shared" si="67"/>
        <v>0</v>
      </c>
      <c r="BI287" s="201">
        <f t="shared" si="68"/>
        <v>0</v>
      </c>
      <c r="BJ287" s="18" t="s">
        <v>120</v>
      </c>
      <c r="BK287" s="201">
        <f t="shared" si="69"/>
        <v>0</v>
      </c>
      <c r="BL287" s="18" t="s">
        <v>299</v>
      </c>
      <c r="BM287" s="200" t="s">
        <v>4178</v>
      </c>
    </row>
    <row r="288" spans="1:65" s="2" customFormat="1" ht="16.5" customHeight="1">
      <c r="A288" s="35"/>
      <c r="B288" s="36"/>
      <c r="C288" s="189" t="s">
        <v>1535</v>
      </c>
      <c r="D288" s="189" t="s">
        <v>294</v>
      </c>
      <c r="E288" s="190" t="s">
        <v>4179</v>
      </c>
      <c r="F288" s="191" t="s">
        <v>4180</v>
      </c>
      <c r="G288" s="192" t="s">
        <v>4181</v>
      </c>
      <c r="H288" s="193">
        <v>4</v>
      </c>
      <c r="I288" s="194"/>
      <c r="J288" s="195">
        <f t="shared" si="60"/>
        <v>0</v>
      </c>
      <c r="K288" s="191" t="s">
        <v>1</v>
      </c>
      <c r="L288" s="40"/>
      <c r="M288" s="196" t="s">
        <v>1</v>
      </c>
      <c r="N288" s="197" t="s">
        <v>43</v>
      </c>
      <c r="O288" s="72"/>
      <c r="P288" s="198">
        <f t="shared" si="61"/>
        <v>0</v>
      </c>
      <c r="Q288" s="198">
        <v>0</v>
      </c>
      <c r="R288" s="198">
        <f t="shared" si="62"/>
        <v>0</v>
      </c>
      <c r="S288" s="198">
        <v>0</v>
      </c>
      <c r="T288" s="199">
        <f t="shared" si="63"/>
        <v>0</v>
      </c>
      <c r="U288" s="35"/>
      <c r="V288" s="35"/>
      <c r="W288" s="35"/>
      <c r="X288" s="35"/>
      <c r="Y288" s="35"/>
      <c r="Z288" s="35"/>
      <c r="AA288" s="35"/>
      <c r="AB288" s="35"/>
      <c r="AC288" s="35"/>
      <c r="AD288" s="35"/>
      <c r="AE288" s="35"/>
      <c r="AR288" s="200" t="s">
        <v>299</v>
      </c>
      <c r="AT288" s="200" t="s">
        <v>294</v>
      </c>
      <c r="AU288" s="200" t="s">
        <v>120</v>
      </c>
      <c r="AY288" s="18" t="s">
        <v>292</v>
      </c>
      <c r="BE288" s="201">
        <f t="shared" si="64"/>
        <v>0</v>
      </c>
      <c r="BF288" s="201">
        <f t="shared" si="65"/>
        <v>0</v>
      </c>
      <c r="BG288" s="201">
        <f t="shared" si="66"/>
        <v>0</v>
      </c>
      <c r="BH288" s="201">
        <f t="shared" si="67"/>
        <v>0</v>
      </c>
      <c r="BI288" s="201">
        <f t="shared" si="68"/>
        <v>0</v>
      </c>
      <c r="BJ288" s="18" t="s">
        <v>120</v>
      </c>
      <c r="BK288" s="201">
        <f t="shared" si="69"/>
        <v>0</v>
      </c>
      <c r="BL288" s="18" t="s">
        <v>299</v>
      </c>
      <c r="BM288" s="200" t="s">
        <v>4182</v>
      </c>
    </row>
    <row r="289" spans="1:65" s="2" customFormat="1" ht="16.5" customHeight="1">
      <c r="A289" s="35"/>
      <c r="B289" s="36"/>
      <c r="C289" s="189" t="s">
        <v>1540</v>
      </c>
      <c r="D289" s="189" t="s">
        <v>294</v>
      </c>
      <c r="E289" s="190" t="s">
        <v>4183</v>
      </c>
      <c r="F289" s="191" t="s">
        <v>4184</v>
      </c>
      <c r="G289" s="192" t="s">
        <v>4185</v>
      </c>
      <c r="H289" s="193">
        <v>42</v>
      </c>
      <c r="I289" s="194"/>
      <c r="J289" s="195">
        <f t="shared" si="60"/>
        <v>0</v>
      </c>
      <c r="K289" s="191" t="s">
        <v>1</v>
      </c>
      <c r="L289" s="40"/>
      <c r="M289" s="196" t="s">
        <v>1</v>
      </c>
      <c r="N289" s="197" t="s">
        <v>43</v>
      </c>
      <c r="O289" s="72"/>
      <c r="P289" s="198">
        <f t="shared" si="61"/>
        <v>0</v>
      </c>
      <c r="Q289" s="198">
        <v>0</v>
      </c>
      <c r="R289" s="198">
        <f t="shared" si="62"/>
        <v>0</v>
      </c>
      <c r="S289" s="198">
        <v>0</v>
      </c>
      <c r="T289" s="199">
        <f t="shared" si="63"/>
        <v>0</v>
      </c>
      <c r="U289" s="35"/>
      <c r="V289" s="35"/>
      <c r="W289" s="35"/>
      <c r="X289" s="35"/>
      <c r="Y289" s="35"/>
      <c r="Z289" s="35"/>
      <c r="AA289" s="35"/>
      <c r="AB289" s="35"/>
      <c r="AC289" s="35"/>
      <c r="AD289" s="35"/>
      <c r="AE289" s="35"/>
      <c r="AR289" s="200" t="s">
        <v>299</v>
      </c>
      <c r="AT289" s="200" t="s">
        <v>294</v>
      </c>
      <c r="AU289" s="200" t="s">
        <v>120</v>
      </c>
      <c r="AY289" s="18" t="s">
        <v>292</v>
      </c>
      <c r="BE289" s="201">
        <f t="shared" si="64"/>
        <v>0</v>
      </c>
      <c r="BF289" s="201">
        <f t="shared" si="65"/>
        <v>0</v>
      </c>
      <c r="BG289" s="201">
        <f t="shared" si="66"/>
        <v>0</v>
      </c>
      <c r="BH289" s="201">
        <f t="shared" si="67"/>
        <v>0</v>
      </c>
      <c r="BI289" s="201">
        <f t="shared" si="68"/>
        <v>0</v>
      </c>
      <c r="BJ289" s="18" t="s">
        <v>120</v>
      </c>
      <c r="BK289" s="201">
        <f t="shared" si="69"/>
        <v>0</v>
      </c>
      <c r="BL289" s="18" t="s">
        <v>299</v>
      </c>
      <c r="BM289" s="200" t="s">
        <v>4186</v>
      </c>
    </row>
    <row r="290" spans="1:65" s="2" customFormat="1" ht="16.5" customHeight="1">
      <c r="A290" s="35"/>
      <c r="B290" s="36"/>
      <c r="C290" s="189" t="s">
        <v>1543</v>
      </c>
      <c r="D290" s="189" t="s">
        <v>294</v>
      </c>
      <c r="E290" s="190" t="s">
        <v>4187</v>
      </c>
      <c r="F290" s="191" t="s">
        <v>4188</v>
      </c>
      <c r="G290" s="192" t="s">
        <v>4185</v>
      </c>
      <c r="H290" s="193">
        <v>18</v>
      </c>
      <c r="I290" s="194"/>
      <c r="J290" s="195">
        <f t="shared" si="60"/>
        <v>0</v>
      </c>
      <c r="K290" s="191" t="s">
        <v>1</v>
      </c>
      <c r="L290" s="40"/>
      <c r="M290" s="196" t="s">
        <v>1</v>
      </c>
      <c r="N290" s="197" t="s">
        <v>43</v>
      </c>
      <c r="O290" s="72"/>
      <c r="P290" s="198">
        <f t="shared" si="61"/>
        <v>0</v>
      </c>
      <c r="Q290" s="198">
        <v>0</v>
      </c>
      <c r="R290" s="198">
        <f t="shared" si="62"/>
        <v>0</v>
      </c>
      <c r="S290" s="198">
        <v>0</v>
      </c>
      <c r="T290" s="199">
        <f t="shared" si="63"/>
        <v>0</v>
      </c>
      <c r="U290" s="35"/>
      <c r="V290" s="35"/>
      <c r="W290" s="35"/>
      <c r="X290" s="35"/>
      <c r="Y290" s="35"/>
      <c r="Z290" s="35"/>
      <c r="AA290" s="35"/>
      <c r="AB290" s="35"/>
      <c r="AC290" s="35"/>
      <c r="AD290" s="35"/>
      <c r="AE290" s="35"/>
      <c r="AR290" s="200" t="s">
        <v>299</v>
      </c>
      <c r="AT290" s="200" t="s">
        <v>294</v>
      </c>
      <c r="AU290" s="200" t="s">
        <v>120</v>
      </c>
      <c r="AY290" s="18" t="s">
        <v>292</v>
      </c>
      <c r="BE290" s="201">
        <f t="shared" si="64"/>
        <v>0</v>
      </c>
      <c r="BF290" s="201">
        <f t="shared" si="65"/>
        <v>0</v>
      </c>
      <c r="BG290" s="201">
        <f t="shared" si="66"/>
        <v>0</v>
      </c>
      <c r="BH290" s="201">
        <f t="shared" si="67"/>
        <v>0</v>
      </c>
      <c r="BI290" s="201">
        <f t="shared" si="68"/>
        <v>0</v>
      </c>
      <c r="BJ290" s="18" t="s">
        <v>120</v>
      </c>
      <c r="BK290" s="201">
        <f t="shared" si="69"/>
        <v>0</v>
      </c>
      <c r="BL290" s="18" t="s">
        <v>299</v>
      </c>
      <c r="BM290" s="200" t="s">
        <v>4189</v>
      </c>
    </row>
    <row r="291" spans="1:65" s="2" customFormat="1" ht="24.2" customHeight="1">
      <c r="A291" s="35"/>
      <c r="B291" s="36"/>
      <c r="C291" s="189" t="s">
        <v>1545</v>
      </c>
      <c r="D291" s="189" t="s">
        <v>294</v>
      </c>
      <c r="E291" s="190" t="s">
        <v>4190</v>
      </c>
      <c r="F291" s="191" t="s">
        <v>4191</v>
      </c>
      <c r="G291" s="192" t="s">
        <v>3216</v>
      </c>
      <c r="H291" s="193">
        <v>1</v>
      </c>
      <c r="I291" s="194"/>
      <c r="J291" s="195">
        <f t="shared" si="60"/>
        <v>0</v>
      </c>
      <c r="K291" s="191" t="s">
        <v>1</v>
      </c>
      <c r="L291" s="40"/>
      <c r="M291" s="196" t="s">
        <v>1</v>
      </c>
      <c r="N291" s="197" t="s">
        <v>43</v>
      </c>
      <c r="O291" s="72"/>
      <c r="P291" s="198">
        <f t="shared" si="61"/>
        <v>0</v>
      </c>
      <c r="Q291" s="198">
        <v>0</v>
      </c>
      <c r="R291" s="198">
        <f t="shared" si="62"/>
        <v>0</v>
      </c>
      <c r="S291" s="198">
        <v>0</v>
      </c>
      <c r="T291" s="199">
        <f t="shared" si="63"/>
        <v>0</v>
      </c>
      <c r="U291" s="35"/>
      <c r="V291" s="35"/>
      <c r="W291" s="35"/>
      <c r="X291" s="35"/>
      <c r="Y291" s="35"/>
      <c r="Z291" s="35"/>
      <c r="AA291" s="35"/>
      <c r="AB291" s="35"/>
      <c r="AC291" s="35"/>
      <c r="AD291" s="35"/>
      <c r="AE291" s="35"/>
      <c r="AR291" s="200" t="s">
        <v>299</v>
      </c>
      <c r="AT291" s="200" t="s">
        <v>294</v>
      </c>
      <c r="AU291" s="200" t="s">
        <v>120</v>
      </c>
      <c r="AY291" s="18" t="s">
        <v>292</v>
      </c>
      <c r="BE291" s="201">
        <f t="shared" si="64"/>
        <v>0</v>
      </c>
      <c r="BF291" s="201">
        <f t="shared" si="65"/>
        <v>0</v>
      </c>
      <c r="BG291" s="201">
        <f t="shared" si="66"/>
        <v>0</v>
      </c>
      <c r="BH291" s="201">
        <f t="shared" si="67"/>
        <v>0</v>
      </c>
      <c r="BI291" s="201">
        <f t="shared" si="68"/>
        <v>0</v>
      </c>
      <c r="BJ291" s="18" t="s">
        <v>120</v>
      </c>
      <c r="BK291" s="201">
        <f t="shared" si="69"/>
        <v>0</v>
      </c>
      <c r="BL291" s="18" t="s">
        <v>299</v>
      </c>
      <c r="BM291" s="200" t="s">
        <v>4192</v>
      </c>
    </row>
    <row r="292" spans="1:65" s="12" customFormat="1" ht="22.9" customHeight="1">
      <c r="B292" s="173"/>
      <c r="C292" s="174"/>
      <c r="D292" s="175" t="s">
        <v>76</v>
      </c>
      <c r="E292" s="187" t="s">
        <v>4193</v>
      </c>
      <c r="F292" s="187" t="s">
        <v>4194</v>
      </c>
      <c r="G292" s="174"/>
      <c r="H292" s="174"/>
      <c r="I292" s="177"/>
      <c r="J292" s="188">
        <f>BK292</f>
        <v>0</v>
      </c>
      <c r="K292" s="174"/>
      <c r="L292" s="179"/>
      <c r="M292" s="180"/>
      <c r="N292" s="181"/>
      <c r="O292" s="181"/>
      <c r="P292" s="182">
        <f>SUM(P293:P298)</f>
        <v>0</v>
      </c>
      <c r="Q292" s="181"/>
      <c r="R292" s="182">
        <f>SUM(R293:R298)</f>
        <v>0</v>
      </c>
      <c r="S292" s="181"/>
      <c r="T292" s="183">
        <f>SUM(T293:T298)</f>
        <v>0.4</v>
      </c>
      <c r="AR292" s="184" t="s">
        <v>85</v>
      </c>
      <c r="AT292" s="185" t="s">
        <v>76</v>
      </c>
      <c r="AU292" s="185" t="s">
        <v>85</v>
      </c>
      <c r="AY292" s="184" t="s">
        <v>292</v>
      </c>
      <c r="BK292" s="186">
        <f>SUM(BK293:BK298)</f>
        <v>0</v>
      </c>
    </row>
    <row r="293" spans="1:65" s="2" customFormat="1" ht="16.5" customHeight="1">
      <c r="A293" s="35"/>
      <c r="B293" s="36"/>
      <c r="C293" s="189" t="s">
        <v>1549</v>
      </c>
      <c r="D293" s="189" t="s">
        <v>294</v>
      </c>
      <c r="E293" s="190" t="s">
        <v>4195</v>
      </c>
      <c r="F293" s="191" t="s">
        <v>4196</v>
      </c>
      <c r="G293" s="192" t="s">
        <v>337</v>
      </c>
      <c r="H293" s="193">
        <v>200</v>
      </c>
      <c r="I293" s="194"/>
      <c r="J293" s="195">
        <f t="shared" ref="J293:J298" si="70">ROUND(I293*H293,2)</f>
        <v>0</v>
      </c>
      <c r="K293" s="191" t="s">
        <v>1</v>
      </c>
      <c r="L293" s="40"/>
      <c r="M293" s="196" t="s">
        <v>1</v>
      </c>
      <c r="N293" s="197" t="s">
        <v>43</v>
      </c>
      <c r="O293" s="72"/>
      <c r="P293" s="198">
        <f t="shared" ref="P293:P298" si="71">O293*H293</f>
        <v>0</v>
      </c>
      <c r="Q293" s="198">
        <v>0</v>
      </c>
      <c r="R293" s="198">
        <f t="shared" ref="R293:R298" si="72">Q293*H293</f>
        <v>0</v>
      </c>
      <c r="S293" s="198">
        <v>2E-3</v>
      </c>
      <c r="T293" s="199">
        <f t="shared" ref="T293:T298" si="73">S293*H293</f>
        <v>0.4</v>
      </c>
      <c r="U293" s="35"/>
      <c r="V293" s="35"/>
      <c r="W293" s="35"/>
      <c r="X293" s="35"/>
      <c r="Y293" s="35"/>
      <c r="Z293" s="35"/>
      <c r="AA293" s="35"/>
      <c r="AB293" s="35"/>
      <c r="AC293" s="35"/>
      <c r="AD293" s="35"/>
      <c r="AE293" s="35"/>
      <c r="AR293" s="200" t="s">
        <v>438</v>
      </c>
      <c r="AT293" s="200" t="s">
        <v>294</v>
      </c>
      <c r="AU293" s="200" t="s">
        <v>120</v>
      </c>
      <c r="AY293" s="18" t="s">
        <v>292</v>
      </c>
      <c r="BE293" s="201">
        <f t="shared" ref="BE293:BE298" si="74">IF(N293="základní",J293,0)</f>
        <v>0</v>
      </c>
      <c r="BF293" s="201">
        <f t="shared" ref="BF293:BF298" si="75">IF(N293="snížená",J293,0)</f>
        <v>0</v>
      </c>
      <c r="BG293" s="201">
        <f t="shared" ref="BG293:BG298" si="76">IF(N293="zákl. přenesená",J293,0)</f>
        <v>0</v>
      </c>
      <c r="BH293" s="201">
        <f t="shared" ref="BH293:BH298" si="77">IF(N293="sníž. přenesená",J293,0)</f>
        <v>0</v>
      </c>
      <c r="BI293" s="201">
        <f t="shared" ref="BI293:BI298" si="78">IF(N293="nulová",J293,0)</f>
        <v>0</v>
      </c>
      <c r="BJ293" s="18" t="s">
        <v>120</v>
      </c>
      <c r="BK293" s="201">
        <f t="shared" ref="BK293:BK298" si="79">ROUND(I293*H293,2)</f>
        <v>0</v>
      </c>
      <c r="BL293" s="18" t="s">
        <v>438</v>
      </c>
      <c r="BM293" s="200" t="s">
        <v>4197</v>
      </c>
    </row>
    <row r="294" spans="1:65" s="2" customFormat="1" ht="33" customHeight="1">
      <c r="A294" s="35"/>
      <c r="B294" s="36"/>
      <c r="C294" s="189" t="s">
        <v>1559</v>
      </c>
      <c r="D294" s="189" t="s">
        <v>294</v>
      </c>
      <c r="E294" s="190" t="s">
        <v>4198</v>
      </c>
      <c r="F294" s="191" t="s">
        <v>4199</v>
      </c>
      <c r="G294" s="192" t="s">
        <v>337</v>
      </c>
      <c r="H294" s="193">
        <v>42</v>
      </c>
      <c r="I294" s="194"/>
      <c r="J294" s="195">
        <f t="shared" si="70"/>
        <v>0</v>
      </c>
      <c r="K294" s="191" t="s">
        <v>1</v>
      </c>
      <c r="L294" s="40"/>
      <c r="M294" s="196" t="s">
        <v>1</v>
      </c>
      <c r="N294" s="197" t="s">
        <v>43</v>
      </c>
      <c r="O294" s="72"/>
      <c r="P294" s="198">
        <f t="shared" si="71"/>
        <v>0</v>
      </c>
      <c r="Q294" s="198">
        <v>0</v>
      </c>
      <c r="R294" s="198">
        <f t="shared" si="72"/>
        <v>0</v>
      </c>
      <c r="S294" s="198">
        <v>0</v>
      </c>
      <c r="T294" s="199">
        <f t="shared" si="73"/>
        <v>0</v>
      </c>
      <c r="U294" s="35"/>
      <c r="V294" s="35"/>
      <c r="W294" s="35"/>
      <c r="X294" s="35"/>
      <c r="Y294" s="35"/>
      <c r="Z294" s="35"/>
      <c r="AA294" s="35"/>
      <c r="AB294" s="35"/>
      <c r="AC294" s="35"/>
      <c r="AD294" s="35"/>
      <c r="AE294" s="35"/>
      <c r="AR294" s="200" t="s">
        <v>299</v>
      </c>
      <c r="AT294" s="200" t="s">
        <v>294</v>
      </c>
      <c r="AU294" s="200" t="s">
        <v>120</v>
      </c>
      <c r="AY294" s="18" t="s">
        <v>292</v>
      </c>
      <c r="BE294" s="201">
        <f t="shared" si="74"/>
        <v>0</v>
      </c>
      <c r="BF294" s="201">
        <f t="shared" si="75"/>
        <v>0</v>
      </c>
      <c r="BG294" s="201">
        <f t="shared" si="76"/>
        <v>0</v>
      </c>
      <c r="BH294" s="201">
        <f t="shared" si="77"/>
        <v>0</v>
      </c>
      <c r="BI294" s="201">
        <f t="shared" si="78"/>
        <v>0</v>
      </c>
      <c r="BJ294" s="18" t="s">
        <v>120</v>
      </c>
      <c r="BK294" s="201">
        <f t="shared" si="79"/>
        <v>0</v>
      </c>
      <c r="BL294" s="18" t="s">
        <v>299</v>
      </c>
      <c r="BM294" s="200" t="s">
        <v>4200</v>
      </c>
    </row>
    <row r="295" spans="1:65" s="2" customFormat="1" ht="16.5" customHeight="1">
      <c r="A295" s="35"/>
      <c r="B295" s="36"/>
      <c r="C295" s="189" t="s">
        <v>1563</v>
      </c>
      <c r="D295" s="189" t="s">
        <v>294</v>
      </c>
      <c r="E295" s="190" t="s">
        <v>4201</v>
      </c>
      <c r="F295" s="191" t="s">
        <v>4202</v>
      </c>
      <c r="G295" s="192" t="s">
        <v>337</v>
      </c>
      <c r="H295" s="193">
        <v>16</v>
      </c>
      <c r="I295" s="194"/>
      <c r="J295" s="195">
        <f t="shared" si="70"/>
        <v>0</v>
      </c>
      <c r="K295" s="191" t="s">
        <v>1</v>
      </c>
      <c r="L295" s="40"/>
      <c r="M295" s="196" t="s">
        <v>1</v>
      </c>
      <c r="N295" s="197" t="s">
        <v>43</v>
      </c>
      <c r="O295" s="72"/>
      <c r="P295" s="198">
        <f t="shared" si="71"/>
        <v>0</v>
      </c>
      <c r="Q295" s="198">
        <v>0</v>
      </c>
      <c r="R295" s="198">
        <f t="shared" si="72"/>
        <v>0</v>
      </c>
      <c r="S295" s="198">
        <v>0</v>
      </c>
      <c r="T295" s="199">
        <f t="shared" si="73"/>
        <v>0</v>
      </c>
      <c r="U295" s="35"/>
      <c r="V295" s="35"/>
      <c r="W295" s="35"/>
      <c r="X295" s="35"/>
      <c r="Y295" s="35"/>
      <c r="Z295" s="35"/>
      <c r="AA295" s="35"/>
      <c r="AB295" s="35"/>
      <c r="AC295" s="35"/>
      <c r="AD295" s="35"/>
      <c r="AE295" s="35"/>
      <c r="AR295" s="200" t="s">
        <v>299</v>
      </c>
      <c r="AT295" s="200" t="s">
        <v>294</v>
      </c>
      <c r="AU295" s="200" t="s">
        <v>120</v>
      </c>
      <c r="AY295" s="18" t="s">
        <v>292</v>
      </c>
      <c r="BE295" s="201">
        <f t="shared" si="74"/>
        <v>0</v>
      </c>
      <c r="BF295" s="201">
        <f t="shared" si="75"/>
        <v>0</v>
      </c>
      <c r="BG295" s="201">
        <f t="shared" si="76"/>
        <v>0</v>
      </c>
      <c r="BH295" s="201">
        <f t="shared" si="77"/>
        <v>0</v>
      </c>
      <c r="BI295" s="201">
        <f t="shared" si="78"/>
        <v>0</v>
      </c>
      <c r="BJ295" s="18" t="s">
        <v>120</v>
      </c>
      <c r="BK295" s="201">
        <f t="shared" si="79"/>
        <v>0</v>
      </c>
      <c r="BL295" s="18" t="s">
        <v>299</v>
      </c>
      <c r="BM295" s="200" t="s">
        <v>4203</v>
      </c>
    </row>
    <row r="296" spans="1:65" s="2" customFormat="1" ht="44.25" customHeight="1">
      <c r="A296" s="35"/>
      <c r="B296" s="36"/>
      <c r="C296" s="189" t="s">
        <v>1567</v>
      </c>
      <c r="D296" s="189" t="s">
        <v>294</v>
      </c>
      <c r="E296" s="190" t="s">
        <v>4204</v>
      </c>
      <c r="F296" s="191" t="s">
        <v>4205</v>
      </c>
      <c r="G296" s="192" t="s">
        <v>337</v>
      </c>
      <c r="H296" s="193">
        <v>150</v>
      </c>
      <c r="I296" s="194"/>
      <c r="J296" s="195">
        <f t="shared" si="70"/>
        <v>0</v>
      </c>
      <c r="K296" s="191" t="s">
        <v>1</v>
      </c>
      <c r="L296" s="40"/>
      <c r="M296" s="196" t="s">
        <v>1</v>
      </c>
      <c r="N296" s="197" t="s">
        <v>43</v>
      </c>
      <c r="O296" s="72"/>
      <c r="P296" s="198">
        <f t="shared" si="71"/>
        <v>0</v>
      </c>
      <c r="Q296" s="198">
        <v>0</v>
      </c>
      <c r="R296" s="198">
        <f t="shared" si="72"/>
        <v>0</v>
      </c>
      <c r="S296" s="198">
        <v>0</v>
      </c>
      <c r="T296" s="199">
        <f t="shared" si="73"/>
        <v>0</v>
      </c>
      <c r="U296" s="35"/>
      <c r="V296" s="35"/>
      <c r="W296" s="35"/>
      <c r="X296" s="35"/>
      <c r="Y296" s="35"/>
      <c r="Z296" s="35"/>
      <c r="AA296" s="35"/>
      <c r="AB296" s="35"/>
      <c r="AC296" s="35"/>
      <c r="AD296" s="35"/>
      <c r="AE296" s="35"/>
      <c r="AR296" s="200" t="s">
        <v>299</v>
      </c>
      <c r="AT296" s="200" t="s">
        <v>294</v>
      </c>
      <c r="AU296" s="200" t="s">
        <v>120</v>
      </c>
      <c r="AY296" s="18" t="s">
        <v>292</v>
      </c>
      <c r="BE296" s="201">
        <f t="shared" si="74"/>
        <v>0</v>
      </c>
      <c r="BF296" s="201">
        <f t="shared" si="75"/>
        <v>0</v>
      </c>
      <c r="BG296" s="201">
        <f t="shared" si="76"/>
        <v>0</v>
      </c>
      <c r="BH296" s="201">
        <f t="shared" si="77"/>
        <v>0</v>
      </c>
      <c r="BI296" s="201">
        <f t="shared" si="78"/>
        <v>0</v>
      </c>
      <c r="BJ296" s="18" t="s">
        <v>120</v>
      </c>
      <c r="BK296" s="201">
        <f t="shared" si="79"/>
        <v>0</v>
      </c>
      <c r="BL296" s="18" t="s">
        <v>299</v>
      </c>
      <c r="BM296" s="200" t="s">
        <v>4206</v>
      </c>
    </row>
    <row r="297" spans="1:65" s="2" customFormat="1" ht="16.5" customHeight="1">
      <c r="A297" s="35"/>
      <c r="B297" s="36"/>
      <c r="C297" s="189" t="s">
        <v>1572</v>
      </c>
      <c r="D297" s="189" t="s">
        <v>294</v>
      </c>
      <c r="E297" s="190" t="s">
        <v>4207</v>
      </c>
      <c r="F297" s="191" t="s">
        <v>4208</v>
      </c>
      <c r="G297" s="192" t="s">
        <v>337</v>
      </c>
      <c r="H297" s="193">
        <v>16</v>
      </c>
      <c r="I297" s="194"/>
      <c r="J297" s="195">
        <f t="shared" si="70"/>
        <v>0</v>
      </c>
      <c r="K297" s="191" t="s">
        <v>1</v>
      </c>
      <c r="L297" s="40"/>
      <c r="M297" s="196" t="s">
        <v>1</v>
      </c>
      <c r="N297" s="197" t="s">
        <v>43</v>
      </c>
      <c r="O297" s="72"/>
      <c r="P297" s="198">
        <f t="shared" si="71"/>
        <v>0</v>
      </c>
      <c r="Q297" s="198">
        <v>0</v>
      </c>
      <c r="R297" s="198">
        <f t="shared" si="72"/>
        <v>0</v>
      </c>
      <c r="S297" s="198">
        <v>0</v>
      </c>
      <c r="T297" s="199">
        <f t="shared" si="73"/>
        <v>0</v>
      </c>
      <c r="U297" s="35"/>
      <c r="V297" s="35"/>
      <c r="W297" s="35"/>
      <c r="X297" s="35"/>
      <c r="Y297" s="35"/>
      <c r="Z297" s="35"/>
      <c r="AA297" s="35"/>
      <c r="AB297" s="35"/>
      <c r="AC297" s="35"/>
      <c r="AD297" s="35"/>
      <c r="AE297" s="35"/>
      <c r="AR297" s="200" t="s">
        <v>299</v>
      </c>
      <c r="AT297" s="200" t="s">
        <v>294</v>
      </c>
      <c r="AU297" s="200" t="s">
        <v>120</v>
      </c>
      <c r="AY297" s="18" t="s">
        <v>292</v>
      </c>
      <c r="BE297" s="201">
        <f t="shared" si="74"/>
        <v>0</v>
      </c>
      <c r="BF297" s="201">
        <f t="shared" si="75"/>
        <v>0</v>
      </c>
      <c r="BG297" s="201">
        <f t="shared" si="76"/>
        <v>0</v>
      </c>
      <c r="BH297" s="201">
        <f t="shared" si="77"/>
        <v>0</v>
      </c>
      <c r="BI297" s="201">
        <f t="shared" si="78"/>
        <v>0</v>
      </c>
      <c r="BJ297" s="18" t="s">
        <v>120</v>
      </c>
      <c r="BK297" s="201">
        <f t="shared" si="79"/>
        <v>0</v>
      </c>
      <c r="BL297" s="18" t="s">
        <v>299</v>
      </c>
      <c r="BM297" s="200" t="s">
        <v>4209</v>
      </c>
    </row>
    <row r="298" spans="1:65" s="2" customFormat="1" ht="16.5" customHeight="1">
      <c r="A298" s="35"/>
      <c r="B298" s="36"/>
      <c r="C298" s="189" t="s">
        <v>1576</v>
      </c>
      <c r="D298" s="189" t="s">
        <v>294</v>
      </c>
      <c r="E298" s="190" t="s">
        <v>4210</v>
      </c>
      <c r="F298" s="191" t="s">
        <v>4211</v>
      </c>
      <c r="G298" s="192" t="s">
        <v>337</v>
      </c>
      <c r="H298" s="193">
        <v>25</v>
      </c>
      <c r="I298" s="194"/>
      <c r="J298" s="195">
        <f t="shared" si="70"/>
        <v>0</v>
      </c>
      <c r="K298" s="191" t="s">
        <v>1</v>
      </c>
      <c r="L298" s="40"/>
      <c r="M298" s="256" t="s">
        <v>1</v>
      </c>
      <c r="N298" s="257" t="s">
        <v>43</v>
      </c>
      <c r="O298" s="258"/>
      <c r="P298" s="259">
        <f t="shared" si="71"/>
        <v>0</v>
      </c>
      <c r="Q298" s="259">
        <v>0</v>
      </c>
      <c r="R298" s="259">
        <f t="shared" si="72"/>
        <v>0</v>
      </c>
      <c r="S298" s="259">
        <v>0</v>
      </c>
      <c r="T298" s="260">
        <f t="shared" si="73"/>
        <v>0</v>
      </c>
      <c r="U298" s="35"/>
      <c r="V298" s="35"/>
      <c r="W298" s="35"/>
      <c r="X298" s="35"/>
      <c r="Y298" s="35"/>
      <c r="Z298" s="35"/>
      <c r="AA298" s="35"/>
      <c r="AB298" s="35"/>
      <c r="AC298" s="35"/>
      <c r="AD298" s="35"/>
      <c r="AE298" s="35"/>
      <c r="AR298" s="200" t="s">
        <v>299</v>
      </c>
      <c r="AT298" s="200" t="s">
        <v>294</v>
      </c>
      <c r="AU298" s="200" t="s">
        <v>120</v>
      </c>
      <c r="AY298" s="18" t="s">
        <v>292</v>
      </c>
      <c r="BE298" s="201">
        <f t="shared" si="74"/>
        <v>0</v>
      </c>
      <c r="BF298" s="201">
        <f t="shared" si="75"/>
        <v>0</v>
      </c>
      <c r="BG298" s="201">
        <f t="shared" si="76"/>
        <v>0</v>
      </c>
      <c r="BH298" s="201">
        <f t="shared" si="77"/>
        <v>0</v>
      </c>
      <c r="BI298" s="201">
        <f t="shared" si="78"/>
        <v>0</v>
      </c>
      <c r="BJ298" s="18" t="s">
        <v>120</v>
      </c>
      <c r="BK298" s="201">
        <f t="shared" si="79"/>
        <v>0</v>
      </c>
      <c r="BL298" s="18" t="s">
        <v>299</v>
      </c>
      <c r="BM298" s="200" t="s">
        <v>4212</v>
      </c>
    </row>
    <row r="299" spans="1:65" s="2" customFormat="1" ht="6.95" customHeight="1">
      <c r="A299" s="35"/>
      <c r="B299" s="55"/>
      <c r="C299" s="56"/>
      <c r="D299" s="56"/>
      <c r="E299" s="56"/>
      <c r="F299" s="56"/>
      <c r="G299" s="56"/>
      <c r="H299" s="56"/>
      <c r="I299" s="56"/>
      <c r="J299" s="56"/>
      <c r="K299" s="56"/>
      <c r="L299" s="40"/>
      <c r="M299" s="35"/>
      <c r="O299" s="35"/>
      <c r="P299" s="35"/>
      <c r="Q299" s="35"/>
      <c r="R299" s="35"/>
      <c r="S299" s="35"/>
      <c r="T299" s="35"/>
      <c r="U299" s="35"/>
      <c r="V299" s="35"/>
      <c r="W299" s="35"/>
      <c r="X299" s="35"/>
      <c r="Y299" s="35"/>
      <c r="Z299" s="35"/>
      <c r="AA299" s="35"/>
      <c r="AB299" s="35"/>
      <c r="AC299" s="35"/>
      <c r="AD299" s="35"/>
      <c r="AE299" s="35"/>
    </row>
  </sheetData>
  <sheetProtection algorithmName="SHA-512" hashValue="FUWR5jwQJRHnlWx5/JDE14o65g0QhUOHC2sFuXus3TKuloIdrY4jfmXdgw0WEgGptTlSUmOx928cjfVT098l1w==" saltValue="D5jaBu1lHAemcvX8tAt3l1y9HG37olMr1ROfXOc31cZ8I68waG5jWbzMHvqZiluVWtfP+b2Tk2TfPXDeyRhlFw==" spinCount="100000" sheet="1" objects="1" scenarios="1" formatColumns="0" formatRows="0" autoFilter="0"/>
  <autoFilter ref="C128:K298" xr:uid="{00000000-0009-0000-0000-000003000000}"/>
  <mergeCells count="9">
    <mergeCell ref="E87:H87"/>
    <mergeCell ref="E119:H119"/>
    <mergeCell ref="E121:H121"/>
    <mergeCell ref="L2:V2"/>
    <mergeCell ref="E7:H7"/>
    <mergeCell ref="E9:H9"/>
    <mergeCell ref="E18:H18"/>
    <mergeCell ref="E27:H27"/>
    <mergeCell ref="E85:H85"/>
  </mergeCell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2:BM270"/>
  <sheetViews>
    <sheetView showGridLines="0" workbookViewId="0"/>
  </sheetViews>
  <sheetFormatPr defaultRowHeight="15"/>
  <cols>
    <col min="1" max="1" width="8.33203125" style="1" customWidth="1"/>
    <col min="2" max="2" width="1.1640625" style="1" customWidth="1"/>
    <col min="3" max="3" width="4.1640625" style="1" customWidth="1"/>
    <col min="4" max="4" width="4.33203125" style="1" customWidth="1"/>
    <col min="5" max="5" width="17.1640625" style="1" customWidth="1"/>
    <col min="6" max="6" width="50.83203125" style="1" customWidth="1"/>
    <col min="7" max="7" width="7.5" style="1" customWidth="1"/>
    <col min="8" max="8" width="14" style="1" customWidth="1"/>
    <col min="9" max="9" width="15.83203125" style="1" customWidth="1"/>
    <col min="10" max="11" width="22.33203125" style="1" customWidth="1"/>
    <col min="12" max="12" width="9.33203125" style="1" customWidth="1"/>
    <col min="13" max="13" width="10.83203125" style="1" hidden="1" customWidth="1"/>
    <col min="14" max="14" width="9.33203125" style="1" hidden="1"/>
    <col min="15" max="20" width="14.1640625" style="1" hidden="1" customWidth="1"/>
    <col min="21" max="21" width="16.33203125" style="1" hidden="1" customWidth="1"/>
    <col min="22" max="22" width="12.33203125" style="1" customWidth="1"/>
    <col min="23" max="23" width="16.33203125" style="1" customWidth="1"/>
    <col min="24" max="24" width="12.33203125" style="1" customWidth="1"/>
    <col min="25" max="25" width="15" style="1" customWidth="1"/>
    <col min="26" max="26" width="11" style="1" customWidth="1"/>
    <col min="27" max="27" width="15" style="1" customWidth="1"/>
    <col min="28" max="28" width="16.33203125" style="1" customWidth="1"/>
    <col min="29" max="29" width="11" style="1" customWidth="1"/>
    <col min="30" max="30" width="15" style="1" customWidth="1"/>
    <col min="31" max="31" width="16.33203125" style="1" customWidth="1"/>
    <col min="44" max="65" width="9.33203125" style="1" hidden="1"/>
  </cols>
  <sheetData>
    <row r="2" spans="1:46" s="1" customFormat="1" ht="36.950000000000003" customHeight="1">
      <c r="L2" s="321"/>
      <c r="M2" s="321"/>
      <c r="N2" s="321"/>
      <c r="O2" s="321"/>
      <c r="P2" s="321"/>
      <c r="Q2" s="321"/>
      <c r="R2" s="321"/>
      <c r="S2" s="321"/>
      <c r="T2" s="321"/>
      <c r="U2" s="321"/>
      <c r="V2" s="321"/>
      <c r="AT2" s="18" t="s">
        <v>95</v>
      </c>
    </row>
    <row r="3" spans="1:46" s="1" customFormat="1" ht="6.95" customHeight="1">
      <c r="B3" s="110"/>
      <c r="C3" s="111"/>
      <c r="D3" s="111"/>
      <c r="E3" s="111"/>
      <c r="F3" s="111"/>
      <c r="G3" s="111"/>
      <c r="H3" s="111"/>
      <c r="I3" s="111"/>
      <c r="J3" s="111"/>
      <c r="K3" s="111"/>
      <c r="L3" s="21"/>
      <c r="AT3" s="18" t="s">
        <v>85</v>
      </c>
    </row>
    <row r="4" spans="1:46" s="1" customFormat="1" ht="24.95" customHeight="1">
      <c r="B4" s="21"/>
      <c r="D4" s="112" t="s">
        <v>166</v>
      </c>
      <c r="L4" s="21"/>
      <c r="M4" s="113" t="s">
        <v>10</v>
      </c>
      <c r="AT4" s="18" t="s">
        <v>4</v>
      </c>
    </row>
    <row r="5" spans="1:46" s="1" customFormat="1" ht="6.95" customHeight="1">
      <c r="B5" s="21"/>
      <c r="L5" s="21"/>
    </row>
    <row r="6" spans="1:46" s="1" customFormat="1" ht="12" customHeight="1">
      <c r="B6" s="21"/>
      <c r="D6" s="114" t="s">
        <v>16</v>
      </c>
      <c r="L6" s="21"/>
    </row>
    <row r="7" spans="1:46" s="1" customFormat="1" ht="16.5" customHeight="1">
      <c r="B7" s="21"/>
      <c r="E7" s="322" t="str">
        <f>'Rekapitulace stavby'!K6</f>
        <v>Domov pro seniory, Nový Bydžov</v>
      </c>
      <c r="F7" s="323"/>
      <c r="G7" s="323"/>
      <c r="H7" s="323"/>
      <c r="L7" s="21"/>
    </row>
    <row r="8" spans="1:46" s="2" customFormat="1" ht="12" customHeight="1">
      <c r="A8" s="35"/>
      <c r="B8" s="40"/>
      <c r="C8" s="35"/>
      <c r="D8" s="114" t="s">
        <v>179</v>
      </c>
      <c r="E8" s="35"/>
      <c r="F8" s="35"/>
      <c r="G8" s="35"/>
      <c r="H8" s="35"/>
      <c r="I8" s="35"/>
      <c r="J8" s="35"/>
      <c r="K8" s="35"/>
      <c r="L8" s="52"/>
      <c r="S8" s="35"/>
      <c r="T8" s="35"/>
      <c r="U8" s="35"/>
      <c r="V8" s="35"/>
      <c r="W8" s="35"/>
      <c r="X8" s="35"/>
      <c r="Y8" s="35"/>
      <c r="Z8" s="35"/>
      <c r="AA8" s="35"/>
      <c r="AB8" s="35"/>
      <c r="AC8" s="35"/>
      <c r="AD8" s="35"/>
      <c r="AE8" s="35"/>
    </row>
    <row r="9" spans="1:46" s="2" customFormat="1" ht="30" customHeight="1">
      <c r="A9" s="35"/>
      <c r="B9" s="40"/>
      <c r="C9" s="35"/>
      <c r="D9" s="35"/>
      <c r="E9" s="324" t="s">
        <v>4213</v>
      </c>
      <c r="F9" s="325"/>
      <c r="G9" s="325"/>
      <c r="H9" s="325"/>
      <c r="I9" s="35"/>
      <c r="J9" s="35"/>
      <c r="K9" s="35"/>
      <c r="L9" s="52"/>
      <c r="S9" s="35"/>
      <c r="T9" s="35"/>
      <c r="U9" s="35"/>
      <c r="V9" s="35"/>
      <c r="W9" s="35"/>
      <c r="X9" s="35"/>
      <c r="Y9" s="35"/>
      <c r="Z9" s="35"/>
      <c r="AA9" s="35"/>
      <c r="AB9" s="35"/>
      <c r="AC9" s="35"/>
      <c r="AD9" s="35"/>
      <c r="AE9" s="35"/>
    </row>
    <row r="10" spans="1:46" s="2" customFormat="1" ht="11.25">
      <c r="A10" s="35"/>
      <c r="B10" s="40"/>
      <c r="C10" s="35"/>
      <c r="D10" s="35"/>
      <c r="E10" s="35"/>
      <c r="F10" s="35"/>
      <c r="G10" s="35"/>
      <c r="H10" s="35"/>
      <c r="I10" s="35"/>
      <c r="J10" s="35"/>
      <c r="K10" s="35"/>
      <c r="L10" s="52"/>
      <c r="S10" s="35"/>
      <c r="T10" s="35"/>
      <c r="U10" s="35"/>
      <c r="V10" s="35"/>
      <c r="W10" s="35"/>
      <c r="X10" s="35"/>
      <c r="Y10" s="35"/>
      <c r="Z10" s="35"/>
      <c r="AA10" s="35"/>
      <c r="AB10" s="35"/>
      <c r="AC10" s="35"/>
      <c r="AD10" s="35"/>
      <c r="AE10" s="35"/>
    </row>
    <row r="11" spans="1:46" s="2" customFormat="1" ht="12" customHeight="1">
      <c r="A11" s="35"/>
      <c r="B11" s="40"/>
      <c r="C11" s="35"/>
      <c r="D11" s="114" t="s">
        <v>18</v>
      </c>
      <c r="E11" s="35"/>
      <c r="F11" s="115" t="s">
        <v>1</v>
      </c>
      <c r="G11" s="35"/>
      <c r="H11" s="35"/>
      <c r="I11" s="114" t="s">
        <v>19</v>
      </c>
      <c r="J11" s="115" t="s">
        <v>1</v>
      </c>
      <c r="K11" s="35"/>
      <c r="L11" s="52"/>
      <c r="S11" s="35"/>
      <c r="T11" s="35"/>
      <c r="U11" s="35"/>
      <c r="V11" s="35"/>
      <c r="W11" s="35"/>
      <c r="X11" s="35"/>
      <c r="Y11" s="35"/>
      <c r="Z11" s="35"/>
      <c r="AA11" s="35"/>
      <c r="AB11" s="35"/>
      <c r="AC11" s="35"/>
      <c r="AD11" s="35"/>
      <c r="AE11" s="35"/>
    </row>
    <row r="12" spans="1:46" s="2" customFormat="1" ht="12" customHeight="1">
      <c r="A12" s="35"/>
      <c r="B12" s="40"/>
      <c r="C12" s="35"/>
      <c r="D12" s="114" t="s">
        <v>20</v>
      </c>
      <c r="E12" s="35"/>
      <c r="F12" s="115" t="s">
        <v>21</v>
      </c>
      <c r="G12" s="35"/>
      <c r="H12" s="35"/>
      <c r="I12" s="114" t="s">
        <v>22</v>
      </c>
      <c r="J12" s="116" t="str">
        <f>'Rekapitulace stavby'!AN8</f>
        <v>4. 1. 2023</v>
      </c>
      <c r="K12" s="35"/>
      <c r="L12" s="52"/>
      <c r="S12" s="35"/>
      <c r="T12" s="35"/>
      <c r="U12" s="35"/>
      <c r="V12" s="35"/>
      <c r="W12" s="35"/>
      <c r="X12" s="35"/>
      <c r="Y12" s="35"/>
      <c r="Z12" s="35"/>
      <c r="AA12" s="35"/>
      <c r="AB12" s="35"/>
      <c r="AC12" s="35"/>
      <c r="AD12" s="35"/>
      <c r="AE12" s="35"/>
    </row>
    <row r="13" spans="1:46" s="2" customFormat="1" ht="10.9" customHeight="1">
      <c r="A13" s="35"/>
      <c r="B13" s="40"/>
      <c r="C13" s="35"/>
      <c r="D13" s="35"/>
      <c r="E13" s="35"/>
      <c r="F13" s="35"/>
      <c r="G13" s="35"/>
      <c r="H13" s="35"/>
      <c r="I13" s="35"/>
      <c r="J13" s="35"/>
      <c r="K13" s="35"/>
      <c r="L13" s="52"/>
      <c r="S13" s="35"/>
      <c r="T13" s="35"/>
      <c r="U13" s="35"/>
      <c r="V13" s="35"/>
      <c r="W13" s="35"/>
      <c r="X13" s="35"/>
      <c r="Y13" s="35"/>
      <c r="Z13" s="35"/>
      <c r="AA13" s="35"/>
      <c r="AB13" s="35"/>
      <c r="AC13" s="35"/>
      <c r="AD13" s="35"/>
      <c r="AE13" s="35"/>
    </row>
    <row r="14" spans="1:46" s="2" customFormat="1" ht="12" customHeight="1">
      <c r="A14" s="35"/>
      <c r="B14" s="40"/>
      <c r="C14" s="35"/>
      <c r="D14" s="114" t="s">
        <v>24</v>
      </c>
      <c r="E14" s="35"/>
      <c r="F14" s="35"/>
      <c r="G14" s="35"/>
      <c r="H14" s="35"/>
      <c r="I14" s="114" t="s">
        <v>25</v>
      </c>
      <c r="J14" s="115" t="s">
        <v>1</v>
      </c>
      <c r="K14" s="35"/>
      <c r="L14" s="52"/>
      <c r="S14" s="35"/>
      <c r="T14" s="35"/>
      <c r="U14" s="35"/>
      <c r="V14" s="35"/>
      <c r="W14" s="35"/>
      <c r="X14" s="35"/>
      <c r="Y14" s="35"/>
      <c r="Z14" s="35"/>
      <c r="AA14" s="35"/>
      <c r="AB14" s="35"/>
      <c r="AC14" s="35"/>
      <c r="AD14" s="35"/>
      <c r="AE14" s="35"/>
    </row>
    <row r="15" spans="1:46" s="2" customFormat="1" ht="18" customHeight="1">
      <c r="A15" s="35"/>
      <c r="B15" s="40"/>
      <c r="C15" s="35"/>
      <c r="D15" s="35"/>
      <c r="E15" s="115" t="s">
        <v>26</v>
      </c>
      <c r="F15" s="35"/>
      <c r="G15" s="35"/>
      <c r="H15" s="35"/>
      <c r="I15" s="114" t="s">
        <v>27</v>
      </c>
      <c r="J15" s="115" t="s">
        <v>1</v>
      </c>
      <c r="K15" s="35"/>
      <c r="L15" s="52"/>
      <c r="S15" s="35"/>
      <c r="T15" s="35"/>
      <c r="U15" s="35"/>
      <c r="V15" s="35"/>
      <c r="W15" s="35"/>
      <c r="X15" s="35"/>
      <c r="Y15" s="35"/>
      <c r="Z15" s="35"/>
      <c r="AA15" s="35"/>
      <c r="AB15" s="35"/>
      <c r="AC15" s="35"/>
      <c r="AD15" s="35"/>
      <c r="AE15" s="35"/>
    </row>
    <row r="16" spans="1:46" s="2" customFormat="1" ht="6.95" customHeight="1">
      <c r="A16" s="35"/>
      <c r="B16" s="40"/>
      <c r="C16" s="35"/>
      <c r="D16" s="35"/>
      <c r="E16" s="35"/>
      <c r="F16" s="35"/>
      <c r="G16" s="35"/>
      <c r="H16" s="35"/>
      <c r="I16" s="35"/>
      <c r="J16" s="35"/>
      <c r="K16" s="35"/>
      <c r="L16" s="52"/>
      <c r="S16" s="35"/>
      <c r="T16" s="35"/>
      <c r="U16" s="35"/>
      <c r="V16" s="35"/>
      <c r="W16" s="35"/>
      <c r="X16" s="35"/>
      <c r="Y16" s="35"/>
      <c r="Z16" s="35"/>
      <c r="AA16" s="35"/>
      <c r="AB16" s="35"/>
      <c r="AC16" s="35"/>
      <c r="AD16" s="35"/>
      <c r="AE16" s="35"/>
    </row>
    <row r="17" spans="1:31" s="2" customFormat="1" ht="12" customHeight="1">
      <c r="A17" s="35"/>
      <c r="B17" s="40"/>
      <c r="C17" s="35"/>
      <c r="D17" s="114" t="s">
        <v>28</v>
      </c>
      <c r="E17" s="35"/>
      <c r="F17" s="35"/>
      <c r="G17" s="35"/>
      <c r="H17" s="35"/>
      <c r="I17" s="114" t="s">
        <v>25</v>
      </c>
      <c r="J17" s="31" t="str">
        <f>'Rekapitulace stavby'!AN13</f>
        <v>Vyplň údaj</v>
      </c>
      <c r="K17" s="35"/>
      <c r="L17" s="52"/>
      <c r="S17" s="35"/>
      <c r="T17" s="35"/>
      <c r="U17" s="35"/>
      <c r="V17" s="35"/>
      <c r="W17" s="35"/>
      <c r="X17" s="35"/>
      <c r="Y17" s="35"/>
      <c r="Z17" s="35"/>
      <c r="AA17" s="35"/>
      <c r="AB17" s="35"/>
      <c r="AC17" s="35"/>
      <c r="AD17" s="35"/>
      <c r="AE17" s="35"/>
    </row>
    <row r="18" spans="1:31" s="2" customFormat="1" ht="18" customHeight="1">
      <c r="A18" s="35"/>
      <c r="B18" s="40"/>
      <c r="C18" s="35"/>
      <c r="D18" s="35"/>
      <c r="E18" s="326" t="str">
        <f>'Rekapitulace stavby'!E14</f>
        <v>Vyplň údaj</v>
      </c>
      <c r="F18" s="327"/>
      <c r="G18" s="327"/>
      <c r="H18" s="327"/>
      <c r="I18" s="114" t="s">
        <v>27</v>
      </c>
      <c r="J18" s="31" t="str">
        <f>'Rekapitulace stavby'!AN14</f>
        <v>Vyplň údaj</v>
      </c>
      <c r="K18" s="35"/>
      <c r="L18" s="52"/>
      <c r="S18" s="35"/>
      <c r="T18" s="35"/>
      <c r="U18" s="35"/>
      <c r="V18" s="35"/>
      <c r="W18" s="35"/>
      <c r="X18" s="35"/>
      <c r="Y18" s="35"/>
      <c r="Z18" s="35"/>
      <c r="AA18" s="35"/>
      <c r="AB18" s="35"/>
      <c r="AC18" s="35"/>
      <c r="AD18" s="35"/>
      <c r="AE18" s="35"/>
    </row>
    <row r="19" spans="1:31" s="2" customFormat="1" ht="6.95" customHeight="1">
      <c r="A19" s="35"/>
      <c r="B19" s="40"/>
      <c r="C19" s="35"/>
      <c r="D19" s="35"/>
      <c r="E19" s="35"/>
      <c r="F19" s="35"/>
      <c r="G19" s="35"/>
      <c r="H19" s="35"/>
      <c r="I19" s="35"/>
      <c r="J19" s="35"/>
      <c r="K19" s="35"/>
      <c r="L19" s="52"/>
      <c r="S19" s="35"/>
      <c r="T19" s="35"/>
      <c r="U19" s="35"/>
      <c r="V19" s="35"/>
      <c r="W19" s="35"/>
      <c r="X19" s="35"/>
      <c r="Y19" s="35"/>
      <c r="Z19" s="35"/>
      <c r="AA19" s="35"/>
      <c r="AB19" s="35"/>
      <c r="AC19" s="35"/>
      <c r="AD19" s="35"/>
      <c r="AE19" s="35"/>
    </row>
    <row r="20" spans="1:31" s="2" customFormat="1" ht="12" customHeight="1">
      <c r="A20" s="35"/>
      <c r="B20" s="40"/>
      <c r="C20" s="35"/>
      <c r="D20" s="114" t="s">
        <v>30</v>
      </c>
      <c r="E20" s="35"/>
      <c r="F20" s="35"/>
      <c r="G20" s="35"/>
      <c r="H20" s="35"/>
      <c r="I20" s="114" t="s">
        <v>25</v>
      </c>
      <c r="J20" s="115" t="s">
        <v>1</v>
      </c>
      <c r="K20" s="35"/>
      <c r="L20" s="52"/>
      <c r="S20" s="35"/>
      <c r="T20" s="35"/>
      <c r="U20" s="35"/>
      <c r="V20" s="35"/>
      <c r="W20" s="35"/>
      <c r="X20" s="35"/>
      <c r="Y20" s="35"/>
      <c r="Z20" s="35"/>
      <c r="AA20" s="35"/>
      <c r="AB20" s="35"/>
      <c r="AC20" s="35"/>
      <c r="AD20" s="35"/>
      <c r="AE20" s="35"/>
    </row>
    <row r="21" spans="1:31" s="2" customFormat="1" ht="18" customHeight="1">
      <c r="A21" s="35"/>
      <c r="B21" s="40"/>
      <c r="C21" s="35"/>
      <c r="D21" s="35"/>
      <c r="E21" s="115" t="s">
        <v>31</v>
      </c>
      <c r="F21" s="35"/>
      <c r="G21" s="35"/>
      <c r="H21" s="35"/>
      <c r="I21" s="114" t="s">
        <v>27</v>
      </c>
      <c r="J21" s="115" t="s">
        <v>1</v>
      </c>
      <c r="K21" s="35"/>
      <c r="L21" s="52"/>
      <c r="S21" s="35"/>
      <c r="T21" s="35"/>
      <c r="U21" s="35"/>
      <c r="V21" s="35"/>
      <c r="W21" s="35"/>
      <c r="X21" s="35"/>
      <c r="Y21" s="35"/>
      <c r="Z21" s="35"/>
      <c r="AA21" s="35"/>
      <c r="AB21" s="35"/>
      <c r="AC21" s="35"/>
      <c r="AD21" s="35"/>
      <c r="AE21" s="35"/>
    </row>
    <row r="22" spans="1:31" s="2" customFormat="1" ht="6.95" customHeight="1">
      <c r="A22" s="35"/>
      <c r="B22" s="40"/>
      <c r="C22" s="35"/>
      <c r="D22" s="35"/>
      <c r="E22" s="35"/>
      <c r="F22" s="35"/>
      <c r="G22" s="35"/>
      <c r="H22" s="35"/>
      <c r="I22" s="35"/>
      <c r="J22" s="35"/>
      <c r="K22" s="35"/>
      <c r="L22" s="52"/>
      <c r="S22" s="35"/>
      <c r="T22" s="35"/>
      <c r="U22" s="35"/>
      <c r="V22" s="35"/>
      <c r="W22" s="35"/>
      <c r="X22" s="35"/>
      <c r="Y22" s="35"/>
      <c r="Z22" s="35"/>
      <c r="AA22" s="35"/>
      <c r="AB22" s="35"/>
      <c r="AC22" s="35"/>
      <c r="AD22" s="35"/>
      <c r="AE22" s="35"/>
    </row>
    <row r="23" spans="1:31" s="2" customFormat="1" ht="12" customHeight="1">
      <c r="A23" s="35"/>
      <c r="B23" s="40"/>
      <c r="C23" s="35"/>
      <c r="D23" s="114" t="s">
        <v>33</v>
      </c>
      <c r="E23" s="35"/>
      <c r="F23" s="35"/>
      <c r="G23" s="35"/>
      <c r="H23" s="35"/>
      <c r="I23" s="114" t="s">
        <v>25</v>
      </c>
      <c r="J23" s="115" t="s">
        <v>1</v>
      </c>
      <c r="K23" s="35"/>
      <c r="L23" s="52"/>
      <c r="S23" s="35"/>
      <c r="T23" s="35"/>
      <c r="U23" s="35"/>
      <c r="V23" s="35"/>
      <c r="W23" s="35"/>
      <c r="X23" s="35"/>
      <c r="Y23" s="35"/>
      <c r="Z23" s="35"/>
      <c r="AA23" s="35"/>
      <c r="AB23" s="35"/>
      <c r="AC23" s="35"/>
      <c r="AD23" s="35"/>
      <c r="AE23" s="35"/>
    </row>
    <row r="24" spans="1:31" s="2" customFormat="1" ht="18" customHeight="1">
      <c r="A24" s="35"/>
      <c r="B24" s="40"/>
      <c r="C24" s="35"/>
      <c r="D24" s="35"/>
      <c r="E24" s="115" t="s">
        <v>34</v>
      </c>
      <c r="F24" s="35"/>
      <c r="G24" s="35"/>
      <c r="H24" s="35"/>
      <c r="I24" s="114" t="s">
        <v>27</v>
      </c>
      <c r="J24" s="115" t="s">
        <v>1</v>
      </c>
      <c r="K24" s="35"/>
      <c r="L24" s="52"/>
      <c r="S24" s="35"/>
      <c r="T24" s="35"/>
      <c r="U24" s="35"/>
      <c r="V24" s="35"/>
      <c r="W24" s="35"/>
      <c r="X24" s="35"/>
      <c r="Y24" s="35"/>
      <c r="Z24" s="35"/>
      <c r="AA24" s="35"/>
      <c r="AB24" s="35"/>
      <c r="AC24" s="35"/>
      <c r="AD24" s="35"/>
      <c r="AE24" s="35"/>
    </row>
    <row r="25" spans="1:31" s="2" customFormat="1" ht="6.95" customHeight="1">
      <c r="A25" s="35"/>
      <c r="B25" s="40"/>
      <c r="C25" s="35"/>
      <c r="D25" s="35"/>
      <c r="E25" s="35"/>
      <c r="F25" s="35"/>
      <c r="G25" s="35"/>
      <c r="H25" s="35"/>
      <c r="I25" s="35"/>
      <c r="J25" s="35"/>
      <c r="K25" s="35"/>
      <c r="L25" s="52"/>
      <c r="S25" s="35"/>
      <c r="T25" s="35"/>
      <c r="U25" s="35"/>
      <c r="V25" s="35"/>
      <c r="W25" s="35"/>
      <c r="X25" s="35"/>
      <c r="Y25" s="35"/>
      <c r="Z25" s="35"/>
      <c r="AA25" s="35"/>
      <c r="AB25" s="35"/>
      <c r="AC25" s="35"/>
      <c r="AD25" s="35"/>
      <c r="AE25" s="35"/>
    </row>
    <row r="26" spans="1:31" s="2" customFormat="1" ht="12" customHeight="1">
      <c r="A26" s="35"/>
      <c r="B26" s="40"/>
      <c r="C26" s="35"/>
      <c r="D26" s="114" t="s">
        <v>35</v>
      </c>
      <c r="E26" s="35"/>
      <c r="F26" s="35"/>
      <c r="G26" s="35"/>
      <c r="H26" s="35"/>
      <c r="I26" s="35"/>
      <c r="J26" s="35"/>
      <c r="K26" s="35"/>
      <c r="L26" s="52"/>
      <c r="S26" s="35"/>
      <c r="T26" s="35"/>
      <c r="U26" s="35"/>
      <c r="V26" s="35"/>
      <c r="W26" s="35"/>
      <c r="X26" s="35"/>
      <c r="Y26" s="35"/>
      <c r="Z26" s="35"/>
      <c r="AA26" s="35"/>
      <c r="AB26" s="35"/>
      <c r="AC26" s="35"/>
      <c r="AD26" s="35"/>
      <c r="AE26" s="35"/>
    </row>
    <row r="27" spans="1:31" s="8" customFormat="1" ht="16.5" customHeight="1">
      <c r="A27" s="117"/>
      <c r="B27" s="118"/>
      <c r="C27" s="117"/>
      <c r="D27" s="117"/>
      <c r="E27" s="328" t="s">
        <v>1</v>
      </c>
      <c r="F27" s="328"/>
      <c r="G27" s="328"/>
      <c r="H27" s="328"/>
      <c r="I27" s="117"/>
      <c r="J27" s="117"/>
      <c r="K27" s="117"/>
      <c r="L27" s="119"/>
      <c r="S27" s="117"/>
      <c r="T27" s="117"/>
      <c r="U27" s="117"/>
      <c r="V27" s="117"/>
      <c r="W27" s="117"/>
      <c r="X27" s="117"/>
      <c r="Y27" s="117"/>
      <c r="Z27" s="117"/>
      <c r="AA27" s="117"/>
      <c r="AB27" s="117"/>
      <c r="AC27" s="117"/>
      <c r="AD27" s="117"/>
      <c r="AE27" s="117"/>
    </row>
    <row r="28" spans="1:31" s="2" customFormat="1" ht="6.95" customHeight="1">
      <c r="A28" s="35"/>
      <c r="B28" s="40"/>
      <c r="C28" s="35"/>
      <c r="D28" s="35"/>
      <c r="E28" s="35"/>
      <c r="F28" s="35"/>
      <c r="G28" s="35"/>
      <c r="H28" s="35"/>
      <c r="I28" s="35"/>
      <c r="J28" s="35"/>
      <c r="K28" s="35"/>
      <c r="L28" s="52"/>
      <c r="S28" s="35"/>
      <c r="T28" s="35"/>
      <c r="U28" s="35"/>
      <c r="V28" s="35"/>
      <c r="W28" s="35"/>
      <c r="X28" s="35"/>
      <c r="Y28" s="35"/>
      <c r="Z28" s="35"/>
      <c r="AA28" s="35"/>
      <c r="AB28" s="35"/>
      <c r="AC28" s="35"/>
      <c r="AD28" s="35"/>
      <c r="AE28" s="35"/>
    </row>
    <row r="29" spans="1:31" s="2" customFormat="1" ht="6.95" customHeight="1">
      <c r="A29" s="35"/>
      <c r="B29" s="40"/>
      <c r="C29" s="35"/>
      <c r="D29" s="121"/>
      <c r="E29" s="121"/>
      <c r="F29" s="121"/>
      <c r="G29" s="121"/>
      <c r="H29" s="121"/>
      <c r="I29" s="121"/>
      <c r="J29" s="121"/>
      <c r="K29" s="121"/>
      <c r="L29" s="52"/>
      <c r="S29" s="35"/>
      <c r="T29" s="35"/>
      <c r="U29" s="35"/>
      <c r="V29" s="35"/>
      <c r="W29" s="35"/>
      <c r="X29" s="35"/>
      <c r="Y29" s="35"/>
      <c r="Z29" s="35"/>
      <c r="AA29" s="35"/>
      <c r="AB29" s="35"/>
      <c r="AC29" s="35"/>
      <c r="AD29" s="35"/>
      <c r="AE29" s="35"/>
    </row>
    <row r="30" spans="1:31" s="2" customFormat="1" ht="25.35" customHeight="1">
      <c r="A30" s="35"/>
      <c r="B30" s="40"/>
      <c r="C30" s="35"/>
      <c r="D30" s="122" t="s">
        <v>37</v>
      </c>
      <c r="E30" s="35"/>
      <c r="F30" s="35"/>
      <c r="G30" s="35"/>
      <c r="H30" s="35"/>
      <c r="I30" s="35"/>
      <c r="J30" s="123">
        <f>ROUND(J122, 2)</f>
        <v>0</v>
      </c>
      <c r="K30" s="35"/>
      <c r="L30" s="52"/>
      <c r="S30" s="35"/>
      <c r="T30" s="35"/>
      <c r="U30" s="35"/>
      <c r="V30" s="35"/>
      <c r="W30" s="35"/>
      <c r="X30" s="35"/>
      <c r="Y30" s="35"/>
      <c r="Z30" s="35"/>
      <c r="AA30" s="35"/>
      <c r="AB30" s="35"/>
      <c r="AC30" s="35"/>
      <c r="AD30" s="35"/>
      <c r="AE30" s="35"/>
    </row>
    <row r="31" spans="1:31" s="2" customFormat="1" ht="6.95" customHeight="1">
      <c r="A31" s="35"/>
      <c r="B31" s="40"/>
      <c r="C31" s="35"/>
      <c r="D31" s="121"/>
      <c r="E31" s="121"/>
      <c r="F31" s="121"/>
      <c r="G31" s="121"/>
      <c r="H31" s="121"/>
      <c r="I31" s="121"/>
      <c r="J31" s="121"/>
      <c r="K31" s="121"/>
      <c r="L31" s="52"/>
      <c r="S31" s="35"/>
      <c r="T31" s="35"/>
      <c r="U31" s="35"/>
      <c r="V31" s="35"/>
      <c r="W31" s="35"/>
      <c r="X31" s="35"/>
      <c r="Y31" s="35"/>
      <c r="Z31" s="35"/>
      <c r="AA31" s="35"/>
      <c r="AB31" s="35"/>
      <c r="AC31" s="35"/>
      <c r="AD31" s="35"/>
      <c r="AE31" s="35"/>
    </row>
    <row r="32" spans="1:31" s="2" customFormat="1" ht="14.45" customHeight="1">
      <c r="A32" s="35"/>
      <c r="B32" s="40"/>
      <c r="C32" s="35"/>
      <c r="D32" s="35"/>
      <c r="E32" s="35"/>
      <c r="F32" s="124" t="s">
        <v>39</v>
      </c>
      <c r="G32" s="35"/>
      <c r="H32" s="35"/>
      <c r="I32" s="124" t="s">
        <v>38</v>
      </c>
      <c r="J32" s="124" t="s">
        <v>40</v>
      </c>
      <c r="K32" s="35"/>
      <c r="L32" s="52"/>
      <c r="S32" s="35"/>
      <c r="T32" s="35"/>
      <c r="U32" s="35"/>
      <c r="V32" s="35"/>
      <c r="W32" s="35"/>
      <c r="X32" s="35"/>
      <c r="Y32" s="35"/>
      <c r="Z32" s="35"/>
      <c r="AA32" s="35"/>
      <c r="AB32" s="35"/>
      <c r="AC32" s="35"/>
      <c r="AD32" s="35"/>
      <c r="AE32" s="35"/>
    </row>
    <row r="33" spans="1:31" s="2" customFormat="1" ht="14.45" customHeight="1">
      <c r="A33" s="35"/>
      <c r="B33" s="40"/>
      <c r="C33" s="35"/>
      <c r="D33" s="125" t="s">
        <v>41</v>
      </c>
      <c r="E33" s="114" t="s">
        <v>42</v>
      </c>
      <c r="F33" s="126">
        <f>ROUND((SUM(BE122:BE269)),  2)</f>
        <v>0</v>
      </c>
      <c r="G33" s="35"/>
      <c r="H33" s="35"/>
      <c r="I33" s="127">
        <v>0.21</v>
      </c>
      <c r="J33" s="126">
        <f>ROUND(((SUM(BE122:BE269))*I33),  2)</f>
        <v>0</v>
      </c>
      <c r="K33" s="35"/>
      <c r="L33" s="52"/>
      <c r="S33" s="35"/>
      <c r="T33" s="35"/>
      <c r="U33" s="35"/>
      <c r="V33" s="35"/>
      <c r="W33" s="35"/>
      <c r="X33" s="35"/>
      <c r="Y33" s="35"/>
      <c r="Z33" s="35"/>
      <c r="AA33" s="35"/>
      <c r="AB33" s="35"/>
      <c r="AC33" s="35"/>
      <c r="AD33" s="35"/>
      <c r="AE33" s="35"/>
    </row>
    <row r="34" spans="1:31" s="2" customFormat="1" ht="14.45" customHeight="1">
      <c r="A34" s="35"/>
      <c r="B34" s="40"/>
      <c r="C34" s="35"/>
      <c r="D34" s="35"/>
      <c r="E34" s="114" t="s">
        <v>43</v>
      </c>
      <c r="F34" s="126">
        <f>ROUND((SUM(BF122:BF269)),  2)</f>
        <v>0</v>
      </c>
      <c r="G34" s="35"/>
      <c r="H34" s="35"/>
      <c r="I34" s="127">
        <v>0.15</v>
      </c>
      <c r="J34" s="126">
        <f>ROUND(((SUM(BF122:BF269))*I34),  2)</f>
        <v>0</v>
      </c>
      <c r="K34" s="35"/>
      <c r="L34" s="52"/>
      <c r="S34" s="35"/>
      <c r="T34" s="35"/>
      <c r="U34" s="35"/>
      <c r="V34" s="35"/>
      <c r="W34" s="35"/>
      <c r="X34" s="35"/>
      <c r="Y34" s="35"/>
      <c r="Z34" s="35"/>
      <c r="AA34" s="35"/>
      <c r="AB34" s="35"/>
      <c r="AC34" s="35"/>
      <c r="AD34" s="35"/>
      <c r="AE34" s="35"/>
    </row>
    <row r="35" spans="1:31" s="2" customFormat="1" ht="14.45" hidden="1" customHeight="1">
      <c r="A35" s="35"/>
      <c r="B35" s="40"/>
      <c r="C35" s="35"/>
      <c r="D35" s="35"/>
      <c r="E35" s="114" t="s">
        <v>44</v>
      </c>
      <c r="F35" s="126">
        <f>ROUND((SUM(BG122:BG269)),  2)</f>
        <v>0</v>
      </c>
      <c r="G35" s="35"/>
      <c r="H35" s="35"/>
      <c r="I35" s="127">
        <v>0.21</v>
      </c>
      <c r="J35" s="126">
        <f>0</f>
        <v>0</v>
      </c>
      <c r="K35" s="35"/>
      <c r="L35" s="52"/>
      <c r="S35" s="35"/>
      <c r="T35" s="35"/>
      <c r="U35" s="35"/>
      <c r="V35" s="35"/>
      <c r="W35" s="35"/>
      <c r="X35" s="35"/>
      <c r="Y35" s="35"/>
      <c r="Z35" s="35"/>
      <c r="AA35" s="35"/>
      <c r="AB35" s="35"/>
      <c r="AC35" s="35"/>
      <c r="AD35" s="35"/>
      <c r="AE35" s="35"/>
    </row>
    <row r="36" spans="1:31" s="2" customFormat="1" ht="14.45" hidden="1" customHeight="1">
      <c r="A36" s="35"/>
      <c r="B36" s="40"/>
      <c r="C36" s="35"/>
      <c r="D36" s="35"/>
      <c r="E36" s="114" t="s">
        <v>45</v>
      </c>
      <c r="F36" s="126">
        <f>ROUND((SUM(BH122:BH269)),  2)</f>
        <v>0</v>
      </c>
      <c r="G36" s="35"/>
      <c r="H36" s="35"/>
      <c r="I36" s="127">
        <v>0.15</v>
      </c>
      <c r="J36" s="126">
        <f>0</f>
        <v>0</v>
      </c>
      <c r="K36" s="35"/>
      <c r="L36" s="52"/>
      <c r="S36" s="35"/>
      <c r="T36" s="35"/>
      <c r="U36" s="35"/>
      <c r="V36" s="35"/>
      <c r="W36" s="35"/>
      <c r="X36" s="35"/>
      <c r="Y36" s="35"/>
      <c r="Z36" s="35"/>
      <c r="AA36" s="35"/>
      <c r="AB36" s="35"/>
      <c r="AC36" s="35"/>
      <c r="AD36" s="35"/>
      <c r="AE36" s="35"/>
    </row>
    <row r="37" spans="1:31" s="2" customFormat="1" ht="14.45" hidden="1" customHeight="1">
      <c r="A37" s="35"/>
      <c r="B37" s="40"/>
      <c r="C37" s="35"/>
      <c r="D37" s="35"/>
      <c r="E37" s="114" t="s">
        <v>46</v>
      </c>
      <c r="F37" s="126">
        <f>ROUND((SUM(BI122:BI269)),  2)</f>
        <v>0</v>
      </c>
      <c r="G37" s="35"/>
      <c r="H37" s="35"/>
      <c r="I37" s="127">
        <v>0</v>
      </c>
      <c r="J37" s="126">
        <f>0</f>
        <v>0</v>
      </c>
      <c r="K37" s="35"/>
      <c r="L37" s="52"/>
      <c r="S37" s="35"/>
      <c r="T37" s="35"/>
      <c r="U37" s="35"/>
      <c r="V37" s="35"/>
      <c r="W37" s="35"/>
      <c r="X37" s="35"/>
      <c r="Y37" s="35"/>
      <c r="Z37" s="35"/>
      <c r="AA37" s="35"/>
      <c r="AB37" s="35"/>
      <c r="AC37" s="35"/>
      <c r="AD37" s="35"/>
      <c r="AE37" s="35"/>
    </row>
    <row r="38" spans="1:31" s="2" customFormat="1" ht="6.95" customHeight="1">
      <c r="A38" s="35"/>
      <c r="B38" s="40"/>
      <c r="C38" s="35"/>
      <c r="D38" s="35"/>
      <c r="E38" s="35"/>
      <c r="F38" s="35"/>
      <c r="G38" s="35"/>
      <c r="H38" s="35"/>
      <c r="I38" s="35"/>
      <c r="J38" s="35"/>
      <c r="K38" s="35"/>
      <c r="L38" s="52"/>
      <c r="S38" s="35"/>
      <c r="T38" s="35"/>
      <c r="U38" s="35"/>
      <c r="V38" s="35"/>
      <c r="W38" s="35"/>
      <c r="X38" s="35"/>
      <c r="Y38" s="35"/>
      <c r="Z38" s="35"/>
      <c r="AA38" s="35"/>
      <c r="AB38" s="35"/>
      <c r="AC38" s="35"/>
      <c r="AD38" s="35"/>
      <c r="AE38" s="35"/>
    </row>
    <row r="39" spans="1:31" s="2" customFormat="1" ht="25.35" customHeight="1">
      <c r="A39" s="35"/>
      <c r="B39" s="40"/>
      <c r="C39" s="128"/>
      <c r="D39" s="129" t="s">
        <v>47</v>
      </c>
      <c r="E39" s="130"/>
      <c r="F39" s="130"/>
      <c r="G39" s="131" t="s">
        <v>48</v>
      </c>
      <c r="H39" s="132" t="s">
        <v>49</v>
      </c>
      <c r="I39" s="130"/>
      <c r="J39" s="133">
        <f>SUM(J30:J37)</f>
        <v>0</v>
      </c>
      <c r="K39" s="134"/>
      <c r="L39" s="52"/>
      <c r="S39" s="35"/>
      <c r="T39" s="35"/>
      <c r="U39" s="35"/>
      <c r="V39" s="35"/>
      <c r="W39" s="35"/>
      <c r="X39" s="35"/>
      <c r="Y39" s="35"/>
      <c r="Z39" s="35"/>
      <c r="AA39" s="35"/>
      <c r="AB39" s="35"/>
      <c r="AC39" s="35"/>
      <c r="AD39" s="35"/>
      <c r="AE39" s="35"/>
    </row>
    <row r="40" spans="1:31" s="2" customFormat="1" ht="14.45" customHeight="1">
      <c r="A40" s="35"/>
      <c r="B40" s="40"/>
      <c r="C40" s="35"/>
      <c r="D40" s="35"/>
      <c r="E40" s="35"/>
      <c r="F40" s="35"/>
      <c r="G40" s="35"/>
      <c r="H40" s="35"/>
      <c r="I40" s="35"/>
      <c r="J40" s="35"/>
      <c r="K40" s="35"/>
      <c r="L40" s="52"/>
      <c r="S40" s="35"/>
      <c r="T40" s="35"/>
      <c r="U40" s="35"/>
      <c r="V40" s="35"/>
      <c r="W40" s="35"/>
      <c r="X40" s="35"/>
      <c r="Y40" s="35"/>
      <c r="Z40" s="35"/>
      <c r="AA40" s="35"/>
      <c r="AB40" s="35"/>
      <c r="AC40" s="35"/>
      <c r="AD40" s="35"/>
      <c r="AE40" s="35"/>
    </row>
    <row r="41" spans="1:31" s="1" customFormat="1" ht="14.45" customHeight="1">
      <c r="B41" s="21"/>
      <c r="L41" s="21"/>
    </row>
    <row r="42" spans="1:31" s="1" customFormat="1" ht="14.45" customHeight="1">
      <c r="B42" s="21"/>
      <c r="L42" s="21"/>
    </row>
    <row r="43" spans="1:31" s="1" customFormat="1" ht="14.45" customHeight="1">
      <c r="B43" s="21"/>
      <c r="L43" s="21"/>
    </row>
    <row r="44" spans="1:31" s="1" customFormat="1" ht="14.45" customHeight="1">
      <c r="B44" s="21"/>
      <c r="L44" s="21"/>
    </row>
    <row r="45" spans="1:31" s="1" customFormat="1" ht="14.45" customHeight="1">
      <c r="B45" s="21"/>
      <c r="L45" s="21"/>
    </row>
    <row r="46" spans="1:31" s="1" customFormat="1" ht="14.45" customHeight="1">
      <c r="B46" s="21"/>
      <c r="L46" s="21"/>
    </row>
    <row r="47" spans="1:31" s="1" customFormat="1" ht="14.45" customHeight="1">
      <c r="B47" s="21"/>
      <c r="L47" s="21"/>
    </row>
    <row r="48" spans="1:31" s="1" customFormat="1" ht="14.45" customHeight="1">
      <c r="B48" s="21"/>
      <c r="L48" s="21"/>
    </row>
    <row r="49" spans="1:31" s="1" customFormat="1" ht="14.45" customHeight="1">
      <c r="B49" s="21"/>
      <c r="L49" s="21"/>
    </row>
    <row r="50" spans="1:31" s="2" customFormat="1" ht="14.45" customHeight="1">
      <c r="B50" s="52"/>
      <c r="D50" s="135" t="s">
        <v>50</v>
      </c>
      <c r="E50" s="136"/>
      <c r="F50" s="136"/>
      <c r="G50" s="135" t="s">
        <v>51</v>
      </c>
      <c r="H50" s="136"/>
      <c r="I50" s="136"/>
      <c r="J50" s="136"/>
      <c r="K50" s="136"/>
      <c r="L50" s="52"/>
    </row>
    <row r="51" spans="1:31" ht="11.25">
      <c r="B51" s="21"/>
      <c r="L51" s="21"/>
    </row>
    <row r="52" spans="1:31" ht="11.25">
      <c r="B52" s="21"/>
      <c r="L52" s="21"/>
    </row>
    <row r="53" spans="1:31" ht="11.25">
      <c r="B53" s="21"/>
      <c r="L53" s="21"/>
    </row>
    <row r="54" spans="1:31" ht="11.25">
      <c r="B54" s="21"/>
      <c r="L54" s="21"/>
    </row>
    <row r="55" spans="1:31" ht="11.25">
      <c r="B55" s="21"/>
      <c r="L55" s="21"/>
    </row>
    <row r="56" spans="1:31" ht="11.25">
      <c r="B56" s="21"/>
      <c r="L56" s="21"/>
    </row>
    <row r="57" spans="1:31" ht="11.25">
      <c r="B57" s="21"/>
      <c r="L57" s="21"/>
    </row>
    <row r="58" spans="1:31" ht="11.25">
      <c r="B58" s="21"/>
      <c r="L58" s="21"/>
    </row>
    <row r="59" spans="1:31" ht="11.25">
      <c r="B59" s="21"/>
      <c r="L59" s="21"/>
    </row>
    <row r="60" spans="1:31" ht="11.25">
      <c r="B60" s="21"/>
      <c r="L60" s="21"/>
    </row>
    <row r="61" spans="1:31" s="2" customFormat="1" ht="12.75">
      <c r="A61" s="35"/>
      <c r="B61" s="40"/>
      <c r="C61" s="35"/>
      <c r="D61" s="137" t="s">
        <v>52</v>
      </c>
      <c r="E61" s="138"/>
      <c r="F61" s="139" t="s">
        <v>53</v>
      </c>
      <c r="G61" s="137" t="s">
        <v>52</v>
      </c>
      <c r="H61" s="138"/>
      <c r="I61" s="138"/>
      <c r="J61" s="140" t="s">
        <v>53</v>
      </c>
      <c r="K61" s="138"/>
      <c r="L61" s="52"/>
      <c r="S61" s="35"/>
      <c r="T61" s="35"/>
      <c r="U61" s="35"/>
      <c r="V61" s="35"/>
      <c r="W61" s="35"/>
      <c r="X61" s="35"/>
      <c r="Y61" s="35"/>
      <c r="Z61" s="35"/>
      <c r="AA61" s="35"/>
      <c r="AB61" s="35"/>
      <c r="AC61" s="35"/>
      <c r="AD61" s="35"/>
      <c r="AE61" s="35"/>
    </row>
    <row r="62" spans="1:31" ht="11.25">
      <c r="B62" s="21"/>
      <c r="L62" s="21"/>
    </row>
    <row r="63" spans="1:31" ht="11.25">
      <c r="B63" s="21"/>
      <c r="L63" s="21"/>
    </row>
    <row r="64" spans="1:31" ht="11.25">
      <c r="B64" s="21"/>
      <c r="L64" s="21"/>
    </row>
    <row r="65" spans="1:31" s="2" customFormat="1" ht="12.75">
      <c r="A65" s="35"/>
      <c r="B65" s="40"/>
      <c r="C65" s="35"/>
      <c r="D65" s="135" t="s">
        <v>54</v>
      </c>
      <c r="E65" s="141"/>
      <c r="F65" s="141"/>
      <c r="G65" s="135" t="s">
        <v>55</v>
      </c>
      <c r="H65" s="141"/>
      <c r="I65" s="141"/>
      <c r="J65" s="141"/>
      <c r="K65" s="141"/>
      <c r="L65" s="52"/>
      <c r="S65" s="35"/>
      <c r="T65" s="35"/>
      <c r="U65" s="35"/>
      <c r="V65" s="35"/>
      <c r="W65" s="35"/>
      <c r="X65" s="35"/>
      <c r="Y65" s="35"/>
      <c r="Z65" s="35"/>
      <c r="AA65" s="35"/>
      <c r="AB65" s="35"/>
      <c r="AC65" s="35"/>
      <c r="AD65" s="35"/>
      <c r="AE65" s="35"/>
    </row>
    <row r="66" spans="1:31" ht="11.25">
      <c r="B66" s="21"/>
      <c r="L66" s="21"/>
    </row>
    <row r="67" spans="1:31" ht="11.25">
      <c r="B67" s="21"/>
      <c r="L67" s="21"/>
    </row>
    <row r="68" spans="1:31" ht="11.25">
      <c r="B68" s="21"/>
      <c r="L68" s="21"/>
    </row>
    <row r="69" spans="1:31" ht="11.25">
      <c r="B69" s="21"/>
      <c r="L69" s="21"/>
    </row>
    <row r="70" spans="1:31" ht="11.25">
      <c r="B70" s="21"/>
      <c r="L70" s="21"/>
    </row>
    <row r="71" spans="1:31" ht="11.25">
      <c r="B71" s="21"/>
      <c r="L71" s="21"/>
    </row>
    <row r="72" spans="1:31" ht="11.25">
      <c r="B72" s="21"/>
      <c r="L72" s="21"/>
    </row>
    <row r="73" spans="1:31" ht="11.25">
      <c r="B73" s="21"/>
      <c r="L73" s="21"/>
    </row>
    <row r="74" spans="1:31" ht="11.25">
      <c r="B74" s="21"/>
      <c r="L74" s="21"/>
    </row>
    <row r="75" spans="1:31" ht="11.25">
      <c r="B75" s="21"/>
      <c r="L75" s="21"/>
    </row>
    <row r="76" spans="1:31" s="2" customFormat="1" ht="12.75">
      <c r="A76" s="35"/>
      <c r="B76" s="40"/>
      <c r="C76" s="35"/>
      <c r="D76" s="137" t="s">
        <v>52</v>
      </c>
      <c r="E76" s="138"/>
      <c r="F76" s="139" t="s">
        <v>53</v>
      </c>
      <c r="G76" s="137" t="s">
        <v>52</v>
      </c>
      <c r="H76" s="138"/>
      <c r="I76" s="138"/>
      <c r="J76" s="140" t="s">
        <v>53</v>
      </c>
      <c r="K76" s="138"/>
      <c r="L76" s="52"/>
      <c r="S76" s="35"/>
      <c r="T76" s="35"/>
      <c r="U76" s="35"/>
      <c r="V76" s="35"/>
      <c r="W76" s="35"/>
      <c r="X76" s="35"/>
      <c r="Y76" s="35"/>
      <c r="Z76" s="35"/>
      <c r="AA76" s="35"/>
      <c r="AB76" s="35"/>
      <c r="AC76" s="35"/>
      <c r="AD76" s="35"/>
      <c r="AE76" s="35"/>
    </row>
    <row r="77" spans="1:31" s="2" customFormat="1" ht="14.45" customHeight="1">
      <c r="A77" s="35"/>
      <c r="B77" s="142"/>
      <c r="C77" s="143"/>
      <c r="D77" s="143"/>
      <c r="E77" s="143"/>
      <c r="F77" s="143"/>
      <c r="G77" s="143"/>
      <c r="H77" s="143"/>
      <c r="I77" s="143"/>
      <c r="J77" s="143"/>
      <c r="K77" s="143"/>
      <c r="L77" s="52"/>
      <c r="S77" s="35"/>
      <c r="T77" s="35"/>
      <c r="U77" s="35"/>
      <c r="V77" s="35"/>
      <c r="W77" s="35"/>
      <c r="X77" s="35"/>
      <c r="Y77" s="35"/>
      <c r="Z77" s="35"/>
      <c r="AA77" s="35"/>
      <c r="AB77" s="35"/>
      <c r="AC77" s="35"/>
      <c r="AD77" s="35"/>
      <c r="AE77" s="35"/>
    </row>
    <row r="81" spans="1:47" s="2" customFormat="1" ht="6.95" customHeight="1">
      <c r="A81" s="35"/>
      <c r="B81" s="144"/>
      <c r="C81" s="145"/>
      <c r="D81" s="145"/>
      <c r="E81" s="145"/>
      <c r="F81" s="145"/>
      <c r="G81" s="145"/>
      <c r="H81" s="145"/>
      <c r="I81" s="145"/>
      <c r="J81" s="145"/>
      <c r="K81" s="145"/>
      <c r="L81" s="52"/>
      <c r="S81" s="35"/>
      <c r="T81" s="35"/>
      <c r="U81" s="35"/>
      <c r="V81" s="35"/>
      <c r="W81" s="35"/>
      <c r="X81" s="35"/>
      <c r="Y81" s="35"/>
      <c r="Z81" s="35"/>
      <c r="AA81" s="35"/>
      <c r="AB81" s="35"/>
      <c r="AC81" s="35"/>
      <c r="AD81" s="35"/>
      <c r="AE81" s="35"/>
    </row>
    <row r="82" spans="1:47" s="2" customFormat="1" ht="24.95" customHeight="1">
      <c r="A82" s="35"/>
      <c r="B82" s="36"/>
      <c r="C82" s="24" t="s">
        <v>247</v>
      </c>
      <c r="D82" s="37"/>
      <c r="E82" s="37"/>
      <c r="F82" s="37"/>
      <c r="G82" s="37"/>
      <c r="H82" s="37"/>
      <c r="I82" s="37"/>
      <c r="J82" s="37"/>
      <c r="K82" s="37"/>
      <c r="L82" s="52"/>
      <c r="S82" s="35"/>
      <c r="T82" s="35"/>
      <c r="U82" s="35"/>
      <c r="V82" s="35"/>
      <c r="W82" s="35"/>
      <c r="X82" s="35"/>
      <c r="Y82" s="35"/>
      <c r="Z82" s="35"/>
      <c r="AA82" s="35"/>
      <c r="AB82" s="35"/>
      <c r="AC82" s="35"/>
      <c r="AD82" s="35"/>
      <c r="AE82" s="35"/>
    </row>
    <row r="83" spans="1:47" s="2" customFormat="1" ht="6.95" customHeight="1">
      <c r="A83" s="35"/>
      <c r="B83" s="36"/>
      <c r="C83" s="37"/>
      <c r="D83" s="37"/>
      <c r="E83" s="37"/>
      <c r="F83" s="37"/>
      <c r="G83" s="37"/>
      <c r="H83" s="37"/>
      <c r="I83" s="37"/>
      <c r="J83" s="37"/>
      <c r="K83" s="37"/>
      <c r="L83" s="52"/>
      <c r="S83" s="35"/>
      <c r="T83" s="35"/>
      <c r="U83" s="35"/>
      <c r="V83" s="35"/>
      <c r="W83" s="35"/>
      <c r="X83" s="35"/>
      <c r="Y83" s="35"/>
      <c r="Z83" s="35"/>
      <c r="AA83" s="35"/>
      <c r="AB83" s="35"/>
      <c r="AC83" s="35"/>
      <c r="AD83" s="35"/>
      <c r="AE83" s="35"/>
    </row>
    <row r="84" spans="1:47" s="2" customFormat="1" ht="12" customHeight="1">
      <c r="A84" s="35"/>
      <c r="B84" s="36"/>
      <c r="C84" s="30" t="s">
        <v>16</v>
      </c>
      <c r="D84" s="37"/>
      <c r="E84" s="37"/>
      <c r="F84" s="37"/>
      <c r="G84" s="37"/>
      <c r="H84" s="37"/>
      <c r="I84" s="37"/>
      <c r="J84" s="37"/>
      <c r="K84" s="37"/>
      <c r="L84" s="52"/>
      <c r="S84" s="35"/>
      <c r="T84" s="35"/>
      <c r="U84" s="35"/>
      <c r="V84" s="35"/>
      <c r="W84" s="35"/>
      <c r="X84" s="35"/>
      <c r="Y84" s="35"/>
      <c r="Z84" s="35"/>
      <c r="AA84" s="35"/>
      <c r="AB84" s="35"/>
      <c r="AC84" s="35"/>
      <c r="AD84" s="35"/>
      <c r="AE84" s="35"/>
    </row>
    <row r="85" spans="1:47" s="2" customFormat="1" ht="16.5" customHeight="1">
      <c r="A85" s="35"/>
      <c r="B85" s="36"/>
      <c r="C85" s="37"/>
      <c r="D85" s="37"/>
      <c r="E85" s="329" t="str">
        <f>E7</f>
        <v>Domov pro seniory, Nový Bydžov</v>
      </c>
      <c r="F85" s="330"/>
      <c r="G85" s="330"/>
      <c r="H85" s="330"/>
      <c r="I85" s="37"/>
      <c r="J85" s="37"/>
      <c r="K85" s="37"/>
      <c r="L85" s="52"/>
      <c r="S85" s="35"/>
      <c r="T85" s="35"/>
      <c r="U85" s="35"/>
      <c r="V85" s="35"/>
      <c r="W85" s="35"/>
      <c r="X85" s="35"/>
      <c r="Y85" s="35"/>
      <c r="Z85" s="35"/>
      <c r="AA85" s="35"/>
      <c r="AB85" s="35"/>
      <c r="AC85" s="35"/>
      <c r="AD85" s="35"/>
      <c r="AE85" s="35"/>
    </row>
    <row r="86" spans="1:47" s="2" customFormat="1" ht="12" customHeight="1">
      <c r="A86" s="35"/>
      <c r="B86" s="36"/>
      <c r="C86" s="30" t="s">
        <v>179</v>
      </c>
      <c r="D86" s="37"/>
      <c r="E86" s="37"/>
      <c r="F86" s="37"/>
      <c r="G86" s="37"/>
      <c r="H86" s="37"/>
      <c r="I86" s="37"/>
      <c r="J86" s="37"/>
      <c r="K86" s="37"/>
      <c r="L86" s="52"/>
      <c r="S86" s="35"/>
      <c r="T86" s="35"/>
      <c r="U86" s="35"/>
      <c r="V86" s="35"/>
      <c r="W86" s="35"/>
      <c r="X86" s="35"/>
      <c r="Y86" s="35"/>
      <c r="Z86" s="35"/>
      <c r="AA86" s="35"/>
      <c r="AB86" s="35"/>
      <c r="AC86" s="35"/>
      <c r="AD86" s="35"/>
      <c r="AE86" s="35"/>
    </row>
    <row r="87" spans="1:47" s="2" customFormat="1" ht="30" customHeight="1">
      <c r="A87" s="35"/>
      <c r="B87" s="36"/>
      <c r="C87" s="37"/>
      <c r="D87" s="37"/>
      <c r="E87" s="284" t="str">
        <f>E9</f>
        <v xml:space="preserve">SO 01.3.1 - Elektroinstalace - slaboproud - nezpůsobilé náklady </v>
      </c>
      <c r="F87" s="331"/>
      <c r="G87" s="331"/>
      <c r="H87" s="331"/>
      <c r="I87" s="37"/>
      <c r="J87" s="37"/>
      <c r="K87" s="37"/>
      <c r="L87" s="52"/>
      <c r="S87" s="35"/>
      <c r="T87" s="35"/>
      <c r="U87" s="35"/>
      <c r="V87" s="35"/>
      <c r="W87" s="35"/>
      <c r="X87" s="35"/>
      <c r="Y87" s="35"/>
      <c r="Z87" s="35"/>
      <c r="AA87" s="35"/>
      <c r="AB87" s="35"/>
      <c r="AC87" s="35"/>
      <c r="AD87" s="35"/>
      <c r="AE87" s="35"/>
    </row>
    <row r="88" spans="1:47" s="2" customFormat="1" ht="6.95" customHeight="1">
      <c r="A88" s="35"/>
      <c r="B88" s="36"/>
      <c r="C88" s="37"/>
      <c r="D88" s="37"/>
      <c r="E88" s="37"/>
      <c r="F88" s="37"/>
      <c r="G88" s="37"/>
      <c r="H88" s="37"/>
      <c r="I88" s="37"/>
      <c r="J88" s="37"/>
      <c r="K88" s="37"/>
      <c r="L88" s="52"/>
      <c r="S88" s="35"/>
      <c r="T88" s="35"/>
      <c r="U88" s="35"/>
      <c r="V88" s="35"/>
      <c r="W88" s="35"/>
      <c r="X88" s="35"/>
      <c r="Y88" s="35"/>
      <c r="Z88" s="35"/>
      <c r="AA88" s="35"/>
      <c r="AB88" s="35"/>
      <c r="AC88" s="35"/>
      <c r="AD88" s="35"/>
      <c r="AE88" s="35"/>
    </row>
    <row r="89" spans="1:47" s="2" customFormat="1" ht="12" customHeight="1">
      <c r="A89" s="35"/>
      <c r="B89" s="36"/>
      <c r="C89" s="30" t="s">
        <v>20</v>
      </c>
      <c r="D89" s="37"/>
      <c r="E89" s="37"/>
      <c r="F89" s="28" t="str">
        <f>F12</f>
        <v>k.ú. Nový Bydžov, 70 7163</v>
      </c>
      <c r="G89" s="37"/>
      <c r="H89" s="37"/>
      <c r="I89" s="30" t="s">
        <v>22</v>
      </c>
      <c r="J89" s="67" t="str">
        <f>IF(J12="","",J12)</f>
        <v>4. 1. 2023</v>
      </c>
      <c r="K89" s="37"/>
      <c r="L89" s="52"/>
      <c r="S89" s="35"/>
      <c r="T89" s="35"/>
      <c r="U89" s="35"/>
      <c r="V89" s="35"/>
      <c r="W89" s="35"/>
      <c r="X89" s="35"/>
      <c r="Y89" s="35"/>
      <c r="Z89" s="35"/>
      <c r="AA89" s="35"/>
      <c r="AB89" s="35"/>
      <c r="AC89" s="35"/>
      <c r="AD89" s="35"/>
      <c r="AE89" s="35"/>
    </row>
    <row r="90" spans="1:47" s="2" customFormat="1" ht="6.95" customHeight="1">
      <c r="A90" s="35"/>
      <c r="B90" s="36"/>
      <c r="C90" s="37"/>
      <c r="D90" s="37"/>
      <c r="E90" s="37"/>
      <c r="F90" s="37"/>
      <c r="G90" s="37"/>
      <c r="H90" s="37"/>
      <c r="I90" s="37"/>
      <c r="J90" s="37"/>
      <c r="K90" s="37"/>
      <c r="L90" s="52"/>
      <c r="S90" s="35"/>
      <c r="T90" s="35"/>
      <c r="U90" s="35"/>
      <c r="V90" s="35"/>
      <c r="W90" s="35"/>
      <c r="X90" s="35"/>
      <c r="Y90" s="35"/>
      <c r="Z90" s="35"/>
      <c r="AA90" s="35"/>
      <c r="AB90" s="35"/>
      <c r="AC90" s="35"/>
      <c r="AD90" s="35"/>
      <c r="AE90" s="35"/>
    </row>
    <row r="91" spans="1:47" s="2" customFormat="1" ht="40.15" customHeight="1">
      <c r="A91" s="35"/>
      <c r="B91" s="36"/>
      <c r="C91" s="30" t="s">
        <v>24</v>
      </c>
      <c r="D91" s="37"/>
      <c r="E91" s="37"/>
      <c r="F91" s="28" t="str">
        <f>E15</f>
        <v>Město Nový Bydžov, Masarykovo nám. 1, 504 01</v>
      </c>
      <c r="G91" s="37"/>
      <c r="H91" s="37"/>
      <c r="I91" s="30" t="s">
        <v>30</v>
      </c>
      <c r="J91" s="33" t="str">
        <f>E21</f>
        <v>Architektura s.r.o., Vilkova 1142/15, Praha 4-Krč</v>
      </c>
      <c r="K91" s="37"/>
      <c r="L91" s="52"/>
      <c r="S91" s="35"/>
      <c r="T91" s="35"/>
      <c r="U91" s="35"/>
      <c r="V91" s="35"/>
      <c r="W91" s="35"/>
      <c r="X91" s="35"/>
      <c r="Y91" s="35"/>
      <c r="Z91" s="35"/>
      <c r="AA91" s="35"/>
      <c r="AB91" s="35"/>
      <c r="AC91" s="35"/>
      <c r="AD91" s="35"/>
      <c r="AE91" s="35"/>
    </row>
    <row r="92" spans="1:47" s="2" customFormat="1" ht="40.15" customHeight="1">
      <c r="A92" s="35"/>
      <c r="B92" s="36"/>
      <c r="C92" s="30" t="s">
        <v>28</v>
      </c>
      <c r="D92" s="37"/>
      <c r="E92" s="37"/>
      <c r="F92" s="28" t="str">
        <f>IF(E18="","",E18)</f>
        <v>Vyplň údaj</v>
      </c>
      <c r="G92" s="37"/>
      <c r="H92" s="37"/>
      <c r="I92" s="30" t="s">
        <v>33</v>
      </c>
      <c r="J92" s="33" t="str">
        <f>E24</f>
        <v>Projecticon s.r.o., A. Kopeckého 151, Nový Hrádek</v>
      </c>
      <c r="K92" s="37"/>
      <c r="L92" s="52"/>
      <c r="S92" s="35"/>
      <c r="T92" s="35"/>
      <c r="U92" s="35"/>
      <c r="V92" s="35"/>
      <c r="W92" s="35"/>
      <c r="X92" s="35"/>
      <c r="Y92" s="35"/>
      <c r="Z92" s="35"/>
      <c r="AA92" s="35"/>
      <c r="AB92" s="35"/>
      <c r="AC92" s="35"/>
      <c r="AD92" s="35"/>
      <c r="AE92" s="35"/>
    </row>
    <row r="93" spans="1:47" s="2" customFormat="1" ht="10.35" customHeight="1">
      <c r="A93" s="35"/>
      <c r="B93" s="36"/>
      <c r="C93" s="37"/>
      <c r="D93" s="37"/>
      <c r="E93" s="37"/>
      <c r="F93" s="37"/>
      <c r="G93" s="37"/>
      <c r="H93" s="37"/>
      <c r="I93" s="37"/>
      <c r="J93" s="37"/>
      <c r="K93" s="37"/>
      <c r="L93" s="52"/>
      <c r="S93" s="35"/>
      <c r="T93" s="35"/>
      <c r="U93" s="35"/>
      <c r="V93" s="35"/>
      <c r="W93" s="35"/>
      <c r="X93" s="35"/>
      <c r="Y93" s="35"/>
      <c r="Z93" s="35"/>
      <c r="AA93" s="35"/>
      <c r="AB93" s="35"/>
      <c r="AC93" s="35"/>
      <c r="AD93" s="35"/>
      <c r="AE93" s="35"/>
    </row>
    <row r="94" spans="1:47" s="2" customFormat="1" ht="29.25" customHeight="1">
      <c r="A94" s="35"/>
      <c r="B94" s="36"/>
      <c r="C94" s="146" t="s">
        <v>248</v>
      </c>
      <c r="D94" s="147"/>
      <c r="E94" s="147"/>
      <c r="F94" s="147"/>
      <c r="G94" s="147"/>
      <c r="H94" s="147"/>
      <c r="I94" s="147"/>
      <c r="J94" s="148" t="s">
        <v>249</v>
      </c>
      <c r="K94" s="147"/>
      <c r="L94" s="52"/>
      <c r="S94" s="35"/>
      <c r="T94" s="35"/>
      <c r="U94" s="35"/>
      <c r="V94" s="35"/>
      <c r="W94" s="35"/>
      <c r="X94" s="35"/>
      <c r="Y94" s="35"/>
      <c r="Z94" s="35"/>
      <c r="AA94" s="35"/>
      <c r="AB94" s="35"/>
      <c r="AC94" s="35"/>
      <c r="AD94" s="35"/>
      <c r="AE94" s="35"/>
    </row>
    <row r="95" spans="1:47" s="2" customFormat="1" ht="10.35" customHeight="1">
      <c r="A95" s="35"/>
      <c r="B95" s="36"/>
      <c r="C95" s="37"/>
      <c r="D95" s="37"/>
      <c r="E95" s="37"/>
      <c r="F95" s="37"/>
      <c r="G95" s="37"/>
      <c r="H95" s="37"/>
      <c r="I95" s="37"/>
      <c r="J95" s="37"/>
      <c r="K95" s="37"/>
      <c r="L95" s="52"/>
      <c r="S95" s="35"/>
      <c r="T95" s="35"/>
      <c r="U95" s="35"/>
      <c r="V95" s="35"/>
      <c r="W95" s="35"/>
      <c r="X95" s="35"/>
      <c r="Y95" s="35"/>
      <c r="Z95" s="35"/>
      <c r="AA95" s="35"/>
      <c r="AB95" s="35"/>
      <c r="AC95" s="35"/>
      <c r="AD95" s="35"/>
      <c r="AE95" s="35"/>
    </row>
    <row r="96" spans="1:47" s="2" customFormat="1" ht="22.9" customHeight="1">
      <c r="A96" s="35"/>
      <c r="B96" s="36"/>
      <c r="C96" s="149" t="s">
        <v>250</v>
      </c>
      <c r="D96" s="37"/>
      <c r="E96" s="37"/>
      <c r="F96" s="37"/>
      <c r="G96" s="37"/>
      <c r="H96" s="37"/>
      <c r="I96" s="37"/>
      <c r="J96" s="85">
        <f>J122</f>
        <v>0</v>
      </c>
      <c r="K96" s="37"/>
      <c r="L96" s="52"/>
      <c r="S96" s="35"/>
      <c r="T96" s="35"/>
      <c r="U96" s="35"/>
      <c r="V96" s="35"/>
      <c r="W96" s="35"/>
      <c r="X96" s="35"/>
      <c r="Y96" s="35"/>
      <c r="Z96" s="35"/>
      <c r="AA96" s="35"/>
      <c r="AB96" s="35"/>
      <c r="AC96" s="35"/>
      <c r="AD96" s="35"/>
      <c r="AE96" s="35"/>
      <c r="AU96" s="18" t="s">
        <v>251</v>
      </c>
    </row>
    <row r="97" spans="1:31" s="9" customFormat="1" ht="24.95" customHeight="1">
      <c r="B97" s="150"/>
      <c r="C97" s="151"/>
      <c r="D97" s="152" t="s">
        <v>4214</v>
      </c>
      <c r="E97" s="153"/>
      <c r="F97" s="153"/>
      <c r="G97" s="153"/>
      <c r="H97" s="153"/>
      <c r="I97" s="153"/>
      <c r="J97" s="154">
        <f>J123</f>
        <v>0</v>
      </c>
      <c r="K97" s="151"/>
      <c r="L97" s="155"/>
    </row>
    <row r="98" spans="1:31" s="9" customFormat="1" ht="24.95" customHeight="1">
      <c r="B98" s="150"/>
      <c r="C98" s="151"/>
      <c r="D98" s="152" t="s">
        <v>4215</v>
      </c>
      <c r="E98" s="153"/>
      <c r="F98" s="153"/>
      <c r="G98" s="153"/>
      <c r="H98" s="153"/>
      <c r="I98" s="153"/>
      <c r="J98" s="154">
        <f>J149</f>
        <v>0</v>
      </c>
      <c r="K98" s="151"/>
      <c r="L98" s="155"/>
    </row>
    <row r="99" spans="1:31" s="9" customFormat="1" ht="24.95" customHeight="1">
      <c r="B99" s="150"/>
      <c r="C99" s="151"/>
      <c r="D99" s="152" t="s">
        <v>4216</v>
      </c>
      <c r="E99" s="153"/>
      <c r="F99" s="153"/>
      <c r="G99" s="153"/>
      <c r="H99" s="153"/>
      <c r="I99" s="153"/>
      <c r="J99" s="154">
        <f>J170</f>
        <v>0</v>
      </c>
      <c r="K99" s="151"/>
      <c r="L99" s="155"/>
    </row>
    <row r="100" spans="1:31" s="9" customFormat="1" ht="24.95" customHeight="1">
      <c r="B100" s="150"/>
      <c r="C100" s="151"/>
      <c r="D100" s="152" t="s">
        <v>4217</v>
      </c>
      <c r="E100" s="153"/>
      <c r="F100" s="153"/>
      <c r="G100" s="153"/>
      <c r="H100" s="153"/>
      <c r="I100" s="153"/>
      <c r="J100" s="154">
        <f>J217</f>
        <v>0</v>
      </c>
      <c r="K100" s="151"/>
      <c r="L100" s="155"/>
    </row>
    <row r="101" spans="1:31" s="9" customFormat="1" ht="24.95" customHeight="1">
      <c r="B101" s="150"/>
      <c r="C101" s="151"/>
      <c r="D101" s="152" t="s">
        <v>4218</v>
      </c>
      <c r="E101" s="153"/>
      <c r="F101" s="153"/>
      <c r="G101" s="153"/>
      <c r="H101" s="153"/>
      <c r="I101" s="153"/>
      <c r="J101" s="154">
        <f>J238</f>
        <v>0</v>
      </c>
      <c r="K101" s="151"/>
      <c r="L101" s="155"/>
    </row>
    <row r="102" spans="1:31" s="9" customFormat="1" ht="24.95" customHeight="1">
      <c r="B102" s="150"/>
      <c r="C102" s="151"/>
      <c r="D102" s="152" t="s">
        <v>4219</v>
      </c>
      <c r="E102" s="153"/>
      <c r="F102" s="153"/>
      <c r="G102" s="153"/>
      <c r="H102" s="153"/>
      <c r="I102" s="153"/>
      <c r="J102" s="154">
        <f>J258</f>
        <v>0</v>
      </c>
      <c r="K102" s="151"/>
      <c r="L102" s="155"/>
    </row>
    <row r="103" spans="1:31" s="2" customFormat="1" ht="21.75" customHeight="1">
      <c r="A103" s="35"/>
      <c r="B103" s="36"/>
      <c r="C103" s="37"/>
      <c r="D103" s="37"/>
      <c r="E103" s="37"/>
      <c r="F103" s="37"/>
      <c r="G103" s="37"/>
      <c r="H103" s="37"/>
      <c r="I103" s="37"/>
      <c r="J103" s="37"/>
      <c r="K103" s="37"/>
      <c r="L103" s="52"/>
      <c r="S103" s="35"/>
      <c r="T103" s="35"/>
      <c r="U103" s="35"/>
      <c r="V103" s="35"/>
      <c r="W103" s="35"/>
      <c r="X103" s="35"/>
      <c r="Y103" s="35"/>
      <c r="Z103" s="35"/>
      <c r="AA103" s="35"/>
      <c r="AB103" s="35"/>
      <c r="AC103" s="35"/>
      <c r="AD103" s="35"/>
      <c r="AE103" s="35"/>
    </row>
    <row r="104" spans="1:31" s="2" customFormat="1" ht="6.95" customHeight="1">
      <c r="A104" s="35"/>
      <c r="B104" s="55"/>
      <c r="C104" s="56"/>
      <c r="D104" s="56"/>
      <c r="E104" s="56"/>
      <c r="F104" s="56"/>
      <c r="G104" s="56"/>
      <c r="H104" s="56"/>
      <c r="I104" s="56"/>
      <c r="J104" s="56"/>
      <c r="K104" s="56"/>
      <c r="L104" s="52"/>
      <c r="S104" s="35"/>
      <c r="T104" s="35"/>
      <c r="U104" s="35"/>
      <c r="V104" s="35"/>
      <c r="W104" s="35"/>
      <c r="X104" s="35"/>
      <c r="Y104" s="35"/>
      <c r="Z104" s="35"/>
      <c r="AA104" s="35"/>
      <c r="AB104" s="35"/>
      <c r="AC104" s="35"/>
      <c r="AD104" s="35"/>
      <c r="AE104" s="35"/>
    </row>
    <row r="108" spans="1:31" s="2" customFormat="1" ht="6.95" customHeight="1">
      <c r="A108" s="35"/>
      <c r="B108" s="57"/>
      <c r="C108" s="58"/>
      <c r="D108" s="58"/>
      <c r="E108" s="58"/>
      <c r="F108" s="58"/>
      <c r="G108" s="58"/>
      <c r="H108" s="58"/>
      <c r="I108" s="58"/>
      <c r="J108" s="58"/>
      <c r="K108" s="58"/>
      <c r="L108" s="52"/>
      <c r="S108" s="35"/>
      <c r="T108" s="35"/>
      <c r="U108" s="35"/>
      <c r="V108" s="35"/>
      <c r="W108" s="35"/>
      <c r="X108" s="35"/>
      <c r="Y108" s="35"/>
      <c r="Z108" s="35"/>
      <c r="AA108" s="35"/>
      <c r="AB108" s="35"/>
      <c r="AC108" s="35"/>
      <c r="AD108" s="35"/>
      <c r="AE108" s="35"/>
    </row>
    <row r="109" spans="1:31" s="2" customFormat="1" ht="24.95" customHeight="1">
      <c r="A109" s="35"/>
      <c r="B109" s="36"/>
      <c r="C109" s="24" t="s">
        <v>277</v>
      </c>
      <c r="D109" s="37"/>
      <c r="E109" s="37"/>
      <c r="F109" s="37"/>
      <c r="G109" s="37"/>
      <c r="H109" s="37"/>
      <c r="I109" s="37"/>
      <c r="J109" s="37"/>
      <c r="K109" s="37"/>
      <c r="L109" s="52"/>
      <c r="S109" s="35"/>
      <c r="T109" s="35"/>
      <c r="U109" s="35"/>
      <c r="V109" s="35"/>
      <c r="W109" s="35"/>
      <c r="X109" s="35"/>
      <c r="Y109" s="35"/>
      <c r="Z109" s="35"/>
      <c r="AA109" s="35"/>
      <c r="AB109" s="35"/>
      <c r="AC109" s="35"/>
      <c r="AD109" s="35"/>
      <c r="AE109" s="35"/>
    </row>
    <row r="110" spans="1:31" s="2" customFormat="1" ht="6.95" customHeight="1">
      <c r="A110" s="35"/>
      <c r="B110" s="36"/>
      <c r="C110" s="37"/>
      <c r="D110" s="37"/>
      <c r="E110" s="37"/>
      <c r="F110" s="37"/>
      <c r="G110" s="37"/>
      <c r="H110" s="37"/>
      <c r="I110" s="37"/>
      <c r="J110" s="37"/>
      <c r="K110" s="37"/>
      <c r="L110" s="52"/>
      <c r="S110" s="35"/>
      <c r="T110" s="35"/>
      <c r="U110" s="35"/>
      <c r="V110" s="35"/>
      <c r="W110" s="35"/>
      <c r="X110" s="35"/>
      <c r="Y110" s="35"/>
      <c r="Z110" s="35"/>
      <c r="AA110" s="35"/>
      <c r="AB110" s="35"/>
      <c r="AC110" s="35"/>
      <c r="AD110" s="35"/>
      <c r="AE110" s="35"/>
    </row>
    <row r="111" spans="1:31" s="2" customFormat="1" ht="12" customHeight="1">
      <c r="A111" s="35"/>
      <c r="B111" s="36"/>
      <c r="C111" s="30" t="s">
        <v>16</v>
      </c>
      <c r="D111" s="37"/>
      <c r="E111" s="37"/>
      <c r="F111" s="37"/>
      <c r="G111" s="37"/>
      <c r="H111" s="37"/>
      <c r="I111" s="37"/>
      <c r="J111" s="37"/>
      <c r="K111" s="37"/>
      <c r="L111" s="52"/>
      <c r="S111" s="35"/>
      <c r="T111" s="35"/>
      <c r="U111" s="35"/>
      <c r="V111" s="35"/>
      <c r="W111" s="35"/>
      <c r="X111" s="35"/>
      <c r="Y111" s="35"/>
      <c r="Z111" s="35"/>
      <c r="AA111" s="35"/>
      <c r="AB111" s="35"/>
      <c r="AC111" s="35"/>
      <c r="AD111" s="35"/>
      <c r="AE111" s="35"/>
    </row>
    <row r="112" spans="1:31" s="2" customFormat="1" ht="16.5" customHeight="1">
      <c r="A112" s="35"/>
      <c r="B112" s="36"/>
      <c r="C112" s="37"/>
      <c r="D112" s="37"/>
      <c r="E112" s="329" t="str">
        <f>E7</f>
        <v>Domov pro seniory, Nový Bydžov</v>
      </c>
      <c r="F112" s="330"/>
      <c r="G112" s="330"/>
      <c r="H112" s="330"/>
      <c r="I112" s="37"/>
      <c r="J112" s="37"/>
      <c r="K112" s="37"/>
      <c r="L112" s="52"/>
      <c r="S112" s="35"/>
      <c r="T112" s="35"/>
      <c r="U112" s="35"/>
      <c r="V112" s="35"/>
      <c r="W112" s="35"/>
      <c r="X112" s="35"/>
      <c r="Y112" s="35"/>
      <c r="Z112" s="35"/>
      <c r="AA112" s="35"/>
      <c r="AB112" s="35"/>
      <c r="AC112" s="35"/>
      <c r="AD112" s="35"/>
      <c r="AE112" s="35"/>
    </row>
    <row r="113" spans="1:65" s="2" customFormat="1" ht="12" customHeight="1">
      <c r="A113" s="35"/>
      <c r="B113" s="36"/>
      <c r="C113" s="30" t="s">
        <v>179</v>
      </c>
      <c r="D113" s="37"/>
      <c r="E113" s="37"/>
      <c r="F113" s="37"/>
      <c r="G113" s="37"/>
      <c r="H113" s="37"/>
      <c r="I113" s="37"/>
      <c r="J113" s="37"/>
      <c r="K113" s="37"/>
      <c r="L113" s="52"/>
      <c r="S113" s="35"/>
      <c r="T113" s="35"/>
      <c r="U113" s="35"/>
      <c r="V113" s="35"/>
      <c r="W113" s="35"/>
      <c r="X113" s="35"/>
      <c r="Y113" s="35"/>
      <c r="Z113" s="35"/>
      <c r="AA113" s="35"/>
      <c r="AB113" s="35"/>
      <c r="AC113" s="35"/>
      <c r="AD113" s="35"/>
      <c r="AE113" s="35"/>
    </row>
    <row r="114" spans="1:65" s="2" customFormat="1" ht="30" customHeight="1">
      <c r="A114" s="35"/>
      <c r="B114" s="36"/>
      <c r="C114" s="37"/>
      <c r="D114" s="37"/>
      <c r="E114" s="284" t="str">
        <f>E9</f>
        <v xml:space="preserve">SO 01.3.1 - Elektroinstalace - slaboproud - nezpůsobilé náklady </v>
      </c>
      <c r="F114" s="331"/>
      <c r="G114" s="331"/>
      <c r="H114" s="331"/>
      <c r="I114" s="37"/>
      <c r="J114" s="37"/>
      <c r="K114" s="37"/>
      <c r="L114" s="52"/>
      <c r="S114" s="35"/>
      <c r="T114" s="35"/>
      <c r="U114" s="35"/>
      <c r="V114" s="35"/>
      <c r="W114" s="35"/>
      <c r="X114" s="35"/>
      <c r="Y114" s="35"/>
      <c r="Z114" s="35"/>
      <c r="AA114" s="35"/>
      <c r="AB114" s="35"/>
      <c r="AC114" s="35"/>
      <c r="AD114" s="35"/>
      <c r="AE114" s="35"/>
    </row>
    <row r="115" spans="1:65" s="2" customFormat="1" ht="6.95" customHeight="1">
      <c r="A115" s="35"/>
      <c r="B115" s="36"/>
      <c r="C115" s="37"/>
      <c r="D115" s="37"/>
      <c r="E115" s="37"/>
      <c r="F115" s="37"/>
      <c r="G115" s="37"/>
      <c r="H115" s="37"/>
      <c r="I115" s="37"/>
      <c r="J115" s="37"/>
      <c r="K115" s="37"/>
      <c r="L115" s="52"/>
      <c r="S115" s="35"/>
      <c r="T115" s="35"/>
      <c r="U115" s="35"/>
      <c r="V115" s="35"/>
      <c r="W115" s="35"/>
      <c r="X115" s="35"/>
      <c r="Y115" s="35"/>
      <c r="Z115" s="35"/>
      <c r="AA115" s="35"/>
      <c r="AB115" s="35"/>
      <c r="AC115" s="35"/>
      <c r="AD115" s="35"/>
      <c r="AE115" s="35"/>
    </row>
    <row r="116" spans="1:65" s="2" customFormat="1" ht="12" customHeight="1">
      <c r="A116" s="35"/>
      <c r="B116" s="36"/>
      <c r="C116" s="30" t="s">
        <v>20</v>
      </c>
      <c r="D116" s="37"/>
      <c r="E116" s="37"/>
      <c r="F116" s="28" t="str">
        <f>F12</f>
        <v>k.ú. Nový Bydžov, 70 7163</v>
      </c>
      <c r="G116" s="37"/>
      <c r="H116" s="37"/>
      <c r="I116" s="30" t="s">
        <v>22</v>
      </c>
      <c r="J116" s="67" t="str">
        <f>IF(J12="","",J12)</f>
        <v>4. 1. 2023</v>
      </c>
      <c r="K116" s="37"/>
      <c r="L116" s="52"/>
      <c r="S116" s="35"/>
      <c r="T116" s="35"/>
      <c r="U116" s="35"/>
      <c r="V116" s="35"/>
      <c r="W116" s="35"/>
      <c r="X116" s="35"/>
      <c r="Y116" s="35"/>
      <c r="Z116" s="35"/>
      <c r="AA116" s="35"/>
      <c r="AB116" s="35"/>
      <c r="AC116" s="35"/>
      <c r="AD116" s="35"/>
      <c r="AE116" s="35"/>
    </row>
    <row r="117" spans="1:65" s="2" customFormat="1" ht="6.95" customHeight="1">
      <c r="A117" s="35"/>
      <c r="B117" s="36"/>
      <c r="C117" s="37"/>
      <c r="D117" s="37"/>
      <c r="E117" s="37"/>
      <c r="F117" s="37"/>
      <c r="G117" s="37"/>
      <c r="H117" s="37"/>
      <c r="I117" s="37"/>
      <c r="J117" s="37"/>
      <c r="K117" s="37"/>
      <c r="L117" s="52"/>
      <c r="S117" s="35"/>
      <c r="T117" s="35"/>
      <c r="U117" s="35"/>
      <c r="V117" s="35"/>
      <c r="W117" s="35"/>
      <c r="X117" s="35"/>
      <c r="Y117" s="35"/>
      <c r="Z117" s="35"/>
      <c r="AA117" s="35"/>
      <c r="AB117" s="35"/>
      <c r="AC117" s="35"/>
      <c r="AD117" s="35"/>
      <c r="AE117" s="35"/>
    </row>
    <row r="118" spans="1:65" s="2" customFormat="1" ht="40.15" customHeight="1">
      <c r="A118" s="35"/>
      <c r="B118" s="36"/>
      <c r="C118" s="30" t="s">
        <v>24</v>
      </c>
      <c r="D118" s="37"/>
      <c r="E118" s="37"/>
      <c r="F118" s="28" t="str">
        <f>E15</f>
        <v>Město Nový Bydžov, Masarykovo nám. 1, 504 01</v>
      </c>
      <c r="G118" s="37"/>
      <c r="H118" s="37"/>
      <c r="I118" s="30" t="s">
        <v>30</v>
      </c>
      <c r="J118" s="33" t="str">
        <f>E21</f>
        <v>Architektura s.r.o., Vilkova 1142/15, Praha 4-Krč</v>
      </c>
      <c r="K118" s="37"/>
      <c r="L118" s="52"/>
      <c r="S118" s="35"/>
      <c r="T118" s="35"/>
      <c r="U118" s="35"/>
      <c r="V118" s="35"/>
      <c r="W118" s="35"/>
      <c r="X118" s="35"/>
      <c r="Y118" s="35"/>
      <c r="Z118" s="35"/>
      <c r="AA118" s="35"/>
      <c r="AB118" s="35"/>
      <c r="AC118" s="35"/>
      <c r="AD118" s="35"/>
      <c r="AE118" s="35"/>
    </row>
    <row r="119" spans="1:65" s="2" customFormat="1" ht="40.15" customHeight="1">
      <c r="A119" s="35"/>
      <c r="B119" s="36"/>
      <c r="C119" s="30" t="s">
        <v>28</v>
      </c>
      <c r="D119" s="37"/>
      <c r="E119" s="37"/>
      <c r="F119" s="28" t="str">
        <f>IF(E18="","",E18)</f>
        <v>Vyplň údaj</v>
      </c>
      <c r="G119" s="37"/>
      <c r="H119" s="37"/>
      <c r="I119" s="30" t="s">
        <v>33</v>
      </c>
      <c r="J119" s="33" t="str">
        <f>E24</f>
        <v>Projecticon s.r.o., A. Kopeckého 151, Nový Hrádek</v>
      </c>
      <c r="K119" s="37"/>
      <c r="L119" s="52"/>
      <c r="S119" s="35"/>
      <c r="T119" s="35"/>
      <c r="U119" s="35"/>
      <c r="V119" s="35"/>
      <c r="W119" s="35"/>
      <c r="X119" s="35"/>
      <c r="Y119" s="35"/>
      <c r="Z119" s="35"/>
      <c r="AA119" s="35"/>
      <c r="AB119" s="35"/>
      <c r="AC119" s="35"/>
      <c r="AD119" s="35"/>
      <c r="AE119" s="35"/>
    </row>
    <row r="120" spans="1:65" s="2" customFormat="1" ht="10.35" customHeight="1">
      <c r="A120" s="35"/>
      <c r="B120" s="36"/>
      <c r="C120" s="37"/>
      <c r="D120" s="37"/>
      <c r="E120" s="37"/>
      <c r="F120" s="37"/>
      <c r="G120" s="37"/>
      <c r="H120" s="37"/>
      <c r="I120" s="37"/>
      <c r="J120" s="37"/>
      <c r="K120" s="37"/>
      <c r="L120" s="52"/>
      <c r="S120" s="35"/>
      <c r="T120" s="35"/>
      <c r="U120" s="35"/>
      <c r="V120" s="35"/>
      <c r="W120" s="35"/>
      <c r="X120" s="35"/>
      <c r="Y120" s="35"/>
      <c r="Z120" s="35"/>
      <c r="AA120" s="35"/>
      <c r="AB120" s="35"/>
      <c r="AC120" s="35"/>
      <c r="AD120" s="35"/>
      <c r="AE120" s="35"/>
    </row>
    <row r="121" spans="1:65" s="11" customFormat="1" ht="29.25" customHeight="1">
      <c r="A121" s="162"/>
      <c r="B121" s="163"/>
      <c r="C121" s="164" t="s">
        <v>278</v>
      </c>
      <c r="D121" s="165" t="s">
        <v>62</v>
      </c>
      <c r="E121" s="165" t="s">
        <v>58</v>
      </c>
      <c r="F121" s="165" t="s">
        <v>59</v>
      </c>
      <c r="G121" s="165" t="s">
        <v>279</v>
      </c>
      <c r="H121" s="165" t="s">
        <v>280</v>
      </c>
      <c r="I121" s="165" t="s">
        <v>281</v>
      </c>
      <c r="J121" s="165" t="s">
        <v>249</v>
      </c>
      <c r="K121" s="166" t="s">
        <v>282</v>
      </c>
      <c r="L121" s="167"/>
      <c r="M121" s="76" t="s">
        <v>1</v>
      </c>
      <c r="N121" s="77" t="s">
        <v>41</v>
      </c>
      <c r="O121" s="77" t="s">
        <v>283</v>
      </c>
      <c r="P121" s="77" t="s">
        <v>284</v>
      </c>
      <c r="Q121" s="77" t="s">
        <v>285</v>
      </c>
      <c r="R121" s="77" t="s">
        <v>286</v>
      </c>
      <c r="S121" s="77" t="s">
        <v>287</v>
      </c>
      <c r="T121" s="78" t="s">
        <v>288</v>
      </c>
      <c r="U121" s="162"/>
      <c r="V121" s="162"/>
      <c r="W121" s="162"/>
      <c r="X121" s="162"/>
      <c r="Y121" s="162"/>
      <c r="Z121" s="162"/>
      <c r="AA121" s="162"/>
      <c r="AB121" s="162"/>
      <c r="AC121" s="162"/>
      <c r="AD121" s="162"/>
      <c r="AE121" s="162"/>
    </row>
    <row r="122" spans="1:65" s="2" customFormat="1" ht="22.9" customHeight="1">
      <c r="A122" s="35"/>
      <c r="B122" s="36"/>
      <c r="C122" s="83" t="s">
        <v>289</v>
      </c>
      <c r="D122" s="37"/>
      <c r="E122" s="37"/>
      <c r="F122" s="37"/>
      <c r="G122" s="37"/>
      <c r="H122" s="37"/>
      <c r="I122" s="37"/>
      <c r="J122" s="168">
        <f>BK122</f>
        <v>0</v>
      </c>
      <c r="K122" s="37"/>
      <c r="L122" s="40"/>
      <c r="M122" s="79"/>
      <c r="N122" s="169"/>
      <c r="O122" s="80"/>
      <c r="P122" s="170">
        <f>P123+P149+P170+P217+P238+P258</f>
        <v>0</v>
      </c>
      <c r="Q122" s="80"/>
      <c r="R122" s="170">
        <f>R123+R149+R170+R217+R238+R258</f>
        <v>0</v>
      </c>
      <c r="S122" s="80"/>
      <c r="T122" s="171">
        <f>T123+T149+T170+T217+T238+T258</f>
        <v>0</v>
      </c>
      <c r="U122" s="35"/>
      <c r="V122" s="35"/>
      <c r="W122" s="35"/>
      <c r="X122" s="35"/>
      <c r="Y122" s="35"/>
      <c r="Z122" s="35"/>
      <c r="AA122" s="35"/>
      <c r="AB122" s="35"/>
      <c r="AC122" s="35"/>
      <c r="AD122" s="35"/>
      <c r="AE122" s="35"/>
      <c r="AT122" s="18" t="s">
        <v>76</v>
      </c>
      <c r="AU122" s="18" t="s">
        <v>251</v>
      </c>
      <c r="BK122" s="172">
        <f>BK123+BK149+BK170+BK217+BK238+BK258</f>
        <v>0</v>
      </c>
    </row>
    <row r="123" spans="1:65" s="12" customFormat="1" ht="25.9" customHeight="1">
      <c r="B123" s="173"/>
      <c r="C123" s="174"/>
      <c r="D123" s="175" t="s">
        <v>76</v>
      </c>
      <c r="E123" s="176" t="s">
        <v>3721</v>
      </c>
      <c r="F123" s="176" t="s">
        <v>4220</v>
      </c>
      <c r="G123" s="174"/>
      <c r="H123" s="174"/>
      <c r="I123" s="177"/>
      <c r="J123" s="178">
        <f>BK123</f>
        <v>0</v>
      </c>
      <c r="K123" s="174"/>
      <c r="L123" s="179"/>
      <c r="M123" s="180"/>
      <c r="N123" s="181"/>
      <c r="O123" s="181"/>
      <c r="P123" s="182">
        <f>SUM(P124:P148)</f>
        <v>0</v>
      </c>
      <c r="Q123" s="181"/>
      <c r="R123" s="182">
        <f>SUM(R124:R148)</f>
        <v>0</v>
      </c>
      <c r="S123" s="181"/>
      <c r="T123" s="183">
        <f>SUM(T124:T148)</f>
        <v>0</v>
      </c>
      <c r="AR123" s="184" t="s">
        <v>85</v>
      </c>
      <c r="AT123" s="185" t="s">
        <v>76</v>
      </c>
      <c r="AU123" s="185" t="s">
        <v>77</v>
      </c>
      <c r="AY123" s="184" t="s">
        <v>292</v>
      </c>
      <c r="BK123" s="186">
        <f>SUM(BK124:BK148)</f>
        <v>0</v>
      </c>
    </row>
    <row r="124" spans="1:65" s="2" customFormat="1" ht="37.9" customHeight="1">
      <c r="A124" s="35"/>
      <c r="B124" s="36"/>
      <c r="C124" s="189" t="s">
        <v>85</v>
      </c>
      <c r="D124" s="189" t="s">
        <v>294</v>
      </c>
      <c r="E124" s="190" t="s">
        <v>4221</v>
      </c>
      <c r="F124" s="191" t="s">
        <v>4222</v>
      </c>
      <c r="G124" s="192" t="s">
        <v>2985</v>
      </c>
      <c r="H124" s="193">
        <v>2</v>
      </c>
      <c r="I124" s="194"/>
      <c r="J124" s="195">
        <f t="shared" ref="J124:J148" si="0">ROUND(I124*H124,2)</f>
        <v>0</v>
      </c>
      <c r="K124" s="191" t="s">
        <v>1</v>
      </c>
      <c r="L124" s="40"/>
      <c r="M124" s="196" t="s">
        <v>1</v>
      </c>
      <c r="N124" s="197" t="s">
        <v>43</v>
      </c>
      <c r="O124" s="72"/>
      <c r="P124" s="198">
        <f t="shared" ref="P124:P148" si="1">O124*H124</f>
        <v>0</v>
      </c>
      <c r="Q124" s="198">
        <v>0</v>
      </c>
      <c r="R124" s="198">
        <f t="shared" ref="R124:R148" si="2">Q124*H124</f>
        <v>0</v>
      </c>
      <c r="S124" s="198">
        <v>0</v>
      </c>
      <c r="T124" s="199">
        <f t="shared" ref="T124:T148" si="3">S124*H124</f>
        <v>0</v>
      </c>
      <c r="U124" s="35"/>
      <c r="V124" s="35"/>
      <c r="W124" s="35"/>
      <c r="X124" s="35"/>
      <c r="Y124" s="35"/>
      <c r="Z124" s="35"/>
      <c r="AA124" s="35"/>
      <c r="AB124" s="35"/>
      <c r="AC124" s="35"/>
      <c r="AD124" s="35"/>
      <c r="AE124" s="35"/>
      <c r="AR124" s="200" t="s">
        <v>299</v>
      </c>
      <c r="AT124" s="200" t="s">
        <v>294</v>
      </c>
      <c r="AU124" s="200" t="s">
        <v>85</v>
      </c>
      <c r="AY124" s="18" t="s">
        <v>292</v>
      </c>
      <c r="BE124" s="201">
        <f t="shared" ref="BE124:BE148" si="4">IF(N124="základní",J124,0)</f>
        <v>0</v>
      </c>
      <c r="BF124" s="201">
        <f t="shared" ref="BF124:BF148" si="5">IF(N124="snížená",J124,0)</f>
        <v>0</v>
      </c>
      <c r="BG124" s="201">
        <f t="shared" ref="BG124:BG148" si="6">IF(N124="zákl. přenesená",J124,0)</f>
        <v>0</v>
      </c>
      <c r="BH124" s="201">
        <f t="shared" ref="BH124:BH148" si="7">IF(N124="sníž. přenesená",J124,0)</f>
        <v>0</v>
      </c>
      <c r="BI124" s="201">
        <f t="shared" ref="BI124:BI148" si="8">IF(N124="nulová",J124,0)</f>
        <v>0</v>
      </c>
      <c r="BJ124" s="18" t="s">
        <v>120</v>
      </c>
      <c r="BK124" s="201">
        <f t="shared" ref="BK124:BK148" si="9">ROUND(I124*H124,2)</f>
        <v>0</v>
      </c>
      <c r="BL124" s="18" t="s">
        <v>299</v>
      </c>
      <c r="BM124" s="200" t="s">
        <v>120</v>
      </c>
    </row>
    <row r="125" spans="1:65" s="2" customFormat="1" ht="16.5" customHeight="1">
      <c r="A125" s="35"/>
      <c r="B125" s="36"/>
      <c r="C125" s="189" t="s">
        <v>120</v>
      </c>
      <c r="D125" s="189" t="s">
        <v>294</v>
      </c>
      <c r="E125" s="190" t="s">
        <v>4223</v>
      </c>
      <c r="F125" s="191" t="s">
        <v>4224</v>
      </c>
      <c r="G125" s="192" t="s">
        <v>3216</v>
      </c>
      <c r="H125" s="193">
        <v>2</v>
      </c>
      <c r="I125" s="194"/>
      <c r="J125" s="195">
        <f t="shared" si="0"/>
        <v>0</v>
      </c>
      <c r="K125" s="191" t="s">
        <v>1</v>
      </c>
      <c r="L125" s="40"/>
      <c r="M125" s="196" t="s">
        <v>1</v>
      </c>
      <c r="N125" s="197" t="s">
        <v>43</v>
      </c>
      <c r="O125" s="72"/>
      <c r="P125" s="198">
        <f t="shared" si="1"/>
        <v>0</v>
      </c>
      <c r="Q125" s="198">
        <v>0</v>
      </c>
      <c r="R125" s="198">
        <f t="shared" si="2"/>
        <v>0</v>
      </c>
      <c r="S125" s="198">
        <v>0</v>
      </c>
      <c r="T125" s="199">
        <f t="shared" si="3"/>
        <v>0</v>
      </c>
      <c r="U125" s="35"/>
      <c r="V125" s="35"/>
      <c r="W125" s="35"/>
      <c r="X125" s="35"/>
      <c r="Y125" s="35"/>
      <c r="Z125" s="35"/>
      <c r="AA125" s="35"/>
      <c r="AB125" s="35"/>
      <c r="AC125" s="35"/>
      <c r="AD125" s="35"/>
      <c r="AE125" s="35"/>
      <c r="AR125" s="200" t="s">
        <v>299</v>
      </c>
      <c r="AT125" s="200" t="s">
        <v>294</v>
      </c>
      <c r="AU125" s="200" t="s">
        <v>85</v>
      </c>
      <c r="AY125" s="18" t="s">
        <v>292</v>
      </c>
      <c r="BE125" s="201">
        <f t="shared" si="4"/>
        <v>0</v>
      </c>
      <c r="BF125" s="201">
        <f t="shared" si="5"/>
        <v>0</v>
      </c>
      <c r="BG125" s="201">
        <f t="shared" si="6"/>
        <v>0</v>
      </c>
      <c r="BH125" s="201">
        <f t="shared" si="7"/>
        <v>0</v>
      </c>
      <c r="BI125" s="201">
        <f t="shared" si="8"/>
        <v>0</v>
      </c>
      <c r="BJ125" s="18" t="s">
        <v>120</v>
      </c>
      <c r="BK125" s="201">
        <f t="shared" si="9"/>
        <v>0</v>
      </c>
      <c r="BL125" s="18" t="s">
        <v>299</v>
      </c>
      <c r="BM125" s="200" t="s">
        <v>299</v>
      </c>
    </row>
    <row r="126" spans="1:65" s="2" customFormat="1" ht="21.75" customHeight="1">
      <c r="A126" s="35"/>
      <c r="B126" s="36"/>
      <c r="C126" s="189" t="s">
        <v>317</v>
      </c>
      <c r="D126" s="189" t="s">
        <v>294</v>
      </c>
      <c r="E126" s="190" t="s">
        <v>4225</v>
      </c>
      <c r="F126" s="191" t="s">
        <v>4226</v>
      </c>
      <c r="G126" s="192" t="s">
        <v>3216</v>
      </c>
      <c r="H126" s="193">
        <v>2</v>
      </c>
      <c r="I126" s="194"/>
      <c r="J126" s="195">
        <f t="shared" si="0"/>
        <v>0</v>
      </c>
      <c r="K126" s="191" t="s">
        <v>1</v>
      </c>
      <c r="L126" s="40"/>
      <c r="M126" s="196" t="s">
        <v>1</v>
      </c>
      <c r="N126" s="197" t="s">
        <v>43</v>
      </c>
      <c r="O126" s="72"/>
      <c r="P126" s="198">
        <f t="shared" si="1"/>
        <v>0</v>
      </c>
      <c r="Q126" s="198">
        <v>0</v>
      </c>
      <c r="R126" s="198">
        <f t="shared" si="2"/>
        <v>0</v>
      </c>
      <c r="S126" s="198">
        <v>0</v>
      </c>
      <c r="T126" s="199">
        <f t="shared" si="3"/>
        <v>0</v>
      </c>
      <c r="U126" s="35"/>
      <c r="V126" s="35"/>
      <c r="W126" s="35"/>
      <c r="X126" s="35"/>
      <c r="Y126" s="35"/>
      <c r="Z126" s="35"/>
      <c r="AA126" s="35"/>
      <c r="AB126" s="35"/>
      <c r="AC126" s="35"/>
      <c r="AD126" s="35"/>
      <c r="AE126" s="35"/>
      <c r="AR126" s="200" t="s">
        <v>299</v>
      </c>
      <c r="AT126" s="200" t="s">
        <v>294</v>
      </c>
      <c r="AU126" s="200" t="s">
        <v>85</v>
      </c>
      <c r="AY126" s="18" t="s">
        <v>292</v>
      </c>
      <c r="BE126" s="201">
        <f t="shared" si="4"/>
        <v>0</v>
      </c>
      <c r="BF126" s="201">
        <f t="shared" si="5"/>
        <v>0</v>
      </c>
      <c r="BG126" s="201">
        <f t="shared" si="6"/>
        <v>0</v>
      </c>
      <c r="BH126" s="201">
        <f t="shared" si="7"/>
        <v>0</v>
      </c>
      <c r="BI126" s="201">
        <f t="shared" si="8"/>
        <v>0</v>
      </c>
      <c r="BJ126" s="18" t="s">
        <v>120</v>
      </c>
      <c r="BK126" s="201">
        <f t="shared" si="9"/>
        <v>0</v>
      </c>
      <c r="BL126" s="18" t="s">
        <v>299</v>
      </c>
      <c r="BM126" s="200" t="s">
        <v>346</v>
      </c>
    </row>
    <row r="127" spans="1:65" s="2" customFormat="1" ht="16.5" customHeight="1">
      <c r="A127" s="35"/>
      <c r="B127" s="36"/>
      <c r="C127" s="189" t="s">
        <v>299</v>
      </c>
      <c r="D127" s="189" t="s">
        <v>294</v>
      </c>
      <c r="E127" s="190" t="s">
        <v>4227</v>
      </c>
      <c r="F127" s="191" t="s">
        <v>4228</v>
      </c>
      <c r="G127" s="192" t="s">
        <v>2985</v>
      </c>
      <c r="H127" s="193">
        <v>2</v>
      </c>
      <c r="I127" s="194"/>
      <c r="J127" s="195">
        <f t="shared" si="0"/>
        <v>0</v>
      </c>
      <c r="K127" s="191" t="s">
        <v>1</v>
      </c>
      <c r="L127" s="40"/>
      <c r="M127" s="196" t="s">
        <v>1</v>
      </c>
      <c r="N127" s="197" t="s">
        <v>43</v>
      </c>
      <c r="O127" s="72"/>
      <c r="P127" s="198">
        <f t="shared" si="1"/>
        <v>0</v>
      </c>
      <c r="Q127" s="198">
        <v>0</v>
      </c>
      <c r="R127" s="198">
        <f t="shared" si="2"/>
        <v>0</v>
      </c>
      <c r="S127" s="198">
        <v>0</v>
      </c>
      <c r="T127" s="199">
        <f t="shared" si="3"/>
        <v>0</v>
      </c>
      <c r="U127" s="35"/>
      <c r="V127" s="35"/>
      <c r="W127" s="35"/>
      <c r="X127" s="35"/>
      <c r="Y127" s="35"/>
      <c r="Z127" s="35"/>
      <c r="AA127" s="35"/>
      <c r="AB127" s="35"/>
      <c r="AC127" s="35"/>
      <c r="AD127" s="35"/>
      <c r="AE127" s="35"/>
      <c r="AR127" s="200" t="s">
        <v>299</v>
      </c>
      <c r="AT127" s="200" t="s">
        <v>294</v>
      </c>
      <c r="AU127" s="200" t="s">
        <v>85</v>
      </c>
      <c r="AY127" s="18" t="s">
        <v>292</v>
      </c>
      <c r="BE127" s="201">
        <f t="shared" si="4"/>
        <v>0</v>
      </c>
      <c r="BF127" s="201">
        <f t="shared" si="5"/>
        <v>0</v>
      </c>
      <c r="BG127" s="201">
        <f t="shared" si="6"/>
        <v>0</v>
      </c>
      <c r="BH127" s="201">
        <f t="shared" si="7"/>
        <v>0</v>
      </c>
      <c r="BI127" s="201">
        <f t="shared" si="8"/>
        <v>0</v>
      </c>
      <c r="BJ127" s="18" t="s">
        <v>120</v>
      </c>
      <c r="BK127" s="201">
        <f t="shared" si="9"/>
        <v>0</v>
      </c>
      <c r="BL127" s="18" t="s">
        <v>299</v>
      </c>
      <c r="BM127" s="200" t="s">
        <v>357</v>
      </c>
    </row>
    <row r="128" spans="1:65" s="2" customFormat="1" ht="24.2" customHeight="1">
      <c r="A128" s="35"/>
      <c r="B128" s="36"/>
      <c r="C128" s="189" t="s">
        <v>341</v>
      </c>
      <c r="D128" s="189" t="s">
        <v>294</v>
      </c>
      <c r="E128" s="190" t="s">
        <v>4229</v>
      </c>
      <c r="F128" s="191" t="s">
        <v>4230</v>
      </c>
      <c r="G128" s="192" t="s">
        <v>3216</v>
      </c>
      <c r="H128" s="193">
        <v>10</v>
      </c>
      <c r="I128" s="194"/>
      <c r="J128" s="195">
        <f t="shared" si="0"/>
        <v>0</v>
      </c>
      <c r="K128" s="191" t="s">
        <v>1</v>
      </c>
      <c r="L128" s="40"/>
      <c r="M128" s="196" t="s">
        <v>1</v>
      </c>
      <c r="N128" s="197" t="s">
        <v>43</v>
      </c>
      <c r="O128" s="72"/>
      <c r="P128" s="198">
        <f t="shared" si="1"/>
        <v>0</v>
      </c>
      <c r="Q128" s="198">
        <v>0</v>
      </c>
      <c r="R128" s="198">
        <f t="shared" si="2"/>
        <v>0</v>
      </c>
      <c r="S128" s="198">
        <v>0</v>
      </c>
      <c r="T128" s="199">
        <f t="shared" si="3"/>
        <v>0</v>
      </c>
      <c r="U128" s="35"/>
      <c r="V128" s="35"/>
      <c r="W128" s="35"/>
      <c r="X128" s="35"/>
      <c r="Y128" s="35"/>
      <c r="Z128" s="35"/>
      <c r="AA128" s="35"/>
      <c r="AB128" s="35"/>
      <c r="AC128" s="35"/>
      <c r="AD128" s="35"/>
      <c r="AE128" s="35"/>
      <c r="AR128" s="200" t="s">
        <v>299</v>
      </c>
      <c r="AT128" s="200" t="s">
        <v>294</v>
      </c>
      <c r="AU128" s="200" t="s">
        <v>85</v>
      </c>
      <c r="AY128" s="18" t="s">
        <v>292</v>
      </c>
      <c r="BE128" s="201">
        <f t="shared" si="4"/>
        <v>0</v>
      </c>
      <c r="BF128" s="201">
        <f t="shared" si="5"/>
        <v>0</v>
      </c>
      <c r="BG128" s="201">
        <f t="shared" si="6"/>
        <v>0</v>
      </c>
      <c r="BH128" s="201">
        <f t="shared" si="7"/>
        <v>0</v>
      </c>
      <c r="BI128" s="201">
        <f t="shared" si="8"/>
        <v>0</v>
      </c>
      <c r="BJ128" s="18" t="s">
        <v>120</v>
      </c>
      <c r="BK128" s="201">
        <f t="shared" si="9"/>
        <v>0</v>
      </c>
      <c r="BL128" s="18" t="s">
        <v>299</v>
      </c>
      <c r="BM128" s="200" t="s">
        <v>368</v>
      </c>
    </row>
    <row r="129" spans="1:65" s="2" customFormat="1" ht="24.2" customHeight="1">
      <c r="A129" s="35"/>
      <c r="B129" s="36"/>
      <c r="C129" s="189" t="s">
        <v>346</v>
      </c>
      <c r="D129" s="189" t="s">
        <v>294</v>
      </c>
      <c r="E129" s="190" t="s">
        <v>4231</v>
      </c>
      <c r="F129" s="191" t="s">
        <v>4232</v>
      </c>
      <c r="G129" s="192" t="s">
        <v>3216</v>
      </c>
      <c r="H129" s="193">
        <v>6</v>
      </c>
      <c r="I129" s="194"/>
      <c r="J129" s="195">
        <f t="shared" si="0"/>
        <v>0</v>
      </c>
      <c r="K129" s="191" t="s">
        <v>1</v>
      </c>
      <c r="L129" s="40"/>
      <c r="M129" s="196" t="s">
        <v>1</v>
      </c>
      <c r="N129" s="197" t="s">
        <v>43</v>
      </c>
      <c r="O129" s="72"/>
      <c r="P129" s="198">
        <f t="shared" si="1"/>
        <v>0</v>
      </c>
      <c r="Q129" s="198">
        <v>0</v>
      </c>
      <c r="R129" s="198">
        <f t="shared" si="2"/>
        <v>0</v>
      </c>
      <c r="S129" s="198">
        <v>0</v>
      </c>
      <c r="T129" s="199">
        <f t="shared" si="3"/>
        <v>0</v>
      </c>
      <c r="U129" s="35"/>
      <c r="V129" s="35"/>
      <c r="W129" s="35"/>
      <c r="X129" s="35"/>
      <c r="Y129" s="35"/>
      <c r="Z129" s="35"/>
      <c r="AA129" s="35"/>
      <c r="AB129" s="35"/>
      <c r="AC129" s="35"/>
      <c r="AD129" s="35"/>
      <c r="AE129" s="35"/>
      <c r="AR129" s="200" t="s">
        <v>299</v>
      </c>
      <c r="AT129" s="200" t="s">
        <v>294</v>
      </c>
      <c r="AU129" s="200" t="s">
        <v>85</v>
      </c>
      <c r="AY129" s="18" t="s">
        <v>292</v>
      </c>
      <c r="BE129" s="201">
        <f t="shared" si="4"/>
        <v>0</v>
      </c>
      <c r="BF129" s="201">
        <f t="shared" si="5"/>
        <v>0</v>
      </c>
      <c r="BG129" s="201">
        <f t="shared" si="6"/>
        <v>0</v>
      </c>
      <c r="BH129" s="201">
        <f t="shared" si="7"/>
        <v>0</v>
      </c>
      <c r="BI129" s="201">
        <f t="shared" si="8"/>
        <v>0</v>
      </c>
      <c r="BJ129" s="18" t="s">
        <v>120</v>
      </c>
      <c r="BK129" s="201">
        <f t="shared" si="9"/>
        <v>0</v>
      </c>
      <c r="BL129" s="18" t="s">
        <v>299</v>
      </c>
      <c r="BM129" s="200" t="s">
        <v>399</v>
      </c>
    </row>
    <row r="130" spans="1:65" s="2" customFormat="1" ht="16.5" customHeight="1">
      <c r="A130" s="35"/>
      <c r="B130" s="36"/>
      <c r="C130" s="189" t="s">
        <v>352</v>
      </c>
      <c r="D130" s="189" t="s">
        <v>294</v>
      </c>
      <c r="E130" s="190" t="s">
        <v>4233</v>
      </c>
      <c r="F130" s="191" t="s">
        <v>4234</v>
      </c>
      <c r="G130" s="192" t="s">
        <v>3216</v>
      </c>
      <c r="H130" s="193">
        <v>100</v>
      </c>
      <c r="I130" s="194"/>
      <c r="J130" s="195">
        <f t="shared" si="0"/>
        <v>0</v>
      </c>
      <c r="K130" s="191" t="s">
        <v>1</v>
      </c>
      <c r="L130" s="40"/>
      <c r="M130" s="196" t="s">
        <v>1</v>
      </c>
      <c r="N130" s="197" t="s">
        <v>43</v>
      </c>
      <c r="O130" s="72"/>
      <c r="P130" s="198">
        <f t="shared" si="1"/>
        <v>0</v>
      </c>
      <c r="Q130" s="198">
        <v>0</v>
      </c>
      <c r="R130" s="198">
        <f t="shared" si="2"/>
        <v>0</v>
      </c>
      <c r="S130" s="198">
        <v>0</v>
      </c>
      <c r="T130" s="199">
        <f t="shared" si="3"/>
        <v>0</v>
      </c>
      <c r="U130" s="35"/>
      <c r="V130" s="35"/>
      <c r="W130" s="35"/>
      <c r="X130" s="35"/>
      <c r="Y130" s="35"/>
      <c r="Z130" s="35"/>
      <c r="AA130" s="35"/>
      <c r="AB130" s="35"/>
      <c r="AC130" s="35"/>
      <c r="AD130" s="35"/>
      <c r="AE130" s="35"/>
      <c r="AR130" s="200" t="s">
        <v>299</v>
      </c>
      <c r="AT130" s="200" t="s">
        <v>294</v>
      </c>
      <c r="AU130" s="200" t="s">
        <v>85</v>
      </c>
      <c r="AY130" s="18" t="s">
        <v>292</v>
      </c>
      <c r="BE130" s="201">
        <f t="shared" si="4"/>
        <v>0</v>
      </c>
      <c r="BF130" s="201">
        <f t="shared" si="5"/>
        <v>0</v>
      </c>
      <c r="BG130" s="201">
        <f t="shared" si="6"/>
        <v>0</v>
      </c>
      <c r="BH130" s="201">
        <f t="shared" si="7"/>
        <v>0</v>
      </c>
      <c r="BI130" s="201">
        <f t="shared" si="8"/>
        <v>0</v>
      </c>
      <c r="BJ130" s="18" t="s">
        <v>120</v>
      </c>
      <c r="BK130" s="201">
        <f t="shared" si="9"/>
        <v>0</v>
      </c>
      <c r="BL130" s="18" t="s">
        <v>299</v>
      </c>
      <c r="BM130" s="200" t="s">
        <v>415</v>
      </c>
    </row>
    <row r="131" spans="1:65" s="2" customFormat="1" ht="24.2" customHeight="1">
      <c r="A131" s="35"/>
      <c r="B131" s="36"/>
      <c r="C131" s="189" t="s">
        <v>357</v>
      </c>
      <c r="D131" s="189" t="s">
        <v>294</v>
      </c>
      <c r="E131" s="190" t="s">
        <v>4235</v>
      </c>
      <c r="F131" s="191" t="s">
        <v>4236</v>
      </c>
      <c r="G131" s="192" t="s">
        <v>3216</v>
      </c>
      <c r="H131" s="193">
        <v>10</v>
      </c>
      <c r="I131" s="194"/>
      <c r="J131" s="195">
        <f t="shared" si="0"/>
        <v>0</v>
      </c>
      <c r="K131" s="191" t="s">
        <v>1</v>
      </c>
      <c r="L131" s="40"/>
      <c r="M131" s="196" t="s">
        <v>1</v>
      </c>
      <c r="N131" s="197" t="s">
        <v>43</v>
      </c>
      <c r="O131" s="72"/>
      <c r="P131" s="198">
        <f t="shared" si="1"/>
        <v>0</v>
      </c>
      <c r="Q131" s="198">
        <v>0</v>
      </c>
      <c r="R131" s="198">
        <f t="shared" si="2"/>
        <v>0</v>
      </c>
      <c r="S131" s="198">
        <v>0</v>
      </c>
      <c r="T131" s="199">
        <f t="shared" si="3"/>
        <v>0</v>
      </c>
      <c r="U131" s="35"/>
      <c r="V131" s="35"/>
      <c r="W131" s="35"/>
      <c r="X131" s="35"/>
      <c r="Y131" s="35"/>
      <c r="Z131" s="35"/>
      <c r="AA131" s="35"/>
      <c r="AB131" s="35"/>
      <c r="AC131" s="35"/>
      <c r="AD131" s="35"/>
      <c r="AE131" s="35"/>
      <c r="AR131" s="200" t="s">
        <v>299</v>
      </c>
      <c r="AT131" s="200" t="s">
        <v>294</v>
      </c>
      <c r="AU131" s="200" t="s">
        <v>85</v>
      </c>
      <c r="AY131" s="18" t="s">
        <v>292</v>
      </c>
      <c r="BE131" s="201">
        <f t="shared" si="4"/>
        <v>0</v>
      </c>
      <c r="BF131" s="201">
        <f t="shared" si="5"/>
        <v>0</v>
      </c>
      <c r="BG131" s="201">
        <f t="shared" si="6"/>
        <v>0</v>
      </c>
      <c r="BH131" s="201">
        <f t="shared" si="7"/>
        <v>0</v>
      </c>
      <c r="BI131" s="201">
        <f t="shared" si="8"/>
        <v>0</v>
      </c>
      <c r="BJ131" s="18" t="s">
        <v>120</v>
      </c>
      <c r="BK131" s="201">
        <f t="shared" si="9"/>
        <v>0</v>
      </c>
      <c r="BL131" s="18" t="s">
        <v>299</v>
      </c>
      <c r="BM131" s="200" t="s">
        <v>438</v>
      </c>
    </row>
    <row r="132" spans="1:65" s="2" customFormat="1" ht="16.5" customHeight="1">
      <c r="A132" s="35"/>
      <c r="B132" s="36"/>
      <c r="C132" s="189" t="s">
        <v>362</v>
      </c>
      <c r="D132" s="189" t="s">
        <v>294</v>
      </c>
      <c r="E132" s="190" t="s">
        <v>4237</v>
      </c>
      <c r="F132" s="191" t="s">
        <v>4238</v>
      </c>
      <c r="G132" s="192" t="s">
        <v>3216</v>
      </c>
      <c r="H132" s="193">
        <v>70</v>
      </c>
      <c r="I132" s="194"/>
      <c r="J132" s="195">
        <f t="shared" si="0"/>
        <v>0</v>
      </c>
      <c r="K132" s="191" t="s">
        <v>1</v>
      </c>
      <c r="L132" s="40"/>
      <c r="M132" s="196" t="s">
        <v>1</v>
      </c>
      <c r="N132" s="197" t="s">
        <v>43</v>
      </c>
      <c r="O132" s="72"/>
      <c r="P132" s="198">
        <f t="shared" si="1"/>
        <v>0</v>
      </c>
      <c r="Q132" s="198">
        <v>0</v>
      </c>
      <c r="R132" s="198">
        <f t="shared" si="2"/>
        <v>0</v>
      </c>
      <c r="S132" s="198">
        <v>0</v>
      </c>
      <c r="T132" s="199">
        <f t="shared" si="3"/>
        <v>0</v>
      </c>
      <c r="U132" s="35"/>
      <c r="V132" s="35"/>
      <c r="W132" s="35"/>
      <c r="X132" s="35"/>
      <c r="Y132" s="35"/>
      <c r="Z132" s="35"/>
      <c r="AA132" s="35"/>
      <c r="AB132" s="35"/>
      <c r="AC132" s="35"/>
      <c r="AD132" s="35"/>
      <c r="AE132" s="35"/>
      <c r="AR132" s="200" t="s">
        <v>299</v>
      </c>
      <c r="AT132" s="200" t="s">
        <v>294</v>
      </c>
      <c r="AU132" s="200" t="s">
        <v>85</v>
      </c>
      <c r="AY132" s="18" t="s">
        <v>292</v>
      </c>
      <c r="BE132" s="201">
        <f t="shared" si="4"/>
        <v>0</v>
      </c>
      <c r="BF132" s="201">
        <f t="shared" si="5"/>
        <v>0</v>
      </c>
      <c r="BG132" s="201">
        <f t="shared" si="6"/>
        <v>0</v>
      </c>
      <c r="BH132" s="201">
        <f t="shared" si="7"/>
        <v>0</v>
      </c>
      <c r="BI132" s="201">
        <f t="shared" si="8"/>
        <v>0</v>
      </c>
      <c r="BJ132" s="18" t="s">
        <v>120</v>
      </c>
      <c r="BK132" s="201">
        <f t="shared" si="9"/>
        <v>0</v>
      </c>
      <c r="BL132" s="18" t="s">
        <v>299</v>
      </c>
      <c r="BM132" s="200" t="s">
        <v>449</v>
      </c>
    </row>
    <row r="133" spans="1:65" s="2" customFormat="1" ht="16.5" customHeight="1">
      <c r="A133" s="35"/>
      <c r="B133" s="36"/>
      <c r="C133" s="189" t="s">
        <v>368</v>
      </c>
      <c r="D133" s="189" t="s">
        <v>294</v>
      </c>
      <c r="E133" s="190" t="s">
        <v>4239</v>
      </c>
      <c r="F133" s="191" t="s">
        <v>4240</v>
      </c>
      <c r="G133" s="192" t="s">
        <v>3216</v>
      </c>
      <c r="H133" s="193">
        <v>54</v>
      </c>
      <c r="I133" s="194"/>
      <c r="J133" s="195">
        <f t="shared" si="0"/>
        <v>0</v>
      </c>
      <c r="K133" s="191" t="s">
        <v>1</v>
      </c>
      <c r="L133" s="40"/>
      <c r="M133" s="196" t="s">
        <v>1</v>
      </c>
      <c r="N133" s="197" t="s">
        <v>43</v>
      </c>
      <c r="O133" s="72"/>
      <c r="P133" s="198">
        <f t="shared" si="1"/>
        <v>0</v>
      </c>
      <c r="Q133" s="198">
        <v>0</v>
      </c>
      <c r="R133" s="198">
        <f t="shared" si="2"/>
        <v>0</v>
      </c>
      <c r="S133" s="198">
        <v>0</v>
      </c>
      <c r="T133" s="199">
        <f t="shared" si="3"/>
        <v>0</v>
      </c>
      <c r="U133" s="35"/>
      <c r="V133" s="35"/>
      <c r="W133" s="35"/>
      <c r="X133" s="35"/>
      <c r="Y133" s="35"/>
      <c r="Z133" s="35"/>
      <c r="AA133" s="35"/>
      <c r="AB133" s="35"/>
      <c r="AC133" s="35"/>
      <c r="AD133" s="35"/>
      <c r="AE133" s="35"/>
      <c r="AR133" s="200" t="s">
        <v>299</v>
      </c>
      <c r="AT133" s="200" t="s">
        <v>294</v>
      </c>
      <c r="AU133" s="200" t="s">
        <v>85</v>
      </c>
      <c r="AY133" s="18" t="s">
        <v>292</v>
      </c>
      <c r="BE133" s="201">
        <f t="shared" si="4"/>
        <v>0</v>
      </c>
      <c r="BF133" s="201">
        <f t="shared" si="5"/>
        <v>0</v>
      </c>
      <c r="BG133" s="201">
        <f t="shared" si="6"/>
        <v>0</v>
      </c>
      <c r="BH133" s="201">
        <f t="shared" si="7"/>
        <v>0</v>
      </c>
      <c r="BI133" s="201">
        <f t="shared" si="8"/>
        <v>0</v>
      </c>
      <c r="BJ133" s="18" t="s">
        <v>120</v>
      </c>
      <c r="BK133" s="201">
        <f t="shared" si="9"/>
        <v>0</v>
      </c>
      <c r="BL133" s="18" t="s">
        <v>299</v>
      </c>
      <c r="BM133" s="200" t="s">
        <v>459</v>
      </c>
    </row>
    <row r="134" spans="1:65" s="2" customFormat="1" ht="21.75" customHeight="1">
      <c r="A134" s="35"/>
      <c r="B134" s="36"/>
      <c r="C134" s="189" t="s">
        <v>372</v>
      </c>
      <c r="D134" s="189" t="s">
        <v>294</v>
      </c>
      <c r="E134" s="190" t="s">
        <v>4241</v>
      </c>
      <c r="F134" s="191" t="s">
        <v>4242</v>
      </c>
      <c r="G134" s="192" t="s">
        <v>3216</v>
      </c>
      <c r="H134" s="193">
        <v>124</v>
      </c>
      <c r="I134" s="194"/>
      <c r="J134" s="195">
        <f t="shared" si="0"/>
        <v>0</v>
      </c>
      <c r="K134" s="191" t="s">
        <v>1</v>
      </c>
      <c r="L134" s="40"/>
      <c r="M134" s="196" t="s">
        <v>1</v>
      </c>
      <c r="N134" s="197" t="s">
        <v>43</v>
      </c>
      <c r="O134" s="72"/>
      <c r="P134" s="198">
        <f t="shared" si="1"/>
        <v>0</v>
      </c>
      <c r="Q134" s="198">
        <v>0</v>
      </c>
      <c r="R134" s="198">
        <f t="shared" si="2"/>
        <v>0</v>
      </c>
      <c r="S134" s="198">
        <v>0</v>
      </c>
      <c r="T134" s="199">
        <f t="shared" si="3"/>
        <v>0</v>
      </c>
      <c r="U134" s="35"/>
      <c r="V134" s="35"/>
      <c r="W134" s="35"/>
      <c r="X134" s="35"/>
      <c r="Y134" s="35"/>
      <c r="Z134" s="35"/>
      <c r="AA134" s="35"/>
      <c r="AB134" s="35"/>
      <c r="AC134" s="35"/>
      <c r="AD134" s="35"/>
      <c r="AE134" s="35"/>
      <c r="AR134" s="200" t="s">
        <v>299</v>
      </c>
      <c r="AT134" s="200" t="s">
        <v>294</v>
      </c>
      <c r="AU134" s="200" t="s">
        <v>85</v>
      </c>
      <c r="AY134" s="18" t="s">
        <v>292</v>
      </c>
      <c r="BE134" s="201">
        <f t="shared" si="4"/>
        <v>0</v>
      </c>
      <c r="BF134" s="201">
        <f t="shared" si="5"/>
        <v>0</v>
      </c>
      <c r="BG134" s="201">
        <f t="shared" si="6"/>
        <v>0</v>
      </c>
      <c r="BH134" s="201">
        <f t="shared" si="7"/>
        <v>0</v>
      </c>
      <c r="BI134" s="201">
        <f t="shared" si="8"/>
        <v>0</v>
      </c>
      <c r="BJ134" s="18" t="s">
        <v>120</v>
      </c>
      <c r="BK134" s="201">
        <f t="shared" si="9"/>
        <v>0</v>
      </c>
      <c r="BL134" s="18" t="s">
        <v>299</v>
      </c>
      <c r="BM134" s="200" t="s">
        <v>485</v>
      </c>
    </row>
    <row r="135" spans="1:65" s="2" customFormat="1" ht="16.5" customHeight="1">
      <c r="A135" s="35"/>
      <c r="B135" s="36"/>
      <c r="C135" s="189" t="s">
        <v>399</v>
      </c>
      <c r="D135" s="189" t="s">
        <v>294</v>
      </c>
      <c r="E135" s="190" t="s">
        <v>4243</v>
      </c>
      <c r="F135" s="191" t="s">
        <v>4244</v>
      </c>
      <c r="G135" s="192" t="s">
        <v>407</v>
      </c>
      <c r="H135" s="193">
        <v>7000</v>
      </c>
      <c r="I135" s="194"/>
      <c r="J135" s="195">
        <f t="shared" si="0"/>
        <v>0</v>
      </c>
      <c r="K135" s="191" t="s">
        <v>1</v>
      </c>
      <c r="L135" s="40"/>
      <c r="M135" s="196" t="s">
        <v>1</v>
      </c>
      <c r="N135" s="197" t="s">
        <v>43</v>
      </c>
      <c r="O135" s="72"/>
      <c r="P135" s="198">
        <f t="shared" si="1"/>
        <v>0</v>
      </c>
      <c r="Q135" s="198">
        <v>0</v>
      </c>
      <c r="R135" s="198">
        <f t="shared" si="2"/>
        <v>0</v>
      </c>
      <c r="S135" s="198">
        <v>0</v>
      </c>
      <c r="T135" s="199">
        <f t="shared" si="3"/>
        <v>0</v>
      </c>
      <c r="U135" s="35"/>
      <c r="V135" s="35"/>
      <c r="W135" s="35"/>
      <c r="X135" s="35"/>
      <c r="Y135" s="35"/>
      <c r="Z135" s="35"/>
      <c r="AA135" s="35"/>
      <c r="AB135" s="35"/>
      <c r="AC135" s="35"/>
      <c r="AD135" s="35"/>
      <c r="AE135" s="35"/>
      <c r="AR135" s="200" t="s">
        <v>299</v>
      </c>
      <c r="AT135" s="200" t="s">
        <v>294</v>
      </c>
      <c r="AU135" s="200" t="s">
        <v>85</v>
      </c>
      <c r="AY135" s="18" t="s">
        <v>292</v>
      </c>
      <c r="BE135" s="201">
        <f t="shared" si="4"/>
        <v>0</v>
      </c>
      <c r="BF135" s="201">
        <f t="shared" si="5"/>
        <v>0</v>
      </c>
      <c r="BG135" s="201">
        <f t="shared" si="6"/>
        <v>0</v>
      </c>
      <c r="BH135" s="201">
        <f t="shared" si="7"/>
        <v>0</v>
      </c>
      <c r="BI135" s="201">
        <f t="shared" si="8"/>
        <v>0</v>
      </c>
      <c r="BJ135" s="18" t="s">
        <v>120</v>
      </c>
      <c r="BK135" s="201">
        <f t="shared" si="9"/>
        <v>0</v>
      </c>
      <c r="BL135" s="18" t="s">
        <v>299</v>
      </c>
      <c r="BM135" s="200" t="s">
        <v>494</v>
      </c>
    </row>
    <row r="136" spans="1:65" s="2" customFormat="1" ht="16.5" customHeight="1">
      <c r="A136" s="35"/>
      <c r="B136" s="36"/>
      <c r="C136" s="189" t="s">
        <v>404</v>
      </c>
      <c r="D136" s="189" t="s">
        <v>294</v>
      </c>
      <c r="E136" s="190" t="s">
        <v>4245</v>
      </c>
      <c r="F136" s="191" t="s">
        <v>4246</v>
      </c>
      <c r="G136" s="192" t="s">
        <v>407</v>
      </c>
      <c r="H136" s="193">
        <v>1500</v>
      </c>
      <c r="I136" s="194"/>
      <c r="J136" s="195">
        <f t="shared" si="0"/>
        <v>0</v>
      </c>
      <c r="K136" s="191" t="s">
        <v>1</v>
      </c>
      <c r="L136" s="40"/>
      <c r="M136" s="196" t="s">
        <v>1</v>
      </c>
      <c r="N136" s="197" t="s">
        <v>43</v>
      </c>
      <c r="O136" s="72"/>
      <c r="P136" s="198">
        <f t="shared" si="1"/>
        <v>0</v>
      </c>
      <c r="Q136" s="198">
        <v>0</v>
      </c>
      <c r="R136" s="198">
        <f t="shared" si="2"/>
        <v>0</v>
      </c>
      <c r="S136" s="198">
        <v>0</v>
      </c>
      <c r="T136" s="199">
        <f t="shared" si="3"/>
        <v>0</v>
      </c>
      <c r="U136" s="35"/>
      <c r="V136" s="35"/>
      <c r="W136" s="35"/>
      <c r="X136" s="35"/>
      <c r="Y136" s="35"/>
      <c r="Z136" s="35"/>
      <c r="AA136" s="35"/>
      <c r="AB136" s="35"/>
      <c r="AC136" s="35"/>
      <c r="AD136" s="35"/>
      <c r="AE136" s="35"/>
      <c r="AR136" s="200" t="s">
        <v>299</v>
      </c>
      <c r="AT136" s="200" t="s">
        <v>294</v>
      </c>
      <c r="AU136" s="200" t="s">
        <v>85</v>
      </c>
      <c r="AY136" s="18" t="s">
        <v>292</v>
      </c>
      <c r="BE136" s="201">
        <f t="shared" si="4"/>
        <v>0</v>
      </c>
      <c r="BF136" s="201">
        <f t="shared" si="5"/>
        <v>0</v>
      </c>
      <c r="BG136" s="201">
        <f t="shared" si="6"/>
        <v>0</v>
      </c>
      <c r="BH136" s="201">
        <f t="shared" si="7"/>
        <v>0</v>
      </c>
      <c r="BI136" s="201">
        <f t="shared" si="8"/>
        <v>0</v>
      </c>
      <c r="BJ136" s="18" t="s">
        <v>120</v>
      </c>
      <c r="BK136" s="201">
        <f t="shared" si="9"/>
        <v>0</v>
      </c>
      <c r="BL136" s="18" t="s">
        <v>299</v>
      </c>
      <c r="BM136" s="200" t="s">
        <v>503</v>
      </c>
    </row>
    <row r="137" spans="1:65" s="2" customFormat="1" ht="16.5" customHeight="1">
      <c r="A137" s="35"/>
      <c r="B137" s="36"/>
      <c r="C137" s="189" t="s">
        <v>415</v>
      </c>
      <c r="D137" s="189" t="s">
        <v>294</v>
      </c>
      <c r="E137" s="190" t="s">
        <v>4247</v>
      </c>
      <c r="F137" s="191" t="s">
        <v>4248</v>
      </c>
      <c r="G137" s="192" t="s">
        <v>2985</v>
      </c>
      <c r="H137" s="193">
        <v>1</v>
      </c>
      <c r="I137" s="194"/>
      <c r="J137" s="195">
        <f t="shared" si="0"/>
        <v>0</v>
      </c>
      <c r="K137" s="191" t="s">
        <v>1</v>
      </c>
      <c r="L137" s="40"/>
      <c r="M137" s="196" t="s">
        <v>1</v>
      </c>
      <c r="N137" s="197" t="s">
        <v>43</v>
      </c>
      <c r="O137" s="72"/>
      <c r="P137" s="198">
        <f t="shared" si="1"/>
        <v>0</v>
      </c>
      <c r="Q137" s="198">
        <v>0</v>
      </c>
      <c r="R137" s="198">
        <f t="shared" si="2"/>
        <v>0</v>
      </c>
      <c r="S137" s="198">
        <v>0</v>
      </c>
      <c r="T137" s="199">
        <f t="shared" si="3"/>
        <v>0</v>
      </c>
      <c r="U137" s="35"/>
      <c r="V137" s="35"/>
      <c r="W137" s="35"/>
      <c r="X137" s="35"/>
      <c r="Y137" s="35"/>
      <c r="Z137" s="35"/>
      <c r="AA137" s="35"/>
      <c r="AB137" s="35"/>
      <c r="AC137" s="35"/>
      <c r="AD137" s="35"/>
      <c r="AE137" s="35"/>
      <c r="AR137" s="200" t="s">
        <v>299</v>
      </c>
      <c r="AT137" s="200" t="s">
        <v>294</v>
      </c>
      <c r="AU137" s="200" t="s">
        <v>85</v>
      </c>
      <c r="AY137" s="18" t="s">
        <v>292</v>
      </c>
      <c r="BE137" s="201">
        <f t="shared" si="4"/>
        <v>0</v>
      </c>
      <c r="BF137" s="201">
        <f t="shared" si="5"/>
        <v>0</v>
      </c>
      <c r="BG137" s="201">
        <f t="shared" si="6"/>
        <v>0</v>
      </c>
      <c r="BH137" s="201">
        <f t="shared" si="7"/>
        <v>0</v>
      </c>
      <c r="BI137" s="201">
        <f t="shared" si="8"/>
        <v>0</v>
      </c>
      <c r="BJ137" s="18" t="s">
        <v>120</v>
      </c>
      <c r="BK137" s="201">
        <f t="shared" si="9"/>
        <v>0</v>
      </c>
      <c r="BL137" s="18" t="s">
        <v>299</v>
      </c>
      <c r="BM137" s="200" t="s">
        <v>523</v>
      </c>
    </row>
    <row r="138" spans="1:65" s="2" customFormat="1" ht="16.5" customHeight="1">
      <c r="A138" s="35"/>
      <c r="B138" s="36"/>
      <c r="C138" s="189" t="s">
        <v>8</v>
      </c>
      <c r="D138" s="189" t="s">
        <v>294</v>
      </c>
      <c r="E138" s="190" t="s">
        <v>4249</v>
      </c>
      <c r="F138" s="191" t="s">
        <v>4250</v>
      </c>
      <c r="G138" s="192" t="s">
        <v>3216</v>
      </c>
      <c r="H138" s="193">
        <v>50</v>
      </c>
      <c r="I138" s="194"/>
      <c r="J138" s="195">
        <f t="shared" si="0"/>
        <v>0</v>
      </c>
      <c r="K138" s="191" t="s">
        <v>1</v>
      </c>
      <c r="L138" s="40"/>
      <c r="M138" s="196" t="s">
        <v>1</v>
      </c>
      <c r="N138" s="197" t="s">
        <v>43</v>
      </c>
      <c r="O138" s="72"/>
      <c r="P138" s="198">
        <f t="shared" si="1"/>
        <v>0</v>
      </c>
      <c r="Q138" s="198">
        <v>0</v>
      </c>
      <c r="R138" s="198">
        <f t="shared" si="2"/>
        <v>0</v>
      </c>
      <c r="S138" s="198">
        <v>0</v>
      </c>
      <c r="T138" s="199">
        <f t="shared" si="3"/>
        <v>0</v>
      </c>
      <c r="U138" s="35"/>
      <c r="V138" s="35"/>
      <c r="W138" s="35"/>
      <c r="X138" s="35"/>
      <c r="Y138" s="35"/>
      <c r="Z138" s="35"/>
      <c r="AA138" s="35"/>
      <c r="AB138" s="35"/>
      <c r="AC138" s="35"/>
      <c r="AD138" s="35"/>
      <c r="AE138" s="35"/>
      <c r="AR138" s="200" t="s">
        <v>299</v>
      </c>
      <c r="AT138" s="200" t="s">
        <v>294</v>
      </c>
      <c r="AU138" s="200" t="s">
        <v>85</v>
      </c>
      <c r="AY138" s="18" t="s">
        <v>292</v>
      </c>
      <c r="BE138" s="201">
        <f t="shared" si="4"/>
        <v>0</v>
      </c>
      <c r="BF138" s="201">
        <f t="shared" si="5"/>
        <v>0</v>
      </c>
      <c r="BG138" s="201">
        <f t="shared" si="6"/>
        <v>0</v>
      </c>
      <c r="BH138" s="201">
        <f t="shared" si="7"/>
        <v>0</v>
      </c>
      <c r="BI138" s="201">
        <f t="shared" si="8"/>
        <v>0</v>
      </c>
      <c r="BJ138" s="18" t="s">
        <v>120</v>
      </c>
      <c r="BK138" s="201">
        <f t="shared" si="9"/>
        <v>0</v>
      </c>
      <c r="BL138" s="18" t="s">
        <v>299</v>
      </c>
      <c r="BM138" s="200" t="s">
        <v>554</v>
      </c>
    </row>
    <row r="139" spans="1:65" s="2" customFormat="1" ht="16.5" customHeight="1">
      <c r="A139" s="35"/>
      <c r="B139" s="36"/>
      <c r="C139" s="189" t="s">
        <v>438</v>
      </c>
      <c r="D139" s="189" t="s">
        <v>294</v>
      </c>
      <c r="E139" s="190" t="s">
        <v>4251</v>
      </c>
      <c r="F139" s="191" t="s">
        <v>4252</v>
      </c>
      <c r="G139" s="192" t="s">
        <v>2985</v>
      </c>
      <c r="H139" s="193">
        <v>1</v>
      </c>
      <c r="I139" s="194"/>
      <c r="J139" s="195">
        <f t="shared" si="0"/>
        <v>0</v>
      </c>
      <c r="K139" s="191" t="s">
        <v>1</v>
      </c>
      <c r="L139" s="40"/>
      <c r="M139" s="196" t="s">
        <v>1</v>
      </c>
      <c r="N139" s="197" t="s">
        <v>43</v>
      </c>
      <c r="O139" s="72"/>
      <c r="P139" s="198">
        <f t="shared" si="1"/>
        <v>0</v>
      </c>
      <c r="Q139" s="198">
        <v>0</v>
      </c>
      <c r="R139" s="198">
        <f t="shared" si="2"/>
        <v>0</v>
      </c>
      <c r="S139" s="198">
        <v>0</v>
      </c>
      <c r="T139" s="199">
        <f t="shared" si="3"/>
        <v>0</v>
      </c>
      <c r="U139" s="35"/>
      <c r="V139" s="35"/>
      <c r="W139" s="35"/>
      <c r="X139" s="35"/>
      <c r="Y139" s="35"/>
      <c r="Z139" s="35"/>
      <c r="AA139" s="35"/>
      <c r="AB139" s="35"/>
      <c r="AC139" s="35"/>
      <c r="AD139" s="35"/>
      <c r="AE139" s="35"/>
      <c r="AR139" s="200" t="s">
        <v>299</v>
      </c>
      <c r="AT139" s="200" t="s">
        <v>294</v>
      </c>
      <c r="AU139" s="200" t="s">
        <v>85</v>
      </c>
      <c r="AY139" s="18" t="s">
        <v>292</v>
      </c>
      <c r="BE139" s="201">
        <f t="shared" si="4"/>
        <v>0</v>
      </c>
      <c r="BF139" s="201">
        <f t="shared" si="5"/>
        <v>0</v>
      </c>
      <c r="BG139" s="201">
        <f t="shared" si="6"/>
        <v>0</v>
      </c>
      <c r="BH139" s="201">
        <f t="shared" si="7"/>
        <v>0</v>
      </c>
      <c r="BI139" s="201">
        <f t="shared" si="8"/>
        <v>0</v>
      </c>
      <c r="BJ139" s="18" t="s">
        <v>120</v>
      </c>
      <c r="BK139" s="201">
        <f t="shared" si="9"/>
        <v>0</v>
      </c>
      <c r="BL139" s="18" t="s">
        <v>299</v>
      </c>
      <c r="BM139" s="200" t="s">
        <v>573</v>
      </c>
    </row>
    <row r="140" spans="1:65" s="2" customFormat="1" ht="16.5" customHeight="1">
      <c r="A140" s="35"/>
      <c r="B140" s="36"/>
      <c r="C140" s="189" t="s">
        <v>445</v>
      </c>
      <c r="D140" s="189" t="s">
        <v>294</v>
      </c>
      <c r="E140" s="190" t="s">
        <v>4253</v>
      </c>
      <c r="F140" s="191" t="s">
        <v>4254</v>
      </c>
      <c r="G140" s="192" t="s">
        <v>3216</v>
      </c>
      <c r="H140" s="193">
        <v>194</v>
      </c>
      <c r="I140" s="194"/>
      <c r="J140" s="195">
        <f t="shared" si="0"/>
        <v>0</v>
      </c>
      <c r="K140" s="191" t="s">
        <v>1</v>
      </c>
      <c r="L140" s="40"/>
      <c r="M140" s="196" t="s">
        <v>1</v>
      </c>
      <c r="N140" s="197" t="s">
        <v>43</v>
      </c>
      <c r="O140" s="72"/>
      <c r="P140" s="198">
        <f t="shared" si="1"/>
        <v>0</v>
      </c>
      <c r="Q140" s="198">
        <v>0</v>
      </c>
      <c r="R140" s="198">
        <f t="shared" si="2"/>
        <v>0</v>
      </c>
      <c r="S140" s="198">
        <v>0</v>
      </c>
      <c r="T140" s="199">
        <f t="shared" si="3"/>
        <v>0</v>
      </c>
      <c r="U140" s="35"/>
      <c r="V140" s="35"/>
      <c r="W140" s="35"/>
      <c r="X140" s="35"/>
      <c r="Y140" s="35"/>
      <c r="Z140" s="35"/>
      <c r="AA140" s="35"/>
      <c r="AB140" s="35"/>
      <c r="AC140" s="35"/>
      <c r="AD140" s="35"/>
      <c r="AE140" s="35"/>
      <c r="AR140" s="200" t="s">
        <v>299</v>
      </c>
      <c r="AT140" s="200" t="s">
        <v>294</v>
      </c>
      <c r="AU140" s="200" t="s">
        <v>85</v>
      </c>
      <c r="AY140" s="18" t="s">
        <v>292</v>
      </c>
      <c r="BE140" s="201">
        <f t="shared" si="4"/>
        <v>0</v>
      </c>
      <c r="BF140" s="201">
        <f t="shared" si="5"/>
        <v>0</v>
      </c>
      <c r="BG140" s="201">
        <f t="shared" si="6"/>
        <v>0</v>
      </c>
      <c r="BH140" s="201">
        <f t="shared" si="7"/>
        <v>0</v>
      </c>
      <c r="BI140" s="201">
        <f t="shared" si="8"/>
        <v>0</v>
      </c>
      <c r="BJ140" s="18" t="s">
        <v>120</v>
      </c>
      <c r="BK140" s="201">
        <f t="shared" si="9"/>
        <v>0</v>
      </c>
      <c r="BL140" s="18" t="s">
        <v>299</v>
      </c>
      <c r="BM140" s="200" t="s">
        <v>583</v>
      </c>
    </row>
    <row r="141" spans="1:65" s="2" customFormat="1" ht="21.75" customHeight="1">
      <c r="A141" s="35"/>
      <c r="B141" s="36"/>
      <c r="C141" s="189" t="s">
        <v>449</v>
      </c>
      <c r="D141" s="189" t="s">
        <v>294</v>
      </c>
      <c r="E141" s="190" t="s">
        <v>4255</v>
      </c>
      <c r="F141" s="191" t="s">
        <v>4256</v>
      </c>
      <c r="G141" s="192" t="s">
        <v>2985</v>
      </c>
      <c r="H141" s="193">
        <v>1</v>
      </c>
      <c r="I141" s="194"/>
      <c r="J141" s="195">
        <f t="shared" si="0"/>
        <v>0</v>
      </c>
      <c r="K141" s="191" t="s">
        <v>1</v>
      </c>
      <c r="L141" s="40"/>
      <c r="M141" s="196" t="s">
        <v>1</v>
      </c>
      <c r="N141" s="197" t="s">
        <v>43</v>
      </c>
      <c r="O141" s="72"/>
      <c r="P141" s="198">
        <f t="shared" si="1"/>
        <v>0</v>
      </c>
      <c r="Q141" s="198">
        <v>0</v>
      </c>
      <c r="R141" s="198">
        <f t="shared" si="2"/>
        <v>0</v>
      </c>
      <c r="S141" s="198">
        <v>0</v>
      </c>
      <c r="T141" s="199">
        <f t="shared" si="3"/>
        <v>0</v>
      </c>
      <c r="U141" s="35"/>
      <c r="V141" s="35"/>
      <c r="W141" s="35"/>
      <c r="X141" s="35"/>
      <c r="Y141" s="35"/>
      <c r="Z141" s="35"/>
      <c r="AA141" s="35"/>
      <c r="AB141" s="35"/>
      <c r="AC141" s="35"/>
      <c r="AD141" s="35"/>
      <c r="AE141" s="35"/>
      <c r="AR141" s="200" t="s">
        <v>299</v>
      </c>
      <c r="AT141" s="200" t="s">
        <v>294</v>
      </c>
      <c r="AU141" s="200" t="s">
        <v>85</v>
      </c>
      <c r="AY141" s="18" t="s">
        <v>292</v>
      </c>
      <c r="BE141" s="201">
        <f t="shared" si="4"/>
        <v>0</v>
      </c>
      <c r="BF141" s="201">
        <f t="shared" si="5"/>
        <v>0</v>
      </c>
      <c r="BG141" s="201">
        <f t="shared" si="6"/>
        <v>0</v>
      </c>
      <c r="BH141" s="201">
        <f t="shared" si="7"/>
        <v>0</v>
      </c>
      <c r="BI141" s="201">
        <f t="shared" si="8"/>
        <v>0</v>
      </c>
      <c r="BJ141" s="18" t="s">
        <v>120</v>
      </c>
      <c r="BK141" s="201">
        <f t="shared" si="9"/>
        <v>0</v>
      </c>
      <c r="BL141" s="18" t="s">
        <v>299</v>
      </c>
      <c r="BM141" s="200" t="s">
        <v>591</v>
      </c>
    </row>
    <row r="142" spans="1:65" s="2" customFormat="1" ht="16.5" customHeight="1">
      <c r="A142" s="35"/>
      <c r="B142" s="36"/>
      <c r="C142" s="189" t="s">
        <v>454</v>
      </c>
      <c r="D142" s="189" t="s">
        <v>294</v>
      </c>
      <c r="E142" s="190" t="s">
        <v>4257</v>
      </c>
      <c r="F142" s="191" t="s">
        <v>4258</v>
      </c>
      <c r="G142" s="192" t="s">
        <v>407</v>
      </c>
      <c r="H142" s="193">
        <v>100</v>
      </c>
      <c r="I142" s="194"/>
      <c r="J142" s="195">
        <f t="shared" si="0"/>
        <v>0</v>
      </c>
      <c r="K142" s="191" t="s">
        <v>1</v>
      </c>
      <c r="L142" s="40"/>
      <c r="M142" s="196" t="s">
        <v>1</v>
      </c>
      <c r="N142" s="197" t="s">
        <v>43</v>
      </c>
      <c r="O142" s="72"/>
      <c r="P142" s="198">
        <f t="shared" si="1"/>
        <v>0</v>
      </c>
      <c r="Q142" s="198">
        <v>0</v>
      </c>
      <c r="R142" s="198">
        <f t="shared" si="2"/>
        <v>0</v>
      </c>
      <c r="S142" s="198">
        <v>0</v>
      </c>
      <c r="T142" s="199">
        <f t="shared" si="3"/>
        <v>0</v>
      </c>
      <c r="U142" s="35"/>
      <c r="V142" s="35"/>
      <c r="W142" s="35"/>
      <c r="X142" s="35"/>
      <c r="Y142" s="35"/>
      <c r="Z142" s="35"/>
      <c r="AA142" s="35"/>
      <c r="AB142" s="35"/>
      <c r="AC142" s="35"/>
      <c r="AD142" s="35"/>
      <c r="AE142" s="35"/>
      <c r="AR142" s="200" t="s">
        <v>299</v>
      </c>
      <c r="AT142" s="200" t="s">
        <v>294</v>
      </c>
      <c r="AU142" s="200" t="s">
        <v>85</v>
      </c>
      <c r="AY142" s="18" t="s">
        <v>292</v>
      </c>
      <c r="BE142" s="201">
        <f t="shared" si="4"/>
        <v>0</v>
      </c>
      <c r="BF142" s="201">
        <f t="shared" si="5"/>
        <v>0</v>
      </c>
      <c r="BG142" s="201">
        <f t="shared" si="6"/>
        <v>0</v>
      </c>
      <c r="BH142" s="201">
        <f t="shared" si="7"/>
        <v>0</v>
      </c>
      <c r="BI142" s="201">
        <f t="shared" si="8"/>
        <v>0</v>
      </c>
      <c r="BJ142" s="18" t="s">
        <v>120</v>
      </c>
      <c r="BK142" s="201">
        <f t="shared" si="9"/>
        <v>0</v>
      </c>
      <c r="BL142" s="18" t="s">
        <v>299</v>
      </c>
      <c r="BM142" s="200" t="s">
        <v>599</v>
      </c>
    </row>
    <row r="143" spans="1:65" s="2" customFormat="1" ht="16.5" customHeight="1">
      <c r="A143" s="35"/>
      <c r="B143" s="36"/>
      <c r="C143" s="189" t="s">
        <v>459</v>
      </c>
      <c r="D143" s="189" t="s">
        <v>294</v>
      </c>
      <c r="E143" s="190" t="s">
        <v>4259</v>
      </c>
      <c r="F143" s="191" t="s">
        <v>4260</v>
      </c>
      <c r="G143" s="192" t="s">
        <v>3216</v>
      </c>
      <c r="H143" s="193">
        <v>2</v>
      </c>
      <c r="I143" s="194"/>
      <c r="J143" s="195">
        <f t="shared" si="0"/>
        <v>0</v>
      </c>
      <c r="K143" s="191" t="s">
        <v>1</v>
      </c>
      <c r="L143" s="40"/>
      <c r="M143" s="196" t="s">
        <v>1</v>
      </c>
      <c r="N143" s="197" t="s">
        <v>43</v>
      </c>
      <c r="O143" s="72"/>
      <c r="P143" s="198">
        <f t="shared" si="1"/>
        <v>0</v>
      </c>
      <c r="Q143" s="198">
        <v>0</v>
      </c>
      <c r="R143" s="198">
        <f t="shared" si="2"/>
        <v>0</v>
      </c>
      <c r="S143" s="198">
        <v>0</v>
      </c>
      <c r="T143" s="199">
        <f t="shared" si="3"/>
        <v>0</v>
      </c>
      <c r="U143" s="35"/>
      <c r="V143" s="35"/>
      <c r="W143" s="35"/>
      <c r="X143" s="35"/>
      <c r="Y143" s="35"/>
      <c r="Z143" s="35"/>
      <c r="AA143" s="35"/>
      <c r="AB143" s="35"/>
      <c r="AC143" s="35"/>
      <c r="AD143" s="35"/>
      <c r="AE143" s="35"/>
      <c r="AR143" s="200" t="s">
        <v>299</v>
      </c>
      <c r="AT143" s="200" t="s">
        <v>294</v>
      </c>
      <c r="AU143" s="200" t="s">
        <v>85</v>
      </c>
      <c r="AY143" s="18" t="s">
        <v>292</v>
      </c>
      <c r="BE143" s="201">
        <f t="shared" si="4"/>
        <v>0</v>
      </c>
      <c r="BF143" s="201">
        <f t="shared" si="5"/>
        <v>0</v>
      </c>
      <c r="BG143" s="201">
        <f t="shared" si="6"/>
        <v>0</v>
      </c>
      <c r="BH143" s="201">
        <f t="shared" si="7"/>
        <v>0</v>
      </c>
      <c r="BI143" s="201">
        <f t="shared" si="8"/>
        <v>0</v>
      </c>
      <c r="BJ143" s="18" t="s">
        <v>120</v>
      </c>
      <c r="BK143" s="201">
        <f t="shared" si="9"/>
        <v>0</v>
      </c>
      <c r="BL143" s="18" t="s">
        <v>299</v>
      </c>
      <c r="BM143" s="200" t="s">
        <v>607</v>
      </c>
    </row>
    <row r="144" spans="1:65" s="2" customFormat="1" ht="16.5" customHeight="1">
      <c r="A144" s="35"/>
      <c r="B144" s="36"/>
      <c r="C144" s="189" t="s">
        <v>7</v>
      </c>
      <c r="D144" s="189" t="s">
        <v>294</v>
      </c>
      <c r="E144" s="190" t="s">
        <v>4261</v>
      </c>
      <c r="F144" s="191" t="s">
        <v>4262</v>
      </c>
      <c r="G144" s="192" t="s">
        <v>3216</v>
      </c>
      <c r="H144" s="193">
        <v>16</v>
      </c>
      <c r="I144" s="194"/>
      <c r="J144" s="195">
        <f t="shared" si="0"/>
        <v>0</v>
      </c>
      <c r="K144" s="191" t="s">
        <v>1</v>
      </c>
      <c r="L144" s="40"/>
      <c r="M144" s="196" t="s">
        <v>1</v>
      </c>
      <c r="N144" s="197" t="s">
        <v>43</v>
      </c>
      <c r="O144" s="72"/>
      <c r="P144" s="198">
        <f t="shared" si="1"/>
        <v>0</v>
      </c>
      <c r="Q144" s="198">
        <v>0</v>
      </c>
      <c r="R144" s="198">
        <f t="shared" si="2"/>
        <v>0</v>
      </c>
      <c r="S144" s="198">
        <v>0</v>
      </c>
      <c r="T144" s="199">
        <f t="shared" si="3"/>
        <v>0</v>
      </c>
      <c r="U144" s="35"/>
      <c r="V144" s="35"/>
      <c r="W144" s="35"/>
      <c r="X144" s="35"/>
      <c r="Y144" s="35"/>
      <c r="Z144" s="35"/>
      <c r="AA144" s="35"/>
      <c r="AB144" s="35"/>
      <c r="AC144" s="35"/>
      <c r="AD144" s="35"/>
      <c r="AE144" s="35"/>
      <c r="AR144" s="200" t="s">
        <v>299</v>
      </c>
      <c r="AT144" s="200" t="s">
        <v>294</v>
      </c>
      <c r="AU144" s="200" t="s">
        <v>85</v>
      </c>
      <c r="AY144" s="18" t="s">
        <v>292</v>
      </c>
      <c r="BE144" s="201">
        <f t="shared" si="4"/>
        <v>0</v>
      </c>
      <c r="BF144" s="201">
        <f t="shared" si="5"/>
        <v>0</v>
      </c>
      <c r="BG144" s="201">
        <f t="shared" si="6"/>
        <v>0</v>
      </c>
      <c r="BH144" s="201">
        <f t="shared" si="7"/>
        <v>0</v>
      </c>
      <c r="BI144" s="201">
        <f t="shared" si="8"/>
        <v>0</v>
      </c>
      <c r="BJ144" s="18" t="s">
        <v>120</v>
      </c>
      <c r="BK144" s="201">
        <f t="shared" si="9"/>
        <v>0</v>
      </c>
      <c r="BL144" s="18" t="s">
        <v>299</v>
      </c>
      <c r="BM144" s="200" t="s">
        <v>615</v>
      </c>
    </row>
    <row r="145" spans="1:65" s="2" customFormat="1" ht="16.5" customHeight="1">
      <c r="A145" s="35"/>
      <c r="B145" s="36"/>
      <c r="C145" s="189" t="s">
        <v>485</v>
      </c>
      <c r="D145" s="189" t="s">
        <v>294</v>
      </c>
      <c r="E145" s="190" t="s">
        <v>4263</v>
      </c>
      <c r="F145" s="191" t="s">
        <v>4264</v>
      </c>
      <c r="G145" s="192" t="s">
        <v>3216</v>
      </c>
      <c r="H145" s="193">
        <v>8</v>
      </c>
      <c r="I145" s="194"/>
      <c r="J145" s="195">
        <f t="shared" si="0"/>
        <v>0</v>
      </c>
      <c r="K145" s="191" t="s">
        <v>1</v>
      </c>
      <c r="L145" s="40"/>
      <c r="M145" s="196" t="s">
        <v>1</v>
      </c>
      <c r="N145" s="197" t="s">
        <v>43</v>
      </c>
      <c r="O145" s="72"/>
      <c r="P145" s="198">
        <f t="shared" si="1"/>
        <v>0</v>
      </c>
      <c r="Q145" s="198">
        <v>0</v>
      </c>
      <c r="R145" s="198">
        <f t="shared" si="2"/>
        <v>0</v>
      </c>
      <c r="S145" s="198">
        <v>0</v>
      </c>
      <c r="T145" s="199">
        <f t="shared" si="3"/>
        <v>0</v>
      </c>
      <c r="U145" s="35"/>
      <c r="V145" s="35"/>
      <c r="W145" s="35"/>
      <c r="X145" s="35"/>
      <c r="Y145" s="35"/>
      <c r="Z145" s="35"/>
      <c r="AA145" s="35"/>
      <c r="AB145" s="35"/>
      <c r="AC145" s="35"/>
      <c r="AD145" s="35"/>
      <c r="AE145" s="35"/>
      <c r="AR145" s="200" t="s">
        <v>299</v>
      </c>
      <c r="AT145" s="200" t="s">
        <v>294</v>
      </c>
      <c r="AU145" s="200" t="s">
        <v>85</v>
      </c>
      <c r="AY145" s="18" t="s">
        <v>292</v>
      </c>
      <c r="BE145" s="201">
        <f t="shared" si="4"/>
        <v>0</v>
      </c>
      <c r="BF145" s="201">
        <f t="shared" si="5"/>
        <v>0</v>
      </c>
      <c r="BG145" s="201">
        <f t="shared" si="6"/>
        <v>0</v>
      </c>
      <c r="BH145" s="201">
        <f t="shared" si="7"/>
        <v>0</v>
      </c>
      <c r="BI145" s="201">
        <f t="shared" si="8"/>
        <v>0</v>
      </c>
      <c r="BJ145" s="18" t="s">
        <v>120</v>
      </c>
      <c r="BK145" s="201">
        <f t="shared" si="9"/>
        <v>0</v>
      </c>
      <c r="BL145" s="18" t="s">
        <v>299</v>
      </c>
      <c r="BM145" s="200" t="s">
        <v>625</v>
      </c>
    </row>
    <row r="146" spans="1:65" s="2" customFormat="1" ht="16.5" customHeight="1">
      <c r="A146" s="35"/>
      <c r="B146" s="36"/>
      <c r="C146" s="189" t="s">
        <v>489</v>
      </c>
      <c r="D146" s="189" t="s">
        <v>294</v>
      </c>
      <c r="E146" s="190" t="s">
        <v>4265</v>
      </c>
      <c r="F146" s="191" t="s">
        <v>4266</v>
      </c>
      <c r="G146" s="192" t="s">
        <v>3216</v>
      </c>
      <c r="H146" s="193">
        <v>16</v>
      </c>
      <c r="I146" s="194"/>
      <c r="J146" s="195">
        <f t="shared" si="0"/>
        <v>0</v>
      </c>
      <c r="K146" s="191" t="s">
        <v>1</v>
      </c>
      <c r="L146" s="40"/>
      <c r="M146" s="196" t="s">
        <v>1</v>
      </c>
      <c r="N146" s="197" t="s">
        <v>43</v>
      </c>
      <c r="O146" s="72"/>
      <c r="P146" s="198">
        <f t="shared" si="1"/>
        <v>0</v>
      </c>
      <c r="Q146" s="198">
        <v>0</v>
      </c>
      <c r="R146" s="198">
        <f t="shared" si="2"/>
        <v>0</v>
      </c>
      <c r="S146" s="198">
        <v>0</v>
      </c>
      <c r="T146" s="199">
        <f t="shared" si="3"/>
        <v>0</v>
      </c>
      <c r="U146" s="35"/>
      <c r="V146" s="35"/>
      <c r="W146" s="35"/>
      <c r="X146" s="35"/>
      <c r="Y146" s="35"/>
      <c r="Z146" s="35"/>
      <c r="AA146" s="35"/>
      <c r="AB146" s="35"/>
      <c r="AC146" s="35"/>
      <c r="AD146" s="35"/>
      <c r="AE146" s="35"/>
      <c r="AR146" s="200" t="s">
        <v>299</v>
      </c>
      <c r="AT146" s="200" t="s">
        <v>294</v>
      </c>
      <c r="AU146" s="200" t="s">
        <v>85</v>
      </c>
      <c r="AY146" s="18" t="s">
        <v>292</v>
      </c>
      <c r="BE146" s="201">
        <f t="shared" si="4"/>
        <v>0</v>
      </c>
      <c r="BF146" s="201">
        <f t="shared" si="5"/>
        <v>0</v>
      </c>
      <c r="BG146" s="201">
        <f t="shared" si="6"/>
        <v>0</v>
      </c>
      <c r="BH146" s="201">
        <f t="shared" si="7"/>
        <v>0</v>
      </c>
      <c r="BI146" s="201">
        <f t="shared" si="8"/>
        <v>0</v>
      </c>
      <c r="BJ146" s="18" t="s">
        <v>120</v>
      </c>
      <c r="BK146" s="201">
        <f t="shared" si="9"/>
        <v>0</v>
      </c>
      <c r="BL146" s="18" t="s">
        <v>299</v>
      </c>
      <c r="BM146" s="200" t="s">
        <v>639</v>
      </c>
    </row>
    <row r="147" spans="1:65" s="2" customFormat="1" ht="16.5" customHeight="1">
      <c r="A147" s="35"/>
      <c r="B147" s="36"/>
      <c r="C147" s="189" t="s">
        <v>494</v>
      </c>
      <c r="D147" s="189" t="s">
        <v>294</v>
      </c>
      <c r="E147" s="190" t="s">
        <v>4267</v>
      </c>
      <c r="F147" s="191" t="s">
        <v>4268</v>
      </c>
      <c r="G147" s="192" t="s">
        <v>3216</v>
      </c>
      <c r="H147" s="193">
        <v>2</v>
      </c>
      <c r="I147" s="194"/>
      <c r="J147" s="195">
        <f t="shared" si="0"/>
        <v>0</v>
      </c>
      <c r="K147" s="191" t="s">
        <v>1</v>
      </c>
      <c r="L147" s="40"/>
      <c r="M147" s="196" t="s">
        <v>1</v>
      </c>
      <c r="N147" s="197" t="s">
        <v>43</v>
      </c>
      <c r="O147" s="72"/>
      <c r="P147" s="198">
        <f t="shared" si="1"/>
        <v>0</v>
      </c>
      <c r="Q147" s="198">
        <v>0</v>
      </c>
      <c r="R147" s="198">
        <f t="shared" si="2"/>
        <v>0</v>
      </c>
      <c r="S147" s="198">
        <v>0</v>
      </c>
      <c r="T147" s="199">
        <f t="shared" si="3"/>
        <v>0</v>
      </c>
      <c r="U147" s="35"/>
      <c r="V147" s="35"/>
      <c r="W147" s="35"/>
      <c r="X147" s="35"/>
      <c r="Y147" s="35"/>
      <c r="Z147" s="35"/>
      <c r="AA147" s="35"/>
      <c r="AB147" s="35"/>
      <c r="AC147" s="35"/>
      <c r="AD147" s="35"/>
      <c r="AE147" s="35"/>
      <c r="AR147" s="200" t="s">
        <v>299</v>
      </c>
      <c r="AT147" s="200" t="s">
        <v>294</v>
      </c>
      <c r="AU147" s="200" t="s">
        <v>85</v>
      </c>
      <c r="AY147" s="18" t="s">
        <v>292</v>
      </c>
      <c r="BE147" s="201">
        <f t="shared" si="4"/>
        <v>0</v>
      </c>
      <c r="BF147" s="201">
        <f t="shared" si="5"/>
        <v>0</v>
      </c>
      <c r="BG147" s="201">
        <f t="shared" si="6"/>
        <v>0</v>
      </c>
      <c r="BH147" s="201">
        <f t="shared" si="7"/>
        <v>0</v>
      </c>
      <c r="BI147" s="201">
        <f t="shared" si="8"/>
        <v>0</v>
      </c>
      <c r="BJ147" s="18" t="s">
        <v>120</v>
      </c>
      <c r="BK147" s="201">
        <f t="shared" si="9"/>
        <v>0</v>
      </c>
      <c r="BL147" s="18" t="s">
        <v>299</v>
      </c>
      <c r="BM147" s="200" t="s">
        <v>670</v>
      </c>
    </row>
    <row r="148" spans="1:65" s="2" customFormat="1" ht="16.5" customHeight="1">
      <c r="A148" s="35"/>
      <c r="B148" s="36"/>
      <c r="C148" s="189" t="s">
        <v>498</v>
      </c>
      <c r="D148" s="189" t="s">
        <v>294</v>
      </c>
      <c r="E148" s="190" t="s">
        <v>4269</v>
      </c>
      <c r="F148" s="191" t="s">
        <v>4270</v>
      </c>
      <c r="G148" s="192" t="s">
        <v>2985</v>
      </c>
      <c r="H148" s="193">
        <v>1</v>
      </c>
      <c r="I148" s="194"/>
      <c r="J148" s="195">
        <f t="shared" si="0"/>
        <v>0</v>
      </c>
      <c r="K148" s="191" t="s">
        <v>1</v>
      </c>
      <c r="L148" s="40"/>
      <c r="M148" s="196" t="s">
        <v>1</v>
      </c>
      <c r="N148" s="197" t="s">
        <v>43</v>
      </c>
      <c r="O148" s="72"/>
      <c r="P148" s="198">
        <f t="shared" si="1"/>
        <v>0</v>
      </c>
      <c r="Q148" s="198">
        <v>0</v>
      </c>
      <c r="R148" s="198">
        <f t="shared" si="2"/>
        <v>0</v>
      </c>
      <c r="S148" s="198">
        <v>0</v>
      </c>
      <c r="T148" s="199">
        <f t="shared" si="3"/>
        <v>0</v>
      </c>
      <c r="U148" s="35"/>
      <c r="V148" s="35"/>
      <c r="W148" s="35"/>
      <c r="X148" s="35"/>
      <c r="Y148" s="35"/>
      <c r="Z148" s="35"/>
      <c r="AA148" s="35"/>
      <c r="AB148" s="35"/>
      <c r="AC148" s="35"/>
      <c r="AD148" s="35"/>
      <c r="AE148" s="35"/>
      <c r="AR148" s="200" t="s">
        <v>299</v>
      </c>
      <c r="AT148" s="200" t="s">
        <v>294</v>
      </c>
      <c r="AU148" s="200" t="s">
        <v>85</v>
      </c>
      <c r="AY148" s="18" t="s">
        <v>292</v>
      </c>
      <c r="BE148" s="201">
        <f t="shared" si="4"/>
        <v>0</v>
      </c>
      <c r="BF148" s="201">
        <f t="shared" si="5"/>
        <v>0</v>
      </c>
      <c r="BG148" s="201">
        <f t="shared" si="6"/>
        <v>0</v>
      </c>
      <c r="BH148" s="201">
        <f t="shared" si="7"/>
        <v>0</v>
      </c>
      <c r="BI148" s="201">
        <f t="shared" si="8"/>
        <v>0</v>
      </c>
      <c r="BJ148" s="18" t="s">
        <v>120</v>
      </c>
      <c r="BK148" s="201">
        <f t="shared" si="9"/>
        <v>0</v>
      </c>
      <c r="BL148" s="18" t="s">
        <v>299</v>
      </c>
      <c r="BM148" s="200" t="s">
        <v>693</v>
      </c>
    </row>
    <row r="149" spans="1:65" s="12" customFormat="1" ht="25.9" customHeight="1">
      <c r="B149" s="173"/>
      <c r="C149" s="174"/>
      <c r="D149" s="175" t="s">
        <v>76</v>
      </c>
      <c r="E149" s="176" t="s">
        <v>3783</v>
      </c>
      <c r="F149" s="176" t="s">
        <v>4271</v>
      </c>
      <c r="G149" s="174"/>
      <c r="H149" s="174"/>
      <c r="I149" s="177"/>
      <c r="J149" s="178">
        <f>BK149</f>
        <v>0</v>
      </c>
      <c r="K149" s="174"/>
      <c r="L149" s="179"/>
      <c r="M149" s="180"/>
      <c r="N149" s="181"/>
      <c r="O149" s="181"/>
      <c r="P149" s="182">
        <f>SUM(P150:P169)</f>
        <v>0</v>
      </c>
      <c r="Q149" s="181"/>
      <c r="R149" s="182">
        <f>SUM(R150:R169)</f>
        <v>0</v>
      </c>
      <c r="S149" s="181"/>
      <c r="T149" s="183">
        <f>SUM(T150:T169)</f>
        <v>0</v>
      </c>
      <c r="AR149" s="184" t="s">
        <v>85</v>
      </c>
      <c r="AT149" s="185" t="s">
        <v>76</v>
      </c>
      <c r="AU149" s="185" t="s">
        <v>77</v>
      </c>
      <c r="AY149" s="184" t="s">
        <v>292</v>
      </c>
      <c r="BK149" s="186">
        <f>SUM(BK150:BK169)</f>
        <v>0</v>
      </c>
    </row>
    <row r="150" spans="1:65" s="2" customFormat="1" ht="24.2" customHeight="1">
      <c r="A150" s="35"/>
      <c r="B150" s="36"/>
      <c r="C150" s="189" t="s">
        <v>503</v>
      </c>
      <c r="D150" s="189" t="s">
        <v>294</v>
      </c>
      <c r="E150" s="190" t="s">
        <v>4272</v>
      </c>
      <c r="F150" s="191" t="s">
        <v>4273</v>
      </c>
      <c r="G150" s="192" t="s">
        <v>2985</v>
      </c>
      <c r="H150" s="193">
        <v>1</v>
      </c>
      <c r="I150" s="194"/>
      <c r="J150" s="195">
        <f t="shared" ref="J150:J169" si="10">ROUND(I150*H150,2)</f>
        <v>0</v>
      </c>
      <c r="K150" s="191" t="s">
        <v>1</v>
      </c>
      <c r="L150" s="40"/>
      <c r="M150" s="196" t="s">
        <v>1</v>
      </c>
      <c r="N150" s="197" t="s">
        <v>43</v>
      </c>
      <c r="O150" s="72"/>
      <c r="P150" s="198">
        <f t="shared" ref="P150:P169" si="11">O150*H150</f>
        <v>0</v>
      </c>
      <c r="Q150" s="198">
        <v>0</v>
      </c>
      <c r="R150" s="198">
        <f t="shared" ref="R150:R169" si="12">Q150*H150</f>
        <v>0</v>
      </c>
      <c r="S150" s="198">
        <v>0</v>
      </c>
      <c r="T150" s="199">
        <f t="shared" ref="T150:T169" si="13">S150*H150</f>
        <v>0</v>
      </c>
      <c r="U150" s="35"/>
      <c r="V150" s="35"/>
      <c r="W150" s="35"/>
      <c r="X150" s="35"/>
      <c r="Y150" s="35"/>
      <c r="Z150" s="35"/>
      <c r="AA150" s="35"/>
      <c r="AB150" s="35"/>
      <c r="AC150" s="35"/>
      <c r="AD150" s="35"/>
      <c r="AE150" s="35"/>
      <c r="AR150" s="200" t="s">
        <v>299</v>
      </c>
      <c r="AT150" s="200" t="s">
        <v>294</v>
      </c>
      <c r="AU150" s="200" t="s">
        <v>85</v>
      </c>
      <c r="AY150" s="18" t="s">
        <v>292</v>
      </c>
      <c r="BE150" s="201">
        <f t="shared" ref="BE150:BE169" si="14">IF(N150="základní",J150,0)</f>
        <v>0</v>
      </c>
      <c r="BF150" s="201">
        <f t="shared" ref="BF150:BF169" si="15">IF(N150="snížená",J150,0)</f>
        <v>0</v>
      </c>
      <c r="BG150" s="201">
        <f t="shared" ref="BG150:BG169" si="16">IF(N150="zákl. přenesená",J150,0)</f>
        <v>0</v>
      </c>
      <c r="BH150" s="201">
        <f t="shared" ref="BH150:BH169" si="17">IF(N150="sníž. přenesená",J150,0)</f>
        <v>0</v>
      </c>
      <c r="BI150" s="201">
        <f t="shared" ref="BI150:BI169" si="18">IF(N150="nulová",J150,0)</f>
        <v>0</v>
      </c>
      <c r="BJ150" s="18" t="s">
        <v>120</v>
      </c>
      <c r="BK150" s="201">
        <f t="shared" ref="BK150:BK169" si="19">ROUND(I150*H150,2)</f>
        <v>0</v>
      </c>
      <c r="BL150" s="18" t="s">
        <v>299</v>
      </c>
      <c r="BM150" s="200" t="s">
        <v>708</v>
      </c>
    </row>
    <row r="151" spans="1:65" s="2" customFormat="1" ht="16.5" customHeight="1">
      <c r="A151" s="35"/>
      <c r="B151" s="36"/>
      <c r="C151" s="189" t="s">
        <v>517</v>
      </c>
      <c r="D151" s="189" t="s">
        <v>294</v>
      </c>
      <c r="E151" s="190" t="s">
        <v>4274</v>
      </c>
      <c r="F151" s="191" t="s">
        <v>4275</v>
      </c>
      <c r="G151" s="192" t="s">
        <v>3216</v>
      </c>
      <c r="H151" s="193">
        <v>1</v>
      </c>
      <c r="I151" s="194"/>
      <c r="J151" s="195">
        <f t="shared" si="10"/>
        <v>0</v>
      </c>
      <c r="K151" s="191" t="s">
        <v>1</v>
      </c>
      <c r="L151" s="40"/>
      <c r="M151" s="196" t="s">
        <v>1</v>
      </c>
      <c r="N151" s="197" t="s">
        <v>43</v>
      </c>
      <c r="O151" s="72"/>
      <c r="P151" s="198">
        <f t="shared" si="11"/>
        <v>0</v>
      </c>
      <c r="Q151" s="198">
        <v>0</v>
      </c>
      <c r="R151" s="198">
        <f t="shared" si="12"/>
        <v>0</v>
      </c>
      <c r="S151" s="198">
        <v>0</v>
      </c>
      <c r="T151" s="199">
        <f t="shared" si="13"/>
        <v>0</v>
      </c>
      <c r="U151" s="35"/>
      <c r="V151" s="35"/>
      <c r="W151" s="35"/>
      <c r="X151" s="35"/>
      <c r="Y151" s="35"/>
      <c r="Z151" s="35"/>
      <c r="AA151" s="35"/>
      <c r="AB151" s="35"/>
      <c r="AC151" s="35"/>
      <c r="AD151" s="35"/>
      <c r="AE151" s="35"/>
      <c r="AR151" s="200" t="s">
        <v>299</v>
      </c>
      <c r="AT151" s="200" t="s">
        <v>294</v>
      </c>
      <c r="AU151" s="200" t="s">
        <v>85</v>
      </c>
      <c r="AY151" s="18" t="s">
        <v>292</v>
      </c>
      <c r="BE151" s="201">
        <f t="shared" si="14"/>
        <v>0</v>
      </c>
      <c r="BF151" s="201">
        <f t="shared" si="15"/>
        <v>0</v>
      </c>
      <c r="BG151" s="201">
        <f t="shared" si="16"/>
        <v>0</v>
      </c>
      <c r="BH151" s="201">
        <f t="shared" si="17"/>
        <v>0</v>
      </c>
      <c r="BI151" s="201">
        <f t="shared" si="18"/>
        <v>0</v>
      </c>
      <c r="BJ151" s="18" t="s">
        <v>120</v>
      </c>
      <c r="BK151" s="201">
        <f t="shared" si="19"/>
        <v>0</v>
      </c>
      <c r="BL151" s="18" t="s">
        <v>299</v>
      </c>
      <c r="BM151" s="200" t="s">
        <v>731</v>
      </c>
    </row>
    <row r="152" spans="1:65" s="2" customFormat="1" ht="16.5" customHeight="1">
      <c r="A152" s="35"/>
      <c r="B152" s="36"/>
      <c r="C152" s="189" t="s">
        <v>523</v>
      </c>
      <c r="D152" s="189" t="s">
        <v>294</v>
      </c>
      <c r="E152" s="190" t="s">
        <v>4276</v>
      </c>
      <c r="F152" s="191" t="s">
        <v>4277</v>
      </c>
      <c r="G152" s="192" t="s">
        <v>3216</v>
      </c>
      <c r="H152" s="193">
        <v>1</v>
      </c>
      <c r="I152" s="194"/>
      <c r="J152" s="195">
        <f t="shared" si="10"/>
        <v>0</v>
      </c>
      <c r="K152" s="191" t="s">
        <v>1</v>
      </c>
      <c r="L152" s="40"/>
      <c r="M152" s="196" t="s">
        <v>1</v>
      </c>
      <c r="N152" s="197" t="s">
        <v>43</v>
      </c>
      <c r="O152" s="72"/>
      <c r="P152" s="198">
        <f t="shared" si="11"/>
        <v>0</v>
      </c>
      <c r="Q152" s="198">
        <v>0</v>
      </c>
      <c r="R152" s="198">
        <f t="shared" si="12"/>
        <v>0</v>
      </c>
      <c r="S152" s="198">
        <v>0</v>
      </c>
      <c r="T152" s="199">
        <f t="shared" si="13"/>
        <v>0</v>
      </c>
      <c r="U152" s="35"/>
      <c r="V152" s="35"/>
      <c r="W152" s="35"/>
      <c r="X152" s="35"/>
      <c r="Y152" s="35"/>
      <c r="Z152" s="35"/>
      <c r="AA152" s="35"/>
      <c r="AB152" s="35"/>
      <c r="AC152" s="35"/>
      <c r="AD152" s="35"/>
      <c r="AE152" s="35"/>
      <c r="AR152" s="200" t="s">
        <v>299</v>
      </c>
      <c r="AT152" s="200" t="s">
        <v>294</v>
      </c>
      <c r="AU152" s="200" t="s">
        <v>85</v>
      </c>
      <c r="AY152" s="18" t="s">
        <v>292</v>
      </c>
      <c r="BE152" s="201">
        <f t="shared" si="14"/>
        <v>0</v>
      </c>
      <c r="BF152" s="201">
        <f t="shared" si="15"/>
        <v>0</v>
      </c>
      <c r="BG152" s="201">
        <f t="shared" si="16"/>
        <v>0</v>
      </c>
      <c r="BH152" s="201">
        <f t="shared" si="17"/>
        <v>0</v>
      </c>
      <c r="BI152" s="201">
        <f t="shared" si="18"/>
        <v>0</v>
      </c>
      <c r="BJ152" s="18" t="s">
        <v>120</v>
      </c>
      <c r="BK152" s="201">
        <f t="shared" si="19"/>
        <v>0</v>
      </c>
      <c r="BL152" s="18" t="s">
        <v>299</v>
      </c>
      <c r="BM152" s="200" t="s">
        <v>751</v>
      </c>
    </row>
    <row r="153" spans="1:65" s="2" customFormat="1" ht="16.5" customHeight="1">
      <c r="A153" s="35"/>
      <c r="B153" s="36"/>
      <c r="C153" s="189" t="s">
        <v>532</v>
      </c>
      <c r="D153" s="189" t="s">
        <v>294</v>
      </c>
      <c r="E153" s="190" t="s">
        <v>4278</v>
      </c>
      <c r="F153" s="191" t="s">
        <v>4279</v>
      </c>
      <c r="G153" s="192" t="s">
        <v>3216</v>
      </c>
      <c r="H153" s="193">
        <v>1</v>
      </c>
      <c r="I153" s="194"/>
      <c r="J153" s="195">
        <f t="shared" si="10"/>
        <v>0</v>
      </c>
      <c r="K153" s="191" t="s">
        <v>1</v>
      </c>
      <c r="L153" s="40"/>
      <c r="M153" s="196" t="s">
        <v>1</v>
      </c>
      <c r="N153" s="197" t="s">
        <v>43</v>
      </c>
      <c r="O153" s="72"/>
      <c r="P153" s="198">
        <f t="shared" si="11"/>
        <v>0</v>
      </c>
      <c r="Q153" s="198">
        <v>0</v>
      </c>
      <c r="R153" s="198">
        <f t="shared" si="12"/>
        <v>0</v>
      </c>
      <c r="S153" s="198">
        <v>0</v>
      </c>
      <c r="T153" s="199">
        <f t="shared" si="13"/>
        <v>0</v>
      </c>
      <c r="U153" s="35"/>
      <c r="V153" s="35"/>
      <c r="W153" s="35"/>
      <c r="X153" s="35"/>
      <c r="Y153" s="35"/>
      <c r="Z153" s="35"/>
      <c r="AA153" s="35"/>
      <c r="AB153" s="35"/>
      <c r="AC153" s="35"/>
      <c r="AD153" s="35"/>
      <c r="AE153" s="35"/>
      <c r="AR153" s="200" t="s">
        <v>299</v>
      </c>
      <c r="AT153" s="200" t="s">
        <v>294</v>
      </c>
      <c r="AU153" s="200" t="s">
        <v>85</v>
      </c>
      <c r="AY153" s="18" t="s">
        <v>292</v>
      </c>
      <c r="BE153" s="201">
        <f t="shared" si="14"/>
        <v>0</v>
      </c>
      <c r="BF153" s="201">
        <f t="shared" si="15"/>
        <v>0</v>
      </c>
      <c r="BG153" s="201">
        <f t="shared" si="16"/>
        <v>0</v>
      </c>
      <c r="BH153" s="201">
        <f t="shared" si="17"/>
        <v>0</v>
      </c>
      <c r="BI153" s="201">
        <f t="shared" si="18"/>
        <v>0</v>
      </c>
      <c r="BJ153" s="18" t="s">
        <v>120</v>
      </c>
      <c r="BK153" s="201">
        <f t="shared" si="19"/>
        <v>0</v>
      </c>
      <c r="BL153" s="18" t="s">
        <v>299</v>
      </c>
      <c r="BM153" s="200" t="s">
        <v>783</v>
      </c>
    </row>
    <row r="154" spans="1:65" s="2" customFormat="1" ht="24.2" customHeight="1">
      <c r="A154" s="35"/>
      <c r="B154" s="36"/>
      <c r="C154" s="189" t="s">
        <v>554</v>
      </c>
      <c r="D154" s="189" t="s">
        <v>294</v>
      </c>
      <c r="E154" s="190" t="s">
        <v>4280</v>
      </c>
      <c r="F154" s="191" t="s">
        <v>4281</v>
      </c>
      <c r="G154" s="192" t="s">
        <v>3216</v>
      </c>
      <c r="H154" s="193">
        <v>3</v>
      </c>
      <c r="I154" s="194"/>
      <c r="J154" s="195">
        <f t="shared" si="10"/>
        <v>0</v>
      </c>
      <c r="K154" s="191" t="s">
        <v>1</v>
      </c>
      <c r="L154" s="40"/>
      <c r="M154" s="196" t="s">
        <v>1</v>
      </c>
      <c r="N154" s="197" t="s">
        <v>43</v>
      </c>
      <c r="O154" s="72"/>
      <c r="P154" s="198">
        <f t="shared" si="11"/>
        <v>0</v>
      </c>
      <c r="Q154" s="198">
        <v>0</v>
      </c>
      <c r="R154" s="198">
        <f t="shared" si="12"/>
        <v>0</v>
      </c>
      <c r="S154" s="198">
        <v>0</v>
      </c>
      <c r="T154" s="199">
        <f t="shared" si="13"/>
        <v>0</v>
      </c>
      <c r="U154" s="35"/>
      <c r="V154" s="35"/>
      <c r="W154" s="35"/>
      <c r="X154" s="35"/>
      <c r="Y154" s="35"/>
      <c r="Z154" s="35"/>
      <c r="AA154" s="35"/>
      <c r="AB154" s="35"/>
      <c r="AC154" s="35"/>
      <c r="AD154" s="35"/>
      <c r="AE154" s="35"/>
      <c r="AR154" s="200" t="s">
        <v>299</v>
      </c>
      <c r="AT154" s="200" t="s">
        <v>294</v>
      </c>
      <c r="AU154" s="200" t="s">
        <v>85</v>
      </c>
      <c r="AY154" s="18" t="s">
        <v>292</v>
      </c>
      <c r="BE154" s="201">
        <f t="shared" si="14"/>
        <v>0</v>
      </c>
      <c r="BF154" s="201">
        <f t="shared" si="15"/>
        <v>0</v>
      </c>
      <c r="BG154" s="201">
        <f t="shared" si="16"/>
        <v>0</v>
      </c>
      <c r="BH154" s="201">
        <f t="shared" si="17"/>
        <v>0</v>
      </c>
      <c r="BI154" s="201">
        <f t="shared" si="18"/>
        <v>0</v>
      </c>
      <c r="BJ154" s="18" t="s">
        <v>120</v>
      </c>
      <c r="BK154" s="201">
        <f t="shared" si="19"/>
        <v>0</v>
      </c>
      <c r="BL154" s="18" t="s">
        <v>299</v>
      </c>
      <c r="BM154" s="200" t="s">
        <v>804</v>
      </c>
    </row>
    <row r="155" spans="1:65" s="2" customFormat="1" ht="21.75" customHeight="1">
      <c r="A155" s="35"/>
      <c r="B155" s="36"/>
      <c r="C155" s="189" t="s">
        <v>562</v>
      </c>
      <c r="D155" s="189" t="s">
        <v>294</v>
      </c>
      <c r="E155" s="190" t="s">
        <v>4282</v>
      </c>
      <c r="F155" s="191" t="s">
        <v>4283</v>
      </c>
      <c r="G155" s="192" t="s">
        <v>3216</v>
      </c>
      <c r="H155" s="193">
        <v>50</v>
      </c>
      <c r="I155" s="194"/>
      <c r="J155" s="195">
        <f t="shared" si="10"/>
        <v>0</v>
      </c>
      <c r="K155" s="191" t="s">
        <v>1</v>
      </c>
      <c r="L155" s="40"/>
      <c r="M155" s="196" t="s">
        <v>1</v>
      </c>
      <c r="N155" s="197" t="s">
        <v>43</v>
      </c>
      <c r="O155" s="72"/>
      <c r="P155" s="198">
        <f t="shared" si="11"/>
        <v>0</v>
      </c>
      <c r="Q155" s="198">
        <v>0</v>
      </c>
      <c r="R155" s="198">
        <f t="shared" si="12"/>
        <v>0</v>
      </c>
      <c r="S155" s="198">
        <v>0</v>
      </c>
      <c r="T155" s="199">
        <f t="shared" si="13"/>
        <v>0</v>
      </c>
      <c r="U155" s="35"/>
      <c r="V155" s="35"/>
      <c r="W155" s="35"/>
      <c r="X155" s="35"/>
      <c r="Y155" s="35"/>
      <c r="Z155" s="35"/>
      <c r="AA155" s="35"/>
      <c r="AB155" s="35"/>
      <c r="AC155" s="35"/>
      <c r="AD155" s="35"/>
      <c r="AE155" s="35"/>
      <c r="AR155" s="200" t="s">
        <v>299</v>
      </c>
      <c r="AT155" s="200" t="s">
        <v>294</v>
      </c>
      <c r="AU155" s="200" t="s">
        <v>85</v>
      </c>
      <c r="AY155" s="18" t="s">
        <v>292</v>
      </c>
      <c r="BE155" s="201">
        <f t="shared" si="14"/>
        <v>0</v>
      </c>
      <c r="BF155" s="201">
        <f t="shared" si="15"/>
        <v>0</v>
      </c>
      <c r="BG155" s="201">
        <f t="shared" si="16"/>
        <v>0</v>
      </c>
      <c r="BH155" s="201">
        <f t="shared" si="17"/>
        <v>0</v>
      </c>
      <c r="BI155" s="201">
        <f t="shared" si="18"/>
        <v>0</v>
      </c>
      <c r="BJ155" s="18" t="s">
        <v>120</v>
      </c>
      <c r="BK155" s="201">
        <f t="shared" si="19"/>
        <v>0</v>
      </c>
      <c r="BL155" s="18" t="s">
        <v>299</v>
      </c>
      <c r="BM155" s="200" t="s">
        <v>821</v>
      </c>
    </row>
    <row r="156" spans="1:65" s="2" customFormat="1" ht="21.75" customHeight="1">
      <c r="A156" s="35"/>
      <c r="B156" s="36"/>
      <c r="C156" s="189" t="s">
        <v>573</v>
      </c>
      <c r="D156" s="189" t="s">
        <v>294</v>
      </c>
      <c r="E156" s="190" t="s">
        <v>4284</v>
      </c>
      <c r="F156" s="191" t="s">
        <v>4285</v>
      </c>
      <c r="G156" s="192" t="s">
        <v>3216</v>
      </c>
      <c r="H156" s="193">
        <v>2</v>
      </c>
      <c r="I156" s="194"/>
      <c r="J156" s="195">
        <f t="shared" si="10"/>
        <v>0</v>
      </c>
      <c r="K156" s="191" t="s">
        <v>1</v>
      </c>
      <c r="L156" s="40"/>
      <c r="M156" s="196" t="s">
        <v>1</v>
      </c>
      <c r="N156" s="197" t="s">
        <v>43</v>
      </c>
      <c r="O156" s="72"/>
      <c r="P156" s="198">
        <f t="shared" si="11"/>
        <v>0</v>
      </c>
      <c r="Q156" s="198">
        <v>0</v>
      </c>
      <c r="R156" s="198">
        <f t="shared" si="12"/>
        <v>0</v>
      </c>
      <c r="S156" s="198">
        <v>0</v>
      </c>
      <c r="T156" s="199">
        <f t="shared" si="13"/>
        <v>0</v>
      </c>
      <c r="U156" s="35"/>
      <c r="V156" s="35"/>
      <c r="W156" s="35"/>
      <c r="X156" s="35"/>
      <c r="Y156" s="35"/>
      <c r="Z156" s="35"/>
      <c r="AA156" s="35"/>
      <c r="AB156" s="35"/>
      <c r="AC156" s="35"/>
      <c r="AD156" s="35"/>
      <c r="AE156" s="35"/>
      <c r="AR156" s="200" t="s">
        <v>299</v>
      </c>
      <c r="AT156" s="200" t="s">
        <v>294</v>
      </c>
      <c r="AU156" s="200" t="s">
        <v>85</v>
      </c>
      <c r="AY156" s="18" t="s">
        <v>292</v>
      </c>
      <c r="BE156" s="201">
        <f t="shared" si="14"/>
        <v>0</v>
      </c>
      <c r="BF156" s="201">
        <f t="shared" si="15"/>
        <v>0</v>
      </c>
      <c r="BG156" s="201">
        <f t="shared" si="16"/>
        <v>0</v>
      </c>
      <c r="BH156" s="201">
        <f t="shared" si="17"/>
        <v>0</v>
      </c>
      <c r="BI156" s="201">
        <f t="shared" si="18"/>
        <v>0</v>
      </c>
      <c r="BJ156" s="18" t="s">
        <v>120</v>
      </c>
      <c r="BK156" s="201">
        <f t="shared" si="19"/>
        <v>0</v>
      </c>
      <c r="BL156" s="18" t="s">
        <v>299</v>
      </c>
      <c r="BM156" s="200" t="s">
        <v>829</v>
      </c>
    </row>
    <row r="157" spans="1:65" s="2" customFormat="1" ht="16.5" customHeight="1">
      <c r="A157" s="35"/>
      <c r="B157" s="36"/>
      <c r="C157" s="189" t="s">
        <v>578</v>
      </c>
      <c r="D157" s="189" t="s">
        <v>294</v>
      </c>
      <c r="E157" s="190" t="s">
        <v>4286</v>
      </c>
      <c r="F157" s="191" t="s">
        <v>4287</v>
      </c>
      <c r="G157" s="192" t="s">
        <v>3216</v>
      </c>
      <c r="H157" s="193">
        <v>1</v>
      </c>
      <c r="I157" s="194"/>
      <c r="J157" s="195">
        <f t="shared" si="10"/>
        <v>0</v>
      </c>
      <c r="K157" s="191" t="s">
        <v>1</v>
      </c>
      <c r="L157" s="40"/>
      <c r="M157" s="196" t="s">
        <v>1</v>
      </c>
      <c r="N157" s="197" t="s">
        <v>43</v>
      </c>
      <c r="O157" s="72"/>
      <c r="P157" s="198">
        <f t="shared" si="11"/>
        <v>0</v>
      </c>
      <c r="Q157" s="198">
        <v>0</v>
      </c>
      <c r="R157" s="198">
        <f t="shared" si="12"/>
        <v>0</v>
      </c>
      <c r="S157" s="198">
        <v>0</v>
      </c>
      <c r="T157" s="199">
        <f t="shared" si="13"/>
        <v>0</v>
      </c>
      <c r="U157" s="35"/>
      <c r="V157" s="35"/>
      <c r="W157" s="35"/>
      <c r="X157" s="35"/>
      <c r="Y157" s="35"/>
      <c r="Z157" s="35"/>
      <c r="AA157" s="35"/>
      <c r="AB157" s="35"/>
      <c r="AC157" s="35"/>
      <c r="AD157" s="35"/>
      <c r="AE157" s="35"/>
      <c r="AR157" s="200" t="s">
        <v>299</v>
      </c>
      <c r="AT157" s="200" t="s">
        <v>294</v>
      </c>
      <c r="AU157" s="200" t="s">
        <v>85</v>
      </c>
      <c r="AY157" s="18" t="s">
        <v>292</v>
      </c>
      <c r="BE157" s="201">
        <f t="shared" si="14"/>
        <v>0</v>
      </c>
      <c r="BF157" s="201">
        <f t="shared" si="15"/>
        <v>0</v>
      </c>
      <c r="BG157" s="201">
        <f t="shared" si="16"/>
        <v>0</v>
      </c>
      <c r="BH157" s="201">
        <f t="shared" si="17"/>
        <v>0</v>
      </c>
      <c r="BI157" s="201">
        <f t="shared" si="18"/>
        <v>0</v>
      </c>
      <c r="BJ157" s="18" t="s">
        <v>120</v>
      </c>
      <c r="BK157" s="201">
        <f t="shared" si="19"/>
        <v>0</v>
      </c>
      <c r="BL157" s="18" t="s">
        <v>299</v>
      </c>
      <c r="BM157" s="200" t="s">
        <v>839</v>
      </c>
    </row>
    <row r="158" spans="1:65" s="2" customFormat="1" ht="16.5" customHeight="1">
      <c r="A158" s="35"/>
      <c r="B158" s="36"/>
      <c r="C158" s="189" t="s">
        <v>583</v>
      </c>
      <c r="D158" s="189" t="s">
        <v>294</v>
      </c>
      <c r="E158" s="190" t="s">
        <v>4288</v>
      </c>
      <c r="F158" s="191" t="s">
        <v>4289</v>
      </c>
      <c r="G158" s="192" t="s">
        <v>3216</v>
      </c>
      <c r="H158" s="193">
        <v>1</v>
      </c>
      <c r="I158" s="194"/>
      <c r="J158" s="195">
        <f t="shared" si="10"/>
        <v>0</v>
      </c>
      <c r="K158" s="191" t="s">
        <v>1</v>
      </c>
      <c r="L158" s="40"/>
      <c r="M158" s="196" t="s">
        <v>1</v>
      </c>
      <c r="N158" s="197" t="s">
        <v>43</v>
      </c>
      <c r="O158" s="72"/>
      <c r="P158" s="198">
        <f t="shared" si="11"/>
        <v>0</v>
      </c>
      <c r="Q158" s="198">
        <v>0</v>
      </c>
      <c r="R158" s="198">
        <f t="shared" si="12"/>
        <v>0</v>
      </c>
      <c r="S158" s="198">
        <v>0</v>
      </c>
      <c r="T158" s="199">
        <f t="shared" si="13"/>
        <v>0</v>
      </c>
      <c r="U158" s="35"/>
      <c r="V158" s="35"/>
      <c r="W158" s="35"/>
      <c r="X158" s="35"/>
      <c r="Y158" s="35"/>
      <c r="Z158" s="35"/>
      <c r="AA158" s="35"/>
      <c r="AB158" s="35"/>
      <c r="AC158" s="35"/>
      <c r="AD158" s="35"/>
      <c r="AE158" s="35"/>
      <c r="AR158" s="200" t="s">
        <v>299</v>
      </c>
      <c r="AT158" s="200" t="s">
        <v>294</v>
      </c>
      <c r="AU158" s="200" t="s">
        <v>85</v>
      </c>
      <c r="AY158" s="18" t="s">
        <v>292</v>
      </c>
      <c r="BE158" s="201">
        <f t="shared" si="14"/>
        <v>0</v>
      </c>
      <c r="BF158" s="201">
        <f t="shared" si="15"/>
        <v>0</v>
      </c>
      <c r="BG158" s="201">
        <f t="shared" si="16"/>
        <v>0</v>
      </c>
      <c r="BH158" s="201">
        <f t="shared" si="17"/>
        <v>0</v>
      </c>
      <c r="BI158" s="201">
        <f t="shared" si="18"/>
        <v>0</v>
      </c>
      <c r="BJ158" s="18" t="s">
        <v>120</v>
      </c>
      <c r="BK158" s="201">
        <f t="shared" si="19"/>
        <v>0</v>
      </c>
      <c r="BL158" s="18" t="s">
        <v>299</v>
      </c>
      <c r="BM158" s="200" t="s">
        <v>852</v>
      </c>
    </row>
    <row r="159" spans="1:65" s="2" customFormat="1" ht="16.5" customHeight="1">
      <c r="A159" s="35"/>
      <c r="B159" s="36"/>
      <c r="C159" s="189" t="s">
        <v>587</v>
      </c>
      <c r="D159" s="189" t="s">
        <v>294</v>
      </c>
      <c r="E159" s="190" t="s">
        <v>4290</v>
      </c>
      <c r="F159" s="191" t="s">
        <v>4291</v>
      </c>
      <c r="G159" s="192" t="s">
        <v>3216</v>
      </c>
      <c r="H159" s="193">
        <v>2</v>
      </c>
      <c r="I159" s="194"/>
      <c r="J159" s="195">
        <f t="shared" si="10"/>
        <v>0</v>
      </c>
      <c r="K159" s="191" t="s">
        <v>1</v>
      </c>
      <c r="L159" s="40"/>
      <c r="M159" s="196" t="s">
        <v>1</v>
      </c>
      <c r="N159" s="197" t="s">
        <v>43</v>
      </c>
      <c r="O159" s="72"/>
      <c r="P159" s="198">
        <f t="shared" si="11"/>
        <v>0</v>
      </c>
      <c r="Q159" s="198">
        <v>0</v>
      </c>
      <c r="R159" s="198">
        <f t="shared" si="12"/>
        <v>0</v>
      </c>
      <c r="S159" s="198">
        <v>0</v>
      </c>
      <c r="T159" s="199">
        <f t="shared" si="13"/>
        <v>0</v>
      </c>
      <c r="U159" s="35"/>
      <c r="V159" s="35"/>
      <c r="W159" s="35"/>
      <c r="X159" s="35"/>
      <c r="Y159" s="35"/>
      <c r="Z159" s="35"/>
      <c r="AA159" s="35"/>
      <c r="AB159" s="35"/>
      <c r="AC159" s="35"/>
      <c r="AD159" s="35"/>
      <c r="AE159" s="35"/>
      <c r="AR159" s="200" t="s">
        <v>299</v>
      </c>
      <c r="AT159" s="200" t="s">
        <v>294</v>
      </c>
      <c r="AU159" s="200" t="s">
        <v>85</v>
      </c>
      <c r="AY159" s="18" t="s">
        <v>292</v>
      </c>
      <c r="BE159" s="201">
        <f t="shared" si="14"/>
        <v>0</v>
      </c>
      <c r="BF159" s="201">
        <f t="shared" si="15"/>
        <v>0</v>
      </c>
      <c r="BG159" s="201">
        <f t="shared" si="16"/>
        <v>0</v>
      </c>
      <c r="BH159" s="201">
        <f t="shared" si="17"/>
        <v>0</v>
      </c>
      <c r="BI159" s="201">
        <f t="shared" si="18"/>
        <v>0</v>
      </c>
      <c r="BJ159" s="18" t="s">
        <v>120</v>
      </c>
      <c r="BK159" s="201">
        <f t="shared" si="19"/>
        <v>0</v>
      </c>
      <c r="BL159" s="18" t="s">
        <v>299</v>
      </c>
      <c r="BM159" s="200" t="s">
        <v>866</v>
      </c>
    </row>
    <row r="160" spans="1:65" s="2" customFormat="1" ht="16.5" customHeight="1">
      <c r="A160" s="35"/>
      <c r="B160" s="36"/>
      <c r="C160" s="189" t="s">
        <v>591</v>
      </c>
      <c r="D160" s="189" t="s">
        <v>294</v>
      </c>
      <c r="E160" s="190" t="s">
        <v>4292</v>
      </c>
      <c r="F160" s="191" t="s">
        <v>4293</v>
      </c>
      <c r="G160" s="192" t="s">
        <v>3216</v>
      </c>
      <c r="H160" s="193">
        <v>20</v>
      </c>
      <c r="I160" s="194"/>
      <c r="J160" s="195">
        <f t="shared" si="10"/>
        <v>0</v>
      </c>
      <c r="K160" s="191" t="s">
        <v>1</v>
      </c>
      <c r="L160" s="40"/>
      <c r="M160" s="196" t="s">
        <v>1</v>
      </c>
      <c r="N160" s="197" t="s">
        <v>43</v>
      </c>
      <c r="O160" s="72"/>
      <c r="P160" s="198">
        <f t="shared" si="11"/>
        <v>0</v>
      </c>
      <c r="Q160" s="198">
        <v>0</v>
      </c>
      <c r="R160" s="198">
        <f t="shared" si="12"/>
        <v>0</v>
      </c>
      <c r="S160" s="198">
        <v>0</v>
      </c>
      <c r="T160" s="199">
        <f t="shared" si="13"/>
        <v>0</v>
      </c>
      <c r="U160" s="35"/>
      <c r="V160" s="35"/>
      <c r="W160" s="35"/>
      <c r="X160" s="35"/>
      <c r="Y160" s="35"/>
      <c r="Z160" s="35"/>
      <c r="AA160" s="35"/>
      <c r="AB160" s="35"/>
      <c r="AC160" s="35"/>
      <c r="AD160" s="35"/>
      <c r="AE160" s="35"/>
      <c r="AR160" s="200" t="s">
        <v>299</v>
      </c>
      <c r="AT160" s="200" t="s">
        <v>294</v>
      </c>
      <c r="AU160" s="200" t="s">
        <v>85</v>
      </c>
      <c r="AY160" s="18" t="s">
        <v>292</v>
      </c>
      <c r="BE160" s="201">
        <f t="shared" si="14"/>
        <v>0</v>
      </c>
      <c r="BF160" s="201">
        <f t="shared" si="15"/>
        <v>0</v>
      </c>
      <c r="BG160" s="201">
        <f t="shared" si="16"/>
        <v>0</v>
      </c>
      <c r="BH160" s="201">
        <f t="shared" si="17"/>
        <v>0</v>
      </c>
      <c r="BI160" s="201">
        <f t="shared" si="18"/>
        <v>0</v>
      </c>
      <c r="BJ160" s="18" t="s">
        <v>120</v>
      </c>
      <c r="BK160" s="201">
        <f t="shared" si="19"/>
        <v>0</v>
      </c>
      <c r="BL160" s="18" t="s">
        <v>299</v>
      </c>
      <c r="BM160" s="200" t="s">
        <v>876</v>
      </c>
    </row>
    <row r="161" spans="1:65" s="2" customFormat="1" ht="24.2" customHeight="1">
      <c r="A161" s="35"/>
      <c r="B161" s="36"/>
      <c r="C161" s="189" t="s">
        <v>595</v>
      </c>
      <c r="D161" s="189" t="s">
        <v>294</v>
      </c>
      <c r="E161" s="190" t="s">
        <v>4294</v>
      </c>
      <c r="F161" s="191" t="s">
        <v>4295</v>
      </c>
      <c r="G161" s="192" t="s">
        <v>3216</v>
      </c>
      <c r="H161" s="193">
        <v>49</v>
      </c>
      <c r="I161" s="194"/>
      <c r="J161" s="195">
        <f t="shared" si="10"/>
        <v>0</v>
      </c>
      <c r="K161" s="191" t="s">
        <v>1</v>
      </c>
      <c r="L161" s="40"/>
      <c r="M161" s="196" t="s">
        <v>1</v>
      </c>
      <c r="N161" s="197" t="s">
        <v>43</v>
      </c>
      <c r="O161" s="72"/>
      <c r="P161" s="198">
        <f t="shared" si="11"/>
        <v>0</v>
      </c>
      <c r="Q161" s="198">
        <v>0</v>
      </c>
      <c r="R161" s="198">
        <f t="shared" si="12"/>
        <v>0</v>
      </c>
      <c r="S161" s="198">
        <v>0</v>
      </c>
      <c r="T161" s="199">
        <f t="shared" si="13"/>
        <v>0</v>
      </c>
      <c r="U161" s="35"/>
      <c r="V161" s="35"/>
      <c r="W161" s="35"/>
      <c r="X161" s="35"/>
      <c r="Y161" s="35"/>
      <c r="Z161" s="35"/>
      <c r="AA161" s="35"/>
      <c r="AB161" s="35"/>
      <c r="AC161" s="35"/>
      <c r="AD161" s="35"/>
      <c r="AE161" s="35"/>
      <c r="AR161" s="200" t="s">
        <v>299</v>
      </c>
      <c r="AT161" s="200" t="s">
        <v>294</v>
      </c>
      <c r="AU161" s="200" t="s">
        <v>85</v>
      </c>
      <c r="AY161" s="18" t="s">
        <v>292</v>
      </c>
      <c r="BE161" s="201">
        <f t="shared" si="14"/>
        <v>0</v>
      </c>
      <c r="BF161" s="201">
        <f t="shared" si="15"/>
        <v>0</v>
      </c>
      <c r="BG161" s="201">
        <f t="shared" si="16"/>
        <v>0</v>
      </c>
      <c r="BH161" s="201">
        <f t="shared" si="17"/>
        <v>0</v>
      </c>
      <c r="BI161" s="201">
        <f t="shared" si="18"/>
        <v>0</v>
      </c>
      <c r="BJ161" s="18" t="s">
        <v>120</v>
      </c>
      <c r="BK161" s="201">
        <f t="shared" si="19"/>
        <v>0</v>
      </c>
      <c r="BL161" s="18" t="s">
        <v>299</v>
      </c>
      <c r="BM161" s="200" t="s">
        <v>907</v>
      </c>
    </row>
    <row r="162" spans="1:65" s="2" customFormat="1" ht="16.5" customHeight="1">
      <c r="A162" s="35"/>
      <c r="B162" s="36"/>
      <c r="C162" s="189" t="s">
        <v>599</v>
      </c>
      <c r="D162" s="189" t="s">
        <v>294</v>
      </c>
      <c r="E162" s="190" t="s">
        <v>4296</v>
      </c>
      <c r="F162" s="191" t="s">
        <v>4297</v>
      </c>
      <c r="G162" s="192" t="s">
        <v>407</v>
      </c>
      <c r="H162" s="193">
        <v>1000</v>
      </c>
      <c r="I162" s="194"/>
      <c r="J162" s="195">
        <f t="shared" si="10"/>
        <v>0</v>
      </c>
      <c r="K162" s="191" t="s">
        <v>1</v>
      </c>
      <c r="L162" s="40"/>
      <c r="M162" s="196" t="s">
        <v>1</v>
      </c>
      <c r="N162" s="197" t="s">
        <v>43</v>
      </c>
      <c r="O162" s="72"/>
      <c r="P162" s="198">
        <f t="shared" si="11"/>
        <v>0</v>
      </c>
      <c r="Q162" s="198">
        <v>0</v>
      </c>
      <c r="R162" s="198">
        <f t="shared" si="12"/>
        <v>0</v>
      </c>
      <c r="S162" s="198">
        <v>0</v>
      </c>
      <c r="T162" s="199">
        <f t="shared" si="13"/>
        <v>0</v>
      </c>
      <c r="U162" s="35"/>
      <c r="V162" s="35"/>
      <c r="W162" s="35"/>
      <c r="X162" s="35"/>
      <c r="Y162" s="35"/>
      <c r="Z162" s="35"/>
      <c r="AA162" s="35"/>
      <c r="AB162" s="35"/>
      <c r="AC162" s="35"/>
      <c r="AD162" s="35"/>
      <c r="AE162" s="35"/>
      <c r="AR162" s="200" t="s">
        <v>299</v>
      </c>
      <c r="AT162" s="200" t="s">
        <v>294</v>
      </c>
      <c r="AU162" s="200" t="s">
        <v>85</v>
      </c>
      <c r="AY162" s="18" t="s">
        <v>292</v>
      </c>
      <c r="BE162" s="201">
        <f t="shared" si="14"/>
        <v>0</v>
      </c>
      <c r="BF162" s="201">
        <f t="shared" si="15"/>
        <v>0</v>
      </c>
      <c r="BG162" s="201">
        <f t="shared" si="16"/>
        <v>0</v>
      </c>
      <c r="BH162" s="201">
        <f t="shared" si="17"/>
        <v>0</v>
      </c>
      <c r="BI162" s="201">
        <f t="shared" si="18"/>
        <v>0</v>
      </c>
      <c r="BJ162" s="18" t="s">
        <v>120</v>
      </c>
      <c r="BK162" s="201">
        <f t="shared" si="19"/>
        <v>0</v>
      </c>
      <c r="BL162" s="18" t="s">
        <v>299</v>
      </c>
      <c r="BM162" s="200" t="s">
        <v>914</v>
      </c>
    </row>
    <row r="163" spans="1:65" s="2" customFormat="1" ht="16.5" customHeight="1">
      <c r="A163" s="35"/>
      <c r="B163" s="36"/>
      <c r="C163" s="189" t="s">
        <v>603</v>
      </c>
      <c r="D163" s="189" t="s">
        <v>294</v>
      </c>
      <c r="E163" s="190" t="s">
        <v>4298</v>
      </c>
      <c r="F163" s="191" t="s">
        <v>4299</v>
      </c>
      <c r="G163" s="192" t="s">
        <v>407</v>
      </c>
      <c r="H163" s="193">
        <v>800</v>
      </c>
      <c r="I163" s="194"/>
      <c r="J163" s="195">
        <f t="shared" si="10"/>
        <v>0</v>
      </c>
      <c r="K163" s="191" t="s">
        <v>1</v>
      </c>
      <c r="L163" s="40"/>
      <c r="M163" s="196" t="s">
        <v>1</v>
      </c>
      <c r="N163" s="197" t="s">
        <v>43</v>
      </c>
      <c r="O163" s="72"/>
      <c r="P163" s="198">
        <f t="shared" si="11"/>
        <v>0</v>
      </c>
      <c r="Q163" s="198">
        <v>0</v>
      </c>
      <c r="R163" s="198">
        <f t="shared" si="12"/>
        <v>0</v>
      </c>
      <c r="S163" s="198">
        <v>0</v>
      </c>
      <c r="T163" s="199">
        <f t="shared" si="13"/>
        <v>0</v>
      </c>
      <c r="U163" s="35"/>
      <c r="V163" s="35"/>
      <c r="W163" s="35"/>
      <c r="X163" s="35"/>
      <c r="Y163" s="35"/>
      <c r="Z163" s="35"/>
      <c r="AA163" s="35"/>
      <c r="AB163" s="35"/>
      <c r="AC163" s="35"/>
      <c r="AD163" s="35"/>
      <c r="AE163" s="35"/>
      <c r="AR163" s="200" t="s">
        <v>299</v>
      </c>
      <c r="AT163" s="200" t="s">
        <v>294</v>
      </c>
      <c r="AU163" s="200" t="s">
        <v>85</v>
      </c>
      <c r="AY163" s="18" t="s">
        <v>292</v>
      </c>
      <c r="BE163" s="201">
        <f t="shared" si="14"/>
        <v>0</v>
      </c>
      <c r="BF163" s="201">
        <f t="shared" si="15"/>
        <v>0</v>
      </c>
      <c r="BG163" s="201">
        <f t="shared" si="16"/>
        <v>0</v>
      </c>
      <c r="BH163" s="201">
        <f t="shared" si="17"/>
        <v>0</v>
      </c>
      <c r="BI163" s="201">
        <f t="shared" si="18"/>
        <v>0</v>
      </c>
      <c r="BJ163" s="18" t="s">
        <v>120</v>
      </c>
      <c r="BK163" s="201">
        <f t="shared" si="19"/>
        <v>0</v>
      </c>
      <c r="BL163" s="18" t="s">
        <v>299</v>
      </c>
      <c r="BM163" s="200" t="s">
        <v>923</v>
      </c>
    </row>
    <row r="164" spans="1:65" s="2" customFormat="1" ht="16.5" customHeight="1">
      <c r="A164" s="35"/>
      <c r="B164" s="36"/>
      <c r="C164" s="189" t="s">
        <v>607</v>
      </c>
      <c r="D164" s="189" t="s">
        <v>294</v>
      </c>
      <c r="E164" s="190" t="s">
        <v>4247</v>
      </c>
      <c r="F164" s="191" t="s">
        <v>4248</v>
      </c>
      <c r="G164" s="192" t="s">
        <v>2985</v>
      </c>
      <c r="H164" s="193">
        <v>1</v>
      </c>
      <c r="I164" s="194"/>
      <c r="J164" s="195">
        <f t="shared" si="10"/>
        <v>0</v>
      </c>
      <c r="K164" s="191" t="s">
        <v>1</v>
      </c>
      <c r="L164" s="40"/>
      <c r="M164" s="196" t="s">
        <v>1</v>
      </c>
      <c r="N164" s="197" t="s">
        <v>43</v>
      </c>
      <c r="O164" s="72"/>
      <c r="P164" s="198">
        <f t="shared" si="11"/>
        <v>0</v>
      </c>
      <c r="Q164" s="198">
        <v>0</v>
      </c>
      <c r="R164" s="198">
        <f t="shared" si="12"/>
        <v>0</v>
      </c>
      <c r="S164" s="198">
        <v>0</v>
      </c>
      <c r="T164" s="199">
        <f t="shared" si="13"/>
        <v>0</v>
      </c>
      <c r="U164" s="35"/>
      <c r="V164" s="35"/>
      <c r="W164" s="35"/>
      <c r="X164" s="35"/>
      <c r="Y164" s="35"/>
      <c r="Z164" s="35"/>
      <c r="AA164" s="35"/>
      <c r="AB164" s="35"/>
      <c r="AC164" s="35"/>
      <c r="AD164" s="35"/>
      <c r="AE164" s="35"/>
      <c r="AR164" s="200" t="s">
        <v>299</v>
      </c>
      <c r="AT164" s="200" t="s">
        <v>294</v>
      </c>
      <c r="AU164" s="200" t="s">
        <v>85</v>
      </c>
      <c r="AY164" s="18" t="s">
        <v>292</v>
      </c>
      <c r="BE164" s="201">
        <f t="shared" si="14"/>
        <v>0</v>
      </c>
      <c r="BF164" s="201">
        <f t="shared" si="15"/>
        <v>0</v>
      </c>
      <c r="BG164" s="201">
        <f t="shared" si="16"/>
        <v>0</v>
      </c>
      <c r="BH164" s="201">
        <f t="shared" si="17"/>
        <v>0</v>
      </c>
      <c r="BI164" s="201">
        <f t="shared" si="18"/>
        <v>0</v>
      </c>
      <c r="BJ164" s="18" t="s">
        <v>120</v>
      </c>
      <c r="BK164" s="201">
        <f t="shared" si="19"/>
        <v>0</v>
      </c>
      <c r="BL164" s="18" t="s">
        <v>299</v>
      </c>
      <c r="BM164" s="200" t="s">
        <v>947</v>
      </c>
    </row>
    <row r="165" spans="1:65" s="2" customFormat="1" ht="16.5" customHeight="1">
      <c r="A165" s="35"/>
      <c r="B165" s="36"/>
      <c r="C165" s="189" t="s">
        <v>611</v>
      </c>
      <c r="D165" s="189" t="s">
        <v>294</v>
      </c>
      <c r="E165" s="190" t="s">
        <v>4300</v>
      </c>
      <c r="F165" s="191" t="s">
        <v>4301</v>
      </c>
      <c r="G165" s="192" t="s">
        <v>2985</v>
      </c>
      <c r="H165" s="193">
        <v>50</v>
      </c>
      <c r="I165" s="194"/>
      <c r="J165" s="195">
        <f t="shared" si="10"/>
        <v>0</v>
      </c>
      <c r="K165" s="191" t="s">
        <v>1</v>
      </c>
      <c r="L165" s="40"/>
      <c r="M165" s="196" t="s">
        <v>1</v>
      </c>
      <c r="N165" s="197" t="s">
        <v>43</v>
      </c>
      <c r="O165" s="72"/>
      <c r="P165" s="198">
        <f t="shared" si="11"/>
        <v>0</v>
      </c>
      <c r="Q165" s="198">
        <v>0</v>
      </c>
      <c r="R165" s="198">
        <f t="shared" si="12"/>
        <v>0</v>
      </c>
      <c r="S165" s="198">
        <v>0</v>
      </c>
      <c r="T165" s="199">
        <f t="shared" si="13"/>
        <v>0</v>
      </c>
      <c r="U165" s="35"/>
      <c r="V165" s="35"/>
      <c r="W165" s="35"/>
      <c r="X165" s="35"/>
      <c r="Y165" s="35"/>
      <c r="Z165" s="35"/>
      <c r="AA165" s="35"/>
      <c r="AB165" s="35"/>
      <c r="AC165" s="35"/>
      <c r="AD165" s="35"/>
      <c r="AE165" s="35"/>
      <c r="AR165" s="200" t="s">
        <v>299</v>
      </c>
      <c r="AT165" s="200" t="s">
        <v>294</v>
      </c>
      <c r="AU165" s="200" t="s">
        <v>85</v>
      </c>
      <c r="AY165" s="18" t="s">
        <v>292</v>
      </c>
      <c r="BE165" s="201">
        <f t="shared" si="14"/>
        <v>0</v>
      </c>
      <c r="BF165" s="201">
        <f t="shared" si="15"/>
        <v>0</v>
      </c>
      <c r="BG165" s="201">
        <f t="shared" si="16"/>
        <v>0</v>
      </c>
      <c r="BH165" s="201">
        <f t="shared" si="17"/>
        <v>0</v>
      </c>
      <c r="BI165" s="201">
        <f t="shared" si="18"/>
        <v>0</v>
      </c>
      <c r="BJ165" s="18" t="s">
        <v>120</v>
      </c>
      <c r="BK165" s="201">
        <f t="shared" si="19"/>
        <v>0</v>
      </c>
      <c r="BL165" s="18" t="s">
        <v>299</v>
      </c>
      <c r="BM165" s="200" t="s">
        <v>962</v>
      </c>
    </row>
    <row r="166" spans="1:65" s="2" customFormat="1" ht="16.5" customHeight="1">
      <c r="A166" s="35"/>
      <c r="B166" s="36"/>
      <c r="C166" s="189" t="s">
        <v>615</v>
      </c>
      <c r="D166" s="189" t="s">
        <v>294</v>
      </c>
      <c r="E166" s="190" t="s">
        <v>4251</v>
      </c>
      <c r="F166" s="191" t="s">
        <v>4252</v>
      </c>
      <c r="G166" s="192" t="s">
        <v>2985</v>
      </c>
      <c r="H166" s="193">
        <v>1</v>
      </c>
      <c r="I166" s="194"/>
      <c r="J166" s="195">
        <f t="shared" si="10"/>
        <v>0</v>
      </c>
      <c r="K166" s="191" t="s">
        <v>1</v>
      </c>
      <c r="L166" s="40"/>
      <c r="M166" s="196" t="s">
        <v>1</v>
      </c>
      <c r="N166" s="197" t="s">
        <v>43</v>
      </c>
      <c r="O166" s="72"/>
      <c r="P166" s="198">
        <f t="shared" si="11"/>
        <v>0</v>
      </c>
      <c r="Q166" s="198">
        <v>0</v>
      </c>
      <c r="R166" s="198">
        <f t="shared" si="12"/>
        <v>0</v>
      </c>
      <c r="S166" s="198">
        <v>0</v>
      </c>
      <c r="T166" s="199">
        <f t="shared" si="13"/>
        <v>0</v>
      </c>
      <c r="U166" s="35"/>
      <c r="V166" s="35"/>
      <c r="W166" s="35"/>
      <c r="X166" s="35"/>
      <c r="Y166" s="35"/>
      <c r="Z166" s="35"/>
      <c r="AA166" s="35"/>
      <c r="AB166" s="35"/>
      <c r="AC166" s="35"/>
      <c r="AD166" s="35"/>
      <c r="AE166" s="35"/>
      <c r="AR166" s="200" t="s">
        <v>299</v>
      </c>
      <c r="AT166" s="200" t="s">
        <v>294</v>
      </c>
      <c r="AU166" s="200" t="s">
        <v>85</v>
      </c>
      <c r="AY166" s="18" t="s">
        <v>292</v>
      </c>
      <c r="BE166" s="201">
        <f t="shared" si="14"/>
        <v>0</v>
      </c>
      <c r="BF166" s="201">
        <f t="shared" si="15"/>
        <v>0</v>
      </c>
      <c r="BG166" s="201">
        <f t="shared" si="16"/>
        <v>0</v>
      </c>
      <c r="BH166" s="201">
        <f t="shared" si="17"/>
        <v>0</v>
      </c>
      <c r="BI166" s="201">
        <f t="shared" si="18"/>
        <v>0</v>
      </c>
      <c r="BJ166" s="18" t="s">
        <v>120</v>
      </c>
      <c r="BK166" s="201">
        <f t="shared" si="19"/>
        <v>0</v>
      </c>
      <c r="BL166" s="18" t="s">
        <v>299</v>
      </c>
      <c r="BM166" s="200" t="s">
        <v>970</v>
      </c>
    </row>
    <row r="167" spans="1:65" s="2" customFormat="1" ht="16.5" customHeight="1">
      <c r="A167" s="35"/>
      <c r="B167" s="36"/>
      <c r="C167" s="189" t="s">
        <v>619</v>
      </c>
      <c r="D167" s="189" t="s">
        <v>294</v>
      </c>
      <c r="E167" s="190" t="s">
        <v>4302</v>
      </c>
      <c r="F167" s="191" t="s">
        <v>4303</v>
      </c>
      <c r="G167" s="192" t="s">
        <v>2985</v>
      </c>
      <c r="H167" s="193">
        <v>1</v>
      </c>
      <c r="I167" s="194"/>
      <c r="J167" s="195">
        <f t="shared" si="10"/>
        <v>0</v>
      </c>
      <c r="K167" s="191" t="s">
        <v>1</v>
      </c>
      <c r="L167" s="40"/>
      <c r="M167" s="196" t="s">
        <v>1</v>
      </c>
      <c r="N167" s="197" t="s">
        <v>43</v>
      </c>
      <c r="O167" s="72"/>
      <c r="P167" s="198">
        <f t="shared" si="11"/>
        <v>0</v>
      </c>
      <c r="Q167" s="198">
        <v>0</v>
      </c>
      <c r="R167" s="198">
        <f t="shared" si="12"/>
        <v>0</v>
      </c>
      <c r="S167" s="198">
        <v>0</v>
      </c>
      <c r="T167" s="199">
        <f t="shared" si="13"/>
        <v>0</v>
      </c>
      <c r="U167" s="35"/>
      <c r="V167" s="35"/>
      <c r="W167" s="35"/>
      <c r="X167" s="35"/>
      <c r="Y167" s="35"/>
      <c r="Z167" s="35"/>
      <c r="AA167" s="35"/>
      <c r="AB167" s="35"/>
      <c r="AC167" s="35"/>
      <c r="AD167" s="35"/>
      <c r="AE167" s="35"/>
      <c r="AR167" s="200" t="s">
        <v>299</v>
      </c>
      <c r="AT167" s="200" t="s">
        <v>294</v>
      </c>
      <c r="AU167" s="200" t="s">
        <v>85</v>
      </c>
      <c r="AY167" s="18" t="s">
        <v>292</v>
      </c>
      <c r="BE167" s="201">
        <f t="shared" si="14"/>
        <v>0</v>
      </c>
      <c r="BF167" s="201">
        <f t="shared" si="15"/>
        <v>0</v>
      </c>
      <c r="BG167" s="201">
        <f t="shared" si="16"/>
        <v>0</v>
      </c>
      <c r="BH167" s="201">
        <f t="shared" si="17"/>
        <v>0</v>
      </c>
      <c r="BI167" s="201">
        <f t="shared" si="18"/>
        <v>0</v>
      </c>
      <c r="BJ167" s="18" t="s">
        <v>120</v>
      </c>
      <c r="BK167" s="201">
        <f t="shared" si="19"/>
        <v>0</v>
      </c>
      <c r="BL167" s="18" t="s">
        <v>299</v>
      </c>
      <c r="BM167" s="200" t="s">
        <v>979</v>
      </c>
    </row>
    <row r="168" spans="1:65" s="2" customFormat="1" ht="21.75" customHeight="1">
      <c r="A168" s="35"/>
      <c r="B168" s="36"/>
      <c r="C168" s="189" t="s">
        <v>625</v>
      </c>
      <c r="D168" s="189" t="s">
        <v>294</v>
      </c>
      <c r="E168" s="190" t="s">
        <v>4255</v>
      </c>
      <c r="F168" s="191" t="s">
        <v>4256</v>
      </c>
      <c r="G168" s="192" t="s">
        <v>2985</v>
      </c>
      <c r="H168" s="193">
        <v>1</v>
      </c>
      <c r="I168" s="194"/>
      <c r="J168" s="195">
        <f t="shared" si="10"/>
        <v>0</v>
      </c>
      <c r="K168" s="191" t="s">
        <v>1</v>
      </c>
      <c r="L168" s="40"/>
      <c r="M168" s="196" t="s">
        <v>1</v>
      </c>
      <c r="N168" s="197" t="s">
        <v>43</v>
      </c>
      <c r="O168" s="72"/>
      <c r="P168" s="198">
        <f t="shared" si="11"/>
        <v>0</v>
      </c>
      <c r="Q168" s="198">
        <v>0</v>
      </c>
      <c r="R168" s="198">
        <f t="shared" si="12"/>
        <v>0</v>
      </c>
      <c r="S168" s="198">
        <v>0</v>
      </c>
      <c r="T168" s="199">
        <f t="shared" si="13"/>
        <v>0</v>
      </c>
      <c r="U168" s="35"/>
      <c r="V168" s="35"/>
      <c r="W168" s="35"/>
      <c r="X168" s="35"/>
      <c r="Y168" s="35"/>
      <c r="Z168" s="35"/>
      <c r="AA168" s="35"/>
      <c r="AB168" s="35"/>
      <c r="AC168" s="35"/>
      <c r="AD168" s="35"/>
      <c r="AE168" s="35"/>
      <c r="AR168" s="200" t="s">
        <v>299</v>
      </c>
      <c r="AT168" s="200" t="s">
        <v>294</v>
      </c>
      <c r="AU168" s="200" t="s">
        <v>85</v>
      </c>
      <c r="AY168" s="18" t="s">
        <v>292</v>
      </c>
      <c r="BE168" s="201">
        <f t="shared" si="14"/>
        <v>0</v>
      </c>
      <c r="BF168" s="201">
        <f t="shared" si="15"/>
        <v>0</v>
      </c>
      <c r="BG168" s="201">
        <f t="shared" si="16"/>
        <v>0</v>
      </c>
      <c r="BH168" s="201">
        <f t="shared" si="17"/>
        <v>0</v>
      </c>
      <c r="BI168" s="201">
        <f t="shared" si="18"/>
        <v>0</v>
      </c>
      <c r="BJ168" s="18" t="s">
        <v>120</v>
      </c>
      <c r="BK168" s="201">
        <f t="shared" si="19"/>
        <v>0</v>
      </c>
      <c r="BL168" s="18" t="s">
        <v>299</v>
      </c>
      <c r="BM168" s="200" t="s">
        <v>989</v>
      </c>
    </row>
    <row r="169" spans="1:65" s="2" customFormat="1" ht="16.5" customHeight="1">
      <c r="A169" s="35"/>
      <c r="B169" s="36"/>
      <c r="C169" s="189" t="s">
        <v>631</v>
      </c>
      <c r="D169" s="189" t="s">
        <v>294</v>
      </c>
      <c r="E169" s="190" t="s">
        <v>4304</v>
      </c>
      <c r="F169" s="191" t="s">
        <v>4305</v>
      </c>
      <c r="G169" s="192" t="s">
        <v>2985</v>
      </c>
      <c r="H169" s="193">
        <v>1</v>
      </c>
      <c r="I169" s="194"/>
      <c r="J169" s="195">
        <f t="shared" si="10"/>
        <v>0</v>
      </c>
      <c r="K169" s="191" t="s">
        <v>1</v>
      </c>
      <c r="L169" s="40"/>
      <c r="M169" s="196" t="s">
        <v>1</v>
      </c>
      <c r="N169" s="197" t="s">
        <v>43</v>
      </c>
      <c r="O169" s="72"/>
      <c r="P169" s="198">
        <f t="shared" si="11"/>
        <v>0</v>
      </c>
      <c r="Q169" s="198">
        <v>0</v>
      </c>
      <c r="R169" s="198">
        <f t="shared" si="12"/>
        <v>0</v>
      </c>
      <c r="S169" s="198">
        <v>0</v>
      </c>
      <c r="T169" s="199">
        <f t="shared" si="13"/>
        <v>0</v>
      </c>
      <c r="U169" s="35"/>
      <c r="V169" s="35"/>
      <c r="W169" s="35"/>
      <c r="X169" s="35"/>
      <c r="Y169" s="35"/>
      <c r="Z169" s="35"/>
      <c r="AA169" s="35"/>
      <c r="AB169" s="35"/>
      <c r="AC169" s="35"/>
      <c r="AD169" s="35"/>
      <c r="AE169" s="35"/>
      <c r="AR169" s="200" t="s">
        <v>299</v>
      </c>
      <c r="AT169" s="200" t="s">
        <v>294</v>
      </c>
      <c r="AU169" s="200" t="s">
        <v>85</v>
      </c>
      <c r="AY169" s="18" t="s">
        <v>292</v>
      </c>
      <c r="BE169" s="201">
        <f t="shared" si="14"/>
        <v>0</v>
      </c>
      <c r="BF169" s="201">
        <f t="shared" si="15"/>
        <v>0</v>
      </c>
      <c r="BG169" s="201">
        <f t="shared" si="16"/>
        <v>0</v>
      </c>
      <c r="BH169" s="201">
        <f t="shared" si="17"/>
        <v>0</v>
      </c>
      <c r="BI169" s="201">
        <f t="shared" si="18"/>
        <v>0</v>
      </c>
      <c r="BJ169" s="18" t="s">
        <v>120</v>
      </c>
      <c r="BK169" s="201">
        <f t="shared" si="19"/>
        <v>0</v>
      </c>
      <c r="BL169" s="18" t="s">
        <v>299</v>
      </c>
      <c r="BM169" s="200" t="s">
        <v>530</v>
      </c>
    </row>
    <row r="170" spans="1:65" s="12" customFormat="1" ht="25.9" customHeight="1">
      <c r="B170" s="173"/>
      <c r="C170" s="174"/>
      <c r="D170" s="175" t="s">
        <v>76</v>
      </c>
      <c r="E170" s="176" t="s">
        <v>3857</v>
      </c>
      <c r="F170" s="176" t="s">
        <v>4306</v>
      </c>
      <c r="G170" s="174"/>
      <c r="H170" s="174"/>
      <c r="I170" s="177"/>
      <c r="J170" s="178">
        <f>BK170</f>
        <v>0</v>
      </c>
      <c r="K170" s="174"/>
      <c r="L170" s="179"/>
      <c r="M170" s="180"/>
      <c r="N170" s="181"/>
      <c r="O170" s="181"/>
      <c r="P170" s="182">
        <f>SUM(P171:P216)</f>
        <v>0</v>
      </c>
      <c r="Q170" s="181"/>
      <c r="R170" s="182">
        <f>SUM(R171:R216)</f>
        <v>0</v>
      </c>
      <c r="S170" s="181"/>
      <c r="T170" s="183">
        <f>SUM(T171:T216)</f>
        <v>0</v>
      </c>
      <c r="AR170" s="184" t="s">
        <v>85</v>
      </c>
      <c r="AT170" s="185" t="s">
        <v>76</v>
      </c>
      <c r="AU170" s="185" t="s">
        <v>77</v>
      </c>
      <c r="AY170" s="184" t="s">
        <v>292</v>
      </c>
      <c r="BK170" s="186">
        <f>SUM(BK171:BK216)</f>
        <v>0</v>
      </c>
    </row>
    <row r="171" spans="1:65" s="2" customFormat="1" ht="66.75" customHeight="1">
      <c r="A171" s="35"/>
      <c r="B171" s="36"/>
      <c r="C171" s="189" t="s">
        <v>639</v>
      </c>
      <c r="D171" s="189" t="s">
        <v>294</v>
      </c>
      <c r="E171" s="190" t="s">
        <v>4307</v>
      </c>
      <c r="F171" s="191" t="s">
        <v>4308</v>
      </c>
      <c r="G171" s="192" t="s">
        <v>3216</v>
      </c>
      <c r="H171" s="193">
        <v>5</v>
      </c>
      <c r="I171" s="194"/>
      <c r="J171" s="195">
        <f>ROUND(I171*H171,2)</f>
        <v>0</v>
      </c>
      <c r="K171" s="191" t="s">
        <v>1</v>
      </c>
      <c r="L171" s="40"/>
      <c r="M171" s="196" t="s">
        <v>1</v>
      </c>
      <c r="N171" s="197" t="s">
        <v>43</v>
      </c>
      <c r="O171" s="72"/>
      <c r="P171" s="198">
        <f>O171*H171</f>
        <v>0</v>
      </c>
      <c r="Q171" s="198">
        <v>0</v>
      </c>
      <c r="R171" s="198">
        <f>Q171*H171</f>
        <v>0</v>
      </c>
      <c r="S171" s="198">
        <v>0</v>
      </c>
      <c r="T171" s="199">
        <f>S171*H171</f>
        <v>0</v>
      </c>
      <c r="U171" s="35"/>
      <c r="V171" s="35"/>
      <c r="W171" s="35"/>
      <c r="X171" s="35"/>
      <c r="Y171" s="35"/>
      <c r="Z171" s="35"/>
      <c r="AA171" s="35"/>
      <c r="AB171" s="35"/>
      <c r="AC171" s="35"/>
      <c r="AD171" s="35"/>
      <c r="AE171" s="35"/>
      <c r="AR171" s="200" t="s">
        <v>299</v>
      </c>
      <c r="AT171" s="200" t="s">
        <v>294</v>
      </c>
      <c r="AU171" s="200" t="s">
        <v>85</v>
      </c>
      <c r="AY171" s="18" t="s">
        <v>292</v>
      </c>
      <c r="BE171" s="201">
        <f>IF(N171="základní",J171,0)</f>
        <v>0</v>
      </c>
      <c r="BF171" s="201">
        <f>IF(N171="snížená",J171,0)</f>
        <v>0</v>
      </c>
      <c r="BG171" s="201">
        <f>IF(N171="zákl. přenesená",J171,0)</f>
        <v>0</v>
      </c>
      <c r="BH171" s="201">
        <f>IF(N171="sníž. přenesená",J171,0)</f>
        <v>0</v>
      </c>
      <c r="BI171" s="201">
        <f>IF(N171="nulová",J171,0)</f>
        <v>0</v>
      </c>
      <c r="BJ171" s="18" t="s">
        <v>120</v>
      </c>
      <c r="BK171" s="201">
        <f>ROUND(I171*H171,2)</f>
        <v>0</v>
      </c>
      <c r="BL171" s="18" t="s">
        <v>299</v>
      </c>
      <c r="BM171" s="200" t="s">
        <v>1184</v>
      </c>
    </row>
    <row r="172" spans="1:65" s="13" customFormat="1" ht="22.5">
      <c r="B172" s="202"/>
      <c r="C172" s="203"/>
      <c r="D172" s="204" t="s">
        <v>301</v>
      </c>
      <c r="E172" s="205" t="s">
        <v>1</v>
      </c>
      <c r="F172" s="206" t="s">
        <v>4309</v>
      </c>
      <c r="G172" s="203"/>
      <c r="H172" s="205" t="s">
        <v>1</v>
      </c>
      <c r="I172" s="207"/>
      <c r="J172" s="203"/>
      <c r="K172" s="203"/>
      <c r="L172" s="208"/>
      <c r="M172" s="209"/>
      <c r="N172" s="210"/>
      <c r="O172" s="210"/>
      <c r="P172" s="210"/>
      <c r="Q172" s="210"/>
      <c r="R172" s="210"/>
      <c r="S172" s="210"/>
      <c r="T172" s="211"/>
      <c r="AT172" s="212" t="s">
        <v>301</v>
      </c>
      <c r="AU172" s="212" t="s">
        <v>85</v>
      </c>
      <c r="AV172" s="13" t="s">
        <v>85</v>
      </c>
      <c r="AW172" s="13" t="s">
        <v>32</v>
      </c>
      <c r="AX172" s="13" t="s">
        <v>77</v>
      </c>
      <c r="AY172" s="212" t="s">
        <v>292</v>
      </c>
    </row>
    <row r="173" spans="1:65" s="13" customFormat="1" ht="22.5">
      <c r="B173" s="202"/>
      <c r="C173" s="203"/>
      <c r="D173" s="204" t="s">
        <v>301</v>
      </c>
      <c r="E173" s="205" t="s">
        <v>1</v>
      </c>
      <c r="F173" s="206" t="s">
        <v>4310</v>
      </c>
      <c r="G173" s="203"/>
      <c r="H173" s="205" t="s">
        <v>1</v>
      </c>
      <c r="I173" s="207"/>
      <c r="J173" s="203"/>
      <c r="K173" s="203"/>
      <c r="L173" s="208"/>
      <c r="M173" s="209"/>
      <c r="N173" s="210"/>
      <c r="O173" s="210"/>
      <c r="P173" s="210"/>
      <c r="Q173" s="210"/>
      <c r="R173" s="210"/>
      <c r="S173" s="210"/>
      <c r="T173" s="211"/>
      <c r="AT173" s="212" t="s">
        <v>301</v>
      </c>
      <c r="AU173" s="212" t="s">
        <v>85</v>
      </c>
      <c r="AV173" s="13" t="s">
        <v>85</v>
      </c>
      <c r="AW173" s="13" t="s">
        <v>32</v>
      </c>
      <c r="AX173" s="13" t="s">
        <v>77</v>
      </c>
      <c r="AY173" s="212" t="s">
        <v>292</v>
      </c>
    </row>
    <row r="174" spans="1:65" s="13" customFormat="1" ht="22.5">
      <c r="B174" s="202"/>
      <c r="C174" s="203"/>
      <c r="D174" s="204" t="s">
        <v>301</v>
      </c>
      <c r="E174" s="205" t="s">
        <v>1</v>
      </c>
      <c r="F174" s="206" t="s">
        <v>4311</v>
      </c>
      <c r="G174" s="203"/>
      <c r="H174" s="205" t="s">
        <v>1</v>
      </c>
      <c r="I174" s="207"/>
      <c r="J174" s="203"/>
      <c r="K174" s="203"/>
      <c r="L174" s="208"/>
      <c r="M174" s="209"/>
      <c r="N174" s="210"/>
      <c r="O174" s="210"/>
      <c r="P174" s="210"/>
      <c r="Q174" s="210"/>
      <c r="R174" s="210"/>
      <c r="S174" s="210"/>
      <c r="T174" s="211"/>
      <c r="AT174" s="212" t="s">
        <v>301</v>
      </c>
      <c r="AU174" s="212" t="s">
        <v>85</v>
      </c>
      <c r="AV174" s="13" t="s">
        <v>85</v>
      </c>
      <c r="AW174" s="13" t="s">
        <v>32</v>
      </c>
      <c r="AX174" s="13" t="s">
        <v>77</v>
      </c>
      <c r="AY174" s="212" t="s">
        <v>292</v>
      </c>
    </row>
    <row r="175" spans="1:65" s="13" customFormat="1" ht="22.5">
      <c r="B175" s="202"/>
      <c r="C175" s="203"/>
      <c r="D175" s="204" t="s">
        <v>301</v>
      </c>
      <c r="E175" s="205" t="s">
        <v>1</v>
      </c>
      <c r="F175" s="206" t="s">
        <v>4312</v>
      </c>
      <c r="G175" s="203"/>
      <c r="H175" s="205" t="s">
        <v>1</v>
      </c>
      <c r="I175" s="207"/>
      <c r="J175" s="203"/>
      <c r="K175" s="203"/>
      <c r="L175" s="208"/>
      <c r="M175" s="209"/>
      <c r="N175" s="210"/>
      <c r="O175" s="210"/>
      <c r="P175" s="210"/>
      <c r="Q175" s="210"/>
      <c r="R175" s="210"/>
      <c r="S175" s="210"/>
      <c r="T175" s="211"/>
      <c r="AT175" s="212" t="s">
        <v>301</v>
      </c>
      <c r="AU175" s="212" t="s">
        <v>85</v>
      </c>
      <c r="AV175" s="13" t="s">
        <v>85</v>
      </c>
      <c r="AW175" s="13" t="s">
        <v>32</v>
      </c>
      <c r="AX175" s="13" t="s">
        <v>77</v>
      </c>
      <c r="AY175" s="212" t="s">
        <v>292</v>
      </c>
    </row>
    <row r="176" spans="1:65" s="13" customFormat="1" ht="33.75">
      <c r="B176" s="202"/>
      <c r="C176" s="203"/>
      <c r="D176" s="204" t="s">
        <v>301</v>
      </c>
      <c r="E176" s="205" t="s">
        <v>1</v>
      </c>
      <c r="F176" s="206" t="s">
        <v>4313</v>
      </c>
      <c r="G176" s="203"/>
      <c r="H176" s="205" t="s">
        <v>1</v>
      </c>
      <c r="I176" s="207"/>
      <c r="J176" s="203"/>
      <c r="K176" s="203"/>
      <c r="L176" s="208"/>
      <c r="M176" s="209"/>
      <c r="N176" s="210"/>
      <c r="O176" s="210"/>
      <c r="P176" s="210"/>
      <c r="Q176" s="210"/>
      <c r="R176" s="210"/>
      <c r="S176" s="210"/>
      <c r="T176" s="211"/>
      <c r="AT176" s="212" t="s">
        <v>301</v>
      </c>
      <c r="AU176" s="212" t="s">
        <v>85</v>
      </c>
      <c r="AV176" s="13" t="s">
        <v>85</v>
      </c>
      <c r="AW176" s="13" t="s">
        <v>32</v>
      </c>
      <c r="AX176" s="13" t="s">
        <v>77</v>
      </c>
      <c r="AY176" s="212" t="s">
        <v>292</v>
      </c>
    </row>
    <row r="177" spans="1:65" s="14" customFormat="1" ht="11.25">
      <c r="B177" s="213"/>
      <c r="C177" s="214"/>
      <c r="D177" s="204" t="s">
        <v>301</v>
      </c>
      <c r="E177" s="215" t="s">
        <v>1</v>
      </c>
      <c r="F177" s="216" t="s">
        <v>341</v>
      </c>
      <c r="G177" s="214"/>
      <c r="H177" s="217">
        <v>5</v>
      </c>
      <c r="I177" s="218"/>
      <c r="J177" s="214"/>
      <c r="K177" s="214"/>
      <c r="L177" s="219"/>
      <c r="M177" s="220"/>
      <c r="N177" s="221"/>
      <c r="O177" s="221"/>
      <c r="P177" s="221"/>
      <c r="Q177" s="221"/>
      <c r="R177" s="221"/>
      <c r="S177" s="221"/>
      <c r="T177" s="222"/>
      <c r="AT177" s="223" t="s">
        <v>301</v>
      </c>
      <c r="AU177" s="223" t="s">
        <v>85</v>
      </c>
      <c r="AV177" s="14" t="s">
        <v>120</v>
      </c>
      <c r="AW177" s="14" t="s">
        <v>32</v>
      </c>
      <c r="AX177" s="14" t="s">
        <v>85</v>
      </c>
      <c r="AY177" s="223" t="s">
        <v>292</v>
      </c>
    </row>
    <row r="178" spans="1:65" s="2" customFormat="1" ht="16.5" customHeight="1">
      <c r="A178" s="35"/>
      <c r="B178" s="36"/>
      <c r="C178" s="189" t="s">
        <v>648</v>
      </c>
      <c r="D178" s="189" t="s">
        <v>294</v>
      </c>
      <c r="E178" s="190" t="s">
        <v>4314</v>
      </c>
      <c r="F178" s="191" t="s">
        <v>4315</v>
      </c>
      <c r="G178" s="192" t="s">
        <v>3216</v>
      </c>
      <c r="H178" s="193">
        <v>5</v>
      </c>
      <c r="I178" s="194"/>
      <c r="J178" s="195">
        <f t="shared" ref="J178:J187" si="20">ROUND(I178*H178,2)</f>
        <v>0</v>
      </c>
      <c r="K178" s="191" t="s">
        <v>1</v>
      </c>
      <c r="L178" s="40"/>
      <c r="M178" s="196" t="s">
        <v>1</v>
      </c>
      <c r="N178" s="197" t="s">
        <v>43</v>
      </c>
      <c r="O178" s="72"/>
      <c r="P178" s="198">
        <f t="shared" ref="P178:P187" si="21">O178*H178</f>
        <v>0</v>
      </c>
      <c r="Q178" s="198">
        <v>0</v>
      </c>
      <c r="R178" s="198">
        <f t="shared" ref="R178:R187" si="22">Q178*H178</f>
        <v>0</v>
      </c>
      <c r="S178" s="198">
        <v>0</v>
      </c>
      <c r="T178" s="199">
        <f t="shared" ref="T178:T187" si="23">S178*H178</f>
        <v>0</v>
      </c>
      <c r="U178" s="35"/>
      <c r="V178" s="35"/>
      <c r="W178" s="35"/>
      <c r="X178" s="35"/>
      <c r="Y178" s="35"/>
      <c r="Z178" s="35"/>
      <c r="AA178" s="35"/>
      <c r="AB178" s="35"/>
      <c r="AC178" s="35"/>
      <c r="AD178" s="35"/>
      <c r="AE178" s="35"/>
      <c r="AR178" s="200" t="s">
        <v>299</v>
      </c>
      <c r="AT178" s="200" t="s">
        <v>294</v>
      </c>
      <c r="AU178" s="200" t="s">
        <v>85</v>
      </c>
      <c r="AY178" s="18" t="s">
        <v>292</v>
      </c>
      <c r="BE178" s="201">
        <f t="shared" ref="BE178:BE187" si="24">IF(N178="základní",J178,0)</f>
        <v>0</v>
      </c>
      <c r="BF178" s="201">
        <f t="shared" ref="BF178:BF187" si="25">IF(N178="snížená",J178,0)</f>
        <v>0</v>
      </c>
      <c r="BG178" s="201">
        <f t="shared" ref="BG178:BG187" si="26">IF(N178="zákl. přenesená",J178,0)</f>
        <v>0</v>
      </c>
      <c r="BH178" s="201">
        <f t="shared" ref="BH178:BH187" si="27">IF(N178="sníž. přenesená",J178,0)</f>
        <v>0</v>
      </c>
      <c r="BI178" s="201">
        <f t="shared" ref="BI178:BI187" si="28">IF(N178="nulová",J178,0)</f>
        <v>0</v>
      </c>
      <c r="BJ178" s="18" t="s">
        <v>120</v>
      </c>
      <c r="BK178" s="201">
        <f t="shared" ref="BK178:BK187" si="29">ROUND(I178*H178,2)</f>
        <v>0</v>
      </c>
      <c r="BL178" s="18" t="s">
        <v>299</v>
      </c>
      <c r="BM178" s="200" t="s">
        <v>1194</v>
      </c>
    </row>
    <row r="179" spans="1:65" s="2" customFormat="1" ht="16.5" customHeight="1">
      <c r="A179" s="35"/>
      <c r="B179" s="36"/>
      <c r="C179" s="189" t="s">
        <v>670</v>
      </c>
      <c r="D179" s="189" t="s">
        <v>294</v>
      </c>
      <c r="E179" s="190" t="s">
        <v>4316</v>
      </c>
      <c r="F179" s="191" t="s">
        <v>4317</v>
      </c>
      <c r="G179" s="192" t="s">
        <v>3216</v>
      </c>
      <c r="H179" s="193">
        <v>5</v>
      </c>
      <c r="I179" s="194"/>
      <c r="J179" s="195">
        <f t="shared" si="20"/>
        <v>0</v>
      </c>
      <c r="K179" s="191" t="s">
        <v>1</v>
      </c>
      <c r="L179" s="40"/>
      <c r="M179" s="196" t="s">
        <v>1</v>
      </c>
      <c r="N179" s="197" t="s">
        <v>43</v>
      </c>
      <c r="O179" s="72"/>
      <c r="P179" s="198">
        <f t="shared" si="21"/>
        <v>0</v>
      </c>
      <c r="Q179" s="198">
        <v>0</v>
      </c>
      <c r="R179" s="198">
        <f t="shared" si="22"/>
        <v>0</v>
      </c>
      <c r="S179" s="198">
        <v>0</v>
      </c>
      <c r="T179" s="199">
        <f t="shared" si="23"/>
        <v>0</v>
      </c>
      <c r="U179" s="35"/>
      <c r="V179" s="35"/>
      <c r="W179" s="35"/>
      <c r="X179" s="35"/>
      <c r="Y179" s="35"/>
      <c r="Z179" s="35"/>
      <c r="AA179" s="35"/>
      <c r="AB179" s="35"/>
      <c r="AC179" s="35"/>
      <c r="AD179" s="35"/>
      <c r="AE179" s="35"/>
      <c r="AR179" s="200" t="s">
        <v>299</v>
      </c>
      <c r="AT179" s="200" t="s">
        <v>294</v>
      </c>
      <c r="AU179" s="200" t="s">
        <v>85</v>
      </c>
      <c r="AY179" s="18" t="s">
        <v>292</v>
      </c>
      <c r="BE179" s="201">
        <f t="shared" si="24"/>
        <v>0</v>
      </c>
      <c r="BF179" s="201">
        <f t="shared" si="25"/>
        <v>0</v>
      </c>
      <c r="BG179" s="201">
        <f t="shared" si="26"/>
        <v>0</v>
      </c>
      <c r="BH179" s="201">
        <f t="shared" si="27"/>
        <v>0</v>
      </c>
      <c r="BI179" s="201">
        <f t="shared" si="28"/>
        <v>0</v>
      </c>
      <c r="BJ179" s="18" t="s">
        <v>120</v>
      </c>
      <c r="BK179" s="201">
        <f t="shared" si="29"/>
        <v>0</v>
      </c>
      <c r="BL179" s="18" t="s">
        <v>299</v>
      </c>
      <c r="BM179" s="200" t="s">
        <v>1204</v>
      </c>
    </row>
    <row r="180" spans="1:65" s="2" customFormat="1" ht="16.5" customHeight="1">
      <c r="A180" s="35"/>
      <c r="B180" s="36"/>
      <c r="C180" s="189" t="s">
        <v>676</v>
      </c>
      <c r="D180" s="189" t="s">
        <v>294</v>
      </c>
      <c r="E180" s="190" t="s">
        <v>4318</v>
      </c>
      <c r="F180" s="191" t="s">
        <v>4319</v>
      </c>
      <c r="G180" s="192" t="s">
        <v>3216</v>
      </c>
      <c r="H180" s="193">
        <v>5</v>
      </c>
      <c r="I180" s="194"/>
      <c r="J180" s="195">
        <f t="shared" si="20"/>
        <v>0</v>
      </c>
      <c r="K180" s="191" t="s">
        <v>1</v>
      </c>
      <c r="L180" s="40"/>
      <c r="M180" s="196" t="s">
        <v>1</v>
      </c>
      <c r="N180" s="197" t="s">
        <v>43</v>
      </c>
      <c r="O180" s="72"/>
      <c r="P180" s="198">
        <f t="shared" si="21"/>
        <v>0</v>
      </c>
      <c r="Q180" s="198">
        <v>0</v>
      </c>
      <c r="R180" s="198">
        <f t="shared" si="22"/>
        <v>0</v>
      </c>
      <c r="S180" s="198">
        <v>0</v>
      </c>
      <c r="T180" s="199">
        <f t="shared" si="23"/>
        <v>0</v>
      </c>
      <c r="U180" s="35"/>
      <c r="V180" s="35"/>
      <c r="W180" s="35"/>
      <c r="X180" s="35"/>
      <c r="Y180" s="35"/>
      <c r="Z180" s="35"/>
      <c r="AA180" s="35"/>
      <c r="AB180" s="35"/>
      <c r="AC180" s="35"/>
      <c r="AD180" s="35"/>
      <c r="AE180" s="35"/>
      <c r="AR180" s="200" t="s">
        <v>299</v>
      </c>
      <c r="AT180" s="200" t="s">
        <v>294</v>
      </c>
      <c r="AU180" s="200" t="s">
        <v>85</v>
      </c>
      <c r="AY180" s="18" t="s">
        <v>292</v>
      </c>
      <c r="BE180" s="201">
        <f t="shared" si="24"/>
        <v>0</v>
      </c>
      <c r="BF180" s="201">
        <f t="shared" si="25"/>
        <v>0</v>
      </c>
      <c r="BG180" s="201">
        <f t="shared" si="26"/>
        <v>0</v>
      </c>
      <c r="BH180" s="201">
        <f t="shared" si="27"/>
        <v>0</v>
      </c>
      <c r="BI180" s="201">
        <f t="shared" si="28"/>
        <v>0</v>
      </c>
      <c r="BJ180" s="18" t="s">
        <v>120</v>
      </c>
      <c r="BK180" s="201">
        <f t="shared" si="29"/>
        <v>0</v>
      </c>
      <c r="BL180" s="18" t="s">
        <v>299</v>
      </c>
      <c r="BM180" s="200" t="s">
        <v>1240</v>
      </c>
    </row>
    <row r="181" spans="1:65" s="2" customFormat="1" ht="16.5" customHeight="1">
      <c r="A181" s="35"/>
      <c r="B181" s="36"/>
      <c r="C181" s="189" t="s">
        <v>693</v>
      </c>
      <c r="D181" s="189" t="s">
        <v>294</v>
      </c>
      <c r="E181" s="190" t="s">
        <v>4320</v>
      </c>
      <c r="F181" s="191" t="s">
        <v>4321</v>
      </c>
      <c r="G181" s="192" t="s">
        <v>3216</v>
      </c>
      <c r="H181" s="193">
        <v>5</v>
      </c>
      <c r="I181" s="194"/>
      <c r="J181" s="195">
        <f t="shared" si="20"/>
        <v>0</v>
      </c>
      <c r="K181" s="191" t="s">
        <v>1</v>
      </c>
      <c r="L181" s="40"/>
      <c r="M181" s="196" t="s">
        <v>1</v>
      </c>
      <c r="N181" s="197" t="s">
        <v>43</v>
      </c>
      <c r="O181" s="72"/>
      <c r="P181" s="198">
        <f t="shared" si="21"/>
        <v>0</v>
      </c>
      <c r="Q181" s="198">
        <v>0</v>
      </c>
      <c r="R181" s="198">
        <f t="shared" si="22"/>
        <v>0</v>
      </c>
      <c r="S181" s="198">
        <v>0</v>
      </c>
      <c r="T181" s="199">
        <f t="shared" si="23"/>
        <v>0</v>
      </c>
      <c r="U181" s="35"/>
      <c r="V181" s="35"/>
      <c r="W181" s="35"/>
      <c r="X181" s="35"/>
      <c r="Y181" s="35"/>
      <c r="Z181" s="35"/>
      <c r="AA181" s="35"/>
      <c r="AB181" s="35"/>
      <c r="AC181" s="35"/>
      <c r="AD181" s="35"/>
      <c r="AE181" s="35"/>
      <c r="AR181" s="200" t="s">
        <v>299</v>
      </c>
      <c r="AT181" s="200" t="s">
        <v>294</v>
      </c>
      <c r="AU181" s="200" t="s">
        <v>85</v>
      </c>
      <c r="AY181" s="18" t="s">
        <v>292</v>
      </c>
      <c r="BE181" s="201">
        <f t="shared" si="24"/>
        <v>0</v>
      </c>
      <c r="BF181" s="201">
        <f t="shared" si="25"/>
        <v>0</v>
      </c>
      <c r="BG181" s="201">
        <f t="shared" si="26"/>
        <v>0</v>
      </c>
      <c r="BH181" s="201">
        <f t="shared" si="27"/>
        <v>0</v>
      </c>
      <c r="BI181" s="201">
        <f t="shared" si="28"/>
        <v>0</v>
      </c>
      <c r="BJ181" s="18" t="s">
        <v>120</v>
      </c>
      <c r="BK181" s="201">
        <f t="shared" si="29"/>
        <v>0</v>
      </c>
      <c r="BL181" s="18" t="s">
        <v>299</v>
      </c>
      <c r="BM181" s="200" t="s">
        <v>1250</v>
      </c>
    </row>
    <row r="182" spans="1:65" s="2" customFormat="1" ht="16.5" customHeight="1">
      <c r="A182" s="35"/>
      <c r="B182" s="36"/>
      <c r="C182" s="189" t="s">
        <v>697</v>
      </c>
      <c r="D182" s="189" t="s">
        <v>294</v>
      </c>
      <c r="E182" s="190" t="s">
        <v>4322</v>
      </c>
      <c r="F182" s="191" t="s">
        <v>4323</v>
      </c>
      <c r="G182" s="192" t="s">
        <v>3216</v>
      </c>
      <c r="H182" s="193">
        <v>5</v>
      </c>
      <c r="I182" s="194"/>
      <c r="J182" s="195">
        <f t="shared" si="20"/>
        <v>0</v>
      </c>
      <c r="K182" s="191" t="s">
        <v>1</v>
      </c>
      <c r="L182" s="40"/>
      <c r="M182" s="196" t="s">
        <v>1</v>
      </c>
      <c r="N182" s="197" t="s">
        <v>43</v>
      </c>
      <c r="O182" s="72"/>
      <c r="P182" s="198">
        <f t="shared" si="21"/>
        <v>0</v>
      </c>
      <c r="Q182" s="198">
        <v>0</v>
      </c>
      <c r="R182" s="198">
        <f t="shared" si="22"/>
        <v>0</v>
      </c>
      <c r="S182" s="198">
        <v>0</v>
      </c>
      <c r="T182" s="199">
        <f t="shared" si="23"/>
        <v>0</v>
      </c>
      <c r="U182" s="35"/>
      <c r="V182" s="35"/>
      <c r="W182" s="35"/>
      <c r="X182" s="35"/>
      <c r="Y182" s="35"/>
      <c r="Z182" s="35"/>
      <c r="AA182" s="35"/>
      <c r="AB182" s="35"/>
      <c r="AC182" s="35"/>
      <c r="AD182" s="35"/>
      <c r="AE182" s="35"/>
      <c r="AR182" s="200" t="s">
        <v>299</v>
      </c>
      <c r="AT182" s="200" t="s">
        <v>294</v>
      </c>
      <c r="AU182" s="200" t="s">
        <v>85</v>
      </c>
      <c r="AY182" s="18" t="s">
        <v>292</v>
      </c>
      <c r="BE182" s="201">
        <f t="shared" si="24"/>
        <v>0</v>
      </c>
      <c r="BF182" s="201">
        <f t="shared" si="25"/>
        <v>0</v>
      </c>
      <c r="BG182" s="201">
        <f t="shared" si="26"/>
        <v>0</v>
      </c>
      <c r="BH182" s="201">
        <f t="shared" si="27"/>
        <v>0</v>
      </c>
      <c r="BI182" s="201">
        <f t="shared" si="28"/>
        <v>0</v>
      </c>
      <c r="BJ182" s="18" t="s">
        <v>120</v>
      </c>
      <c r="BK182" s="201">
        <f t="shared" si="29"/>
        <v>0</v>
      </c>
      <c r="BL182" s="18" t="s">
        <v>299</v>
      </c>
      <c r="BM182" s="200" t="s">
        <v>1266</v>
      </c>
    </row>
    <row r="183" spans="1:65" s="2" customFormat="1" ht="16.5" customHeight="1">
      <c r="A183" s="35"/>
      <c r="B183" s="36"/>
      <c r="C183" s="189" t="s">
        <v>708</v>
      </c>
      <c r="D183" s="189" t="s">
        <v>294</v>
      </c>
      <c r="E183" s="190" t="s">
        <v>4324</v>
      </c>
      <c r="F183" s="191" t="s">
        <v>4325</v>
      </c>
      <c r="G183" s="192" t="s">
        <v>3216</v>
      </c>
      <c r="H183" s="193">
        <v>55</v>
      </c>
      <c r="I183" s="194"/>
      <c r="J183" s="195">
        <f t="shared" si="20"/>
        <v>0</v>
      </c>
      <c r="K183" s="191" t="s">
        <v>1</v>
      </c>
      <c r="L183" s="40"/>
      <c r="M183" s="196" t="s">
        <v>1</v>
      </c>
      <c r="N183" s="197" t="s">
        <v>43</v>
      </c>
      <c r="O183" s="72"/>
      <c r="P183" s="198">
        <f t="shared" si="21"/>
        <v>0</v>
      </c>
      <c r="Q183" s="198">
        <v>0</v>
      </c>
      <c r="R183" s="198">
        <f t="shared" si="22"/>
        <v>0</v>
      </c>
      <c r="S183" s="198">
        <v>0</v>
      </c>
      <c r="T183" s="199">
        <f t="shared" si="23"/>
        <v>0</v>
      </c>
      <c r="U183" s="35"/>
      <c r="V183" s="35"/>
      <c r="W183" s="35"/>
      <c r="X183" s="35"/>
      <c r="Y183" s="35"/>
      <c r="Z183" s="35"/>
      <c r="AA183" s="35"/>
      <c r="AB183" s="35"/>
      <c r="AC183" s="35"/>
      <c r="AD183" s="35"/>
      <c r="AE183" s="35"/>
      <c r="AR183" s="200" t="s">
        <v>299</v>
      </c>
      <c r="AT183" s="200" t="s">
        <v>294</v>
      </c>
      <c r="AU183" s="200" t="s">
        <v>85</v>
      </c>
      <c r="AY183" s="18" t="s">
        <v>292</v>
      </c>
      <c r="BE183" s="201">
        <f t="shared" si="24"/>
        <v>0</v>
      </c>
      <c r="BF183" s="201">
        <f t="shared" si="25"/>
        <v>0</v>
      </c>
      <c r="BG183" s="201">
        <f t="shared" si="26"/>
        <v>0</v>
      </c>
      <c r="BH183" s="201">
        <f t="shared" si="27"/>
        <v>0</v>
      </c>
      <c r="BI183" s="201">
        <f t="shared" si="28"/>
        <v>0</v>
      </c>
      <c r="BJ183" s="18" t="s">
        <v>120</v>
      </c>
      <c r="BK183" s="201">
        <f t="shared" si="29"/>
        <v>0</v>
      </c>
      <c r="BL183" s="18" t="s">
        <v>299</v>
      </c>
      <c r="BM183" s="200" t="s">
        <v>1275</v>
      </c>
    </row>
    <row r="184" spans="1:65" s="2" customFormat="1" ht="16.5" customHeight="1">
      <c r="A184" s="35"/>
      <c r="B184" s="36"/>
      <c r="C184" s="189" t="s">
        <v>719</v>
      </c>
      <c r="D184" s="189" t="s">
        <v>294</v>
      </c>
      <c r="E184" s="190" t="s">
        <v>4326</v>
      </c>
      <c r="F184" s="191" t="s">
        <v>4327</v>
      </c>
      <c r="G184" s="192" t="s">
        <v>3216</v>
      </c>
      <c r="H184" s="193">
        <v>5</v>
      </c>
      <c r="I184" s="194"/>
      <c r="J184" s="195">
        <f t="shared" si="20"/>
        <v>0</v>
      </c>
      <c r="K184" s="191" t="s">
        <v>1</v>
      </c>
      <c r="L184" s="40"/>
      <c r="M184" s="196" t="s">
        <v>1</v>
      </c>
      <c r="N184" s="197" t="s">
        <v>43</v>
      </c>
      <c r="O184" s="72"/>
      <c r="P184" s="198">
        <f t="shared" si="21"/>
        <v>0</v>
      </c>
      <c r="Q184" s="198">
        <v>0</v>
      </c>
      <c r="R184" s="198">
        <f t="shared" si="22"/>
        <v>0</v>
      </c>
      <c r="S184" s="198">
        <v>0</v>
      </c>
      <c r="T184" s="199">
        <f t="shared" si="23"/>
        <v>0</v>
      </c>
      <c r="U184" s="35"/>
      <c r="V184" s="35"/>
      <c r="W184" s="35"/>
      <c r="X184" s="35"/>
      <c r="Y184" s="35"/>
      <c r="Z184" s="35"/>
      <c r="AA184" s="35"/>
      <c r="AB184" s="35"/>
      <c r="AC184" s="35"/>
      <c r="AD184" s="35"/>
      <c r="AE184" s="35"/>
      <c r="AR184" s="200" t="s">
        <v>299</v>
      </c>
      <c r="AT184" s="200" t="s">
        <v>294</v>
      </c>
      <c r="AU184" s="200" t="s">
        <v>85</v>
      </c>
      <c r="AY184" s="18" t="s">
        <v>292</v>
      </c>
      <c r="BE184" s="201">
        <f t="shared" si="24"/>
        <v>0</v>
      </c>
      <c r="BF184" s="201">
        <f t="shared" si="25"/>
        <v>0</v>
      </c>
      <c r="BG184" s="201">
        <f t="shared" si="26"/>
        <v>0</v>
      </c>
      <c r="BH184" s="201">
        <f t="shared" si="27"/>
        <v>0</v>
      </c>
      <c r="BI184" s="201">
        <f t="shared" si="28"/>
        <v>0</v>
      </c>
      <c r="BJ184" s="18" t="s">
        <v>120</v>
      </c>
      <c r="BK184" s="201">
        <f t="shared" si="29"/>
        <v>0</v>
      </c>
      <c r="BL184" s="18" t="s">
        <v>299</v>
      </c>
      <c r="BM184" s="200" t="s">
        <v>1300</v>
      </c>
    </row>
    <row r="185" spans="1:65" s="2" customFormat="1" ht="16.5" customHeight="1">
      <c r="A185" s="35"/>
      <c r="B185" s="36"/>
      <c r="C185" s="189" t="s">
        <v>731</v>
      </c>
      <c r="D185" s="189" t="s">
        <v>294</v>
      </c>
      <c r="E185" s="190" t="s">
        <v>4328</v>
      </c>
      <c r="F185" s="191" t="s">
        <v>4329</v>
      </c>
      <c r="G185" s="192" t="s">
        <v>3216</v>
      </c>
      <c r="H185" s="193">
        <v>5</v>
      </c>
      <c r="I185" s="194"/>
      <c r="J185" s="195">
        <f t="shared" si="20"/>
        <v>0</v>
      </c>
      <c r="K185" s="191" t="s">
        <v>1</v>
      </c>
      <c r="L185" s="40"/>
      <c r="M185" s="196" t="s">
        <v>1</v>
      </c>
      <c r="N185" s="197" t="s">
        <v>43</v>
      </c>
      <c r="O185" s="72"/>
      <c r="P185" s="198">
        <f t="shared" si="21"/>
        <v>0</v>
      </c>
      <c r="Q185" s="198">
        <v>0</v>
      </c>
      <c r="R185" s="198">
        <f t="shared" si="22"/>
        <v>0</v>
      </c>
      <c r="S185" s="198">
        <v>0</v>
      </c>
      <c r="T185" s="199">
        <f t="shared" si="23"/>
        <v>0</v>
      </c>
      <c r="U185" s="35"/>
      <c r="V185" s="35"/>
      <c r="W185" s="35"/>
      <c r="X185" s="35"/>
      <c r="Y185" s="35"/>
      <c r="Z185" s="35"/>
      <c r="AA185" s="35"/>
      <c r="AB185" s="35"/>
      <c r="AC185" s="35"/>
      <c r="AD185" s="35"/>
      <c r="AE185" s="35"/>
      <c r="AR185" s="200" t="s">
        <v>299</v>
      </c>
      <c r="AT185" s="200" t="s">
        <v>294</v>
      </c>
      <c r="AU185" s="200" t="s">
        <v>85</v>
      </c>
      <c r="AY185" s="18" t="s">
        <v>292</v>
      </c>
      <c r="BE185" s="201">
        <f t="shared" si="24"/>
        <v>0</v>
      </c>
      <c r="BF185" s="201">
        <f t="shared" si="25"/>
        <v>0</v>
      </c>
      <c r="BG185" s="201">
        <f t="shared" si="26"/>
        <v>0</v>
      </c>
      <c r="BH185" s="201">
        <f t="shared" si="27"/>
        <v>0</v>
      </c>
      <c r="BI185" s="201">
        <f t="shared" si="28"/>
        <v>0</v>
      </c>
      <c r="BJ185" s="18" t="s">
        <v>120</v>
      </c>
      <c r="BK185" s="201">
        <f t="shared" si="29"/>
        <v>0</v>
      </c>
      <c r="BL185" s="18" t="s">
        <v>299</v>
      </c>
      <c r="BM185" s="200" t="s">
        <v>1309</v>
      </c>
    </row>
    <row r="186" spans="1:65" s="2" customFormat="1" ht="16.5" customHeight="1">
      <c r="A186" s="35"/>
      <c r="B186" s="36"/>
      <c r="C186" s="189" t="s">
        <v>741</v>
      </c>
      <c r="D186" s="189" t="s">
        <v>294</v>
      </c>
      <c r="E186" s="190" t="s">
        <v>4330</v>
      </c>
      <c r="F186" s="191" t="s">
        <v>4331</v>
      </c>
      <c r="G186" s="192" t="s">
        <v>3216</v>
      </c>
      <c r="H186" s="193">
        <v>5</v>
      </c>
      <c r="I186" s="194"/>
      <c r="J186" s="195">
        <f t="shared" si="20"/>
        <v>0</v>
      </c>
      <c r="K186" s="191" t="s">
        <v>1</v>
      </c>
      <c r="L186" s="40"/>
      <c r="M186" s="196" t="s">
        <v>1</v>
      </c>
      <c r="N186" s="197" t="s">
        <v>43</v>
      </c>
      <c r="O186" s="72"/>
      <c r="P186" s="198">
        <f t="shared" si="21"/>
        <v>0</v>
      </c>
      <c r="Q186" s="198">
        <v>0</v>
      </c>
      <c r="R186" s="198">
        <f t="shared" si="22"/>
        <v>0</v>
      </c>
      <c r="S186" s="198">
        <v>0</v>
      </c>
      <c r="T186" s="199">
        <f t="shared" si="23"/>
        <v>0</v>
      </c>
      <c r="U186" s="35"/>
      <c r="V186" s="35"/>
      <c r="W186" s="35"/>
      <c r="X186" s="35"/>
      <c r="Y186" s="35"/>
      <c r="Z186" s="35"/>
      <c r="AA186" s="35"/>
      <c r="AB186" s="35"/>
      <c r="AC186" s="35"/>
      <c r="AD186" s="35"/>
      <c r="AE186" s="35"/>
      <c r="AR186" s="200" t="s">
        <v>299</v>
      </c>
      <c r="AT186" s="200" t="s">
        <v>294</v>
      </c>
      <c r="AU186" s="200" t="s">
        <v>85</v>
      </c>
      <c r="AY186" s="18" t="s">
        <v>292</v>
      </c>
      <c r="BE186" s="201">
        <f t="shared" si="24"/>
        <v>0</v>
      </c>
      <c r="BF186" s="201">
        <f t="shared" si="25"/>
        <v>0</v>
      </c>
      <c r="BG186" s="201">
        <f t="shared" si="26"/>
        <v>0</v>
      </c>
      <c r="BH186" s="201">
        <f t="shared" si="27"/>
        <v>0</v>
      </c>
      <c r="BI186" s="201">
        <f t="shared" si="28"/>
        <v>0</v>
      </c>
      <c r="BJ186" s="18" t="s">
        <v>120</v>
      </c>
      <c r="BK186" s="201">
        <f t="shared" si="29"/>
        <v>0</v>
      </c>
      <c r="BL186" s="18" t="s">
        <v>299</v>
      </c>
      <c r="BM186" s="200" t="s">
        <v>1322</v>
      </c>
    </row>
    <row r="187" spans="1:65" s="2" customFormat="1" ht="76.349999999999994" customHeight="1">
      <c r="A187" s="35"/>
      <c r="B187" s="36"/>
      <c r="C187" s="189" t="s">
        <v>751</v>
      </c>
      <c r="D187" s="189" t="s">
        <v>294</v>
      </c>
      <c r="E187" s="190" t="s">
        <v>4332</v>
      </c>
      <c r="F187" s="191" t="s">
        <v>4333</v>
      </c>
      <c r="G187" s="192" t="s">
        <v>3216</v>
      </c>
      <c r="H187" s="193">
        <v>56</v>
      </c>
      <c r="I187" s="194"/>
      <c r="J187" s="195">
        <f t="shared" si="20"/>
        <v>0</v>
      </c>
      <c r="K187" s="191" t="s">
        <v>1</v>
      </c>
      <c r="L187" s="40"/>
      <c r="M187" s="196" t="s">
        <v>1</v>
      </c>
      <c r="N187" s="197" t="s">
        <v>43</v>
      </c>
      <c r="O187" s="72"/>
      <c r="P187" s="198">
        <f t="shared" si="21"/>
        <v>0</v>
      </c>
      <c r="Q187" s="198">
        <v>0</v>
      </c>
      <c r="R187" s="198">
        <f t="shared" si="22"/>
        <v>0</v>
      </c>
      <c r="S187" s="198">
        <v>0</v>
      </c>
      <c r="T187" s="199">
        <f t="shared" si="23"/>
        <v>0</v>
      </c>
      <c r="U187" s="35"/>
      <c r="V187" s="35"/>
      <c r="W187" s="35"/>
      <c r="X187" s="35"/>
      <c r="Y187" s="35"/>
      <c r="Z187" s="35"/>
      <c r="AA187" s="35"/>
      <c r="AB187" s="35"/>
      <c r="AC187" s="35"/>
      <c r="AD187" s="35"/>
      <c r="AE187" s="35"/>
      <c r="AR187" s="200" t="s">
        <v>299</v>
      </c>
      <c r="AT187" s="200" t="s">
        <v>294</v>
      </c>
      <c r="AU187" s="200" t="s">
        <v>85</v>
      </c>
      <c r="AY187" s="18" t="s">
        <v>292</v>
      </c>
      <c r="BE187" s="201">
        <f t="shared" si="24"/>
        <v>0</v>
      </c>
      <c r="BF187" s="201">
        <f t="shared" si="25"/>
        <v>0</v>
      </c>
      <c r="BG187" s="201">
        <f t="shared" si="26"/>
        <v>0</v>
      </c>
      <c r="BH187" s="201">
        <f t="shared" si="27"/>
        <v>0</v>
      </c>
      <c r="BI187" s="201">
        <f t="shared" si="28"/>
        <v>0</v>
      </c>
      <c r="BJ187" s="18" t="s">
        <v>120</v>
      </c>
      <c r="BK187" s="201">
        <f t="shared" si="29"/>
        <v>0</v>
      </c>
      <c r="BL187" s="18" t="s">
        <v>299</v>
      </c>
      <c r="BM187" s="200" t="s">
        <v>1349</v>
      </c>
    </row>
    <row r="188" spans="1:65" s="13" customFormat="1" ht="22.5">
      <c r="B188" s="202"/>
      <c r="C188" s="203"/>
      <c r="D188" s="204" t="s">
        <v>301</v>
      </c>
      <c r="E188" s="205" t="s">
        <v>1</v>
      </c>
      <c r="F188" s="206" t="s">
        <v>4334</v>
      </c>
      <c r="G188" s="203"/>
      <c r="H188" s="205" t="s">
        <v>1</v>
      </c>
      <c r="I188" s="207"/>
      <c r="J188" s="203"/>
      <c r="K188" s="203"/>
      <c r="L188" s="208"/>
      <c r="M188" s="209"/>
      <c r="N188" s="210"/>
      <c r="O188" s="210"/>
      <c r="P188" s="210"/>
      <c r="Q188" s="210"/>
      <c r="R188" s="210"/>
      <c r="S188" s="210"/>
      <c r="T188" s="211"/>
      <c r="AT188" s="212" t="s">
        <v>301</v>
      </c>
      <c r="AU188" s="212" t="s">
        <v>85</v>
      </c>
      <c r="AV188" s="13" t="s">
        <v>85</v>
      </c>
      <c r="AW188" s="13" t="s">
        <v>32</v>
      </c>
      <c r="AX188" s="13" t="s">
        <v>77</v>
      </c>
      <c r="AY188" s="212" t="s">
        <v>292</v>
      </c>
    </row>
    <row r="189" spans="1:65" s="13" customFormat="1" ht="22.5">
      <c r="B189" s="202"/>
      <c r="C189" s="203"/>
      <c r="D189" s="204" t="s">
        <v>301</v>
      </c>
      <c r="E189" s="205" t="s">
        <v>1</v>
      </c>
      <c r="F189" s="206" t="s">
        <v>4335</v>
      </c>
      <c r="G189" s="203"/>
      <c r="H189" s="205" t="s">
        <v>1</v>
      </c>
      <c r="I189" s="207"/>
      <c r="J189" s="203"/>
      <c r="K189" s="203"/>
      <c r="L189" s="208"/>
      <c r="M189" s="209"/>
      <c r="N189" s="210"/>
      <c r="O189" s="210"/>
      <c r="P189" s="210"/>
      <c r="Q189" s="210"/>
      <c r="R189" s="210"/>
      <c r="S189" s="210"/>
      <c r="T189" s="211"/>
      <c r="AT189" s="212" t="s">
        <v>301</v>
      </c>
      <c r="AU189" s="212" t="s">
        <v>85</v>
      </c>
      <c r="AV189" s="13" t="s">
        <v>85</v>
      </c>
      <c r="AW189" s="13" t="s">
        <v>32</v>
      </c>
      <c r="AX189" s="13" t="s">
        <v>77</v>
      </c>
      <c r="AY189" s="212" t="s">
        <v>292</v>
      </c>
    </row>
    <row r="190" spans="1:65" s="13" customFormat="1" ht="22.5">
      <c r="B190" s="202"/>
      <c r="C190" s="203"/>
      <c r="D190" s="204" t="s">
        <v>301</v>
      </c>
      <c r="E190" s="205" t="s">
        <v>1</v>
      </c>
      <c r="F190" s="206" t="s">
        <v>4336</v>
      </c>
      <c r="G190" s="203"/>
      <c r="H190" s="205" t="s">
        <v>1</v>
      </c>
      <c r="I190" s="207"/>
      <c r="J190" s="203"/>
      <c r="K190" s="203"/>
      <c r="L190" s="208"/>
      <c r="M190" s="209"/>
      <c r="N190" s="210"/>
      <c r="O190" s="210"/>
      <c r="P190" s="210"/>
      <c r="Q190" s="210"/>
      <c r="R190" s="210"/>
      <c r="S190" s="210"/>
      <c r="T190" s="211"/>
      <c r="AT190" s="212" t="s">
        <v>301</v>
      </c>
      <c r="AU190" s="212" t="s">
        <v>85</v>
      </c>
      <c r="AV190" s="13" t="s">
        <v>85</v>
      </c>
      <c r="AW190" s="13" t="s">
        <v>32</v>
      </c>
      <c r="AX190" s="13" t="s">
        <v>77</v>
      </c>
      <c r="AY190" s="212" t="s">
        <v>292</v>
      </c>
    </row>
    <row r="191" spans="1:65" s="14" customFormat="1" ht="11.25">
      <c r="B191" s="213"/>
      <c r="C191" s="214"/>
      <c r="D191" s="204" t="s">
        <v>301</v>
      </c>
      <c r="E191" s="215" t="s">
        <v>1</v>
      </c>
      <c r="F191" s="216" t="s">
        <v>751</v>
      </c>
      <c r="G191" s="214"/>
      <c r="H191" s="217">
        <v>56</v>
      </c>
      <c r="I191" s="218"/>
      <c r="J191" s="214"/>
      <c r="K191" s="214"/>
      <c r="L191" s="219"/>
      <c r="M191" s="220"/>
      <c r="N191" s="221"/>
      <c r="O191" s="221"/>
      <c r="P191" s="221"/>
      <c r="Q191" s="221"/>
      <c r="R191" s="221"/>
      <c r="S191" s="221"/>
      <c r="T191" s="222"/>
      <c r="AT191" s="223" t="s">
        <v>301</v>
      </c>
      <c r="AU191" s="223" t="s">
        <v>85</v>
      </c>
      <c r="AV191" s="14" t="s">
        <v>120</v>
      </c>
      <c r="AW191" s="14" t="s">
        <v>32</v>
      </c>
      <c r="AX191" s="14" t="s">
        <v>85</v>
      </c>
      <c r="AY191" s="223" t="s">
        <v>292</v>
      </c>
    </row>
    <row r="192" spans="1:65" s="2" customFormat="1" ht="66.75" customHeight="1">
      <c r="A192" s="35"/>
      <c r="B192" s="36"/>
      <c r="C192" s="189" t="s">
        <v>767</v>
      </c>
      <c r="D192" s="189" t="s">
        <v>294</v>
      </c>
      <c r="E192" s="190" t="s">
        <v>4337</v>
      </c>
      <c r="F192" s="191" t="s">
        <v>4338</v>
      </c>
      <c r="G192" s="192" t="s">
        <v>3216</v>
      </c>
      <c r="H192" s="193">
        <v>55</v>
      </c>
      <c r="I192" s="194"/>
      <c r="J192" s="195">
        <f t="shared" ref="J192:J216" si="30">ROUND(I192*H192,2)</f>
        <v>0</v>
      </c>
      <c r="K192" s="191" t="s">
        <v>1</v>
      </c>
      <c r="L192" s="40"/>
      <c r="M192" s="196" t="s">
        <v>1</v>
      </c>
      <c r="N192" s="197" t="s">
        <v>43</v>
      </c>
      <c r="O192" s="72"/>
      <c r="P192" s="198">
        <f t="shared" ref="P192:P216" si="31">O192*H192</f>
        <v>0</v>
      </c>
      <c r="Q192" s="198">
        <v>0</v>
      </c>
      <c r="R192" s="198">
        <f t="shared" ref="R192:R216" si="32">Q192*H192</f>
        <v>0</v>
      </c>
      <c r="S192" s="198">
        <v>0</v>
      </c>
      <c r="T192" s="199">
        <f t="shared" ref="T192:T216" si="33">S192*H192</f>
        <v>0</v>
      </c>
      <c r="U192" s="35"/>
      <c r="V192" s="35"/>
      <c r="W192" s="35"/>
      <c r="X192" s="35"/>
      <c r="Y192" s="35"/>
      <c r="Z192" s="35"/>
      <c r="AA192" s="35"/>
      <c r="AB192" s="35"/>
      <c r="AC192" s="35"/>
      <c r="AD192" s="35"/>
      <c r="AE192" s="35"/>
      <c r="AR192" s="200" t="s">
        <v>299</v>
      </c>
      <c r="AT192" s="200" t="s">
        <v>294</v>
      </c>
      <c r="AU192" s="200" t="s">
        <v>85</v>
      </c>
      <c r="AY192" s="18" t="s">
        <v>292</v>
      </c>
      <c r="BE192" s="201">
        <f t="shared" ref="BE192:BE216" si="34">IF(N192="základní",J192,0)</f>
        <v>0</v>
      </c>
      <c r="BF192" s="201">
        <f t="shared" ref="BF192:BF216" si="35">IF(N192="snížená",J192,0)</f>
        <v>0</v>
      </c>
      <c r="BG192" s="201">
        <f t="shared" ref="BG192:BG216" si="36">IF(N192="zákl. přenesená",J192,0)</f>
        <v>0</v>
      </c>
      <c r="BH192" s="201">
        <f t="shared" ref="BH192:BH216" si="37">IF(N192="sníž. přenesená",J192,0)</f>
        <v>0</v>
      </c>
      <c r="BI192" s="201">
        <f t="shared" ref="BI192:BI216" si="38">IF(N192="nulová",J192,0)</f>
        <v>0</v>
      </c>
      <c r="BJ192" s="18" t="s">
        <v>120</v>
      </c>
      <c r="BK192" s="201">
        <f t="shared" ref="BK192:BK216" si="39">ROUND(I192*H192,2)</f>
        <v>0</v>
      </c>
      <c r="BL192" s="18" t="s">
        <v>299</v>
      </c>
      <c r="BM192" s="200" t="s">
        <v>1359</v>
      </c>
    </row>
    <row r="193" spans="1:65" s="2" customFormat="1" ht="16.5" customHeight="1">
      <c r="A193" s="35"/>
      <c r="B193" s="36"/>
      <c r="C193" s="189" t="s">
        <v>783</v>
      </c>
      <c r="D193" s="189" t="s">
        <v>294</v>
      </c>
      <c r="E193" s="190" t="s">
        <v>4339</v>
      </c>
      <c r="F193" s="191" t="s">
        <v>4340</v>
      </c>
      <c r="G193" s="192" t="s">
        <v>2985</v>
      </c>
      <c r="H193" s="193">
        <v>55</v>
      </c>
      <c r="I193" s="194"/>
      <c r="J193" s="195">
        <f t="shared" si="30"/>
        <v>0</v>
      </c>
      <c r="K193" s="191" t="s">
        <v>1</v>
      </c>
      <c r="L193" s="40"/>
      <c r="M193" s="196" t="s">
        <v>1</v>
      </c>
      <c r="N193" s="197" t="s">
        <v>43</v>
      </c>
      <c r="O193" s="72"/>
      <c r="P193" s="198">
        <f t="shared" si="31"/>
        <v>0</v>
      </c>
      <c r="Q193" s="198">
        <v>0</v>
      </c>
      <c r="R193" s="198">
        <f t="shared" si="32"/>
        <v>0</v>
      </c>
      <c r="S193" s="198">
        <v>0</v>
      </c>
      <c r="T193" s="199">
        <f t="shared" si="33"/>
        <v>0</v>
      </c>
      <c r="U193" s="35"/>
      <c r="V193" s="35"/>
      <c r="W193" s="35"/>
      <c r="X193" s="35"/>
      <c r="Y193" s="35"/>
      <c r="Z193" s="35"/>
      <c r="AA193" s="35"/>
      <c r="AB193" s="35"/>
      <c r="AC193" s="35"/>
      <c r="AD193" s="35"/>
      <c r="AE193" s="35"/>
      <c r="AR193" s="200" t="s">
        <v>299</v>
      </c>
      <c r="AT193" s="200" t="s">
        <v>294</v>
      </c>
      <c r="AU193" s="200" t="s">
        <v>85</v>
      </c>
      <c r="AY193" s="18" t="s">
        <v>292</v>
      </c>
      <c r="BE193" s="201">
        <f t="shared" si="34"/>
        <v>0</v>
      </c>
      <c r="BF193" s="201">
        <f t="shared" si="35"/>
        <v>0</v>
      </c>
      <c r="BG193" s="201">
        <f t="shared" si="36"/>
        <v>0</v>
      </c>
      <c r="BH193" s="201">
        <f t="shared" si="37"/>
        <v>0</v>
      </c>
      <c r="BI193" s="201">
        <f t="shared" si="38"/>
        <v>0</v>
      </c>
      <c r="BJ193" s="18" t="s">
        <v>120</v>
      </c>
      <c r="BK193" s="201">
        <f t="shared" si="39"/>
        <v>0</v>
      </c>
      <c r="BL193" s="18" t="s">
        <v>299</v>
      </c>
      <c r="BM193" s="200" t="s">
        <v>1369</v>
      </c>
    </row>
    <row r="194" spans="1:65" s="2" customFormat="1" ht="16.5" customHeight="1">
      <c r="A194" s="35"/>
      <c r="B194" s="36"/>
      <c r="C194" s="189" t="s">
        <v>792</v>
      </c>
      <c r="D194" s="189" t="s">
        <v>294</v>
      </c>
      <c r="E194" s="190" t="s">
        <v>4341</v>
      </c>
      <c r="F194" s="191" t="s">
        <v>4342</v>
      </c>
      <c r="G194" s="192" t="s">
        <v>3216</v>
      </c>
      <c r="H194" s="193">
        <v>55</v>
      </c>
      <c r="I194" s="194"/>
      <c r="J194" s="195">
        <f t="shared" si="30"/>
        <v>0</v>
      </c>
      <c r="K194" s="191" t="s">
        <v>1</v>
      </c>
      <c r="L194" s="40"/>
      <c r="M194" s="196" t="s">
        <v>1</v>
      </c>
      <c r="N194" s="197" t="s">
        <v>43</v>
      </c>
      <c r="O194" s="72"/>
      <c r="P194" s="198">
        <f t="shared" si="31"/>
        <v>0</v>
      </c>
      <c r="Q194" s="198">
        <v>0</v>
      </c>
      <c r="R194" s="198">
        <f t="shared" si="32"/>
        <v>0</v>
      </c>
      <c r="S194" s="198">
        <v>0</v>
      </c>
      <c r="T194" s="199">
        <f t="shared" si="33"/>
        <v>0</v>
      </c>
      <c r="U194" s="35"/>
      <c r="V194" s="35"/>
      <c r="W194" s="35"/>
      <c r="X194" s="35"/>
      <c r="Y194" s="35"/>
      <c r="Z194" s="35"/>
      <c r="AA194" s="35"/>
      <c r="AB194" s="35"/>
      <c r="AC194" s="35"/>
      <c r="AD194" s="35"/>
      <c r="AE194" s="35"/>
      <c r="AR194" s="200" t="s">
        <v>299</v>
      </c>
      <c r="AT194" s="200" t="s">
        <v>294</v>
      </c>
      <c r="AU194" s="200" t="s">
        <v>85</v>
      </c>
      <c r="AY194" s="18" t="s">
        <v>292</v>
      </c>
      <c r="BE194" s="201">
        <f t="shared" si="34"/>
        <v>0</v>
      </c>
      <c r="BF194" s="201">
        <f t="shared" si="35"/>
        <v>0</v>
      </c>
      <c r="BG194" s="201">
        <f t="shared" si="36"/>
        <v>0</v>
      </c>
      <c r="BH194" s="201">
        <f t="shared" si="37"/>
        <v>0</v>
      </c>
      <c r="BI194" s="201">
        <f t="shared" si="38"/>
        <v>0</v>
      </c>
      <c r="BJ194" s="18" t="s">
        <v>120</v>
      </c>
      <c r="BK194" s="201">
        <f t="shared" si="39"/>
        <v>0</v>
      </c>
      <c r="BL194" s="18" t="s">
        <v>299</v>
      </c>
      <c r="BM194" s="200" t="s">
        <v>1378</v>
      </c>
    </row>
    <row r="195" spans="1:65" s="2" customFormat="1" ht="24.2" customHeight="1">
      <c r="A195" s="35"/>
      <c r="B195" s="36"/>
      <c r="C195" s="189" t="s">
        <v>804</v>
      </c>
      <c r="D195" s="189" t="s">
        <v>294</v>
      </c>
      <c r="E195" s="190" t="s">
        <v>4343</v>
      </c>
      <c r="F195" s="191" t="s">
        <v>4344</v>
      </c>
      <c r="G195" s="192" t="s">
        <v>3216</v>
      </c>
      <c r="H195" s="193">
        <v>4</v>
      </c>
      <c r="I195" s="194"/>
      <c r="J195" s="195">
        <f t="shared" si="30"/>
        <v>0</v>
      </c>
      <c r="K195" s="191" t="s">
        <v>1</v>
      </c>
      <c r="L195" s="40"/>
      <c r="M195" s="196" t="s">
        <v>1</v>
      </c>
      <c r="N195" s="197" t="s">
        <v>43</v>
      </c>
      <c r="O195" s="72"/>
      <c r="P195" s="198">
        <f t="shared" si="31"/>
        <v>0</v>
      </c>
      <c r="Q195" s="198">
        <v>0</v>
      </c>
      <c r="R195" s="198">
        <f t="shared" si="32"/>
        <v>0</v>
      </c>
      <c r="S195" s="198">
        <v>0</v>
      </c>
      <c r="T195" s="199">
        <f t="shared" si="33"/>
        <v>0</v>
      </c>
      <c r="U195" s="35"/>
      <c r="V195" s="35"/>
      <c r="W195" s="35"/>
      <c r="X195" s="35"/>
      <c r="Y195" s="35"/>
      <c r="Z195" s="35"/>
      <c r="AA195" s="35"/>
      <c r="AB195" s="35"/>
      <c r="AC195" s="35"/>
      <c r="AD195" s="35"/>
      <c r="AE195" s="35"/>
      <c r="AR195" s="200" t="s">
        <v>299</v>
      </c>
      <c r="AT195" s="200" t="s">
        <v>294</v>
      </c>
      <c r="AU195" s="200" t="s">
        <v>85</v>
      </c>
      <c r="AY195" s="18" t="s">
        <v>292</v>
      </c>
      <c r="BE195" s="201">
        <f t="shared" si="34"/>
        <v>0</v>
      </c>
      <c r="BF195" s="201">
        <f t="shared" si="35"/>
        <v>0</v>
      </c>
      <c r="BG195" s="201">
        <f t="shared" si="36"/>
        <v>0</v>
      </c>
      <c r="BH195" s="201">
        <f t="shared" si="37"/>
        <v>0</v>
      </c>
      <c r="BI195" s="201">
        <f t="shared" si="38"/>
        <v>0</v>
      </c>
      <c r="BJ195" s="18" t="s">
        <v>120</v>
      </c>
      <c r="BK195" s="201">
        <f t="shared" si="39"/>
        <v>0</v>
      </c>
      <c r="BL195" s="18" t="s">
        <v>299</v>
      </c>
      <c r="BM195" s="200" t="s">
        <v>1388</v>
      </c>
    </row>
    <row r="196" spans="1:65" s="2" customFormat="1" ht="16.5" customHeight="1">
      <c r="A196" s="35"/>
      <c r="B196" s="36"/>
      <c r="C196" s="189" t="s">
        <v>812</v>
      </c>
      <c r="D196" s="189" t="s">
        <v>294</v>
      </c>
      <c r="E196" s="190" t="s">
        <v>4345</v>
      </c>
      <c r="F196" s="191" t="s">
        <v>4346</v>
      </c>
      <c r="G196" s="192" t="s">
        <v>3216</v>
      </c>
      <c r="H196" s="193">
        <v>4</v>
      </c>
      <c r="I196" s="194"/>
      <c r="J196" s="195">
        <f t="shared" si="30"/>
        <v>0</v>
      </c>
      <c r="K196" s="191" t="s">
        <v>1</v>
      </c>
      <c r="L196" s="40"/>
      <c r="M196" s="196" t="s">
        <v>1</v>
      </c>
      <c r="N196" s="197" t="s">
        <v>43</v>
      </c>
      <c r="O196" s="72"/>
      <c r="P196" s="198">
        <f t="shared" si="31"/>
        <v>0</v>
      </c>
      <c r="Q196" s="198">
        <v>0</v>
      </c>
      <c r="R196" s="198">
        <f t="shared" si="32"/>
        <v>0</v>
      </c>
      <c r="S196" s="198">
        <v>0</v>
      </c>
      <c r="T196" s="199">
        <f t="shared" si="33"/>
        <v>0</v>
      </c>
      <c r="U196" s="35"/>
      <c r="V196" s="35"/>
      <c r="W196" s="35"/>
      <c r="X196" s="35"/>
      <c r="Y196" s="35"/>
      <c r="Z196" s="35"/>
      <c r="AA196" s="35"/>
      <c r="AB196" s="35"/>
      <c r="AC196" s="35"/>
      <c r="AD196" s="35"/>
      <c r="AE196" s="35"/>
      <c r="AR196" s="200" t="s">
        <v>299</v>
      </c>
      <c r="AT196" s="200" t="s">
        <v>294</v>
      </c>
      <c r="AU196" s="200" t="s">
        <v>85</v>
      </c>
      <c r="AY196" s="18" t="s">
        <v>292</v>
      </c>
      <c r="BE196" s="201">
        <f t="shared" si="34"/>
        <v>0</v>
      </c>
      <c r="BF196" s="201">
        <f t="shared" si="35"/>
        <v>0</v>
      </c>
      <c r="BG196" s="201">
        <f t="shared" si="36"/>
        <v>0</v>
      </c>
      <c r="BH196" s="201">
        <f t="shared" si="37"/>
        <v>0</v>
      </c>
      <c r="BI196" s="201">
        <f t="shared" si="38"/>
        <v>0</v>
      </c>
      <c r="BJ196" s="18" t="s">
        <v>120</v>
      </c>
      <c r="BK196" s="201">
        <f t="shared" si="39"/>
        <v>0</v>
      </c>
      <c r="BL196" s="18" t="s">
        <v>299</v>
      </c>
      <c r="BM196" s="200" t="s">
        <v>1407</v>
      </c>
    </row>
    <row r="197" spans="1:65" s="2" customFormat="1" ht="16.5" customHeight="1">
      <c r="A197" s="35"/>
      <c r="B197" s="36"/>
      <c r="C197" s="189" t="s">
        <v>821</v>
      </c>
      <c r="D197" s="189" t="s">
        <v>294</v>
      </c>
      <c r="E197" s="190" t="s">
        <v>4347</v>
      </c>
      <c r="F197" s="191" t="s">
        <v>4348</v>
      </c>
      <c r="G197" s="192" t="s">
        <v>3216</v>
      </c>
      <c r="H197" s="193">
        <v>4</v>
      </c>
      <c r="I197" s="194"/>
      <c r="J197" s="195">
        <f t="shared" si="30"/>
        <v>0</v>
      </c>
      <c r="K197" s="191" t="s">
        <v>1</v>
      </c>
      <c r="L197" s="40"/>
      <c r="M197" s="196" t="s">
        <v>1</v>
      </c>
      <c r="N197" s="197" t="s">
        <v>43</v>
      </c>
      <c r="O197" s="72"/>
      <c r="P197" s="198">
        <f t="shared" si="31"/>
        <v>0</v>
      </c>
      <c r="Q197" s="198">
        <v>0</v>
      </c>
      <c r="R197" s="198">
        <f t="shared" si="32"/>
        <v>0</v>
      </c>
      <c r="S197" s="198">
        <v>0</v>
      </c>
      <c r="T197" s="199">
        <f t="shared" si="33"/>
        <v>0</v>
      </c>
      <c r="U197" s="35"/>
      <c r="V197" s="35"/>
      <c r="W197" s="35"/>
      <c r="X197" s="35"/>
      <c r="Y197" s="35"/>
      <c r="Z197" s="35"/>
      <c r="AA197" s="35"/>
      <c r="AB197" s="35"/>
      <c r="AC197" s="35"/>
      <c r="AD197" s="35"/>
      <c r="AE197" s="35"/>
      <c r="AR197" s="200" t="s">
        <v>299</v>
      </c>
      <c r="AT197" s="200" t="s">
        <v>294</v>
      </c>
      <c r="AU197" s="200" t="s">
        <v>85</v>
      </c>
      <c r="AY197" s="18" t="s">
        <v>292</v>
      </c>
      <c r="BE197" s="201">
        <f t="shared" si="34"/>
        <v>0</v>
      </c>
      <c r="BF197" s="201">
        <f t="shared" si="35"/>
        <v>0</v>
      </c>
      <c r="BG197" s="201">
        <f t="shared" si="36"/>
        <v>0</v>
      </c>
      <c r="BH197" s="201">
        <f t="shared" si="37"/>
        <v>0</v>
      </c>
      <c r="BI197" s="201">
        <f t="shared" si="38"/>
        <v>0</v>
      </c>
      <c r="BJ197" s="18" t="s">
        <v>120</v>
      </c>
      <c r="BK197" s="201">
        <f t="shared" si="39"/>
        <v>0</v>
      </c>
      <c r="BL197" s="18" t="s">
        <v>299</v>
      </c>
      <c r="BM197" s="200" t="s">
        <v>1418</v>
      </c>
    </row>
    <row r="198" spans="1:65" s="2" customFormat="1" ht="16.5" customHeight="1">
      <c r="A198" s="35"/>
      <c r="B198" s="36"/>
      <c r="C198" s="189" t="s">
        <v>825</v>
      </c>
      <c r="D198" s="189" t="s">
        <v>294</v>
      </c>
      <c r="E198" s="190" t="s">
        <v>4349</v>
      </c>
      <c r="F198" s="191" t="s">
        <v>4350</v>
      </c>
      <c r="G198" s="192" t="s">
        <v>3216</v>
      </c>
      <c r="H198" s="193">
        <v>5</v>
      </c>
      <c r="I198" s="194"/>
      <c r="J198" s="195">
        <f t="shared" si="30"/>
        <v>0</v>
      </c>
      <c r="K198" s="191" t="s">
        <v>1</v>
      </c>
      <c r="L198" s="40"/>
      <c r="M198" s="196" t="s">
        <v>1</v>
      </c>
      <c r="N198" s="197" t="s">
        <v>43</v>
      </c>
      <c r="O198" s="72"/>
      <c r="P198" s="198">
        <f t="shared" si="31"/>
        <v>0</v>
      </c>
      <c r="Q198" s="198">
        <v>0</v>
      </c>
      <c r="R198" s="198">
        <f t="shared" si="32"/>
        <v>0</v>
      </c>
      <c r="S198" s="198">
        <v>0</v>
      </c>
      <c r="T198" s="199">
        <f t="shared" si="33"/>
        <v>0</v>
      </c>
      <c r="U198" s="35"/>
      <c r="V198" s="35"/>
      <c r="W198" s="35"/>
      <c r="X198" s="35"/>
      <c r="Y198" s="35"/>
      <c r="Z198" s="35"/>
      <c r="AA198" s="35"/>
      <c r="AB198" s="35"/>
      <c r="AC198" s="35"/>
      <c r="AD198" s="35"/>
      <c r="AE198" s="35"/>
      <c r="AR198" s="200" t="s">
        <v>299</v>
      </c>
      <c r="AT198" s="200" t="s">
        <v>294</v>
      </c>
      <c r="AU198" s="200" t="s">
        <v>85</v>
      </c>
      <c r="AY198" s="18" t="s">
        <v>292</v>
      </c>
      <c r="BE198" s="201">
        <f t="shared" si="34"/>
        <v>0</v>
      </c>
      <c r="BF198" s="201">
        <f t="shared" si="35"/>
        <v>0</v>
      </c>
      <c r="BG198" s="201">
        <f t="shared" si="36"/>
        <v>0</v>
      </c>
      <c r="BH198" s="201">
        <f t="shared" si="37"/>
        <v>0</v>
      </c>
      <c r="BI198" s="201">
        <f t="shared" si="38"/>
        <v>0</v>
      </c>
      <c r="BJ198" s="18" t="s">
        <v>120</v>
      </c>
      <c r="BK198" s="201">
        <f t="shared" si="39"/>
        <v>0</v>
      </c>
      <c r="BL198" s="18" t="s">
        <v>299</v>
      </c>
      <c r="BM198" s="200" t="s">
        <v>1430</v>
      </c>
    </row>
    <row r="199" spans="1:65" s="2" customFormat="1" ht="16.5" customHeight="1">
      <c r="A199" s="35"/>
      <c r="B199" s="36"/>
      <c r="C199" s="189" t="s">
        <v>829</v>
      </c>
      <c r="D199" s="189" t="s">
        <v>294</v>
      </c>
      <c r="E199" s="190" t="s">
        <v>4351</v>
      </c>
      <c r="F199" s="191" t="s">
        <v>4352</v>
      </c>
      <c r="G199" s="192" t="s">
        <v>3216</v>
      </c>
      <c r="H199" s="193">
        <v>4</v>
      </c>
      <c r="I199" s="194"/>
      <c r="J199" s="195">
        <f t="shared" si="30"/>
        <v>0</v>
      </c>
      <c r="K199" s="191" t="s">
        <v>1</v>
      </c>
      <c r="L199" s="40"/>
      <c r="M199" s="196" t="s">
        <v>1</v>
      </c>
      <c r="N199" s="197" t="s">
        <v>43</v>
      </c>
      <c r="O199" s="72"/>
      <c r="P199" s="198">
        <f t="shared" si="31"/>
        <v>0</v>
      </c>
      <c r="Q199" s="198">
        <v>0</v>
      </c>
      <c r="R199" s="198">
        <f t="shared" si="32"/>
        <v>0</v>
      </c>
      <c r="S199" s="198">
        <v>0</v>
      </c>
      <c r="T199" s="199">
        <f t="shared" si="33"/>
        <v>0</v>
      </c>
      <c r="U199" s="35"/>
      <c r="V199" s="35"/>
      <c r="W199" s="35"/>
      <c r="X199" s="35"/>
      <c r="Y199" s="35"/>
      <c r="Z199" s="35"/>
      <c r="AA199" s="35"/>
      <c r="AB199" s="35"/>
      <c r="AC199" s="35"/>
      <c r="AD199" s="35"/>
      <c r="AE199" s="35"/>
      <c r="AR199" s="200" t="s">
        <v>299</v>
      </c>
      <c r="AT199" s="200" t="s">
        <v>294</v>
      </c>
      <c r="AU199" s="200" t="s">
        <v>85</v>
      </c>
      <c r="AY199" s="18" t="s">
        <v>292</v>
      </c>
      <c r="BE199" s="201">
        <f t="shared" si="34"/>
        <v>0</v>
      </c>
      <c r="BF199" s="201">
        <f t="shared" si="35"/>
        <v>0</v>
      </c>
      <c r="BG199" s="201">
        <f t="shared" si="36"/>
        <v>0</v>
      </c>
      <c r="BH199" s="201">
        <f t="shared" si="37"/>
        <v>0</v>
      </c>
      <c r="BI199" s="201">
        <f t="shared" si="38"/>
        <v>0</v>
      </c>
      <c r="BJ199" s="18" t="s">
        <v>120</v>
      </c>
      <c r="BK199" s="201">
        <f t="shared" si="39"/>
        <v>0</v>
      </c>
      <c r="BL199" s="18" t="s">
        <v>299</v>
      </c>
      <c r="BM199" s="200" t="s">
        <v>1445</v>
      </c>
    </row>
    <row r="200" spans="1:65" s="2" customFormat="1" ht="16.5" customHeight="1">
      <c r="A200" s="35"/>
      <c r="B200" s="36"/>
      <c r="C200" s="189" t="s">
        <v>833</v>
      </c>
      <c r="D200" s="189" t="s">
        <v>294</v>
      </c>
      <c r="E200" s="190" t="s">
        <v>4353</v>
      </c>
      <c r="F200" s="191" t="s">
        <v>4354</v>
      </c>
      <c r="G200" s="192" t="s">
        <v>3216</v>
      </c>
      <c r="H200" s="193">
        <v>8</v>
      </c>
      <c r="I200" s="194"/>
      <c r="J200" s="195">
        <f t="shared" si="30"/>
        <v>0</v>
      </c>
      <c r="K200" s="191" t="s">
        <v>1</v>
      </c>
      <c r="L200" s="40"/>
      <c r="M200" s="196" t="s">
        <v>1</v>
      </c>
      <c r="N200" s="197" t="s">
        <v>43</v>
      </c>
      <c r="O200" s="72"/>
      <c r="P200" s="198">
        <f t="shared" si="31"/>
        <v>0</v>
      </c>
      <c r="Q200" s="198">
        <v>0</v>
      </c>
      <c r="R200" s="198">
        <f t="shared" si="32"/>
        <v>0</v>
      </c>
      <c r="S200" s="198">
        <v>0</v>
      </c>
      <c r="T200" s="199">
        <f t="shared" si="33"/>
        <v>0</v>
      </c>
      <c r="U200" s="35"/>
      <c r="V200" s="35"/>
      <c r="W200" s="35"/>
      <c r="X200" s="35"/>
      <c r="Y200" s="35"/>
      <c r="Z200" s="35"/>
      <c r="AA200" s="35"/>
      <c r="AB200" s="35"/>
      <c r="AC200" s="35"/>
      <c r="AD200" s="35"/>
      <c r="AE200" s="35"/>
      <c r="AR200" s="200" t="s">
        <v>299</v>
      </c>
      <c r="AT200" s="200" t="s">
        <v>294</v>
      </c>
      <c r="AU200" s="200" t="s">
        <v>85</v>
      </c>
      <c r="AY200" s="18" t="s">
        <v>292</v>
      </c>
      <c r="BE200" s="201">
        <f t="shared" si="34"/>
        <v>0</v>
      </c>
      <c r="BF200" s="201">
        <f t="shared" si="35"/>
        <v>0</v>
      </c>
      <c r="BG200" s="201">
        <f t="shared" si="36"/>
        <v>0</v>
      </c>
      <c r="BH200" s="201">
        <f t="shared" si="37"/>
        <v>0</v>
      </c>
      <c r="BI200" s="201">
        <f t="shared" si="38"/>
        <v>0</v>
      </c>
      <c r="BJ200" s="18" t="s">
        <v>120</v>
      </c>
      <c r="BK200" s="201">
        <f t="shared" si="39"/>
        <v>0</v>
      </c>
      <c r="BL200" s="18" t="s">
        <v>299</v>
      </c>
      <c r="BM200" s="200" t="s">
        <v>1454</v>
      </c>
    </row>
    <row r="201" spans="1:65" s="2" customFormat="1" ht="16.5" customHeight="1">
      <c r="A201" s="35"/>
      <c r="B201" s="36"/>
      <c r="C201" s="189" t="s">
        <v>839</v>
      </c>
      <c r="D201" s="189" t="s">
        <v>294</v>
      </c>
      <c r="E201" s="190" t="s">
        <v>4355</v>
      </c>
      <c r="F201" s="191" t="s">
        <v>4356</v>
      </c>
      <c r="G201" s="192" t="s">
        <v>3216</v>
      </c>
      <c r="H201" s="193">
        <v>8</v>
      </c>
      <c r="I201" s="194"/>
      <c r="J201" s="195">
        <f t="shared" si="30"/>
        <v>0</v>
      </c>
      <c r="K201" s="191" t="s">
        <v>1</v>
      </c>
      <c r="L201" s="40"/>
      <c r="M201" s="196" t="s">
        <v>1</v>
      </c>
      <c r="N201" s="197" t="s">
        <v>43</v>
      </c>
      <c r="O201" s="72"/>
      <c r="P201" s="198">
        <f t="shared" si="31"/>
        <v>0</v>
      </c>
      <c r="Q201" s="198">
        <v>0</v>
      </c>
      <c r="R201" s="198">
        <f t="shared" si="32"/>
        <v>0</v>
      </c>
      <c r="S201" s="198">
        <v>0</v>
      </c>
      <c r="T201" s="199">
        <f t="shared" si="33"/>
        <v>0</v>
      </c>
      <c r="U201" s="35"/>
      <c r="V201" s="35"/>
      <c r="W201" s="35"/>
      <c r="X201" s="35"/>
      <c r="Y201" s="35"/>
      <c r="Z201" s="35"/>
      <c r="AA201" s="35"/>
      <c r="AB201" s="35"/>
      <c r="AC201" s="35"/>
      <c r="AD201" s="35"/>
      <c r="AE201" s="35"/>
      <c r="AR201" s="200" t="s">
        <v>299</v>
      </c>
      <c r="AT201" s="200" t="s">
        <v>294</v>
      </c>
      <c r="AU201" s="200" t="s">
        <v>85</v>
      </c>
      <c r="AY201" s="18" t="s">
        <v>292</v>
      </c>
      <c r="BE201" s="201">
        <f t="shared" si="34"/>
        <v>0</v>
      </c>
      <c r="BF201" s="201">
        <f t="shared" si="35"/>
        <v>0</v>
      </c>
      <c r="BG201" s="201">
        <f t="shared" si="36"/>
        <v>0</v>
      </c>
      <c r="BH201" s="201">
        <f t="shared" si="37"/>
        <v>0</v>
      </c>
      <c r="BI201" s="201">
        <f t="shared" si="38"/>
        <v>0</v>
      </c>
      <c r="BJ201" s="18" t="s">
        <v>120</v>
      </c>
      <c r="BK201" s="201">
        <f t="shared" si="39"/>
        <v>0</v>
      </c>
      <c r="BL201" s="18" t="s">
        <v>299</v>
      </c>
      <c r="BM201" s="200" t="s">
        <v>1462</v>
      </c>
    </row>
    <row r="202" spans="1:65" s="2" customFormat="1" ht="16.5" customHeight="1">
      <c r="A202" s="35"/>
      <c r="B202" s="36"/>
      <c r="C202" s="189" t="s">
        <v>845</v>
      </c>
      <c r="D202" s="189" t="s">
        <v>294</v>
      </c>
      <c r="E202" s="190" t="s">
        <v>4357</v>
      </c>
      <c r="F202" s="191" t="s">
        <v>4358</v>
      </c>
      <c r="G202" s="192" t="s">
        <v>3216</v>
      </c>
      <c r="H202" s="193">
        <v>1</v>
      </c>
      <c r="I202" s="194"/>
      <c r="J202" s="195">
        <f t="shared" si="30"/>
        <v>0</v>
      </c>
      <c r="K202" s="191" t="s">
        <v>1</v>
      </c>
      <c r="L202" s="40"/>
      <c r="M202" s="196" t="s">
        <v>1</v>
      </c>
      <c r="N202" s="197" t="s">
        <v>43</v>
      </c>
      <c r="O202" s="72"/>
      <c r="P202" s="198">
        <f t="shared" si="31"/>
        <v>0</v>
      </c>
      <c r="Q202" s="198">
        <v>0</v>
      </c>
      <c r="R202" s="198">
        <f t="shared" si="32"/>
        <v>0</v>
      </c>
      <c r="S202" s="198">
        <v>0</v>
      </c>
      <c r="T202" s="199">
        <f t="shared" si="33"/>
        <v>0</v>
      </c>
      <c r="U202" s="35"/>
      <c r="V202" s="35"/>
      <c r="W202" s="35"/>
      <c r="X202" s="35"/>
      <c r="Y202" s="35"/>
      <c r="Z202" s="35"/>
      <c r="AA202" s="35"/>
      <c r="AB202" s="35"/>
      <c r="AC202" s="35"/>
      <c r="AD202" s="35"/>
      <c r="AE202" s="35"/>
      <c r="AR202" s="200" t="s">
        <v>299</v>
      </c>
      <c r="AT202" s="200" t="s">
        <v>294</v>
      </c>
      <c r="AU202" s="200" t="s">
        <v>85</v>
      </c>
      <c r="AY202" s="18" t="s">
        <v>292</v>
      </c>
      <c r="BE202" s="201">
        <f t="shared" si="34"/>
        <v>0</v>
      </c>
      <c r="BF202" s="201">
        <f t="shared" si="35"/>
        <v>0</v>
      </c>
      <c r="BG202" s="201">
        <f t="shared" si="36"/>
        <v>0</v>
      </c>
      <c r="BH202" s="201">
        <f t="shared" si="37"/>
        <v>0</v>
      </c>
      <c r="BI202" s="201">
        <f t="shared" si="38"/>
        <v>0</v>
      </c>
      <c r="BJ202" s="18" t="s">
        <v>120</v>
      </c>
      <c r="BK202" s="201">
        <f t="shared" si="39"/>
        <v>0</v>
      </c>
      <c r="BL202" s="18" t="s">
        <v>299</v>
      </c>
      <c r="BM202" s="200" t="s">
        <v>1470</v>
      </c>
    </row>
    <row r="203" spans="1:65" s="2" customFormat="1" ht="16.5" customHeight="1">
      <c r="A203" s="35"/>
      <c r="B203" s="36"/>
      <c r="C203" s="189" t="s">
        <v>852</v>
      </c>
      <c r="D203" s="189" t="s">
        <v>294</v>
      </c>
      <c r="E203" s="190" t="s">
        <v>4359</v>
      </c>
      <c r="F203" s="191" t="s">
        <v>4360</v>
      </c>
      <c r="G203" s="192" t="s">
        <v>3216</v>
      </c>
      <c r="H203" s="193">
        <v>5</v>
      </c>
      <c r="I203" s="194"/>
      <c r="J203" s="195">
        <f t="shared" si="30"/>
        <v>0</v>
      </c>
      <c r="K203" s="191" t="s">
        <v>1</v>
      </c>
      <c r="L203" s="40"/>
      <c r="M203" s="196" t="s">
        <v>1</v>
      </c>
      <c r="N203" s="197" t="s">
        <v>43</v>
      </c>
      <c r="O203" s="72"/>
      <c r="P203" s="198">
        <f t="shared" si="31"/>
        <v>0</v>
      </c>
      <c r="Q203" s="198">
        <v>0</v>
      </c>
      <c r="R203" s="198">
        <f t="shared" si="32"/>
        <v>0</v>
      </c>
      <c r="S203" s="198">
        <v>0</v>
      </c>
      <c r="T203" s="199">
        <f t="shared" si="33"/>
        <v>0</v>
      </c>
      <c r="U203" s="35"/>
      <c r="V203" s="35"/>
      <c r="W203" s="35"/>
      <c r="X203" s="35"/>
      <c r="Y203" s="35"/>
      <c r="Z203" s="35"/>
      <c r="AA203" s="35"/>
      <c r="AB203" s="35"/>
      <c r="AC203" s="35"/>
      <c r="AD203" s="35"/>
      <c r="AE203" s="35"/>
      <c r="AR203" s="200" t="s">
        <v>299</v>
      </c>
      <c r="AT203" s="200" t="s">
        <v>294</v>
      </c>
      <c r="AU203" s="200" t="s">
        <v>85</v>
      </c>
      <c r="AY203" s="18" t="s">
        <v>292</v>
      </c>
      <c r="BE203" s="201">
        <f t="shared" si="34"/>
        <v>0</v>
      </c>
      <c r="BF203" s="201">
        <f t="shared" si="35"/>
        <v>0</v>
      </c>
      <c r="BG203" s="201">
        <f t="shared" si="36"/>
        <v>0</v>
      </c>
      <c r="BH203" s="201">
        <f t="shared" si="37"/>
        <v>0</v>
      </c>
      <c r="BI203" s="201">
        <f t="shared" si="38"/>
        <v>0</v>
      </c>
      <c r="BJ203" s="18" t="s">
        <v>120</v>
      </c>
      <c r="BK203" s="201">
        <f t="shared" si="39"/>
        <v>0</v>
      </c>
      <c r="BL203" s="18" t="s">
        <v>299</v>
      </c>
      <c r="BM203" s="200" t="s">
        <v>1479</v>
      </c>
    </row>
    <row r="204" spans="1:65" s="2" customFormat="1" ht="16.5" customHeight="1">
      <c r="A204" s="35"/>
      <c r="B204" s="36"/>
      <c r="C204" s="189" t="s">
        <v>862</v>
      </c>
      <c r="D204" s="189" t="s">
        <v>294</v>
      </c>
      <c r="E204" s="190" t="s">
        <v>4361</v>
      </c>
      <c r="F204" s="191" t="s">
        <v>4362</v>
      </c>
      <c r="G204" s="192" t="s">
        <v>3216</v>
      </c>
      <c r="H204" s="193">
        <v>5</v>
      </c>
      <c r="I204" s="194"/>
      <c r="J204" s="195">
        <f t="shared" si="30"/>
        <v>0</v>
      </c>
      <c r="K204" s="191" t="s">
        <v>1</v>
      </c>
      <c r="L204" s="40"/>
      <c r="M204" s="196" t="s">
        <v>1</v>
      </c>
      <c r="N204" s="197" t="s">
        <v>43</v>
      </c>
      <c r="O204" s="72"/>
      <c r="P204" s="198">
        <f t="shared" si="31"/>
        <v>0</v>
      </c>
      <c r="Q204" s="198">
        <v>0</v>
      </c>
      <c r="R204" s="198">
        <f t="shared" si="32"/>
        <v>0</v>
      </c>
      <c r="S204" s="198">
        <v>0</v>
      </c>
      <c r="T204" s="199">
        <f t="shared" si="33"/>
        <v>0</v>
      </c>
      <c r="U204" s="35"/>
      <c r="V204" s="35"/>
      <c r="W204" s="35"/>
      <c r="X204" s="35"/>
      <c r="Y204" s="35"/>
      <c r="Z204" s="35"/>
      <c r="AA204" s="35"/>
      <c r="AB204" s="35"/>
      <c r="AC204" s="35"/>
      <c r="AD204" s="35"/>
      <c r="AE204" s="35"/>
      <c r="AR204" s="200" t="s">
        <v>299</v>
      </c>
      <c r="AT204" s="200" t="s">
        <v>294</v>
      </c>
      <c r="AU204" s="200" t="s">
        <v>85</v>
      </c>
      <c r="AY204" s="18" t="s">
        <v>292</v>
      </c>
      <c r="BE204" s="201">
        <f t="shared" si="34"/>
        <v>0</v>
      </c>
      <c r="BF204" s="201">
        <f t="shared" si="35"/>
        <v>0</v>
      </c>
      <c r="BG204" s="201">
        <f t="shared" si="36"/>
        <v>0</v>
      </c>
      <c r="BH204" s="201">
        <f t="shared" si="37"/>
        <v>0</v>
      </c>
      <c r="BI204" s="201">
        <f t="shared" si="38"/>
        <v>0</v>
      </c>
      <c r="BJ204" s="18" t="s">
        <v>120</v>
      </c>
      <c r="BK204" s="201">
        <f t="shared" si="39"/>
        <v>0</v>
      </c>
      <c r="BL204" s="18" t="s">
        <v>299</v>
      </c>
      <c r="BM204" s="200" t="s">
        <v>1490</v>
      </c>
    </row>
    <row r="205" spans="1:65" s="2" customFormat="1" ht="16.5" customHeight="1">
      <c r="A205" s="35"/>
      <c r="B205" s="36"/>
      <c r="C205" s="189" t="s">
        <v>866</v>
      </c>
      <c r="D205" s="189" t="s">
        <v>294</v>
      </c>
      <c r="E205" s="190" t="s">
        <v>4363</v>
      </c>
      <c r="F205" s="191" t="s">
        <v>4364</v>
      </c>
      <c r="G205" s="192" t="s">
        <v>3216</v>
      </c>
      <c r="H205" s="193">
        <v>56</v>
      </c>
      <c r="I205" s="194"/>
      <c r="J205" s="195">
        <f t="shared" si="30"/>
        <v>0</v>
      </c>
      <c r="K205" s="191" t="s">
        <v>1</v>
      </c>
      <c r="L205" s="40"/>
      <c r="M205" s="196" t="s">
        <v>1</v>
      </c>
      <c r="N205" s="197" t="s">
        <v>43</v>
      </c>
      <c r="O205" s="72"/>
      <c r="P205" s="198">
        <f t="shared" si="31"/>
        <v>0</v>
      </c>
      <c r="Q205" s="198">
        <v>0</v>
      </c>
      <c r="R205" s="198">
        <f t="shared" si="32"/>
        <v>0</v>
      </c>
      <c r="S205" s="198">
        <v>0</v>
      </c>
      <c r="T205" s="199">
        <f t="shared" si="33"/>
        <v>0</v>
      </c>
      <c r="U205" s="35"/>
      <c r="V205" s="35"/>
      <c r="W205" s="35"/>
      <c r="X205" s="35"/>
      <c r="Y205" s="35"/>
      <c r="Z205" s="35"/>
      <c r="AA205" s="35"/>
      <c r="AB205" s="35"/>
      <c r="AC205" s="35"/>
      <c r="AD205" s="35"/>
      <c r="AE205" s="35"/>
      <c r="AR205" s="200" t="s">
        <v>299</v>
      </c>
      <c r="AT205" s="200" t="s">
        <v>294</v>
      </c>
      <c r="AU205" s="200" t="s">
        <v>85</v>
      </c>
      <c r="AY205" s="18" t="s">
        <v>292</v>
      </c>
      <c r="BE205" s="201">
        <f t="shared" si="34"/>
        <v>0</v>
      </c>
      <c r="BF205" s="201">
        <f t="shared" si="35"/>
        <v>0</v>
      </c>
      <c r="BG205" s="201">
        <f t="shared" si="36"/>
        <v>0</v>
      </c>
      <c r="BH205" s="201">
        <f t="shared" si="37"/>
        <v>0</v>
      </c>
      <c r="BI205" s="201">
        <f t="shared" si="38"/>
        <v>0</v>
      </c>
      <c r="BJ205" s="18" t="s">
        <v>120</v>
      </c>
      <c r="BK205" s="201">
        <f t="shared" si="39"/>
        <v>0</v>
      </c>
      <c r="BL205" s="18" t="s">
        <v>299</v>
      </c>
      <c r="BM205" s="200" t="s">
        <v>1505</v>
      </c>
    </row>
    <row r="206" spans="1:65" s="2" customFormat="1" ht="16.5" customHeight="1">
      <c r="A206" s="35"/>
      <c r="B206" s="36"/>
      <c r="C206" s="189" t="s">
        <v>872</v>
      </c>
      <c r="D206" s="189" t="s">
        <v>294</v>
      </c>
      <c r="E206" s="190" t="s">
        <v>4365</v>
      </c>
      <c r="F206" s="191" t="s">
        <v>4366</v>
      </c>
      <c r="G206" s="192" t="s">
        <v>3216</v>
      </c>
      <c r="H206" s="193">
        <v>48</v>
      </c>
      <c r="I206" s="194"/>
      <c r="J206" s="195">
        <f t="shared" si="30"/>
        <v>0</v>
      </c>
      <c r="K206" s="191" t="s">
        <v>1</v>
      </c>
      <c r="L206" s="40"/>
      <c r="M206" s="196" t="s">
        <v>1</v>
      </c>
      <c r="N206" s="197" t="s">
        <v>43</v>
      </c>
      <c r="O206" s="72"/>
      <c r="P206" s="198">
        <f t="shared" si="31"/>
        <v>0</v>
      </c>
      <c r="Q206" s="198">
        <v>0</v>
      </c>
      <c r="R206" s="198">
        <f t="shared" si="32"/>
        <v>0</v>
      </c>
      <c r="S206" s="198">
        <v>0</v>
      </c>
      <c r="T206" s="199">
        <f t="shared" si="33"/>
        <v>0</v>
      </c>
      <c r="U206" s="35"/>
      <c r="V206" s="35"/>
      <c r="W206" s="35"/>
      <c r="X206" s="35"/>
      <c r="Y206" s="35"/>
      <c r="Z206" s="35"/>
      <c r="AA206" s="35"/>
      <c r="AB206" s="35"/>
      <c r="AC206" s="35"/>
      <c r="AD206" s="35"/>
      <c r="AE206" s="35"/>
      <c r="AR206" s="200" t="s">
        <v>299</v>
      </c>
      <c r="AT206" s="200" t="s">
        <v>294</v>
      </c>
      <c r="AU206" s="200" t="s">
        <v>85</v>
      </c>
      <c r="AY206" s="18" t="s">
        <v>292</v>
      </c>
      <c r="BE206" s="201">
        <f t="shared" si="34"/>
        <v>0</v>
      </c>
      <c r="BF206" s="201">
        <f t="shared" si="35"/>
        <v>0</v>
      </c>
      <c r="BG206" s="201">
        <f t="shared" si="36"/>
        <v>0</v>
      </c>
      <c r="BH206" s="201">
        <f t="shared" si="37"/>
        <v>0</v>
      </c>
      <c r="BI206" s="201">
        <f t="shared" si="38"/>
        <v>0</v>
      </c>
      <c r="BJ206" s="18" t="s">
        <v>120</v>
      </c>
      <c r="BK206" s="201">
        <f t="shared" si="39"/>
        <v>0</v>
      </c>
      <c r="BL206" s="18" t="s">
        <v>299</v>
      </c>
      <c r="BM206" s="200" t="s">
        <v>1516</v>
      </c>
    </row>
    <row r="207" spans="1:65" s="2" customFormat="1" ht="16.5" customHeight="1">
      <c r="A207" s="35"/>
      <c r="B207" s="36"/>
      <c r="C207" s="189" t="s">
        <v>876</v>
      </c>
      <c r="D207" s="189" t="s">
        <v>294</v>
      </c>
      <c r="E207" s="190" t="s">
        <v>4367</v>
      </c>
      <c r="F207" s="191" t="s">
        <v>4368</v>
      </c>
      <c r="G207" s="192" t="s">
        <v>3216</v>
      </c>
      <c r="H207" s="193">
        <v>48</v>
      </c>
      <c r="I207" s="194"/>
      <c r="J207" s="195">
        <f t="shared" si="30"/>
        <v>0</v>
      </c>
      <c r="K207" s="191" t="s">
        <v>1</v>
      </c>
      <c r="L207" s="40"/>
      <c r="M207" s="196" t="s">
        <v>1</v>
      </c>
      <c r="N207" s="197" t="s">
        <v>43</v>
      </c>
      <c r="O207" s="72"/>
      <c r="P207" s="198">
        <f t="shared" si="31"/>
        <v>0</v>
      </c>
      <c r="Q207" s="198">
        <v>0</v>
      </c>
      <c r="R207" s="198">
        <f t="shared" si="32"/>
        <v>0</v>
      </c>
      <c r="S207" s="198">
        <v>0</v>
      </c>
      <c r="T207" s="199">
        <f t="shared" si="33"/>
        <v>0</v>
      </c>
      <c r="U207" s="35"/>
      <c r="V207" s="35"/>
      <c r="W207" s="35"/>
      <c r="X207" s="35"/>
      <c r="Y207" s="35"/>
      <c r="Z207" s="35"/>
      <c r="AA207" s="35"/>
      <c r="AB207" s="35"/>
      <c r="AC207" s="35"/>
      <c r="AD207" s="35"/>
      <c r="AE207" s="35"/>
      <c r="AR207" s="200" t="s">
        <v>299</v>
      </c>
      <c r="AT207" s="200" t="s">
        <v>294</v>
      </c>
      <c r="AU207" s="200" t="s">
        <v>85</v>
      </c>
      <c r="AY207" s="18" t="s">
        <v>292</v>
      </c>
      <c r="BE207" s="201">
        <f t="shared" si="34"/>
        <v>0</v>
      </c>
      <c r="BF207" s="201">
        <f t="shared" si="35"/>
        <v>0</v>
      </c>
      <c r="BG207" s="201">
        <f t="shared" si="36"/>
        <v>0</v>
      </c>
      <c r="BH207" s="201">
        <f t="shared" si="37"/>
        <v>0</v>
      </c>
      <c r="BI207" s="201">
        <f t="shared" si="38"/>
        <v>0</v>
      </c>
      <c r="BJ207" s="18" t="s">
        <v>120</v>
      </c>
      <c r="BK207" s="201">
        <f t="shared" si="39"/>
        <v>0</v>
      </c>
      <c r="BL207" s="18" t="s">
        <v>299</v>
      </c>
      <c r="BM207" s="200" t="s">
        <v>1526</v>
      </c>
    </row>
    <row r="208" spans="1:65" s="2" customFormat="1" ht="16.5" customHeight="1">
      <c r="A208" s="35"/>
      <c r="B208" s="36"/>
      <c r="C208" s="189" t="s">
        <v>895</v>
      </c>
      <c r="D208" s="189" t="s">
        <v>294</v>
      </c>
      <c r="E208" s="190" t="s">
        <v>4369</v>
      </c>
      <c r="F208" s="191" t="s">
        <v>4370</v>
      </c>
      <c r="G208" s="192" t="s">
        <v>3216</v>
      </c>
      <c r="H208" s="193">
        <v>16</v>
      </c>
      <c r="I208" s="194"/>
      <c r="J208" s="195">
        <f t="shared" si="30"/>
        <v>0</v>
      </c>
      <c r="K208" s="191" t="s">
        <v>1</v>
      </c>
      <c r="L208" s="40"/>
      <c r="M208" s="196" t="s">
        <v>1</v>
      </c>
      <c r="N208" s="197" t="s">
        <v>43</v>
      </c>
      <c r="O208" s="72"/>
      <c r="P208" s="198">
        <f t="shared" si="31"/>
        <v>0</v>
      </c>
      <c r="Q208" s="198">
        <v>0</v>
      </c>
      <c r="R208" s="198">
        <f t="shared" si="32"/>
        <v>0</v>
      </c>
      <c r="S208" s="198">
        <v>0</v>
      </c>
      <c r="T208" s="199">
        <f t="shared" si="33"/>
        <v>0</v>
      </c>
      <c r="U208" s="35"/>
      <c r="V208" s="35"/>
      <c r="W208" s="35"/>
      <c r="X208" s="35"/>
      <c r="Y208" s="35"/>
      <c r="Z208" s="35"/>
      <c r="AA208" s="35"/>
      <c r="AB208" s="35"/>
      <c r="AC208" s="35"/>
      <c r="AD208" s="35"/>
      <c r="AE208" s="35"/>
      <c r="AR208" s="200" t="s">
        <v>299</v>
      </c>
      <c r="AT208" s="200" t="s">
        <v>294</v>
      </c>
      <c r="AU208" s="200" t="s">
        <v>85</v>
      </c>
      <c r="AY208" s="18" t="s">
        <v>292</v>
      </c>
      <c r="BE208" s="201">
        <f t="shared" si="34"/>
        <v>0</v>
      </c>
      <c r="BF208" s="201">
        <f t="shared" si="35"/>
        <v>0</v>
      </c>
      <c r="BG208" s="201">
        <f t="shared" si="36"/>
        <v>0</v>
      </c>
      <c r="BH208" s="201">
        <f t="shared" si="37"/>
        <v>0</v>
      </c>
      <c r="BI208" s="201">
        <f t="shared" si="38"/>
        <v>0</v>
      </c>
      <c r="BJ208" s="18" t="s">
        <v>120</v>
      </c>
      <c r="BK208" s="201">
        <f t="shared" si="39"/>
        <v>0</v>
      </c>
      <c r="BL208" s="18" t="s">
        <v>299</v>
      </c>
      <c r="BM208" s="200" t="s">
        <v>1535</v>
      </c>
    </row>
    <row r="209" spans="1:65" s="2" customFormat="1" ht="16.5" customHeight="1">
      <c r="A209" s="35"/>
      <c r="B209" s="36"/>
      <c r="C209" s="189" t="s">
        <v>907</v>
      </c>
      <c r="D209" s="189" t="s">
        <v>294</v>
      </c>
      <c r="E209" s="190" t="s">
        <v>4371</v>
      </c>
      <c r="F209" s="191" t="s">
        <v>4372</v>
      </c>
      <c r="G209" s="192" t="s">
        <v>3216</v>
      </c>
      <c r="H209" s="193">
        <v>220</v>
      </c>
      <c r="I209" s="194"/>
      <c r="J209" s="195">
        <f t="shared" si="30"/>
        <v>0</v>
      </c>
      <c r="K209" s="191" t="s">
        <v>1</v>
      </c>
      <c r="L209" s="40"/>
      <c r="M209" s="196" t="s">
        <v>1</v>
      </c>
      <c r="N209" s="197" t="s">
        <v>43</v>
      </c>
      <c r="O209" s="72"/>
      <c r="P209" s="198">
        <f t="shared" si="31"/>
        <v>0</v>
      </c>
      <c r="Q209" s="198">
        <v>0</v>
      </c>
      <c r="R209" s="198">
        <f t="shared" si="32"/>
        <v>0</v>
      </c>
      <c r="S209" s="198">
        <v>0</v>
      </c>
      <c r="T209" s="199">
        <f t="shared" si="33"/>
        <v>0</v>
      </c>
      <c r="U209" s="35"/>
      <c r="V209" s="35"/>
      <c r="W209" s="35"/>
      <c r="X209" s="35"/>
      <c r="Y209" s="35"/>
      <c r="Z209" s="35"/>
      <c r="AA209" s="35"/>
      <c r="AB209" s="35"/>
      <c r="AC209" s="35"/>
      <c r="AD209" s="35"/>
      <c r="AE209" s="35"/>
      <c r="AR209" s="200" t="s">
        <v>299</v>
      </c>
      <c r="AT209" s="200" t="s">
        <v>294</v>
      </c>
      <c r="AU209" s="200" t="s">
        <v>85</v>
      </c>
      <c r="AY209" s="18" t="s">
        <v>292</v>
      </c>
      <c r="BE209" s="201">
        <f t="shared" si="34"/>
        <v>0</v>
      </c>
      <c r="BF209" s="201">
        <f t="shared" si="35"/>
        <v>0</v>
      </c>
      <c r="BG209" s="201">
        <f t="shared" si="36"/>
        <v>0</v>
      </c>
      <c r="BH209" s="201">
        <f t="shared" si="37"/>
        <v>0</v>
      </c>
      <c r="BI209" s="201">
        <f t="shared" si="38"/>
        <v>0</v>
      </c>
      <c r="BJ209" s="18" t="s">
        <v>120</v>
      </c>
      <c r="BK209" s="201">
        <f t="shared" si="39"/>
        <v>0</v>
      </c>
      <c r="BL209" s="18" t="s">
        <v>299</v>
      </c>
      <c r="BM209" s="200" t="s">
        <v>1543</v>
      </c>
    </row>
    <row r="210" spans="1:65" s="2" customFormat="1" ht="16.5" customHeight="1">
      <c r="A210" s="35"/>
      <c r="B210" s="36"/>
      <c r="C210" s="189" t="s">
        <v>911</v>
      </c>
      <c r="D210" s="189" t="s">
        <v>294</v>
      </c>
      <c r="E210" s="190" t="s">
        <v>4373</v>
      </c>
      <c r="F210" s="191" t="s">
        <v>4374</v>
      </c>
      <c r="G210" s="192" t="s">
        <v>3216</v>
      </c>
      <c r="H210" s="193">
        <v>111</v>
      </c>
      <c r="I210" s="194"/>
      <c r="J210" s="195">
        <f t="shared" si="30"/>
        <v>0</v>
      </c>
      <c r="K210" s="191" t="s">
        <v>1</v>
      </c>
      <c r="L210" s="40"/>
      <c r="M210" s="196" t="s">
        <v>1</v>
      </c>
      <c r="N210" s="197" t="s">
        <v>43</v>
      </c>
      <c r="O210" s="72"/>
      <c r="P210" s="198">
        <f t="shared" si="31"/>
        <v>0</v>
      </c>
      <c r="Q210" s="198">
        <v>0</v>
      </c>
      <c r="R210" s="198">
        <f t="shared" si="32"/>
        <v>0</v>
      </c>
      <c r="S210" s="198">
        <v>0</v>
      </c>
      <c r="T210" s="199">
        <f t="shared" si="33"/>
        <v>0</v>
      </c>
      <c r="U210" s="35"/>
      <c r="V210" s="35"/>
      <c r="W210" s="35"/>
      <c r="X210" s="35"/>
      <c r="Y210" s="35"/>
      <c r="Z210" s="35"/>
      <c r="AA210" s="35"/>
      <c r="AB210" s="35"/>
      <c r="AC210" s="35"/>
      <c r="AD210" s="35"/>
      <c r="AE210" s="35"/>
      <c r="AR210" s="200" t="s">
        <v>299</v>
      </c>
      <c r="AT210" s="200" t="s">
        <v>294</v>
      </c>
      <c r="AU210" s="200" t="s">
        <v>85</v>
      </c>
      <c r="AY210" s="18" t="s">
        <v>292</v>
      </c>
      <c r="BE210" s="201">
        <f t="shared" si="34"/>
        <v>0</v>
      </c>
      <c r="BF210" s="201">
        <f t="shared" si="35"/>
        <v>0</v>
      </c>
      <c r="BG210" s="201">
        <f t="shared" si="36"/>
        <v>0</v>
      </c>
      <c r="BH210" s="201">
        <f t="shared" si="37"/>
        <v>0</v>
      </c>
      <c r="BI210" s="201">
        <f t="shared" si="38"/>
        <v>0</v>
      </c>
      <c r="BJ210" s="18" t="s">
        <v>120</v>
      </c>
      <c r="BK210" s="201">
        <f t="shared" si="39"/>
        <v>0</v>
      </c>
      <c r="BL210" s="18" t="s">
        <v>299</v>
      </c>
      <c r="BM210" s="200" t="s">
        <v>1549</v>
      </c>
    </row>
    <row r="211" spans="1:65" s="2" customFormat="1" ht="16.5" customHeight="1">
      <c r="A211" s="35"/>
      <c r="B211" s="36"/>
      <c r="C211" s="189" t="s">
        <v>914</v>
      </c>
      <c r="D211" s="189" t="s">
        <v>294</v>
      </c>
      <c r="E211" s="190" t="s">
        <v>4375</v>
      </c>
      <c r="F211" s="191" t="s">
        <v>4376</v>
      </c>
      <c r="G211" s="192" t="s">
        <v>3216</v>
      </c>
      <c r="H211" s="193">
        <v>20</v>
      </c>
      <c r="I211" s="194"/>
      <c r="J211" s="195">
        <f t="shared" si="30"/>
        <v>0</v>
      </c>
      <c r="K211" s="191" t="s">
        <v>1</v>
      </c>
      <c r="L211" s="40"/>
      <c r="M211" s="196" t="s">
        <v>1</v>
      </c>
      <c r="N211" s="197" t="s">
        <v>43</v>
      </c>
      <c r="O211" s="72"/>
      <c r="P211" s="198">
        <f t="shared" si="31"/>
        <v>0</v>
      </c>
      <c r="Q211" s="198">
        <v>0</v>
      </c>
      <c r="R211" s="198">
        <f t="shared" si="32"/>
        <v>0</v>
      </c>
      <c r="S211" s="198">
        <v>0</v>
      </c>
      <c r="T211" s="199">
        <f t="shared" si="33"/>
        <v>0</v>
      </c>
      <c r="U211" s="35"/>
      <c r="V211" s="35"/>
      <c r="W211" s="35"/>
      <c r="X211" s="35"/>
      <c r="Y211" s="35"/>
      <c r="Z211" s="35"/>
      <c r="AA211" s="35"/>
      <c r="AB211" s="35"/>
      <c r="AC211" s="35"/>
      <c r="AD211" s="35"/>
      <c r="AE211" s="35"/>
      <c r="AR211" s="200" t="s">
        <v>299</v>
      </c>
      <c r="AT211" s="200" t="s">
        <v>294</v>
      </c>
      <c r="AU211" s="200" t="s">
        <v>85</v>
      </c>
      <c r="AY211" s="18" t="s">
        <v>292</v>
      </c>
      <c r="BE211" s="201">
        <f t="shared" si="34"/>
        <v>0</v>
      </c>
      <c r="BF211" s="201">
        <f t="shared" si="35"/>
        <v>0</v>
      </c>
      <c r="BG211" s="201">
        <f t="shared" si="36"/>
        <v>0</v>
      </c>
      <c r="BH211" s="201">
        <f t="shared" si="37"/>
        <v>0</v>
      </c>
      <c r="BI211" s="201">
        <f t="shared" si="38"/>
        <v>0</v>
      </c>
      <c r="BJ211" s="18" t="s">
        <v>120</v>
      </c>
      <c r="BK211" s="201">
        <f t="shared" si="39"/>
        <v>0</v>
      </c>
      <c r="BL211" s="18" t="s">
        <v>299</v>
      </c>
      <c r="BM211" s="200" t="s">
        <v>1563</v>
      </c>
    </row>
    <row r="212" spans="1:65" s="2" customFormat="1" ht="37.9" customHeight="1">
      <c r="A212" s="35"/>
      <c r="B212" s="36"/>
      <c r="C212" s="189" t="s">
        <v>918</v>
      </c>
      <c r="D212" s="189" t="s">
        <v>294</v>
      </c>
      <c r="E212" s="190" t="s">
        <v>4377</v>
      </c>
      <c r="F212" s="191" t="s">
        <v>4378</v>
      </c>
      <c r="G212" s="192" t="s">
        <v>407</v>
      </c>
      <c r="H212" s="193">
        <v>1000</v>
      </c>
      <c r="I212" s="194"/>
      <c r="J212" s="195">
        <f t="shared" si="30"/>
        <v>0</v>
      </c>
      <c r="K212" s="191" t="s">
        <v>1</v>
      </c>
      <c r="L212" s="40"/>
      <c r="M212" s="196" t="s">
        <v>1</v>
      </c>
      <c r="N212" s="197" t="s">
        <v>43</v>
      </c>
      <c r="O212" s="72"/>
      <c r="P212" s="198">
        <f t="shared" si="31"/>
        <v>0</v>
      </c>
      <c r="Q212" s="198">
        <v>0</v>
      </c>
      <c r="R212" s="198">
        <f t="shared" si="32"/>
        <v>0</v>
      </c>
      <c r="S212" s="198">
        <v>0</v>
      </c>
      <c r="T212" s="199">
        <f t="shared" si="33"/>
        <v>0</v>
      </c>
      <c r="U212" s="35"/>
      <c r="V212" s="35"/>
      <c r="W212" s="35"/>
      <c r="X212" s="35"/>
      <c r="Y212" s="35"/>
      <c r="Z212" s="35"/>
      <c r="AA212" s="35"/>
      <c r="AB212" s="35"/>
      <c r="AC212" s="35"/>
      <c r="AD212" s="35"/>
      <c r="AE212" s="35"/>
      <c r="AR212" s="200" t="s">
        <v>299</v>
      </c>
      <c r="AT212" s="200" t="s">
        <v>294</v>
      </c>
      <c r="AU212" s="200" t="s">
        <v>85</v>
      </c>
      <c r="AY212" s="18" t="s">
        <v>292</v>
      </c>
      <c r="BE212" s="201">
        <f t="shared" si="34"/>
        <v>0</v>
      </c>
      <c r="BF212" s="201">
        <f t="shared" si="35"/>
        <v>0</v>
      </c>
      <c r="BG212" s="201">
        <f t="shared" si="36"/>
        <v>0</v>
      </c>
      <c r="BH212" s="201">
        <f t="shared" si="37"/>
        <v>0</v>
      </c>
      <c r="BI212" s="201">
        <f t="shared" si="38"/>
        <v>0</v>
      </c>
      <c r="BJ212" s="18" t="s">
        <v>120</v>
      </c>
      <c r="BK212" s="201">
        <f t="shared" si="39"/>
        <v>0</v>
      </c>
      <c r="BL212" s="18" t="s">
        <v>299</v>
      </c>
      <c r="BM212" s="200" t="s">
        <v>1572</v>
      </c>
    </row>
    <row r="213" spans="1:65" s="2" customFormat="1" ht="44.25" customHeight="1">
      <c r="A213" s="35"/>
      <c r="B213" s="36"/>
      <c r="C213" s="189" t="s">
        <v>923</v>
      </c>
      <c r="D213" s="189" t="s">
        <v>294</v>
      </c>
      <c r="E213" s="190" t="s">
        <v>4379</v>
      </c>
      <c r="F213" s="191" t="s">
        <v>4380</v>
      </c>
      <c r="G213" s="192" t="s">
        <v>407</v>
      </c>
      <c r="H213" s="193">
        <v>1500</v>
      </c>
      <c r="I213" s="194"/>
      <c r="J213" s="195">
        <f t="shared" si="30"/>
        <v>0</v>
      </c>
      <c r="K213" s="191" t="s">
        <v>1</v>
      </c>
      <c r="L213" s="40"/>
      <c r="M213" s="196" t="s">
        <v>1</v>
      </c>
      <c r="N213" s="197" t="s">
        <v>43</v>
      </c>
      <c r="O213" s="72"/>
      <c r="P213" s="198">
        <f t="shared" si="31"/>
        <v>0</v>
      </c>
      <c r="Q213" s="198">
        <v>0</v>
      </c>
      <c r="R213" s="198">
        <f t="shared" si="32"/>
        <v>0</v>
      </c>
      <c r="S213" s="198">
        <v>0</v>
      </c>
      <c r="T213" s="199">
        <f t="shared" si="33"/>
        <v>0</v>
      </c>
      <c r="U213" s="35"/>
      <c r="V213" s="35"/>
      <c r="W213" s="35"/>
      <c r="X213" s="35"/>
      <c r="Y213" s="35"/>
      <c r="Z213" s="35"/>
      <c r="AA213" s="35"/>
      <c r="AB213" s="35"/>
      <c r="AC213" s="35"/>
      <c r="AD213" s="35"/>
      <c r="AE213" s="35"/>
      <c r="AR213" s="200" t="s">
        <v>299</v>
      </c>
      <c r="AT213" s="200" t="s">
        <v>294</v>
      </c>
      <c r="AU213" s="200" t="s">
        <v>85</v>
      </c>
      <c r="AY213" s="18" t="s">
        <v>292</v>
      </c>
      <c r="BE213" s="201">
        <f t="shared" si="34"/>
        <v>0</v>
      </c>
      <c r="BF213" s="201">
        <f t="shared" si="35"/>
        <v>0</v>
      </c>
      <c r="BG213" s="201">
        <f t="shared" si="36"/>
        <v>0</v>
      </c>
      <c r="BH213" s="201">
        <f t="shared" si="37"/>
        <v>0</v>
      </c>
      <c r="BI213" s="201">
        <f t="shared" si="38"/>
        <v>0</v>
      </c>
      <c r="BJ213" s="18" t="s">
        <v>120</v>
      </c>
      <c r="BK213" s="201">
        <f t="shared" si="39"/>
        <v>0</v>
      </c>
      <c r="BL213" s="18" t="s">
        <v>299</v>
      </c>
      <c r="BM213" s="200" t="s">
        <v>1581</v>
      </c>
    </row>
    <row r="214" spans="1:65" s="2" customFormat="1" ht="24.2" customHeight="1">
      <c r="A214" s="35"/>
      <c r="B214" s="36"/>
      <c r="C214" s="189" t="s">
        <v>940</v>
      </c>
      <c r="D214" s="189" t="s">
        <v>294</v>
      </c>
      <c r="E214" s="190" t="s">
        <v>4381</v>
      </c>
      <c r="F214" s="191" t="s">
        <v>4382</v>
      </c>
      <c r="G214" s="192" t="s">
        <v>407</v>
      </c>
      <c r="H214" s="193">
        <v>7000</v>
      </c>
      <c r="I214" s="194"/>
      <c r="J214" s="195">
        <f t="shared" si="30"/>
        <v>0</v>
      </c>
      <c r="K214" s="191" t="s">
        <v>1</v>
      </c>
      <c r="L214" s="40"/>
      <c r="M214" s="196" t="s">
        <v>1</v>
      </c>
      <c r="N214" s="197" t="s">
        <v>43</v>
      </c>
      <c r="O214" s="72"/>
      <c r="P214" s="198">
        <f t="shared" si="31"/>
        <v>0</v>
      </c>
      <c r="Q214" s="198">
        <v>0</v>
      </c>
      <c r="R214" s="198">
        <f t="shared" si="32"/>
        <v>0</v>
      </c>
      <c r="S214" s="198">
        <v>0</v>
      </c>
      <c r="T214" s="199">
        <f t="shared" si="33"/>
        <v>0</v>
      </c>
      <c r="U214" s="35"/>
      <c r="V214" s="35"/>
      <c r="W214" s="35"/>
      <c r="X214" s="35"/>
      <c r="Y214" s="35"/>
      <c r="Z214" s="35"/>
      <c r="AA214" s="35"/>
      <c r="AB214" s="35"/>
      <c r="AC214" s="35"/>
      <c r="AD214" s="35"/>
      <c r="AE214" s="35"/>
      <c r="AR214" s="200" t="s">
        <v>299</v>
      </c>
      <c r="AT214" s="200" t="s">
        <v>294</v>
      </c>
      <c r="AU214" s="200" t="s">
        <v>85</v>
      </c>
      <c r="AY214" s="18" t="s">
        <v>292</v>
      </c>
      <c r="BE214" s="201">
        <f t="shared" si="34"/>
        <v>0</v>
      </c>
      <c r="BF214" s="201">
        <f t="shared" si="35"/>
        <v>0</v>
      </c>
      <c r="BG214" s="201">
        <f t="shared" si="36"/>
        <v>0</v>
      </c>
      <c r="BH214" s="201">
        <f t="shared" si="37"/>
        <v>0</v>
      </c>
      <c r="BI214" s="201">
        <f t="shared" si="38"/>
        <v>0</v>
      </c>
      <c r="BJ214" s="18" t="s">
        <v>120</v>
      </c>
      <c r="BK214" s="201">
        <f t="shared" si="39"/>
        <v>0</v>
      </c>
      <c r="BL214" s="18" t="s">
        <v>299</v>
      </c>
      <c r="BM214" s="200" t="s">
        <v>1592</v>
      </c>
    </row>
    <row r="215" spans="1:65" s="2" customFormat="1" ht="16.5" customHeight="1">
      <c r="A215" s="35"/>
      <c r="B215" s="36"/>
      <c r="C215" s="189" t="s">
        <v>947</v>
      </c>
      <c r="D215" s="189" t="s">
        <v>294</v>
      </c>
      <c r="E215" s="190" t="s">
        <v>4383</v>
      </c>
      <c r="F215" s="191" t="s">
        <v>4384</v>
      </c>
      <c r="G215" s="192" t="s">
        <v>407</v>
      </c>
      <c r="H215" s="193">
        <v>50</v>
      </c>
      <c r="I215" s="194"/>
      <c r="J215" s="195">
        <f t="shared" si="30"/>
        <v>0</v>
      </c>
      <c r="K215" s="191" t="s">
        <v>1</v>
      </c>
      <c r="L215" s="40"/>
      <c r="M215" s="196" t="s">
        <v>1</v>
      </c>
      <c r="N215" s="197" t="s">
        <v>43</v>
      </c>
      <c r="O215" s="72"/>
      <c r="P215" s="198">
        <f t="shared" si="31"/>
        <v>0</v>
      </c>
      <c r="Q215" s="198">
        <v>0</v>
      </c>
      <c r="R215" s="198">
        <f t="shared" si="32"/>
        <v>0</v>
      </c>
      <c r="S215" s="198">
        <v>0</v>
      </c>
      <c r="T215" s="199">
        <f t="shared" si="33"/>
        <v>0</v>
      </c>
      <c r="U215" s="35"/>
      <c r="V215" s="35"/>
      <c r="W215" s="35"/>
      <c r="X215" s="35"/>
      <c r="Y215" s="35"/>
      <c r="Z215" s="35"/>
      <c r="AA215" s="35"/>
      <c r="AB215" s="35"/>
      <c r="AC215" s="35"/>
      <c r="AD215" s="35"/>
      <c r="AE215" s="35"/>
      <c r="AR215" s="200" t="s">
        <v>299</v>
      </c>
      <c r="AT215" s="200" t="s">
        <v>294</v>
      </c>
      <c r="AU215" s="200" t="s">
        <v>85</v>
      </c>
      <c r="AY215" s="18" t="s">
        <v>292</v>
      </c>
      <c r="BE215" s="201">
        <f t="shared" si="34"/>
        <v>0</v>
      </c>
      <c r="BF215" s="201">
        <f t="shared" si="35"/>
        <v>0</v>
      </c>
      <c r="BG215" s="201">
        <f t="shared" si="36"/>
        <v>0</v>
      </c>
      <c r="BH215" s="201">
        <f t="shared" si="37"/>
        <v>0</v>
      </c>
      <c r="BI215" s="201">
        <f t="shared" si="38"/>
        <v>0</v>
      </c>
      <c r="BJ215" s="18" t="s">
        <v>120</v>
      </c>
      <c r="BK215" s="201">
        <f t="shared" si="39"/>
        <v>0</v>
      </c>
      <c r="BL215" s="18" t="s">
        <v>299</v>
      </c>
      <c r="BM215" s="200" t="s">
        <v>1628</v>
      </c>
    </row>
    <row r="216" spans="1:65" s="2" customFormat="1" ht="16.5" customHeight="1">
      <c r="A216" s="35"/>
      <c r="B216" s="36"/>
      <c r="C216" s="189" t="s">
        <v>957</v>
      </c>
      <c r="D216" s="189" t="s">
        <v>294</v>
      </c>
      <c r="E216" s="190" t="s">
        <v>4385</v>
      </c>
      <c r="F216" s="191" t="s">
        <v>4305</v>
      </c>
      <c r="G216" s="192" t="s">
        <v>2985</v>
      </c>
      <c r="H216" s="193">
        <v>1</v>
      </c>
      <c r="I216" s="194"/>
      <c r="J216" s="195">
        <f t="shared" si="30"/>
        <v>0</v>
      </c>
      <c r="K216" s="191" t="s">
        <v>1</v>
      </c>
      <c r="L216" s="40"/>
      <c r="M216" s="196" t="s">
        <v>1</v>
      </c>
      <c r="N216" s="197" t="s">
        <v>43</v>
      </c>
      <c r="O216" s="72"/>
      <c r="P216" s="198">
        <f t="shared" si="31"/>
        <v>0</v>
      </c>
      <c r="Q216" s="198">
        <v>0</v>
      </c>
      <c r="R216" s="198">
        <f t="shared" si="32"/>
        <v>0</v>
      </c>
      <c r="S216" s="198">
        <v>0</v>
      </c>
      <c r="T216" s="199">
        <f t="shared" si="33"/>
        <v>0</v>
      </c>
      <c r="U216" s="35"/>
      <c r="V216" s="35"/>
      <c r="W216" s="35"/>
      <c r="X216" s="35"/>
      <c r="Y216" s="35"/>
      <c r="Z216" s="35"/>
      <c r="AA216" s="35"/>
      <c r="AB216" s="35"/>
      <c r="AC216" s="35"/>
      <c r="AD216" s="35"/>
      <c r="AE216" s="35"/>
      <c r="AR216" s="200" t="s">
        <v>299</v>
      </c>
      <c r="AT216" s="200" t="s">
        <v>294</v>
      </c>
      <c r="AU216" s="200" t="s">
        <v>85</v>
      </c>
      <c r="AY216" s="18" t="s">
        <v>292</v>
      </c>
      <c r="BE216" s="201">
        <f t="shared" si="34"/>
        <v>0</v>
      </c>
      <c r="BF216" s="201">
        <f t="shared" si="35"/>
        <v>0</v>
      </c>
      <c r="BG216" s="201">
        <f t="shared" si="36"/>
        <v>0</v>
      </c>
      <c r="BH216" s="201">
        <f t="shared" si="37"/>
        <v>0</v>
      </c>
      <c r="BI216" s="201">
        <f t="shared" si="38"/>
        <v>0</v>
      </c>
      <c r="BJ216" s="18" t="s">
        <v>120</v>
      </c>
      <c r="BK216" s="201">
        <f t="shared" si="39"/>
        <v>0</v>
      </c>
      <c r="BL216" s="18" t="s">
        <v>299</v>
      </c>
      <c r="BM216" s="200" t="s">
        <v>1659</v>
      </c>
    </row>
    <row r="217" spans="1:65" s="12" customFormat="1" ht="25.9" customHeight="1">
      <c r="B217" s="173"/>
      <c r="C217" s="174"/>
      <c r="D217" s="175" t="s">
        <v>76</v>
      </c>
      <c r="E217" s="176" t="s">
        <v>3904</v>
      </c>
      <c r="F217" s="176" t="s">
        <v>4386</v>
      </c>
      <c r="G217" s="174"/>
      <c r="H217" s="174"/>
      <c r="I217" s="177"/>
      <c r="J217" s="178">
        <f>BK217</f>
        <v>0</v>
      </c>
      <c r="K217" s="174"/>
      <c r="L217" s="179"/>
      <c r="M217" s="180"/>
      <c r="N217" s="181"/>
      <c r="O217" s="181"/>
      <c r="P217" s="182">
        <f>SUM(P218:P237)</f>
        <v>0</v>
      </c>
      <c r="Q217" s="181"/>
      <c r="R217" s="182">
        <f>SUM(R218:R237)</f>
        <v>0</v>
      </c>
      <c r="S217" s="181"/>
      <c r="T217" s="183">
        <f>SUM(T218:T237)</f>
        <v>0</v>
      </c>
      <c r="AR217" s="184" t="s">
        <v>85</v>
      </c>
      <c r="AT217" s="185" t="s">
        <v>76</v>
      </c>
      <c r="AU217" s="185" t="s">
        <v>77</v>
      </c>
      <c r="AY217" s="184" t="s">
        <v>292</v>
      </c>
      <c r="BK217" s="186">
        <f>SUM(BK218:BK237)</f>
        <v>0</v>
      </c>
    </row>
    <row r="218" spans="1:65" s="2" customFormat="1" ht="62.65" customHeight="1">
      <c r="A218" s="35"/>
      <c r="B218" s="36"/>
      <c r="C218" s="189" t="s">
        <v>962</v>
      </c>
      <c r="D218" s="189" t="s">
        <v>294</v>
      </c>
      <c r="E218" s="190" t="s">
        <v>4387</v>
      </c>
      <c r="F218" s="191" t="s">
        <v>4388</v>
      </c>
      <c r="G218" s="192" t="s">
        <v>3216</v>
      </c>
      <c r="H218" s="193">
        <v>2</v>
      </c>
      <c r="I218" s="194"/>
      <c r="J218" s="195">
        <f>ROUND(I218*H218,2)</f>
        <v>0</v>
      </c>
      <c r="K218" s="191" t="s">
        <v>1</v>
      </c>
      <c r="L218" s="40"/>
      <c r="M218" s="196" t="s">
        <v>1</v>
      </c>
      <c r="N218" s="197" t="s">
        <v>43</v>
      </c>
      <c r="O218" s="72"/>
      <c r="P218" s="198">
        <f>O218*H218</f>
        <v>0</v>
      </c>
      <c r="Q218" s="198">
        <v>0</v>
      </c>
      <c r="R218" s="198">
        <f>Q218*H218</f>
        <v>0</v>
      </c>
      <c r="S218" s="198">
        <v>0</v>
      </c>
      <c r="T218" s="199">
        <f>S218*H218</f>
        <v>0</v>
      </c>
      <c r="U218" s="35"/>
      <c r="V218" s="35"/>
      <c r="W218" s="35"/>
      <c r="X218" s="35"/>
      <c r="Y218" s="35"/>
      <c r="Z218" s="35"/>
      <c r="AA218" s="35"/>
      <c r="AB218" s="35"/>
      <c r="AC218" s="35"/>
      <c r="AD218" s="35"/>
      <c r="AE218" s="35"/>
      <c r="AR218" s="200" t="s">
        <v>299</v>
      </c>
      <c r="AT218" s="200" t="s">
        <v>294</v>
      </c>
      <c r="AU218" s="200" t="s">
        <v>85</v>
      </c>
      <c r="AY218" s="18" t="s">
        <v>292</v>
      </c>
      <c r="BE218" s="201">
        <f>IF(N218="základní",J218,0)</f>
        <v>0</v>
      </c>
      <c r="BF218" s="201">
        <f>IF(N218="snížená",J218,0)</f>
        <v>0</v>
      </c>
      <c r="BG218" s="201">
        <f>IF(N218="zákl. přenesená",J218,0)</f>
        <v>0</v>
      </c>
      <c r="BH218" s="201">
        <f>IF(N218="sníž. přenesená",J218,0)</f>
        <v>0</v>
      </c>
      <c r="BI218" s="201">
        <f>IF(N218="nulová",J218,0)</f>
        <v>0</v>
      </c>
      <c r="BJ218" s="18" t="s">
        <v>120</v>
      </c>
      <c r="BK218" s="201">
        <f>ROUND(I218*H218,2)</f>
        <v>0</v>
      </c>
      <c r="BL218" s="18" t="s">
        <v>299</v>
      </c>
      <c r="BM218" s="200" t="s">
        <v>1668</v>
      </c>
    </row>
    <row r="219" spans="1:65" s="2" customFormat="1" ht="76.349999999999994" customHeight="1">
      <c r="A219" s="35"/>
      <c r="B219" s="36"/>
      <c r="C219" s="189" t="s">
        <v>966</v>
      </c>
      <c r="D219" s="189" t="s">
        <v>294</v>
      </c>
      <c r="E219" s="190" t="s">
        <v>4389</v>
      </c>
      <c r="F219" s="191" t="s">
        <v>4390</v>
      </c>
      <c r="G219" s="192" t="s">
        <v>3216</v>
      </c>
      <c r="H219" s="193">
        <v>2</v>
      </c>
      <c r="I219" s="194"/>
      <c r="J219" s="195">
        <f>ROUND(I219*H219,2)</f>
        <v>0</v>
      </c>
      <c r="K219" s="191" t="s">
        <v>1</v>
      </c>
      <c r="L219" s="40"/>
      <c r="M219" s="196" t="s">
        <v>1</v>
      </c>
      <c r="N219" s="197" t="s">
        <v>43</v>
      </c>
      <c r="O219" s="72"/>
      <c r="P219" s="198">
        <f>O219*H219</f>
        <v>0</v>
      </c>
      <c r="Q219" s="198">
        <v>0</v>
      </c>
      <c r="R219" s="198">
        <f>Q219*H219</f>
        <v>0</v>
      </c>
      <c r="S219" s="198">
        <v>0</v>
      </c>
      <c r="T219" s="199">
        <f>S219*H219</f>
        <v>0</v>
      </c>
      <c r="U219" s="35"/>
      <c r="V219" s="35"/>
      <c r="W219" s="35"/>
      <c r="X219" s="35"/>
      <c r="Y219" s="35"/>
      <c r="Z219" s="35"/>
      <c r="AA219" s="35"/>
      <c r="AB219" s="35"/>
      <c r="AC219" s="35"/>
      <c r="AD219" s="35"/>
      <c r="AE219" s="35"/>
      <c r="AR219" s="200" t="s">
        <v>299</v>
      </c>
      <c r="AT219" s="200" t="s">
        <v>294</v>
      </c>
      <c r="AU219" s="200" t="s">
        <v>85</v>
      </c>
      <c r="AY219" s="18" t="s">
        <v>292</v>
      </c>
      <c r="BE219" s="201">
        <f>IF(N219="základní",J219,0)</f>
        <v>0</v>
      </c>
      <c r="BF219" s="201">
        <f>IF(N219="snížená",J219,0)</f>
        <v>0</v>
      </c>
      <c r="BG219" s="201">
        <f>IF(N219="zákl. přenesená",J219,0)</f>
        <v>0</v>
      </c>
      <c r="BH219" s="201">
        <f>IF(N219="sníž. přenesená",J219,0)</f>
        <v>0</v>
      </c>
      <c r="BI219" s="201">
        <f>IF(N219="nulová",J219,0)</f>
        <v>0</v>
      </c>
      <c r="BJ219" s="18" t="s">
        <v>120</v>
      </c>
      <c r="BK219" s="201">
        <f>ROUND(I219*H219,2)</f>
        <v>0</v>
      </c>
      <c r="BL219" s="18" t="s">
        <v>299</v>
      </c>
      <c r="BM219" s="200" t="s">
        <v>1674</v>
      </c>
    </row>
    <row r="220" spans="1:65" s="13" customFormat="1" ht="33.75">
      <c r="B220" s="202"/>
      <c r="C220" s="203"/>
      <c r="D220" s="204" t="s">
        <v>301</v>
      </c>
      <c r="E220" s="205" t="s">
        <v>1</v>
      </c>
      <c r="F220" s="206" t="s">
        <v>4391</v>
      </c>
      <c r="G220" s="203"/>
      <c r="H220" s="205" t="s">
        <v>1</v>
      </c>
      <c r="I220" s="207"/>
      <c r="J220" s="203"/>
      <c r="K220" s="203"/>
      <c r="L220" s="208"/>
      <c r="M220" s="209"/>
      <c r="N220" s="210"/>
      <c r="O220" s="210"/>
      <c r="P220" s="210"/>
      <c r="Q220" s="210"/>
      <c r="R220" s="210"/>
      <c r="S220" s="210"/>
      <c r="T220" s="211"/>
      <c r="AT220" s="212" t="s">
        <v>301</v>
      </c>
      <c r="AU220" s="212" t="s">
        <v>85</v>
      </c>
      <c r="AV220" s="13" t="s">
        <v>85</v>
      </c>
      <c r="AW220" s="13" t="s">
        <v>32</v>
      </c>
      <c r="AX220" s="13" t="s">
        <v>77</v>
      </c>
      <c r="AY220" s="212" t="s">
        <v>292</v>
      </c>
    </row>
    <row r="221" spans="1:65" s="13" customFormat="1" ht="33.75">
      <c r="B221" s="202"/>
      <c r="C221" s="203"/>
      <c r="D221" s="204" t="s">
        <v>301</v>
      </c>
      <c r="E221" s="205" t="s">
        <v>1</v>
      </c>
      <c r="F221" s="206" t="s">
        <v>4392</v>
      </c>
      <c r="G221" s="203"/>
      <c r="H221" s="205" t="s">
        <v>1</v>
      </c>
      <c r="I221" s="207"/>
      <c r="J221" s="203"/>
      <c r="K221" s="203"/>
      <c r="L221" s="208"/>
      <c r="M221" s="209"/>
      <c r="N221" s="210"/>
      <c r="O221" s="210"/>
      <c r="P221" s="210"/>
      <c r="Q221" s="210"/>
      <c r="R221" s="210"/>
      <c r="S221" s="210"/>
      <c r="T221" s="211"/>
      <c r="AT221" s="212" t="s">
        <v>301</v>
      </c>
      <c r="AU221" s="212" t="s">
        <v>85</v>
      </c>
      <c r="AV221" s="13" t="s">
        <v>85</v>
      </c>
      <c r="AW221" s="13" t="s">
        <v>32</v>
      </c>
      <c r="AX221" s="13" t="s">
        <v>77</v>
      </c>
      <c r="AY221" s="212" t="s">
        <v>292</v>
      </c>
    </row>
    <row r="222" spans="1:65" s="13" customFormat="1" ht="22.5">
      <c r="B222" s="202"/>
      <c r="C222" s="203"/>
      <c r="D222" s="204" t="s">
        <v>301</v>
      </c>
      <c r="E222" s="205" t="s">
        <v>1</v>
      </c>
      <c r="F222" s="206" t="s">
        <v>4393</v>
      </c>
      <c r="G222" s="203"/>
      <c r="H222" s="205" t="s">
        <v>1</v>
      </c>
      <c r="I222" s="207"/>
      <c r="J222" s="203"/>
      <c r="K222" s="203"/>
      <c r="L222" s="208"/>
      <c r="M222" s="209"/>
      <c r="N222" s="210"/>
      <c r="O222" s="210"/>
      <c r="P222" s="210"/>
      <c r="Q222" s="210"/>
      <c r="R222" s="210"/>
      <c r="S222" s="210"/>
      <c r="T222" s="211"/>
      <c r="AT222" s="212" t="s">
        <v>301</v>
      </c>
      <c r="AU222" s="212" t="s">
        <v>85</v>
      </c>
      <c r="AV222" s="13" t="s">
        <v>85</v>
      </c>
      <c r="AW222" s="13" t="s">
        <v>32</v>
      </c>
      <c r="AX222" s="13" t="s">
        <v>77</v>
      </c>
      <c r="AY222" s="212" t="s">
        <v>292</v>
      </c>
    </row>
    <row r="223" spans="1:65" s="13" customFormat="1" ht="33.75">
      <c r="B223" s="202"/>
      <c r="C223" s="203"/>
      <c r="D223" s="204" t="s">
        <v>301</v>
      </c>
      <c r="E223" s="205" t="s">
        <v>1</v>
      </c>
      <c r="F223" s="206" t="s">
        <v>4394</v>
      </c>
      <c r="G223" s="203"/>
      <c r="H223" s="205" t="s">
        <v>1</v>
      </c>
      <c r="I223" s="207"/>
      <c r="J223" s="203"/>
      <c r="K223" s="203"/>
      <c r="L223" s="208"/>
      <c r="M223" s="209"/>
      <c r="N223" s="210"/>
      <c r="O223" s="210"/>
      <c r="P223" s="210"/>
      <c r="Q223" s="210"/>
      <c r="R223" s="210"/>
      <c r="S223" s="210"/>
      <c r="T223" s="211"/>
      <c r="AT223" s="212" t="s">
        <v>301</v>
      </c>
      <c r="AU223" s="212" t="s">
        <v>85</v>
      </c>
      <c r="AV223" s="13" t="s">
        <v>85</v>
      </c>
      <c r="AW223" s="13" t="s">
        <v>32</v>
      </c>
      <c r="AX223" s="13" t="s">
        <v>77</v>
      </c>
      <c r="AY223" s="212" t="s">
        <v>292</v>
      </c>
    </row>
    <row r="224" spans="1:65" s="13" customFormat="1" ht="33.75">
      <c r="B224" s="202"/>
      <c r="C224" s="203"/>
      <c r="D224" s="204" t="s">
        <v>301</v>
      </c>
      <c r="E224" s="205" t="s">
        <v>1</v>
      </c>
      <c r="F224" s="206" t="s">
        <v>4395</v>
      </c>
      <c r="G224" s="203"/>
      <c r="H224" s="205" t="s">
        <v>1</v>
      </c>
      <c r="I224" s="207"/>
      <c r="J224" s="203"/>
      <c r="K224" s="203"/>
      <c r="L224" s="208"/>
      <c r="M224" s="209"/>
      <c r="N224" s="210"/>
      <c r="O224" s="210"/>
      <c r="P224" s="210"/>
      <c r="Q224" s="210"/>
      <c r="R224" s="210"/>
      <c r="S224" s="210"/>
      <c r="T224" s="211"/>
      <c r="AT224" s="212" t="s">
        <v>301</v>
      </c>
      <c r="AU224" s="212" t="s">
        <v>85</v>
      </c>
      <c r="AV224" s="13" t="s">
        <v>85</v>
      </c>
      <c r="AW224" s="13" t="s">
        <v>32</v>
      </c>
      <c r="AX224" s="13" t="s">
        <v>77</v>
      </c>
      <c r="AY224" s="212" t="s">
        <v>292</v>
      </c>
    </row>
    <row r="225" spans="1:65" s="13" customFormat="1" ht="33.75">
      <c r="B225" s="202"/>
      <c r="C225" s="203"/>
      <c r="D225" s="204" t="s">
        <v>301</v>
      </c>
      <c r="E225" s="205" t="s">
        <v>1</v>
      </c>
      <c r="F225" s="206" t="s">
        <v>4396</v>
      </c>
      <c r="G225" s="203"/>
      <c r="H225" s="205" t="s">
        <v>1</v>
      </c>
      <c r="I225" s="207"/>
      <c r="J225" s="203"/>
      <c r="K225" s="203"/>
      <c r="L225" s="208"/>
      <c r="M225" s="209"/>
      <c r="N225" s="210"/>
      <c r="O225" s="210"/>
      <c r="P225" s="210"/>
      <c r="Q225" s="210"/>
      <c r="R225" s="210"/>
      <c r="S225" s="210"/>
      <c r="T225" s="211"/>
      <c r="AT225" s="212" t="s">
        <v>301</v>
      </c>
      <c r="AU225" s="212" t="s">
        <v>85</v>
      </c>
      <c r="AV225" s="13" t="s">
        <v>85</v>
      </c>
      <c r="AW225" s="13" t="s">
        <v>32</v>
      </c>
      <c r="AX225" s="13" t="s">
        <v>77</v>
      </c>
      <c r="AY225" s="212" t="s">
        <v>292</v>
      </c>
    </row>
    <row r="226" spans="1:65" s="13" customFormat="1" ht="22.5">
      <c r="B226" s="202"/>
      <c r="C226" s="203"/>
      <c r="D226" s="204" t="s">
        <v>301</v>
      </c>
      <c r="E226" s="205" t="s">
        <v>1</v>
      </c>
      <c r="F226" s="206" t="s">
        <v>4397</v>
      </c>
      <c r="G226" s="203"/>
      <c r="H226" s="205" t="s">
        <v>1</v>
      </c>
      <c r="I226" s="207"/>
      <c r="J226" s="203"/>
      <c r="K226" s="203"/>
      <c r="L226" s="208"/>
      <c r="M226" s="209"/>
      <c r="N226" s="210"/>
      <c r="O226" s="210"/>
      <c r="P226" s="210"/>
      <c r="Q226" s="210"/>
      <c r="R226" s="210"/>
      <c r="S226" s="210"/>
      <c r="T226" s="211"/>
      <c r="AT226" s="212" t="s">
        <v>301</v>
      </c>
      <c r="AU226" s="212" t="s">
        <v>85</v>
      </c>
      <c r="AV226" s="13" t="s">
        <v>85</v>
      </c>
      <c r="AW226" s="13" t="s">
        <v>32</v>
      </c>
      <c r="AX226" s="13" t="s">
        <v>77</v>
      </c>
      <c r="AY226" s="212" t="s">
        <v>292</v>
      </c>
    </row>
    <row r="227" spans="1:65" s="14" customFormat="1" ht="11.25">
      <c r="B227" s="213"/>
      <c r="C227" s="214"/>
      <c r="D227" s="204" t="s">
        <v>301</v>
      </c>
      <c r="E227" s="215" t="s">
        <v>1</v>
      </c>
      <c r="F227" s="216" t="s">
        <v>120</v>
      </c>
      <c r="G227" s="214"/>
      <c r="H227" s="217">
        <v>2</v>
      </c>
      <c r="I227" s="218"/>
      <c r="J227" s="214"/>
      <c r="K227" s="214"/>
      <c r="L227" s="219"/>
      <c r="M227" s="220"/>
      <c r="N227" s="221"/>
      <c r="O227" s="221"/>
      <c r="P227" s="221"/>
      <c r="Q227" s="221"/>
      <c r="R227" s="221"/>
      <c r="S227" s="221"/>
      <c r="T227" s="222"/>
      <c r="AT227" s="223" t="s">
        <v>301</v>
      </c>
      <c r="AU227" s="223" t="s">
        <v>85</v>
      </c>
      <c r="AV227" s="14" t="s">
        <v>120</v>
      </c>
      <c r="AW227" s="14" t="s">
        <v>32</v>
      </c>
      <c r="AX227" s="14" t="s">
        <v>85</v>
      </c>
      <c r="AY227" s="223" t="s">
        <v>292</v>
      </c>
    </row>
    <row r="228" spans="1:65" s="2" customFormat="1" ht="33" customHeight="1">
      <c r="A228" s="35"/>
      <c r="B228" s="36"/>
      <c r="C228" s="189" t="s">
        <v>970</v>
      </c>
      <c r="D228" s="189" t="s">
        <v>294</v>
      </c>
      <c r="E228" s="190" t="s">
        <v>4398</v>
      </c>
      <c r="F228" s="191" t="s">
        <v>4399</v>
      </c>
      <c r="G228" s="192" t="s">
        <v>3216</v>
      </c>
      <c r="H228" s="193">
        <v>2</v>
      </c>
      <c r="I228" s="194"/>
      <c r="J228" s="195">
        <f>ROUND(I228*H228,2)</f>
        <v>0</v>
      </c>
      <c r="K228" s="191" t="s">
        <v>1</v>
      </c>
      <c r="L228" s="40"/>
      <c r="M228" s="196" t="s">
        <v>1</v>
      </c>
      <c r="N228" s="197" t="s">
        <v>43</v>
      </c>
      <c r="O228" s="72"/>
      <c r="P228" s="198">
        <f>O228*H228</f>
        <v>0</v>
      </c>
      <c r="Q228" s="198">
        <v>0</v>
      </c>
      <c r="R228" s="198">
        <f>Q228*H228</f>
        <v>0</v>
      </c>
      <c r="S228" s="198">
        <v>0</v>
      </c>
      <c r="T228" s="199">
        <f>S228*H228</f>
        <v>0</v>
      </c>
      <c r="U228" s="35"/>
      <c r="V228" s="35"/>
      <c r="W228" s="35"/>
      <c r="X228" s="35"/>
      <c r="Y228" s="35"/>
      <c r="Z228" s="35"/>
      <c r="AA228" s="35"/>
      <c r="AB228" s="35"/>
      <c r="AC228" s="35"/>
      <c r="AD228" s="35"/>
      <c r="AE228" s="35"/>
      <c r="AR228" s="200" t="s">
        <v>299</v>
      </c>
      <c r="AT228" s="200" t="s">
        <v>294</v>
      </c>
      <c r="AU228" s="200" t="s">
        <v>85</v>
      </c>
      <c r="AY228" s="18" t="s">
        <v>292</v>
      </c>
      <c r="BE228" s="201">
        <f>IF(N228="základní",J228,0)</f>
        <v>0</v>
      </c>
      <c r="BF228" s="201">
        <f>IF(N228="snížená",J228,0)</f>
        <v>0</v>
      </c>
      <c r="BG228" s="201">
        <f>IF(N228="zákl. přenesená",J228,0)</f>
        <v>0</v>
      </c>
      <c r="BH228" s="201">
        <f>IF(N228="sníž. přenesená",J228,0)</f>
        <v>0</v>
      </c>
      <c r="BI228" s="201">
        <f>IF(N228="nulová",J228,0)</f>
        <v>0</v>
      </c>
      <c r="BJ228" s="18" t="s">
        <v>120</v>
      </c>
      <c r="BK228" s="201">
        <f>ROUND(I228*H228,2)</f>
        <v>0</v>
      </c>
      <c r="BL228" s="18" t="s">
        <v>299</v>
      </c>
      <c r="BM228" s="200" t="s">
        <v>1681</v>
      </c>
    </row>
    <row r="229" spans="1:65" s="2" customFormat="1" ht="66.75" customHeight="1">
      <c r="A229" s="35"/>
      <c r="B229" s="36"/>
      <c r="C229" s="189" t="s">
        <v>975</v>
      </c>
      <c r="D229" s="189" t="s">
        <v>294</v>
      </c>
      <c r="E229" s="190" t="s">
        <v>4400</v>
      </c>
      <c r="F229" s="191" t="s">
        <v>4401</v>
      </c>
      <c r="G229" s="192" t="s">
        <v>3216</v>
      </c>
      <c r="H229" s="193">
        <v>2</v>
      </c>
      <c r="I229" s="194"/>
      <c r="J229" s="195">
        <f>ROUND(I229*H229,2)</f>
        <v>0</v>
      </c>
      <c r="K229" s="191" t="s">
        <v>1</v>
      </c>
      <c r="L229" s="40"/>
      <c r="M229" s="196" t="s">
        <v>1</v>
      </c>
      <c r="N229" s="197" t="s">
        <v>43</v>
      </c>
      <c r="O229" s="72"/>
      <c r="P229" s="198">
        <f>O229*H229</f>
        <v>0</v>
      </c>
      <c r="Q229" s="198">
        <v>0</v>
      </c>
      <c r="R229" s="198">
        <f>Q229*H229</f>
        <v>0</v>
      </c>
      <c r="S229" s="198">
        <v>0</v>
      </c>
      <c r="T229" s="199">
        <f>S229*H229</f>
        <v>0</v>
      </c>
      <c r="U229" s="35"/>
      <c r="V229" s="35"/>
      <c r="W229" s="35"/>
      <c r="X229" s="35"/>
      <c r="Y229" s="35"/>
      <c r="Z229" s="35"/>
      <c r="AA229" s="35"/>
      <c r="AB229" s="35"/>
      <c r="AC229" s="35"/>
      <c r="AD229" s="35"/>
      <c r="AE229" s="35"/>
      <c r="AR229" s="200" t="s">
        <v>299</v>
      </c>
      <c r="AT229" s="200" t="s">
        <v>294</v>
      </c>
      <c r="AU229" s="200" t="s">
        <v>85</v>
      </c>
      <c r="AY229" s="18" t="s">
        <v>292</v>
      </c>
      <c r="BE229" s="201">
        <f>IF(N229="základní",J229,0)</f>
        <v>0</v>
      </c>
      <c r="BF229" s="201">
        <f>IF(N229="snížená",J229,0)</f>
        <v>0</v>
      </c>
      <c r="BG229" s="201">
        <f>IF(N229="zákl. přenesená",J229,0)</f>
        <v>0</v>
      </c>
      <c r="BH229" s="201">
        <f>IF(N229="sníž. přenesená",J229,0)</f>
        <v>0</v>
      </c>
      <c r="BI229" s="201">
        <f>IF(N229="nulová",J229,0)</f>
        <v>0</v>
      </c>
      <c r="BJ229" s="18" t="s">
        <v>120</v>
      </c>
      <c r="BK229" s="201">
        <f>ROUND(I229*H229,2)</f>
        <v>0</v>
      </c>
      <c r="BL229" s="18" t="s">
        <v>299</v>
      </c>
      <c r="BM229" s="200" t="s">
        <v>1689</v>
      </c>
    </row>
    <row r="230" spans="1:65" s="13" customFormat="1" ht="33.75">
      <c r="B230" s="202"/>
      <c r="C230" s="203"/>
      <c r="D230" s="204" t="s">
        <v>301</v>
      </c>
      <c r="E230" s="205" t="s">
        <v>1</v>
      </c>
      <c r="F230" s="206" t="s">
        <v>4402</v>
      </c>
      <c r="G230" s="203"/>
      <c r="H230" s="205" t="s">
        <v>1</v>
      </c>
      <c r="I230" s="207"/>
      <c r="J230" s="203"/>
      <c r="K230" s="203"/>
      <c r="L230" s="208"/>
      <c r="M230" s="209"/>
      <c r="N230" s="210"/>
      <c r="O230" s="210"/>
      <c r="P230" s="210"/>
      <c r="Q230" s="210"/>
      <c r="R230" s="210"/>
      <c r="S230" s="210"/>
      <c r="T230" s="211"/>
      <c r="AT230" s="212" t="s">
        <v>301</v>
      </c>
      <c r="AU230" s="212" t="s">
        <v>85</v>
      </c>
      <c r="AV230" s="13" t="s">
        <v>85</v>
      </c>
      <c r="AW230" s="13" t="s">
        <v>32</v>
      </c>
      <c r="AX230" s="13" t="s">
        <v>77</v>
      </c>
      <c r="AY230" s="212" t="s">
        <v>292</v>
      </c>
    </row>
    <row r="231" spans="1:65" s="13" customFormat="1" ht="22.5">
      <c r="B231" s="202"/>
      <c r="C231" s="203"/>
      <c r="D231" s="204" t="s">
        <v>301</v>
      </c>
      <c r="E231" s="205" t="s">
        <v>1</v>
      </c>
      <c r="F231" s="206" t="s">
        <v>4403</v>
      </c>
      <c r="G231" s="203"/>
      <c r="H231" s="205" t="s">
        <v>1</v>
      </c>
      <c r="I231" s="207"/>
      <c r="J231" s="203"/>
      <c r="K231" s="203"/>
      <c r="L231" s="208"/>
      <c r="M231" s="209"/>
      <c r="N231" s="210"/>
      <c r="O231" s="210"/>
      <c r="P231" s="210"/>
      <c r="Q231" s="210"/>
      <c r="R231" s="210"/>
      <c r="S231" s="210"/>
      <c r="T231" s="211"/>
      <c r="AT231" s="212" t="s">
        <v>301</v>
      </c>
      <c r="AU231" s="212" t="s">
        <v>85</v>
      </c>
      <c r="AV231" s="13" t="s">
        <v>85</v>
      </c>
      <c r="AW231" s="13" t="s">
        <v>32</v>
      </c>
      <c r="AX231" s="13" t="s">
        <v>77</v>
      </c>
      <c r="AY231" s="212" t="s">
        <v>292</v>
      </c>
    </row>
    <row r="232" spans="1:65" s="13" customFormat="1" ht="22.5">
      <c r="B232" s="202"/>
      <c r="C232" s="203"/>
      <c r="D232" s="204" t="s">
        <v>301</v>
      </c>
      <c r="E232" s="205" t="s">
        <v>1</v>
      </c>
      <c r="F232" s="206" t="s">
        <v>4404</v>
      </c>
      <c r="G232" s="203"/>
      <c r="H232" s="205" t="s">
        <v>1</v>
      </c>
      <c r="I232" s="207"/>
      <c r="J232" s="203"/>
      <c r="K232" s="203"/>
      <c r="L232" s="208"/>
      <c r="M232" s="209"/>
      <c r="N232" s="210"/>
      <c r="O232" s="210"/>
      <c r="P232" s="210"/>
      <c r="Q232" s="210"/>
      <c r="R232" s="210"/>
      <c r="S232" s="210"/>
      <c r="T232" s="211"/>
      <c r="AT232" s="212" t="s">
        <v>301</v>
      </c>
      <c r="AU232" s="212" t="s">
        <v>85</v>
      </c>
      <c r="AV232" s="13" t="s">
        <v>85</v>
      </c>
      <c r="AW232" s="13" t="s">
        <v>32</v>
      </c>
      <c r="AX232" s="13" t="s">
        <v>77</v>
      </c>
      <c r="AY232" s="212" t="s">
        <v>292</v>
      </c>
    </row>
    <row r="233" spans="1:65" s="14" customFormat="1" ht="11.25">
      <c r="B233" s="213"/>
      <c r="C233" s="214"/>
      <c r="D233" s="204" t="s">
        <v>301</v>
      </c>
      <c r="E233" s="215" t="s">
        <v>1</v>
      </c>
      <c r="F233" s="216" t="s">
        <v>120</v>
      </c>
      <c r="G233" s="214"/>
      <c r="H233" s="217">
        <v>2</v>
      </c>
      <c r="I233" s="218"/>
      <c r="J233" s="214"/>
      <c r="K233" s="214"/>
      <c r="L233" s="219"/>
      <c r="M233" s="220"/>
      <c r="N233" s="221"/>
      <c r="O233" s="221"/>
      <c r="P233" s="221"/>
      <c r="Q233" s="221"/>
      <c r="R233" s="221"/>
      <c r="S233" s="221"/>
      <c r="T233" s="222"/>
      <c r="AT233" s="223" t="s">
        <v>301</v>
      </c>
      <c r="AU233" s="223" t="s">
        <v>85</v>
      </c>
      <c r="AV233" s="14" t="s">
        <v>120</v>
      </c>
      <c r="AW233" s="14" t="s">
        <v>32</v>
      </c>
      <c r="AX233" s="14" t="s">
        <v>85</v>
      </c>
      <c r="AY233" s="223" t="s">
        <v>292</v>
      </c>
    </row>
    <row r="234" spans="1:65" s="2" customFormat="1" ht="24.2" customHeight="1">
      <c r="A234" s="35"/>
      <c r="B234" s="36"/>
      <c r="C234" s="189" t="s">
        <v>979</v>
      </c>
      <c r="D234" s="189" t="s">
        <v>294</v>
      </c>
      <c r="E234" s="190" t="s">
        <v>4405</v>
      </c>
      <c r="F234" s="191" t="s">
        <v>4406</v>
      </c>
      <c r="G234" s="192" t="s">
        <v>3216</v>
      </c>
      <c r="H234" s="193">
        <v>100</v>
      </c>
      <c r="I234" s="194"/>
      <c r="J234" s="195">
        <f>ROUND(I234*H234,2)</f>
        <v>0</v>
      </c>
      <c r="K234" s="191" t="s">
        <v>1</v>
      </c>
      <c r="L234" s="40"/>
      <c r="M234" s="196" t="s">
        <v>1</v>
      </c>
      <c r="N234" s="197" t="s">
        <v>43</v>
      </c>
      <c r="O234" s="72"/>
      <c r="P234" s="198">
        <f>O234*H234</f>
        <v>0</v>
      </c>
      <c r="Q234" s="198">
        <v>0</v>
      </c>
      <c r="R234" s="198">
        <f>Q234*H234</f>
        <v>0</v>
      </c>
      <c r="S234" s="198">
        <v>0</v>
      </c>
      <c r="T234" s="199">
        <f>S234*H234</f>
        <v>0</v>
      </c>
      <c r="U234" s="35"/>
      <c r="V234" s="35"/>
      <c r="W234" s="35"/>
      <c r="X234" s="35"/>
      <c r="Y234" s="35"/>
      <c r="Z234" s="35"/>
      <c r="AA234" s="35"/>
      <c r="AB234" s="35"/>
      <c r="AC234" s="35"/>
      <c r="AD234" s="35"/>
      <c r="AE234" s="35"/>
      <c r="AR234" s="200" t="s">
        <v>299</v>
      </c>
      <c r="AT234" s="200" t="s">
        <v>294</v>
      </c>
      <c r="AU234" s="200" t="s">
        <v>85</v>
      </c>
      <c r="AY234" s="18" t="s">
        <v>292</v>
      </c>
      <c r="BE234" s="201">
        <f>IF(N234="základní",J234,0)</f>
        <v>0</v>
      </c>
      <c r="BF234" s="201">
        <f>IF(N234="snížená",J234,0)</f>
        <v>0</v>
      </c>
      <c r="BG234" s="201">
        <f>IF(N234="zákl. přenesená",J234,0)</f>
        <v>0</v>
      </c>
      <c r="BH234" s="201">
        <f>IF(N234="sníž. přenesená",J234,0)</f>
        <v>0</v>
      </c>
      <c r="BI234" s="201">
        <f>IF(N234="nulová",J234,0)</f>
        <v>0</v>
      </c>
      <c r="BJ234" s="18" t="s">
        <v>120</v>
      </c>
      <c r="BK234" s="201">
        <f>ROUND(I234*H234,2)</f>
        <v>0</v>
      </c>
      <c r="BL234" s="18" t="s">
        <v>299</v>
      </c>
      <c r="BM234" s="200" t="s">
        <v>1699</v>
      </c>
    </row>
    <row r="235" spans="1:65" s="2" customFormat="1" ht="66.75" customHeight="1">
      <c r="A235" s="35"/>
      <c r="B235" s="36"/>
      <c r="C235" s="189" t="s">
        <v>984</v>
      </c>
      <c r="D235" s="189" t="s">
        <v>294</v>
      </c>
      <c r="E235" s="190" t="s">
        <v>4407</v>
      </c>
      <c r="F235" s="191" t="s">
        <v>4408</v>
      </c>
      <c r="G235" s="192" t="s">
        <v>3216</v>
      </c>
      <c r="H235" s="193">
        <v>1</v>
      </c>
      <c r="I235" s="194"/>
      <c r="J235" s="195">
        <f>ROUND(I235*H235,2)</f>
        <v>0</v>
      </c>
      <c r="K235" s="191" t="s">
        <v>1</v>
      </c>
      <c r="L235" s="40"/>
      <c r="M235" s="196" t="s">
        <v>1</v>
      </c>
      <c r="N235" s="197" t="s">
        <v>43</v>
      </c>
      <c r="O235" s="72"/>
      <c r="P235" s="198">
        <f>O235*H235</f>
        <v>0</v>
      </c>
      <c r="Q235" s="198">
        <v>0</v>
      </c>
      <c r="R235" s="198">
        <f>Q235*H235</f>
        <v>0</v>
      </c>
      <c r="S235" s="198">
        <v>0</v>
      </c>
      <c r="T235" s="199">
        <f>S235*H235</f>
        <v>0</v>
      </c>
      <c r="U235" s="35"/>
      <c r="V235" s="35"/>
      <c r="W235" s="35"/>
      <c r="X235" s="35"/>
      <c r="Y235" s="35"/>
      <c r="Z235" s="35"/>
      <c r="AA235" s="35"/>
      <c r="AB235" s="35"/>
      <c r="AC235" s="35"/>
      <c r="AD235" s="35"/>
      <c r="AE235" s="35"/>
      <c r="AR235" s="200" t="s">
        <v>299</v>
      </c>
      <c r="AT235" s="200" t="s">
        <v>294</v>
      </c>
      <c r="AU235" s="200" t="s">
        <v>85</v>
      </c>
      <c r="AY235" s="18" t="s">
        <v>292</v>
      </c>
      <c r="BE235" s="201">
        <f>IF(N235="základní",J235,0)</f>
        <v>0</v>
      </c>
      <c r="BF235" s="201">
        <f>IF(N235="snížená",J235,0)</f>
        <v>0</v>
      </c>
      <c r="BG235" s="201">
        <f>IF(N235="zákl. přenesená",J235,0)</f>
        <v>0</v>
      </c>
      <c r="BH235" s="201">
        <f>IF(N235="sníž. přenesená",J235,0)</f>
        <v>0</v>
      </c>
      <c r="BI235" s="201">
        <f>IF(N235="nulová",J235,0)</f>
        <v>0</v>
      </c>
      <c r="BJ235" s="18" t="s">
        <v>120</v>
      </c>
      <c r="BK235" s="201">
        <f>ROUND(I235*H235,2)</f>
        <v>0</v>
      </c>
      <c r="BL235" s="18" t="s">
        <v>299</v>
      </c>
      <c r="BM235" s="200" t="s">
        <v>1709</v>
      </c>
    </row>
    <row r="236" spans="1:65" s="2" customFormat="1" ht="55.5" customHeight="1">
      <c r="A236" s="35"/>
      <c r="B236" s="36"/>
      <c r="C236" s="189" t="s">
        <v>989</v>
      </c>
      <c r="D236" s="189" t="s">
        <v>294</v>
      </c>
      <c r="E236" s="190" t="s">
        <v>4409</v>
      </c>
      <c r="F236" s="191" t="s">
        <v>4410</v>
      </c>
      <c r="G236" s="192" t="s">
        <v>3216</v>
      </c>
      <c r="H236" s="193">
        <v>1</v>
      </c>
      <c r="I236" s="194"/>
      <c r="J236" s="195">
        <f>ROUND(I236*H236,2)</f>
        <v>0</v>
      </c>
      <c r="K236" s="191" t="s">
        <v>1</v>
      </c>
      <c r="L236" s="40"/>
      <c r="M236" s="196" t="s">
        <v>1</v>
      </c>
      <c r="N236" s="197" t="s">
        <v>43</v>
      </c>
      <c r="O236" s="72"/>
      <c r="P236" s="198">
        <f>O236*H236</f>
        <v>0</v>
      </c>
      <c r="Q236" s="198">
        <v>0</v>
      </c>
      <c r="R236" s="198">
        <f>Q236*H236</f>
        <v>0</v>
      </c>
      <c r="S236" s="198">
        <v>0</v>
      </c>
      <c r="T236" s="199">
        <f>S236*H236</f>
        <v>0</v>
      </c>
      <c r="U236" s="35"/>
      <c r="V236" s="35"/>
      <c r="W236" s="35"/>
      <c r="X236" s="35"/>
      <c r="Y236" s="35"/>
      <c r="Z236" s="35"/>
      <c r="AA236" s="35"/>
      <c r="AB236" s="35"/>
      <c r="AC236" s="35"/>
      <c r="AD236" s="35"/>
      <c r="AE236" s="35"/>
      <c r="AR236" s="200" t="s">
        <v>299</v>
      </c>
      <c r="AT236" s="200" t="s">
        <v>294</v>
      </c>
      <c r="AU236" s="200" t="s">
        <v>85</v>
      </c>
      <c r="AY236" s="18" t="s">
        <v>292</v>
      </c>
      <c r="BE236" s="201">
        <f>IF(N236="základní",J236,0)</f>
        <v>0</v>
      </c>
      <c r="BF236" s="201">
        <f>IF(N236="snížená",J236,0)</f>
        <v>0</v>
      </c>
      <c r="BG236" s="201">
        <f>IF(N236="zákl. přenesená",J236,0)</f>
        <v>0</v>
      </c>
      <c r="BH236" s="201">
        <f>IF(N236="sníž. přenesená",J236,0)</f>
        <v>0</v>
      </c>
      <c r="BI236" s="201">
        <f>IF(N236="nulová",J236,0)</f>
        <v>0</v>
      </c>
      <c r="BJ236" s="18" t="s">
        <v>120</v>
      </c>
      <c r="BK236" s="201">
        <f>ROUND(I236*H236,2)</f>
        <v>0</v>
      </c>
      <c r="BL236" s="18" t="s">
        <v>299</v>
      </c>
      <c r="BM236" s="200" t="s">
        <v>1718</v>
      </c>
    </row>
    <row r="237" spans="1:65" s="2" customFormat="1" ht="16.5" customHeight="1">
      <c r="A237" s="35"/>
      <c r="B237" s="36"/>
      <c r="C237" s="189" t="s">
        <v>1157</v>
      </c>
      <c r="D237" s="189" t="s">
        <v>294</v>
      </c>
      <c r="E237" s="190" t="s">
        <v>4411</v>
      </c>
      <c r="F237" s="191" t="s">
        <v>4305</v>
      </c>
      <c r="G237" s="192" t="s">
        <v>2985</v>
      </c>
      <c r="H237" s="193">
        <v>1</v>
      </c>
      <c r="I237" s="194"/>
      <c r="J237" s="195">
        <f>ROUND(I237*H237,2)</f>
        <v>0</v>
      </c>
      <c r="K237" s="191" t="s">
        <v>1</v>
      </c>
      <c r="L237" s="40"/>
      <c r="M237" s="196" t="s">
        <v>1</v>
      </c>
      <c r="N237" s="197" t="s">
        <v>43</v>
      </c>
      <c r="O237" s="72"/>
      <c r="P237" s="198">
        <f>O237*H237</f>
        <v>0</v>
      </c>
      <c r="Q237" s="198">
        <v>0</v>
      </c>
      <c r="R237" s="198">
        <f>Q237*H237</f>
        <v>0</v>
      </c>
      <c r="S237" s="198">
        <v>0</v>
      </c>
      <c r="T237" s="199">
        <f>S237*H237</f>
        <v>0</v>
      </c>
      <c r="U237" s="35"/>
      <c r="V237" s="35"/>
      <c r="W237" s="35"/>
      <c r="X237" s="35"/>
      <c r="Y237" s="35"/>
      <c r="Z237" s="35"/>
      <c r="AA237" s="35"/>
      <c r="AB237" s="35"/>
      <c r="AC237" s="35"/>
      <c r="AD237" s="35"/>
      <c r="AE237" s="35"/>
      <c r="AR237" s="200" t="s">
        <v>299</v>
      </c>
      <c r="AT237" s="200" t="s">
        <v>294</v>
      </c>
      <c r="AU237" s="200" t="s">
        <v>85</v>
      </c>
      <c r="AY237" s="18" t="s">
        <v>292</v>
      </c>
      <c r="BE237" s="201">
        <f>IF(N237="základní",J237,0)</f>
        <v>0</v>
      </c>
      <c r="BF237" s="201">
        <f>IF(N237="snížená",J237,0)</f>
        <v>0</v>
      </c>
      <c r="BG237" s="201">
        <f>IF(N237="zákl. přenesená",J237,0)</f>
        <v>0</v>
      </c>
      <c r="BH237" s="201">
        <f>IF(N237="sníž. přenesená",J237,0)</f>
        <v>0</v>
      </c>
      <c r="BI237" s="201">
        <f>IF(N237="nulová",J237,0)</f>
        <v>0</v>
      </c>
      <c r="BJ237" s="18" t="s">
        <v>120</v>
      </c>
      <c r="BK237" s="201">
        <f>ROUND(I237*H237,2)</f>
        <v>0</v>
      </c>
      <c r="BL237" s="18" t="s">
        <v>299</v>
      </c>
      <c r="BM237" s="200" t="s">
        <v>1726</v>
      </c>
    </row>
    <row r="238" spans="1:65" s="12" customFormat="1" ht="25.9" customHeight="1">
      <c r="B238" s="173"/>
      <c r="C238" s="174"/>
      <c r="D238" s="175" t="s">
        <v>76</v>
      </c>
      <c r="E238" s="176" t="s">
        <v>4412</v>
      </c>
      <c r="F238" s="176" t="s">
        <v>4413</v>
      </c>
      <c r="G238" s="174"/>
      <c r="H238" s="174"/>
      <c r="I238" s="177"/>
      <c r="J238" s="178">
        <f>BK238</f>
        <v>0</v>
      </c>
      <c r="K238" s="174"/>
      <c r="L238" s="179"/>
      <c r="M238" s="180"/>
      <c r="N238" s="181"/>
      <c r="O238" s="181"/>
      <c r="P238" s="182">
        <f>SUM(P239:P257)</f>
        <v>0</v>
      </c>
      <c r="Q238" s="181"/>
      <c r="R238" s="182">
        <f>SUM(R239:R257)</f>
        <v>0</v>
      </c>
      <c r="S238" s="181"/>
      <c r="T238" s="183">
        <f>SUM(T239:T257)</f>
        <v>0</v>
      </c>
      <c r="AR238" s="184" t="s">
        <v>85</v>
      </c>
      <c r="AT238" s="185" t="s">
        <v>76</v>
      </c>
      <c r="AU238" s="185" t="s">
        <v>77</v>
      </c>
      <c r="AY238" s="184" t="s">
        <v>292</v>
      </c>
      <c r="BK238" s="186">
        <f>SUM(BK239:BK257)</f>
        <v>0</v>
      </c>
    </row>
    <row r="239" spans="1:65" s="2" customFormat="1" ht="66.75" customHeight="1">
      <c r="A239" s="35"/>
      <c r="B239" s="36"/>
      <c r="C239" s="189" t="s">
        <v>530</v>
      </c>
      <c r="D239" s="189" t="s">
        <v>294</v>
      </c>
      <c r="E239" s="190" t="s">
        <v>4414</v>
      </c>
      <c r="F239" s="191" t="s">
        <v>4415</v>
      </c>
      <c r="G239" s="192" t="s">
        <v>3216</v>
      </c>
      <c r="H239" s="193">
        <v>2</v>
      </c>
      <c r="I239" s="194"/>
      <c r="J239" s="195">
        <f>ROUND(I239*H239,2)</f>
        <v>0</v>
      </c>
      <c r="K239" s="191" t="s">
        <v>1</v>
      </c>
      <c r="L239" s="40"/>
      <c r="M239" s="196" t="s">
        <v>1</v>
      </c>
      <c r="N239" s="197" t="s">
        <v>43</v>
      </c>
      <c r="O239" s="72"/>
      <c r="P239" s="198">
        <f>O239*H239</f>
        <v>0</v>
      </c>
      <c r="Q239" s="198">
        <v>0</v>
      </c>
      <c r="R239" s="198">
        <f>Q239*H239</f>
        <v>0</v>
      </c>
      <c r="S239" s="198">
        <v>0</v>
      </c>
      <c r="T239" s="199">
        <f>S239*H239</f>
        <v>0</v>
      </c>
      <c r="U239" s="35"/>
      <c r="V239" s="35"/>
      <c r="W239" s="35"/>
      <c r="X239" s="35"/>
      <c r="Y239" s="35"/>
      <c r="Z239" s="35"/>
      <c r="AA239" s="35"/>
      <c r="AB239" s="35"/>
      <c r="AC239" s="35"/>
      <c r="AD239" s="35"/>
      <c r="AE239" s="35"/>
      <c r="AR239" s="200" t="s">
        <v>299</v>
      </c>
      <c r="AT239" s="200" t="s">
        <v>294</v>
      </c>
      <c r="AU239" s="200" t="s">
        <v>85</v>
      </c>
      <c r="AY239" s="18" t="s">
        <v>292</v>
      </c>
      <c r="BE239" s="201">
        <f>IF(N239="základní",J239,0)</f>
        <v>0</v>
      </c>
      <c r="BF239" s="201">
        <f>IF(N239="snížená",J239,0)</f>
        <v>0</v>
      </c>
      <c r="BG239" s="201">
        <f>IF(N239="zákl. přenesená",J239,0)</f>
        <v>0</v>
      </c>
      <c r="BH239" s="201">
        <f>IF(N239="sníž. přenesená",J239,0)</f>
        <v>0</v>
      </c>
      <c r="BI239" s="201">
        <f>IF(N239="nulová",J239,0)</f>
        <v>0</v>
      </c>
      <c r="BJ239" s="18" t="s">
        <v>120</v>
      </c>
      <c r="BK239" s="201">
        <f>ROUND(I239*H239,2)</f>
        <v>0</v>
      </c>
      <c r="BL239" s="18" t="s">
        <v>299</v>
      </c>
      <c r="BM239" s="200" t="s">
        <v>1735</v>
      </c>
    </row>
    <row r="240" spans="1:65" s="13" customFormat="1" ht="33.75">
      <c r="B240" s="202"/>
      <c r="C240" s="203"/>
      <c r="D240" s="204" t="s">
        <v>301</v>
      </c>
      <c r="E240" s="205" t="s">
        <v>1</v>
      </c>
      <c r="F240" s="206" t="s">
        <v>4416</v>
      </c>
      <c r="G240" s="203"/>
      <c r="H240" s="205" t="s">
        <v>1</v>
      </c>
      <c r="I240" s="207"/>
      <c r="J240" s="203"/>
      <c r="K240" s="203"/>
      <c r="L240" s="208"/>
      <c r="M240" s="209"/>
      <c r="N240" s="210"/>
      <c r="O240" s="210"/>
      <c r="P240" s="210"/>
      <c r="Q240" s="210"/>
      <c r="R240" s="210"/>
      <c r="S240" s="210"/>
      <c r="T240" s="211"/>
      <c r="AT240" s="212" t="s">
        <v>301</v>
      </c>
      <c r="AU240" s="212" t="s">
        <v>85</v>
      </c>
      <c r="AV240" s="13" t="s">
        <v>85</v>
      </c>
      <c r="AW240" s="13" t="s">
        <v>32</v>
      </c>
      <c r="AX240" s="13" t="s">
        <v>77</v>
      </c>
      <c r="AY240" s="212" t="s">
        <v>292</v>
      </c>
    </row>
    <row r="241" spans="1:65" s="13" customFormat="1" ht="22.5">
      <c r="B241" s="202"/>
      <c r="C241" s="203"/>
      <c r="D241" s="204" t="s">
        <v>301</v>
      </c>
      <c r="E241" s="205" t="s">
        <v>1</v>
      </c>
      <c r="F241" s="206" t="s">
        <v>4417</v>
      </c>
      <c r="G241" s="203"/>
      <c r="H241" s="205" t="s">
        <v>1</v>
      </c>
      <c r="I241" s="207"/>
      <c r="J241" s="203"/>
      <c r="K241" s="203"/>
      <c r="L241" s="208"/>
      <c r="M241" s="209"/>
      <c r="N241" s="210"/>
      <c r="O241" s="210"/>
      <c r="P241" s="210"/>
      <c r="Q241" s="210"/>
      <c r="R241" s="210"/>
      <c r="S241" s="210"/>
      <c r="T241" s="211"/>
      <c r="AT241" s="212" t="s">
        <v>301</v>
      </c>
      <c r="AU241" s="212" t="s">
        <v>85</v>
      </c>
      <c r="AV241" s="13" t="s">
        <v>85</v>
      </c>
      <c r="AW241" s="13" t="s">
        <v>32</v>
      </c>
      <c r="AX241" s="13" t="s">
        <v>77</v>
      </c>
      <c r="AY241" s="212" t="s">
        <v>292</v>
      </c>
    </row>
    <row r="242" spans="1:65" s="13" customFormat="1" ht="22.5">
      <c r="B242" s="202"/>
      <c r="C242" s="203"/>
      <c r="D242" s="204" t="s">
        <v>301</v>
      </c>
      <c r="E242" s="205" t="s">
        <v>1</v>
      </c>
      <c r="F242" s="206" t="s">
        <v>4418</v>
      </c>
      <c r="G242" s="203"/>
      <c r="H242" s="205" t="s">
        <v>1</v>
      </c>
      <c r="I242" s="207"/>
      <c r="J242" s="203"/>
      <c r="K242" s="203"/>
      <c r="L242" s="208"/>
      <c r="M242" s="209"/>
      <c r="N242" s="210"/>
      <c r="O242" s="210"/>
      <c r="P242" s="210"/>
      <c r="Q242" s="210"/>
      <c r="R242" s="210"/>
      <c r="S242" s="210"/>
      <c r="T242" s="211"/>
      <c r="AT242" s="212" t="s">
        <v>301</v>
      </c>
      <c r="AU242" s="212" t="s">
        <v>85</v>
      </c>
      <c r="AV242" s="13" t="s">
        <v>85</v>
      </c>
      <c r="AW242" s="13" t="s">
        <v>32</v>
      </c>
      <c r="AX242" s="13" t="s">
        <v>77</v>
      </c>
      <c r="AY242" s="212" t="s">
        <v>292</v>
      </c>
    </row>
    <row r="243" spans="1:65" s="13" customFormat="1" ht="33.75">
      <c r="B243" s="202"/>
      <c r="C243" s="203"/>
      <c r="D243" s="204" t="s">
        <v>301</v>
      </c>
      <c r="E243" s="205" t="s">
        <v>1</v>
      </c>
      <c r="F243" s="206" t="s">
        <v>4419</v>
      </c>
      <c r="G243" s="203"/>
      <c r="H243" s="205" t="s">
        <v>1</v>
      </c>
      <c r="I243" s="207"/>
      <c r="J243" s="203"/>
      <c r="K243" s="203"/>
      <c r="L243" s="208"/>
      <c r="M243" s="209"/>
      <c r="N243" s="210"/>
      <c r="O243" s="210"/>
      <c r="P243" s="210"/>
      <c r="Q243" s="210"/>
      <c r="R243" s="210"/>
      <c r="S243" s="210"/>
      <c r="T243" s="211"/>
      <c r="AT243" s="212" t="s">
        <v>301</v>
      </c>
      <c r="AU243" s="212" t="s">
        <v>85</v>
      </c>
      <c r="AV243" s="13" t="s">
        <v>85</v>
      </c>
      <c r="AW243" s="13" t="s">
        <v>32</v>
      </c>
      <c r="AX243" s="13" t="s">
        <v>77</v>
      </c>
      <c r="AY243" s="212" t="s">
        <v>292</v>
      </c>
    </row>
    <row r="244" spans="1:65" s="14" customFormat="1" ht="11.25">
      <c r="B244" s="213"/>
      <c r="C244" s="214"/>
      <c r="D244" s="204" t="s">
        <v>301</v>
      </c>
      <c r="E244" s="215" t="s">
        <v>1</v>
      </c>
      <c r="F244" s="216" t="s">
        <v>120</v>
      </c>
      <c r="G244" s="214"/>
      <c r="H244" s="217">
        <v>2</v>
      </c>
      <c r="I244" s="218"/>
      <c r="J244" s="214"/>
      <c r="K244" s="214"/>
      <c r="L244" s="219"/>
      <c r="M244" s="220"/>
      <c r="N244" s="221"/>
      <c r="O244" s="221"/>
      <c r="P244" s="221"/>
      <c r="Q244" s="221"/>
      <c r="R244" s="221"/>
      <c r="S244" s="221"/>
      <c r="T244" s="222"/>
      <c r="AT244" s="223" t="s">
        <v>301</v>
      </c>
      <c r="AU244" s="223" t="s">
        <v>85</v>
      </c>
      <c r="AV244" s="14" t="s">
        <v>120</v>
      </c>
      <c r="AW244" s="14" t="s">
        <v>32</v>
      </c>
      <c r="AX244" s="14" t="s">
        <v>85</v>
      </c>
      <c r="AY244" s="223" t="s">
        <v>292</v>
      </c>
    </row>
    <row r="245" spans="1:65" s="2" customFormat="1" ht="37.9" customHeight="1">
      <c r="A245" s="35"/>
      <c r="B245" s="36"/>
      <c r="C245" s="189" t="s">
        <v>1178</v>
      </c>
      <c r="D245" s="189" t="s">
        <v>294</v>
      </c>
      <c r="E245" s="190" t="s">
        <v>4420</v>
      </c>
      <c r="F245" s="191" t="s">
        <v>4421</v>
      </c>
      <c r="G245" s="192" t="s">
        <v>3216</v>
      </c>
      <c r="H245" s="193">
        <v>2</v>
      </c>
      <c r="I245" s="194"/>
      <c r="J245" s="195">
        <f>ROUND(I245*H245,2)</f>
        <v>0</v>
      </c>
      <c r="K245" s="191" t="s">
        <v>1</v>
      </c>
      <c r="L245" s="40"/>
      <c r="M245" s="196" t="s">
        <v>1</v>
      </c>
      <c r="N245" s="197" t="s">
        <v>43</v>
      </c>
      <c r="O245" s="72"/>
      <c r="P245" s="198">
        <f>O245*H245</f>
        <v>0</v>
      </c>
      <c r="Q245" s="198">
        <v>0</v>
      </c>
      <c r="R245" s="198">
        <f>Q245*H245</f>
        <v>0</v>
      </c>
      <c r="S245" s="198">
        <v>0</v>
      </c>
      <c r="T245" s="199">
        <f>S245*H245</f>
        <v>0</v>
      </c>
      <c r="U245" s="35"/>
      <c r="V245" s="35"/>
      <c r="W245" s="35"/>
      <c r="X245" s="35"/>
      <c r="Y245" s="35"/>
      <c r="Z245" s="35"/>
      <c r="AA245" s="35"/>
      <c r="AB245" s="35"/>
      <c r="AC245" s="35"/>
      <c r="AD245" s="35"/>
      <c r="AE245" s="35"/>
      <c r="AR245" s="200" t="s">
        <v>299</v>
      </c>
      <c r="AT245" s="200" t="s">
        <v>294</v>
      </c>
      <c r="AU245" s="200" t="s">
        <v>85</v>
      </c>
      <c r="AY245" s="18" t="s">
        <v>292</v>
      </c>
      <c r="BE245" s="201">
        <f>IF(N245="základní",J245,0)</f>
        <v>0</v>
      </c>
      <c r="BF245" s="201">
        <f>IF(N245="snížená",J245,0)</f>
        <v>0</v>
      </c>
      <c r="BG245" s="201">
        <f>IF(N245="zákl. přenesená",J245,0)</f>
        <v>0</v>
      </c>
      <c r="BH245" s="201">
        <f>IF(N245="sníž. přenesená",J245,0)</f>
        <v>0</v>
      </c>
      <c r="BI245" s="201">
        <f>IF(N245="nulová",J245,0)</f>
        <v>0</v>
      </c>
      <c r="BJ245" s="18" t="s">
        <v>120</v>
      </c>
      <c r="BK245" s="201">
        <f>ROUND(I245*H245,2)</f>
        <v>0</v>
      </c>
      <c r="BL245" s="18" t="s">
        <v>299</v>
      </c>
      <c r="BM245" s="200" t="s">
        <v>1746</v>
      </c>
    </row>
    <row r="246" spans="1:65" s="2" customFormat="1" ht="76.349999999999994" customHeight="1">
      <c r="A246" s="35"/>
      <c r="B246" s="36"/>
      <c r="C246" s="189" t="s">
        <v>1184</v>
      </c>
      <c r="D246" s="189" t="s">
        <v>294</v>
      </c>
      <c r="E246" s="190" t="s">
        <v>4422</v>
      </c>
      <c r="F246" s="191" t="s">
        <v>4423</v>
      </c>
      <c r="G246" s="192" t="s">
        <v>3216</v>
      </c>
      <c r="H246" s="193">
        <v>2</v>
      </c>
      <c r="I246" s="194"/>
      <c r="J246" s="195">
        <f>ROUND(I246*H246,2)</f>
        <v>0</v>
      </c>
      <c r="K246" s="191" t="s">
        <v>1</v>
      </c>
      <c r="L246" s="40"/>
      <c r="M246" s="196" t="s">
        <v>1</v>
      </c>
      <c r="N246" s="197" t="s">
        <v>43</v>
      </c>
      <c r="O246" s="72"/>
      <c r="P246" s="198">
        <f>O246*H246</f>
        <v>0</v>
      </c>
      <c r="Q246" s="198">
        <v>0</v>
      </c>
      <c r="R246" s="198">
        <f>Q246*H246</f>
        <v>0</v>
      </c>
      <c r="S246" s="198">
        <v>0</v>
      </c>
      <c r="T246" s="199">
        <f>S246*H246</f>
        <v>0</v>
      </c>
      <c r="U246" s="35"/>
      <c r="V246" s="35"/>
      <c r="W246" s="35"/>
      <c r="X246" s="35"/>
      <c r="Y246" s="35"/>
      <c r="Z246" s="35"/>
      <c r="AA246" s="35"/>
      <c r="AB246" s="35"/>
      <c r="AC246" s="35"/>
      <c r="AD246" s="35"/>
      <c r="AE246" s="35"/>
      <c r="AR246" s="200" t="s">
        <v>299</v>
      </c>
      <c r="AT246" s="200" t="s">
        <v>294</v>
      </c>
      <c r="AU246" s="200" t="s">
        <v>85</v>
      </c>
      <c r="AY246" s="18" t="s">
        <v>292</v>
      </c>
      <c r="BE246" s="201">
        <f>IF(N246="základní",J246,0)</f>
        <v>0</v>
      </c>
      <c r="BF246" s="201">
        <f>IF(N246="snížená",J246,0)</f>
        <v>0</v>
      </c>
      <c r="BG246" s="201">
        <f>IF(N246="zákl. přenesená",J246,0)</f>
        <v>0</v>
      </c>
      <c r="BH246" s="201">
        <f>IF(N246="sníž. přenesená",J246,0)</f>
        <v>0</v>
      </c>
      <c r="BI246" s="201">
        <f>IF(N246="nulová",J246,0)</f>
        <v>0</v>
      </c>
      <c r="BJ246" s="18" t="s">
        <v>120</v>
      </c>
      <c r="BK246" s="201">
        <f>ROUND(I246*H246,2)</f>
        <v>0</v>
      </c>
      <c r="BL246" s="18" t="s">
        <v>299</v>
      </c>
      <c r="BM246" s="200" t="s">
        <v>1755</v>
      </c>
    </row>
    <row r="247" spans="1:65" s="13" customFormat="1" ht="33.75">
      <c r="B247" s="202"/>
      <c r="C247" s="203"/>
      <c r="D247" s="204" t="s">
        <v>301</v>
      </c>
      <c r="E247" s="205" t="s">
        <v>1</v>
      </c>
      <c r="F247" s="206" t="s">
        <v>4424</v>
      </c>
      <c r="G247" s="203"/>
      <c r="H247" s="205" t="s">
        <v>1</v>
      </c>
      <c r="I247" s="207"/>
      <c r="J247" s="203"/>
      <c r="K247" s="203"/>
      <c r="L247" s="208"/>
      <c r="M247" s="209"/>
      <c r="N247" s="210"/>
      <c r="O247" s="210"/>
      <c r="P247" s="210"/>
      <c r="Q247" s="210"/>
      <c r="R247" s="210"/>
      <c r="S247" s="210"/>
      <c r="T247" s="211"/>
      <c r="AT247" s="212" t="s">
        <v>301</v>
      </c>
      <c r="AU247" s="212" t="s">
        <v>85</v>
      </c>
      <c r="AV247" s="13" t="s">
        <v>85</v>
      </c>
      <c r="AW247" s="13" t="s">
        <v>32</v>
      </c>
      <c r="AX247" s="13" t="s">
        <v>77</v>
      </c>
      <c r="AY247" s="212" t="s">
        <v>292</v>
      </c>
    </row>
    <row r="248" spans="1:65" s="13" customFormat="1" ht="33.75">
      <c r="B248" s="202"/>
      <c r="C248" s="203"/>
      <c r="D248" s="204" t="s">
        <v>301</v>
      </c>
      <c r="E248" s="205" t="s">
        <v>1</v>
      </c>
      <c r="F248" s="206" t="s">
        <v>4425</v>
      </c>
      <c r="G248" s="203"/>
      <c r="H248" s="205" t="s">
        <v>1</v>
      </c>
      <c r="I248" s="207"/>
      <c r="J248" s="203"/>
      <c r="K248" s="203"/>
      <c r="L248" s="208"/>
      <c r="M248" s="209"/>
      <c r="N248" s="210"/>
      <c r="O248" s="210"/>
      <c r="P248" s="210"/>
      <c r="Q248" s="210"/>
      <c r="R248" s="210"/>
      <c r="S248" s="210"/>
      <c r="T248" s="211"/>
      <c r="AT248" s="212" t="s">
        <v>301</v>
      </c>
      <c r="AU248" s="212" t="s">
        <v>85</v>
      </c>
      <c r="AV248" s="13" t="s">
        <v>85</v>
      </c>
      <c r="AW248" s="13" t="s">
        <v>32</v>
      </c>
      <c r="AX248" s="13" t="s">
        <v>77</v>
      </c>
      <c r="AY248" s="212" t="s">
        <v>292</v>
      </c>
    </row>
    <row r="249" spans="1:65" s="13" customFormat="1" ht="33.75">
      <c r="B249" s="202"/>
      <c r="C249" s="203"/>
      <c r="D249" s="204" t="s">
        <v>301</v>
      </c>
      <c r="E249" s="205" t="s">
        <v>1</v>
      </c>
      <c r="F249" s="206" t="s">
        <v>4426</v>
      </c>
      <c r="G249" s="203"/>
      <c r="H249" s="205" t="s">
        <v>1</v>
      </c>
      <c r="I249" s="207"/>
      <c r="J249" s="203"/>
      <c r="K249" s="203"/>
      <c r="L249" s="208"/>
      <c r="M249" s="209"/>
      <c r="N249" s="210"/>
      <c r="O249" s="210"/>
      <c r="P249" s="210"/>
      <c r="Q249" s="210"/>
      <c r="R249" s="210"/>
      <c r="S249" s="210"/>
      <c r="T249" s="211"/>
      <c r="AT249" s="212" t="s">
        <v>301</v>
      </c>
      <c r="AU249" s="212" t="s">
        <v>85</v>
      </c>
      <c r="AV249" s="13" t="s">
        <v>85</v>
      </c>
      <c r="AW249" s="13" t="s">
        <v>32</v>
      </c>
      <c r="AX249" s="13" t="s">
        <v>77</v>
      </c>
      <c r="AY249" s="212" t="s">
        <v>292</v>
      </c>
    </row>
    <row r="250" spans="1:65" s="14" customFormat="1" ht="11.25">
      <c r="B250" s="213"/>
      <c r="C250" s="214"/>
      <c r="D250" s="204" t="s">
        <v>301</v>
      </c>
      <c r="E250" s="215" t="s">
        <v>1</v>
      </c>
      <c r="F250" s="216" t="s">
        <v>120</v>
      </c>
      <c r="G250" s="214"/>
      <c r="H250" s="217">
        <v>2</v>
      </c>
      <c r="I250" s="218"/>
      <c r="J250" s="214"/>
      <c r="K250" s="214"/>
      <c r="L250" s="219"/>
      <c r="M250" s="220"/>
      <c r="N250" s="221"/>
      <c r="O250" s="221"/>
      <c r="P250" s="221"/>
      <c r="Q250" s="221"/>
      <c r="R250" s="221"/>
      <c r="S250" s="221"/>
      <c r="T250" s="222"/>
      <c r="AT250" s="223" t="s">
        <v>301</v>
      </c>
      <c r="AU250" s="223" t="s">
        <v>85</v>
      </c>
      <c r="AV250" s="14" t="s">
        <v>120</v>
      </c>
      <c r="AW250" s="14" t="s">
        <v>32</v>
      </c>
      <c r="AX250" s="14" t="s">
        <v>85</v>
      </c>
      <c r="AY250" s="223" t="s">
        <v>292</v>
      </c>
    </row>
    <row r="251" spans="1:65" s="2" customFormat="1" ht="33" customHeight="1">
      <c r="A251" s="35"/>
      <c r="B251" s="36"/>
      <c r="C251" s="189" t="s">
        <v>1189</v>
      </c>
      <c r="D251" s="189" t="s">
        <v>294</v>
      </c>
      <c r="E251" s="190" t="s">
        <v>4427</v>
      </c>
      <c r="F251" s="191" t="s">
        <v>4428</v>
      </c>
      <c r="G251" s="192" t="s">
        <v>3216</v>
      </c>
      <c r="H251" s="193">
        <v>2</v>
      </c>
      <c r="I251" s="194"/>
      <c r="J251" s="195">
        <f t="shared" ref="J251:J257" si="40">ROUND(I251*H251,2)</f>
        <v>0</v>
      </c>
      <c r="K251" s="191" t="s">
        <v>1</v>
      </c>
      <c r="L251" s="40"/>
      <c r="M251" s="196" t="s">
        <v>1</v>
      </c>
      <c r="N251" s="197" t="s">
        <v>43</v>
      </c>
      <c r="O251" s="72"/>
      <c r="P251" s="198">
        <f t="shared" ref="P251:P257" si="41">O251*H251</f>
        <v>0</v>
      </c>
      <c r="Q251" s="198">
        <v>0</v>
      </c>
      <c r="R251" s="198">
        <f t="shared" ref="R251:R257" si="42">Q251*H251</f>
        <v>0</v>
      </c>
      <c r="S251" s="198">
        <v>0</v>
      </c>
      <c r="T251" s="199">
        <f t="shared" ref="T251:T257" si="43">S251*H251</f>
        <v>0</v>
      </c>
      <c r="U251" s="35"/>
      <c r="V251" s="35"/>
      <c r="W251" s="35"/>
      <c r="X251" s="35"/>
      <c r="Y251" s="35"/>
      <c r="Z251" s="35"/>
      <c r="AA251" s="35"/>
      <c r="AB251" s="35"/>
      <c r="AC251" s="35"/>
      <c r="AD251" s="35"/>
      <c r="AE251" s="35"/>
      <c r="AR251" s="200" t="s">
        <v>299</v>
      </c>
      <c r="AT251" s="200" t="s">
        <v>294</v>
      </c>
      <c r="AU251" s="200" t="s">
        <v>85</v>
      </c>
      <c r="AY251" s="18" t="s">
        <v>292</v>
      </c>
      <c r="BE251" s="201">
        <f t="shared" ref="BE251:BE257" si="44">IF(N251="základní",J251,0)</f>
        <v>0</v>
      </c>
      <c r="BF251" s="201">
        <f t="shared" ref="BF251:BF257" si="45">IF(N251="snížená",J251,0)</f>
        <v>0</v>
      </c>
      <c r="BG251" s="201">
        <f t="shared" ref="BG251:BG257" si="46">IF(N251="zákl. přenesená",J251,0)</f>
        <v>0</v>
      </c>
      <c r="BH251" s="201">
        <f t="shared" ref="BH251:BH257" si="47">IF(N251="sníž. přenesená",J251,0)</f>
        <v>0</v>
      </c>
      <c r="BI251" s="201">
        <f t="shared" ref="BI251:BI257" si="48">IF(N251="nulová",J251,0)</f>
        <v>0</v>
      </c>
      <c r="BJ251" s="18" t="s">
        <v>120</v>
      </c>
      <c r="BK251" s="201">
        <f t="shared" ref="BK251:BK257" si="49">ROUND(I251*H251,2)</f>
        <v>0</v>
      </c>
      <c r="BL251" s="18" t="s">
        <v>299</v>
      </c>
      <c r="BM251" s="200" t="s">
        <v>1764</v>
      </c>
    </row>
    <row r="252" spans="1:65" s="2" customFormat="1" ht="37.9" customHeight="1">
      <c r="A252" s="35"/>
      <c r="B252" s="36"/>
      <c r="C252" s="189" t="s">
        <v>1194</v>
      </c>
      <c r="D252" s="189" t="s">
        <v>294</v>
      </c>
      <c r="E252" s="190" t="s">
        <v>4429</v>
      </c>
      <c r="F252" s="191" t="s">
        <v>4430</v>
      </c>
      <c r="G252" s="192" t="s">
        <v>3216</v>
      </c>
      <c r="H252" s="193">
        <v>2</v>
      </c>
      <c r="I252" s="194"/>
      <c r="J252" s="195">
        <f t="shared" si="40"/>
        <v>0</v>
      </c>
      <c r="K252" s="191" t="s">
        <v>1</v>
      </c>
      <c r="L252" s="40"/>
      <c r="M252" s="196" t="s">
        <v>1</v>
      </c>
      <c r="N252" s="197" t="s">
        <v>43</v>
      </c>
      <c r="O252" s="72"/>
      <c r="P252" s="198">
        <f t="shared" si="41"/>
        <v>0</v>
      </c>
      <c r="Q252" s="198">
        <v>0</v>
      </c>
      <c r="R252" s="198">
        <f t="shared" si="42"/>
        <v>0</v>
      </c>
      <c r="S252" s="198">
        <v>0</v>
      </c>
      <c r="T252" s="199">
        <f t="shared" si="43"/>
        <v>0</v>
      </c>
      <c r="U252" s="35"/>
      <c r="V252" s="35"/>
      <c r="W252" s="35"/>
      <c r="X252" s="35"/>
      <c r="Y252" s="35"/>
      <c r="Z252" s="35"/>
      <c r="AA252" s="35"/>
      <c r="AB252" s="35"/>
      <c r="AC252" s="35"/>
      <c r="AD252" s="35"/>
      <c r="AE252" s="35"/>
      <c r="AR252" s="200" t="s">
        <v>299</v>
      </c>
      <c r="AT252" s="200" t="s">
        <v>294</v>
      </c>
      <c r="AU252" s="200" t="s">
        <v>85</v>
      </c>
      <c r="AY252" s="18" t="s">
        <v>292</v>
      </c>
      <c r="BE252" s="201">
        <f t="shared" si="44"/>
        <v>0</v>
      </c>
      <c r="BF252" s="201">
        <f t="shared" si="45"/>
        <v>0</v>
      </c>
      <c r="BG252" s="201">
        <f t="shared" si="46"/>
        <v>0</v>
      </c>
      <c r="BH252" s="201">
        <f t="shared" si="47"/>
        <v>0</v>
      </c>
      <c r="BI252" s="201">
        <f t="shared" si="48"/>
        <v>0</v>
      </c>
      <c r="BJ252" s="18" t="s">
        <v>120</v>
      </c>
      <c r="BK252" s="201">
        <f t="shared" si="49"/>
        <v>0</v>
      </c>
      <c r="BL252" s="18" t="s">
        <v>299</v>
      </c>
      <c r="BM252" s="200" t="s">
        <v>1773</v>
      </c>
    </row>
    <row r="253" spans="1:65" s="2" customFormat="1" ht="44.25" customHeight="1">
      <c r="A253" s="35"/>
      <c r="B253" s="36"/>
      <c r="C253" s="189" t="s">
        <v>1198</v>
      </c>
      <c r="D253" s="189" t="s">
        <v>294</v>
      </c>
      <c r="E253" s="190" t="s">
        <v>4431</v>
      </c>
      <c r="F253" s="191" t="s">
        <v>4432</v>
      </c>
      <c r="G253" s="192" t="s">
        <v>3216</v>
      </c>
      <c r="H253" s="193">
        <v>2</v>
      </c>
      <c r="I253" s="194"/>
      <c r="J253" s="195">
        <f t="shared" si="40"/>
        <v>0</v>
      </c>
      <c r="K253" s="191" t="s">
        <v>1</v>
      </c>
      <c r="L253" s="40"/>
      <c r="M253" s="196" t="s">
        <v>1</v>
      </c>
      <c r="N253" s="197" t="s">
        <v>43</v>
      </c>
      <c r="O253" s="72"/>
      <c r="P253" s="198">
        <f t="shared" si="41"/>
        <v>0</v>
      </c>
      <c r="Q253" s="198">
        <v>0</v>
      </c>
      <c r="R253" s="198">
        <f t="shared" si="42"/>
        <v>0</v>
      </c>
      <c r="S253" s="198">
        <v>0</v>
      </c>
      <c r="T253" s="199">
        <f t="shared" si="43"/>
        <v>0</v>
      </c>
      <c r="U253" s="35"/>
      <c r="V253" s="35"/>
      <c r="W253" s="35"/>
      <c r="X253" s="35"/>
      <c r="Y253" s="35"/>
      <c r="Z253" s="35"/>
      <c r="AA253" s="35"/>
      <c r="AB253" s="35"/>
      <c r="AC253" s="35"/>
      <c r="AD253" s="35"/>
      <c r="AE253" s="35"/>
      <c r="AR253" s="200" t="s">
        <v>299</v>
      </c>
      <c r="AT253" s="200" t="s">
        <v>294</v>
      </c>
      <c r="AU253" s="200" t="s">
        <v>85</v>
      </c>
      <c r="AY253" s="18" t="s">
        <v>292</v>
      </c>
      <c r="BE253" s="201">
        <f t="shared" si="44"/>
        <v>0</v>
      </c>
      <c r="BF253" s="201">
        <f t="shared" si="45"/>
        <v>0</v>
      </c>
      <c r="BG253" s="201">
        <f t="shared" si="46"/>
        <v>0</v>
      </c>
      <c r="BH253" s="201">
        <f t="shared" si="47"/>
        <v>0</v>
      </c>
      <c r="BI253" s="201">
        <f t="shared" si="48"/>
        <v>0</v>
      </c>
      <c r="BJ253" s="18" t="s">
        <v>120</v>
      </c>
      <c r="BK253" s="201">
        <f t="shared" si="49"/>
        <v>0</v>
      </c>
      <c r="BL253" s="18" t="s">
        <v>299</v>
      </c>
      <c r="BM253" s="200" t="s">
        <v>1783</v>
      </c>
    </row>
    <row r="254" spans="1:65" s="2" customFormat="1" ht="62.65" customHeight="1">
      <c r="A254" s="35"/>
      <c r="B254" s="36"/>
      <c r="C254" s="189" t="s">
        <v>1204</v>
      </c>
      <c r="D254" s="189" t="s">
        <v>294</v>
      </c>
      <c r="E254" s="190" t="s">
        <v>4433</v>
      </c>
      <c r="F254" s="191" t="s">
        <v>4434</v>
      </c>
      <c r="G254" s="192" t="s">
        <v>3216</v>
      </c>
      <c r="H254" s="193">
        <v>5</v>
      </c>
      <c r="I254" s="194"/>
      <c r="J254" s="195">
        <f t="shared" si="40"/>
        <v>0</v>
      </c>
      <c r="K254" s="191" t="s">
        <v>1</v>
      </c>
      <c r="L254" s="40"/>
      <c r="M254" s="196" t="s">
        <v>1</v>
      </c>
      <c r="N254" s="197" t="s">
        <v>43</v>
      </c>
      <c r="O254" s="72"/>
      <c r="P254" s="198">
        <f t="shared" si="41"/>
        <v>0</v>
      </c>
      <c r="Q254" s="198">
        <v>0</v>
      </c>
      <c r="R254" s="198">
        <f t="shared" si="42"/>
        <v>0</v>
      </c>
      <c r="S254" s="198">
        <v>0</v>
      </c>
      <c r="T254" s="199">
        <f t="shared" si="43"/>
        <v>0</v>
      </c>
      <c r="U254" s="35"/>
      <c r="V254" s="35"/>
      <c r="W254" s="35"/>
      <c r="X254" s="35"/>
      <c r="Y254" s="35"/>
      <c r="Z254" s="35"/>
      <c r="AA254" s="35"/>
      <c r="AB254" s="35"/>
      <c r="AC254" s="35"/>
      <c r="AD254" s="35"/>
      <c r="AE254" s="35"/>
      <c r="AR254" s="200" t="s">
        <v>299</v>
      </c>
      <c r="AT254" s="200" t="s">
        <v>294</v>
      </c>
      <c r="AU254" s="200" t="s">
        <v>85</v>
      </c>
      <c r="AY254" s="18" t="s">
        <v>292</v>
      </c>
      <c r="BE254" s="201">
        <f t="shared" si="44"/>
        <v>0</v>
      </c>
      <c r="BF254" s="201">
        <f t="shared" si="45"/>
        <v>0</v>
      </c>
      <c r="BG254" s="201">
        <f t="shared" si="46"/>
        <v>0</v>
      </c>
      <c r="BH254" s="201">
        <f t="shared" si="47"/>
        <v>0</v>
      </c>
      <c r="BI254" s="201">
        <f t="shared" si="48"/>
        <v>0</v>
      </c>
      <c r="BJ254" s="18" t="s">
        <v>120</v>
      </c>
      <c r="BK254" s="201">
        <f t="shared" si="49"/>
        <v>0</v>
      </c>
      <c r="BL254" s="18" t="s">
        <v>299</v>
      </c>
      <c r="BM254" s="200" t="s">
        <v>1806</v>
      </c>
    </row>
    <row r="255" spans="1:65" s="2" customFormat="1" ht="33" customHeight="1">
      <c r="A255" s="35"/>
      <c r="B255" s="36"/>
      <c r="C255" s="189" t="s">
        <v>1235</v>
      </c>
      <c r="D255" s="189" t="s">
        <v>294</v>
      </c>
      <c r="E255" s="190" t="s">
        <v>4435</v>
      </c>
      <c r="F255" s="191" t="s">
        <v>4436</v>
      </c>
      <c r="G255" s="192" t="s">
        <v>3216</v>
      </c>
      <c r="H255" s="193">
        <v>100</v>
      </c>
      <c r="I255" s="194"/>
      <c r="J255" s="195">
        <f t="shared" si="40"/>
        <v>0</v>
      </c>
      <c r="K255" s="191" t="s">
        <v>1</v>
      </c>
      <c r="L255" s="40"/>
      <c r="M255" s="196" t="s">
        <v>1</v>
      </c>
      <c r="N255" s="197" t="s">
        <v>43</v>
      </c>
      <c r="O255" s="72"/>
      <c r="P255" s="198">
        <f t="shared" si="41"/>
        <v>0</v>
      </c>
      <c r="Q255" s="198">
        <v>0</v>
      </c>
      <c r="R255" s="198">
        <f t="shared" si="42"/>
        <v>0</v>
      </c>
      <c r="S255" s="198">
        <v>0</v>
      </c>
      <c r="T255" s="199">
        <f t="shared" si="43"/>
        <v>0</v>
      </c>
      <c r="U255" s="35"/>
      <c r="V255" s="35"/>
      <c r="W255" s="35"/>
      <c r="X255" s="35"/>
      <c r="Y255" s="35"/>
      <c r="Z255" s="35"/>
      <c r="AA255" s="35"/>
      <c r="AB255" s="35"/>
      <c r="AC255" s="35"/>
      <c r="AD255" s="35"/>
      <c r="AE255" s="35"/>
      <c r="AR255" s="200" t="s">
        <v>299</v>
      </c>
      <c r="AT255" s="200" t="s">
        <v>294</v>
      </c>
      <c r="AU255" s="200" t="s">
        <v>85</v>
      </c>
      <c r="AY255" s="18" t="s">
        <v>292</v>
      </c>
      <c r="BE255" s="201">
        <f t="shared" si="44"/>
        <v>0</v>
      </c>
      <c r="BF255" s="201">
        <f t="shared" si="45"/>
        <v>0</v>
      </c>
      <c r="BG255" s="201">
        <f t="shared" si="46"/>
        <v>0</v>
      </c>
      <c r="BH255" s="201">
        <f t="shared" si="47"/>
        <v>0</v>
      </c>
      <c r="BI255" s="201">
        <f t="shared" si="48"/>
        <v>0</v>
      </c>
      <c r="BJ255" s="18" t="s">
        <v>120</v>
      </c>
      <c r="BK255" s="201">
        <f t="shared" si="49"/>
        <v>0</v>
      </c>
      <c r="BL255" s="18" t="s">
        <v>299</v>
      </c>
      <c r="BM255" s="200" t="s">
        <v>1817</v>
      </c>
    </row>
    <row r="256" spans="1:65" s="2" customFormat="1" ht="66.75" customHeight="1">
      <c r="A256" s="35"/>
      <c r="B256" s="36"/>
      <c r="C256" s="189" t="s">
        <v>1240</v>
      </c>
      <c r="D256" s="189" t="s">
        <v>294</v>
      </c>
      <c r="E256" s="190" t="s">
        <v>4437</v>
      </c>
      <c r="F256" s="191" t="s">
        <v>4438</v>
      </c>
      <c r="G256" s="192" t="s">
        <v>3216</v>
      </c>
      <c r="H256" s="193">
        <v>1</v>
      </c>
      <c r="I256" s="194"/>
      <c r="J256" s="195">
        <f t="shared" si="40"/>
        <v>0</v>
      </c>
      <c r="K256" s="191" t="s">
        <v>1</v>
      </c>
      <c r="L256" s="40"/>
      <c r="M256" s="196" t="s">
        <v>1</v>
      </c>
      <c r="N256" s="197" t="s">
        <v>43</v>
      </c>
      <c r="O256" s="72"/>
      <c r="P256" s="198">
        <f t="shared" si="41"/>
        <v>0</v>
      </c>
      <c r="Q256" s="198">
        <v>0</v>
      </c>
      <c r="R256" s="198">
        <f t="shared" si="42"/>
        <v>0</v>
      </c>
      <c r="S256" s="198">
        <v>0</v>
      </c>
      <c r="T256" s="199">
        <f t="shared" si="43"/>
        <v>0</v>
      </c>
      <c r="U256" s="35"/>
      <c r="V256" s="35"/>
      <c r="W256" s="35"/>
      <c r="X256" s="35"/>
      <c r="Y256" s="35"/>
      <c r="Z256" s="35"/>
      <c r="AA256" s="35"/>
      <c r="AB256" s="35"/>
      <c r="AC256" s="35"/>
      <c r="AD256" s="35"/>
      <c r="AE256" s="35"/>
      <c r="AR256" s="200" t="s">
        <v>299</v>
      </c>
      <c r="AT256" s="200" t="s">
        <v>294</v>
      </c>
      <c r="AU256" s="200" t="s">
        <v>85</v>
      </c>
      <c r="AY256" s="18" t="s">
        <v>292</v>
      </c>
      <c r="BE256" s="201">
        <f t="shared" si="44"/>
        <v>0</v>
      </c>
      <c r="BF256" s="201">
        <f t="shared" si="45"/>
        <v>0</v>
      </c>
      <c r="BG256" s="201">
        <f t="shared" si="46"/>
        <v>0</v>
      </c>
      <c r="BH256" s="201">
        <f t="shared" si="47"/>
        <v>0</v>
      </c>
      <c r="BI256" s="201">
        <f t="shared" si="48"/>
        <v>0</v>
      </c>
      <c r="BJ256" s="18" t="s">
        <v>120</v>
      </c>
      <c r="BK256" s="201">
        <f t="shared" si="49"/>
        <v>0</v>
      </c>
      <c r="BL256" s="18" t="s">
        <v>299</v>
      </c>
      <c r="BM256" s="200" t="s">
        <v>1828</v>
      </c>
    </row>
    <row r="257" spans="1:65" s="2" customFormat="1" ht="16.5" customHeight="1">
      <c r="A257" s="35"/>
      <c r="B257" s="36"/>
      <c r="C257" s="189" t="s">
        <v>1245</v>
      </c>
      <c r="D257" s="189" t="s">
        <v>294</v>
      </c>
      <c r="E257" s="190" t="s">
        <v>4439</v>
      </c>
      <c r="F257" s="191" t="s">
        <v>4305</v>
      </c>
      <c r="G257" s="192" t="s">
        <v>2985</v>
      </c>
      <c r="H257" s="193">
        <v>1</v>
      </c>
      <c r="I257" s="194"/>
      <c r="J257" s="195">
        <f t="shared" si="40"/>
        <v>0</v>
      </c>
      <c r="K257" s="191" t="s">
        <v>1</v>
      </c>
      <c r="L257" s="40"/>
      <c r="M257" s="196" t="s">
        <v>1</v>
      </c>
      <c r="N257" s="197" t="s">
        <v>43</v>
      </c>
      <c r="O257" s="72"/>
      <c r="P257" s="198">
        <f t="shared" si="41"/>
        <v>0</v>
      </c>
      <c r="Q257" s="198">
        <v>0</v>
      </c>
      <c r="R257" s="198">
        <f t="shared" si="42"/>
        <v>0</v>
      </c>
      <c r="S257" s="198">
        <v>0</v>
      </c>
      <c r="T257" s="199">
        <f t="shared" si="43"/>
        <v>0</v>
      </c>
      <c r="U257" s="35"/>
      <c r="V257" s="35"/>
      <c r="W257" s="35"/>
      <c r="X257" s="35"/>
      <c r="Y257" s="35"/>
      <c r="Z257" s="35"/>
      <c r="AA257" s="35"/>
      <c r="AB257" s="35"/>
      <c r="AC257" s="35"/>
      <c r="AD257" s="35"/>
      <c r="AE257" s="35"/>
      <c r="AR257" s="200" t="s">
        <v>299</v>
      </c>
      <c r="AT257" s="200" t="s">
        <v>294</v>
      </c>
      <c r="AU257" s="200" t="s">
        <v>85</v>
      </c>
      <c r="AY257" s="18" t="s">
        <v>292</v>
      </c>
      <c r="BE257" s="201">
        <f t="shared" si="44"/>
        <v>0</v>
      </c>
      <c r="BF257" s="201">
        <f t="shared" si="45"/>
        <v>0</v>
      </c>
      <c r="BG257" s="201">
        <f t="shared" si="46"/>
        <v>0</v>
      </c>
      <c r="BH257" s="201">
        <f t="shared" si="47"/>
        <v>0</v>
      </c>
      <c r="BI257" s="201">
        <f t="shared" si="48"/>
        <v>0</v>
      </c>
      <c r="BJ257" s="18" t="s">
        <v>120</v>
      </c>
      <c r="BK257" s="201">
        <f t="shared" si="49"/>
        <v>0</v>
      </c>
      <c r="BL257" s="18" t="s">
        <v>299</v>
      </c>
      <c r="BM257" s="200" t="s">
        <v>1838</v>
      </c>
    </row>
    <row r="258" spans="1:65" s="12" customFormat="1" ht="25.9" customHeight="1">
      <c r="B258" s="173"/>
      <c r="C258" s="174"/>
      <c r="D258" s="175" t="s">
        <v>76</v>
      </c>
      <c r="E258" s="176" t="s">
        <v>4440</v>
      </c>
      <c r="F258" s="176" t="s">
        <v>4441</v>
      </c>
      <c r="G258" s="174"/>
      <c r="H258" s="174"/>
      <c r="I258" s="177"/>
      <c r="J258" s="178">
        <f>BK258</f>
        <v>0</v>
      </c>
      <c r="K258" s="174"/>
      <c r="L258" s="179"/>
      <c r="M258" s="180"/>
      <c r="N258" s="181"/>
      <c r="O258" s="181"/>
      <c r="P258" s="182">
        <f>SUM(P259:P269)</f>
        <v>0</v>
      </c>
      <c r="Q258" s="181"/>
      <c r="R258" s="182">
        <f>SUM(R259:R269)</f>
        <v>0</v>
      </c>
      <c r="S258" s="181"/>
      <c r="T258" s="183">
        <f>SUM(T259:T269)</f>
        <v>0</v>
      </c>
      <c r="AR258" s="184" t="s">
        <v>85</v>
      </c>
      <c r="AT258" s="185" t="s">
        <v>76</v>
      </c>
      <c r="AU258" s="185" t="s">
        <v>77</v>
      </c>
      <c r="AY258" s="184" t="s">
        <v>292</v>
      </c>
      <c r="BK258" s="186">
        <f>SUM(BK259:BK269)</f>
        <v>0</v>
      </c>
    </row>
    <row r="259" spans="1:65" s="2" customFormat="1" ht="24.2" customHeight="1">
      <c r="A259" s="35"/>
      <c r="B259" s="36"/>
      <c r="C259" s="189" t="s">
        <v>1250</v>
      </c>
      <c r="D259" s="189" t="s">
        <v>294</v>
      </c>
      <c r="E259" s="190" t="s">
        <v>4442</v>
      </c>
      <c r="F259" s="191" t="s">
        <v>4443</v>
      </c>
      <c r="G259" s="192" t="s">
        <v>2985</v>
      </c>
      <c r="H259" s="193">
        <v>50</v>
      </c>
      <c r="I259" s="194"/>
      <c r="J259" s="195">
        <f>ROUND(I259*H259,2)</f>
        <v>0</v>
      </c>
      <c r="K259" s="191" t="s">
        <v>1</v>
      </c>
      <c r="L259" s="40"/>
      <c r="M259" s="196" t="s">
        <v>1</v>
      </c>
      <c r="N259" s="197" t="s">
        <v>43</v>
      </c>
      <c r="O259" s="72"/>
      <c r="P259" s="198">
        <f>O259*H259</f>
        <v>0</v>
      </c>
      <c r="Q259" s="198">
        <v>0</v>
      </c>
      <c r="R259" s="198">
        <f>Q259*H259</f>
        <v>0</v>
      </c>
      <c r="S259" s="198">
        <v>0</v>
      </c>
      <c r="T259" s="199">
        <f>S259*H259</f>
        <v>0</v>
      </c>
      <c r="U259" s="35"/>
      <c r="V259" s="35"/>
      <c r="W259" s="35"/>
      <c r="X259" s="35"/>
      <c r="Y259" s="35"/>
      <c r="Z259" s="35"/>
      <c r="AA259" s="35"/>
      <c r="AB259" s="35"/>
      <c r="AC259" s="35"/>
      <c r="AD259" s="35"/>
      <c r="AE259" s="35"/>
      <c r="AR259" s="200" t="s">
        <v>299</v>
      </c>
      <c r="AT259" s="200" t="s">
        <v>294</v>
      </c>
      <c r="AU259" s="200" t="s">
        <v>85</v>
      </c>
      <c r="AY259" s="18" t="s">
        <v>292</v>
      </c>
      <c r="BE259" s="201">
        <f>IF(N259="základní",J259,0)</f>
        <v>0</v>
      </c>
      <c r="BF259" s="201">
        <f>IF(N259="snížená",J259,0)</f>
        <v>0</v>
      </c>
      <c r="BG259" s="201">
        <f>IF(N259="zákl. přenesená",J259,0)</f>
        <v>0</v>
      </c>
      <c r="BH259" s="201">
        <f>IF(N259="sníž. přenesená",J259,0)</f>
        <v>0</v>
      </c>
      <c r="BI259" s="201">
        <f>IF(N259="nulová",J259,0)</f>
        <v>0</v>
      </c>
      <c r="BJ259" s="18" t="s">
        <v>120</v>
      </c>
      <c r="BK259" s="201">
        <f>ROUND(I259*H259,2)</f>
        <v>0</v>
      </c>
      <c r="BL259" s="18" t="s">
        <v>299</v>
      </c>
      <c r="BM259" s="200" t="s">
        <v>1848</v>
      </c>
    </row>
    <row r="260" spans="1:65" s="2" customFormat="1" ht="66.75" customHeight="1">
      <c r="A260" s="35"/>
      <c r="B260" s="36"/>
      <c r="C260" s="189" t="s">
        <v>1261</v>
      </c>
      <c r="D260" s="189" t="s">
        <v>294</v>
      </c>
      <c r="E260" s="190" t="s">
        <v>4444</v>
      </c>
      <c r="F260" s="191" t="s">
        <v>4445</v>
      </c>
      <c r="G260" s="192" t="s">
        <v>3216</v>
      </c>
      <c r="H260" s="193">
        <v>2</v>
      </c>
      <c r="I260" s="194"/>
      <c r="J260" s="195">
        <f>ROUND(I260*H260,2)</f>
        <v>0</v>
      </c>
      <c r="K260" s="191" t="s">
        <v>1</v>
      </c>
      <c r="L260" s="40"/>
      <c r="M260" s="196" t="s">
        <v>1</v>
      </c>
      <c r="N260" s="197" t="s">
        <v>43</v>
      </c>
      <c r="O260" s="72"/>
      <c r="P260" s="198">
        <f>O260*H260</f>
        <v>0</v>
      </c>
      <c r="Q260" s="198">
        <v>0</v>
      </c>
      <c r="R260" s="198">
        <f>Q260*H260</f>
        <v>0</v>
      </c>
      <c r="S260" s="198">
        <v>0</v>
      </c>
      <c r="T260" s="199">
        <f>S260*H260</f>
        <v>0</v>
      </c>
      <c r="U260" s="35"/>
      <c r="V260" s="35"/>
      <c r="W260" s="35"/>
      <c r="X260" s="35"/>
      <c r="Y260" s="35"/>
      <c r="Z260" s="35"/>
      <c r="AA260" s="35"/>
      <c r="AB260" s="35"/>
      <c r="AC260" s="35"/>
      <c r="AD260" s="35"/>
      <c r="AE260" s="35"/>
      <c r="AR260" s="200" t="s">
        <v>299</v>
      </c>
      <c r="AT260" s="200" t="s">
        <v>294</v>
      </c>
      <c r="AU260" s="200" t="s">
        <v>85</v>
      </c>
      <c r="AY260" s="18" t="s">
        <v>292</v>
      </c>
      <c r="BE260" s="201">
        <f>IF(N260="základní",J260,0)</f>
        <v>0</v>
      </c>
      <c r="BF260" s="201">
        <f>IF(N260="snížená",J260,0)</f>
        <v>0</v>
      </c>
      <c r="BG260" s="201">
        <f>IF(N260="zákl. přenesená",J260,0)</f>
        <v>0</v>
      </c>
      <c r="BH260" s="201">
        <f>IF(N260="sníž. přenesená",J260,0)</f>
        <v>0</v>
      </c>
      <c r="BI260" s="201">
        <f>IF(N260="nulová",J260,0)</f>
        <v>0</v>
      </c>
      <c r="BJ260" s="18" t="s">
        <v>120</v>
      </c>
      <c r="BK260" s="201">
        <f>ROUND(I260*H260,2)</f>
        <v>0</v>
      </c>
      <c r="BL260" s="18" t="s">
        <v>299</v>
      </c>
      <c r="BM260" s="200" t="s">
        <v>1858</v>
      </c>
    </row>
    <row r="261" spans="1:65" s="13" customFormat="1" ht="33.75">
      <c r="B261" s="202"/>
      <c r="C261" s="203"/>
      <c r="D261" s="204" t="s">
        <v>301</v>
      </c>
      <c r="E261" s="205" t="s">
        <v>1</v>
      </c>
      <c r="F261" s="206" t="s">
        <v>4446</v>
      </c>
      <c r="G261" s="203"/>
      <c r="H261" s="205" t="s">
        <v>1</v>
      </c>
      <c r="I261" s="207"/>
      <c r="J261" s="203"/>
      <c r="K261" s="203"/>
      <c r="L261" s="208"/>
      <c r="M261" s="209"/>
      <c r="N261" s="210"/>
      <c r="O261" s="210"/>
      <c r="P261" s="210"/>
      <c r="Q261" s="210"/>
      <c r="R261" s="210"/>
      <c r="S261" s="210"/>
      <c r="T261" s="211"/>
      <c r="AT261" s="212" t="s">
        <v>301</v>
      </c>
      <c r="AU261" s="212" t="s">
        <v>85</v>
      </c>
      <c r="AV261" s="13" t="s">
        <v>85</v>
      </c>
      <c r="AW261" s="13" t="s">
        <v>32</v>
      </c>
      <c r="AX261" s="13" t="s">
        <v>77</v>
      </c>
      <c r="AY261" s="212" t="s">
        <v>292</v>
      </c>
    </row>
    <row r="262" spans="1:65" s="13" customFormat="1" ht="33.75">
      <c r="B262" s="202"/>
      <c r="C262" s="203"/>
      <c r="D262" s="204" t="s">
        <v>301</v>
      </c>
      <c r="E262" s="205" t="s">
        <v>1</v>
      </c>
      <c r="F262" s="206" t="s">
        <v>4447</v>
      </c>
      <c r="G262" s="203"/>
      <c r="H262" s="205" t="s">
        <v>1</v>
      </c>
      <c r="I262" s="207"/>
      <c r="J262" s="203"/>
      <c r="K262" s="203"/>
      <c r="L262" s="208"/>
      <c r="M262" s="209"/>
      <c r="N262" s="210"/>
      <c r="O262" s="210"/>
      <c r="P262" s="210"/>
      <c r="Q262" s="210"/>
      <c r="R262" s="210"/>
      <c r="S262" s="210"/>
      <c r="T262" s="211"/>
      <c r="AT262" s="212" t="s">
        <v>301</v>
      </c>
      <c r="AU262" s="212" t="s">
        <v>85</v>
      </c>
      <c r="AV262" s="13" t="s">
        <v>85</v>
      </c>
      <c r="AW262" s="13" t="s">
        <v>32</v>
      </c>
      <c r="AX262" s="13" t="s">
        <v>77</v>
      </c>
      <c r="AY262" s="212" t="s">
        <v>292</v>
      </c>
    </row>
    <row r="263" spans="1:65" s="13" customFormat="1" ht="33.75">
      <c r="B263" s="202"/>
      <c r="C263" s="203"/>
      <c r="D263" s="204" t="s">
        <v>301</v>
      </c>
      <c r="E263" s="205" t="s">
        <v>1</v>
      </c>
      <c r="F263" s="206" t="s">
        <v>4448</v>
      </c>
      <c r="G263" s="203"/>
      <c r="H263" s="205" t="s">
        <v>1</v>
      </c>
      <c r="I263" s="207"/>
      <c r="J263" s="203"/>
      <c r="K263" s="203"/>
      <c r="L263" s="208"/>
      <c r="M263" s="209"/>
      <c r="N263" s="210"/>
      <c r="O263" s="210"/>
      <c r="P263" s="210"/>
      <c r="Q263" s="210"/>
      <c r="R263" s="210"/>
      <c r="S263" s="210"/>
      <c r="T263" s="211"/>
      <c r="AT263" s="212" t="s">
        <v>301</v>
      </c>
      <c r="AU263" s="212" t="s">
        <v>85</v>
      </c>
      <c r="AV263" s="13" t="s">
        <v>85</v>
      </c>
      <c r="AW263" s="13" t="s">
        <v>32</v>
      </c>
      <c r="AX263" s="13" t="s">
        <v>77</v>
      </c>
      <c r="AY263" s="212" t="s">
        <v>292</v>
      </c>
    </row>
    <row r="264" spans="1:65" s="14" customFormat="1" ht="11.25">
      <c r="B264" s="213"/>
      <c r="C264" s="214"/>
      <c r="D264" s="204" t="s">
        <v>301</v>
      </c>
      <c r="E264" s="215" t="s">
        <v>1</v>
      </c>
      <c r="F264" s="216" t="s">
        <v>120</v>
      </c>
      <c r="G264" s="214"/>
      <c r="H264" s="217">
        <v>2</v>
      </c>
      <c r="I264" s="218"/>
      <c r="J264" s="214"/>
      <c r="K264" s="214"/>
      <c r="L264" s="219"/>
      <c r="M264" s="220"/>
      <c r="N264" s="221"/>
      <c r="O264" s="221"/>
      <c r="P264" s="221"/>
      <c r="Q264" s="221"/>
      <c r="R264" s="221"/>
      <c r="S264" s="221"/>
      <c r="T264" s="222"/>
      <c r="AT264" s="223" t="s">
        <v>301</v>
      </c>
      <c r="AU264" s="223" t="s">
        <v>85</v>
      </c>
      <c r="AV264" s="14" t="s">
        <v>120</v>
      </c>
      <c r="AW264" s="14" t="s">
        <v>32</v>
      </c>
      <c r="AX264" s="14" t="s">
        <v>85</v>
      </c>
      <c r="AY264" s="223" t="s">
        <v>292</v>
      </c>
    </row>
    <row r="265" spans="1:65" s="2" customFormat="1" ht="66.75" customHeight="1">
      <c r="A265" s="35"/>
      <c r="B265" s="36"/>
      <c r="C265" s="189" t="s">
        <v>1266</v>
      </c>
      <c r="D265" s="189" t="s">
        <v>294</v>
      </c>
      <c r="E265" s="190" t="s">
        <v>4449</v>
      </c>
      <c r="F265" s="191" t="s">
        <v>4450</v>
      </c>
      <c r="G265" s="192" t="s">
        <v>3216</v>
      </c>
      <c r="H265" s="193">
        <v>2</v>
      </c>
      <c r="I265" s="194"/>
      <c r="J265" s="195">
        <f>ROUND(I265*H265,2)</f>
        <v>0</v>
      </c>
      <c r="K265" s="191" t="s">
        <v>1</v>
      </c>
      <c r="L265" s="40"/>
      <c r="M265" s="196" t="s">
        <v>1</v>
      </c>
      <c r="N265" s="197" t="s">
        <v>43</v>
      </c>
      <c r="O265" s="72"/>
      <c r="P265" s="198">
        <f>O265*H265</f>
        <v>0</v>
      </c>
      <c r="Q265" s="198">
        <v>0</v>
      </c>
      <c r="R265" s="198">
        <f>Q265*H265</f>
        <v>0</v>
      </c>
      <c r="S265" s="198">
        <v>0</v>
      </c>
      <c r="T265" s="199">
        <f>S265*H265</f>
        <v>0</v>
      </c>
      <c r="U265" s="35"/>
      <c r="V265" s="35"/>
      <c r="W265" s="35"/>
      <c r="X265" s="35"/>
      <c r="Y265" s="35"/>
      <c r="Z265" s="35"/>
      <c r="AA265" s="35"/>
      <c r="AB265" s="35"/>
      <c r="AC265" s="35"/>
      <c r="AD265" s="35"/>
      <c r="AE265" s="35"/>
      <c r="AR265" s="200" t="s">
        <v>299</v>
      </c>
      <c r="AT265" s="200" t="s">
        <v>294</v>
      </c>
      <c r="AU265" s="200" t="s">
        <v>85</v>
      </c>
      <c r="AY265" s="18" t="s">
        <v>292</v>
      </c>
      <c r="BE265" s="201">
        <f>IF(N265="základní",J265,0)</f>
        <v>0</v>
      </c>
      <c r="BF265" s="201">
        <f>IF(N265="snížená",J265,0)</f>
        <v>0</v>
      </c>
      <c r="BG265" s="201">
        <f>IF(N265="zákl. přenesená",J265,0)</f>
        <v>0</v>
      </c>
      <c r="BH265" s="201">
        <f>IF(N265="sníž. přenesená",J265,0)</f>
        <v>0</v>
      </c>
      <c r="BI265" s="201">
        <f>IF(N265="nulová",J265,0)</f>
        <v>0</v>
      </c>
      <c r="BJ265" s="18" t="s">
        <v>120</v>
      </c>
      <c r="BK265" s="201">
        <f>ROUND(I265*H265,2)</f>
        <v>0</v>
      </c>
      <c r="BL265" s="18" t="s">
        <v>299</v>
      </c>
      <c r="BM265" s="200" t="s">
        <v>1874</v>
      </c>
    </row>
    <row r="266" spans="1:65" s="2" customFormat="1" ht="49.15" customHeight="1">
      <c r="A266" s="35"/>
      <c r="B266" s="36"/>
      <c r="C266" s="189" t="s">
        <v>1270</v>
      </c>
      <c r="D266" s="189" t="s">
        <v>294</v>
      </c>
      <c r="E266" s="190" t="s">
        <v>4451</v>
      </c>
      <c r="F266" s="191" t="s">
        <v>4452</v>
      </c>
      <c r="G266" s="192" t="s">
        <v>3216</v>
      </c>
      <c r="H266" s="193">
        <v>2</v>
      </c>
      <c r="I266" s="194"/>
      <c r="J266" s="195">
        <f>ROUND(I266*H266,2)</f>
        <v>0</v>
      </c>
      <c r="K266" s="191" t="s">
        <v>1</v>
      </c>
      <c r="L266" s="40"/>
      <c r="M266" s="196" t="s">
        <v>1</v>
      </c>
      <c r="N266" s="197" t="s">
        <v>43</v>
      </c>
      <c r="O266" s="72"/>
      <c r="P266" s="198">
        <f>O266*H266</f>
        <v>0</v>
      </c>
      <c r="Q266" s="198">
        <v>0</v>
      </c>
      <c r="R266" s="198">
        <f>Q266*H266</f>
        <v>0</v>
      </c>
      <c r="S266" s="198">
        <v>0</v>
      </c>
      <c r="T266" s="199">
        <f>S266*H266</f>
        <v>0</v>
      </c>
      <c r="U266" s="35"/>
      <c r="V266" s="35"/>
      <c r="W266" s="35"/>
      <c r="X266" s="35"/>
      <c r="Y266" s="35"/>
      <c r="Z266" s="35"/>
      <c r="AA266" s="35"/>
      <c r="AB266" s="35"/>
      <c r="AC266" s="35"/>
      <c r="AD266" s="35"/>
      <c r="AE266" s="35"/>
      <c r="AR266" s="200" t="s">
        <v>299</v>
      </c>
      <c r="AT266" s="200" t="s">
        <v>294</v>
      </c>
      <c r="AU266" s="200" t="s">
        <v>85</v>
      </c>
      <c r="AY266" s="18" t="s">
        <v>292</v>
      </c>
      <c r="BE266" s="201">
        <f>IF(N266="základní",J266,0)</f>
        <v>0</v>
      </c>
      <c r="BF266" s="201">
        <f>IF(N266="snížená",J266,0)</f>
        <v>0</v>
      </c>
      <c r="BG266" s="201">
        <f>IF(N266="zákl. přenesená",J266,0)</f>
        <v>0</v>
      </c>
      <c r="BH266" s="201">
        <f>IF(N266="sníž. přenesená",J266,0)</f>
        <v>0</v>
      </c>
      <c r="BI266" s="201">
        <f>IF(N266="nulová",J266,0)</f>
        <v>0</v>
      </c>
      <c r="BJ266" s="18" t="s">
        <v>120</v>
      </c>
      <c r="BK266" s="201">
        <f>ROUND(I266*H266,2)</f>
        <v>0</v>
      </c>
      <c r="BL266" s="18" t="s">
        <v>299</v>
      </c>
      <c r="BM266" s="200" t="s">
        <v>1895</v>
      </c>
    </row>
    <row r="267" spans="1:65" s="2" customFormat="1" ht="37.9" customHeight="1">
      <c r="A267" s="35"/>
      <c r="B267" s="36"/>
      <c r="C267" s="189" t="s">
        <v>1275</v>
      </c>
      <c r="D267" s="189" t="s">
        <v>294</v>
      </c>
      <c r="E267" s="190" t="s">
        <v>4453</v>
      </c>
      <c r="F267" s="191" t="s">
        <v>4454</v>
      </c>
      <c r="G267" s="192" t="s">
        <v>3216</v>
      </c>
      <c r="H267" s="193">
        <v>12</v>
      </c>
      <c r="I267" s="194"/>
      <c r="J267" s="195">
        <f>ROUND(I267*H267,2)</f>
        <v>0</v>
      </c>
      <c r="K267" s="191" t="s">
        <v>1</v>
      </c>
      <c r="L267" s="40"/>
      <c r="M267" s="196" t="s">
        <v>1</v>
      </c>
      <c r="N267" s="197" t="s">
        <v>43</v>
      </c>
      <c r="O267" s="72"/>
      <c r="P267" s="198">
        <f>O267*H267</f>
        <v>0</v>
      </c>
      <c r="Q267" s="198">
        <v>0</v>
      </c>
      <c r="R267" s="198">
        <f>Q267*H267</f>
        <v>0</v>
      </c>
      <c r="S267" s="198">
        <v>0</v>
      </c>
      <c r="T267" s="199">
        <f>S267*H267</f>
        <v>0</v>
      </c>
      <c r="U267" s="35"/>
      <c r="V267" s="35"/>
      <c r="W267" s="35"/>
      <c r="X267" s="35"/>
      <c r="Y267" s="35"/>
      <c r="Z267" s="35"/>
      <c r="AA267" s="35"/>
      <c r="AB267" s="35"/>
      <c r="AC267" s="35"/>
      <c r="AD267" s="35"/>
      <c r="AE267" s="35"/>
      <c r="AR267" s="200" t="s">
        <v>299</v>
      </c>
      <c r="AT267" s="200" t="s">
        <v>294</v>
      </c>
      <c r="AU267" s="200" t="s">
        <v>85</v>
      </c>
      <c r="AY267" s="18" t="s">
        <v>292</v>
      </c>
      <c r="BE267" s="201">
        <f>IF(N267="základní",J267,0)</f>
        <v>0</v>
      </c>
      <c r="BF267" s="201">
        <f>IF(N267="snížená",J267,0)</f>
        <v>0</v>
      </c>
      <c r="BG267" s="201">
        <f>IF(N267="zákl. přenesená",J267,0)</f>
        <v>0</v>
      </c>
      <c r="BH267" s="201">
        <f>IF(N267="sníž. přenesená",J267,0)</f>
        <v>0</v>
      </c>
      <c r="BI267" s="201">
        <f>IF(N267="nulová",J267,0)</f>
        <v>0</v>
      </c>
      <c r="BJ267" s="18" t="s">
        <v>120</v>
      </c>
      <c r="BK267" s="201">
        <f>ROUND(I267*H267,2)</f>
        <v>0</v>
      </c>
      <c r="BL267" s="18" t="s">
        <v>299</v>
      </c>
      <c r="BM267" s="200" t="s">
        <v>1902</v>
      </c>
    </row>
    <row r="268" spans="1:65" s="2" customFormat="1" ht="37.9" customHeight="1">
      <c r="A268" s="35"/>
      <c r="B268" s="36"/>
      <c r="C268" s="189" t="s">
        <v>1295</v>
      </c>
      <c r="D268" s="189" t="s">
        <v>294</v>
      </c>
      <c r="E268" s="190" t="s">
        <v>4455</v>
      </c>
      <c r="F268" s="191" t="s">
        <v>4456</v>
      </c>
      <c r="G268" s="192" t="s">
        <v>3216</v>
      </c>
      <c r="H268" s="193">
        <v>2</v>
      </c>
      <c r="I268" s="194"/>
      <c r="J268" s="195">
        <f>ROUND(I268*H268,2)</f>
        <v>0</v>
      </c>
      <c r="K268" s="191" t="s">
        <v>1</v>
      </c>
      <c r="L268" s="40"/>
      <c r="M268" s="196" t="s">
        <v>1</v>
      </c>
      <c r="N268" s="197" t="s">
        <v>43</v>
      </c>
      <c r="O268" s="72"/>
      <c r="P268" s="198">
        <f>O268*H268</f>
        <v>0</v>
      </c>
      <c r="Q268" s="198">
        <v>0</v>
      </c>
      <c r="R268" s="198">
        <f>Q268*H268</f>
        <v>0</v>
      </c>
      <c r="S268" s="198">
        <v>0</v>
      </c>
      <c r="T268" s="199">
        <f>S268*H268</f>
        <v>0</v>
      </c>
      <c r="U268" s="35"/>
      <c r="V268" s="35"/>
      <c r="W268" s="35"/>
      <c r="X268" s="35"/>
      <c r="Y268" s="35"/>
      <c r="Z268" s="35"/>
      <c r="AA268" s="35"/>
      <c r="AB268" s="35"/>
      <c r="AC268" s="35"/>
      <c r="AD268" s="35"/>
      <c r="AE268" s="35"/>
      <c r="AR268" s="200" t="s">
        <v>299</v>
      </c>
      <c r="AT268" s="200" t="s">
        <v>294</v>
      </c>
      <c r="AU268" s="200" t="s">
        <v>85</v>
      </c>
      <c r="AY268" s="18" t="s">
        <v>292</v>
      </c>
      <c r="BE268" s="201">
        <f>IF(N268="základní",J268,0)</f>
        <v>0</v>
      </c>
      <c r="BF268" s="201">
        <f>IF(N268="snížená",J268,0)</f>
        <v>0</v>
      </c>
      <c r="BG268" s="201">
        <f>IF(N268="zákl. přenesená",J268,0)</f>
        <v>0</v>
      </c>
      <c r="BH268" s="201">
        <f>IF(N268="sníž. přenesená",J268,0)</f>
        <v>0</v>
      </c>
      <c r="BI268" s="201">
        <f>IF(N268="nulová",J268,0)</f>
        <v>0</v>
      </c>
      <c r="BJ268" s="18" t="s">
        <v>120</v>
      </c>
      <c r="BK268" s="201">
        <f>ROUND(I268*H268,2)</f>
        <v>0</v>
      </c>
      <c r="BL268" s="18" t="s">
        <v>299</v>
      </c>
      <c r="BM268" s="200" t="s">
        <v>1916</v>
      </c>
    </row>
    <row r="269" spans="1:65" s="2" customFormat="1" ht="16.5" customHeight="1">
      <c r="A269" s="35"/>
      <c r="B269" s="36"/>
      <c r="C269" s="189" t="s">
        <v>1300</v>
      </c>
      <c r="D269" s="189" t="s">
        <v>294</v>
      </c>
      <c r="E269" s="190" t="s">
        <v>4457</v>
      </c>
      <c r="F269" s="191" t="s">
        <v>4305</v>
      </c>
      <c r="G269" s="192" t="s">
        <v>2985</v>
      </c>
      <c r="H269" s="193">
        <v>1</v>
      </c>
      <c r="I269" s="194"/>
      <c r="J269" s="195">
        <f>ROUND(I269*H269,2)</f>
        <v>0</v>
      </c>
      <c r="K269" s="191" t="s">
        <v>1</v>
      </c>
      <c r="L269" s="40"/>
      <c r="M269" s="256" t="s">
        <v>1</v>
      </c>
      <c r="N269" s="257" t="s">
        <v>43</v>
      </c>
      <c r="O269" s="258"/>
      <c r="P269" s="259">
        <f>O269*H269</f>
        <v>0</v>
      </c>
      <c r="Q269" s="259">
        <v>0</v>
      </c>
      <c r="R269" s="259">
        <f>Q269*H269</f>
        <v>0</v>
      </c>
      <c r="S269" s="259">
        <v>0</v>
      </c>
      <c r="T269" s="260">
        <f>S269*H269</f>
        <v>0</v>
      </c>
      <c r="U269" s="35"/>
      <c r="V269" s="35"/>
      <c r="W269" s="35"/>
      <c r="X269" s="35"/>
      <c r="Y269" s="35"/>
      <c r="Z269" s="35"/>
      <c r="AA269" s="35"/>
      <c r="AB269" s="35"/>
      <c r="AC269" s="35"/>
      <c r="AD269" s="35"/>
      <c r="AE269" s="35"/>
      <c r="AR269" s="200" t="s">
        <v>299</v>
      </c>
      <c r="AT269" s="200" t="s">
        <v>294</v>
      </c>
      <c r="AU269" s="200" t="s">
        <v>85</v>
      </c>
      <c r="AY269" s="18" t="s">
        <v>292</v>
      </c>
      <c r="BE269" s="201">
        <f>IF(N269="základní",J269,0)</f>
        <v>0</v>
      </c>
      <c r="BF269" s="201">
        <f>IF(N269="snížená",J269,0)</f>
        <v>0</v>
      </c>
      <c r="BG269" s="201">
        <f>IF(N269="zákl. přenesená",J269,0)</f>
        <v>0</v>
      </c>
      <c r="BH269" s="201">
        <f>IF(N269="sníž. přenesená",J269,0)</f>
        <v>0</v>
      </c>
      <c r="BI269" s="201">
        <f>IF(N269="nulová",J269,0)</f>
        <v>0</v>
      </c>
      <c r="BJ269" s="18" t="s">
        <v>120</v>
      </c>
      <c r="BK269" s="201">
        <f>ROUND(I269*H269,2)</f>
        <v>0</v>
      </c>
      <c r="BL269" s="18" t="s">
        <v>299</v>
      </c>
      <c r="BM269" s="200" t="s">
        <v>1926</v>
      </c>
    </row>
    <row r="270" spans="1:65" s="2" customFormat="1" ht="6.95" customHeight="1">
      <c r="A270" s="35"/>
      <c r="B270" s="55"/>
      <c r="C270" s="56"/>
      <c r="D270" s="56"/>
      <c r="E270" s="56"/>
      <c r="F270" s="56"/>
      <c r="G270" s="56"/>
      <c r="H270" s="56"/>
      <c r="I270" s="56"/>
      <c r="J270" s="56"/>
      <c r="K270" s="56"/>
      <c r="L270" s="40"/>
      <c r="M270" s="35"/>
      <c r="O270" s="35"/>
      <c r="P270" s="35"/>
      <c r="Q270" s="35"/>
      <c r="R270" s="35"/>
      <c r="S270" s="35"/>
      <c r="T270" s="35"/>
      <c r="U270" s="35"/>
      <c r="V270" s="35"/>
      <c r="W270" s="35"/>
      <c r="X270" s="35"/>
      <c r="Y270" s="35"/>
      <c r="Z270" s="35"/>
      <c r="AA270" s="35"/>
      <c r="AB270" s="35"/>
      <c r="AC270" s="35"/>
      <c r="AD270" s="35"/>
      <c r="AE270" s="35"/>
    </row>
  </sheetData>
  <sheetProtection algorithmName="SHA-512" hashValue="D/8UxIkDwK9YOHI/WIi2xNcKa8f31hwLs7sKr9DYI5MfgmTvp3o6F1F8O5MEEvSjvFvaaJUa/dG0IboTbP5zoQ==" saltValue="By1GhwcI2G+romYyo8RTYzg5UkSKFWyu19zJ1v4ObVK7VOQX1MHvrzHM5ZbWBNgl8g4VzVn0GHA17p6ecTFT1Q==" spinCount="100000" sheet="1" objects="1" scenarios="1" formatColumns="0" formatRows="0" autoFilter="0"/>
  <autoFilter ref="C121:K269" xr:uid="{00000000-0009-0000-0000-000004000000}"/>
  <mergeCells count="9">
    <mergeCell ref="E87:H87"/>
    <mergeCell ref="E112:H112"/>
    <mergeCell ref="E114:H114"/>
    <mergeCell ref="L2:V2"/>
    <mergeCell ref="E7:H7"/>
    <mergeCell ref="E9:H9"/>
    <mergeCell ref="E18:H18"/>
    <mergeCell ref="E27:H27"/>
    <mergeCell ref="E85:H85"/>
  </mergeCell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A2:BM157"/>
  <sheetViews>
    <sheetView showGridLines="0" workbookViewId="0"/>
  </sheetViews>
  <sheetFormatPr defaultRowHeight="15"/>
  <cols>
    <col min="1" max="1" width="8.33203125" style="1" customWidth="1"/>
    <col min="2" max="2" width="1.1640625" style="1" customWidth="1"/>
    <col min="3" max="3" width="4.1640625" style="1" customWidth="1"/>
    <col min="4" max="4" width="4.33203125" style="1" customWidth="1"/>
    <col min="5" max="5" width="17.1640625" style="1" customWidth="1"/>
    <col min="6" max="6" width="50.83203125" style="1" customWidth="1"/>
    <col min="7" max="7" width="7.5" style="1" customWidth="1"/>
    <col min="8" max="8" width="14" style="1" customWidth="1"/>
    <col min="9" max="9" width="15.83203125" style="1" customWidth="1"/>
    <col min="10" max="11" width="22.33203125" style="1" customWidth="1"/>
    <col min="12" max="12" width="9.33203125" style="1" customWidth="1"/>
    <col min="13" max="13" width="10.83203125" style="1" hidden="1" customWidth="1"/>
    <col min="14" max="14" width="9.33203125" style="1" hidden="1"/>
    <col min="15" max="20" width="14.1640625" style="1" hidden="1" customWidth="1"/>
    <col min="21" max="21" width="16.33203125" style="1" hidden="1" customWidth="1"/>
    <col min="22" max="22" width="12.33203125" style="1" customWidth="1"/>
    <col min="23" max="23" width="16.33203125" style="1" customWidth="1"/>
    <col min="24" max="24" width="12.33203125" style="1" customWidth="1"/>
    <col min="25" max="25" width="15" style="1" customWidth="1"/>
    <col min="26" max="26" width="11" style="1" customWidth="1"/>
    <col min="27" max="27" width="15" style="1" customWidth="1"/>
    <col min="28" max="28" width="16.33203125" style="1" customWidth="1"/>
    <col min="29" max="29" width="11" style="1" customWidth="1"/>
    <col min="30" max="30" width="15" style="1" customWidth="1"/>
    <col min="31" max="31" width="16.33203125" style="1" customWidth="1"/>
    <col min="44" max="65" width="9.33203125" style="1" hidden="1"/>
  </cols>
  <sheetData>
    <row r="2" spans="1:46" s="1" customFormat="1" ht="36.950000000000003" customHeight="1">
      <c r="L2" s="321"/>
      <c r="M2" s="321"/>
      <c r="N2" s="321"/>
      <c r="O2" s="321"/>
      <c r="P2" s="321"/>
      <c r="Q2" s="321"/>
      <c r="R2" s="321"/>
      <c r="S2" s="321"/>
      <c r="T2" s="321"/>
      <c r="U2" s="321"/>
      <c r="V2" s="321"/>
      <c r="AT2" s="18" t="s">
        <v>98</v>
      </c>
    </row>
    <row r="3" spans="1:46" s="1" customFormat="1" ht="6.95" customHeight="1">
      <c r="B3" s="110"/>
      <c r="C3" s="111"/>
      <c r="D3" s="111"/>
      <c r="E3" s="111"/>
      <c r="F3" s="111"/>
      <c r="G3" s="111"/>
      <c r="H3" s="111"/>
      <c r="I3" s="111"/>
      <c r="J3" s="111"/>
      <c r="K3" s="111"/>
      <c r="L3" s="21"/>
      <c r="AT3" s="18" t="s">
        <v>85</v>
      </c>
    </row>
    <row r="4" spans="1:46" s="1" customFormat="1" ht="24.95" customHeight="1">
      <c r="B4" s="21"/>
      <c r="D4" s="112" t="s">
        <v>166</v>
      </c>
      <c r="L4" s="21"/>
      <c r="M4" s="113" t="s">
        <v>10</v>
      </c>
      <c r="AT4" s="18" t="s">
        <v>4</v>
      </c>
    </row>
    <row r="5" spans="1:46" s="1" customFormat="1" ht="6.95" customHeight="1">
      <c r="B5" s="21"/>
      <c r="L5" s="21"/>
    </row>
    <row r="6" spans="1:46" s="1" customFormat="1" ht="12" customHeight="1">
      <c r="B6" s="21"/>
      <c r="D6" s="114" t="s">
        <v>16</v>
      </c>
      <c r="L6" s="21"/>
    </row>
    <row r="7" spans="1:46" s="1" customFormat="1" ht="16.5" customHeight="1">
      <c r="B7" s="21"/>
      <c r="E7" s="322" t="str">
        <f>'Rekapitulace stavby'!K6</f>
        <v>Domov pro seniory, Nový Bydžov</v>
      </c>
      <c r="F7" s="323"/>
      <c r="G7" s="323"/>
      <c r="H7" s="323"/>
      <c r="L7" s="21"/>
    </row>
    <row r="8" spans="1:46" s="2" customFormat="1" ht="12" customHeight="1">
      <c r="A8" s="35"/>
      <c r="B8" s="40"/>
      <c r="C8" s="35"/>
      <c r="D8" s="114" t="s">
        <v>179</v>
      </c>
      <c r="E8" s="35"/>
      <c r="F8" s="35"/>
      <c r="G8" s="35"/>
      <c r="H8" s="35"/>
      <c r="I8" s="35"/>
      <c r="J8" s="35"/>
      <c r="K8" s="35"/>
      <c r="L8" s="52"/>
      <c r="S8" s="35"/>
      <c r="T8" s="35"/>
      <c r="U8" s="35"/>
      <c r="V8" s="35"/>
      <c r="W8" s="35"/>
      <c r="X8" s="35"/>
      <c r="Y8" s="35"/>
      <c r="Z8" s="35"/>
      <c r="AA8" s="35"/>
      <c r="AB8" s="35"/>
      <c r="AC8" s="35"/>
      <c r="AD8" s="35"/>
      <c r="AE8" s="35"/>
    </row>
    <row r="9" spans="1:46" s="2" customFormat="1" ht="16.5" customHeight="1">
      <c r="A9" s="35"/>
      <c r="B9" s="40"/>
      <c r="C9" s="35"/>
      <c r="D9" s="35"/>
      <c r="E9" s="324" t="s">
        <v>4458</v>
      </c>
      <c r="F9" s="325"/>
      <c r="G9" s="325"/>
      <c r="H9" s="325"/>
      <c r="I9" s="35"/>
      <c r="J9" s="35"/>
      <c r="K9" s="35"/>
      <c r="L9" s="52"/>
      <c r="S9" s="35"/>
      <c r="T9" s="35"/>
      <c r="U9" s="35"/>
      <c r="V9" s="35"/>
      <c r="W9" s="35"/>
      <c r="X9" s="35"/>
      <c r="Y9" s="35"/>
      <c r="Z9" s="35"/>
      <c r="AA9" s="35"/>
      <c r="AB9" s="35"/>
      <c r="AC9" s="35"/>
      <c r="AD9" s="35"/>
      <c r="AE9" s="35"/>
    </row>
    <row r="10" spans="1:46" s="2" customFormat="1" ht="11.25">
      <c r="A10" s="35"/>
      <c r="B10" s="40"/>
      <c r="C10" s="35"/>
      <c r="D10" s="35"/>
      <c r="E10" s="35"/>
      <c r="F10" s="35"/>
      <c r="G10" s="35"/>
      <c r="H10" s="35"/>
      <c r="I10" s="35"/>
      <c r="J10" s="35"/>
      <c r="K10" s="35"/>
      <c r="L10" s="52"/>
      <c r="S10" s="35"/>
      <c r="T10" s="35"/>
      <c r="U10" s="35"/>
      <c r="V10" s="35"/>
      <c r="W10" s="35"/>
      <c r="X10" s="35"/>
      <c r="Y10" s="35"/>
      <c r="Z10" s="35"/>
      <c r="AA10" s="35"/>
      <c r="AB10" s="35"/>
      <c r="AC10" s="35"/>
      <c r="AD10" s="35"/>
      <c r="AE10" s="35"/>
    </row>
    <row r="11" spans="1:46" s="2" customFormat="1" ht="12" customHeight="1">
      <c r="A11" s="35"/>
      <c r="B11" s="40"/>
      <c r="C11" s="35"/>
      <c r="D11" s="114" t="s">
        <v>18</v>
      </c>
      <c r="E11" s="35"/>
      <c r="F11" s="115" t="s">
        <v>1</v>
      </c>
      <c r="G11" s="35"/>
      <c r="H11" s="35"/>
      <c r="I11" s="114" t="s">
        <v>19</v>
      </c>
      <c r="J11" s="115" t="s">
        <v>1</v>
      </c>
      <c r="K11" s="35"/>
      <c r="L11" s="52"/>
      <c r="S11" s="35"/>
      <c r="T11" s="35"/>
      <c r="U11" s="35"/>
      <c r="V11" s="35"/>
      <c r="W11" s="35"/>
      <c r="X11" s="35"/>
      <c r="Y11" s="35"/>
      <c r="Z11" s="35"/>
      <c r="AA11" s="35"/>
      <c r="AB11" s="35"/>
      <c r="AC11" s="35"/>
      <c r="AD11" s="35"/>
      <c r="AE11" s="35"/>
    </row>
    <row r="12" spans="1:46" s="2" customFormat="1" ht="12" customHeight="1">
      <c r="A12" s="35"/>
      <c r="B12" s="40"/>
      <c r="C12" s="35"/>
      <c r="D12" s="114" t="s">
        <v>20</v>
      </c>
      <c r="E12" s="35"/>
      <c r="F12" s="115" t="s">
        <v>21</v>
      </c>
      <c r="G12" s="35"/>
      <c r="H12" s="35"/>
      <c r="I12" s="114" t="s">
        <v>22</v>
      </c>
      <c r="J12" s="116" t="str">
        <f>'Rekapitulace stavby'!AN8</f>
        <v>4. 1. 2023</v>
      </c>
      <c r="K12" s="35"/>
      <c r="L12" s="52"/>
      <c r="S12" s="35"/>
      <c r="T12" s="35"/>
      <c r="U12" s="35"/>
      <c r="V12" s="35"/>
      <c r="W12" s="35"/>
      <c r="X12" s="35"/>
      <c r="Y12" s="35"/>
      <c r="Z12" s="35"/>
      <c r="AA12" s="35"/>
      <c r="AB12" s="35"/>
      <c r="AC12" s="35"/>
      <c r="AD12" s="35"/>
      <c r="AE12" s="35"/>
    </row>
    <row r="13" spans="1:46" s="2" customFormat="1" ht="10.9" customHeight="1">
      <c r="A13" s="35"/>
      <c r="B13" s="40"/>
      <c r="C13" s="35"/>
      <c r="D13" s="35"/>
      <c r="E13" s="35"/>
      <c r="F13" s="35"/>
      <c r="G13" s="35"/>
      <c r="H13" s="35"/>
      <c r="I13" s="35"/>
      <c r="J13" s="35"/>
      <c r="K13" s="35"/>
      <c r="L13" s="52"/>
      <c r="S13" s="35"/>
      <c r="T13" s="35"/>
      <c r="U13" s="35"/>
      <c r="V13" s="35"/>
      <c r="W13" s="35"/>
      <c r="X13" s="35"/>
      <c r="Y13" s="35"/>
      <c r="Z13" s="35"/>
      <c r="AA13" s="35"/>
      <c r="AB13" s="35"/>
      <c r="AC13" s="35"/>
      <c r="AD13" s="35"/>
      <c r="AE13" s="35"/>
    </row>
    <row r="14" spans="1:46" s="2" customFormat="1" ht="12" customHeight="1">
      <c r="A14" s="35"/>
      <c r="B14" s="40"/>
      <c r="C14" s="35"/>
      <c r="D14" s="114" t="s">
        <v>24</v>
      </c>
      <c r="E14" s="35"/>
      <c r="F14" s="35"/>
      <c r="G14" s="35"/>
      <c r="H14" s="35"/>
      <c r="I14" s="114" t="s">
        <v>25</v>
      </c>
      <c r="J14" s="115" t="s">
        <v>1</v>
      </c>
      <c r="K14" s="35"/>
      <c r="L14" s="52"/>
      <c r="S14" s="35"/>
      <c r="T14" s="35"/>
      <c r="U14" s="35"/>
      <c r="V14" s="35"/>
      <c r="W14" s="35"/>
      <c r="X14" s="35"/>
      <c r="Y14" s="35"/>
      <c r="Z14" s="35"/>
      <c r="AA14" s="35"/>
      <c r="AB14" s="35"/>
      <c r="AC14" s="35"/>
      <c r="AD14" s="35"/>
      <c r="AE14" s="35"/>
    </row>
    <row r="15" spans="1:46" s="2" customFormat="1" ht="18" customHeight="1">
      <c r="A15" s="35"/>
      <c r="B15" s="40"/>
      <c r="C15" s="35"/>
      <c r="D15" s="35"/>
      <c r="E15" s="115" t="s">
        <v>26</v>
      </c>
      <c r="F15" s="35"/>
      <c r="G15" s="35"/>
      <c r="H15" s="35"/>
      <c r="I15" s="114" t="s">
        <v>27</v>
      </c>
      <c r="J15" s="115" t="s">
        <v>1</v>
      </c>
      <c r="K15" s="35"/>
      <c r="L15" s="52"/>
      <c r="S15" s="35"/>
      <c r="T15" s="35"/>
      <c r="U15" s="35"/>
      <c r="V15" s="35"/>
      <c r="W15" s="35"/>
      <c r="X15" s="35"/>
      <c r="Y15" s="35"/>
      <c r="Z15" s="35"/>
      <c r="AA15" s="35"/>
      <c r="AB15" s="35"/>
      <c r="AC15" s="35"/>
      <c r="AD15" s="35"/>
      <c r="AE15" s="35"/>
    </row>
    <row r="16" spans="1:46" s="2" customFormat="1" ht="6.95" customHeight="1">
      <c r="A16" s="35"/>
      <c r="B16" s="40"/>
      <c r="C16" s="35"/>
      <c r="D16" s="35"/>
      <c r="E16" s="35"/>
      <c r="F16" s="35"/>
      <c r="G16" s="35"/>
      <c r="H16" s="35"/>
      <c r="I16" s="35"/>
      <c r="J16" s="35"/>
      <c r="K16" s="35"/>
      <c r="L16" s="52"/>
      <c r="S16" s="35"/>
      <c r="T16" s="35"/>
      <c r="U16" s="35"/>
      <c r="V16" s="35"/>
      <c r="W16" s="35"/>
      <c r="X16" s="35"/>
      <c r="Y16" s="35"/>
      <c r="Z16" s="35"/>
      <c r="AA16" s="35"/>
      <c r="AB16" s="35"/>
      <c r="AC16" s="35"/>
      <c r="AD16" s="35"/>
      <c r="AE16" s="35"/>
    </row>
    <row r="17" spans="1:31" s="2" customFormat="1" ht="12" customHeight="1">
      <c r="A17" s="35"/>
      <c r="B17" s="40"/>
      <c r="C17" s="35"/>
      <c r="D17" s="114" t="s">
        <v>28</v>
      </c>
      <c r="E17" s="35"/>
      <c r="F17" s="35"/>
      <c r="G17" s="35"/>
      <c r="H17" s="35"/>
      <c r="I17" s="114" t="s">
        <v>25</v>
      </c>
      <c r="J17" s="31" t="str">
        <f>'Rekapitulace stavby'!AN13</f>
        <v>Vyplň údaj</v>
      </c>
      <c r="K17" s="35"/>
      <c r="L17" s="52"/>
      <c r="S17" s="35"/>
      <c r="T17" s="35"/>
      <c r="U17" s="35"/>
      <c r="V17" s="35"/>
      <c r="W17" s="35"/>
      <c r="X17" s="35"/>
      <c r="Y17" s="35"/>
      <c r="Z17" s="35"/>
      <c r="AA17" s="35"/>
      <c r="AB17" s="35"/>
      <c r="AC17" s="35"/>
      <c r="AD17" s="35"/>
      <c r="AE17" s="35"/>
    </row>
    <row r="18" spans="1:31" s="2" customFormat="1" ht="18" customHeight="1">
      <c r="A18" s="35"/>
      <c r="B18" s="40"/>
      <c r="C18" s="35"/>
      <c r="D18" s="35"/>
      <c r="E18" s="326" t="str">
        <f>'Rekapitulace stavby'!E14</f>
        <v>Vyplň údaj</v>
      </c>
      <c r="F18" s="327"/>
      <c r="G18" s="327"/>
      <c r="H18" s="327"/>
      <c r="I18" s="114" t="s">
        <v>27</v>
      </c>
      <c r="J18" s="31" t="str">
        <f>'Rekapitulace stavby'!AN14</f>
        <v>Vyplň údaj</v>
      </c>
      <c r="K18" s="35"/>
      <c r="L18" s="52"/>
      <c r="S18" s="35"/>
      <c r="T18" s="35"/>
      <c r="U18" s="35"/>
      <c r="V18" s="35"/>
      <c r="W18" s="35"/>
      <c r="X18" s="35"/>
      <c r="Y18" s="35"/>
      <c r="Z18" s="35"/>
      <c r="AA18" s="35"/>
      <c r="AB18" s="35"/>
      <c r="AC18" s="35"/>
      <c r="AD18" s="35"/>
      <c r="AE18" s="35"/>
    </row>
    <row r="19" spans="1:31" s="2" customFormat="1" ht="6.95" customHeight="1">
      <c r="A19" s="35"/>
      <c r="B19" s="40"/>
      <c r="C19" s="35"/>
      <c r="D19" s="35"/>
      <c r="E19" s="35"/>
      <c r="F19" s="35"/>
      <c r="G19" s="35"/>
      <c r="H19" s="35"/>
      <c r="I19" s="35"/>
      <c r="J19" s="35"/>
      <c r="K19" s="35"/>
      <c r="L19" s="52"/>
      <c r="S19" s="35"/>
      <c r="T19" s="35"/>
      <c r="U19" s="35"/>
      <c r="V19" s="35"/>
      <c r="W19" s="35"/>
      <c r="X19" s="35"/>
      <c r="Y19" s="35"/>
      <c r="Z19" s="35"/>
      <c r="AA19" s="35"/>
      <c r="AB19" s="35"/>
      <c r="AC19" s="35"/>
      <c r="AD19" s="35"/>
      <c r="AE19" s="35"/>
    </row>
    <row r="20" spans="1:31" s="2" customFormat="1" ht="12" customHeight="1">
      <c r="A20" s="35"/>
      <c r="B20" s="40"/>
      <c r="C20" s="35"/>
      <c r="D20" s="114" t="s">
        <v>30</v>
      </c>
      <c r="E20" s="35"/>
      <c r="F20" s="35"/>
      <c r="G20" s="35"/>
      <c r="H20" s="35"/>
      <c r="I20" s="114" t="s">
        <v>25</v>
      </c>
      <c r="J20" s="115" t="s">
        <v>1</v>
      </c>
      <c r="K20" s="35"/>
      <c r="L20" s="52"/>
      <c r="S20" s="35"/>
      <c r="T20" s="35"/>
      <c r="U20" s="35"/>
      <c r="V20" s="35"/>
      <c r="W20" s="35"/>
      <c r="X20" s="35"/>
      <c r="Y20" s="35"/>
      <c r="Z20" s="35"/>
      <c r="AA20" s="35"/>
      <c r="AB20" s="35"/>
      <c r="AC20" s="35"/>
      <c r="AD20" s="35"/>
      <c r="AE20" s="35"/>
    </row>
    <row r="21" spans="1:31" s="2" customFormat="1" ht="18" customHeight="1">
      <c r="A21" s="35"/>
      <c r="B21" s="40"/>
      <c r="C21" s="35"/>
      <c r="D21" s="35"/>
      <c r="E21" s="115" t="s">
        <v>31</v>
      </c>
      <c r="F21" s="35"/>
      <c r="G21" s="35"/>
      <c r="H21" s="35"/>
      <c r="I21" s="114" t="s">
        <v>27</v>
      </c>
      <c r="J21" s="115" t="s">
        <v>1</v>
      </c>
      <c r="K21" s="35"/>
      <c r="L21" s="52"/>
      <c r="S21" s="35"/>
      <c r="T21" s="35"/>
      <c r="U21" s="35"/>
      <c r="V21" s="35"/>
      <c r="W21" s="35"/>
      <c r="X21" s="35"/>
      <c r="Y21" s="35"/>
      <c r="Z21" s="35"/>
      <c r="AA21" s="35"/>
      <c r="AB21" s="35"/>
      <c r="AC21" s="35"/>
      <c r="AD21" s="35"/>
      <c r="AE21" s="35"/>
    </row>
    <row r="22" spans="1:31" s="2" customFormat="1" ht="6.95" customHeight="1">
      <c r="A22" s="35"/>
      <c r="B22" s="40"/>
      <c r="C22" s="35"/>
      <c r="D22" s="35"/>
      <c r="E22" s="35"/>
      <c r="F22" s="35"/>
      <c r="G22" s="35"/>
      <c r="H22" s="35"/>
      <c r="I22" s="35"/>
      <c r="J22" s="35"/>
      <c r="K22" s="35"/>
      <c r="L22" s="52"/>
      <c r="S22" s="35"/>
      <c r="T22" s="35"/>
      <c r="U22" s="35"/>
      <c r="V22" s="35"/>
      <c r="W22" s="35"/>
      <c r="X22" s="35"/>
      <c r="Y22" s="35"/>
      <c r="Z22" s="35"/>
      <c r="AA22" s="35"/>
      <c r="AB22" s="35"/>
      <c r="AC22" s="35"/>
      <c r="AD22" s="35"/>
      <c r="AE22" s="35"/>
    </row>
    <row r="23" spans="1:31" s="2" customFormat="1" ht="12" customHeight="1">
      <c r="A23" s="35"/>
      <c r="B23" s="40"/>
      <c r="C23" s="35"/>
      <c r="D23" s="114" t="s">
        <v>33</v>
      </c>
      <c r="E23" s="35"/>
      <c r="F23" s="35"/>
      <c r="G23" s="35"/>
      <c r="H23" s="35"/>
      <c r="I23" s="114" t="s">
        <v>25</v>
      </c>
      <c r="J23" s="115" t="s">
        <v>1</v>
      </c>
      <c r="K23" s="35"/>
      <c r="L23" s="52"/>
      <c r="S23" s="35"/>
      <c r="T23" s="35"/>
      <c r="U23" s="35"/>
      <c r="V23" s="35"/>
      <c r="W23" s="35"/>
      <c r="X23" s="35"/>
      <c r="Y23" s="35"/>
      <c r="Z23" s="35"/>
      <c r="AA23" s="35"/>
      <c r="AB23" s="35"/>
      <c r="AC23" s="35"/>
      <c r="AD23" s="35"/>
      <c r="AE23" s="35"/>
    </row>
    <row r="24" spans="1:31" s="2" customFormat="1" ht="18" customHeight="1">
      <c r="A24" s="35"/>
      <c r="B24" s="40"/>
      <c r="C24" s="35"/>
      <c r="D24" s="35"/>
      <c r="E24" s="115" t="s">
        <v>34</v>
      </c>
      <c r="F24" s="35"/>
      <c r="G24" s="35"/>
      <c r="H24" s="35"/>
      <c r="I24" s="114" t="s">
        <v>27</v>
      </c>
      <c r="J24" s="115" t="s">
        <v>1</v>
      </c>
      <c r="K24" s="35"/>
      <c r="L24" s="52"/>
      <c r="S24" s="35"/>
      <c r="T24" s="35"/>
      <c r="U24" s="35"/>
      <c r="V24" s="35"/>
      <c r="W24" s="35"/>
      <c r="X24" s="35"/>
      <c r="Y24" s="35"/>
      <c r="Z24" s="35"/>
      <c r="AA24" s="35"/>
      <c r="AB24" s="35"/>
      <c r="AC24" s="35"/>
      <c r="AD24" s="35"/>
      <c r="AE24" s="35"/>
    </row>
    <row r="25" spans="1:31" s="2" customFormat="1" ht="6.95" customHeight="1">
      <c r="A25" s="35"/>
      <c r="B25" s="40"/>
      <c r="C25" s="35"/>
      <c r="D25" s="35"/>
      <c r="E25" s="35"/>
      <c r="F25" s="35"/>
      <c r="G25" s="35"/>
      <c r="H25" s="35"/>
      <c r="I25" s="35"/>
      <c r="J25" s="35"/>
      <c r="K25" s="35"/>
      <c r="L25" s="52"/>
      <c r="S25" s="35"/>
      <c r="T25" s="35"/>
      <c r="U25" s="35"/>
      <c r="V25" s="35"/>
      <c r="W25" s="35"/>
      <c r="X25" s="35"/>
      <c r="Y25" s="35"/>
      <c r="Z25" s="35"/>
      <c r="AA25" s="35"/>
      <c r="AB25" s="35"/>
      <c r="AC25" s="35"/>
      <c r="AD25" s="35"/>
      <c r="AE25" s="35"/>
    </row>
    <row r="26" spans="1:31" s="2" customFormat="1" ht="12" customHeight="1">
      <c r="A26" s="35"/>
      <c r="B26" s="40"/>
      <c r="C26" s="35"/>
      <c r="D26" s="114" t="s">
        <v>35</v>
      </c>
      <c r="E26" s="35"/>
      <c r="F26" s="35"/>
      <c r="G26" s="35"/>
      <c r="H26" s="35"/>
      <c r="I26" s="35"/>
      <c r="J26" s="35"/>
      <c r="K26" s="35"/>
      <c r="L26" s="52"/>
      <c r="S26" s="35"/>
      <c r="T26" s="35"/>
      <c r="U26" s="35"/>
      <c r="V26" s="35"/>
      <c r="W26" s="35"/>
      <c r="X26" s="35"/>
      <c r="Y26" s="35"/>
      <c r="Z26" s="35"/>
      <c r="AA26" s="35"/>
      <c r="AB26" s="35"/>
      <c r="AC26" s="35"/>
      <c r="AD26" s="35"/>
      <c r="AE26" s="35"/>
    </row>
    <row r="27" spans="1:31" s="8" customFormat="1" ht="16.5" customHeight="1">
      <c r="A27" s="117"/>
      <c r="B27" s="118"/>
      <c r="C27" s="117"/>
      <c r="D27" s="117"/>
      <c r="E27" s="328" t="s">
        <v>1</v>
      </c>
      <c r="F27" s="328"/>
      <c r="G27" s="328"/>
      <c r="H27" s="328"/>
      <c r="I27" s="117"/>
      <c r="J27" s="117"/>
      <c r="K27" s="117"/>
      <c r="L27" s="119"/>
      <c r="S27" s="117"/>
      <c r="T27" s="117"/>
      <c r="U27" s="117"/>
      <c r="V27" s="117"/>
      <c r="W27" s="117"/>
      <c r="X27" s="117"/>
      <c r="Y27" s="117"/>
      <c r="Z27" s="117"/>
      <c r="AA27" s="117"/>
      <c r="AB27" s="117"/>
      <c r="AC27" s="117"/>
      <c r="AD27" s="117"/>
      <c r="AE27" s="117"/>
    </row>
    <row r="28" spans="1:31" s="2" customFormat="1" ht="6.95" customHeight="1">
      <c r="A28" s="35"/>
      <c r="B28" s="40"/>
      <c r="C28" s="35"/>
      <c r="D28" s="35"/>
      <c r="E28" s="35"/>
      <c r="F28" s="35"/>
      <c r="G28" s="35"/>
      <c r="H28" s="35"/>
      <c r="I28" s="35"/>
      <c r="J28" s="35"/>
      <c r="K28" s="35"/>
      <c r="L28" s="52"/>
      <c r="S28" s="35"/>
      <c r="T28" s="35"/>
      <c r="U28" s="35"/>
      <c r="V28" s="35"/>
      <c r="W28" s="35"/>
      <c r="X28" s="35"/>
      <c r="Y28" s="35"/>
      <c r="Z28" s="35"/>
      <c r="AA28" s="35"/>
      <c r="AB28" s="35"/>
      <c r="AC28" s="35"/>
      <c r="AD28" s="35"/>
      <c r="AE28" s="35"/>
    </row>
    <row r="29" spans="1:31" s="2" customFormat="1" ht="6.95" customHeight="1">
      <c r="A29" s="35"/>
      <c r="B29" s="40"/>
      <c r="C29" s="35"/>
      <c r="D29" s="121"/>
      <c r="E29" s="121"/>
      <c r="F29" s="121"/>
      <c r="G29" s="121"/>
      <c r="H29" s="121"/>
      <c r="I29" s="121"/>
      <c r="J29" s="121"/>
      <c r="K29" s="121"/>
      <c r="L29" s="52"/>
      <c r="S29" s="35"/>
      <c r="T29" s="35"/>
      <c r="U29" s="35"/>
      <c r="V29" s="35"/>
      <c r="W29" s="35"/>
      <c r="X29" s="35"/>
      <c r="Y29" s="35"/>
      <c r="Z29" s="35"/>
      <c r="AA29" s="35"/>
      <c r="AB29" s="35"/>
      <c r="AC29" s="35"/>
      <c r="AD29" s="35"/>
      <c r="AE29" s="35"/>
    </row>
    <row r="30" spans="1:31" s="2" customFormat="1" ht="25.35" customHeight="1">
      <c r="A30" s="35"/>
      <c r="B30" s="40"/>
      <c r="C30" s="35"/>
      <c r="D30" s="122" t="s">
        <v>37</v>
      </c>
      <c r="E30" s="35"/>
      <c r="F30" s="35"/>
      <c r="G30" s="35"/>
      <c r="H30" s="35"/>
      <c r="I30" s="35"/>
      <c r="J30" s="123">
        <f>ROUND(J117, 2)</f>
        <v>0</v>
      </c>
      <c r="K30" s="35"/>
      <c r="L30" s="52"/>
      <c r="S30" s="35"/>
      <c r="T30" s="35"/>
      <c r="U30" s="35"/>
      <c r="V30" s="35"/>
      <c r="W30" s="35"/>
      <c r="X30" s="35"/>
      <c r="Y30" s="35"/>
      <c r="Z30" s="35"/>
      <c r="AA30" s="35"/>
      <c r="AB30" s="35"/>
      <c r="AC30" s="35"/>
      <c r="AD30" s="35"/>
      <c r="AE30" s="35"/>
    </row>
    <row r="31" spans="1:31" s="2" customFormat="1" ht="6.95" customHeight="1">
      <c r="A31" s="35"/>
      <c r="B31" s="40"/>
      <c r="C31" s="35"/>
      <c r="D31" s="121"/>
      <c r="E31" s="121"/>
      <c r="F31" s="121"/>
      <c r="G31" s="121"/>
      <c r="H31" s="121"/>
      <c r="I31" s="121"/>
      <c r="J31" s="121"/>
      <c r="K31" s="121"/>
      <c r="L31" s="52"/>
      <c r="S31" s="35"/>
      <c r="T31" s="35"/>
      <c r="U31" s="35"/>
      <c r="V31" s="35"/>
      <c r="W31" s="35"/>
      <c r="X31" s="35"/>
      <c r="Y31" s="35"/>
      <c r="Z31" s="35"/>
      <c r="AA31" s="35"/>
      <c r="AB31" s="35"/>
      <c r="AC31" s="35"/>
      <c r="AD31" s="35"/>
      <c r="AE31" s="35"/>
    </row>
    <row r="32" spans="1:31" s="2" customFormat="1" ht="14.45" customHeight="1">
      <c r="A32" s="35"/>
      <c r="B32" s="40"/>
      <c r="C32" s="35"/>
      <c r="D32" s="35"/>
      <c r="E32" s="35"/>
      <c r="F32" s="124" t="s">
        <v>39</v>
      </c>
      <c r="G32" s="35"/>
      <c r="H32" s="35"/>
      <c r="I32" s="124" t="s">
        <v>38</v>
      </c>
      <c r="J32" s="124" t="s">
        <v>40</v>
      </c>
      <c r="K32" s="35"/>
      <c r="L32" s="52"/>
      <c r="S32" s="35"/>
      <c r="T32" s="35"/>
      <c r="U32" s="35"/>
      <c r="V32" s="35"/>
      <c r="W32" s="35"/>
      <c r="X32" s="35"/>
      <c r="Y32" s="35"/>
      <c r="Z32" s="35"/>
      <c r="AA32" s="35"/>
      <c r="AB32" s="35"/>
      <c r="AC32" s="35"/>
      <c r="AD32" s="35"/>
      <c r="AE32" s="35"/>
    </row>
    <row r="33" spans="1:31" s="2" customFormat="1" ht="14.45" customHeight="1">
      <c r="A33" s="35"/>
      <c r="B33" s="40"/>
      <c r="C33" s="35"/>
      <c r="D33" s="125" t="s">
        <v>41</v>
      </c>
      <c r="E33" s="114" t="s">
        <v>42</v>
      </c>
      <c r="F33" s="126">
        <f>ROUND((SUM(BE117:BE156)),  2)</f>
        <v>0</v>
      </c>
      <c r="G33" s="35"/>
      <c r="H33" s="35"/>
      <c r="I33" s="127">
        <v>0.21</v>
      </c>
      <c r="J33" s="126">
        <f>ROUND(((SUM(BE117:BE156))*I33),  2)</f>
        <v>0</v>
      </c>
      <c r="K33" s="35"/>
      <c r="L33" s="52"/>
      <c r="S33" s="35"/>
      <c r="T33" s="35"/>
      <c r="U33" s="35"/>
      <c r="V33" s="35"/>
      <c r="W33" s="35"/>
      <c r="X33" s="35"/>
      <c r="Y33" s="35"/>
      <c r="Z33" s="35"/>
      <c r="AA33" s="35"/>
      <c r="AB33" s="35"/>
      <c r="AC33" s="35"/>
      <c r="AD33" s="35"/>
      <c r="AE33" s="35"/>
    </row>
    <row r="34" spans="1:31" s="2" customFormat="1" ht="14.45" customHeight="1">
      <c r="A34" s="35"/>
      <c r="B34" s="40"/>
      <c r="C34" s="35"/>
      <c r="D34" s="35"/>
      <c r="E34" s="114" t="s">
        <v>43</v>
      </c>
      <c r="F34" s="126">
        <f>ROUND((SUM(BF117:BF156)),  2)</f>
        <v>0</v>
      </c>
      <c r="G34" s="35"/>
      <c r="H34" s="35"/>
      <c r="I34" s="127">
        <v>0.15</v>
      </c>
      <c r="J34" s="126">
        <f>ROUND(((SUM(BF117:BF156))*I34),  2)</f>
        <v>0</v>
      </c>
      <c r="K34" s="35"/>
      <c r="L34" s="52"/>
      <c r="S34" s="35"/>
      <c r="T34" s="35"/>
      <c r="U34" s="35"/>
      <c r="V34" s="35"/>
      <c r="W34" s="35"/>
      <c r="X34" s="35"/>
      <c r="Y34" s="35"/>
      <c r="Z34" s="35"/>
      <c r="AA34" s="35"/>
      <c r="AB34" s="35"/>
      <c r="AC34" s="35"/>
      <c r="AD34" s="35"/>
      <c r="AE34" s="35"/>
    </row>
    <row r="35" spans="1:31" s="2" customFormat="1" ht="14.45" hidden="1" customHeight="1">
      <c r="A35" s="35"/>
      <c r="B35" s="40"/>
      <c r="C35" s="35"/>
      <c r="D35" s="35"/>
      <c r="E35" s="114" t="s">
        <v>44</v>
      </c>
      <c r="F35" s="126">
        <f>ROUND((SUM(BG117:BG156)),  2)</f>
        <v>0</v>
      </c>
      <c r="G35" s="35"/>
      <c r="H35" s="35"/>
      <c r="I35" s="127">
        <v>0.21</v>
      </c>
      <c r="J35" s="126">
        <f>0</f>
        <v>0</v>
      </c>
      <c r="K35" s="35"/>
      <c r="L35" s="52"/>
      <c r="S35" s="35"/>
      <c r="T35" s="35"/>
      <c r="U35" s="35"/>
      <c r="V35" s="35"/>
      <c r="W35" s="35"/>
      <c r="X35" s="35"/>
      <c r="Y35" s="35"/>
      <c r="Z35" s="35"/>
      <c r="AA35" s="35"/>
      <c r="AB35" s="35"/>
      <c r="AC35" s="35"/>
      <c r="AD35" s="35"/>
      <c r="AE35" s="35"/>
    </row>
    <row r="36" spans="1:31" s="2" customFormat="1" ht="14.45" hidden="1" customHeight="1">
      <c r="A36" s="35"/>
      <c r="B36" s="40"/>
      <c r="C36" s="35"/>
      <c r="D36" s="35"/>
      <c r="E36" s="114" t="s">
        <v>45</v>
      </c>
      <c r="F36" s="126">
        <f>ROUND((SUM(BH117:BH156)),  2)</f>
        <v>0</v>
      </c>
      <c r="G36" s="35"/>
      <c r="H36" s="35"/>
      <c r="I36" s="127">
        <v>0.15</v>
      </c>
      <c r="J36" s="126">
        <f>0</f>
        <v>0</v>
      </c>
      <c r="K36" s="35"/>
      <c r="L36" s="52"/>
      <c r="S36" s="35"/>
      <c r="T36" s="35"/>
      <c r="U36" s="35"/>
      <c r="V36" s="35"/>
      <c r="W36" s="35"/>
      <c r="X36" s="35"/>
      <c r="Y36" s="35"/>
      <c r="Z36" s="35"/>
      <c r="AA36" s="35"/>
      <c r="AB36" s="35"/>
      <c r="AC36" s="35"/>
      <c r="AD36" s="35"/>
      <c r="AE36" s="35"/>
    </row>
    <row r="37" spans="1:31" s="2" customFormat="1" ht="14.45" hidden="1" customHeight="1">
      <c r="A37" s="35"/>
      <c r="B37" s="40"/>
      <c r="C37" s="35"/>
      <c r="D37" s="35"/>
      <c r="E37" s="114" t="s">
        <v>46</v>
      </c>
      <c r="F37" s="126">
        <f>ROUND((SUM(BI117:BI156)),  2)</f>
        <v>0</v>
      </c>
      <c r="G37" s="35"/>
      <c r="H37" s="35"/>
      <c r="I37" s="127">
        <v>0</v>
      </c>
      <c r="J37" s="126">
        <f>0</f>
        <v>0</v>
      </c>
      <c r="K37" s="35"/>
      <c r="L37" s="52"/>
      <c r="S37" s="35"/>
      <c r="T37" s="35"/>
      <c r="U37" s="35"/>
      <c r="V37" s="35"/>
      <c r="W37" s="35"/>
      <c r="X37" s="35"/>
      <c r="Y37" s="35"/>
      <c r="Z37" s="35"/>
      <c r="AA37" s="35"/>
      <c r="AB37" s="35"/>
      <c r="AC37" s="35"/>
      <c r="AD37" s="35"/>
      <c r="AE37" s="35"/>
    </row>
    <row r="38" spans="1:31" s="2" customFormat="1" ht="6.95" customHeight="1">
      <c r="A38" s="35"/>
      <c r="B38" s="40"/>
      <c r="C38" s="35"/>
      <c r="D38" s="35"/>
      <c r="E38" s="35"/>
      <c r="F38" s="35"/>
      <c r="G38" s="35"/>
      <c r="H38" s="35"/>
      <c r="I38" s="35"/>
      <c r="J38" s="35"/>
      <c r="K38" s="35"/>
      <c r="L38" s="52"/>
      <c r="S38" s="35"/>
      <c r="T38" s="35"/>
      <c r="U38" s="35"/>
      <c r="V38" s="35"/>
      <c r="W38" s="35"/>
      <c r="X38" s="35"/>
      <c r="Y38" s="35"/>
      <c r="Z38" s="35"/>
      <c r="AA38" s="35"/>
      <c r="AB38" s="35"/>
      <c r="AC38" s="35"/>
      <c r="AD38" s="35"/>
      <c r="AE38" s="35"/>
    </row>
    <row r="39" spans="1:31" s="2" customFormat="1" ht="25.35" customHeight="1">
      <c r="A39" s="35"/>
      <c r="B39" s="40"/>
      <c r="C39" s="128"/>
      <c r="D39" s="129" t="s">
        <v>47</v>
      </c>
      <c r="E39" s="130"/>
      <c r="F39" s="130"/>
      <c r="G39" s="131" t="s">
        <v>48</v>
      </c>
      <c r="H39" s="132" t="s">
        <v>49</v>
      </c>
      <c r="I39" s="130"/>
      <c r="J39" s="133">
        <f>SUM(J30:J37)</f>
        <v>0</v>
      </c>
      <c r="K39" s="134"/>
      <c r="L39" s="52"/>
      <c r="S39" s="35"/>
      <c r="T39" s="35"/>
      <c r="U39" s="35"/>
      <c r="V39" s="35"/>
      <c r="W39" s="35"/>
      <c r="X39" s="35"/>
      <c r="Y39" s="35"/>
      <c r="Z39" s="35"/>
      <c r="AA39" s="35"/>
      <c r="AB39" s="35"/>
      <c r="AC39" s="35"/>
      <c r="AD39" s="35"/>
      <c r="AE39" s="35"/>
    </row>
    <row r="40" spans="1:31" s="2" customFormat="1" ht="14.45" customHeight="1">
      <c r="A40" s="35"/>
      <c r="B40" s="40"/>
      <c r="C40" s="35"/>
      <c r="D40" s="35"/>
      <c r="E40" s="35"/>
      <c r="F40" s="35"/>
      <c r="G40" s="35"/>
      <c r="H40" s="35"/>
      <c r="I40" s="35"/>
      <c r="J40" s="35"/>
      <c r="K40" s="35"/>
      <c r="L40" s="52"/>
      <c r="S40" s="35"/>
      <c r="T40" s="35"/>
      <c r="U40" s="35"/>
      <c r="V40" s="35"/>
      <c r="W40" s="35"/>
      <c r="X40" s="35"/>
      <c r="Y40" s="35"/>
      <c r="Z40" s="35"/>
      <c r="AA40" s="35"/>
      <c r="AB40" s="35"/>
      <c r="AC40" s="35"/>
      <c r="AD40" s="35"/>
      <c r="AE40" s="35"/>
    </row>
    <row r="41" spans="1:31" s="1" customFormat="1" ht="14.45" customHeight="1">
      <c r="B41" s="21"/>
      <c r="L41" s="21"/>
    </row>
    <row r="42" spans="1:31" s="1" customFormat="1" ht="14.45" customHeight="1">
      <c r="B42" s="21"/>
      <c r="L42" s="21"/>
    </row>
    <row r="43" spans="1:31" s="1" customFormat="1" ht="14.45" customHeight="1">
      <c r="B43" s="21"/>
      <c r="L43" s="21"/>
    </row>
    <row r="44" spans="1:31" s="1" customFormat="1" ht="14.45" customHeight="1">
      <c r="B44" s="21"/>
      <c r="L44" s="21"/>
    </row>
    <row r="45" spans="1:31" s="1" customFormat="1" ht="14.45" customHeight="1">
      <c r="B45" s="21"/>
      <c r="L45" s="21"/>
    </row>
    <row r="46" spans="1:31" s="1" customFormat="1" ht="14.45" customHeight="1">
      <c r="B46" s="21"/>
      <c r="L46" s="21"/>
    </row>
    <row r="47" spans="1:31" s="1" customFormat="1" ht="14.45" customHeight="1">
      <c r="B47" s="21"/>
      <c r="L47" s="21"/>
    </row>
    <row r="48" spans="1:31" s="1" customFormat="1" ht="14.45" customHeight="1">
      <c r="B48" s="21"/>
      <c r="L48" s="21"/>
    </row>
    <row r="49" spans="1:31" s="1" customFormat="1" ht="14.45" customHeight="1">
      <c r="B49" s="21"/>
      <c r="L49" s="21"/>
    </row>
    <row r="50" spans="1:31" s="2" customFormat="1" ht="14.45" customHeight="1">
      <c r="B50" s="52"/>
      <c r="D50" s="135" t="s">
        <v>50</v>
      </c>
      <c r="E50" s="136"/>
      <c r="F50" s="136"/>
      <c r="G50" s="135" t="s">
        <v>51</v>
      </c>
      <c r="H50" s="136"/>
      <c r="I50" s="136"/>
      <c r="J50" s="136"/>
      <c r="K50" s="136"/>
      <c r="L50" s="52"/>
    </row>
    <row r="51" spans="1:31" ht="11.25">
      <c r="B51" s="21"/>
      <c r="L51" s="21"/>
    </row>
    <row r="52" spans="1:31" ht="11.25">
      <c r="B52" s="21"/>
      <c r="L52" s="21"/>
    </row>
    <row r="53" spans="1:31" ht="11.25">
      <c r="B53" s="21"/>
      <c r="L53" s="21"/>
    </row>
    <row r="54" spans="1:31" ht="11.25">
      <c r="B54" s="21"/>
      <c r="L54" s="21"/>
    </row>
    <row r="55" spans="1:31" ht="11.25">
      <c r="B55" s="21"/>
      <c r="L55" s="21"/>
    </row>
    <row r="56" spans="1:31" ht="11.25">
      <c r="B56" s="21"/>
      <c r="L56" s="21"/>
    </row>
    <row r="57" spans="1:31" ht="11.25">
      <c r="B57" s="21"/>
      <c r="L57" s="21"/>
    </row>
    <row r="58" spans="1:31" ht="11.25">
      <c r="B58" s="21"/>
      <c r="L58" s="21"/>
    </row>
    <row r="59" spans="1:31" ht="11.25">
      <c r="B59" s="21"/>
      <c r="L59" s="21"/>
    </row>
    <row r="60" spans="1:31" ht="11.25">
      <c r="B60" s="21"/>
      <c r="L60" s="21"/>
    </row>
    <row r="61" spans="1:31" s="2" customFormat="1" ht="12.75">
      <c r="A61" s="35"/>
      <c r="B61" s="40"/>
      <c r="C61" s="35"/>
      <c r="D61" s="137" t="s">
        <v>52</v>
      </c>
      <c r="E61" s="138"/>
      <c r="F61" s="139" t="s">
        <v>53</v>
      </c>
      <c r="G61" s="137" t="s">
        <v>52</v>
      </c>
      <c r="H61" s="138"/>
      <c r="I61" s="138"/>
      <c r="J61" s="140" t="s">
        <v>53</v>
      </c>
      <c r="K61" s="138"/>
      <c r="L61" s="52"/>
      <c r="S61" s="35"/>
      <c r="T61" s="35"/>
      <c r="U61" s="35"/>
      <c r="V61" s="35"/>
      <c r="W61" s="35"/>
      <c r="X61" s="35"/>
      <c r="Y61" s="35"/>
      <c r="Z61" s="35"/>
      <c r="AA61" s="35"/>
      <c r="AB61" s="35"/>
      <c r="AC61" s="35"/>
      <c r="AD61" s="35"/>
      <c r="AE61" s="35"/>
    </row>
    <row r="62" spans="1:31" ht="11.25">
      <c r="B62" s="21"/>
      <c r="L62" s="21"/>
    </row>
    <row r="63" spans="1:31" ht="11.25">
      <c r="B63" s="21"/>
      <c r="L63" s="21"/>
    </row>
    <row r="64" spans="1:31" ht="11.25">
      <c r="B64" s="21"/>
      <c r="L64" s="21"/>
    </row>
    <row r="65" spans="1:31" s="2" customFormat="1" ht="12.75">
      <c r="A65" s="35"/>
      <c r="B65" s="40"/>
      <c r="C65" s="35"/>
      <c r="D65" s="135" t="s">
        <v>54</v>
      </c>
      <c r="E65" s="141"/>
      <c r="F65" s="141"/>
      <c r="G65" s="135" t="s">
        <v>55</v>
      </c>
      <c r="H65" s="141"/>
      <c r="I65" s="141"/>
      <c r="J65" s="141"/>
      <c r="K65" s="141"/>
      <c r="L65" s="52"/>
      <c r="S65" s="35"/>
      <c r="T65" s="35"/>
      <c r="U65" s="35"/>
      <c r="V65" s="35"/>
      <c r="W65" s="35"/>
      <c r="X65" s="35"/>
      <c r="Y65" s="35"/>
      <c r="Z65" s="35"/>
      <c r="AA65" s="35"/>
      <c r="AB65" s="35"/>
      <c r="AC65" s="35"/>
      <c r="AD65" s="35"/>
      <c r="AE65" s="35"/>
    </row>
    <row r="66" spans="1:31" ht="11.25">
      <c r="B66" s="21"/>
      <c r="L66" s="21"/>
    </row>
    <row r="67" spans="1:31" ht="11.25">
      <c r="B67" s="21"/>
      <c r="L67" s="21"/>
    </row>
    <row r="68" spans="1:31" ht="11.25">
      <c r="B68" s="21"/>
      <c r="L68" s="21"/>
    </row>
    <row r="69" spans="1:31" ht="11.25">
      <c r="B69" s="21"/>
      <c r="L69" s="21"/>
    </row>
    <row r="70" spans="1:31" ht="11.25">
      <c r="B70" s="21"/>
      <c r="L70" s="21"/>
    </row>
    <row r="71" spans="1:31" ht="11.25">
      <c r="B71" s="21"/>
      <c r="L71" s="21"/>
    </row>
    <row r="72" spans="1:31" ht="11.25">
      <c r="B72" s="21"/>
      <c r="L72" s="21"/>
    </row>
    <row r="73" spans="1:31" ht="11.25">
      <c r="B73" s="21"/>
      <c r="L73" s="21"/>
    </row>
    <row r="74" spans="1:31" ht="11.25">
      <c r="B74" s="21"/>
      <c r="L74" s="21"/>
    </row>
    <row r="75" spans="1:31" ht="11.25">
      <c r="B75" s="21"/>
      <c r="L75" s="21"/>
    </row>
    <row r="76" spans="1:31" s="2" customFormat="1" ht="12.75">
      <c r="A76" s="35"/>
      <c r="B76" s="40"/>
      <c r="C76" s="35"/>
      <c r="D76" s="137" t="s">
        <v>52</v>
      </c>
      <c r="E76" s="138"/>
      <c r="F76" s="139" t="s">
        <v>53</v>
      </c>
      <c r="G76" s="137" t="s">
        <v>52</v>
      </c>
      <c r="H76" s="138"/>
      <c r="I76" s="138"/>
      <c r="J76" s="140" t="s">
        <v>53</v>
      </c>
      <c r="K76" s="138"/>
      <c r="L76" s="52"/>
      <c r="S76" s="35"/>
      <c r="T76" s="35"/>
      <c r="U76" s="35"/>
      <c r="V76" s="35"/>
      <c r="W76" s="35"/>
      <c r="X76" s="35"/>
      <c r="Y76" s="35"/>
      <c r="Z76" s="35"/>
      <c r="AA76" s="35"/>
      <c r="AB76" s="35"/>
      <c r="AC76" s="35"/>
      <c r="AD76" s="35"/>
      <c r="AE76" s="35"/>
    </row>
    <row r="77" spans="1:31" s="2" customFormat="1" ht="14.45" customHeight="1">
      <c r="A77" s="35"/>
      <c r="B77" s="142"/>
      <c r="C77" s="143"/>
      <c r="D77" s="143"/>
      <c r="E77" s="143"/>
      <c r="F77" s="143"/>
      <c r="G77" s="143"/>
      <c r="H77" s="143"/>
      <c r="I77" s="143"/>
      <c r="J77" s="143"/>
      <c r="K77" s="143"/>
      <c r="L77" s="52"/>
      <c r="S77" s="35"/>
      <c r="T77" s="35"/>
      <c r="U77" s="35"/>
      <c r="V77" s="35"/>
      <c r="W77" s="35"/>
      <c r="X77" s="35"/>
      <c r="Y77" s="35"/>
      <c r="Z77" s="35"/>
      <c r="AA77" s="35"/>
      <c r="AB77" s="35"/>
      <c r="AC77" s="35"/>
      <c r="AD77" s="35"/>
      <c r="AE77" s="35"/>
    </row>
    <row r="81" spans="1:47" s="2" customFormat="1" ht="6.95" customHeight="1">
      <c r="A81" s="35"/>
      <c r="B81" s="144"/>
      <c r="C81" s="145"/>
      <c r="D81" s="145"/>
      <c r="E81" s="145"/>
      <c r="F81" s="145"/>
      <c r="G81" s="145"/>
      <c r="H81" s="145"/>
      <c r="I81" s="145"/>
      <c r="J81" s="145"/>
      <c r="K81" s="145"/>
      <c r="L81" s="52"/>
      <c r="S81" s="35"/>
      <c r="T81" s="35"/>
      <c r="U81" s="35"/>
      <c r="V81" s="35"/>
      <c r="W81" s="35"/>
      <c r="X81" s="35"/>
      <c r="Y81" s="35"/>
      <c r="Z81" s="35"/>
      <c r="AA81" s="35"/>
      <c r="AB81" s="35"/>
      <c r="AC81" s="35"/>
      <c r="AD81" s="35"/>
      <c r="AE81" s="35"/>
    </row>
    <row r="82" spans="1:47" s="2" customFormat="1" ht="24.95" customHeight="1">
      <c r="A82" s="35"/>
      <c r="B82" s="36"/>
      <c r="C82" s="24" t="s">
        <v>247</v>
      </c>
      <c r="D82" s="37"/>
      <c r="E82" s="37"/>
      <c r="F82" s="37"/>
      <c r="G82" s="37"/>
      <c r="H82" s="37"/>
      <c r="I82" s="37"/>
      <c r="J82" s="37"/>
      <c r="K82" s="37"/>
      <c r="L82" s="52"/>
      <c r="S82" s="35"/>
      <c r="T82" s="35"/>
      <c r="U82" s="35"/>
      <c r="V82" s="35"/>
      <c r="W82" s="35"/>
      <c r="X82" s="35"/>
      <c r="Y82" s="35"/>
      <c r="Z82" s="35"/>
      <c r="AA82" s="35"/>
      <c r="AB82" s="35"/>
      <c r="AC82" s="35"/>
      <c r="AD82" s="35"/>
      <c r="AE82" s="35"/>
    </row>
    <row r="83" spans="1:47" s="2" customFormat="1" ht="6.95" customHeight="1">
      <c r="A83" s="35"/>
      <c r="B83" s="36"/>
      <c r="C83" s="37"/>
      <c r="D83" s="37"/>
      <c r="E83" s="37"/>
      <c r="F83" s="37"/>
      <c r="G83" s="37"/>
      <c r="H83" s="37"/>
      <c r="I83" s="37"/>
      <c r="J83" s="37"/>
      <c r="K83" s="37"/>
      <c r="L83" s="52"/>
      <c r="S83" s="35"/>
      <c r="T83" s="35"/>
      <c r="U83" s="35"/>
      <c r="V83" s="35"/>
      <c r="W83" s="35"/>
      <c r="X83" s="35"/>
      <c r="Y83" s="35"/>
      <c r="Z83" s="35"/>
      <c r="AA83" s="35"/>
      <c r="AB83" s="35"/>
      <c r="AC83" s="35"/>
      <c r="AD83" s="35"/>
      <c r="AE83" s="35"/>
    </row>
    <row r="84" spans="1:47" s="2" customFormat="1" ht="12" customHeight="1">
      <c r="A84" s="35"/>
      <c r="B84" s="36"/>
      <c r="C84" s="30" t="s">
        <v>16</v>
      </c>
      <c r="D84" s="37"/>
      <c r="E84" s="37"/>
      <c r="F84" s="37"/>
      <c r="G84" s="37"/>
      <c r="H84" s="37"/>
      <c r="I84" s="37"/>
      <c r="J84" s="37"/>
      <c r="K84" s="37"/>
      <c r="L84" s="52"/>
      <c r="S84" s="35"/>
      <c r="T84" s="35"/>
      <c r="U84" s="35"/>
      <c r="V84" s="35"/>
      <c r="W84" s="35"/>
      <c r="X84" s="35"/>
      <c r="Y84" s="35"/>
      <c r="Z84" s="35"/>
      <c r="AA84" s="35"/>
      <c r="AB84" s="35"/>
      <c r="AC84" s="35"/>
      <c r="AD84" s="35"/>
      <c r="AE84" s="35"/>
    </row>
    <row r="85" spans="1:47" s="2" customFormat="1" ht="16.5" customHeight="1">
      <c r="A85" s="35"/>
      <c r="B85" s="36"/>
      <c r="C85" s="37"/>
      <c r="D85" s="37"/>
      <c r="E85" s="329" t="str">
        <f>E7</f>
        <v>Domov pro seniory, Nový Bydžov</v>
      </c>
      <c r="F85" s="330"/>
      <c r="G85" s="330"/>
      <c r="H85" s="330"/>
      <c r="I85" s="37"/>
      <c r="J85" s="37"/>
      <c r="K85" s="37"/>
      <c r="L85" s="52"/>
      <c r="S85" s="35"/>
      <c r="T85" s="35"/>
      <c r="U85" s="35"/>
      <c r="V85" s="35"/>
      <c r="W85" s="35"/>
      <c r="X85" s="35"/>
      <c r="Y85" s="35"/>
      <c r="Z85" s="35"/>
      <c r="AA85" s="35"/>
      <c r="AB85" s="35"/>
      <c r="AC85" s="35"/>
      <c r="AD85" s="35"/>
      <c r="AE85" s="35"/>
    </row>
    <row r="86" spans="1:47" s="2" customFormat="1" ht="12" customHeight="1">
      <c r="A86" s="35"/>
      <c r="B86" s="36"/>
      <c r="C86" s="30" t="s">
        <v>179</v>
      </c>
      <c r="D86" s="37"/>
      <c r="E86" s="37"/>
      <c r="F86" s="37"/>
      <c r="G86" s="37"/>
      <c r="H86" s="37"/>
      <c r="I86" s="37"/>
      <c r="J86" s="37"/>
      <c r="K86" s="37"/>
      <c r="L86" s="52"/>
      <c r="S86" s="35"/>
      <c r="T86" s="35"/>
      <c r="U86" s="35"/>
      <c r="V86" s="35"/>
      <c r="W86" s="35"/>
      <c r="X86" s="35"/>
      <c r="Y86" s="35"/>
      <c r="Z86" s="35"/>
      <c r="AA86" s="35"/>
      <c r="AB86" s="35"/>
      <c r="AC86" s="35"/>
      <c r="AD86" s="35"/>
      <c r="AE86" s="35"/>
    </row>
    <row r="87" spans="1:47" s="2" customFormat="1" ht="16.5" customHeight="1">
      <c r="A87" s="35"/>
      <c r="B87" s="36"/>
      <c r="C87" s="37"/>
      <c r="D87" s="37"/>
      <c r="E87" s="284" t="str">
        <f>E9</f>
        <v xml:space="preserve">SO 01.3.2 - Elektroinstalace - EPS - nezpůsobilé náklady </v>
      </c>
      <c r="F87" s="331"/>
      <c r="G87" s="331"/>
      <c r="H87" s="331"/>
      <c r="I87" s="37"/>
      <c r="J87" s="37"/>
      <c r="K87" s="37"/>
      <c r="L87" s="52"/>
      <c r="S87" s="35"/>
      <c r="T87" s="35"/>
      <c r="U87" s="35"/>
      <c r="V87" s="35"/>
      <c r="W87" s="35"/>
      <c r="X87" s="35"/>
      <c r="Y87" s="35"/>
      <c r="Z87" s="35"/>
      <c r="AA87" s="35"/>
      <c r="AB87" s="35"/>
      <c r="AC87" s="35"/>
      <c r="AD87" s="35"/>
      <c r="AE87" s="35"/>
    </row>
    <row r="88" spans="1:47" s="2" customFormat="1" ht="6.95" customHeight="1">
      <c r="A88" s="35"/>
      <c r="B88" s="36"/>
      <c r="C88" s="37"/>
      <c r="D88" s="37"/>
      <c r="E88" s="37"/>
      <c r="F88" s="37"/>
      <c r="G88" s="37"/>
      <c r="H88" s="37"/>
      <c r="I88" s="37"/>
      <c r="J88" s="37"/>
      <c r="K88" s="37"/>
      <c r="L88" s="52"/>
      <c r="S88" s="35"/>
      <c r="T88" s="35"/>
      <c r="U88" s="35"/>
      <c r="V88" s="35"/>
      <c r="W88" s="35"/>
      <c r="X88" s="35"/>
      <c r="Y88" s="35"/>
      <c r="Z88" s="35"/>
      <c r="AA88" s="35"/>
      <c r="AB88" s="35"/>
      <c r="AC88" s="35"/>
      <c r="AD88" s="35"/>
      <c r="AE88" s="35"/>
    </row>
    <row r="89" spans="1:47" s="2" customFormat="1" ht="12" customHeight="1">
      <c r="A89" s="35"/>
      <c r="B89" s="36"/>
      <c r="C89" s="30" t="s">
        <v>20</v>
      </c>
      <c r="D89" s="37"/>
      <c r="E89" s="37"/>
      <c r="F89" s="28" t="str">
        <f>F12</f>
        <v>k.ú. Nový Bydžov, 70 7163</v>
      </c>
      <c r="G89" s="37"/>
      <c r="H89" s="37"/>
      <c r="I89" s="30" t="s">
        <v>22</v>
      </c>
      <c r="J89" s="67" t="str">
        <f>IF(J12="","",J12)</f>
        <v>4. 1. 2023</v>
      </c>
      <c r="K89" s="37"/>
      <c r="L89" s="52"/>
      <c r="S89" s="35"/>
      <c r="T89" s="35"/>
      <c r="U89" s="35"/>
      <c r="V89" s="35"/>
      <c r="W89" s="35"/>
      <c r="X89" s="35"/>
      <c r="Y89" s="35"/>
      <c r="Z89" s="35"/>
      <c r="AA89" s="35"/>
      <c r="AB89" s="35"/>
      <c r="AC89" s="35"/>
      <c r="AD89" s="35"/>
      <c r="AE89" s="35"/>
    </row>
    <row r="90" spans="1:47" s="2" customFormat="1" ht="6.95" customHeight="1">
      <c r="A90" s="35"/>
      <c r="B90" s="36"/>
      <c r="C90" s="37"/>
      <c r="D90" s="37"/>
      <c r="E90" s="37"/>
      <c r="F90" s="37"/>
      <c r="G90" s="37"/>
      <c r="H90" s="37"/>
      <c r="I90" s="37"/>
      <c r="J90" s="37"/>
      <c r="K90" s="37"/>
      <c r="L90" s="52"/>
      <c r="S90" s="35"/>
      <c r="T90" s="35"/>
      <c r="U90" s="35"/>
      <c r="V90" s="35"/>
      <c r="W90" s="35"/>
      <c r="X90" s="35"/>
      <c r="Y90" s="35"/>
      <c r="Z90" s="35"/>
      <c r="AA90" s="35"/>
      <c r="AB90" s="35"/>
      <c r="AC90" s="35"/>
      <c r="AD90" s="35"/>
      <c r="AE90" s="35"/>
    </row>
    <row r="91" spans="1:47" s="2" customFormat="1" ht="40.15" customHeight="1">
      <c r="A91" s="35"/>
      <c r="B91" s="36"/>
      <c r="C91" s="30" t="s">
        <v>24</v>
      </c>
      <c r="D91" s="37"/>
      <c r="E91" s="37"/>
      <c r="F91" s="28" t="str">
        <f>E15</f>
        <v>Město Nový Bydžov, Masarykovo nám. 1, 504 01</v>
      </c>
      <c r="G91" s="37"/>
      <c r="H91" s="37"/>
      <c r="I91" s="30" t="s">
        <v>30</v>
      </c>
      <c r="J91" s="33" t="str">
        <f>E21</f>
        <v>Architektura s.r.o., Vilkova 1142/15, Praha 4-Krč</v>
      </c>
      <c r="K91" s="37"/>
      <c r="L91" s="52"/>
      <c r="S91" s="35"/>
      <c r="T91" s="35"/>
      <c r="U91" s="35"/>
      <c r="V91" s="35"/>
      <c r="W91" s="35"/>
      <c r="X91" s="35"/>
      <c r="Y91" s="35"/>
      <c r="Z91" s="35"/>
      <c r="AA91" s="35"/>
      <c r="AB91" s="35"/>
      <c r="AC91" s="35"/>
      <c r="AD91" s="35"/>
      <c r="AE91" s="35"/>
    </row>
    <row r="92" spans="1:47" s="2" customFormat="1" ht="40.15" customHeight="1">
      <c r="A92" s="35"/>
      <c r="B92" s="36"/>
      <c r="C92" s="30" t="s">
        <v>28</v>
      </c>
      <c r="D92" s="37"/>
      <c r="E92" s="37"/>
      <c r="F92" s="28" t="str">
        <f>IF(E18="","",E18)</f>
        <v>Vyplň údaj</v>
      </c>
      <c r="G92" s="37"/>
      <c r="H92" s="37"/>
      <c r="I92" s="30" t="s">
        <v>33</v>
      </c>
      <c r="J92" s="33" t="str">
        <f>E24</f>
        <v>Projecticon s.r.o., A. Kopeckého 151, Nový Hrádek</v>
      </c>
      <c r="K92" s="37"/>
      <c r="L92" s="52"/>
      <c r="S92" s="35"/>
      <c r="T92" s="35"/>
      <c r="U92" s="35"/>
      <c r="V92" s="35"/>
      <c r="W92" s="35"/>
      <c r="X92" s="35"/>
      <c r="Y92" s="35"/>
      <c r="Z92" s="35"/>
      <c r="AA92" s="35"/>
      <c r="AB92" s="35"/>
      <c r="AC92" s="35"/>
      <c r="AD92" s="35"/>
      <c r="AE92" s="35"/>
    </row>
    <row r="93" spans="1:47" s="2" customFormat="1" ht="10.35" customHeight="1">
      <c r="A93" s="35"/>
      <c r="B93" s="36"/>
      <c r="C93" s="37"/>
      <c r="D93" s="37"/>
      <c r="E93" s="37"/>
      <c r="F93" s="37"/>
      <c r="G93" s="37"/>
      <c r="H93" s="37"/>
      <c r="I93" s="37"/>
      <c r="J93" s="37"/>
      <c r="K93" s="37"/>
      <c r="L93" s="52"/>
      <c r="S93" s="35"/>
      <c r="T93" s="35"/>
      <c r="U93" s="35"/>
      <c r="V93" s="35"/>
      <c r="W93" s="35"/>
      <c r="X93" s="35"/>
      <c r="Y93" s="35"/>
      <c r="Z93" s="35"/>
      <c r="AA93" s="35"/>
      <c r="AB93" s="35"/>
      <c r="AC93" s="35"/>
      <c r="AD93" s="35"/>
      <c r="AE93" s="35"/>
    </row>
    <row r="94" spans="1:47" s="2" customFormat="1" ht="29.25" customHeight="1">
      <c r="A94" s="35"/>
      <c r="B94" s="36"/>
      <c r="C94" s="146" t="s">
        <v>248</v>
      </c>
      <c r="D94" s="147"/>
      <c r="E94" s="147"/>
      <c r="F94" s="147"/>
      <c r="G94" s="147"/>
      <c r="H94" s="147"/>
      <c r="I94" s="147"/>
      <c r="J94" s="148" t="s">
        <v>249</v>
      </c>
      <c r="K94" s="147"/>
      <c r="L94" s="52"/>
      <c r="S94" s="35"/>
      <c r="T94" s="35"/>
      <c r="U94" s="35"/>
      <c r="V94" s="35"/>
      <c r="W94" s="35"/>
      <c r="X94" s="35"/>
      <c r="Y94" s="35"/>
      <c r="Z94" s="35"/>
      <c r="AA94" s="35"/>
      <c r="AB94" s="35"/>
      <c r="AC94" s="35"/>
      <c r="AD94" s="35"/>
      <c r="AE94" s="35"/>
    </row>
    <row r="95" spans="1:47" s="2" customFormat="1" ht="10.35" customHeight="1">
      <c r="A95" s="35"/>
      <c r="B95" s="36"/>
      <c r="C95" s="37"/>
      <c r="D95" s="37"/>
      <c r="E95" s="37"/>
      <c r="F95" s="37"/>
      <c r="G95" s="37"/>
      <c r="H95" s="37"/>
      <c r="I95" s="37"/>
      <c r="J95" s="37"/>
      <c r="K95" s="37"/>
      <c r="L95" s="52"/>
      <c r="S95" s="35"/>
      <c r="T95" s="35"/>
      <c r="U95" s="35"/>
      <c r="V95" s="35"/>
      <c r="W95" s="35"/>
      <c r="X95" s="35"/>
      <c r="Y95" s="35"/>
      <c r="Z95" s="35"/>
      <c r="AA95" s="35"/>
      <c r="AB95" s="35"/>
      <c r="AC95" s="35"/>
      <c r="AD95" s="35"/>
      <c r="AE95" s="35"/>
    </row>
    <row r="96" spans="1:47" s="2" customFormat="1" ht="22.9" customHeight="1">
      <c r="A96" s="35"/>
      <c r="B96" s="36"/>
      <c r="C96" s="149" t="s">
        <v>250</v>
      </c>
      <c r="D96" s="37"/>
      <c r="E96" s="37"/>
      <c r="F96" s="37"/>
      <c r="G96" s="37"/>
      <c r="H96" s="37"/>
      <c r="I96" s="37"/>
      <c r="J96" s="85">
        <f>J117</f>
        <v>0</v>
      </c>
      <c r="K96" s="37"/>
      <c r="L96" s="52"/>
      <c r="S96" s="35"/>
      <c r="T96" s="35"/>
      <c r="U96" s="35"/>
      <c r="V96" s="35"/>
      <c r="W96" s="35"/>
      <c r="X96" s="35"/>
      <c r="Y96" s="35"/>
      <c r="Z96" s="35"/>
      <c r="AA96" s="35"/>
      <c r="AB96" s="35"/>
      <c r="AC96" s="35"/>
      <c r="AD96" s="35"/>
      <c r="AE96" s="35"/>
      <c r="AU96" s="18" t="s">
        <v>251</v>
      </c>
    </row>
    <row r="97" spans="1:31" s="9" customFormat="1" ht="24.95" customHeight="1">
      <c r="B97" s="150"/>
      <c r="C97" s="151"/>
      <c r="D97" s="152" t="s">
        <v>4459</v>
      </c>
      <c r="E97" s="153"/>
      <c r="F97" s="153"/>
      <c r="G97" s="153"/>
      <c r="H97" s="153"/>
      <c r="I97" s="153"/>
      <c r="J97" s="154">
        <f>J118</f>
        <v>0</v>
      </c>
      <c r="K97" s="151"/>
      <c r="L97" s="155"/>
    </row>
    <row r="98" spans="1:31" s="2" customFormat="1" ht="21.75" customHeight="1">
      <c r="A98" s="35"/>
      <c r="B98" s="36"/>
      <c r="C98" s="37"/>
      <c r="D98" s="37"/>
      <c r="E98" s="37"/>
      <c r="F98" s="37"/>
      <c r="G98" s="37"/>
      <c r="H98" s="37"/>
      <c r="I98" s="37"/>
      <c r="J98" s="37"/>
      <c r="K98" s="37"/>
      <c r="L98" s="52"/>
      <c r="S98" s="35"/>
      <c r="T98" s="35"/>
      <c r="U98" s="35"/>
      <c r="V98" s="35"/>
      <c r="W98" s="35"/>
      <c r="X98" s="35"/>
      <c r="Y98" s="35"/>
      <c r="Z98" s="35"/>
      <c r="AA98" s="35"/>
      <c r="AB98" s="35"/>
      <c r="AC98" s="35"/>
      <c r="AD98" s="35"/>
      <c r="AE98" s="35"/>
    </row>
    <row r="99" spans="1:31" s="2" customFormat="1" ht="6.95" customHeight="1">
      <c r="A99" s="35"/>
      <c r="B99" s="55"/>
      <c r="C99" s="56"/>
      <c r="D99" s="56"/>
      <c r="E99" s="56"/>
      <c r="F99" s="56"/>
      <c r="G99" s="56"/>
      <c r="H99" s="56"/>
      <c r="I99" s="56"/>
      <c r="J99" s="56"/>
      <c r="K99" s="56"/>
      <c r="L99" s="52"/>
      <c r="S99" s="35"/>
      <c r="T99" s="35"/>
      <c r="U99" s="35"/>
      <c r="V99" s="35"/>
      <c r="W99" s="35"/>
      <c r="X99" s="35"/>
      <c r="Y99" s="35"/>
      <c r="Z99" s="35"/>
      <c r="AA99" s="35"/>
      <c r="AB99" s="35"/>
      <c r="AC99" s="35"/>
      <c r="AD99" s="35"/>
      <c r="AE99" s="35"/>
    </row>
    <row r="103" spans="1:31" s="2" customFormat="1" ht="6.95" customHeight="1">
      <c r="A103" s="35"/>
      <c r="B103" s="57"/>
      <c r="C103" s="58"/>
      <c r="D103" s="58"/>
      <c r="E103" s="58"/>
      <c r="F103" s="58"/>
      <c r="G103" s="58"/>
      <c r="H103" s="58"/>
      <c r="I103" s="58"/>
      <c r="J103" s="58"/>
      <c r="K103" s="58"/>
      <c r="L103" s="52"/>
      <c r="S103" s="35"/>
      <c r="T103" s="35"/>
      <c r="U103" s="35"/>
      <c r="V103" s="35"/>
      <c r="W103" s="35"/>
      <c r="X103" s="35"/>
      <c r="Y103" s="35"/>
      <c r="Z103" s="35"/>
      <c r="AA103" s="35"/>
      <c r="AB103" s="35"/>
      <c r="AC103" s="35"/>
      <c r="AD103" s="35"/>
      <c r="AE103" s="35"/>
    </row>
    <row r="104" spans="1:31" s="2" customFormat="1" ht="24.95" customHeight="1">
      <c r="A104" s="35"/>
      <c r="B104" s="36"/>
      <c r="C104" s="24" t="s">
        <v>277</v>
      </c>
      <c r="D104" s="37"/>
      <c r="E104" s="37"/>
      <c r="F104" s="37"/>
      <c r="G104" s="37"/>
      <c r="H104" s="37"/>
      <c r="I104" s="37"/>
      <c r="J104" s="37"/>
      <c r="K104" s="37"/>
      <c r="L104" s="52"/>
      <c r="S104" s="35"/>
      <c r="T104" s="35"/>
      <c r="U104" s="35"/>
      <c r="V104" s="35"/>
      <c r="W104" s="35"/>
      <c r="X104" s="35"/>
      <c r="Y104" s="35"/>
      <c r="Z104" s="35"/>
      <c r="AA104" s="35"/>
      <c r="AB104" s="35"/>
      <c r="AC104" s="35"/>
      <c r="AD104" s="35"/>
      <c r="AE104" s="35"/>
    </row>
    <row r="105" spans="1:31" s="2" customFormat="1" ht="6.95" customHeight="1">
      <c r="A105" s="35"/>
      <c r="B105" s="36"/>
      <c r="C105" s="37"/>
      <c r="D105" s="37"/>
      <c r="E105" s="37"/>
      <c r="F105" s="37"/>
      <c r="G105" s="37"/>
      <c r="H105" s="37"/>
      <c r="I105" s="37"/>
      <c r="J105" s="37"/>
      <c r="K105" s="37"/>
      <c r="L105" s="52"/>
      <c r="S105" s="35"/>
      <c r="T105" s="35"/>
      <c r="U105" s="35"/>
      <c r="V105" s="35"/>
      <c r="W105" s="35"/>
      <c r="X105" s="35"/>
      <c r="Y105" s="35"/>
      <c r="Z105" s="35"/>
      <c r="AA105" s="35"/>
      <c r="AB105" s="35"/>
      <c r="AC105" s="35"/>
      <c r="AD105" s="35"/>
      <c r="AE105" s="35"/>
    </row>
    <row r="106" spans="1:31" s="2" customFormat="1" ht="12" customHeight="1">
      <c r="A106" s="35"/>
      <c r="B106" s="36"/>
      <c r="C106" s="30" t="s">
        <v>16</v>
      </c>
      <c r="D106" s="37"/>
      <c r="E106" s="37"/>
      <c r="F106" s="37"/>
      <c r="G106" s="37"/>
      <c r="H106" s="37"/>
      <c r="I106" s="37"/>
      <c r="J106" s="37"/>
      <c r="K106" s="37"/>
      <c r="L106" s="52"/>
      <c r="S106" s="35"/>
      <c r="T106" s="35"/>
      <c r="U106" s="35"/>
      <c r="V106" s="35"/>
      <c r="W106" s="35"/>
      <c r="X106" s="35"/>
      <c r="Y106" s="35"/>
      <c r="Z106" s="35"/>
      <c r="AA106" s="35"/>
      <c r="AB106" s="35"/>
      <c r="AC106" s="35"/>
      <c r="AD106" s="35"/>
      <c r="AE106" s="35"/>
    </row>
    <row r="107" spans="1:31" s="2" customFormat="1" ht="16.5" customHeight="1">
      <c r="A107" s="35"/>
      <c r="B107" s="36"/>
      <c r="C107" s="37"/>
      <c r="D107" s="37"/>
      <c r="E107" s="329" t="str">
        <f>E7</f>
        <v>Domov pro seniory, Nový Bydžov</v>
      </c>
      <c r="F107" s="330"/>
      <c r="G107" s="330"/>
      <c r="H107" s="330"/>
      <c r="I107" s="37"/>
      <c r="J107" s="37"/>
      <c r="K107" s="37"/>
      <c r="L107" s="52"/>
      <c r="S107" s="35"/>
      <c r="T107" s="35"/>
      <c r="U107" s="35"/>
      <c r="V107" s="35"/>
      <c r="W107" s="35"/>
      <c r="X107" s="35"/>
      <c r="Y107" s="35"/>
      <c r="Z107" s="35"/>
      <c r="AA107" s="35"/>
      <c r="AB107" s="35"/>
      <c r="AC107" s="35"/>
      <c r="AD107" s="35"/>
      <c r="AE107" s="35"/>
    </row>
    <row r="108" spans="1:31" s="2" customFormat="1" ht="12" customHeight="1">
      <c r="A108" s="35"/>
      <c r="B108" s="36"/>
      <c r="C108" s="30" t="s">
        <v>179</v>
      </c>
      <c r="D108" s="37"/>
      <c r="E108" s="37"/>
      <c r="F108" s="37"/>
      <c r="G108" s="37"/>
      <c r="H108" s="37"/>
      <c r="I108" s="37"/>
      <c r="J108" s="37"/>
      <c r="K108" s="37"/>
      <c r="L108" s="52"/>
      <c r="S108" s="35"/>
      <c r="T108" s="35"/>
      <c r="U108" s="35"/>
      <c r="V108" s="35"/>
      <c r="W108" s="35"/>
      <c r="X108" s="35"/>
      <c r="Y108" s="35"/>
      <c r="Z108" s="35"/>
      <c r="AA108" s="35"/>
      <c r="AB108" s="35"/>
      <c r="AC108" s="35"/>
      <c r="AD108" s="35"/>
      <c r="AE108" s="35"/>
    </row>
    <row r="109" spans="1:31" s="2" customFormat="1" ht="16.5" customHeight="1">
      <c r="A109" s="35"/>
      <c r="B109" s="36"/>
      <c r="C109" s="37"/>
      <c r="D109" s="37"/>
      <c r="E109" s="284" t="str">
        <f>E9</f>
        <v xml:space="preserve">SO 01.3.2 - Elektroinstalace - EPS - nezpůsobilé náklady </v>
      </c>
      <c r="F109" s="331"/>
      <c r="G109" s="331"/>
      <c r="H109" s="331"/>
      <c r="I109" s="37"/>
      <c r="J109" s="37"/>
      <c r="K109" s="37"/>
      <c r="L109" s="52"/>
      <c r="S109" s="35"/>
      <c r="T109" s="35"/>
      <c r="U109" s="35"/>
      <c r="V109" s="35"/>
      <c r="W109" s="35"/>
      <c r="X109" s="35"/>
      <c r="Y109" s="35"/>
      <c r="Z109" s="35"/>
      <c r="AA109" s="35"/>
      <c r="AB109" s="35"/>
      <c r="AC109" s="35"/>
      <c r="AD109" s="35"/>
      <c r="AE109" s="35"/>
    </row>
    <row r="110" spans="1:31" s="2" customFormat="1" ht="6.95" customHeight="1">
      <c r="A110" s="35"/>
      <c r="B110" s="36"/>
      <c r="C110" s="37"/>
      <c r="D110" s="37"/>
      <c r="E110" s="37"/>
      <c r="F110" s="37"/>
      <c r="G110" s="37"/>
      <c r="H110" s="37"/>
      <c r="I110" s="37"/>
      <c r="J110" s="37"/>
      <c r="K110" s="37"/>
      <c r="L110" s="52"/>
      <c r="S110" s="35"/>
      <c r="T110" s="35"/>
      <c r="U110" s="35"/>
      <c r="V110" s="35"/>
      <c r="W110" s="35"/>
      <c r="X110" s="35"/>
      <c r="Y110" s="35"/>
      <c r="Z110" s="35"/>
      <c r="AA110" s="35"/>
      <c r="AB110" s="35"/>
      <c r="AC110" s="35"/>
      <c r="AD110" s="35"/>
      <c r="AE110" s="35"/>
    </row>
    <row r="111" spans="1:31" s="2" customFormat="1" ht="12" customHeight="1">
      <c r="A111" s="35"/>
      <c r="B111" s="36"/>
      <c r="C111" s="30" t="s">
        <v>20</v>
      </c>
      <c r="D111" s="37"/>
      <c r="E111" s="37"/>
      <c r="F111" s="28" t="str">
        <f>F12</f>
        <v>k.ú. Nový Bydžov, 70 7163</v>
      </c>
      <c r="G111" s="37"/>
      <c r="H111" s="37"/>
      <c r="I111" s="30" t="s">
        <v>22</v>
      </c>
      <c r="J111" s="67" t="str">
        <f>IF(J12="","",J12)</f>
        <v>4. 1. 2023</v>
      </c>
      <c r="K111" s="37"/>
      <c r="L111" s="52"/>
      <c r="S111" s="35"/>
      <c r="T111" s="35"/>
      <c r="U111" s="35"/>
      <c r="V111" s="35"/>
      <c r="W111" s="35"/>
      <c r="X111" s="35"/>
      <c r="Y111" s="35"/>
      <c r="Z111" s="35"/>
      <c r="AA111" s="35"/>
      <c r="AB111" s="35"/>
      <c r="AC111" s="35"/>
      <c r="AD111" s="35"/>
      <c r="AE111" s="35"/>
    </row>
    <row r="112" spans="1:31" s="2" customFormat="1" ht="6.95" customHeight="1">
      <c r="A112" s="35"/>
      <c r="B112" s="36"/>
      <c r="C112" s="37"/>
      <c r="D112" s="37"/>
      <c r="E112" s="37"/>
      <c r="F112" s="37"/>
      <c r="G112" s="37"/>
      <c r="H112" s="37"/>
      <c r="I112" s="37"/>
      <c r="J112" s="37"/>
      <c r="K112" s="37"/>
      <c r="L112" s="52"/>
      <c r="S112" s="35"/>
      <c r="T112" s="35"/>
      <c r="U112" s="35"/>
      <c r="V112" s="35"/>
      <c r="W112" s="35"/>
      <c r="X112" s="35"/>
      <c r="Y112" s="35"/>
      <c r="Z112" s="35"/>
      <c r="AA112" s="35"/>
      <c r="AB112" s="35"/>
      <c r="AC112" s="35"/>
      <c r="AD112" s="35"/>
      <c r="AE112" s="35"/>
    </row>
    <row r="113" spans="1:65" s="2" customFormat="1" ht="40.15" customHeight="1">
      <c r="A113" s="35"/>
      <c r="B113" s="36"/>
      <c r="C113" s="30" t="s">
        <v>24</v>
      </c>
      <c r="D113" s="37"/>
      <c r="E113" s="37"/>
      <c r="F113" s="28" t="str">
        <f>E15</f>
        <v>Město Nový Bydžov, Masarykovo nám. 1, 504 01</v>
      </c>
      <c r="G113" s="37"/>
      <c r="H113" s="37"/>
      <c r="I113" s="30" t="s">
        <v>30</v>
      </c>
      <c r="J113" s="33" t="str">
        <f>E21</f>
        <v>Architektura s.r.o., Vilkova 1142/15, Praha 4-Krč</v>
      </c>
      <c r="K113" s="37"/>
      <c r="L113" s="52"/>
      <c r="S113" s="35"/>
      <c r="T113" s="35"/>
      <c r="U113" s="35"/>
      <c r="V113" s="35"/>
      <c r="W113" s="35"/>
      <c r="X113" s="35"/>
      <c r="Y113" s="35"/>
      <c r="Z113" s="35"/>
      <c r="AA113" s="35"/>
      <c r="AB113" s="35"/>
      <c r="AC113" s="35"/>
      <c r="AD113" s="35"/>
      <c r="AE113" s="35"/>
    </row>
    <row r="114" spans="1:65" s="2" customFormat="1" ht="40.15" customHeight="1">
      <c r="A114" s="35"/>
      <c r="B114" s="36"/>
      <c r="C114" s="30" t="s">
        <v>28</v>
      </c>
      <c r="D114" s="37"/>
      <c r="E114" s="37"/>
      <c r="F114" s="28" t="str">
        <f>IF(E18="","",E18)</f>
        <v>Vyplň údaj</v>
      </c>
      <c r="G114" s="37"/>
      <c r="H114" s="37"/>
      <c r="I114" s="30" t="s">
        <v>33</v>
      </c>
      <c r="J114" s="33" t="str">
        <f>E24</f>
        <v>Projecticon s.r.o., A. Kopeckého 151, Nový Hrádek</v>
      </c>
      <c r="K114" s="37"/>
      <c r="L114" s="52"/>
      <c r="S114" s="35"/>
      <c r="T114" s="35"/>
      <c r="U114" s="35"/>
      <c r="V114" s="35"/>
      <c r="W114" s="35"/>
      <c r="X114" s="35"/>
      <c r="Y114" s="35"/>
      <c r="Z114" s="35"/>
      <c r="AA114" s="35"/>
      <c r="AB114" s="35"/>
      <c r="AC114" s="35"/>
      <c r="AD114" s="35"/>
      <c r="AE114" s="35"/>
    </row>
    <row r="115" spans="1:65" s="2" customFormat="1" ht="10.35" customHeight="1">
      <c r="A115" s="35"/>
      <c r="B115" s="36"/>
      <c r="C115" s="37"/>
      <c r="D115" s="37"/>
      <c r="E115" s="37"/>
      <c r="F115" s="37"/>
      <c r="G115" s="37"/>
      <c r="H115" s="37"/>
      <c r="I115" s="37"/>
      <c r="J115" s="37"/>
      <c r="K115" s="37"/>
      <c r="L115" s="52"/>
      <c r="S115" s="35"/>
      <c r="T115" s="35"/>
      <c r="U115" s="35"/>
      <c r="V115" s="35"/>
      <c r="W115" s="35"/>
      <c r="X115" s="35"/>
      <c r="Y115" s="35"/>
      <c r="Z115" s="35"/>
      <c r="AA115" s="35"/>
      <c r="AB115" s="35"/>
      <c r="AC115" s="35"/>
      <c r="AD115" s="35"/>
      <c r="AE115" s="35"/>
    </row>
    <row r="116" spans="1:65" s="11" customFormat="1" ht="29.25" customHeight="1">
      <c r="A116" s="162"/>
      <c r="B116" s="163"/>
      <c r="C116" s="164" t="s">
        <v>278</v>
      </c>
      <c r="D116" s="165" t="s">
        <v>62</v>
      </c>
      <c r="E116" s="165" t="s">
        <v>58</v>
      </c>
      <c r="F116" s="165" t="s">
        <v>59</v>
      </c>
      <c r="G116" s="165" t="s">
        <v>279</v>
      </c>
      <c r="H116" s="165" t="s">
        <v>280</v>
      </c>
      <c r="I116" s="165" t="s">
        <v>281</v>
      </c>
      <c r="J116" s="165" t="s">
        <v>249</v>
      </c>
      <c r="K116" s="166" t="s">
        <v>282</v>
      </c>
      <c r="L116" s="167"/>
      <c r="M116" s="76" t="s">
        <v>1</v>
      </c>
      <c r="N116" s="77" t="s">
        <v>41</v>
      </c>
      <c r="O116" s="77" t="s">
        <v>283</v>
      </c>
      <c r="P116" s="77" t="s">
        <v>284</v>
      </c>
      <c r="Q116" s="77" t="s">
        <v>285</v>
      </c>
      <c r="R116" s="77" t="s">
        <v>286</v>
      </c>
      <c r="S116" s="77" t="s">
        <v>287</v>
      </c>
      <c r="T116" s="78" t="s">
        <v>288</v>
      </c>
      <c r="U116" s="162"/>
      <c r="V116" s="162"/>
      <c r="W116" s="162"/>
      <c r="X116" s="162"/>
      <c r="Y116" s="162"/>
      <c r="Z116" s="162"/>
      <c r="AA116" s="162"/>
      <c r="AB116" s="162"/>
      <c r="AC116" s="162"/>
      <c r="AD116" s="162"/>
      <c r="AE116" s="162"/>
    </row>
    <row r="117" spans="1:65" s="2" customFormat="1" ht="22.9" customHeight="1">
      <c r="A117" s="35"/>
      <c r="B117" s="36"/>
      <c r="C117" s="83" t="s">
        <v>289</v>
      </c>
      <c r="D117" s="37"/>
      <c r="E117" s="37"/>
      <c r="F117" s="37"/>
      <c r="G117" s="37"/>
      <c r="H117" s="37"/>
      <c r="I117" s="37"/>
      <c r="J117" s="168">
        <f>BK117</f>
        <v>0</v>
      </c>
      <c r="K117" s="37"/>
      <c r="L117" s="40"/>
      <c r="M117" s="79"/>
      <c r="N117" s="169"/>
      <c r="O117" s="80"/>
      <c r="P117" s="170">
        <f>P118</f>
        <v>0</v>
      </c>
      <c r="Q117" s="80"/>
      <c r="R117" s="170">
        <f>R118</f>
        <v>0</v>
      </c>
      <c r="S117" s="80"/>
      <c r="T117" s="171">
        <f>T118</f>
        <v>0</v>
      </c>
      <c r="U117" s="35"/>
      <c r="V117" s="35"/>
      <c r="W117" s="35"/>
      <c r="X117" s="35"/>
      <c r="Y117" s="35"/>
      <c r="Z117" s="35"/>
      <c r="AA117" s="35"/>
      <c r="AB117" s="35"/>
      <c r="AC117" s="35"/>
      <c r="AD117" s="35"/>
      <c r="AE117" s="35"/>
      <c r="AT117" s="18" t="s">
        <v>76</v>
      </c>
      <c r="AU117" s="18" t="s">
        <v>251</v>
      </c>
      <c r="BK117" s="172">
        <f>BK118</f>
        <v>0</v>
      </c>
    </row>
    <row r="118" spans="1:65" s="12" customFormat="1" ht="25.9" customHeight="1">
      <c r="B118" s="173"/>
      <c r="C118" s="174"/>
      <c r="D118" s="175" t="s">
        <v>76</v>
      </c>
      <c r="E118" s="176" t="s">
        <v>3721</v>
      </c>
      <c r="F118" s="176" t="s">
        <v>4460</v>
      </c>
      <c r="G118" s="174"/>
      <c r="H118" s="174"/>
      <c r="I118" s="177"/>
      <c r="J118" s="178">
        <f>BK118</f>
        <v>0</v>
      </c>
      <c r="K118" s="174"/>
      <c r="L118" s="179"/>
      <c r="M118" s="180"/>
      <c r="N118" s="181"/>
      <c r="O118" s="181"/>
      <c r="P118" s="182">
        <f>SUM(P119:P156)</f>
        <v>0</v>
      </c>
      <c r="Q118" s="181"/>
      <c r="R118" s="182">
        <f>SUM(R119:R156)</f>
        <v>0</v>
      </c>
      <c r="S118" s="181"/>
      <c r="T118" s="183">
        <f>SUM(T119:T156)</f>
        <v>0</v>
      </c>
      <c r="AR118" s="184" t="s">
        <v>85</v>
      </c>
      <c r="AT118" s="185" t="s">
        <v>76</v>
      </c>
      <c r="AU118" s="185" t="s">
        <v>77</v>
      </c>
      <c r="AY118" s="184" t="s">
        <v>292</v>
      </c>
      <c r="BK118" s="186">
        <f>SUM(BK119:BK156)</f>
        <v>0</v>
      </c>
    </row>
    <row r="119" spans="1:65" s="2" customFormat="1" ht="16.5" customHeight="1">
      <c r="A119" s="35"/>
      <c r="B119" s="36"/>
      <c r="C119" s="189" t="s">
        <v>85</v>
      </c>
      <c r="D119" s="189" t="s">
        <v>294</v>
      </c>
      <c r="E119" s="190" t="s">
        <v>4461</v>
      </c>
      <c r="F119" s="191" t="s">
        <v>4462</v>
      </c>
      <c r="G119" s="192" t="s">
        <v>3216</v>
      </c>
      <c r="H119" s="193">
        <v>1</v>
      </c>
      <c r="I119" s="194"/>
      <c r="J119" s="195">
        <f t="shared" ref="J119:J156" si="0">ROUND(I119*H119,2)</f>
        <v>0</v>
      </c>
      <c r="K119" s="191" t="s">
        <v>1</v>
      </c>
      <c r="L119" s="40"/>
      <c r="M119" s="196" t="s">
        <v>1</v>
      </c>
      <c r="N119" s="197" t="s">
        <v>43</v>
      </c>
      <c r="O119" s="72"/>
      <c r="P119" s="198">
        <f t="shared" ref="P119:P156" si="1">O119*H119</f>
        <v>0</v>
      </c>
      <c r="Q119" s="198">
        <v>0</v>
      </c>
      <c r="R119" s="198">
        <f t="shared" ref="R119:R156" si="2">Q119*H119</f>
        <v>0</v>
      </c>
      <c r="S119" s="198">
        <v>0</v>
      </c>
      <c r="T119" s="199">
        <f t="shared" ref="T119:T156" si="3">S119*H119</f>
        <v>0</v>
      </c>
      <c r="U119" s="35"/>
      <c r="V119" s="35"/>
      <c r="W119" s="35"/>
      <c r="X119" s="35"/>
      <c r="Y119" s="35"/>
      <c r="Z119" s="35"/>
      <c r="AA119" s="35"/>
      <c r="AB119" s="35"/>
      <c r="AC119" s="35"/>
      <c r="AD119" s="35"/>
      <c r="AE119" s="35"/>
      <c r="AR119" s="200" t="s">
        <v>299</v>
      </c>
      <c r="AT119" s="200" t="s">
        <v>294</v>
      </c>
      <c r="AU119" s="200" t="s">
        <v>85</v>
      </c>
      <c r="AY119" s="18" t="s">
        <v>292</v>
      </c>
      <c r="BE119" s="201">
        <f t="shared" ref="BE119:BE156" si="4">IF(N119="základní",J119,0)</f>
        <v>0</v>
      </c>
      <c r="BF119" s="201">
        <f t="shared" ref="BF119:BF156" si="5">IF(N119="snížená",J119,0)</f>
        <v>0</v>
      </c>
      <c r="BG119" s="201">
        <f t="shared" ref="BG119:BG156" si="6">IF(N119="zákl. přenesená",J119,0)</f>
        <v>0</v>
      </c>
      <c r="BH119" s="201">
        <f t="shared" ref="BH119:BH156" si="7">IF(N119="sníž. přenesená",J119,0)</f>
        <v>0</v>
      </c>
      <c r="BI119" s="201">
        <f t="shared" ref="BI119:BI156" si="8">IF(N119="nulová",J119,0)</f>
        <v>0</v>
      </c>
      <c r="BJ119" s="18" t="s">
        <v>120</v>
      </c>
      <c r="BK119" s="201">
        <f t="shared" ref="BK119:BK156" si="9">ROUND(I119*H119,2)</f>
        <v>0</v>
      </c>
      <c r="BL119" s="18" t="s">
        <v>299</v>
      </c>
      <c r="BM119" s="200" t="s">
        <v>120</v>
      </c>
    </row>
    <row r="120" spans="1:65" s="2" customFormat="1" ht="24.2" customHeight="1">
      <c r="A120" s="35"/>
      <c r="B120" s="36"/>
      <c r="C120" s="189" t="s">
        <v>120</v>
      </c>
      <c r="D120" s="189" t="s">
        <v>294</v>
      </c>
      <c r="E120" s="190" t="s">
        <v>4463</v>
      </c>
      <c r="F120" s="191" t="s">
        <v>4464</v>
      </c>
      <c r="G120" s="192" t="s">
        <v>3216</v>
      </c>
      <c r="H120" s="193">
        <v>1</v>
      </c>
      <c r="I120" s="194"/>
      <c r="J120" s="195">
        <f t="shared" si="0"/>
        <v>0</v>
      </c>
      <c r="K120" s="191" t="s">
        <v>1</v>
      </c>
      <c r="L120" s="40"/>
      <c r="M120" s="196" t="s">
        <v>1</v>
      </c>
      <c r="N120" s="197" t="s">
        <v>43</v>
      </c>
      <c r="O120" s="72"/>
      <c r="P120" s="198">
        <f t="shared" si="1"/>
        <v>0</v>
      </c>
      <c r="Q120" s="198">
        <v>0</v>
      </c>
      <c r="R120" s="198">
        <f t="shared" si="2"/>
        <v>0</v>
      </c>
      <c r="S120" s="198">
        <v>0</v>
      </c>
      <c r="T120" s="199">
        <f t="shared" si="3"/>
        <v>0</v>
      </c>
      <c r="U120" s="35"/>
      <c r="V120" s="35"/>
      <c r="W120" s="35"/>
      <c r="X120" s="35"/>
      <c r="Y120" s="35"/>
      <c r="Z120" s="35"/>
      <c r="AA120" s="35"/>
      <c r="AB120" s="35"/>
      <c r="AC120" s="35"/>
      <c r="AD120" s="35"/>
      <c r="AE120" s="35"/>
      <c r="AR120" s="200" t="s">
        <v>299</v>
      </c>
      <c r="AT120" s="200" t="s">
        <v>294</v>
      </c>
      <c r="AU120" s="200" t="s">
        <v>85</v>
      </c>
      <c r="AY120" s="18" t="s">
        <v>292</v>
      </c>
      <c r="BE120" s="201">
        <f t="shared" si="4"/>
        <v>0</v>
      </c>
      <c r="BF120" s="201">
        <f t="shared" si="5"/>
        <v>0</v>
      </c>
      <c r="BG120" s="201">
        <f t="shared" si="6"/>
        <v>0</v>
      </c>
      <c r="BH120" s="201">
        <f t="shared" si="7"/>
        <v>0</v>
      </c>
      <c r="BI120" s="201">
        <f t="shared" si="8"/>
        <v>0</v>
      </c>
      <c r="BJ120" s="18" t="s">
        <v>120</v>
      </c>
      <c r="BK120" s="201">
        <f t="shared" si="9"/>
        <v>0</v>
      </c>
      <c r="BL120" s="18" t="s">
        <v>299</v>
      </c>
      <c r="BM120" s="200" t="s">
        <v>299</v>
      </c>
    </row>
    <row r="121" spans="1:65" s="2" customFormat="1" ht="24.2" customHeight="1">
      <c r="A121" s="35"/>
      <c r="B121" s="36"/>
      <c r="C121" s="189" t="s">
        <v>317</v>
      </c>
      <c r="D121" s="189" t="s">
        <v>294</v>
      </c>
      <c r="E121" s="190" t="s">
        <v>4465</v>
      </c>
      <c r="F121" s="191" t="s">
        <v>4466</v>
      </c>
      <c r="G121" s="192" t="s">
        <v>3216</v>
      </c>
      <c r="H121" s="193">
        <v>2</v>
      </c>
      <c r="I121" s="194"/>
      <c r="J121" s="195">
        <f t="shared" si="0"/>
        <v>0</v>
      </c>
      <c r="K121" s="191" t="s">
        <v>1</v>
      </c>
      <c r="L121" s="40"/>
      <c r="M121" s="196" t="s">
        <v>1</v>
      </c>
      <c r="N121" s="197" t="s">
        <v>43</v>
      </c>
      <c r="O121" s="72"/>
      <c r="P121" s="198">
        <f t="shared" si="1"/>
        <v>0</v>
      </c>
      <c r="Q121" s="198">
        <v>0</v>
      </c>
      <c r="R121" s="198">
        <f t="shared" si="2"/>
        <v>0</v>
      </c>
      <c r="S121" s="198">
        <v>0</v>
      </c>
      <c r="T121" s="199">
        <f t="shared" si="3"/>
        <v>0</v>
      </c>
      <c r="U121" s="35"/>
      <c r="V121" s="35"/>
      <c r="W121" s="35"/>
      <c r="X121" s="35"/>
      <c r="Y121" s="35"/>
      <c r="Z121" s="35"/>
      <c r="AA121" s="35"/>
      <c r="AB121" s="35"/>
      <c r="AC121" s="35"/>
      <c r="AD121" s="35"/>
      <c r="AE121" s="35"/>
      <c r="AR121" s="200" t="s">
        <v>299</v>
      </c>
      <c r="AT121" s="200" t="s">
        <v>294</v>
      </c>
      <c r="AU121" s="200" t="s">
        <v>85</v>
      </c>
      <c r="AY121" s="18" t="s">
        <v>292</v>
      </c>
      <c r="BE121" s="201">
        <f t="shared" si="4"/>
        <v>0</v>
      </c>
      <c r="BF121" s="201">
        <f t="shared" si="5"/>
        <v>0</v>
      </c>
      <c r="BG121" s="201">
        <f t="shared" si="6"/>
        <v>0</v>
      </c>
      <c r="BH121" s="201">
        <f t="shared" si="7"/>
        <v>0</v>
      </c>
      <c r="BI121" s="201">
        <f t="shared" si="8"/>
        <v>0</v>
      </c>
      <c r="BJ121" s="18" t="s">
        <v>120</v>
      </c>
      <c r="BK121" s="201">
        <f t="shared" si="9"/>
        <v>0</v>
      </c>
      <c r="BL121" s="18" t="s">
        <v>299</v>
      </c>
      <c r="BM121" s="200" t="s">
        <v>346</v>
      </c>
    </row>
    <row r="122" spans="1:65" s="2" customFormat="1" ht="24.2" customHeight="1">
      <c r="A122" s="35"/>
      <c r="B122" s="36"/>
      <c r="C122" s="189" t="s">
        <v>299</v>
      </c>
      <c r="D122" s="189" t="s">
        <v>294</v>
      </c>
      <c r="E122" s="190" t="s">
        <v>4467</v>
      </c>
      <c r="F122" s="191" t="s">
        <v>4468</v>
      </c>
      <c r="G122" s="192" t="s">
        <v>3216</v>
      </c>
      <c r="H122" s="193">
        <v>4</v>
      </c>
      <c r="I122" s="194"/>
      <c r="J122" s="195">
        <f t="shared" si="0"/>
        <v>0</v>
      </c>
      <c r="K122" s="191" t="s">
        <v>1</v>
      </c>
      <c r="L122" s="40"/>
      <c r="M122" s="196" t="s">
        <v>1</v>
      </c>
      <c r="N122" s="197" t="s">
        <v>43</v>
      </c>
      <c r="O122" s="72"/>
      <c r="P122" s="198">
        <f t="shared" si="1"/>
        <v>0</v>
      </c>
      <c r="Q122" s="198">
        <v>0</v>
      </c>
      <c r="R122" s="198">
        <f t="shared" si="2"/>
        <v>0</v>
      </c>
      <c r="S122" s="198">
        <v>0</v>
      </c>
      <c r="T122" s="199">
        <f t="shared" si="3"/>
        <v>0</v>
      </c>
      <c r="U122" s="35"/>
      <c r="V122" s="35"/>
      <c r="W122" s="35"/>
      <c r="X122" s="35"/>
      <c r="Y122" s="35"/>
      <c r="Z122" s="35"/>
      <c r="AA122" s="35"/>
      <c r="AB122" s="35"/>
      <c r="AC122" s="35"/>
      <c r="AD122" s="35"/>
      <c r="AE122" s="35"/>
      <c r="AR122" s="200" t="s">
        <v>299</v>
      </c>
      <c r="AT122" s="200" t="s">
        <v>294</v>
      </c>
      <c r="AU122" s="200" t="s">
        <v>85</v>
      </c>
      <c r="AY122" s="18" t="s">
        <v>292</v>
      </c>
      <c r="BE122" s="201">
        <f t="shared" si="4"/>
        <v>0</v>
      </c>
      <c r="BF122" s="201">
        <f t="shared" si="5"/>
        <v>0</v>
      </c>
      <c r="BG122" s="201">
        <f t="shared" si="6"/>
        <v>0</v>
      </c>
      <c r="BH122" s="201">
        <f t="shared" si="7"/>
        <v>0</v>
      </c>
      <c r="BI122" s="201">
        <f t="shared" si="8"/>
        <v>0</v>
      </c>
      <c r="BJ122" s="18" t="s">
        <v>120</v>
      </c>
      <c r="BK122" s="201">
        <f t="shared" si="9"/>
        <v>0</v>
      </c>
      <c r="BL122" s="18" t="s">
        <v>299</v>
      </c>
      <c r="BM122" s="200" t="s">
        <v>357</v>
      </c>
    </row>
    <row r="123" spans="1:65" s="2" customFormat="1" ht="24.2" customHeight="1">
      <c r="A123" s="35"/>
      <c r="B123" s="36"/>
      <c r="C123" s="189" t="s">
        <v>341</v>
      </c>
      <c r="D123" s="189" t="s">
        <v>294</v>
      </c>
      <c r="E123" s="190" t="s">
        <v>4469</v>
      </c>
      <c r="F123" s="191" t="s">
        <v>4470</v>
      </c>
      <c r="G123" s="192" t="s">
        <v>3216</v>
      </c>
      <c r="H123" s="193">
        <v>6</v>
      </c>
      <c r="I123" s="194"/>
      <c r="J123" s="195">
        <f t="shared" si="0"/>
        <v>0</v>
      </c>
      <c r="K123" s="191" t="s">
        <v>1</v>
      </c>
      <c r="L123" s="40"/>
      <c r="M123" s="196" t="s">
        <v>1</v>
      </c>
      <c r="N123" s="197" t="s">
        <v>43</v>
      </c>
      <c r="O123" s="72"/>
      <c r="P123" s="198">
        <f t="shared" si="1"/>
        <v>0</v>
      </c>
      <c r="Q123" s="198">
        <v>0</v>
      </c>
      <c r="R123" s="198">
        <f t="shared" si="2"/>
        <v>0</v>
      </c>
      <c r="S123" s="198">
        <v>0</v>
      </c>
      <c r="T123" s="199">
        <f t="shared" si="3"/>
        <v>0</v>
      </c>
      <c r="U123" s="35"/>
      <c r="V123" s="35"/>
      <c r="W123" s="35"/>
      <c r="X123" s="35"/>
      <c r="Y123" s="35"/>
      <c r="Z123" s="35"/>
      <c r="AA123" s="35"/>
      <c r="AB123" s="35"/>
      <c r="AC123" s="35"/>
      <c r="AD123" s="35"/>
      <c r="AE123" s="35"/>
      <c r="AR123" s="200" t="s">
        <v>299</v>
      </c>
      <c r="AT123" s="200" t="s">
        <v>294</v>
      </c>
      <c r="AU123" s="200" t="s">
        <v>85</v>
      </c>
      <c r="AY123" s="18" t="s">
        <v>292</v>
      </c>
      <c r="BE123" s="201">
        <f t="shared" si="4"/>
        <v>0</v>
      </c>
      <c r="BF123" s="201">
        <f t="shared" si="5"/>
        <v>0</v>
      </c>
      <c r="BG123" s="201">
        <f t="shared" si="6"/>
        <v>0</v>
      </c>
      <c r="BH123" s="201">
        <f t="shared" si="7"/>
        <v>0</v>
      </c>
      <c r="BI123" s="201">
        <f t="shared" si="8"/>
        <v>0</v>
      </c>
      <c r="BJ123" s="18" t="s">
        <v>120</v>
      </c>
      <c r="BK123" s="201">
        <f t="shared" si="9"/>
        <v>0</v>
      </c>
      <c r="BL123" s="18" t="s">
        <v>299</v>
      </c>
      <c r="BM123" s="200" t="s">
        <v>368</v>
      </c>
    </row>
    <row r="124" spans="1:65" s="2" customFormat="1" ht="24.2" customHeight="1">
      <c r="A124" s="35"/>
      <c r="B124" s="36"/>
      <c r="C124" s="189" t="s">
        <v>346</v>
      </c>
      <c r="D124" s="189" t="s">
        <v>294</v>
      </c>
      <c r="E124" s="190" t="s">
        <v>4471</v>
      </c>
      <c r="F124" s="191" t="s">
        <v>4472</v>
      </c>
      <c r="G124" s="192" t="s">
        <v>3216</v>
      </c>
      <c r="H124" s="193">
        <v>1</v>
      </c>
      <c r="I124" s="194"/>
      <c r="J124" s="195">
        <f t="shared" si="0"/>
        <v>0</v>
      </c>
      <c r="K124" s="191" t="s">
        <v>1</v>
      </c>
      <c r="L124" s="40"/>
      <c r="M124" s="196" t="s">
        <v>1</v>
      </c>
      <c r="N124" s="197" t="s">
        <v>43</v>
      </c>
      <c r="O124" s="72"/>
      <c r="P124" s="198">
        <f t="shared" si="1"/>
        <v>0</v>
      </c>
      <c r="Q124" s="198">
        <v>0</v>
      </c>
      <c r="R124" s="198">
        <f t="shared" si="2"/>
        <v>0</v>
      </c>
      <c r="S124" s="198">
        <v>0</v>
      </c>
      <c r="T124" s="199">
        <f t="shared" si="3"/>
        <v>0</v>
      </c>
      <c r="U124" s="35"/>
      <c r="V124" s="35"/>
      <c r="W124" s="35"/>
      <c r="X124" s="35"/>
      <c r="Y124" s="35"/>
      <c r="Z124" s="35"/>
      <c r="AA124" s="35"/>
      <c r="AB124" s="35"/>
      <c r="AC124" s="35"/>
      <c r="AD124" s="35"/>
      <c r="AE124" s="35"/>
      <c r="AR124" s="200" t="s">
        <v>299</v>
      </c>
      <c r="AT124" s="200" t="s">
        <v>294</v>
      </c>
      <c r="AU124" s="200" t="s">
        <v>85</v>
      </c>
      <c r="AY124" s="18" t="s">
        <v>292</v>
      </c>
      <c r="BE124" s="201">
        <f t="shared" si="4"/>
        <v>0</v>
      </c>
      <c r="BF124" s="201">
        <f t="shared" si="5"/>
        <v>0</v>
      </c>
      <c r="BG124" s="201">
        <f t="shared" si="6"/>
        <v>0</v>
      </c>
      <c r="BH124" s="201">
        <f t="shared" si="7"/>
        <v>0</v>
      </c>
      <c r="BI124" s="201">
        <f t="shared" si="8"/>
        <v>0</v>
      </c>
      <c r="BJ124" s="18" t="s">
        <v>120</v>
      </c>
      <c r="BK124" s="201">
        <f t="shared" si="9"/>
        <v>0</v>
      </c>
      <c r="BL124" s="18" t="s">
        <v>299</v>
      </c>
      <c r="BM124" s="200" t="s">
        <v>399</v>
      </c>
    </row>
    <row r="125" spans="1:65" s="2" customFormat="1" ht="16.5" customHeight="1">
      <c r="A125" s="35"/>
      <c r="B125" s="36"/>
      <c r="C125" s="189" t="s">
        <v>352</v>
      </c>
      <c r="D125" s="189" t="s">
        <v>294</v>
      </c>
      <c r="E125" s="190" t="s">
        <v>4473</v>
      </c>
      <c r="F125" s="191" t="s">
        <v>4474</v>
      </c>
      <c r="G125" s="192" t="s">
        <v>3216</v>
      </c>
      <c r="H125" s="193">
        <v>1</v>
      </c>
      <c r="I125" s="194"/>
      <c r="J125" s="195">
        <f t="shared" si="0"/>
        <v>0</v>
      </c>
      <c r="K125" s="191" t="s">
        <v>1</v>
      </c>
      <c r="L125" s="40"/>
      <c r="M125" s="196" t="s">
        <v>1</v>
      </c>
      <c r="N125" s="197" t="s">
        <v>43</v>
      </c>
      <c r="O125" s="72"/>
      <c r="P125" s="198">
        <f t="shared" si="1"/>
        <v>0</v>
      </c>
      <c r="Q125" s="198">
        <v>0</v>
      </c>
      <c r="R125" s="198">
        <f t="shared" si="2"/>
        <v>0</v>
      </c>
      <c r="S125" s="198">
        <v>0</v>
      </c>
      <c r="T125" s="199">
        <f t="shared" si="3"/>
        <v>0</v>
      </c>
      <c r="U125" s="35"/>
      <c r="V125" s="35"/>
      <c r="W125" s="35"/>
      <c r="X125" s="35"/>
      <c r="Y125" s="35"/>
      <c r="Z125" s="35"/>
      <c r="AA125" s="35"/>
      <c r="AB125" s="35"/>
      <c r="AC125" s="35"/>
      <c r="AD125" s="35"/>
      <c r="AE125" s="35"/>
      <c r="AR125" s="200" t="s">
        <v>299</v>
      </c>
      <c r="AT125" s="200" t="s">
        <v>294</v>
      </c>
      <c r="AU125" s="200" t="s">
        <v>85</v>
      </c>
      <c r="AY125" s="18" t="s">
        <v>292</v>
      </c>
      <c r="BE125" s="201">
        <f t="shared" si="4"/>
        <v>0</v>
      </c>
      <c r="BF125" s="201">
        <f t="shared" si="5"/>
        <v>0</v>
      </c>
      <c r="BG125" s="201">
        <f t="shared" si="6"/>
        <v>0</v>
      </c>
      <c r="BH125" s="201">
        <f t="shared" si="7"/>
        <v>0</v>
      </c>
      <c r="BI125" s="201">
        <f t="shared" si="8"/>
        <v>0</v>
      </c>
      <c r="BJ125" s="18" t="s">
        <v>120</v>
      </c>
      <c r="BK125" s="201">
        <f t="shared" si="9"/>
        <v>0</v>
      </c>
      <c r="BL125" s="18" t="s">
        <v>299</v>
      </c>
      <c r="BM125" s="200" t="s">
        <v>415</v>
      </c>
    </row>
    <row r="126" spans="1:65" s="2" customFormat="1" ht="16.5" customHeight="1">
      <c r="A126" s="35"/>
      <c r="B126" s="36"/>
      <c r="C126" s="189" t="s">
        <v>357</v>
      </c>
      <c r="D126" s="189" t="s">
        <v>294</v>
      </c>
      <c r="E126" s="190" t="s">
        <v>4475</v>
      </c>
      <c r="F126" s="191" t="s">
        <v>4476</v>
      </c>
      <c r="G126" s="192" t="s">
        <v>3216</v>
      </c>
      <c r="H126" s="193">
        <v>1</v>
      </c>
      <c r="I126" s="194"/>
      <c r="J126" s="195">
        <f t="shared" si="0"/>
        <v>0</v>
      </c>
      <c r="K126" s="191" t="s">
        <v>1</v>
      </c>
      <c r="L126" s="40"/>
      <c r="M126" s="196" t="s">
        <v>1</v>
      </c>
      <c r="N126" s="197" t="s">
        <v>43</v>
      </c>
      <c r="O126" s="72"/>
      <c r="P126" s="198">
        <f t="shared" si="1"/>
        <v>0</v>
      </c>
      <c r="Q126" s="198">
        <v>0</v>
      </c>
      <c r="R126" s="198">
        <f t="shared" si="2"/>
        <v>0</v>
      </c>
      <c r="S126" s="198">
        <v>0</v>
      </c>
      <c r="T126" s="199">
        <f t="shared" si="3"/>
        <v>0</v>
      </c>
      <c r="U126" s="35"/>
      <c r="V126" s="35"/>
      <c r="W126" s="35"/>
      <c r="X126" s="35"/>
      <c r="Y126" s="35"/>
      <c r="Z126" s="35"/>
      <c r="AA126" s="35"/>
      <c r="AB126" s="35"/>
      <c r="AC126" s="35"/>
      <c r="AD126" s="35"/>
      <c r="AE126" s="35"/>
      <c r="AR126" s="200" t="s">
        <v>299</v>
      </c>
      <c r="AT126" s="200" t="s">
        <v>294</v>
      </c>
      <c r="AU126" s="200" t="s">
        <v>85</v>
      </c>
      <c r="AY126" s="18" t="s">
        <v>292</v>
      </c>
      <c r="BE126" s="201">
        <f t="shared" si="4"/>
        <v>0</v>
      </c>
      <c r="BF126" s="201">
        <f t="shared" si="5"/>
        <v>0</v>
      </c>
      <c r="BG126" s="201">
        <f t="shared" si="6"/>
        <v>0</v>
      </c>
      <c r="BH126" s="201">
        <f t="shared" si="7"/>
        <v>0</v>
      </c>
      <c r="BI126" s="201">
        <f t="shared" si="8"/>
        <v>0</v>
      </c>
      <c r="BJ126" s="18" t="s">
        <v>120</v>
      </c>
      <c r="BK126" s="201">
        <f t="shared" si="9"/>
        <v>0</v>
      </c>
      <c r="BL126" s="18" t="s">
        <v>299</v>
      </c>
      <c r="BM126" s="200" t="s">
        <v>438</v>
      </c>
    </row>
    <row r="127" spans="1:65" s="2" customFormat="1" ht="16.5" customHeight="1">
      <c r="A127" s="35"/>
      <c r="B127" s="36"/>
      <c r="C127" s="189" t="s">
        <v>362</v>
      </c>
      <c r="D127" s="189" t="s">
        <v>294</v>
      </c>
      <c r="E127" s="190" t="s">
        <v>4477</v>
      </c>
      <c r="F127" s="191" t="s">
        <v>4478</v>
      </c>
      <c r="G127" s="192" t="s">
        <v>3216</v>
      </c>
      <c r="H127" s="193">
        <v>1</v>
      </c>
      <c r="I127" s="194"/>
      <c r="J127" s="195">
        <f t="shared" si="0"/>
        <v>0</v>
      </c>
      <c r="K127" s="191" t="s">
        <v>1</v>
      </c>
      <c r="L127" s="40"/>
      <c r="M127" s="196" t="s">
        <v>1</v>
      </c>
      <c r="N127" s="197" t="s">
        <v>43</v>
      </c>
      <c r="O127" s="72"/>
      <c r="P127" s="198">
        <f t="shared" si="1"/>
        <v>0</v>
      </c>
      <c r="Q127" s="198">
        <v>0</v>
      </c>
      <c r="R127" s="198">
        <f t="shared" si="2"/>
        <v>0</v>
      </c>
      <c r="S127" s="198">
        <v>0</v>
      </c>
      <c r="T127" s="199">
        <f t="shared" si="3"/>
        <v>0</v>
      </c>
      <c r="U127" s="35"/>
      <c r="V127" s="35"/>
      <c r="W127" s="35"/>
      <c r="X127" s="35"/>
      <c r="Y127" s="35"/>
      <c r="Z127" s="35"/>
      <c r="AA127" s="35"/>
      <c r="AB127" s="35"/>
      <c r="AC127" s="35"/>
      <c r="AD127" s="35"/>
      <c r="AE127" s="35"/>
      <c r="AR127" s="200" t="s">
        <v>299</v>
      </c>
      <c r="AT127" s="200" t="s">
        <v>294</v>
      </c>
      <c r="AU127" s="200" t="s">
        <v>85</v>
      </c>
      <c r="AY127" s="18" t="s">
        <v>292</v>
      </c>
      <c r="BE127" s="201">
        <f t="shared" si="4"/>
        <v>0</v>
      </c>
      <c r="BF127" s="201">
        <f t="shared" si="5"/>
        <v>0</v>
      </c>
      <c r="BG127" s="201">
        <f t="shared" si="6"/>
        <v>0</v>
      </c>
      <c r="BH127" s="201">
        <f t="shared" si="7"/>
        <v>0</v>
      </c>
      <c r="BI127" s="201">
        <f t="shared" si="8"/>
        <v>0</v>
      </c>
      <c r="BJ127" s="18" t="s">
        <v>120</v>
      </c>
      <c r="BK127" s="201">
        <f t="shared" si="9"/>
        <v>0</v>
      </c>
      <c r="BL127" s="18" t="s">
        <v>299</v>
      </c>
      <c r="BM127" s="200" t="s">
        <v>449</v>
      </c>
    </row>
    <row r="128" spans="1:65" s="2" customFormat="1" ht="16.5" customHeight="1">
      <c r="A128" s="35"/>
      <c r="B128" s="36"/>
      <c r="C128" s="189" t="s">
        <v>368</v>
      </c>
      <c r="D128" s="189" t="s">
        <v>294</v>
      </c>
      <c r="E128" s="190" t="s">
        <v>4479</v>
      </c>
      <c r="F128" s="191" t="s">
        <v>4480</v>
      </c>
      <c r="G128" s="192" t="s">
        <v>3216</v>
      </c>
      <c r="H128" s="193">
        <v>1</v>
      </c>
      <c r="I128" s="194"/>
      <c r="J128" s="195">
        <f t="shared" si="0"/>
        <v>0</v>
      </c>
      <c r="K128" s="191" t="s">
        <v>1</v>
      </c>
      <c r="L128" s="40"/>
      <c r="M128" s="196" t="s">
        <v>1</v>
      </c>
      <c r="N128" s="197" t="s">
        <v>43</v>
      </c>
      <c r="O128" s="72"/>
      <c r="P128" s="198">
        <f t="shared" si="1"/>
        <v>0</v>
      </c>
      <c r="Q128" s="198">
        <v>0</v>
      </c>
      <c r="R128" s="198">
        <f t="shared" si="2"/>
        <v>0</v>
      </c>
      <c r="S128" s="198">
        <v>0</v>
      </c>
      <c r="T128" s="199">
        <f t="shared" si="3"/>
        <v>0</v>
      </c>
      <c r="U128" s="35"/>
      <c r="V128" s="35"/>
      <c r="W128" s="35"/>
      <c r="X128" s="35"/>
      <c r="Y128" s="35"/>
      <c r="Z128" s="35"/>
      <c r="AA128" s="35"/>
      <c r="AB128" s="35"/>
      <c r="AC128" s="35"/>
      <c r="AD128" s="35"/>
      <c r="AE128" s="35"/>
      <c r="AR128" s="200" t="s">
        <v>299</v>
      </c>
      <c r="AT128" s="200" t="s">
        <v>294</v>
      </c>
      <c r="AU128" s="200" t="s">
        <v>85</v>
      </c>
      <c r="AY128" s="18" t="s">
        <v>292</v>
      </c>
      <c r="BE128" s="201">
        <f t="shared" si="4"/>
        <v>0</v>
      </c>
      <c r="BF128" s="201">
        <f t="shared" si="5"/>
        <v>0</v>
      </c>
      <c r="BG128" s="201">
        <f t="shared" si="6"/>
        <v>0</v>
      </c>
      <c r="BH128" s="201">
        <f t="shared" si="7"/>
        <v>0</v>
      </c>
      <c r="BI128" s="201">
        <f t="shared" si="8"/>
        <v>0</v>
      </c>
      <c r="BJ128" s="18" t="s">
        <v>120</v>
      </c>
      <c r="BK128" s="201">
        <f t="shared" si="9"/>
        <v>0</v>
      </c>
      <c r="BL128" s="18" t="s">
        <v>299</v>
      </c>
      <c r="BM128" s="200" t="s">
        <v>459</v>
      </c>
    </row>
    <row r="129" spans="1:65" s="2" customFormat="1" ht="16.5" customHeight="1">
      <c r="A129" s="35"/>
      <c r="B129" s="36"/>
      <c r="C129" s="189" t="s">
        <v>372</v>
      </c>
      <c r="D129" s="189" t="s">
        <v>294</v>
      </c>
      <c r="E129" s="190" t="s">
        <v>4481</v>
      </c>
      <c r="F129" s="191" t="s">
        <v>4482</v>
      </c>
      <c r="G129" s="192" t="s">
        <v>3216</v>
      </c>
      <c r="H129" s="193">
        <v>1</v>
      </c>
      <c r="I129" s="194"/>
      <c r="J129" s="195">
        <f t="shared" si="0"/>
        <v>0</v>
      </c>
      <c r="K129" s="191" t="s">
        <v>1</v>
      </c>
      <c r="L129" s="40"/>
      <c r="M129" s="196" t="s">
        <v>1</v>
      </c>
      <c r="N129" s="197" t="s">
        <v>43</v>
      </c>
      <c r="O129" s="72"/>
      <c r="P129" s="198">
        <f t="shared" si="1"/>
        <v>0</v>
      </c>
      <c r="Q129" s="198">
        <v>0</v>
      </c>
      <c r="R129" s="198">
        <f t="shared" si="2"/>
        <v>0</v>
      </c>
      <c r="S129" s="198">
        <v>0</v>
      </c>
      <c r="T129" s="199">
        <f t="shared" si="3"/>
        <v>0</v>
      </c>
      <c r="U129" s="35"/>
      <c r="V129" s="35"/>
      <c r="W129" s="35"/>
      <c r="X129" s="35"/>
      <c r="Y129" s="35"/>
      <c r="Z129" s="35"/>
      <c r="AA129" s="35"/>
      <c r="AB129" s="35"/>
      <c r="AC129" s="35"/>
      <c r="AD129" s="35"/>
      <c r="AE129" s="35"/>
      <c r="AR129" s="200" t="s">
        <v>299</v>
      </c>
      <c r="AT129" s="200" t="s">
        <v>294</v>
      </c>
      <c r="AU129" s="200" t="s">
        <v>85</v>
      </c>
      <c r="AY129" s="18" t="s">
        <v>292</v>
      </c>
      <c r="BE129" s="201">
        <f t="shared" si="4"/>
        <v>0</v>
      </c>
      <c r="BF129" s="201">
        <f t="shared" si="5"/>
        <v>0</v>
      </c>
      <c r="BG129" s="201">
        <f t="shared" si="6"/>
        <v>0</v>
      </c>
      <c r="BH129" s="201">
        <f t="shared" si="7"/>
        <v>0</v>
      </c>
      <c r="BI129" s="201">
        <f t="shared" si="8"/>
        <v>0</v>
      </c>
      <c r="BJ129" s="18" t="s">
        <v>120</v>
      </c>
      <c r="BK129" s="201">
        <f t="shared" si="9"/>
        <v>0</v>
      </c>
      <c r="BL129" s="18" t="s">
        <v>299</v>
      </c>
      <c r="BM129" s="200" t="s">
        <v>485</v>
      </c>
    </row>
    <row r="130" spans="1:65" s="2" customFormat="1" ht="16.5" customHeight="1">
      <c r="A130" s="35"/>
      <c r="B130" s="36"/>
      <c r="C130" s="189" t="s">
        <v>399</v>
      </c>
      <c r="D130" s="189" t="s">
        <v>294</v>
      </c>
      <c r="E130" s="190" t="s">
        <v>4483</v>
      </c>
      <c r="F130" s="191" t="s">
        <v>4484</v>
      </c>
      <c r="G130" s="192" t="s">
        <v>3216</v>
      </c>
      <c r="H130" s="193">
        <v>1</v>
      </c>
      <c r="I130" s="194"/>
      <c r="J130" s="195">
        <f t="shared" si="0"/>
        <v>0</v>
      </c>
      <c r="K130" s="191" t="s">
        <v>1</v>
      </c>
      <c r="L130" s="40"/>
      <c r="M130" s="196" t="s">
        <v>1</v>
      </c>
      <c r="N130" s="197" t="s">
        <v>43</v>
      </c>
      <c r="O130" s="72"/>
      <c r="P130" s="198">
        <f t="shared" si="1"/>
        <v>0</v>
      </c>
      <c r="Q130" s="198">
        <v>0</v>
      </c>
      <c r="R130" s="198">
        <f t="shared" si="2"/>
        <v>0</v>
      </c>
      <c r="S130" s="198">
        <v>0</v>
      </c>
      <c r="T130" s="199">
        <f t="shared" si="3"/>
        <v>0</v>
      </c>
      <c r="U130" s="35"/>
      <c r="V130" s="35"/>
      <c r="W130" s="35"/>
      <c r="X130" s="35"/>
      <c r="Y130" s="35"/>
      <c r="Z130" s="35"/>
      <c r="AA130" s="35"/>
      <c r="AB130" s="35"/>
      <c r="AC130" s="35"/>
      <c r="AD130" s="35"/>
      <c r="AE130" s="35"/>
      <c r="AR130" s="200" t="s">
        <v>299</v>
      </c>
      <c r="AT130" s="200" t="s">
        <v>294</v>
      </c>
      <c r="AU130" s="200" t="s">
        <v>85</v>
      </c>
      <c r="AY130" s="18" t="s">
        <v>292</v>
      </c>
      <c r="BE130" s="201">
        <f t="shared" si="4"/>
        <v>0</v>
      </c>
      <c r="BF130" s="201">
        <f t="shared" si="5"/>
        <v>0</v>
      </c>
      <c r="BG130" s="201">
        <f t="shared" si="6"/>
        <v>0</v>
      </c>
      <c r="BH130" s="201">
        <f t="shared" si="7"/>
        <v>0</v>
      </c>
      <c r="BI130" s="201">
        <f t="shared" si="8"/>
        <v>0</v>
      </c>
      <c r="BJ130" s="18" t="s">
        <v>120</v>
      </c>
      <c r="BK130" s="201">
        <f t="shared" si="9"/>
        <v>0</v>
      </c>
      <c r="BL130" s="18" t="s">
        <v>299</v>
      </c>
      <c r="BM130" s="200" t="s">
        <v>494</v>
      </c>
    </row>
    <row r="131" spans="1:65" s="2" customFormat="1" ht="16.5" customHeight="1">
      <c r="A131" s="35"/>
      <c r="B131" s="36"/>
      <c r="C131" s="189" t="s">
        <v>404</v>
      </c>
      <c r="D131" s="189" t="s">
        <v>294</v>
      </c>
      <c r="E131" s="190" t="s">
        <v>4485</v>
      </c>
      <c r="F131" s="191" t="s">
        <v>4486</v>
      </c>
      <c r="G131" s="192" t="s">
        <v>2985</v>
      </c>
      <c r="H131" s="193">
        <v>1</v>
      </c>
      <c r="I131" s="194"/>
      <c r="J131" s="195">
        <f t="shared" si="0"/>
        <v>0</v>
      </c>
      <c r="K131" s="191" t="s">
        <v>1</v>
      </c>
      <c r="L131" s="40"/>
      <c r="M131" s="196" t="s">
        <v>1</v>
      </c>
      <c r="N131" s="197" t="s">
        <v>43</v>
      </c>
      <c r="O131" s="72"/>
      <c r="P131" s="198">
        <f t="shared" si="1"/>
        <v>0</v>
      </c>
      <c r="Q131" s="198">
        <v>0</v>
      </c>
      <c r="R131" s="198">
        <f t="shared" si="2"/>
        <v>0</v>
      </c>
      <c r="S131" s="198">
        <v>0</v>
      </c>
      <c r="T131" s="199">
        <f t="shared" si="3"/>
        <v>0</v>
      </c>
      <c r="U131" s="35"/>
      <c r="V131" s="35"/>
      <c r="W131" s="35"/>
      <c r="X131" s="35"/>
      <c r="Y131" s="35"/>
      <c r="Z131" s="35"/>
      <c r="AA131" s="35"/>
      <c r="AB131" s="35"/>
      <c r="AC131" s="35"/>
      <c r="AD131" s="35"/>
      <c r="AE131" s="35"/>
      <c r="AR131" s="200" t="s">
        <v>299</v>
      </c>
      <c r="AT131" s="200" t="s">
        <v>294</v>
      </c>
      <c r="AU131" s="200" t="s">
        <v>85</v>
      </c>
      <c r="AY131" s="18" t="s">
        <v>292</v>
      </c>
      <c r="BE131" s="201">
        <f t="shared" si="4"/>
        <v>0</v>
      </c>
      <c r="BF131" s="201">
        <f t="shared" si="5"/>
        <v>0</v>
      </c>
      <c r="BG131" s="201">
        <f t="shared" si="6"/>
        <v>0</v>
      </c>
      <c r="BH131" s="201">
        <f t="shared" si="7"/>
        <v>0</v>
      </c>
      <c r="BI131" s="201">
        <f t="shared" si="8"/>
        <v>0</v>
      </c>
      <c r="BJ131" s="18" t="s">
        <v>120</v>
      </c>
      <c r="BK131" s="201">
        <f t="shared" si="9"/>
        <v>0</v>
      </c>
      <c r="BL131" s="18" t="s">
        <v>299</v>
      </c>
      <c r="BM131" s="200" t="s">
        <v>503</v>
      </c>
    </row>
    <row r="132" spans="1:65" s="2" customFormat="1" ht="16.5" customHeight="1">
      <c r="A132" s="35"/>
      <c r="B132" s="36"/>
      <c r="C132" s="189" t="s">
        <v>415</v>
      </c>
      <c r="D132" s="189" t="s">
        <v>294</v>
      </c>
      <c r="E132" s="190" t="s">
        <v>4487</v>
      </c>
      <c r="F132" s="191" t="s">
        <v>4488</v>
      </c>
      <c r="G132" s="192" t="s">
        <v>3216</v>
      </c>
      <c r="H132" s="193">
        <v>280</v>
      </c>
      <c r="I132" s="194"/>
      <c r="J132" s="195">
        <f t="shared" si="0"/>
        <v>0</v>
      </c>
      <c r="K132" s="191" t="s">
        <v>1</v>
      </c>
      <c r="L132" s="40"/>
      <c r="M132" s="196" t="s">
        <v>1</v>
      </c>
      <c r="N132" s="197" t="s">
        <v>43</v>
      </c>
      <c r="O132" s="72"/>
      <c r="P132" s="198">
        <f t="shared" si="1"/>
        <v>0</v>
      </c>
      <c r="Q132" s="198">
        <v>0</v>
      </c>
      <c r="R132" s="198">
        <f t="shared" si="2"/>
        <v>0</v>
      </c>
      <c r="S132" s="198">
        <v>0</v>
      </c>
      <c r="T132" s="199">
        <f t="shared" si="3"/>
        <v>0</v>
      </c>
      <c r="U132" s="35"/>
      <c r="V132" s="35"/>
      <c r="W132" s="35"/>
      <c r="X132" s="35"/>
      <c r="Y132" s="35"/>
      <c r="Z132" s="35"/>
      <c r="AA132" s="35"/>
      <c r="AB132" s="35"/>
      <c r="AC132" s="35"/>
      <c r="AD132" s="35"/>
      <c r="AE132" s="35"/>
      <c r="AR132" s="200" t="s">
        <v>299</v>
      </c>
      <c r="AT132" s="200" t="s">
        <v>294</v>
      </c>
      <c r="AU132" s="200" t="s">
        <v>85</v>
      </c>
      <c r="AY132" s="18" t="s">
        <v>292</v>
      </c>
      <c r="BE132" s="201">
        <f t="shared" si="4"/>
        <v>0</v>
      </c>
      <c r="BF132" s="201">
        <f t="shared" si="5"/>
        <v>0</v>
      </c>
      <c r="BG132" s="201">
        <f t="shared" si="6"/>
        <v>0</v>
      </c>
      <c r="BH132" s="201">
        <f t="shared" si="7"/>
        <v>0</v>
      </c>
      <c r="BI132" s="201">
        <f t="shared" si="8"/>
        <v>0</v>
      </c>
      <c r="BJ132" s="18" t="s">
        <v>120</v>
      </c>
      <c r="BK132" s="201">
        <f t="shared" si="9"/>
        <v>0</v>
      </c>
      <c r="BL132" s="18" t="s">
        <v>299</v>
      </c>
      <c r="BM132" s="200" t="s">
        <v>523</v>
      </c>
    </row>
    <row r="133" spans="1:65" s="2" customFormat="1" ht="16.5" customHeight="1">
      <c r="A133" s="35"/>
      <c r="B133" s="36"/>
      <c r="C133" s="189" t="s">
        <v>8</v>
      </c>
      <c r="D133" s="189" t="s">
        <v>294</v>
      </c>
      <c r="E133" s="190" t="s">
        <v>4489</v>
      </c>
      <c r="F133" s="191" t="s">
        <v>4490</v>
      </c>
      <c r="G133" s="192" t="s">
        <v>3216</v>
      </c>
      <c r="H133" s="193">
        <v>5</v>
      </c>
      <c r="I133" s="194"/>
      <c r="J133" s="195">
        <f t="shared" si="0"/>
        <v>0</v>
      </c>
      <c r="K133" s="191" t="s">
        <v>1</v>
      </c>
      <c r="L133" s="40"/>
      <c r="M133" s="196" t="s">
        <v>1</v>
      </c>
      <c r="N133" s="197" t="s">
        <v>43</v>
      </c>
      <c r="O133" s="72"/>
      <c r="P133" s="198">
        <f t="shared" si="1"/>
        <v>0</v>
      </c>
      <c r="Q133" s="198">
        <v>0</v>
      </c>
      <c r="R133" s="198">
        <f t="shared" si="2"/>
        <v>0</v>
      </c>
      <c r="S133" s="198">
        <v>0</v>
      </c>
      <c r="T133" s="199">
        <f t="shared" si="3"/>
        <v>0</v>
      </c>
      <c r="U133" s="35"/>
      <c r="V133" s="35"/>
      <c r="W133" s="35"/>
      <c r="X133" s="35"/>
      <c r="Y133" s="35"/>
      <c r="Z133" s="35"/>
      <c r="AA133" s="35"/>
      <c r="AB133" s="35"/>
      <c r="AC133" s="35"/>
      <c r="AD133" s="35"/>
      <c r="AE133" s="35"/>
      <c r="AR133" s="200" t="s">
        <v>299</v>
      </c>
      <c r="AT133" s="200" t="s">
        <v>294</v>
      </c>
      <c r="AU133" s="200" t="s">
        <v>85</v>
      </c>
      <c r="AY133" s="18" t="s">
        <v>292</v>
      </c>
      <c r="BE133" s="201">
        <f t="shared" si="4"/>
        <v>0</v>
      </c>
      <c r="BF133" s="201">
        <f t="shared" si="5"/>
        <v>0</v>
      </c>
      <c r="BG133" s="201">
        <f t="shared" si="6"/>
        <v>0</v>
      </c>
      <c r="BH133" s="201">
        <f t="shared" si="7"/>
        <v>0</v>
      </c>
      <c r="BI133" s="201">
        <f t="shared" si="8"/>
        <v>0</v>
      </c>
      <c r="BJ133" s="18" t="s">
        <v>120</v>
      </c>
      <c r="BK133" s="201">
        <f t="shared" si="9"/>
        <v>0</v>
      </c>
      <c r="BL133" s="18" t="s">
        <v>299</v>
      </c>
      <c r="BM133" s="200" t="s">
        <v>554</v>
      </c>
    </row>
    <row r="134" spans="1:65" s="2" customFormat="1" ht="16.5" customHeight="1">
      <c r="A134" s="35"/>
      <c r="B134" s="36"/>
      <c r="C134" s="189" t="s">
        <v>438</v>
      </c>
      <c r="D134" s="189" t="s">
        <v>294</v>
      </c>
      <c r="E134" s="190" t="s">
        <v>4491</v>
      </c>
      <c r="F134" s="191" t="s">
        <v>4492</v>
      </c>
      <c r="G134" s="192" t="s">
        <v>3216</v>
      </c>
      <c r="H134" s="193">
        <v>285</v>
      </c>
      <c r="I134" s="194"/>
      <c r="J134" s="195">
        <f t="shared" si="0"/>
        <v>0</v>
      </c>
      <c r="K134" s="191" t="s">
        <v>1</v>
      </c>
      <c r="L134" s="40"/>
      <c r="M134" s="196" t="s">
        <v>1</v>
      </c>
      <c r="N134" s="197" t="s">
        <v>43</v>
      </c>
      <c r="O134" s="72"/>
      <c r="P134" s="198">
        <f t="shared" si="1"/>
        <v>0</v>
      </c>
      <c r="Q134" s="198">
        <v>0</v>
      </c>
      <c r="R134" s="198">
        <f t="shared" si="2"/>
        <v>0</v>
      </c>
      <c r="S134" s="198">
        <v>0</v>
      </c>
      <c r="T134" s="199">
        <f t="shared" si="3"/>
        <v>0</v>
      </c>
      <c r="U134" s="35"/>
      <c r="V134" s="35"/>
      <c r="W134" s="35"/>
      <c r="X134" s="35"/>
      <c r="Y134" s="35"/>
      <c r="Z134" s="35"/>
      <c r="AA134" s="35"/>
      <c r="AB134" s="35"/>
      <c r="AC134" s="35"/>
      <c r="AD134" s="35"/>
      <c r="AE134" s="35"/>
      <c r="AR134" s="200" t="s">
        <v>299</v>
      </c>
      <c r="AT134" s="200" t="s">
        <v>294</v>
      </c>
      <c r="AU134" s="200" t="s">
        <v>85</v>
      </c>
      <c r="AY134" s="18" t="s">
        <v>292</v>
      </c>
      <c r="BE134" s="201">
        <f t="shared" si="4"/>
        <v>0</v>
      </c>
      <c r="BF134" s="201">
        <f t="shared" si="5"/>
        <v>0</v>
      </c>
      <c r="BG134" s="201">
        <f t="shared" si="6"/>
        <v>0</v>
      </c>
      <c r="BH134" s="201">
        <f t="shared" si="7"/>
        <v>0</v>
      </c>
      <c r="BI134" s="201">
        <f t="shared" si="8"/>
        <v>0</v>
      </c>
      <c r="BJ134" s="18" t="s">
        <v>120</v>
      </c>
      <c r="BK134" s="201">
        <f t="shared" si="9"/>
        <v>0</v>
      </c>
      <c r="BL134" s="18" t="s">
        <v>299</v>
      </c>
      <c r="BM134" s="200" t="s">
        <v>573</v>
      </c>
    </row>
    <row r="135" spans="1:65" s="2" customFormat="1" ht="16.5" customHeight="1">
      <c r="A135" s="35"/>
      <c r="B135" s="36"/>
      <c r="C135" s="189" t="s">
        <v>445</v>
      </c>
      <c r="D135" s="189" t="s">
        <v>294</v>
      </c>
      <c r="E135" s="190" t="s">
        <v>4493</v>
      </c>
      <c r="F135" s="191" t="s">
        <v>4494</v>
      </c>
      <c r="G135" s="192" t="s">
        <v>3216</v>
      </c>
      <c r="H135" s="193">
        <v>20</v>
      </c>
      <c r="I135" s="194"/>
      <c r="J135" s="195">
        <f t="shared" si="0"/>
        <v>0</v>
      </c>
      <c r="K135" s="191" t="s">
        <v>1</v>
      </c>
      <c r="L135" s="40"/>
      <c r="M135" s="196" t="s">
        <v>1</v>
      </c>
      <c r="N135" s="197" t="s">
        <v>43</v>
      </c>
      <c r="O135" s="72"/>
      <c r="P135" s="198">
        <f t="shared" si="1"/>
        <v>0</v>
      </c>
      <c r="Q135" s="198">
        <v>0</v>
      </c>
      <c r="R135" s="198">
        <f t="shared" si="2"/>
        <v>0</v>
      </c>
      <c r="S135" s="198">
        <v>0</v>
      </c>
      <c r="T135" s="199">
        <f t="shared" si="3"/>
        <v>0</v>
      </c>
      <c r="U135" s="35"/>
      <c r="V135" s="35"/>
      <c r="W135" s="35"/>
      <c r="X135" s="35"/>
      <c r="Y135" s="35"/>
      <c r="Z135" s="35"/>
      <c r="AA135" s="35"/>
      <c r="AB135" s="35"/>
      <c r="AC135" s="35"/>
      <c r="AD135" s="35"/>
      <c r="AE135" s="35"/>
      <c r="AR135" s="200" t="s">
        <v>299</v>
      </c>
      <c r="AT135" s="200" t="s">
        <v>294</v>
      </c>
      <c r="AU135" s="200" t="s">
        <v>85</v>
      </c>
      <c r="AY135" s="18" t="s">
        <v>292</v>
      </c>
      <c r="BE135" s="201">
        <f t="shared" si="4"/>
        <v>0</v>
      </c>
      <c r="BF135" s="201">
        <f t="shared" si="5"/>
        <v>0</v>
      </c>
      <c r="BG135" s="201">
        <f t="shared" si="6"/>
        <v>0</v>
      </c>
      <c r="BH135" s="201">
        <f t="shared" si="7"/>
        <v>0</v>
      </c>
      <c r="BI135" s="201">
        <f t="shared" si="8"/>
        <v>0</v>
      </c>
      <c r="BJ135" s="18" t="s">
        <v>120</v>
      </c>
      <c r="BK135" s="201">
        <f t="shared" si="9"/>
        <v>0</v>
      </c>
      <c r="BL135" s="18" t="s">
        <v>299</v>
      </c>
      <c r="BM135" s="200" t="s">
        <v>583</v>
      </c>
    </row>
    <row r="136" spans="1:65" s="2" customFormat="1" ht="16.5" customHeight="1">
      <c r="A136" s="35"/>
      <c r="B136" s="36"/>
      <c r="C136" s="189" t="s">
        <v>449</v>
      </c>
      <c r="D136" s="189" t="s">
        <v>294</v>
      </c>
      <c r="E136" s="190" t="s">
        <v>4495</v>
      </c>
      <c r="F136" s="191" t="s">
        <v>4496</v>
      </c>
      <c r="G136" s="192" t="s">
        <v>3216</v>
      </c>
      <c r="H136" s="193">
        <v>20</v>
      </c>
      <c r="I136" s="194"/>
      <c r="J136" s="195">
        <f t="shared" si="0"/>
        <v>0</v>
      </c>
      <c r="K136" s="191" t="s">
        <v>1</v>
      </c>
      <c r="L136" s="40"/>
      <c r="M136" s="196" t="s">
        <v>1</v>
      </c>
      <c r="N136" s="197" t="s">
        <v>43</v>
      </c>
      <c r="O136" s="72"/>
      <c r="P136" s="198">
        <f t="shared" si="1"/>
        <v>0</v>
      </c>
      <c r="Q136" s="198">
        <v>0</v>
      </c>
      <c r="R136" s="198">
        <f t="shared" si="2"/>
        <v>0</v>
      </c>
      <c r="S136" s="198">
        <v>0</v>
      </c>
      <c r="T136" s="199">
        <f t="shared" si="3"/>
        <v>0</v>
      </c>
      <c r="U136" s="35"/>
      <c r="V136" s="35"/>
      <c r="W136" s="35"/>
      <c r="X136" s="35"/>
      <c r="Y136" s="35"/>
      <c r="Z136" s="35"/>
      <c r="AA136" s="35"/>
      <c r="AB136" s="35"/>
      <c r="AC136" s="35"/>
      <c r="AD136" s="35"/>
      <c r="AE136" s="35"/>
      <c r="AR136" s="200" t="s">
        <v>299</v>
      </c>
      <c r="AT136" s="200" t="s">
        <v>294</v>
      </c>
      <c r="AU136" s="200" t="s">
        <v>85</v>
      </c>
      <c r="AY136" s="18" t="s">
        <v>292</v>
      </c>
      <c r="BE136" s="201">
        <f t="shared" si="4"/>
        <v>0</v>
      </c>
      <c r="BF136" s="201">
        <f t="shared" si="5"/>
        <v>0</v>
      </c>
      <c r="BG136" s="201">
        <f t="shared" si="6"/>
        <v>0</v>
      </c>
      <c r="BH136" s="201">
        <f t="shared" si="7"/>
        <v>0</v>
      </c>
      <c r="BI136" s="201">
        <f t="shared" si="8"/>
        <v>0</v>
      </c>
      <c r="BJ136" s="18" t="s">
        <v>120</v>
      </c>
      <c r="BK136" s="201">
        <f t="shared" si="9"/>
        <v>0</v>
      </c>
      <c r="BL136" s="18" t="s">
        <v>299</v>
      </c>
      <c r="BM136" s="200" t="s">
        <v>591</v>
      </c>
    </row>
    <row r="137" spans="1:65" s="2" customFormat="1" ht="16.5" customHeight="1">
      <c r="A137" s="35"/>
      <c r="B137" s="36"/>
      <c r="C137" s="189" t="s">
        <v>454</v>
      </c>
      <c r="D137" s="189" t="s">
        <v>294</v>
      </c>
      <c r="E137" s="190" t="s">
        <v>59</v>
      </c>
      <c r="F137" s="191" t="s">
        <v>4497</v>
      </c>
      <c r="G137" s="192" t="s">
        <v>3216</v>
      </c>
      <c r="H137" s="193">
        <v>305</v>
      </c>
      <c r="I137" s="194"/>
      <c r="J137" s="195">
        <f t="shared" si="0"/>
        <v>0</v>
      </c>
      <c r="K137" s="191" t="s">
        <v>1</v>
      </c>
      <c r="L137" s="40"/>
      <c r="M137" s="196" t="s">
        <v>1</v>
      </c>
      <c r="N137" s="197" t="s">
        <v>43</v>
      </c>
      <c r="O137" s="72"/>
      <c r="P137" s="198">
        <f t="shared" si="1"/>
        <v>0</v>
      </c>
      <c r="Q137" s="198">
        <v>0</v>
      </c>
      <c r="R137" s="198">
        <f t="shared" si="2"/>
        <v>0</v>
      </c>
      <c r="S137" s="198">
        <v>0</v>
      </c>
      <c r="T137" s="199">
        <f t="shared" si="3"/>
        <v>0</v>
      </c>
      <c r="U137" s="35"/>
      <c r="V137" s="35"/>
      <c r="W137" s="35"/>
      <c r="X137" s="35"/>
      <c r="Y137" s="35"/>
      <c r="Z137" s="35"/>
      <c r="AA137" s="35"/>
      <c r="AB137" s="35"/>
      <c r="AC137" s="35"/>
      <c r="AD137" s="35"/>
      <c r="AE137" s="35"/>
      <c r="AR137" s="200" t="s">
        <v>299</v>
      </c>
      <c r="AT137" s="200" t="s">
        <v>294</v>
      </c>
      <c r="AU137" s="200" t="s">
        <v>85</v>
      </c>
      <c r="AY137" s="18" t="s">
        <v>292</v>
      </c>
      <c r="BE137" s="201">
        <f t="shared" si="4"/>
        <v>0</v>
      </c>
      <c r="BF137" s="201">
        <f t="shared" si="5"/>
        <v>0</v>
      </c>
      <c r="BG137" s="201">
        <f t="shared" si="6"/>
        <v>0</v>
      </c>
      <c r="BH137" s="201">
        <f t="shared" si="7"/>
        <v>0</v>
      </c>
      <c r="BI137" s="201">
        <f t="shared" si="8"/>
        <v>0</v>
      </c>
      <c r="BJ137" s="18" t="s">
        <v>120</v>
      </c>
      <c r="BK137" s="201">
        <f t="shared" si="9"/>
        <v>0</v>
      </c>
      <c r="BL137" s="18" t="s">
        <v>299</v>
      </c>
      <c r="BM137" s="200" t="s">
        <v>599</v>
      </c>
    </row>
    <row r="138" spans="1:65" s="2" customFormat="1" ht="16.5" customHeight="1">
      <c r="A138" s="35"/>
      <c r="B138" s="36"/>
      <c r="C138" s="189" t="s">
        <v>459</v>
      </c>
      <c r="D138" s="189" t="s">
        <v>294</v>
      </c>
      <c r="E138" s="190" t="s">
        <v>4498</v>
      </c>
      <c r="F138" s="191" t="s">
        <v>4499</v>
      </c>
      <c r="G138" s="192" t="s">
        <v>3216</v>
      </c>
      <c r="H138" s="193">
        <v>2</v>
      </c>
      <c r="I138" s="194"/>
      <c r="J138" s="195">
        <f t="shared" si="0"/>
        <v>0</v>
      </c>
      <c r="K138" s="191" t="s">
        <v>1</v>
      </c>
      <c r="L138" s="40"/>
      <c r="M138" s="196" t="s">
        <v>1</v>
      </c>
      <c r="N138" s="197" t="s">
        <v>43</v>
      </c>
      <c r="O138" s="72"/>
      <c r="P138" s="198">
        <f t="shared" si="1"/>
        <v>0</v>
      </c>
      <c r="Q138" s="198">
        <v>0</v>
      </c>
      <c r="R138" s="198">
        <f t="shared" si="2"/>
        <v>0</v>
      </c>
      <c r="S138" s="198">
        <v>0</v>
      </c>
      <c r="T138" s="199">
        <f t="shared" si="3"/>
        <v>0</v>
      </c>
      <c r="U138" s="35"/>
      <c r="V138" s="35"/>
      <c r="W138" s="35"/>
      <c r="X138" s="35"/>
      <c r="Y138" s="35"/>
      <c r="Z138" s="35"/>
      <c r="AA138" s="35"/>
      <c r="AB138" s="35"/>
      <c r="AC138" s="35"/>
      <c r="AD138" s="35"/>
      <c r="AE138" s="35"/>
      <c r="AR138" s="200" t="s">
        <v>299</v>
      </c>
      <c r="AT138" s="200" t="s">
        <v>294</v>
      </c>
      <c r="AU138" s="200" t="s">
        <v>85</v>
      </c>
      <c r="AY138" s="18" t="s">
        <v>292</v>
      </c>
      <c r="BE138" s="201">
        <f t="shared" si="4"/>
        <v>0</v>
      </c>
      <c r="BF138" s="201">
        <f t="shared" si="5"/>
        <v>0</v>
      </c>
      <c r="BG138" s="201">
        <f t="shared" si="6"/>
        <v>0</v>
      </c>
      <c r="BH138" s="201">
        <f t="shared" si="7"/>
        <v>0</v>
      </c>
      <c r="BI138" s="201">
        <f t="shared" si="8"/>
        <v>0</v>
      </c>
      <c r="BJ138" s="18" t="s">
        <v>120</v>
      </c>
      <c r="BK138" s="201">
        <f t="shared" si="9"/>
        <v>0</v>
      </c>
      <c r="BL138" s="18" t="s">
        <v>299</v>
      </c>
      <c r="BM138" s="200" t="s">
        <v>607</v>
      </c>
    </row>
    <row r="139" spans="1:65" s="2" customFormat="1" ht="16.5" customHeight="1">
      <c r="A139" s="35"/>
      <c r="B139" s="36"/>
      <c r="C139" s="189" t="s">
        <v>7</v>
      </c>
      <c r="D139" s="189" t="s">
        <v>294</v>
      </c>
      <c r="E139" s="190" t="s">
        <v>4500</v>
      </c>
      <c r="F139" s="191" t="s">
        <v>4501</v>
      </c>
      <c r="G139" s="192" t="s">
        <v>3216</v>
      </c>
      <c r="H139" s="193">
        <v>2</v>
      </c>
      <c r="I139" s="194"/>
      <c r="J139" s="195">
        <f t="shared" si="0"/>
        <v>0</v>
      </c>
      <c r="K139" s="191" t="s">
        <v>1</v>
      </c>
      <c r="L139" s="40"/>
      <c r="M139" s="196" t="s">
        <v>1</v>
      </c>
      <c r="N139" s="197" t="s">
        <v>43</v>
      </c>
      <c r="O139" s="72"/>
      <c r="P139" s="198">
        <f t="shared" si="1"/>
        <v>0</v>
      </c>
      <c r="Q139" s="198">
        <v>0</v>
      </c>
      <c r="R139" s="198">
        <f t="shared" si="2"/>
        <v>0</v>
      </c>
      <c r="S139" s="198">
        <v>0</v>
      </c>
      <c r="T139" s="199">
        <f t="shared" si="3"/>
        <v>0</v>
      </c>
      <c r="U139" s="35"/>
      <c r="V139" s="35"/>
      <c r="W139" s="35"/>
      <c r="X139" s="35"/>
      <c r="Y139" s="35"/>
      <c r="Z139" s="35"/>
      <c r="AA139" s="35"/>
      <c r="AB139" s="35"/>
      <c r="AC139" s="35"/>
      <c r="AD139" s="35"/>
      <c r="AE139" s="35"/>
      <c r="AR139" s="200" t="s">
        <v>299</v>
      </c>
      <c r="AT139" s="200" t="s">
        <v>294</v>
      </c>
      <c r="AU139" s="200" t="s">
        <v>85</v>
      </c>
      <c r="AY139" s="18" t="s">
        <v>292</v>
      </c>
      <c r="BE139" s="201">
        <f t="shared" si="4"/>
        <v>0</v>
      </c>
      <c r="BF139" s="201">
        <f t="shared" si="5"/>
        <v>0</v>
      </c>
      <c r="BG139" s="201">
        <f t="shared" si="6"/>
        <v>0</v>
      </c>
      <c r="BH139" s="201">
        <f t="shared" si="7"/>
        <v>0</v>
      </c>
      <c r="BI139" s="201">
        <f t="shared" si="8"/>
        <v>0</v>
      </c>
      <c r="BJ139" s="18" t="s">
        <v>120</v>
      </c>
      <c r="BK139" s="201">
        <f t="shared" si="9"/>
        <v>0</v>
      </c>
      <c r="BL139" s="18" t="s">
        <v>299</v>
      </c>
      <c r="BM139" s="200" t="s">
        <v>615</v>
      </c>
    </row>
    <row r="140" spans="1:65" s="2" customFormat="1" ht="16.5" customHeight="1">
      <c r="A140" s="35"/>
      <c r="B140" s="36"/>
      <c r="C140" s="189" t="s">
        <v>485</v>
      </c>
      <c r="D140" s="189" t="s">
        <v>294</v>
      </c>
      <c r="E140" s="190" t="s">
        <v>4502</v>
      </c>
      <c r="F140" s="191" t="s">
        <v>4503</v>
      </c>
      <c r="G140" s="192" t="s">
        <v>3216</v>
      </c>
      <c r="H140" s="193">
        <v>4</v>
      </c>
      <c r="I140" s="194"/>
      <c r="J140" s="195">
        <f t="shared" si="0"/>
        <v>0</v>
      </c>
      <c r="K140" s="191" t="s">
        <v>1</v>
      </c>
      <c r="L140" s="40"/>
      <c r="M140" s="196" t="s">
        <v>1</v>
      </c>
      <c r="N140" s="197" t="s">
        <v>43</v>
      </c>
      <c r="O140" s="72"/>
      <c r="P140" s="198">
        <f t="shared" si="1"/>
        <v>0</v>
      </c>
      <c r="Q140" s="198">
        <v>0</v>
      </c>
      <c r="R140" s="198">
        <f t="shared" si="2"/>
        <v>0</v>
      </c>
      <c r="S140" s="198">
        <v>0</v>
      </c>
      <c r="T140" s="199">
        <f t="shared" si="3"/>
        <v>0</v>
      </c>
      <c r="U140" s="35"/>
      <c r="V140" s="35"/>
      <c r="W140" s="35"/>
      <c r="X140" s="35"/>
      <c r="Y140" s="35"/>
      <c r="Z140" s="35"/>
      <c r="AA140" s="35"/>
      <c r="AB140" s="35"/>
      <c r="AC140" s="35"/>
      <c r="AD140" s="35"/>
      <c r="AE140" s="35"/>
      <c r="AR140" s="200" t="s">
        <v>299</v>
      </c>
      <c r="AT140" s="200" t="s">
        <v>294</v>
      </c>
      <c r="AU140" s="200" t="s">
        <v>85</v>
      </c>
      <c r="AY140" s="18" t="s">
        <v>292</v>
      </c>
      <c r="BE140" s="201">
        <f t="shared" si="4"/>
        <v>0</v>
      </c>
      <c r="BF140" s="201">
        <f t="shared" si="5"/>
        <v>0</v>
      </c>
      <c r="BG140" s="201">
        <f t="shared" si="6"/>
        <v>0</v>
      </c>
      <c r="BH140" s="201">
        <f t="shared" si="7"/>
        <v>0</v>
      </c>
      <c r="BI140" s="201">
        <f t="shared" si="8"/>
        <v>0</v>
      </c>
      <c r="BJ140" s="18" t="s">
        <v>120</v>
      </c>
      <c r="BK140" s="201">
        <f t="shared" si="9"/>
        <v>0</v>
      </c>
      <c r="BL140" s="18" t="s">
        <v>299</v>
      </c>
      <c r="BM140" s="200" t="s">
        <v>625</v>
      </c>
    </row>
    <row r="141" spans="1:65" s="2" customFormat="1" ht="24.2" customHeight="1">
      <c r="A141" s="35"/>
      <c r="B141" s="36"/>
      <c r="C141" s="189" t="s">
        <v>489</v>
      </c>
      <c r="D141" s="189" t="s">
        <v>294</v>
      </c>
      <c r="E141" s="190" t="s">
        <v>4504</v>
      </c>
      <c r="F141" s="191" t="s">
        <v>4505</v>
      </c>
      <c r="G141" s="192" t="s">
        <v>3216</v>
      </c>
      <c r="H141" s="193">
        <v>40</v>
      </c>
      <c r="I141" s="194"/>
      <c r="J141" s="195">
        <f t="shared" si="0"/>
        <v>0</v>
      </c>
      <c r="K141" s="191" t="s">
        <v>1</v>
      </c>
      <c r="L141" s="40"/>
      <c r="M141" s="196" t="s">
        <v>1</v>
      </c>
      <c r="N141" s="197" t="s">
        <v>43</v>
      </c>
      <c r="O141" s="72"/>
      <c r="P141" s="198">
        <f t="shared" si="1"/>
        <v>0</v>
      </c>
      <c r="Q141" s="198">
        <v>0</v>
      </c>
      <c r="R141" s="198">
        <f t="shared" si="2"/>
        <v>0</v>
      </c>
      <c r="S141" s="198">
        <v>0</v>
      </c>
      <c r="T141" s="199">
        <f t="shared" si="3"/>
        <v>0</v>
      </c>
      <c r="U141" s="35"/>
      <c r="V141" s="35"/>
      <c r="W141" s="35"/>
      <c r="X141" s="35"/>
      <c r="Y141" s="35"/>
      <c r="Z141" s="35"/>
      <c r="AA141" s="35"/>
      <c r="AB141" s="35"/>
      <c r="AC141" s="35"/>
      <c r="AD141" s="35"/>
      <c r="AE141" s="35"/>
      <c r="AR141" s="200" t="s">
        <v>299</v>
      </c>
      <c r="AT141" s="200" t="s">
        <v>294</v>
      </c>
      <c r="AU141" s="200" t="s">
        <v>85</v>
      </c>
      <c r="AY141" s="18" t="s">
        <v>292</v>
      </c>
      <c r="BE141" s="201">
        <f t="shared" si="4"/>
        <v>0</v>
      </c>
      <c r="BF141" s="201">
        <f t="shared" si="5"/>
        <v>0</v>
      </c>
      <c r="BG141" s="201">
        <f t="shared" si="6"/>
        <v>0</v>
      </c>
      <c r="BH141" s="201">
        <f t="shared" si="7"/>
        <v>0</v>
      </c>
      <c r="BI141" s="201">
        <f t="shared" si="8"/>
        <v>0</v>
      </c>
      <c r="BJ141" s="18" t="s">
        <v>120</v>
      </c>
      <c r="BK141" s="201">
        <f t="shared" si="9"/>
        <v>0</v>
      </c>
      <c r="BL141" s="18" t="s">
        <v>299</v>
      </c>
      <c r="BM141" s="200" t="s">
        <v>639</v>
      </c>
    </row>
    <row r="142" spans="1:65" s="2" customFormat="1" ht="24.2" customHeight="1">
      <c r="A142" s="35"/>
      <c r="B142" s="36"/>
      <c r="C142" s="189" t="s">
        <v>494</v>
      </c>
      <c r="D142" s="189" t="s">
        <v>294</v>
      </c>
      <c r="E142" s="190" t="s">
        <v>4506</v>
      </c>
      <c r="F142" s="191" t="s">
        <v>4507</v>
      </c>
      <c r="G142" s="192" t="s">
        <v>407</v>
      </c>
      <c r="H142" s="193">
        <v>1000</v>
      </c>
      <c r="I142" s="194"/>
      <c r="J142" s="195">
        <f t="shared" si="0"/>
        <v>0</v>
      </c>
      <c r="K142" s="191" t="s">
        <v>1</v>
      </c>
      <c r="L142" s="40"/>
      <c r="M142" s="196" t="s">
        <v>1</v>
      </c>
      <c r="N142" s="197" t="s">
        <v>43</v>
      </c>
      <c r="O142" s="72"/>
      <c r="P142" s="198">
        <f t="shared" si="1"/>
        <v>0</v>
      </c>
      <c r="Q142" s="198">
        <v>0</v>
      </c>
      <c r="R142" s="198">
        <f t="shared" si="2"/>
        <v>0</v>
      </c>
      <c r="S142" s="198">
        <v>0</v>
      </c>
      <c r="T142" s="199">
        <f t="shared" si="3"/>
        <v>0</v>
      </c>
      <c r="U142" s="35"/>
      <c r="V142" s="35"/>
      <c r="W142" s="35"/>
      <c r="X142" s="35"/>
      <c r="Y142" s="35"/>
      <c r="Z142" s="35"/>
      <c r="AA142" s="35"/>
      <c r="AB142" s="35"/>
      <c r="AC142" s="35"/>
      <c r="AD142" s="35"/>
      <c r="AE142" s="35"/>
      <c r="AR142" s="200" t="s">
        <v>299</v>
      </c>
      <c r="AT142" s="200" t="s">
        <v>294</v>
      </c>
      <c r="AU142" s="200" t="s">
        <v>85</v>
      </c>
      <c r="AY142" s="18" t="s">
        <v>292</v>
      </c>
      <c r="BE142" s="201">
        <f t="shared" si="4"/>
        <v>0</v>
      </c>
      <c r="BF142" s="201">
        <f t="shared" si="5"/>
        <v>0</v>
      </c>
      <c r="BG142" s="201">
        <f t="shared" si="6"/>
        <v>0</v>
      </c>
      <c r="BH142" s="201">
        <f t="shared" si="7"/>
        <v>0</v>
      </c>
      <c r="BI142" s="201">
        <f t="shared" si="8"/>
        <v>0</v>
      </c>
      <c r="BJ142" s="18" t="s">
        <v>120</v>
      </c>
      <c r="BK142" s="201">
        <f t="shared" si="9"/>
        <v>0</v>
      </c>
      <c r="BL142" s="18" t="s">
        <v>299</v>
      </c>
      <c r="BM142" s="200" t="s">
        <v>670</v>
      </c>
    </row>
    <row r="143" spans="1:65" s="2" customFormat="1" ht="21.75" customHeight="1">
      <c r="A143" s="35"/>
      <c r="B143" s="36"/>
      <c r="C143" s="189" t="s">
        <v>498</v>
      </c>
      <c r="D143" s="189" t="s">
        <v>294</v>
      </c>
      <c r="E143" s="190" t="s">
        <v>4508</v>
      </c>
      <c r="F143" s="191" t="s">
        <v>4509</v>
      </c>
      <c r="G143" s="192" t="s">
        <v>407</v>
      </c>
      <c r="H143" s="193">
        <v>1500</v>
      </c>
      <c r="I143" s="194"/>
      <c r="J143" s="195">
        <f t="shared" si="0"/>
        <v>0</v>
      </c>
      <c r="K143" s="191" t="s">
        <v>1</v>
      </c>
      <c r="L143" s="40"/>
      <c r="M143" s="196" t="s">
        <v>1</v>
      </c>
      <c r="N143" s="197" t="s">
        <v>43</v>
      </c>
      <c r="O143" s="72"/>
      <c r="P143" s="198">
        <f t="shared" si="1"/>
        <v>0</v>
      </c>
      <c r="Q143" s="198">
        <v>0</v>
      </c>
      <c r="R143" s="198">
        <f t="shared" si="2"/>
        <v>0</v>
      </c>
      <c r="S143" s="198">
        <v>0</v>
      </c>
      <c r="T143" s="199">
        <f t="shared" si="3"/>
        <v>0</v>
      </c>
      <c r="U143" s="35"/>
      <c r="V143" s="35"/>
      <c r="W143" s="35"/>
      <c r="X143" s="35"/>
      <c r="Y143" s="35"/>
      <c r="Z143" s="35"/>
      <c r="AA143" s="35"/>
      <c r="AB143" s="35"/>
      <c r="AC143" s="35"/>
      <c r="AD143" s="35"/>
      <c r="AE143" s="35"/>
      <c r="AR143" s="200" t="s">
        <v>299</v>
      </c>
      <c r="AT143" s="200" t="s">
        <v>294</v>
      </c>
      <c r="AU143" s="200" t="s">
        <v>85</v>
      </c>
      <c r="AY143" s="18" t="s">
        <v>292</v>
      </c>
      <c r="BE143" s="201">
        <f t="shared" si="4"/>
        <v>0</v>
      </c>
      <c r="BF143" s="201">
        <f t="shared" si="5"/>
        <v>0</v>
      </c>
      <c r="BG143" s="201">
        <f t="shared" si="6"/>
        <v>0</v>
      </c>
      <c r="BH143" s="201">
        <f t="shared" si="7"/>
        <v>0</v>
      </c>
      <c r="BI143" s="201">
        <f t="shared" si="8"/>
        <v>0</v>
      </c>
      <c r="BJ143" s="18" t="s">
        <v>120</v>
      </c>
      <c r="BK143" s="201">
        <f t="shared" si="9"/>
        <v>0</v>
      </c>
      <c r="BL143" s="18" t="s">
        <v>299</v>
      </c>
      <c r="BM143" s="200" t="s">
        <v>693</v>
      </c>
    </row>
    <row r="144" spans="1:65" s="2" customFormat="1" ht="16.5" customHeight="1">
      <c r="A144" s="35"/>
      <c r="B144" s="36"/>
      <c r="C144" s="189" t="s">
        <v>503</v>
      </c>
      <c r="D144" s="189" t="s">
        <v>294</v>
      </c>
      <c r="E144" s="190" t="s">
        <v>4510</v>
      </c>
      <c r="F144" s="191" t="s">
        <v>4511</v>
      </c>
      <c r="G144" s="192" t="s">
        <v>407</v>
      </c>
      <c r="H144" s="193">
        <v>1500</v>
      </c>
      <c r="I144" s="194"/>
      <c r="J144" s="195">
        <f t="shared" si="0"/>
        <v>0</v>
      </c>
      <c r="K144" s="191" t="s">
        <v>1</v>
      </c>
      <c r="L144" s="40"/>
      <c r="M144" s="196" t="s">
        <v>1</v>
      </c>
      <c r="N144" s="197" t="s">
        <v>43</v>
      </c>
      <c r="O144" s="72"/>
      <c r="P144" s="198">
        <f t="shared" si="1"/>
        <v>0</v>
      </c>
      <c r="Q144" s="198">
        <v>0</v>
      </c>
      <c r="R144" s="198">
        <f t="shared" si="2"/>
        <v>0</v>
      </c>
      <c r="S144" s="198">
        <v>0</v>
      </c>
      <c r="T144" s="199">
        <f t="shared" si="3"/>
        <v>0</v>
      </c>
      <c r="U144" s="35"/>
      <c r="V144" s="35"/>
      <c r="W144" s="35"/>
      <c r="X144" s="35"/>
      <c r="Y144" s="35"/>
      <c r="Z144" s="35"/>
      <c r="AA144" s="35"/>
      <c r="AB144" s="35"/>
      <c r="AC144" s="35"/>
      <c r="AD144" s="35"/>
      <c r="AE144" s="35"/>
      <c r="AR144" s="200" t="s">
        <v>299</v>
      </c>
      <c r="AT144" s="200" t="s">
        <v>294</v>
      </c>
      <c r="AU144" s="200" t="s">
        <v>85</v>
      </c>
      <c r="AY144" s="18" t="s">
        <v>292</v>
      </c>
      <c r="BE144" s="201">
        <f t="shared" si="4"/>
        <v>0</v>
      </c>
      <c r="BF144" s="201">
        <f t="shared" si="5"/>
        <v>0</v>
      </c>
      <c r="BG144" s="201">
        <f t="shared" si="6"/>
        <v>0</v>
      </c>
      <c r="BH144" s="201">
        <f t="shared" si="7"/>
        <v>0</v>
      </c>
      <c r="BI144" s="201">
        <f t="shared" si="8"/>
        <v>0</v>
      </c>
      <c r="BJ144" s="18" t="s">
        <v>120</v>
      </c>
      <c r="BK144" s="201">
        <f t="shared" si="9"/>
        <v>0</v>
      </c>
      <c r="BL144" s="18" t="s">
        <v>299</v>
      </c>
      <c r="BM144" s="200" t="s">
        <v>708</v>
      </c>
    </row>
    <row r="145" spans="1:65" s="2" customFormat="1" ht="16.5" customHeight="1">
      <c r="A145" s="35"/>
      <c r="B145" s="36"/>
      <c r="C145" s="189" t="s">
        <v>517</v>
      </c>
      <c r="D145" s="189" t="s">
        <v>294</v>
      </c>
      <c r="E145" s="190" t="s">
        <v>4512</v>
      </c>
      <c r="F145" s="191" t="s">
        <v>4513</v>
      </c>
      <c r="G145" s="192" t="s">
        <v>3216</v>
      </c>
      <c r="H145" s="193">
        <v>4500</v>
      </c>
      <c r="I145" s="194"/>
      <c r="J145" s="195">
        <f t="shared" si="0"/>
        <v>0</v>
      </c>
      <c r="K145" s="191" t="s">
        <v>1</v>
      </c>
      <c r="L145" s="40"/>
      <c r="M145" s="196" t="s">
        <v>1</v>
      </c>
      <c r="N145" s="197" t="s">
        <v>43</v>
      </c>
      <c r="O145" s="72"/>
      <c r="P145" s="198">
        <f t="shared" si="1"/>
        <v>0</v>
      </c>
      <c r="Q145" s="198">
        <v>0</v>
      </c>
      <c r="R145" s="198">
        <f t="shared" si="2"/>
        <v>0</v>
      </c>
      <c r="S145" s="198">
        <v>0</v>
      </c>
      <c r="T145" s="199">
        <f t="shared" si="3"/>
        <v>0</v>
      </c>
      <c r="U145" s="35"/>
      <c r="V145" s="35"/>
      <c r="W145" s="35"/>
      <c r="X145" s="35"/>
      <c r="Y145" s="35"/>
      <c r="Z145" s="35"/>
      <c r="AA145" s="35"/>
      <c r="AB145" s="35"/>
      <c r="AC145" s="35"/>
      <c r="AD145" s="35"/>
      <c r="AE145" s="35"/>
      <c r="AR145" s="200" t="s">
        <v>299</v>
      </c>
      <c r="AT145" s="200" t="s">
        <v>294</v>
      </c>
      <c r="AU145" s="200" t="s">
        <v>85</v>
      </c>
      <c r="AY145" s="18" t="s">
        <v>292</v>
      </c>
      <c r="BE145" s="201">
        <f t="shared" si="4"/>
        <v>0</v>
      </c>
      <c r="BF145" s="201">
        <f t="shared" si="5"/>
        <v>0</v>
      </c>
      <c r="BG145" s="201">
        <f t="shared" si="6"/>
        <v>0</v>
      </c>
      <c r="BH145" s="201">
        <f t="shared" si="7"/>
        <v>0</v>
      </c>
      <c r="BI145" s="201">
        <f t="shared" si="8"/>
        <v>0</v>
      </c>
      <c r="BJ145" s="18" t="s">
        <v>120</v>
      </c>
      <c r="BK145" s="201">
        <f t="shared" si="9"/>
        <v>0</v>
      </c>
      <c r="BL145" s="18" t="s">
        <v>299</v>
      </c>
      <c r="BM145" s="200" t="s">
        <v>731</v>
      </c>
    </row>
    <row r="146" spans="1:65" s="2" customFormat="1" ht="16.5" customHeight="1">
      <c r="A146" s="35"/>
      <c r="B146" s="36"/>
      <c r="C146" s="189" t="s">
        <v>523</v>
      </c>
      <c r="D146" s="189" t="s">
        <v>294</v>
      </c>
      <c r="E146" s="190" t="s">
        <v>4514</v>
      </c>
      <c r="F146" s="191" t="s">
        <v>4515</v>
      </c>
      <c r="G146" s="192" t="s">
        <v>407</v>
      </c>
      <c r="H146" s="193">
        <v>200</v>
      </c>
      <c r="I146" s="194"/>
      <c r="J146" s="195">
        <f t="shared" si="0"/>
        <v>0</v>
      </c>
      <c r="K146" s="191" t="s">
        <v>1</v>
      </c>
      <c r="L146" s="40"/>
      <c r="M146" s="196" t="s">
        <v>1</v>
      </c>
      <c r="N146" s="197" t="s">
        <v>43</v>
      </c>
      <c r="O146" s="72"/>
      <c r="P146" s="198">
        <f t="shared" si="1"/>
        <v>0</v>
      </c>
      <c r="Q146" s="198">
        <v>0</v>
      </c>
      <c r="R146" s="198">
        <f t="shared" si="2"/>
        <v>0</v>
      </c>
      <c r="S146" s="198">
        <v>0</v>
      </c>
      <c r="T146" s="199">
        <f t="shared" si="3"/>
        <v>0</v>
      </c>
      <c r="U146" s="35"/>
      <c r="V146" s="35"/>
      <c r="W146" s="35"/>
      <c r="X146" s="35"/>
      <c r="Y146" s="35"/>
      <c r="Z146" s="35"/>
      <c r="AA146" s="35"/>
      <c r="AB146" s="35"/>
      <c r="AC146" s="35"/>
      <c r="AD146" s="35"/>
      <c r="AE146" s="35"/>
      <c r="AR146" s="200" t="s">
        <v>299</v>
      </c>
      <c r="AT146" s="200" t="s">
        <v>294</v>
      </c>
      <c r="AU146" s="200" t="s">
        <v>85</v>
      </c>
      <c r="AY146" s="18" t="s">
        <v>292</v>
      </c>
      <c r="BE146" s="201">
        <f t="shared" si="4"/>
        <v>0</v>
      </c>
      <c r="BF146" s="201">
        <f t="shared" si="5"/>
        <v>0</v>
      </c>
      <c r="BG146" s="201">
        <f t="shared" si="6"/>
        <v>0</v>
      </c>
      <c r="BH146" s="201">
        <f t="shared" si="7"/>
        <v>0</v>
      </c>
      <c r="BI146" s="201">
        <f t="shared" si="8"/>
        <v>0</v>
      </c>
      <c r="BJ146" s="18" t="s">
        <v>120</v>
      </c>
      <c r="BK146" s="201">
        <f t="shared" si="9"/>
        <v>0</v>
      </c>
      <c r="BL146" s="18" t="s">
        <v>299</v>
      </c>
      <c r="BM146" s="200" t="s">
        <v>751</v>
      </c>
    </row>
    <row r="147" spans="1:65" s="2" customFormat="1" ht="24.2" customHeight="1">
      <c r="A147" s="35"/>
      <c r="B147" s="36"/>
      <c r="C147" s="189" t="s">
        <v>532</v>
      </c>
      <c r="D147" s="189" t="s">
        <v>294</v>
      </c>
      <c r="E147" s="190" t="s">
        <v>4516</v>
      </c>
      <c r="F147" s="191" t="s">
        <v>4517</v>
      </c>
      <c r="G147" s="192" t="s">
        <v>407</v>
      </c>
      <c r="H147" s="193">
        <v>20</v>
      </c>
      <c r="I147" s="194"/>
      <c r="J147" s="195">
        <f t="shared" si="0"/>
        <v>0</v>
      </c>
      <c r="K147" s="191" t="s">
        <v>1</v>
      </c>
      <c r="L147" s="40"/>
      <c r="M147" s="196" t="s">
        <v>1</v>
      </c>
      <c r="N147" s="197" t="s">
        <v>43</v>
      </c>
      <c r="O147" s="72"/>
      <c r="P147" s="198">
        <f t="shared" si="1"/>
        <v>0</v>
      </c>
      <c r="Q147" s="198">
        <v>0</v>
      </c>
      <c r="R147" s="198">
        <f t="shared" si="2"/>
        <v>0</v>
      </c>
      <c r="S147" s="198">
        <v>0</v>
      </c>
      <c r="T147" s="199">
        <f t="shared" si="3"/>
        <v>0</v>
      </c>
      <c r="U147" s="35"/>
      <c r="V147" s="35"/>
      <c r="W147" s="35"/>
      <c r="X147" s="35"/>
      <c r="Y147" s="35"/>
      <c r="Z147" s="35"/>
      <c r="AA147" s="35"/>
      <c r="AB147" s="35"/>
      <c r="AC147" s="35"/>
      <c r="AD147" s="35"/>
      <c r="AE147" s="35"/>
      <c r="AR147" s="200" t="s">
        <v>299</v>
      </c>
      <c r="AT147" s="200" t="s">
        <v>294</v>
      </c>
      <c r="AU147" s="200" t="s">
        <v>85</v>
      </c>
      <c r="AY147" s="18" t="s">
        <v>292</v>
      </c>
      <c r="BE147" s="201">
        <f t="shared" si="4"/>
        <v>0</v>
      </c>
      <c r="BF147" s="201">
        <f t="shared" si="5"/>
        <v>0</v>
      </c>
      <c r="BG147" s="201">
        <f t="shared" si="6"/>
        <v>0</v>
      </c>
      <c r="BH147" s="201">
        <f t="shared" si="7"/>
        <v>0</v>
      </c>
      <c r="BI147" s="201">
        <f t="shared" si="8"/>
        <v>0</v>
      </c>
      <c r="BJ147" s="18" t="s">
        <v>120</v>
      </c>
      <c r="BK147" s="201">
        <f t="shared" si="9"/>
        <v>0</v>
      </c>
      <c r="BL147" s="18" t="s">
        <v>299</v>
      </c>
      <c r="BM147" s="200" t="s">
        <v>783</v>
      </c>
    </row>
    <row r="148" spans="1:65" s="2" customFormat="1" ht="24.2" customHeight="1">
      <c r="A148" s="35"/>
      <c r="B148" s="36"/>
      <c r="C148" s="189" t="s">
        <v>554</v>
      </c>
      <c r="D148" s="189" t="s">
        <v>294</v>
      </c>
      <c r="E148" s="190" t="s">
        <v>4518</v>
      </c>
      <c r="F148" s="191" t="s">
        <v>4519</v>
      </c>
      <c r="G148" s="192" t="s">
        <v>407</v>
      </c>
      <c r="H148" s="193">
        <v>20</v>
      </c>
      <c r="I148" s="194"/>
      <c r="J148" s="195">
        <f t="shared" si="0"/>
        <v>0</v>
      </c>
      <c r="K148" s="191" t="s">
        <v>1</v>
      </c>
      <c r="L148" s="40"/>
      <c r="M148" s="196" t="s">
        <v>1</v>
      </c>
      <c r="N148" s="197" t="s">
        <v>43</v>
      </c>
      <c r="O148" s="72"/>
      <c r="P148" s="198">
        <f t="shared" si="1"/>
        <v>0</v>
      </c>
      <c r="Q148" s="198">
        <v>0</v>
      </c>
      <c r="R148" s="198">
        <f t="shared" si="2"/>
        <v>0</v>
      </c>
      <c r="S148" s="198">
        <v>0</v>
      </c>
      <c r="T148" s="199">
        <f t="shared" si="3"/>
        <v>0</v>
      </c>
      <c r="U148" s="35"/>
      <c r="V148" s="35"/>
      <c r="W148" s="35"/>
      <c r="X148" s="35"/>
      <c r="Y148" s="35"/>
      <c r="Z148" s="35"/>
      <c r="AA148" s="35"/>
      <c r="AB148" s="35"/>
      <c r="AC148" s="35"/>
      <c r="AD148" s="35"/>
      <c r="AE148" s="35"/>
      <c r="AR148" s="200" t="s">
        <v>299</v>
      </c>
      <c r="AT148" s="200" t="s">
        <v>294</v>
      </c>
      <c r="AU148" s="200" t="s">
        <v>85</v>
      </c>
      <c r="AY148" s="18" t="s">
        <v>292</v>
      </c>
      <c r="BE148" s="201">
        <f t="shared" si="4"/>
        <v>0</v>
      </c>
      <c r="BF148" s="201">
        <f t="shared" si="5"/>
        <v>0</v>
      </c>
      <c r="BG148" s="201">
        <f t="shared" si="6"/>
        <v>0</v>
      </c>
      <c r="BH148" s="201">
        <f t="shared" si="7"/>
        <v>0</v>
      </c>
      <c r="BI148" s="201">
        <f t="shared" si="8"/>
        <v>0</v>
      </c>
      <c r="BJ148" s="18" t="s">
        <v>120</v>
      </c>
      <c r="BK148" s="201">
        <f t="shared" si="9"/>
        <v>0</v>
      </c>
      <c r="BL148" s="18" t="s">
        <v>299</v>
      </c>
      <c r="BM148" s="200" t="s">
        <v>804</v>
      </c>
    </row>
    <row r="149" spans="1:65" s="2" customFormat="1" ht="24.2" customHeight="1">
      <c r="A149" s="35"/>
      <c r="B149" s="36"/>
      <c r="C149" s="189" t="s">
        <v>562</v>
      </c>
      <c r="D149" s="189" t="s">
        <v>294</v>
      </c>
      <c r="E149" s="190" t="s">
        <v>4520</v>
      </c>
      <c r="F149" s="191" t="s">
        <v>4521</v>
      </c>
      <c r="G149" s="192" t="s">
        <v>3216</v>
      </c>
      <c r="H149" s="193">
        <v>2000</v>
      </c>
      <c r="I149" s="194"/>
      <c r="J149" s="195">
        <f t="shared" si="0"/>
        <v>0</v>
      </c>
      <c r="K149" s="191" t="s">
        <v>1</v>
      </c>
      <c r="L149" s="40"/>
      <c r="M149" s="196" t="s">
        <v>1</v>
      </c>
      <c r="N149" s="197" t="s">
        <v>43</v>
      </c>
      <c r="O149" s="72"/>
      <c r="P149" s="198">
        <f t="shared" si="1"/>
        <v>0</v>
      </c>
      <c r="Q149" s="198">
        <v>0</v>
      </c>
      <c r="R149" s="198">
        <f t="shared" si="2"/>
        <v>0</v>
      </c>
      <c r="S149" s="198">
        <v>0</v>
      </c>
      <c r="T149" s="199">
        <f t="shared" si="3"/>
        <v>0</v>
      </c>
      <c r="U149" s="35"/>
      <c r="V149" s="35"/>
      <c r="W149" s="35"/>
      <c r="X149" s="35"/>
      <c r="Y149" s="35"/>
      <c r="Z149" s="35"/>
      <c r="AA149" s="35"/>
      <c r="AB149" s="35"/>
      <c r="AC149" s="35"/>
      <c r="AD149" s="35"/>
      <c r="AE149" s="35"/>
      <c r="AR149" s="200" t="s">
        <v>299</v>
      </c>
      <c r="AT149" s="200" t="s">
        <v>294</v>
      </c>
      <c r="AU149" s="200" t="s">
        <v>85</v>
      </c>
      <c r="AY149" s="18" t="s">
        <v>292</v>
      </c>
      <c r="BE149" s="201">
        <f t="shared" si="4"/>
        <v>0</v>
      </c>
      <c r="BF149" s="201">
        <f t="shared" si="5"/>
        <v>0</v>
      </c>
      <c r="BG149" s="201">
        <f t="shared" si="6"/>
        <v>0</v>
      </c>
      <c r="BH149" s="201">
        <f t="shared" si="7"/>
        <v>0</v>
      </c>
      <c r="BI149" s="201">
        <f t="shared" si="8"/>
        <v>0</v>
      </c>
      <c r="BJ149" s="18" t="s">
        <v>120</v>
      </c>
      <c r="BK149" s="201">
        <f t="shared" si="9"/>
        <v>0</v>
      </c>
      <c r="BL149" s="18" t="s">
        <v>299</v>
      </c>
      <c r="BM149" s="200" t="s">
        <v>821</v>
      </c>
    </row>
    <row r="150" spans="1:65" s="2" customFormat="1" ht="24.2" customHeight="1">
      <c r="A150" s="35"/>
      <c r="B150" s="36"/>
      <c r="C150" s="189" t="s">
        <v>573</v>
      </c>
      <c r="D150" s="189" t="s">
        <v>294</v>
      </c>
      <c r="E150" s="190" t="s">
        <v>4522</v>
      </c>
      <c r="F150" s="191" t="s">
        <v>4523</v>
      </c>
      <c r="G150" s="192" t="s">
        <v>3216</v>
      </c>
      <c r="H150" s="193">
        <v>1000</v>
      </c>
      <c r="I150" s="194"/>
      <c r="J150" s="195">
        <f t="shared" si="0"/>
        <v>0</v>
      </c>
      <c r="K150" s="191" t="s">
        <v>1</v>
      </c>
      <c r="L150" s="40"/>
      <c r="M150" s="196" t="s">
        <v>1</v>
      </c>
      <c r="N150" s="197" t="s">
        <v>43</v>
      </c>
      <c r="O150" s="72"/>
      <c r="P150" s="198">
        <f t="shared" si="1"/>
        <v>0</v>
      </c>
      <c r="Q150" s="198">
        <v>0</v>
      </c>
      <c r="R150" s="198">
        <f t="shared" si="2"/>
        <v>0</v>
      </c>
      <c r="S150" s="198">
        <v>0</v>
      </c>
      <c r="T150" s="199">
        <f t="shared" si="3"/>
        <v>0</v>
      </c>
      <c r="U150" s="35"/>
      <c r="V150" s="35"/>
      <c r="W150" s="35"/>
      <c r="X150" s="35"/>
      <c r="Y150" s="35"/>
      <c r="Z150" s="35"/>
      <c r="AA150" s="35"/>
      <c r="AB150" s="35"/>
      <c r="AC150" s="35"/>
      <c r="AD150" s="35"/>
      <c r="AE150" s="35"/>
      <c r="AR150" s="200" t="s">
        <v>299</v>
      </c>
      <c r="AT150" s="200" t="s">
        <v>294</v>
      </c>
      <c r="AU150" s="200" t="s">
        <v>85</v>
      </c>
      <c r="AY150" s="18" t="s">
        <v>292</v>
      </c>
      <c r="BE150" s="201">
        <f t="shared" si="4"/>
        <v>0</v>
      </c>
      <c r="BF150" s="201">
        <f t="shared" si="5"/>
        <v>0</v>
      </c>
      <c r="BG150" s="201">
        <f t="shared" si="6"/>
        <v>0</v>
      </c>
      <c r="BH150" s="201">
        <f t="shared" si="7"/>
        <v>0</v>
      </c>
      <c r="BI150" s="201">
        <f t="shared" si="8"/>
        <v>0</v>
      </c>
      <c r="BJ150" s="18" t="s">
        <v>120</v>
      </c>
      <c r="BK150" s="201">
        <f t="shared" si="9"/>
        <v>0</v>
      </c>
      <c r="BL150" s="18" t="s">
        <v>299</v>
      </c>
      <c r="BM150" s="200" t="s">
        <v>829</v>
      </c>
    </row>
    <row r="151" spans="1:65" s="2" customFormat="1" ht="21.75" customHeight="1">
      <c r="A151" s="35"/>
      <c r="B151" s="36"/>
      <c r="C151" s="189" t="s">
        <v>578</v>
      </c>
      <c r="D151" s="189" t="s">
        <v>294</v>
      </c>
      <c r="E151" s="190" t="s">
        <v>4524</v>
      </c>
      <c r="F151" s="191" t="s">
        <v>4525</v>
      </c>
      <c r="G151" s="192" t="s">
        <v>2985</v>
      </c>
      <c r="H151" s="193">
        <v>1</v>
      </c>
      <c r="I151" s="194"/>
      <c r="J151" s="195">
        <f t="shared" si="0"/>
        <v>0</v>
      </c>
      <c r="K151" s="191" t="s">
        <v>1</v>
      </c>
      <c r="L151" s="40"/>
      <c r="M151" s="196" t="s">
        <v>1</v>
      </c>
      <c r="N151" s="197" t="s">
        <v>43</v>
      </c>
      <c r="O151" s="72"/>
      <c r="P151" s="198">
        <f t="shared" si="1"/>
        <v>0</v>
      </c>
      <c r="Q151" s="198">
        <v>0</v>
      </c>
      <c r="R151" s="198">
        <f t="shared" si="2"/>
        <v>0</v>
      </c>
      <c r="S151" s="198">
        <v>0</v>
      </c>
      <c r="T151" s="199">
        <f t="shared" si="3"/>
        <v>0</v>
      </c>
      <c r="U151" s="35"/>
      <c r="V151" s="35"/>
      <c r="W151" s="35"/>
      <c r="X151" s="35"/>
      <c r="Y151" s="35"/>
      <c r="Z151" s="35"/>
      <c r="AA151" s="35"/>
      <c r="AB151" s="35"/>
      <c r="AC151" s="35"/>
      <c r="AD151" s="35"/>
      <c r="AE151" s="35"/>
      <c r="AR151" s="200" t="s">
        <v>299</v>
      </c>
      <c r="AT151" s="200" t="s">
        <v>294</v>
      </c>
      <c r="AU151" s="200" t="s">
        <v>85</v>
      </c>
      <c r="AY151" s="18" t="s">
        <v>292</v>
      </c>
      <c r="BE151" s="201">
        <f t="shared" si="4"/>
        <v>0</v>
      </c>
      <c r="BF151" s="201">
        <f t="shared" si="5"/>
        <v>0</v>
      </c>
      <c r="BG151" s="201">
        <f t="shared" si="6"/>
        <v>0</v>
      </c>
      <c r="BH151" s="201">
        <f t="shared" si="7"/>
        <v>0</v>
      </c>
      <c r="BI151" s="201">
        <f t="shared" si="8"/>
        <v>0</v>
      </c>
      <c r="BJ151" s="18" t="s">
        <v>120</v>
      </c>
      <c r="BK151" s="201">
        <f t="shared" si="9"/>
        <v>0</v>
      </c>
      <c r="BL151" s="18" t="s">
        <v>299</v>
      </c>
      <c r="BM151" s="200" t="s">
        <v>839</v>
      </c>
    </row>
    <row r="152" spans="1:65" s="2" customFormat="1" ht="16.5" customHeight="1">
      <c r="A152" s="35"/>
      <c r="B152" s="36"/>
      <c r="C152" s="189" t="s">
        <v>583</v>
      </c>
      <c r="D152" s="189" t="s">
        <v>294</v>
      </c>
      <c r="E152" s="190" t="s">
        <v>4526</v>
      </c>
      <c r="F152" s="191" t="s">
        <v>4527</v>
      </c>
      <c r="G152" s="192" t="s">
        <v>2985</v>
      </c>
      <c r="H152" s="193">
        <v>1</v>
      </c>
      <c r="I152" s="194"/>
      <c r="J152" s="195">
        <f t="shared" si="0"/>
        <v>0</v>
      </c>
      <c r="K152" s="191" t="s">
        <v>1</v>
      </c>
      <c r="L152" s="40"/>
      <c r="M152" s="196" t="s">
        <v>1</v>
      </c>
      <c r="N152" s="197" t="s">
        <v>43</v>
      </c>
      <c r="O152" s="72"/>
      <c r="P152" s="198">
        <f t="shared" si="1"/>
        <v>0</v>
      </c>
      <c r="Q152" s="198">
        <v>0</v>
      </c>
      <c r="R152" s="198">
        <f t="shared" si="2"/>
        <v>0</v>
      </c>
      <c r="S152" s="198">
        <v>0</v>
      </c>
      <c r="T152" s="199">
        <f t="shared" si="3"/>
        <v>0</v>
      </c>
      <c r="U152" s="35"/>
      <c r="V152" s="35"/>
      <c r="W152" s="35"/>
      <c r="X152" s="35"/>
      <c r="Y152" s="35"/>
      <c r="Z152" s="35"/>
      <c r="AA152" s="35"/>
      <c r="AB152" s="35"/>
      <c r="AC152" s="35"/>
      <c r="AD152" s="35"/>
      <c r="AE152" s="35"/>
      <c r="AR152" s="200" t="s">
        <v>299</v>
      </c>
      <c r="AT152" s="200" t="s">
        <v>294</v>
      </c>
      <c r="AU152" s="200" t="s">
        <v>85</v>
      </c>
      <c r="AY152" s="18" t="s">
        <v>292</v>
      </c>
      <c r="BE152" s="201">
        <f t="shared" si="4"/>
        <v>0</v>
      </c>
      <c r="BF152" s="201">
        <f t="shared" si="5"/>
        <v>0</v>
      </c>
      <c r="BG152" s="201">
        <f t="shared" si="6"/>
        <v>0</v>
      </c>
      <c r="BH152" s="201">
        <f t="shared" si="7"/>
        <v>0</v>
      </c>
      <c r="BI152" s="201">
        <f t="shared" si="8"/>
        <v>0</v>
      </c>
      <c r="BJ152" s="18" t="s">
        <v>120</v>
      </c>
      <c r="BK152" s="201">
        <f t="shared" si="9"/>
        <v>0</v>
      </c>
      <c r="BL152" s="18" t="s">
        <v>299</v>
      </c>
      <c r="BM152" s="200" t="s">
        <v>852</v>
      </c>
    </row>
    <row r="153" spans="1:65" s="2" customFormat="1" ht="16.5" customHeight="1">
      <c r="A153" s="35"/>
      <c r="B153" s="36"/>
      <c r="C153" s="189" t="s">
        <v>587</v>
      </c>
      <c r="D153" s="189" t="s">
        <v>294</v>
      </c>
      <c r="E153" s="190" t="s">
        <v>4528</v>
      </c>
      <c r="F153" s="191" t="s">
        <v>4529</v>
      </c>
      <c r="G153" s="192" t="s">
        <v>2985</v>
      </c>
      <c r="H153" s="193">
        <v>1</v>
      </c>
      <c r="I153" s="194"/>
      <c r="J153" s="195">
        <f t="shared" si="0"/>
        <v>0</v>
      </c>
      <c r="K153" s="191" t="s">
        <v>1</v>
      </c>
      <c r="L153" s="40"/>
      <c r="M153" s="196" t="s">
        <v>1</v>
      </c>
      <c r="N153" s="197" t="s">
        <v>43</v>
      </c>
      <c r="O153" s="72"/>
      <c r="P153" s="198">
        <f t="shared" si="1"/>
        <v>0</v>
      </c>
      <c r="Q153" s="198">
        <v>0</v>
      </c>
      <c r="R153" s="198">
        <f t="shared" si="2"/>
        <v>0</v>
      </c>
      <c r="S153" s="198">
        <v>0</v>
      </c>
      <c r="T153" s="199">
        <f t="shared" si="3"/>
        <v>0</v>
      </c>
      <c r="U153" s="35"/>
      <c r="V153" s="35"/>
      <c r="W153" s="35"/>
      <c r="X153" s="35"/>
      <c r="Y153" s="35"/>
      <c r="Z153" s="35"/>
      <c r="AA153" s="35"/>
      <c r="AB153" s="35"/>
      <c r="AC153" s="35"/>
      <c r="AD153" s="35"/>
      <c r="AE153" s="35"/>
      <c r="AR153" s="200" t="s">
        <v>299</v>
      </c>
      <c r="AT153" s="200" t="s">
        <v>294</v>
      </c>
      <c r="AU153" s="200" t="s">
        <v>85</v>
      </c>
      <c r="AY153" s="18" t="s">
        <v>292</v>
      </c>
      <c r="BE153" s="201">
        <f t="shared" si="4"/>
        <v>0</v>
      </c>
      <c r="BF153" s="201">
        <f t="shared" si="5"/>
        <v>0</v>
      </c>
      <c r="BG153" s="201">
        <f t="shared" si="6"/>
        <v>0</v>
      </c>
      <c r="BH153" s="201">
        <f t="shared" si="7"/>
        <v>0</v>
      </c>
      <c r="BI153" s="201">
        <f t="shared" si="8"/>
        <v>0</v>
      </c>
      <c r="BJ153" s="18" t="s">
        <v>120</v>
      </c>
      <c r="BK153" s="201">
        <f t="shared" si="9"/>
        <v>0</v>
      </c>
      <c r="BL153" s="18" t="s">
        <v>299</v>
      </c>
      <c r="BM153" s="200" t="s">
        <v>866</v>
      </c>
    </row>
    <row r="154" spans="1:65" s="2" customFormat="1" ht="16.5" customHeight="1">
      <c r="A154" s="35"/>
      <c r="B154" s="36"/>
      <c r="C154" s="189" t="s">
        <v>591</v>
      </c>
      <c r="D154" s="189" t="s">
        <v>294</v>
      </c>
      <c r="E154" s="190" t="s">
        <v>4530</v>
      </c>
      <c r="F154" s="191" t="s">
        <v>4531</v>
      </c>
      <c r="G154" s="192" t="s">
        <v>2985</v>
      </c>
      <c r="H154" s="193">
        <v>1</v>
      </c>
      <c r="I154" s="194"/>
      <c r="J154" s="195">
        <f t="shared" si="0"/>
        <v>0</v>
      </c>
      <c r="K154" s="191" t="s">
        <v>1</v>
      </c>
      <c r="L154" s="40"/>
      <c r="M154" s="196" t="s">
        <v>1</v>
      </c>
      <c r="N154" s="197" t="s">
        <v>43</v>
      </c>
      <c r="O154" s="72"/>
      <c r="P154" s="198">
        <f t="shared" si="1"/>
        <v>0</v>
      </c>
      <c r="Q154" s="198">
        <v>0</v>
      </c>
      <c r="R154" s="198">
        <f t="shared" si="2"/>
        <v>0</v>
      </c>
      <c r="S154" s="198">
        <v>0</v>
      </c>
      <c r="T154" s="199">
        <f t="shared" si="3"/>
        <v>0</v>
      </c>
      <c r="U154" s="35"/>
      <c r="V154" s="35"/>
      <c r="W154" s="35"/>
      <c r="X154" s="35"/>
      <c r="Y154" s="35"/>
      <c r="Z154" s="35"/>
      <c r="AA154" s="35"/>
      <c r="AB154" s="35"/>
      <c r="AC154" s="35"/>
      <c r="AD154" s="35"/>
      <c r="AE154" s="35"/>
      <c r="AR154" s="200" t="s">
        <v>299</v>
      </c>
      <c r="AT154" s="200" t="s">
        <v>294</v>
      </c>
      <c r="AU154" s="200" t="s">
        <v>85</v>
      </c>
      <c r="AY154" s="18" t="s">
        <v>292</v>
      </c>
      <c r="BE154" s="201">
        <f t="shared" si="4"/>
        <v>0</v>
      </c>
      <c r="BF154" s="201">
        <f t="shared" si="5"/>
        <v>0</v>
      </c>
      <c r="BG154" s="201">
        <f t="shared" si="6"/>
        <v>0</v>
      </c>
      <c r="BH154" s="201">
        <f t="shared" si="7"/>
        <v>0</v>
      </c>
      <c r="BI154" s="201">
        <f t="shared" si="8"/>
        <v>0</v>
      </c>
      <c r="BJ154" s="18" t="s">
        <v>120</v>
      </c>
      <c r="BK154" s="201">
        <f t="shared" si="9"/>
        <v>0</v>
      </c>
      <c r="BL154" s="18" t="s">
        <v>299</v>
      </c>
      <c r="BM154" s="200" t="s">
        <v>876</v>
      </c>
    </row>
    <row r="155" spans="1:65" s="2" customFormat="1" ht="21.75" customHeight="1">
      <c r="A155" s="35"/>
      <c r="B155" s="36"/>
      <c r="C155" s="189" t="s">
        <v>595</v>
      </c>
      <c r="D155" s="189" t="s">
        <v>294</v>
      </c>
      <c r="E155" s="190" t="s">
        <v>4532</v>
      </c>
      <c r="F155" s="191" t="s">
        <v>4533</v>
      </c>
      <c r="G155" s="192" t="s">
        <v>2985</v>
      </c>
      <c r="H155" s="193">
        <v>1</v>
      </c>
      <c r="I155" s="194"/>
      <c r="J155" s="195">
        <f t="shared" si="0"/>
        <v>0</v>
      </c>
      <c r="K155" s="191" t="s">
        <v>1</v>
      </c>
      <c r="L155" s="40"/>
      <c r="M155" s="196" t="s">
        <v>1</v>
      </c>
      <c r="N155" s="197" t="s">
        <v>43</v>
      </c>
      <c r="O155" s="72"/>
      <c r="P155" s="198">
        <f t="shared" si="1"/>
        <v>0</v>
      </c>
      <c r="Q155" s="198">
        <v>0</v>
      </c>
      <c r="R155" s="198">
        <f t="shared" si="2"/>
        <v>0</v>
      </c>
      <c r="S155" s="198">
        <v>0</v>
      </c>
      <c r="T155" s="199">
        <f t="shared" si="3"/>
        <v>0</v>
      </c>
      <c r="U155" s="35"/>
      <c r="V155" s="35"/>
      <c r="W155" s="35"/>
      <c r="X155" s="35"/>
      <c r="Y155" s="35"/>
      <c r="Z155" s="35"/>
      <c r="AA155" s="35"/>
      <c r="AB155" s="35"/>
      <c r="AC155" s="35"/>
      <c r="AD155" s="35"/>
      <c r="AE155" s="35"/>
      <c r="AR155" s="200" t="s">
        <v>299</v>
      </c>
      <c r="AT155" s="200" t="s">
        <v>294</v>
      </c>
      <c r="AU155" s="200" t="s">
        <v>85</v>
      </c>
      <c r="AY155" s="18" t="s">
        <v>292</v>
      </c>
      <c r="BE155" s="201">
        <f t="shared" si="4"/>
        <v>0</v>
      </c>
      <c r="BF155" s="201">
        <f t="shared" si="5"/>
        <v>0</v>
      </c>
      <c r="BG155" s="201">
        <f t="shared" si="6"/>
        <v>0</v>
      </c>
      <c r="BH155" s="201">
        <f t="shared" si="7"/>
        <v>0</v>
      </c>
      <c r="BI155" s="201">
        <f t="shared" si="8"/>
        <v>0</v>
      </c>
      <c r="BJ155" s="18" t="s">
        <v>120</v>
      </c>
      <c r="BK155" s="201">
        <f t="shared" si="9"/>
        <v>0</v>
      </c>
      <c r="BL155" s="18" t="s">
        <v>299</v>
      </c>
      <c r="BM155" s="200" t="s">
        <v>907</v>
      </c>
    </row>
    <row r="156" spans="1:65" s="2" customFormat="1" ht="16.5" customHeight="1">
      <c r="A156" s="35"/>
      <c r="B156" s="36"/>
      <c r="C156" s="189" t="s">
        <v>599</v>
      </c>
      <c r="D156" s="189" t="s">
        <v>294</v>
      </c>
      <c r="E156" s="190" t="s">
        <v>4534</v>
      </c>
      <c r="F156" s="191" t="s">
        <v>4535</v>
      </c>
      <c r="G156" s="192" t="s">
        <v>2985</v>
      </c>
      <c r="H156" s="193">
        <v>1</v>
      </c>
      <c r="I156" s="194"/>
      <c r="J156" s="195">
        <f t="shared" si="0"/>
        <v>0</v>
      </c>
      <c r="K156" s="191" t="s">
        <v>1</v>
      </c>
      <c r="L156" s="40"/>
      <c r="M156" s="256" t="s">
        <v>1</v>
      </c>
      <c r="N156" s="257" t="s">
        <v>43</v>
      </c>
      <c r="O156" s="258"/>
      <c r="P156" s="259">
        <f t="shared" si="1"/>
        <v>0</v>
      </c>
      <c r="Q156" s="259">
        <v>0</v>
      </c>
      <c r="R156" s="259">
        <f t="shared" si="2"/>
        <v>0</v>
      </c>
      <c r="S156" s="259">
        <v>0</v>
      </c>
      <c r="T156" s="260">
        <f t="shared" si="3"/>
        <v>0</v>
      </c>
      <c r="U156" s="35"/>
      <c r="V156" s="35"/>
      <c r="W156" s="35"/>
      <c r="X156" s="35"/>
      <c r="Y156" s="35"/>
      <c r="Z156" s="35"/>
      <c r="AA156" s="35"/>
      <c r="AB156" s="35"/>
      <c r="AC156" s="35"/>
      <c r="AD156" s="35"/>
      <c r="AE156" s="35"/>
      <c r="AR156" s="200" t="s">
        <v>299</v>
      </c>
      <c r="AT156" s="200" t="s">
        <v>294</v>
      </c>
      <c r="AU156" s="200" t="s">
        <v>85</v>
      </c>
      <c r="AY156" s="18" t="s">
        <v>292</v>
      </c>
      <c r="BE156" s="201">
        <f t="shared" si="4"/>
        <v>0</v>
      </c>
      <c r="BF156" s="201">
        <f t="shared" si="5"/>
        <v>0</v>
      </c>
      <c r="BG156" s="201">
        <f t="shared" si="6"/>
        <v>0</v>
      </c>
      <c r="BH156" s="201">
        <f t="shared" si="7"/>
        <v>0</v>
      </c>
      <c r="BI156" s="201">
        <f t="shared" si="8"/>
        <v>0</v>
      </c>
      <c r="BJ156" s="18" t="s">
        <v>120</v>
      </c>
      <c r="BK156" s="201">
        <f t="shared" si="9"/>
        <v>0</v>
      </c>
      <c r="BL156" s="18" t="s">
        <v>299</v>
      </c>
      <c r="BM156" s="200" t="s">
        <v>914</v>
      </c>
    </row>
    <row r="157" spans="1:65" s="2" customFormat="1" ht="6.95" customHeight="1">
      <c r="A157" s="35"/>
      <c r="B157" s="55"/>
      <c r="C157" s="56"/>
      <c r="D157" s="56"/>
      <c r="E157" s="56"/>
      <c r="F157" s="56"/>
      <c r="G157" s="56"/>
      <c r="H157" s="56"/>
      <c r="I157" s="56"/>
      <c r="J157" s="56"/>
      <c r="K157" s="56"/>
      <c r="L157" s="40"/>
      <c r="M157" s="35"/>
      <c r="O157" s="35"/>
      <c r="P157" s="35"/>
      <c r="Q157" s="35"/>
      <c r="R157" s="35"/>
      <c r="S157" s="35"/>
      <c r="T157" s="35"/>
      <c r="U157" s="35"/>
      <c r="V157" s="35"/>
      <c r="W157" s="35"/>
      <c r="X157" s="35"/>
      <c r="Y157" s="35"/>
      <c r="Z157" s="35"/>
      <c r="AA157" s="35"/>
      <c r="AB157" s="35"/>
      <c r="AC157" s="35"/>
      <c r="AD157" s="35"/>
      <c r="AE157" s="35"/>
    </row>
  </sheetData>
  <sheetProtection algorithmName="SHA-512" hashValue="sT+TPaJ0AlbCpifN07z5if5b5rTxV33yPxUqX9eoz+lZdZKSAY8wxdr7d0bl5JVIZZo8YFODJ6gmytM3Ha6+0w==" saltValue="3vvqldBW9BAFeoaDNzhkxOWHe7y3D0tp8Q6X4PxYHdt7vN4NOe/J3Gkda1/ujseCRmWJ9zX09BkMSDRLTJxH7Q==" spinCount="100000" sheet="1" objects="1" scenarios="1" formatColumns="0" formatRows="0" autoFilter="0"/>
  <autoFilter ref="C116:K156" xr:uid="{00000000-0009-0000-0000-000005000000}"/>
  <mergeCells count="9">
    <mergeCell ref="E87:H87"/>
    <mergeCell ref="E107:H107"/>
    <mergeCell ref="E109:H109"/>
    <mergeCell ref="L2:V2"/>
    <mergeCell ref="E7:H7"/>
    <mergeCell ref="E9:H9"/>
    <mergeCell ref="E18:H18"/>
    <mergeCell ref="E27:H27"/>
    <mergeCell ref="E85:H85"/>
  </mergeCell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pageSetUpPr fitToPage="1"/>
  </sheetPr>
  <dimension ref="A2:BM279"/>
  <sheetViews>
    <sheetView showGridLines="0" workbookViewId="0"/>
  </sheetViews>
  <sheetFormatPr defaultRowHeight="15"/>
  <cols>
    <col min="1" max="1" width="8.33203125" style="1" customWidth="1"/>
    <col min="2" max="2" width="1.1640625" style="1" customWidth="1"/>
    <col min="3" max="3" width="4.1640625" style="1" customWidth="1"/>
    <col min="4" max="4" width="4.33203125" style="1" customWidth="1"/>
    <col min="5" max="5" width="17.1640625" style="1" customWidth="1"/>
    <col min="6" max="6" width="50.83203125" style="1" customWidth="1"/>
    <col min="7" max="7" width="7.5" style="1" customWidth="1"/>
    <col min="8" max="8" width="14" style="1" customWidth="1"/>
    <col min="9" max="9" width="15.83203125" style="1" customWidth="1"/>
    <col min="10" max="11" width="22.33203125" style="1" customWidth="1"/>
    <col min="12" max="12" width="9.33203125" style="1" customWidth="1"/>
    <col min="13" max="13" width="10.83203125" style="1" hidden="1" customWidth="1"/>
    <col min="14" max="14" width="9.33203125" style="1" hidden="1"/>
    <col min="15" max="20" width="14.1640625" style="1" hidden="1" customWidth="1"/>
    <col min="21" max="21" width="16.33203125" style="1" hidden="1" customWidth="1"/>
    <col min="22" max="22" width="12.33203125" style="1" customWidth="1"/>
    <col min="23" max="23" width="16.33203125" style="1" customWidth="1"/>
    <col min="24" max="24" width="12.33203125" style="1" customWidth="1"/>
    <col min="25" max="25" width="15" style="1" customWidth="1"/>
    <col min="26" max="26" width="11" style="1" customWidth="1"/>
    <col min="27" max="27" width="15" style="1" customWidth="1"/>
    <col min="28" max="28" width="16.33203125" style="1" customWidth="1"/>
    <col min="29" max="29" width="11" style="1" customWidth="1"/>
    <col min="30" max="30" width="15" style="1" customWidth="1"/>
    <col min="31" max="31" width="16.33203125" style="1" customWidth="1"/>
    <col min="44" max="65" width="9.33203125" style="1" hidden="1"/>
  </cols>
  <sheetData>
    <row r="2" spans="1:46" s="1" customFormat="1" ht="36.950000000000003" customHeight="1">
      <c r="L2" s="321"/>
      <c r="M2" s="321"/>
      <c r="N2" s="321"/>
      <c r="O2" s="321"/>
      <c r="P2" s="321"/>
      <c r="Q2" s="321"/>
      <c r="R2" s="321"/>
      <c r="S2" s="321"/>
      <c r="T2" s="321"/>
      <c r="U2" s="321"/>
      <c r="V2" s="321"/>
      <c r="AT2" s="18" t="s">
        <v>101</v>
      </c>
    </row>
    <row r="3" spans="1:46" s="1" customFormat="1" ht="6.95" customHeight="1">
      <c r="B3" s="110"/>
      <c r="C3" s="111"/>
      <c r="D3" s="111"/>
      <c r="E3" s="111"/>
      <c r="F3" s="111"/>
      <c r="G3" s="111"/>
      <c r="H3" s="111"/>
      <c r="I3" s="111"/>
      <c r="J3" s="111"/>
      <c r="K3" s="111"/>
      <c r="L3" s="21"/>
      <c r="AT3" s="18" t="s">
        <v>85</v>
      </c>
    </row>
    <row r="4" spans="1:46" s="1" customFormat="1" ht="24.95" customHeight="1">
      <c r="B4" s="21"/>
      <c r="D4" s="112" t="s">
        <v>166</v>
      </c>
      <c r="L4" s="21"/>
      <c r="M4" s="113" t="s">
        <v>10</v>
      </c>
      <c r="AT4" s="18" t="s">
        <v>4</v>
      </c>
    </row>
    <row r="5" spans="1:46" s="1" customFormat="1" ht="6.95" customHeight="1">
      <c r="B5" s="21"/>
      <c r="L5" s="21"/>
    </row>
    <row r="6" spans="1:46" s="1" customFormat="1" ht="12" customHeight="1">
      <c r="B6" s="21"/>
      <c r="D6" s="114" t="s">
        <v>16</v>
      </c>
      <c r="L6" s="21"/>
    </row>
    <row r="7" spans="1:46" s="1" customFormat="1" ht="16.5" customHeight="1">
      <c r="B7" s="21"/>
      <c r="E7" s="322" t="str">
        <f>'Rekapitulace stavby'!K6</f>
        <v>Domov pro seniory, Nový Bydžov</v>
      </c>
      <c r="F7" s="323"/>
      <c r="G7" s="323"/>
      <c r="H7" s="323"/>
      <c r="L7" s="21"/>
    </row>
    <row r="8" spans="1:46" s="2" customFormat="1" ht="12" customHeight="1">
      <c r="A8" s="35"/>
      <c r="B8" s="40"/>
      <c r="C8" s="35"/>
      <c r="D8" s="114" t="s">
        <v>179</v>
      </c>
      <c r="E8" s="35"/>
      <c r="F8" s="35"/>
      <c r="G8" s="35"/>
      <c r="H8" s="35"/>
      <c r="I8" s="35"/>
      <c r="J8" s="35"/>
      <c r="K8" s="35"/>
      <c r="L8" s="52"/>
      <c r="S8" s="35"/>
      <c r="T8" s="35"/>
      <c r="U8" s="35"/>
      <c r="V8" s="35"/>
      <c r="W8" s="35"/>
      <c r="X8" s="35"/>
      <c r="Y8" s="35"/>
      <c r="Z8" s="35"/>
      <c r="AA8" s="35"/>
      <c r="AB8" s="35"/>
      <c r="AC8" s="35"/>
      <c r="AD8" s="35"/>
      <c r="AE8" s="35"/>
    </row>
    <row r="9" spans="1:46" s="2" customFormat="1" ht="30" customHeight="1">
      <c r="A9" s="35"/>
      <c r="B9" s="40"/>
      <c r="C9" s="35"/>
      <c r="D9" s="35"/>
      <c r="E9" s="324" t="s">
        <v>4536</v>
      </c>
      <c r="F9" s="325"/>
      <c r="G9" s="325"/>
      <c r="H9" s="325"/>
      <c r="I9" s="35"/>
      <c r="J9" s="35"/>
      <c r="K9" s="35"/>
      <c r="L9" s="52"/>
      <c r="S9" s="35"/>
      <c r="T9" s="35"/>
      <c r="U9" s="35"/>
      <c r="V9" s="35"/>
      <c r="W9" s="35"/>
      <c r="X9" s="35"/>
      <c r="Y9" s="35"/>
      <c r="Z9" s="35"/>
      <c r="AA9" s="35"/>
      <c r="AB9" s="35"/>
      <c r="AC9" s="35"/>
      <c r="AD9" s="35"/>
      <c r="AE9" s="35"/>
    </row>
    <row r="10" spans="1:46" s="2" customFormat="1" ht="11.25">
      <c r="A10" s="35"/>
      <c r="B10" s="40"/>
      <c r="C10" s="35"/>
      <c r="D10" s="35"/>
      <c r="E10" s="35"/>
      <c r="F10" s="35"/>
      <c r="G10" s="35"/>
      <c r="H10" s="35"/>
      <c r="I10" s="35"/>
      <c r="J10" s="35"/>
      <c r="K10" s="35"/>
      <c r="L10" s="52"/>
      <c r="S10" s="35"/>
      <c r="T10" s="35"/>
      <c r="U10" s="35"/>
      <c r="V10" s="35"/>
      <c r="W10" s="35"/>
      <c r="X10" s="35"/>
      <c r="Y10" s="35"/>
      <c r="Z10" s="35"/>
      <c r="AA10" s="35"/>
      <c r="AB10" s="35"/>
      <c r="AC10" s="35"/>
      <c r="AD10" s="35"/>
      <c r="AE10" s="35"/>
    </row>
    <row r="11" spans="1:46" s="2" customFormat="1" ht="12" customHeight="1">
      <c r="A11" s="35"/>
      <c r="B11" s="40"/>
      <c r="C11" s="35"/>
      <c r="D11" s="114" t="s">
        <v>18</v>
      </c>
      <c r="E11" s="35"/>
      <c r="F11" s="115" t="s">
        <v>1</v>
      </c>
      <c r="G11" s="35"/>
      <c r="H11" s="35"/>
      <c r="I11" s="114" t="s">
        <v>19</v>
      </c>
      <c r="J11" s="115" t="s">
        <v>1</v>
      </c>
      <c r="K11" s="35"/>
      <c r="L11" s="52"/>
      <c r="S11" s="35"/>
      <c r="T11" s="35"/>
      <c r="U11" s="35"/>
      <c r="V11" s="35"/>
      <c r="W11" s="35"/>
      <c r="X11" s="35"/>
      <c r="Y11" s="35"/>
      <c r="Z11" s="35"/>
      <c r="AA11" s="35"/>
      <c r="AB11" s="35"/>
      <c r="AC11" s="35"/>
      <c r="AD11" s="35"/>
      <c r="AE11" s="35"/>
    </row>
    <row r="12" spans="1:46" s="2" customFormat="1" ht="12" customHeight="1">
      <c r="A12" s="35"/>
      <c r="B12" s="40"/>
      <c r="C12" s="35"/>
      <c r="D12" s="114" t="s">
        <v>20</v>
      </c>
      <c r="E12" s="35"/>
      <c r="F12" s="115" t="s">
        <v>21</v>
      </c>
      <c r="G12" s="35"/>
      <c r="H12" s="35"/>
      <c r="I12" s="114" t="s">
        <v>22</v>
      </c>
      <c r="J12" s="116" t="str">
        <f>'Rekapitulace stavby'!AN8</f>
        <v>4. 1. 2023</v>
      </c>
      <c r="K12" s="35"/>
      <c r="L12" s="52"/>
      <c r="S12" s="35"/>
      <c r="T12" s="35"/>
      <c r="U12" s="35"/>
      <c r="V12" s="35"/>
      <c r="W12" s="35"/>
      <c r="X12" s="35"/>
      <c r="Y12" s="35"/>
      <c r="Z12" s="35"/>
      <c r="AA12" s="35"/>
      <c r="AB12" s="35"/>
      <c r="AC12" s="35"/>
      <c r="AD12" s="35"/>
      <c r="AE12" s="35"/>
    </row>
    <row r="13" spans="1:46" s="2" customFormat="1" ht="10.9" customHeight="1">
      <c r="A13" s="35"/>
      <c r="B13" s="40"/>
      <c r="C13" s="35"/>
      <c r="D13" s="35"/>
      <c r="E13" s="35"/>
      <c r="F13" s="35"/>
      <c r="G13" s="35"/>
      <c r="H13" s="35"/>
      <c r="I13" s="35"/>
      <c r="J13" s="35"/>
      <c r="K13" s="35"/>
      <c r="L13" s="52"/>
      <c r="S13" s="35"/>
      <c r="T13" s="35"/>
      <c r="U13" s="35"/>
      <c r="V13" s="35"/>
      <c r="W13" s="35"/>
      <c r="X13" s="35"/>
      <c r="Y13" s="35"/>
      <c r="Z13" s="35"/>
      <c r="AA13" s="35"/>
      <c r="AB13" s="35"/>
      <c r="AC13" s="35"/>
      <c r="AD13" s="35"/>
      <c r="AE13" s="35"/>
    </row>
    <row r="14" spans="1:46" s="2" customFormat="1" ht="12" customHeight="1">
      <c r="A14" s="35"/>
      <c r="B14" s="40"/>
      <c r="C14" s="35"/>
      <c r="D14" s="114" t="s">
        <v>24</v>
      </c>
      <c r="E14" s="35"/>
      <c r="F14" s="35"/>
      <c r="G14" s="35"/>
      <c r="H14" s="35"/>
      <c r="I14" s="114" t="s">
        <v>25</v>
      </c>
      <c r="J14" s="115" t="s">
        <v>1</v>
      </c>
      <c r="K14" s="35"/>
      <c r="L14" s="52"/>
      <c r="S14" s="35"/>
      <c r="T14" s="35"/>
      <c r="U14" s="35"/>
      <c r="V14" s="35"/>
      <c r="W14" s="35"/>
      <c r="X14" s="35"/>
      <c r="Y14" s="35"/>
      <c r="Z14" s="35"/>
      <c r="AA14" s="35"/>
      <c r="AB14" s="35"/>
      <c r="AC14" s="35"/>
      <c r="AD14" s="35"/>
      <c r="AE14" s="35"/>
    </row>
    <row r="15" spans="1:46" s="2" customFormat="1" ht="18" customHeight="1">
      <c r="A15" s="35"/>
      <c r="B15" s="40"/>
      <c r="C15" s="35"/>
      <c r="D15" s="35"/>
      <c r="E15" s="115" t="s">
        <v>26</v>
      </c>
      <c r="F15" s="35"/>
      <c r="G15" s="35"/>
      <c r="H15" s="35"/>
      <c r="I15" s="114" t="s">
        <v>27</v>
      </c>
      <c r="J15" s="115" t="s">
        <v>1</v>
      </c>
      <c r="K15" s="35"/>
      <c r="L15" s="52"/>
      <c r="S15" s="35"/>
      <c r="T15" s="35"/>
      <c r="U15" s="35"/>
      <c r="V15" s="35"/>
      <c r="W15" s="35"/>
      <c r="X15" s="35"/>
      <c r="Y15" s="35"/>
      <c r="Z15" s="35"/>
      <c r="AA15" s="35"/>
      <c r="AB15" s="35"/>
      <c r="AC15" s="35"/>
      <c r="AD15" s="35"/>
      <c r="AE15" s="35"/>
    </row>
    <row r="16" spans="1:46" s="2" customFormat="1" ht="6.95" customHeight="1">
      <c r="A16" s="35"/>
      <c r="B16" s="40"/>
      <c r="C16" s="35"/>
      <c r="D16" s="35"/>
      <c r="E16" s="35"/>
      <c r="F16" s="35"/>
      <c r="G16" s="35"/>
      <c r="H16" s="35"/>
      <c r="I16" s="35"/>
      <c r="J16" s="35"/>
      <c r="K16" s="35"/>
      <c r="L16" s="52"/>
      <c r="S16" s="35"/>
      <c r="T16" s="35"/>
      <c r="U16" s="35"/>
      <c r="V16" s="35"/>
      <c r="W16" s="35"/>
      <c r="X16" s="35"/>
      <c r="Y16" s="35"/>
      <c r="Z16" s="35"/>
      <c r="AA16" s="35"/>
      <c r="AB16" s="35"/>
      <c r="AC16" s="35"/>
      <c r="AD16" s="35"/>
      <c r="AE16" s="35"/>
    </row>
    <row r="17" spans="1:31" s="2" customFormat="1" ht="12" customHeight="1">
      <c r="A17" s="35"/>
      <c r="B17" s="40"/>
      <c r="C17" s="35"/>
      <c r="D17" s="114" t="s">
        <v>28</v>
      </c>
      <c r="E17" s="35"/>
      <c r="F17" s="35"/>
      <c r="G17" s="35"/>
      <c r="H17" s="35"/>
      <c r="I17" s="114" t="s">
        <v>25</v>
      </c>
      <c r="J17" s="31" t="str">
        <f>'Rekapitulace stavby'!AN13</f>
        <v>Vyplň údaj</v>
      </c>
      <c r="K17" s="35"/>
      <c r="L17" s="52"/>
      <c r="S17" s="35"/>
      <c r="T17" s="35"/>
      <c r="U17" s="35"/>
      <c r="V17" s="35"/>
      <c r="W17" s="35"/>
      <c r="X17" s="35"/>
      <c r="Y17" s="35"/>
      <c r="Z17" s="35"/>
      <c r="AA17" s="35"/>
      <c r="AB17" s="35"/>
      <c r="AC17" s="35"/>
      <c r="AD17" s="35"/>
      <c r="AE17" s="35"/>
    </row>
    <row r="18" spans="1:31" s="2" customFormat="1" ht="18" customHeight="1">
      <c r="A18" s="35"/>
      <c r="B18" s="40"/>
      <c r="C18" s="35"/>
      <c r="D18" s="35"/>
      <c r="E18" s="326" t="str">
        <f>'Rekapitulace stavby'!E14</f>
        <v>Vyplň údaj</v>
      </c>
      <c r="F18" s="327"/>
      <c r="G18" s="327"/>
      <c r="H18" s="327"/>
      <c r="I18" s="114" t="s">
        <v>27</v>
      </c>
      <c r="J18" s="31" t="str">
        <f>'Rekapitulace stavby'!AN14</f>
        <v>Vyplň údaj</v>
      </c>
      <c r="K18" s="35"/>
      <c r="L18" s="52"/>
      <c r="S18" s="35"/>
      <c r="T18" s="35"/>
      <c r="U18" s="35"/>
      <c r="V18" s="35"/>
      <c r="W18" s="35"/>
      <c r="X18" s="35"/>
      <c r="Y18" s="35"/>
      <c r="Z18" s="35"/>
      <c r="AA18" s="35"/>
      <c r="AB18" s="35"/>
      <c r="AC18" s="35"/>
      <c r="AD18" s="35"/>
      <c r="AE18" s="35"/>
    </row>
    <row r="19" spans="1:31" s="2" customFormat="1" ht="6.95" customHeight="1">
      <c r="A19" s="35"/>
      <c r="B19" s="40"/>
      <c r="C19" s="35"/>
      <c r="D19" s="35"/>
      <c r="E19" s="35"/>
      <c r="F19" s="35"/>
      <c r="G19" s="35"/>
      <c r="H19" s="35"/>
      <c r="I19" s="35"/>
      <c r="J19" s="35"/>
      <c r="K19" s="35"/>
      <c r="L19" s="52"/>
      <c r="S19" s="35"/>
      <c r="T19" s="35"/>
      <c r="U19" s="35"/>
      <c r="V19" s="35"/>
      <c r="W19" s="35"/>
      <c r="X19" s="35"/>
      <c r="Y19" s="35"/>
      <c r="Z19" s="35"/>
      <c r="AA19" s="35"/>
      <c r="AB19" s="35"/>
      <c r="AC19" s="35"/>
      <c r="AD19" s="35"/>
      <c r="AE19" s="35"/>
    </row>
    <row r="20" spans="1:31" s="2" customFormat="1" ht="12" customHeight="1">
      <c r="A20" s="35"/>
      <c r="B20" s="40"/>
      <c r="C20" s="35"/>
      <c r="D20" s="114" t="s">
        <v>30</v>
      </c>
      <c r="E20" s="35"/>
      <c r="F20" s="35"/>
      <c r="G20" s="35"/>
      <c r="H20" s="35"/>
      <c r="I20" s="114" t="s">
        <v>25</v>
      </c>
      <c r="J20" s="115" t="s">
        <v>1</v>
      </c>
      <c r="K20" s="35"/>
      <c r="L20" s="52"/>
      <c r="S20" s="35"/>
      <c r="T20" s="35"/>
      <c r="U20" s="35"/>
      <c r="V20" s="35"/>
      <c r="W20" s="35"/>
      <c r="X20" s="35"/>
      <c r="Y20" s="35"/>
      <c r="Z20" s="35"/>
      <c r="AA20" s="35"/>
      <c r="AB20" s="35"/>
      <c r="AC20" s="35"/>
      <c r="AD20" s="35"/>
      <c r="AE20" s="35"/>
    </row>
    <row r="21" spans="1:31" s="2" customFormat="1" ht="18" customHeight="1">
      <c r="A21" s="35"/>
      <c r="B21" s="40"/>
      <c r="C21" s="35"/>
      <c r="D21" s="35"/>
      <c r="E21" s="115" t="s">
        <v>31</v>
      </c>
      <c r="F21" s="35"/>
      <c r="G21" s="35"/>
      <c r="H21" s="35"/>
      <c r="I21" s="114" t="s">
        <v>27</v>
      </c>
      <c r="J21" s="115" t="s">
        <v>1</v>
      </c>
      <c r="K21" s="35"/>
      <c r="L21" s="52"/>
      <c r="S21" s="35"/>
      <c r="T21" s="35"/>
      <c r="U21" s="35"/>
      <c r="V21" s="35"/>
      <c r="W21" s="35"/>
      <c r="X21" s="35"/>
      <c r="Y21" s="35"/>
      <c r="Z21" s="35"/>
      <c r="AA21" s="35"/>
      <c r="AB21" s="35"/>
      <c r="AC21" s="35"/>
      <c r="AD21" s="35"/>
      <c r="AE21" s="35"/>
    </row>
    <row r="22" spans="1:31" s="2" customFormat="1" ht="6.95" customHeight="1">
      <c r="A22" s="35"/>
      <c r="B22" s="40"/>
      <c r="C22" s="35"/>
      <c r="D22" s="35"/>
      <c r="E22" s="35"/>
      <c r="F22" s="35"/>
      <c r="G22" s="35"/>
      <c r="H22" s="35"/>
      <c r="I22" s="35"/>
      <c r="J22" s="35"/>
      <c r="K22" s="35"/>
      <c r="L22" s="52"/>
      <c r="S22" s="35"/>
      <c r="T22" s="35"/>
      <c r="U22" s="35"/>
      <c r="V22" s="35"/>
      <c r="W22" s="35"/>
      <c r="X22" s="35"/>
      <c r="Y22" s="35"/>
      <c r="Z22" s="35"/>
      <c r="AA22" s="35"/>
      <c r="AB22" s="35"/>
      <c r="AC22" s="35"/>
      <c r="AD22" s="35"/>
      <c r="AE22" s="35"/>
    </row>
    <row r="23" spans="1:31" s="2" customFormat="1" ht="12" customHeight="1">
      <c r="A23" s="35"/>
      <c r="B23" s="40"/>
      <c r="C23" s="35"/>
      <c r="D23" s="114" t="s">
        <v>33</v>
      </c>
      <c r="E23" s="35"/>
      <c r="F23" s="35"/>
      <c r="G23" s="35"/>
      <c r="H23" s="35"/>
      <c r="I23" s="114" t="s">
        <v>25</v>
      </c>
      <c r="J23" s="115" t="s">
        <v>1</v>
      </c>
      <c r="K23" s="35"/>
      <c r="L23" s="52"/>
      <c r="S23" s="35"/>
      <c r="T23" s="35"/>
      <c r="U23" s="35"/>
      <c r="V23" s="35"/>
      <c r="W23" s="35"/>
      <c r="X23" s="35"/>
      <c r="Y23" s="35"/>
      <c r="Z23" s="35"/>
      <c r="AA23" s="35"/>
      <c r="AB23" s="35"/>
      <c r="AC23" s="35"/>
      <c r="AD23" s="35"/>
      <c r="AE23" s="35"/>
    </row>
    <row r="24" spans="1:31" s="2" customFormat="1" ht="18" customHeight="1">
      <c r="A24" s="35"/>
      <c r="B24" s="40"/>
      <c r="C24" s="35"/>
      <c r="D24" s="35"/>
      <c r="E24" s="115" t="s">
        <v>34</v>
      </c>
      <c r="F24" s="35"/>
      <c r="G24" s="35"/>
      <c r="H24" s="35"/>
      <c r="I24" s="114" t="s">
        <v>27</v>
      </c>
      <c r="J24" s="115" t="s">
        <v>1</v>
      </c>
      <c r="K24" s="35"/>
      <c r="L24" s="52"/>
      <c r="S24" s="35"/>
      <c r="T24" s="35"/>
      <c r="U24" s="35"/>
      <c r="V24" s="35"/>
      <c r="W24" s="35"/>
      <c r="X24" s="35"/>
      <c r="Y24" s="35"/>
      <c r="Z24" s="35"/>
      <c r="AA24" s="35"/>
      <c r="AB24" s="35"/>
      <c r="AC24" s="35"/>
      <c r="AD24" s="35"/>
      <c r="AE24" s="35"/>
    </row>
    <row r="25" spans="1:31" s="2" customFormat="1" ht="6.95" customHeight="1">
      <c r="A25" s="35"/>
      <c r="B25" s="40"/>
      <c r="C25" s="35"/>
      <c r="D25" s="35"/>
      <c r="E25" s="35"/>
      <c r="F25" s="35"/>
      <c r="G25" s="35"/>
      <c r="H25" s="35"/>
      <c r="I25" s="35"/>
      <c r="J25" s="35"/>
      <c r="K25" s="35"/>
      <c r="L25" s="52"/>
      <c r="S25" s="35"/>
      <c r="T25" s="35"/>
      <c r="U25" s="35"/>
      <c r="V25" s="35"/>
      <c r="W25" s="35"/>
      <c r="X25" s="35"/>
      <c r="Y25" s="35"/>
      <c r="Z25" s="35"/>
      <c r="AA25" s="35"/>
      <c r="AB25" s="35"/>
      <c r="AC25" s="35"/>
      <c r="AD25" s="35"/>
      <c r="AE25" s="35"/>
    </row>
    <row r="26" spans="1:31" s="2" customFormat="1" ht="12" customHeight="1">
      <c r="A26" s="35"/>
      <c r="B26" s="40"/>
      <c r="C26" s="35"/>
      <c r="D26" s="114" t="s">
        <v>35</v>
      </c>
      <c r="E26" s="35"/>
      <c r="F26" s="35"/>
      <c r="G26" s="35"/>
      <c r="H26" s="35"/>
      <c r="I26" s="35"/>
      <c r="J26" s="35"/>
      <c r="K26" s="35"/>
      <c r="L26" s="52"/>
      <c r="S26" s="35"/>
      <c r="T26" s="35"/>
      <c r="U26" s="35"/>
      <c r="V26" s="35"/>
      <c r="W26" s="35"/>
      <c r="X26" s="35"/>
      <c r="Y26" s="35"/>
      <c r="Z26" s="35"/>
      <c r="AA26" s="35"/>
      <c r="AB26" s="35"/>
      <c r="AC26" s="35"/>
      <c r="AD26" s="35"/>
      <c r="AE26" s="35"/>
    </row>
    <row r="27" spans="1:31" s="8" customFormat="1" ht="16.5" customHeight="1">
      <c r="A27" s="117"/>
      <c r="B27" s="118"/>
      <c r="C27" s="117"/>
      <c r="D27" s="117"/>
      <c r="E27" s="328" t="s">
        <v>1</v>
      </c>
      <c r="F27" s="328"/>
      <c r="G27" s="328"/>
      <c r="H27" s="328"/>
      <c r="I27" s="117"/>
      <c r="J27" s="117"/>
      <c r="K27" s="117"/>
      <c r="L27" s="119"/>
      <c r="S27" s="117"/>
      <c r="T27" s="117"/>
      <c r="U27" s="117"/>
      <c r="V27" s="117"/>
      <c r="W27" s="117"/>
      <c r="X27" s="117"/>
      <c r="Y27" s="117"/>
      <c r="Z27" s="117"/>
      <c r="AA27" s="117"/>
      <c r="AB27" s="117"/>
      <c r="AC27" s="117"/>
      <c r="AD27" s="117"/>
      <c r="AE27" s="117"/>
    </row>
    <row r="28" spans="1:31" s="2" customFormat="1" ht="6.95" customHeight="1">
      <c r="A28" s="35"/>
      <c r="B28" s="40"/>
      <c r="C28" s="35"/>
      <c r="D28" s="35"/>
      <c r="E28" s="35"/>
      <c r="F28" s="35"/>
      <c r="G28" s="35"/>
      <c r="H28" s="35"/>
      <c r="I28" s="35"/>
      <c r="J28" s="35"/>
      <c r="K28" s="35"/>
      <c r="L28" s="52"/>
      <c r="S28" s="35"/>
      <c r="T28" s="35"/>
      <c r="U28" s="35"/>
      <c r="V28" s="35"/>
      <c r="W28" s="35"/>
      <c r="X28" s="35"/>
      <c r="Y28" s="35"/>
      <c r="Z28" s="35"/>
      <c r="AA28" s="35"/>
      <c r="AB28" s="35"/>
      <c r="AC28" s="35"/>
      <c r="AD28" s="35"/>
      <c r="AE28" s="35"/>
    </row>
    <row r="29" spans="1:31" s="2" customFormat="1" ht="6.95" customHeight="1">
      <c r="A29" s="35"/>
      <c r="B29" s="40"/>
      <c r="C29" s="35"/>
      <c r="D29" s="121"/>
      <c r="E29" s="121"/>
      <c r="F29" s="121"/>
      <c r="G29" s="121"/>
      <c r="H29" s="121"/>
      <c r="I29" s="121"/>
      <c r="J29" s="121"/>
      <c r="K29" s="121"/>
      <c r="L29" s="52"/>
      <c r="S29" s="35"/>
      <c r="T29" s="35"/>
      <c r="U29" s="35"/>
      <c r="V29" s="35"/>
      <c r="W29" s="35"/>
      <c r="X29" s="35"/>
      <c r="Y29" s="35"/>
      <c r="Z29" s="35"/>
      <c r="AA29" s="35"/>
      <c r="AB29" s="35"/>
      <c r="AC29" s="35"/>
      <c r="AD29" s="35"/>
      <c r="AE29" s="35"/>
    </row>
    <row r="30" spans="1:31" s="2" customFormat="1" ht="25.35" customHeight="1">
      <c r="A30" s="35"/>
      <c r="B30" s="40"/>
      <c r="C30" s="35"/>
      <c r="D30" s="122" t="s">
        <v>37</v>
      </c>
      <c r="E30" s="35"/>
      <c r="F30" s="35"/>
      <c r="G30" s="35"/>
      <c r="H30" s="35"/>
      <c r="I30" s="35"/>
      <c r="J30" s="123">
        <f>ROUND(J125, 2)</f>
        <v>0</v>
      </c>
      <c r="K30" s="35"/>
      <c r="L30" s="52"/>
      <c r="S30" s="35"/>
      <c r="T30" s="35"/>
      <c r="U30" s="35"/>
      <c r="V30" s="35"/>
      <c r="W30" s="35"/>
      <c r="X30" s="35"/>
      <c r="Y30" s="35"/>
      <c r="Z30" s="35"/>
      <c r="AA30" s="35"/>
      <c r="AB30" s="35"/>
      <c r="AC30" s="35"/>
      <c r="AD30" s="35"/>
      <c r="AE30" s="35"/>
    </row>
    <row r="31" spans="1:31" s="2" customFormat="1" ht="6.95" customHeight="1">
      <c r="A31" s="35"/>
      <c r="B31" s="40"/>
      <c r="C31" s="35"/>
      <c r="D31" s="121"/>
      <c r="E31" s="121"/>
      <c r="F31" s="121"/>
      <c r="G31" s="121"/>
      <c r="H31" s="121"/>
      <c r="I31" s="121"/>
      <c r="J31" s="121"/>
      <c r="K31" s="121"/>
      <c r="L31" s="52"/>
      <c r="S31" s="35"/>
      <c r="T31" s="35"/>
      <c r="U31" s="35"/>
      <c r="V31" s="35"/>
      <c r="W31" s="35"/>
      <c r="X31" s="35"/>
      <c r="Y31" s="35"/>
      <c r="Z31" s="35"/>
      <c r="AA31" s="35"/>
      <c r="AB31" s="35"/>
      <c r="AC31" s="35"/>
      <c r="AD31" s="35"/>
      <c r="AE31" s="35"/>
    </row>
    <row r="32" spans="1:31" s="2" customFormat="1" ht="14.45" customHeight="1">
      <c r="A32" s="35"/>
      <c r="B32" s="40"/>
      <c r="C32" s="35"/>
      <c r="D32" s="35"/>
      <c r="E32" s="35"/>
      <c r="F32" s="124" t="s">
        <v>39</v>
      </c>
      <c r="G32" s="35"/>
      <c r="H32" s="35"/>
      <c r="I32" s="124" t="s">
        <v>38</v>
      </c>
      <c r="J32" s="124" t="s">
        <v>40</v>
      </c>
      <c r="K32" s="35"/>
      <c r="L32" s="52"/>
      <c r="S32" s="35"/>
      <c r="T32" s="35"/>
      <c r="U32" s="35"/>
      <c r="V32" s="35"/>
      <c r="W32" s="35"/>
      <c r="X32" s="35"/>
      <c r="Y32" s="35"/>
      <c r="Z32" s="35"/>
      <c r="AA32" s="35"/>
      <c r="AB32" s="35"/>
      <c r="AC32" s="35"/>
      <c r="AD32" s="35"/>
      <c r="AE32" s="35"/>
    </row>
    <row r="33" spans="1:31" s="2" customFormat="1" ht="14.45" customHeight="1">
      <c r="A33" s="35"/>
      <c r="B33" s="40"/>
      <c r="C33" s="35"/>
      <c r="D33" s="125" t="s">
        <v>41</v>
      </c>
      <c r="E33" s="114" t="s">
        <v>42</v>
      </c>
      <c r="F33" s="126">
        <f>ROUND((SUM(BE125:BE278)),  2)</f>
        <v>0</v>
      </c>
      <c r="G33" s="35"/>
      <c r="H33" s="35"/>
      <c r="I33" s="127">
        <v>0.21</v>
      </c>
      <c r="J33" s="126">
        <f>ROUND(((SUM(BE125:BE278))*I33),  2)</f>
        <v>0</v>
      </c>
      <c r="K33" s="35"/>
      <c r="L33" s="52"/>
      <c r="S33" s="35"/>
      <c r="T33" s="35"/>
      <c r="U33" s="35"/>
      <c r="V33" s="35"/>
      <c r="W33" s="35"/>
      <c r="X33" s="35"/>
      <c r="Y33" s="35"/>
      <c r="Z33" s="35"/>
      <c r="AA33" s="35"/>
      <c r="AB33" s="35"/>
      <c r="AC33" s="35"/>
      <c r="AD33" s="35"/>
      <c r="AE33" s="35"/>
    </row>
    <row r="34" spans="1:31" s="2" customFormat="1" ht="14.45" customHeight="1">
      <c r="A34" s="35"/>
      <c r="B34" s="40"/>
      <c r="C34" s="35"/>
      <c r="D34" s="35"/>
      <c r="E34" s="114" t="s">
        <v>43</v>
      </c>
      <c r="F34" s="126">
        <f>ROUND((SUM(BF125:BF278)),  2)</f>
        <v>0</v>
      </c>
      <c r="G34" s="35"/>
      <c r="H34" s="35"/>
      <c r="I34" s="127">
        <v>0.15</v>
      </c>
      <c r="J34" s="126">
        <f>ROUND(((SUM(BF125:BF278))*I34),  2)</f>
        <v>0</v>
      </c>
      <c r="K34" s="35"/>
      <c r="L34" s="52"/>
      <c r="S34" s="35"/>
      <c r="T34" s="35"/>
      <c r="U34" s="35"/>
      <c r="V34" s="35"/>
      <c r="W34" s="35"/>
      <c r="X34" s="35"/>
      <c r="Y34" s="35"/>
      <c r="Z34" s="35"/>
      <c r="AA34" s="35"/>
      <c r="AB34" s="35"/>
      <c r="AC34" s="35"/>
      <c r="AD34" s="35"/>
      <c r="AE34" s="35"/>
    </row>
    <row r="35" spans="1:31" s="2" customFormat="1" ht="14.45" hidden="1" customHeight="1">
      <c r="A35" s="35"/>
      <c r="B35" s="40"/>
      <c r="C35" s="35"/>
      <c r="D35" s="35"/>
      <c r="E35" s="114" t="s">
        <v>44</v>
      </c>
      <c r="F35" s="126">
        <f>ROUND((SUM(BG125:BG278)),  2)</f>
        <v>0</v>
      </c>
      <c r="G35" s="35"/>
      <c r="H35" s="35"/>
      <c r="I35" s="127">
        <v>0.21</v>
      </c>
      <c r="J35" s="126">
        <f>0</f>
        <v>0</v>
      </c>
      <c r="K35" s="35"/>
      <c r="L35" s="52"/>
      <c r="S35" s="35"/>
      <c r="T35" s="35"/>
      <c r="U35" s="35"/>
      <c r="V35" s="35"/>
      <c r="W35" s="35"/>
      <c r="X35" s="35"/>
      <c r="Y35" s="35"/>
      <c r="Z35" s="35"/>
      <c r="AA35" s="35"/>
      <c r="AB35" s="35"/>
      <c r="AC35" s="35"/>
      <c r="AD35" s="35"/>
      <c r="AE35" s="35"/>
    </row>
    <row r="36" spans="1:31" s="2" customFormat="1" ht="14.45" hidden="1" customHeight="1">
      <c r="A36" s="35"/>
      <c r="B36" s="40"/>
      <c r="C36" s="35"/>
      <c r="D36" s="35"/>
      <c r="E36" s="114" t="s">
        <v>45</v>
      </c>
      <c r="F36" s="126">
        <f>ROUND((SUM(BH125:BH278)),  2)</f>
        <v>0</v>
      </c>
      <c r="G36" s="35"/>
      <c r="H36" s="35"/>
      <c r="I36" s="127">
        <v>0.15</v>
      </c>
      <c r="J36" s="126">
        <f>0</f>
        <v>0</v>
      </c>
      <c r="K36" s="35"/>
      <c r="L36" s="52"/>
      <c r="S36" s="35"/>
      <c r="T36" s="35"/>
      <c r="U36" s="35"/>
      <c r="V36" s="35"/>
      <c r="W36" s="35"/>
      <c r="X36" s="35"/>
      <c r="Y36" s="35"/>
      <c r="Z36" s="35"/>
      <c r="AA36" s="35"/>
      <c r="AB36" s="35"/>
      <c r="AC36" s="35"/>
      <c r="AD36" s="35"/>
      <c r="AE36" s="35"/>
    </row>
    <row r="37" spans="1:31" s="2" customFormat="1" ht="14.45" hidden="1" customHeight="1">
      <c r="A37" s="35"/>
      <c r="B37" s="40"/>
      <c r="C37" s="35"/>
      <c r="D37" s="35"/>
      <c r="E37" s="114" t="s">
        <v>46</v>
      </c>
      <c r="F37" s="126">
        <f>ROUND((SUM(BI125:BI278)),  2)</f>
        <v>0</v>
      </c>
      <c r="G37" s="35"/>
      <c r="H37" s="35"/>
      <c r="I37" s="127">
        <v>0</v>
      </c>
      <c r="J37" s="126">
        <f>0</f>
        <v>0</v>
      </c>
      <c r="K37" s="35"/>
      <c r="L37" s="52"/>
      <c r="S37" s="35"/>
      <c r="T37" s="35"/>
      <c r="U37" s="35"/>
      <c r="V37" s="35"/>
      <c r="W37" s="35"/>
      <c r="X37" s="35"/>
      <c r="Y37" s="35"/>
      <c r="Z37" s="35"/>
      <c r="AA37" s="35"/>
      <c r="AB37" s="35"/>
      <c r="AC37" s="35"/>
      <c r="AD37" s="35"/>
      <c r="AE37" s="35"/>
    </row>
    <row r="38" spans="1:31" s="2" customFormat="1" ht="6.95" customHeight="1">
      <c r="A38" s="35"/>
      <c r="B38" s="40"/>
      <c r="C38" s="35"/>
      <c r="D38" s="35"/>
      <c r="E38" s="35"/>
      <c r="F38" s="35"/>
      <c r="G38" s="35"/>
      <c r="H38" s="35"/>
      <c r="I38" s="35"/>
      <c r="J38" s="35"/>
      <c r="K38" s="35"/>
      <c r="L38" s="52"/>
      <c r="S38" s="35"/>
      <c r="T38" s="35"/>
      <c r="U38" s="35"/>
      <c r="V38" s="35"/>
      <c r="W38" s="35"/>
      <c r="X38" s="35"/>
      <c r="Y38" s="35"/>
      <c r="Z38" s="35"/>
      <c r="AA38" s="35"/>
      <c r="AB38" s="35"/>
      <c r="AC38" s="35"/>
      <c r="AD38" s="35"/>
      <c r="AE38" s="35"/>
    </row>
    <row r="39" spans="1:31" s="2" customFormat="1" ht="25.35" customHeight="1">
      <c r="A39" s="35"/>
      <c r="B39" s="40"/>
      <c r="C39" s="128"/>
      <c r="D39" s="129" t="s">
        <v>47</v>
      </c>
      <c r="E39" s="130"/>
      <c r="F39" s="130"/>
      <c r="G39" s="131" t="s">
        <v>48</v>
      </c>
      <c r="H39" s="132" t="s">
        <v>49</v>
      </c>
      <c r="I39" s="130"/>
      <c r="J39" s="133">
        <f>SUM(J30:J37)</f>
        <v>0</v>
      </c>
      <c r="K39" s="134"/>
      <c r="L39" s="52"/>
      <c r="S39" s="35"/>
      <c r="T39" s="35"/>
      <c r="U39" s="35"/>
      <c r="V39" s="35"/>
      <c r="W39" s="35"/>
      <c r="X39" s="35"/>
      <c r="Y39" s="35"/>
      <c r="Z39" s="35"/>
      <c r="AA39" s="35"/>
      <c r="AB39" s="35"/>
      <c r="AC39" s="35"/>
      <c r="AD39" s="35"/>
      <c r="AE39" s="35"/>
    </row>
    <row r="40" spans="1:31" s="2" customFormat="1" ht="14.45" customHeight="1">
      <c r="A40" s="35"/>
      <c r="B40" s="40"/>
      <c r="C40" s="35"/>
      <c r="D40" s="35"/>
      <c r="E40" s="35"/>
      <c r="F40" s="35"/>
      <c r="G40" s="35"/>
      <c r="H40" s="35"/>
      <c r="I40" s="35"/>
      <c r="J40" s="35"/>
      <c r="K40" s="35"/>
      <c r="L40" s="52"/>
      <c r="S40" s="35"/>
      <c r="T40" s="35"/>
      <c r="U40" s="35"/>
      <c r="V40" s="35"/>
      <c r="W40" s="35"/>
      <c r="X40" s="35"/>
      <c r="Y40" s="35"/>
      <c r="Z40" s="35"/>
      <c r="AA40" s="35"/>
      <c r="AB40" s="35"/>
      <c r="AC40" s="35"/>
      <c r="AD40" s="35"/>
      <c r="AE40" s="35"/>
    </row>
    <row r="41" spans="1:31" s="1" customFormat="1" ht="14.45" customHeight="1">
      <c r="B41" s="21"/>
      <c r="L41" s="21"/>
    </row>
    <row r="42" spans="1:31" s="1" customFormat="1" ht="14.45" customHeight="1">
      <c r="B42" s="21"/>
      <c r="L42" s="21"/>
    </row>
    <row r="43" spans="1:31" s="1" customFormat="1" ht="14.45" customHeight="1">
      <c r="B43" s="21"/>
      <c r="L43" s="21"/>
    </row>
    <row r="44" spans="1:31" s="1" customFormat="1" ht="14.45" customHeight="1">
      <c r="B44" s="21"/>
      <c r="L44" s="21"/>
    </row>
    <row r="45" spans="1:31" s="1" customFormat="1" ht="14.45" customHeight="1">
      <c r="B45" s="21"/>
      <c r="L45" s="21"/>
    </row>
    <row r="46" spans="1:31" s="1" customFormat="1" ht="14.45" customHeight="1">
      <c r="B46" s="21"/>
      <c r="L46" s="21"/>
    </row>
    <row r="47" spans="1:31" s="1" customFormat="1" ht="14.45" customHeight="1">
      <c r="B47" s="21"/>
      <c r="L47" s="21"/>
    </row>
    <row r="48" spans="1:31" s="1" customFormat="1" ht="14.45" customHeight="1">
      <c r="B48" s="21"/>
      <c r="L48" s="21"/>
    </row>
    <row r="49" spans="1:31" s="1" customFormat="1" ht="14.45" customHeight="1">
      <c r="B49" s="21"/>
      <c r="L49" s="21"/>
    </row>
    <row r="50" spans="1:31" s="2" customFormat="1" ht="14.45" customHeight="1">
      <c r="B50" s="52"/>
      <c r="D50" s="135" t="s">
        <v>50</v>
      </c>
      <c r="E50" s="136"/>
      <c r="F50" s="136"/>
      <c r="G50" s="135" t="s">
        <v>51</v>
      </c>
      <c r="H50" s="136"/>
      <c r="I50" s="136"/>
      <c r="J50" s="136"/>
      <c r="K50" s="136"/>
      <c r="L50" s="52"/>
    </row>
    <row r="51" spans="1:31" ht="11.25">
      <c r="B51" s="21"/>
      <c r="L51" s="21"/>
    </row>
    <row r="52" spans="1:31" ht="11.25">
      <c r="B52" s="21"/>
      <c r="L52" s="21"/>
    </row>
    <row r="53" spans="1:31" ht="11.25">
      <c r="B53" s="21"/>
      <c r="L53" s="21"/>
    </row>
    <row r="54" spans="1:31" ht="11.25">
      <c r="B54" s="21"/>
      <c r="L54" s="21"/>
    </row>
    <row r="55" spans="1:31" ht="11.25">
      <c r="B55" s="21"/>
      <c r="L55" s="21"/>
    </row>
    <row r="56" spans="1:31" ht="11.25">
      <c r="B56" s="21"/>
      <c r="L56" s="21"/>
    </row>
    <row r="57" spans="1:31" ht="11.25">
      <c r="B57" s="21"/>
      <c r="L57" s="21"/>
    </row>
    <row r="58" spans="1:31" ht="11.25">
      <c r="B58" s="21"/>
      <c r="L58" s="21"/>
    </row>
    <row r="59" spans="1:31" ht="11.25">
      <c r="B59" s="21"/>
      <c r="L59" s="21"/>
    </row>
    <row r="60" spans="1:31" ht="11.25">
      <c r="B60" s="21"/>
      <c r="L60" s="21"/>
    </row>
    <row r="61" spans="1:31" s="2" customFormat="1" ht="12.75">
      <c r="A61" s="35"/>
      <c r="B61" s="40"/>
      <c r="C61" s="35"/>
      <c r="D61" s="137" t="s">
        <v>52</v>
      </c>
      <c r="E61" s="138"/>
      <c r="F61" s="139" t="s">
        <v>53</v>
      </c>
      <c r="G61" s="137" t="s">
        <v>52</v>
      </c>
      <c r="H61" s="138"/>
      <c r="I61" s="138"/>
      <c r="J61" s="140" t="s">
        <v>53</v>
      </c>
      <c r="K61" s="138"/>
      <c r="L61" s="52"/>
      <c r="S61" s="35"/>
      <c r="T61" s="35"/>
      <c r="U61" s="35"/>
      <c r="V61" s="35"/>
      <c r="W61" s="35"/>
      <c r="X61" s="35"/>
      <c r="Y61" s="35"/>
      <c r="Z61" s="35"/>
      <c r="AA61" s="35"/>
      <c r="AB61" s="35"/>
      <c r="AC61" s="35"/>
      <c r="AD61" s="35"/>
      <c r="AE61" s="35"/>
    </row>
    <row r="62" spans="1:31" ht="11.25">
      <c r="B62" s="21"/>
      <c r="L62" s="21"/>
    </row>
    <row r="63" spans="1:31" ht="11.25">
      <c r="B63" s="21"/>
      <c r="L63" s="21"/>
    </row>
    <row r="64" spans="1:31" ht="11.25">
      <c r="B64" s="21"/>
      <c r="L64" s="21"/>
    </row>
    <row r="65" spans="1:31" s="2" customFormat="1" ht="12.75">
      <c r="A65" s="35"/>
      <c r="B65" s="40"/>
      <c r="C65" s="35"/>
      <c r="D65" s="135" t="s">
        <v>54</v>
      </c>
      <c r="E65" s="141"/>
      <c r="F65" s="141"/>
      <c r="G65" s="135" t="s">
        <v>55</v>
      </c>
      <c r="H65" s="141"/>
      <c r="I65" s="141"/>
      <c r="J65" s="141"/>
      <c r="K65" s="141"/>
      <c r="L65" s="52"/>
      <c r="S65" s="35"/>
      <c r="T65" s="35"/>
      <c r="U65" s="35"/>
      <c r="V65" s="35"/>
      <c r="W65" s="35"/>
      <c r="X65" s="35"/>
      <c r="Y65" s="35"/>
      <c r="Z65" s="35"/>
      <c r="AA65" s="35"/>
      <c r="AB65" s="35"/>
      <c r="AC65" s="35"/>
      <c r="AD65" s="35"/>
      <c r="AE65" s="35"/>
    </row>
    <row r="66" spans="1:31" ht="11.25">
      <c r="B66" s="21"/>
      <c r="L66" s="21"/>
    </row>
    <row r="67" spans="1:31" ht="11.25">
      <c r="B67" s="21"/>
      <c r="L67" s="21"/>
    </row>
    <row r="68" spans="1:31" ht="11.25">
      <c r="B68" s="21"/>
      <c r="L68" s="21"/>
    </row>
    <row r="69" spans="1:31" ht="11.25">
      <c r="B69" s="21"/>
      <c r="L69" s="21"/>
    </row>
    <row r="70" spans="1:31" ht="11.25">
      <c r="B70" s="21"/>
      <c r="L70" s="21"/>
    </row>
    <row r="71" spans="1:31" ht="11.25">
      <c r="B71" s="21"/>
      <c r="L71" s="21"/>
    </row>
    <row r="72" spans="1:31" ht="11.25">
      <c r="B72" s="21"/>
      <c r="L72" s="21"/>
    </row>
    <row r="73" spans="1:31" ht="11.25">
      <c r="B73" s="21"/>
      <c r="L73" s="21"/>
    </row>
    <row r="74" spans="1:31" ht="11.25">
      <c r="B74" s="21"/>
      <c r="L74" s="21"/>
    </row>
    <row r="75" spans="1:31" ht="11.25">
      <c r="B75" s="21"/>
      <c r="L75" s="21"/>
    </row>
    <row r="76" spans="1:31" s="2" customFormat="1" ht="12.75">
      <c r="A76" s="35"/>
      <c r="B76" s="40"/>
      <c r="C76" s="35"/>
      <c r="D76" s="137" t="s">
        <v>52</v>
      </c>
      <c r="E76" s="138"/>
      <c r="F76" s="139" t="s">
        <v>53</v>
      </c>
      <c r="G76" s="137" t="s">
        <v>52</v>
      </c>
      <c r="H76" s="138"/>
      <c r="I76" s="138"/>
      <c r="J76" s="140" t="s">
        <v>53</v>
      </c>
      <c r="K76" s="138"/>
      <c r="L76" s="52"/>
      <c r="S76" s="35"/>
      <c r="T76" s="35"/>
      <c r="U76" s="35"/>
      <c r="V76" s="35"/>
      <c r="W76" s="35"/>
      <c r="X76" s="35"/>
      <c r="Y76" s="35"/>
      <c r="Z76" s="35"/>
      <c r="AA76" s="35"/>
      <c r="AB76" s="35"/>
      <c r="AC76" s="35"/>
      <c r="AD76" s="35"/>
      <c r="AE76" s="35"/>
    </row>
    <row r="77" spans="1:31" s="2" customFormat="1" ht="14.45" customHeight="1">
      <c r="A77" s="35"/>
      <c r="B77" s="142"/>
      <c r="C77" s="143"/>
      <c r="D77" s="143"/>
      <c r="E77" s="143"/>
      <c r="F77" s="143"/>
      <c r="G77" s="143"/>
      <c r="H77" s="143"/>
      <c r="I77" s="143"/>
      <c r="J77" s="143"/>
      <c r="K77" s="143"/>
      <c r="L77" s="52"/>
      <c r="S77" s="35"/>
      <c r="T77" s="35"/>
      <c r="U77" s="35"/>
      <c r="V77" s="35"/>
      <c r="W77" s="35"/>
      <c r="X77" s="35"/>
      <c r="Y77" s="35"/>
      <c r="Z77" s="35"/>
      <c r="AA77" s="35"/>
      <c r="AB77" s="35"/>
      <c r="AC77" s="35"/>
      <c r="AD77" s="35"/>
      <c r="AE77" s="35"/>
    </row>
    <row r="81" spans="1:47" s="2" customFormat="1" ht="6.95" customHeight="1">
      <c r="A81" s="35"/>
      <c r="B81" s="144"/>
      <c r="C81" s="145"/>
      <c r="D81" s="145"/>
      <c r="E81" s="145"/>
      <c r="F81" s="145"/>
      <c r="G81" s="145"/>
      <c r="H81" s="145"/>
      <c r="I81" s="145"/>
      <c r="J81" s="145"/>
      <c r="K81" s="145"/>
      <c r="L81" s="52"/>
      <c r="S81" s="35"/>
      <c r="T81" s="35"/>
      <c r="U81" s="35"/>
      <c r="V81" s="35"/>
      <c r="W81" s="35"/>
      <c r="X81" s="35"/>
      <c r="Y81" s="35"/>
      <c r="Z81" s="35"/>
      <c r="AA81" s="35"/>
      <c r="AB81" s="35"/>
      <c r="AC81" s="35"/>
      <c r="AD81" s="35"/>
      <c r="AE81" s="35"/>
    </row>
    <row r="82" spans="1:47" s="2" customFormat="1" ht="24.95" customHeight="1">
      <c r="A82" s="35"/>
      <c r="B82" s="36"/>
      <c r="C82" s="24" t="s">
        <v>247</v>
      </c>
      <c r="D82" s="37"/>
      <c r="E82" s="37"/>
      <c r="F82" s="37"/>
      <c r="G82" s="37"/>
      <c r="H82" s="37"/>
      <c r="I82" s="37"/>
      <c r="J82" s="37"/>
      <c r="K82" s="37"/>
      <c r="L82" s="52"/>
      <c r="S82" s="35"/>
      <c r="T82" s="35"/>
      <c r="U82" s="35"/>
      <c r="V82" s="35"/>
      <c r="W82" s="35"/>
      <c r="X82" s="35"/>
      <c r="Y82" s="35"/>
      <c r="Z82" s="35"/>
      <c r="AA82" s="35"/>
      <c r="AB82" s="35"/>
      <c r="AC82" s="35"/>
      <c r="AD82" s="35"/>
      <c r="AE82" s="35"/>
    </row>
    <row r="83" spans="1:47" s="2" customFormat="1" ht="6.95" customHeight="1">
      <c r="A83" s="35"/>
      <c r="B83" s="36"/>
      <c r="C83" s="37"/>
      <c r="D83" s="37"/>
      <c r="E83" s="37"/>
      <c r="F83" s="37"/>
      <c r="G83" s="37"/>
      <c r="H83" s="37"/>
      <c r="I83" s="37"/>
      <c r="J83" s="37"/>
      <c r="K83" s="37"/>
      <c r="L83" s="52"/>
      <c r="S83" s="35"/>
      <c r="T83" s="35"/>
      <c r="U83" s="35"/>
      <c r="V83" s="35"/>
      <c r="W83" s="35"/>
      <c r="X83" s="35"/>
      <c r="Y83" s="35"/>
      <c r="Z83" s="35"/>
      <c r="AA83" s="35"/>
      <c r="AB83" s="35"/>
      <c r="AC83" s="35"/>
      <c r="AD83" s="35"/>
      <c r="AE83" s="35"/>
    </row>
    <row r="84" spans="1:47" s="2" customFormat="1" ht="12" customHeight="1">
      <c r="A84" s="35"/>
      <c r="B84" s="36"/>
      <c r="C84" s="30" t="s">
        <v>16</v>
      </c>
      <c r="D84" s="37"/>
      <c r="E84" s="37"/>
      <c r="F84" s="37"/>
      <c r="G84" s="37"/>
      <c r="H84" s="37"/>
      <c r="I84" s="37"/>
      <c r="J84" s="37"/>
      <c r="K84" s="37"/>
      <c r="L84" s="52"/>
      <c r="S84" s="35"/>
      <c r="T84" s="35"/>
      <c r="U84" s="35"/>
      <c r="V84" s="35"/>
      <c r="W84" s="35"/>
      <c r="X84" s="35"/>
      <c r="Y84" s="35"/>
      <c r="Z84" s="35"/>
      <c r="AA84" s="35"/>
      <c r="AB84" s="35"/>
      <c r="AC84" s="35"/>
      <c r="AD84" s="35"/>
      <c r="AE84" s="35"/>
    </row>
    <row r="85" spans="1:47" s="2" customFormat="1" ht="16.5" customHeight="1">
      <c r="A85" s="35"/>
      <c r="B85" s="36"/>
      <c r="C85" s="37"/>
      <c r="D85" s="37"/>
      <c r="E85" s="329" t="str">
        <f>E7</f>
        <v>Domov pro seniory, Nový Bydžov</v>
      </c>
      <c r="F85" s="330"/>
      <c r="G85" s="330"/>
      <c r="H85" s="330"/>
      <c r="I85" s="37"/>
      <c r="J85" s="37"/>
      <c r="K85" s="37"/>
      <c r="L85" s="52"/>
      <c r="S85" s="35"/>
      <c r="T85" s="35"/>
      <c r="U85" s="35"/>
      <c r="V85" s="35"/>
      <c r="W85" s="35"/>
      <c r="X85" s="35"/>
      <c r="Y85" s="35"/>
      <c r="Z85" s="35"/>
      <c r="AA85" s="35"/>
      <c r="AB85" s="35"/>
      <c r="AC85" s="35"/>
      <c r="AD85" s="35"/>
      <c r="AE85" s="35"/>
    </row>
    <row r="86" spans="1:47" s="2" customFormat="1" ht="12" customHeight="1">
      <c r="A86" s="35"/>
      <c r="B86" s="36"/>
      <c r="C86" s="30" t="s">
        <v>179</v>
      </c>
      <c r="D86" s="37"/>
      <c r="E86" s="37"/>
      <c r="F86" s="37"/>
      <c r="G86" s="37"/>
      <c r="H86" s="37"/>
      <c r="I86" s="37"/>
      <c r="J86" s="37"/>
      <c r="K86" s="37"/>
      <c r="L86" s="52"/>
      <c r="S86" s="35"/>
      <c r="T86" s="35"/>
      <c r="U86" s="35"/>
      <c r="V86" s="35"/>
      <c r="W86" s="35"/>
      <c r="X86" s="35"/>
      <c r="Y86" s="35"/>
      <c r="Z86" s="35"/>
      <c r="AA86" s="35"/>
      <c r="AB86" s="35"/>
      <c r="AC86" s="35"/>
      <c r="AD86" s="35"/>
      <c r="AE86" s="35"/>
    </row>
    <row r="87" spans="1:47" s="2" customFormat="1" ht="30" customHeight="1">
      <c r="A87" s="35"/>
      <c r="B87" s="36"/>
      <c r="C87" s="37"/>
      <c r="D87" s="37"/>
      <c r="E87" s="284" t="str">
        <f>E9</f>
        <v xml:space="preserve">SO 01.4 - Zařízení pro vytápění staveb - nezpůsobilé náklady </v>
      </c>
      <c r="F87" s="331"/>
      <c r="G87" s="331"/>
      <c r="H87" s="331"/>
      <c r="I87" s="37"/>
      <c r="J87" s="37"/>
      <c r="K87" s="37"/>
      <c r="L87" s="52"/>
      <c r="S87" s="35"/>
      <c r="T87" s="35"/>
      <c r="U87" s="35"/>
      <c r="V87" s="35"/>
      <c r="W87" s="35"/>
      <c r="X87" s="35"/>
      <c r="Y87" s="35"/>
      <c r="Z87" s="35"/>
      <c r="AA87" s="35"/>
      <c r="AB87" s="35"/>
      <c r="AC87" s="35"/>
      <c r="AD87" s="35"/>
      <c r="AE87" s="35"/>
    </row>
    <row r="88" spans="1:47" s="2" customFormat="1" ht="6.95" customHeight="1">
      <c r="A88" s="35"/>
      <c r="B88" s="36"/>
      <c r="C88" s="37"/>
      <c r="D88" s="37"/>
      <c r="E88" s="37"/>
      <c r="F88" s="37"/>
      <c r="G88" s="37"/>
      <c r="H88" s="37"/>
      <c r="I88" s="37"/>
      <c r="J88" s="37"/>
      <c r="K88" s="37"/>
      <c r="L88" s="52"/>
      <c r="S88" s="35"/>
      <c r="T88" s="35"/>
      <c r="U88" s="35"/>
      <c r="V88" s="35"/>
      <c r="W88" s="35"/>
      <c r="X88" s="35"/>
      <c r="Y88" s="35"/>
      <c r="Z88" s="35"/>
      <c r="AA88" s="35"/>
      <c r="AB88" s="35"/>
      <c r="AC88" s="35"/>
      <c r="AD88" s="35"/>
      <c r="AE88" s="35"/>
    </row>
    <row r="89" spans="1:47" s="2" customFormat="1" ht="12" customHeight="1">
      <c r="A89" s="35"/>
      <c r="B89" s="36"/>
      <c r="C89" s="30" t="s">
        <v>20</v>
      </c>
      <c r="D89" s="37"/>
      <c r="E89" s="37"/>
      <c r="F89" s="28" t="str">
        <f>F12</f>
        <v>k.ú. Nový Bydžov, 70 7163</v>
      </c>
      <c r="G89" s="37"/>
      <c r="H89" s="37"/>
      <c r="I89" s="30" t="s">
        <v>22</v>
      </c>
      <c r="J89" s="67" t="str">
        <f>IF(J12="","",J12)</f>
        <v>4. 1. 2023</v>
      </c>
      <c r="K89" s="37"/>
      <c r="L89" s="52"/>
      <c r="S89" s="35"/>
      <c r="T89" s="35"/>
      <c r="U89" s="35"/>
      <c r="V89" s="35"/>
      <c r="W89" s="35"/>
      <c r="X89" s="35"/>
      <c r="Y89" s="35"/>
      <c r="Z89" s="35"/>
      <c r="AA89" s="35"/>
      <c r="AB89" s="35"/>
      <c r="AC89" s="35"/>
      <c r="AD89" s="35"/>
      <c r="AE89" s="35"/>
    </row>
    <row r="90" spans="1:47" s="2" customFormat="1" ht="6.95" customHeight="1">
      <c r="A90" s="35"/>
      <c r="B90" s="36"/>
      <c r="C90" s="37"/>
      <c r="D90" s="37"/>
      <c r="E90" s="37"/>
      <c r="F90" s="37"/>
      <c r="G90" s="37"/>
      <c r="H90" s="37"/>
      <c r="I90" s="37"/>
      <c r="J90" s="37"/>
      <c r="K90" s="37"/>
      <c r="L90" s="52"/>
      <c r="S90" s="35"/>
      <c r="T90" s="35"/>
      <c r="U90" s="35"/>
      <c r="V90" s="35"/>
      <c r="W90" s="35"/>
      <c r="X90" s="35"/>
      <c r="Y90" s="35"/>
      <c r="Z90" s="35"/>
      <c r="AA90" s="35"/>
      <c r="AB90" s="35"/>
      <c r="AC90" s="35"/>
      <c r="AD90" s="35"/>
      <c r="AE90" s="35"/>
    </row>
    <row r="91" spans="1:47" s="2" customFormat="1" ht="40.15" customHeight="1">
      <c r="A91" s="35"/>
      <c r="B91" s="36"/>
      <c r="C91" s="30" t="s">
        <v>24</v>
      </c>
      <c r="D91" s="37"/>
      <c r="E91" s="37"/>
      <c r="F91" s="28" t="str">
        <f>E15</f>
        <v>Město Nový Bydžov, Masarykovo nám. 1, 504 01</v>
      </c>
      <c r="G91" s="37"/>
      <c r="H91" s="37"/>
      <c r="I91" s="30" t="s">
        <v>30</v>
      </c>
      <c r="J91" s="33" t="str">
        <f>E21</f>
        <v>Architektura s.r.o., Vilkova 1142/15, Praha 4-Krč</v>
      </c>
      <c r="K91" s="37"/>
      <c r="L91" s="52"/>
      <c r="S91" s="35"/>
      <c r="T91" s="35"/>
      <c r="U91" s="35"/>
      <c r="V91" s="35"/>
      <c r="W91" s="35"/>
      <c r="X91" s="35"/>
      <c r="Y91" s="35"/>
      <c r="Z91" s="35"/>
      <c r="AA91" s="35"/>
      <c r="AB91" s="35"/>
      <c r="AC91" s="35"/>
      <c r="AD91" s="35"/>
      <c r="AE91" s="35"/>
    </row>
    <row r="92" spans="1:47" s="2" customFormat="1" ht="40.15" customHeight="1">
      <c r="A92" s="35"/>
      <c r="B92" s="36"/>
      <c r="C92" s="30" t="s">
        <v>28</v>
      </c>
      <c r="D92" s="37"/>
      <c r="E92" s="37"/>
      <c r="F92" s="28" t="str">
        <f>IF(E18="","",E18)</f>
        <v>Vyplň údaj</v>
      </c>
      <c r="G92" s="37"/>
      <c r="H92" s="37"/>
      <c r="I92" s="30" t="s">
        <v>33</v>
      </c>
      <c r="J92" s="33" t="str">
        <f>E24</f>
        <v>Projecticon s.r.o., A. Kopeckého 151, Nový Hrádek</v>
      </c>
      <c r="K92" s="37"/>
      <c r="L92" s="52"/>
      <c r="S92" s="35"/>
      <c r="T92" s="35"/>
      <c r="U92" s="35"/>
      <c r="V92" s="35"/>
      <c r="W92" s="35"/>
      <c r="X92" s="35"/>
      <c r="Y92" s="35"/>
      <c r="Z92" s="35"/>
      <c r="AA92" s="35"/>
      <c r="AB92" s="35"/>
      <c r="AC92" s="35"/>
      <c r="AD92" s="35"/>
      <c r="AE92" s="35"/>
    </row>
    <row r="93" spans="1:47" s="2" customFormat="1" ht="10.35" customHeight="1">
      <c r="A93" s="35"/>
      <c r="B93" s="36"/>
      <c r="C93" s="37"/>
      <c r="D93" s="37"/>
      <c r="E93" s="37"/>
      <c r="F93" s="37"/>
      <c r="G93" s="37"/>
      <c r="H93" s="37"/>
      <c r="I93" s="37"/>
      <c r="J93" s="37"/>
      <c r="K93" s="37"/>
      <c r="L93" s="52"/>
      <c r="S93" s="35"/>
      <c r="T93" s="35"/>
      <c r="U93" s="35"/>
      <c r="V93" s="35"/>
      <c r="W93" s="35"/>
      <c r="X93" s="35"/>
      <c r="Y93" s="35"/>
      <c r="Z93" s="35"/>
      <c r="AA93" s="35"/>
      <c r="AB93" s="35"/>
      <c r="AC93" s="35"/>
      <c r="AD93" s="35"/>
      <c r="AE93" s="35"/>
    </row>
    <row r="94" spans="1:47" s="2" customFormat="1" ht="29.25" customHeight="1">
      <c r="A94" s="35"/>
      <c r="B94" s="36"/>
      <c r="C94" s="146" t="s">
        <v>248</v>
      </c>
      <c r="D94" s="147"/>
      <c r="E94" s="147"/>
      <c r="F94" s="147"/>
      <c r="G94" s="147"/>
      <c r="H94" s="147"/>
      <c r="I94" s="147"/>
      <c r="J94" s="148" t="s">
        <v>249</v>
      </c>
      <c r="K94" s="147"/>
      <c r="L94" s="52"/>
      <c r="S94" s="35"/>
      <c r="T94" s="35"/>
      <c r="U94" s="35"/>
      <c r="V94" s="35"/>
      <c r="W94" s="35"/>
      <c r="X94" s="35"/>
      <c r="Y94" s="35"/>
      <c r="Z94" s="35"/>
      <c r="AA94" s="35"/>
      <c r="AB94" s="35"/>
      <c r="AC94" s="35"/>
      <c r="AD94" s="35"/>
      <c r="AE94" s="35"/>
    </row>
    <row r="95" spans="1:47" s="2" customFormat="1" ht="10.35" customHeight="1">
      <c r="A95" s="35"/>
      <c r="B95" s="36"/>
      <c r="C95" s="37"/>
      <c r="D95" s="37"/>
      <c r="E95" s="37"/>
      <c r="F95" s="37"/>
      <c r="G95" s="37"/>
      <c r="H95" s="37"/>
      <c r="I95" s="37"/>
      <c r="J95" s="37"/>
      <c r="K95" s="37"/>
      <c r="L95" s="52"/>
      <c r="S95" s="35"/>
      <c r="T95" s="35"/>
      <c r="U95" s="35"/>
      <c r="V95" s="35"/>
      <c r="W95" s="35"/>
      <c r="X95" s="35"/>
      <c r="Y95" s="35"/>
      <c r="Z95" s="35"/>
      <c r="AA95" s="35"/>
      <c r="AB95" s="35"/>
      <c r="AC95" s="35"/>
      <c r="AD95" s="35"/>
      <c r="AE95" s="35"/>
    </row>
    <row r="96" spans="1:47" s="2" customFormat="1" ht="22.9" customHeight="1">
      <c r="A96" s="35"/>
      <c r="B96" s="36"/>
      <c r="C96" s="149" t="s">
        <v>250</v>
      </c>
      <c r="D96" s="37"/>
      <c r="E96" s="37"/>
      <c r="F96" s="37"/>
      <c r="G96" s="37"/>
      <c r="H96" s="37"/>
      <c r="I96" s="37"/>
      <c r="J96" s="85">
        <f>J125</f>
        <v>0</v>
      </c>
      <c r="K96" s="37"/>
      <c r="L96" s="52"/>
      <c r="S96" s="35"/>
      <c r="T96" s="35"/>
      <c r="U96" s="35"/>
      <c r="V96" s="35"/>
      <c r="W96" s="35"/>
      <c r="X96" s="35"/>
      <c r="Y96" s="35"/>
      <c r="Z96" s="35"/>
      <c r="AA96" s="35"/>
      <c r="AB96" s="35"/>
      <c r="AC96" s="35"/>
      <c r="AD96" s="35"/>
      <c r="AE96" s="35"/>
      <c r="AU96" s="18" t="s">
        <v>251</v>
      </c>
    </row>
    <row r="97" spans="1:31" s="9" customFormat="1" ht="24.95" customHeight="1">
      <c r="B97" s="150"/>
      <c r="C97" s="151"/>
      <c r="D97" s="152" t="s">
        <v>261</v>
      </c>
      <c r="E97" s="153"/>
      <c r="F97" s="153"/>
      <c r="G97" s="153"/>
      <c r="H97" s="153"/>
      <c r="I97" s="153"/>
      <c r="J97" s="154">
        <f>J126</f>
        <v>0</v>
      </c>
      <c r="K97" s="151"/>
      <c r="L97" s="155"/>
    </row>
    <row r="98" spans="1:31" s="10" customFormat="1" ht="19.899999999999999" customHeight="1">
      <c r="B98" s="156"/>
      <c r="C98" s="157"/>
      <c r="D98" s="158" t="s">
        <v>264</v>
      </c>
      <c r="E98" s="159"/>
      <c r="F98" s="159"/>
      <c r="G98" s="159"/>
      <c r="H98" s="159"/>
      <c r="I98" s="159"/>
      <c r="J98" s="160">
        <f>J127</f>
        <v>0</v>
      </c>
      <c r="K98" s="157"/>
      <c r="L98" s="161"/>
    </row>
    <row r="99" spans="1:31" s="10" customFormat="1" ht="19.899999999999999" customHeight="1">
      <c r="B99" s="156"/>
      <c r="C99" s="157"/>
      <c r="D99" s="158" t="s">
        <v>4537</v>
      </c>
      <c r="E99" s="159"/>
      <c r="F99" s="159"/>
      <c r="G99" s="159"/>
      <c r="H99" s="159"/>
      <c r="I99" s="159"/>
      <c r="J99" s="160">
        <f>J137</f>
        <v>0</v>
      </c>
      <c r="K99" s="157"/>
      <c r="L99" s="161"/>
    </row>
    <row r="100" spans="1:31" s="10" customFormat="1" ht="19.899999999999999" customHeight="1">
      <c r="B100" s="156"/>
      <c r="C100" s="157"/>
      <c r="D100" s="158" t="s">
        <v>4538</v>
      </c>
      <c r="E100" s="159"/>
      <c r="F100" s="159"/>
      <c r="G100" s="159"/>
      <c r="H100" s="159"/>
      <c r="I100" s="159"/>
      <c r="J100" s="160">
        <f>J168</f>
        <v>0</v>
      </c>
      <c r="K100" s="157"/>
      <c r="L100" s="161"/>
    </row>
    <row r="101" spans="1:31" s="10" customFormat="1" ht="19.899999999999999" customHeight="1">
      <c r="B101" s="156"/>
      <c r="C101" s="157"/>
      <c r="D101" s="158" t="s">
        <v>4539</v>
      </c>
      <c r="E101" s="159"/>
      <c r="F101" s="159"/>
      <c r="G101" s="159"/>
      <c r="H101" s="159"/>
      <c r="I101" s="159"/>
      <c r="J101" s="160">
        <f>J182</f>
        <v>0</v>
      </c>
      <c r="K101" s="157"/>
      <c r="L101" s="161"/>
    </row>
    <row r="102" spans="1:31" s="10" customFormat="1" ht="19.899999999999999" customHeight="1">
      <c r="B102" s="156"/>
      <c r="C102" s="157"/>
      <c r="D102" s="158" t="s">
        <v>4540</v>
      </c>
      <c r="E102" s="159"/>
      <c r="F102" s="159"/>
      <c r="G102" s="159"/>
      <c r="H102" s="159"/>
      <c r="I102" s="159"/>
      <c r="J102" s="160">
        <f>J215</f>
        <v>0</v>
      </c>
      <c r="K102" s="157"/>
      <c r="L102" s="161"/>
    </row>
    <row r="103" spans="1:31" s="10" customFormat="1" ht="19.899999999999999" customHeight="1">
      <c r="B103" s="156"/>
      <c r="C103" s="157"/>
      <c r="D103" s="158" t="s">
        <v>266</v>
      </c>
      <c r="E103" s="159"/>
      <c r="F103" s="159"/>
      <c r="G103" s="159"/>
      <c r="H103" s="159"/>
      <c r="I103" s="159"/>
      <c r="J103" s="160">
        <f>J237</f>
        <v>0</v>
      </c>
      <c r="K103" s="157"/>
      <c r="L103" s="161"/>
    </row>
    <row r="104" spans="1:31" s="10" customFormat="1" ht="19.899999999999999" customHeight="1">
      <c r="B104" s="156"/>
      <c r="C104" s="157"/>
      <c r="D104" s="158" t="s">
        <v>275</v>
      </c>
      <c r="E104" s="159"/>
      <c r="F104" s="159"/>
      <c r="G104" s="159"/>
      <c r="H104" s="159"/>
      <c r="I104" s="159"/>
      <c r="J104" s="160">
        <f>J272</f>
        <v>0</v>
      </c>
      <c r="K104" s="157"/>
      <c r="L104" s="161"/>
    </row>
    <row r="105" spans="1:31" s="9" customFormat="1" ht="24.95" customHeight="1">
      <c r="B105" s="150"/>
      <c r="C105" s="151"/>
      <c r="D105" s="152" t="s">
        <v>4541</v>
      </c>
      <c r="E105" s="153"/>
      <c r="F105" s="153"/>
      <c r="G105" s="153"/>
      <c r="H105" s="153"/>
      <c r="I105" s="153"/>
      <c r="J105" s="154">
        <f>J275</f>
        <v>0</v>
      </c>
      <c r="K105" s="151"/>
      <c r="L105" s="155"/>
    </row>
    <row r="106" spans="1:31" s="2" customFormat="1" ht="21.75" customHeight="1">
      <c r="A106" s="35"/>
      <c r="B106" s="36"/>
      <c r="C106" s="37"/>
      <c r="D106" s="37"/>
      <c r="E106" s="37"/>
      <c r="F106" s="37"/>
      <c r="G106" s="37"/>
      <c r="H106" s="37"/>
      <c r="I106" s="37"/>
      <c r="J106" s="37"/>
      <c r="K106" s="37"/>
      <c r="L106" s="52"/>
      <c r="S106" s="35"/>
      <c r="T106" s="35"/>
      <c r="U106" s="35"/>
      <c r="V106" s="35"/>
      <c r="W106" s="35"/>
      <c r="X106" s="35"/>
      <c r="Y106" s="35"/>
      <c r="Z106" s="35"/>
      <c r="AA106" s="35"/>
      <c r="AB106" s="35"/>
      <c r="AC106" s="35"/>
      <c r="AD106" s="35"/>
      <c r="AE106" s="35"/>
    </row>
    <row r="107" spans="1:31" s="2" customFormat="1" ht="6.95" customHeight="1">
      <c r="A107" s="35"/>
      <c r="B107" s="55"/>
      <c r="C107" s="56"/>
      <c r="D107" s="56"/>
      <c r="E107" s="56"/>
      <c r="F107" s="56"/>
      <c r="G107" s="56"/>
      <c r="H107" s="56"/>
      <c r="I107" s="56"/>
      <c r="J107" s="56"/>
      <c r="K107" s="56"/>
      <c r="L107" s="52"/>
      <c r="S107" s="35"/>
      <c r="T107" s="35"/>
      <c r="U107" s="35"/>
      <c r="V107" s="35"/>
      <c r="W107" s="35"/>
      <c r="X107" s="35"/>
      <c r="Y107" s="35"/>
      <c r="Z107" s="35"/>
      <c r="AA107" s="35"/>
      <c r="AB107" s="35"/>
      <c r="AC107" s="35"/>
      <c r="AD107" s="35"/>
      <c r="AE107" s="35"/>
    </row>
    <row r="111" spans="1:31" s="2" customFormat="1" ht="6.95" customHeight="1">
      <c r="A111" s="35"/>
      <c r="B111" s="57"/>
      <c r="C111" s="58"/>
      <c r="D111" s="58"/>
      <c r="E111" s="58"/>
      <c r="F111" s="58"/>
      <c r="G111" s="58"/>
      <c r="H111" s="58"/>
      <c r="I111" s="58"/>
      <c r="J111" s="58"/>
      <c r="K111" s="58"/>
      <c r="L111" s="52"/>
      <c r="S111" s="35"/>
      <c r="T111" s="35"/>
      <c r="U111" s="35"/>
      <c r="V111" s="35"/>
      <c r="W111" s="35"/>
      <c r="X111" s="35"/>
      <c r="Y111" s="35"/>
      <c r="Z111" s="35"/>
      <c r="AA111" s="35"/>
      <c r="AB111" s="35"/>
      <c r="AC111" s="35"/>
      <c r="AD111" s="35"/>
      <c r="AE111" s="35"/>
    </row>
    <row r="112" spans="1:31" s="2" customFormat="1" ht="24.95" customHeight="1">
      <c r="A112" s="35"/>
      <c r="B112" s="36"/>
      <c r="C112" s="24" t="s">
        <v>277</v>
      </c>
      <c r="D112" s="37"/>
      <c r="E112" s="37"/>
      <c r="F112" s="37"/>
      <c r="G112" s="37"/>
      <c r="H112" s="37"/>
      <c r="I112" s="37"/>
      <c r="J112" s="37"/>
      <c r="K112" s="37"/>
      <c r="L112" s="52"/>
      <c r="S112" s="35"/>
      <c r="T112" s="35"/>
      <c r="U112" s="35"/>
      <c r="V112" s="35"/>
      <c r="W112" s="35"/>
      <c r="X112" s="35"/>
      <c r="Y112" s="35"/>
      <c r="Z112" s="35"/>
      <c r="AA112" s="35"/>
      <c r="AB112" s="35"/>
      <c r="AC112" s="35"/>
      <c r="AD112" s="35"/>
      <c r="AE112" s="35"/>
    </row>
    <row r="113" spans="1:65" s="2" customFormat="1" ht="6.95" customHeight="1">
      <c r="A113" s="35"/>
      <c r="B113" s="36"/>
      <c r="C113" s="37"/>
      <c r="D113" s="37"/>
      <c r="E113" s="37"/>
      <c r="F113" s="37"/>
      <c r="G113" s="37"/>
      <c r="H113" s="37"/>
      <c r="I113" s="37"/>
      <c r="J113" s="37"/>
      <c r="K113" s="37"/>
      <c r="L113" s="52"/>
      <c r="S113" s="35"/>
      <c r="T113" s="35"/>
      <c r="U113" s="35"/>
      <c r="V113" s="35"/>
      <c r="W113" s="35"/>
      <c r="X113" s="35"/>
      <c r="Y113" s="35"/>
      <c r="Z113" s="35"/>
      <c r="AA113" s="35"/>
      <c r="AB113" s="35"/>
      <c r="AC113" s="35"/>
      <c r="AD113" s="35"/>
      <c r="AE113" s="35"/>
    </row>
    <row r="114" spans="1:65" s="2" customFormat="1" ht="12" customHeight="1">
      <c r="A114" s="35"/>
      <c r="B114" s="36"/>
      <c r="C114" s="30" t="s">
        <v>16</v>
      </c>
      <c r="D114" s="37"/>
      <c r="E114" s="37"/>
      <c r="F114" s="37"/>
      <c r="G114" s="37"/>
      <c r="H114" s="37"/>
      <c r="I114" s="37"/>
      <c r="J114" s="37"/>
      <c r="K114" s="37"/>
      <c r="L114" s="52"/>
      <c r="S114" s="35"/>
      <c r="T114" s="35"/>
      <c r="U114" s="35"/>
      <c r="V114" s="35"/>
      <c r="W114" s="35"/>
      <c r="X114" s="35"/>
      <c r="Y114" s="35"/>
      <c r="Z114" s="35"/>
      <c r="AA114" s="35"/>
      <c r="AB114" s="35"/>
      <c r="AC114" s="35"/>
      <c r="AD114" s="35"/>
      <c r="AE114" s="35"/>
    </row>
    <row r="115" spans="1:65" s="2" customFormat="1" ht="16.5" customHeight="1">
      <c r="A115" s="35"/>
      <c r="B115" s="36"/>
      <c r="C115" s="37"/>
      <c r="D115" s="37"/>
      <c r="E115" s="329" t="str">
        <f>E7</f>
        <v>Domov pro seniory, Nový Bydžov</v>
      </c>
      <c r="F115" s="330"/>
      <c r="G115" s="330"/>
      <c r="H115" s="330"/>
      <c r="I115" s="37"/>
      <c r="J115" s="37"/>
      <c r="K115" s="37"/>
      <c r="L115" s="52"/>
      <c r="S115" s="35"/>
      <c r="T115" s="35"/>
      <c r="U115" s="35"/>
      <c r="V115" s="35"/>
      <c r="W115" s="35"/>
      <c r="X115" s="35"/>
      <c r="Y115" s="35"/>
      <c r="Z115" s="35"/>
      <c r="AA115" s="35"/>
      <c r="AB115" s="35"/>
      <c r="AC115" s="35"/>
      <c r="AD115" s="35"/>
      <c r="AE115" s="35"/>
    </row>
    <row r="116" spans="1:65" s="2" customFormat="1" ht="12" customHeight="1">
      <c r="A116" s="35"/>
      <c r="B116" s="36"/>
      <c r="C116" s="30" t="s">
        <v>179</v>
      </c>
      <c r="D116" s="37"/>
      <c r="E116" s="37"/>
      <c r="F116" s="37"/>
      <c r="G116" s="37"/>
      <c r="H116" s="37"/>
      <c r="I116" s="37"/>
      <c r="J116" s="37"/>
      <c r="K116" s="37"/>
      <c r="L116" s="52"/>
      <c r="S116" s="35"/>
      <c r="T116" s="35"/>
      <c r="U116" s="35"/>
      <c r="V116" s="35"/>
      <c r="W116" s="35"/>
      <c r="X116" s="35"/>
      <c r="Y116" s="35"/>
      <c r="Z116" s="35"/>
      <c r="AA116" s="35"/>
      <c r="AB116" s="35"/>
      <c r="AC116" s="35"/>
      <c r="AD116" s="35"/>
      <c r="AE116" s="35"/>
    </row>
    <row r="117" spans="1:65" s="2" customFormat="1" ht="30" customHeight="1">
      <c r="A117" s="35"/>
      <c r="B117" s="36"/>
      <c r="C117" s="37"/>
      <c r="D117" s="37"/>
      <c r="E117" s="284" t="str">
        <f>E9</f>
        <v xml:space="preserve">SO 01.4 - Zařízení pro vytápění staveb - nezpůsobilé náklady </v>
      </c>
      <c r="F117" s="331"/>
      <c r="G117" s="331"/>
      <c r="H117" s="331"/>
      <c r="I117" s="37"/>
      <c r="J117" s="37"/>
      <c r="K117" s="37"/>
      <c r="L117" s="52"/>
      <c r="S117" s="35"/>
      <c r="T117" s="35"/>
      <c r="U117" s="35"/>
      <c r="V117" s="35"/>
      <c r="W117" s="35"/>
      <c r="X117" s="35"/>
      <c r="Y117" s="35"/>
      <c r="Z117" s="35"/>
      <c r="AA117" s="35"/>
      <c r="AB117" s="35"/>
      <c r="AC117" s="35"/>
      <c r="AD117" s="35"/>
      <c r="AE117" s="35"/>
    </row>
    <row r="118" spans="1:65" s="2" customFormat="1" ht="6.95" customHeight="1">
      <c r="A118" s="35"/>
      <c r="B118" s="36"/>
      <c r="C118" s="37"/>
      <c r="D118" s="37"/>
      <c r="E118" s="37"/>
      <c r="F118" s="37"/>
      <c r="G118" s="37"/>
      <c r="H118" s="37"/>
      <c r="I118" s="37"/>
      <c r="J118" s="37"/>
      <c r="K118" s="37"/>
      <c r="L118" s="52"/>
      <c r="S118" s="35"/>
      <c r="T118" s="35"/>
      <c r="U118" s="35"/>
      <c r="V118" s="35"/>
      <c r="W118" s="35"/>
      <c r="X118" s="35"/>
      <c r="Y118" s="35"/>
      <c r="Z118" s="35"/>
      <c r="AA118" s="35"/>
      <c r="AB118" s="35"/>
      <c r="AC118" s="35"/>
      <c r="AD118" s="35"/>
      <c r="AE118" s="35"/>
    </row>
    <row r="119" spans="1:65" s="2" customFormat="1" ht="12" customHeight="1">
      <c r="A119" s="35"/>
      <c r="B119" s="36"/>
      <c r="C119" s="30" t="s">
        <v>20</v>
      </c>
      <c r="D119" s="37"/>
      <c r="E119" s="37"/>
      <c r="F119" s="28" t="str">
        <f>F12</f>
        <v>k.ú. Nový Bydžov, 70 7163</v>
      </c>
      <c r="G119" s="37"/>
      <c r="H119" s="37"/>
      <c r="I119" s="30" t="s">
        <v>22</v>
      </c>
      <c r="J119" s="67" t="str">
        <f>IF(J12="","",J12)</f>
        <v>4. 1. 2023</v>
      </c>
      <c r="K119" s="37"/>
      <c r="L119" s="52"/>
      <c r="S119" s="35"/>
      <c r="T119" s="35"/>
      <c r="U119" s="35"/>
      <c r="V119" s="35"/>
      <c r="W119" s="35"/>
      <c r="X119" s="35"/>
      <c r="Y119" s="35"/>
      <c r="Z119" s="35"/>
      <c r="AA119" s="35"/>
      <c r="AB119" s="35"/>
      <c r="AC119" s="35"/>
      <c r="AD119" s="35"/>
      <c r="AE119" s="35"/>
    </row>
    <row r="120" spans="1:65" s="2" customFormat="1" ht="6.95" customHeight="1">
      <c r="A120" s="35"/>
      <c r="B120" s="36"/>
      <c r="C120" s="37"/>
      <c r="D120" s="37"/>
      <c r="E120" s="37"/>
      <c r="F120" s="37"/>
      <c r="G120" s="37"/>
      <c r="H120" s="37"/>
      <c r="I120" s="37"/>
      <c r="J120" s="37"/>
      <c r="K120" s="37"/>
      <c r="L120" s="52"/>
      <c r="S120" s="35"/>
      <c r="T120" s="35"/>
      <c r="U120" s="35"/>
      <c r="V120" s="35"/>
      <c r="W120" s="35"/>
      <c r="X120" s="35"/>
      <c r="Y120" s="35"/>
      <c r="Z120" s="35"/>
      <c r="AA120" s="35"/>
      <c r="AB120" s="35"/>
      <c r="AC120" s="35"/>
      <c r="AD120" s="35"/>
      <c r="AE120" s="35"/>
    </row>
    <row r="121" spans="1:65" s="2" customFormat="1" ht="40.15" customHeight="1">
      <c r="A121" s="35"/>
      <c r="B121" s="36"/>
      <c r="C121" s="30" t="s">
        <v>24</v>
      </c>
      <c r="D121" s="37"/>
      <c r="E121" s="37"/>
      <c r="F121" s="28" t="str">
        <f>E15</f>
        <v>Město Nový Bydžov, Masarykovo nám. 1, 504 01</v>
      </c>
      <c r="G121" s="37"/>
      <c r="H121" s="37"/>
      <c r="I121" s="30" t="s">
        <v>30</v>
      </c>
      <c r="J121" s="33" t="str">
        <f>E21</f>
        <v>Architektura s.r.o., Vilkova 1142/15, Praha 4-Krč</v>
      </c>
      <c r="K121" s="37"/>
      <c r="L121" s="52"/>
      <c r="S121" s="35"/>
      <c r="T121" s="35"/>
      <c r="U121" s="35"/>
      <c r="V121" s="35"/>
      <c r="W121" s="35"/>
      <c r="X121" s="35"/>
      <c r="Y121" s="35"/>
      <c r="Z121" s="35"/>
      <c r="AA121" s="35"/>
      <c r="AB121" s="35"/>
      <c r="AC121" s="35"/>
      <c r="AD121" s="35"/>
      <c r="AE121" s="35"/>
    </row>
    <row r="122" spans="1:65" s="2" customFormat="1" ht="40.15" customHeight="1">
      <c r="A122" s="35"/>
      <c r="B122" s="36"/>
      <c r="C122" s="30" t="s">
        <v>28</v>
      </c>
      <c r="D122" s="37"/>
      <c r="E122" s="37"/>
      <c r="F122" s="28" t="str">
        <f>IF(E18="","",E18)</f>
        <v>Vyplň údaj</v>
      </c>
      <c r="G122" s="37"/>
      <c r="H122" s="37"/>
      <c r="I122" s="30" t="s">
        <v>33</v>
      </c>
      <c r="J122" s="33" t="str">
        <f>E24</f>
        <v>Projecticon s.r.o., A. Kopeckého 151, Nový Hrádek</v>
      </c>
      <c r="K122" s="37"/>
      <c r="L122" s="52"/>
      <c r="S122" s="35"/>
      <c r="T122" s="35"/>
      <c r="U122" s="35"/>
      <c r="V122" s="35"/>
      <c r="W122" s="35"/>
      <c r="X122" s="35"/>
      <c r="Y122" s="35"/>
      <c r="Z122" s="35"/>
      <c r="AA122" s="35"/>
      <c r="AB122" s="35"/>
      <c r="AC122" s="35"/>
      <c r="AD122" s="35"/>
      <c r="AE122" s="35"/>
    </row>
    <row r="123" spans="1:65" s="2" customFormat="1" ht="10.35" customHeight="1">
      <c r="A123" s="35"/>
      <c r="B123" s="36"/>
      <c r="C123" s="37"/>
      <c r="D123" s="37"/>
      <c r="E123" s="37"/>
      <c r="F123" s="37"/>
      <c r="G123" s="37"/>
      <c r="H123" s="37"/>
      <c r="I123" s="37"/>
      <c r="J123" s="37"/>
      <c r="K123" s="37"/>
      <c r="L123" s="52"/>
      <c r="S123" s="35"/>
      <c r="T123" s="35"/>
      <c r="U123" s="35"/>
      <c r="V123" s="35"/>
      <c r="W123" s="35"/>
      <c r="X123" s="35"/>
      <c r="Y123" s="35"/>
      <c r="Z123" s="35"/>
      <c r="AA123" s="35"/>
      <c r="AB123" s="35"/>
      <c r="AC123" s="35"/>
      <c r="AD123" s="35"/>
      <c r="AE123" s="35"/>
    </row>
    <row r="124" spans="1:65" s="11" customFormat="1" ht="29.25" customHeight="1">
      <c r="A124" s="162"/>
      <c r="B124" s="163"/>
      <c r="C124" s="164" t="s">
        <v>278</v>
      </c>
      <c r="D124" s="165" t="s">
        <v>62</v>
      </c>
      <c r="E124" s="165" t="s">
        <v>58</v>
      </c>
      <c r="F124" s="165" t="s">
        <v>59</v>
      </c>
      <c r="G124" s="165" t="s">
        <v>279</v>
      </c>
      <c r="H124" s="165" t="s">
        <v>280</v>
      </c>
      <c r="I124" s="165" t="s">
        <v>281</v>
      </c>
      <c r="J124" s="165" t="s">
        <v>249</v>
      </c>
      <c r="K124" s="166" t="s">
        <v>282</v>
      </c>
      <c r="L124" s="167"/>
      <c r="M124" s="76" t="s">
        <v>1</v>
      </c>
      <c r="N124" s="77" t="s">
        <v>41</v>
      </c>
      <c r="O124" s="77" t="s">
        <v>283</v>
      </c>
      <c r="P124" s="77" t="s">
        <v>284</v>
      </c>
      <c r="Q124" s="77" t="s">
        <v>285</v>
      </c>
      <c r="R124" s="77" t="s">
        <v>286</v>
      </c>
      <c r="S124" s="77" t="s">
        <v>287</v>
      </c>
      <c r="T124" s="78" t="s">
        <v>288</v>
      </c>
      <c r="U124" s="162"/>
      <c r="V124" s="162"/>
      <c r="W124" s="162"/>
      <c r="X124" s="162"/>
      <c r="Y124" s="162"/>
      <c r="Z124" s="162"/>
      <c r="AA124" s="162"/>
      <c r="AB124" s="162"/>
      <c r="AC124" s="162"/>
      <c r="AD124" s="162"/>
      <c r="AE124" s="162"/>
    </row>
    <row r="125" spans="1:65" s="2" customFormat="1" ht="22.9" customHeight="1">
      <c r="A125" s="35"/>
      <c r="B125" s="36"/>
      <c r="C125" s="83" t="s">
        <v>289</v>
      </c>
      <c r="D125" s="37"/>
      <c r="E125" s="37"/>
      <c r="F125" s="37"/>
      <c r="G125" s="37"/>
      <c r="H125" s="37"/>
      <c r="I125" s="37"/>
      <c r="J125" s="168">
        <f>BK125</f>
        <v>0</v>
      </c>
      <c r="K125" s="37"/>
      <c r="L125" s="40"/>
      <c r="M125" s="79"/>
      <c r="N125" s="169"/>
      <c r="O125" s="80"/>
      <c r="P125" s="170">
        <f>P126+P275</f>
        <v>0</v>
      </c>
      <c r="Q125" s="80"/>
      <c r="R125" s="170">
        <f>R126+R275</f>
        <v>13.222100000000001</v>
      </c>
      <c r="S125" s="80"/>
      <c r="T125" s="171">
        <f>T126+T275</f>
        <v>0</v>
      </c>
      <c r="U125" s="35"/>
      <c r="V125" s="35"/>
      <c r="W125" s="35"/>
      <c r="X125" s="35"/>
      <c r="Y125" s="35"/>
      <c r="Z125" s="35"/>
      <c r="AA125" s="35"/>
      <c r="AB125" s="35"/>
      <c r="AC125" s="35"/>
      <c r="AD125" s="35"/>
      <c r="AE125" s="35"/>
      <c r="AT125" s="18" t="s">
        <v>76</v>
      </c>
      <c r="AU125" s="18" t="s">
        <v>251</v>
      </c>
      <c r="BK125" s="172">
        <f>BK126+BK275</f>
        <v>0</v>
      </c>
    </row>
    <row r="126" spans="1:65" s="12" customFormat="1" ht="25.9" customHeight="1">
      <c r="B126" s="173"/>
      <c r="C126" s="174"/>
      <c r="D126" s="175" t="s">
        <v>76</v>
      </c>
      <c r="E126" s="176" t="s">
        <v>1494</v>
      </c>
      <c r="F126" s="176" t="s">
        <v>1495</v>
      </c>
      <c r="G126" s="174"/>
      <c r="H126" s="174"/>
      <c r="I126" s="177"/>
      <c r="J126" s="178">
        <f>BK126</f>
        <v>0</v>
      </c>
      <c r="K126" s="174"/>
      <c r="L126" s="179"/>
      <c r="M126" s="180"/>
      <c r="N126" s="181"/>
      <c r="O126" s="181"/>
      <c r="P126" s="182">
        <f>P127+P137+P168+P182+P215+P237+P272</f>
        <v>0</v>
      </c>
      <c r="Q126" s="181"/>
      <c r="R126" s="182">
        <f>R127+R137+R168+R182+R215+R237+R272</f>
        <v>13.222100000000001</v>
      </c>
      <c r="S126" s="181"/>
      <c r="T126" s="183">
        <f>T127+T137+T168+T182+T215+T237+T272</f>
        <v>0</v>
      </c>
      <c r="AR126" s="184" t="s">
        <v>120</v>
      </c>
      <c r="AT126" s="185" t="s">
        <v>76</v>
      </c>
      <c r="AU126" s="185" t="s">
        <v>77</v>
      </c>
      <c r="AY126" s="184" t="s">
        <v>292</v>
      </c>
      <c r="BK126" s="186">
        <f>BK127+BK137+BK168+BK182+BK215+BK237+BK272</f>
        <v>0</v>
      </c>
    </row>
    <row r="127" spans="1:65" s="12" customFormat="1" ht="22.9" customHeight="1">
      <c r="B127" s="173"/>
      <c r="C127" s="174"/>
      <c r="D127" s="175" t="s">
        <v>76</v>
      </c>
      <c r="E127" s="187" t="s">
        <v>1777</v>
      </c>
      <c r="F127" s="187" t="s">
        <v>1778</v>
      </c>
      <c r="G127" s="174"/>
      <c r="H127" s="174"/>
      <c r="I127" s="177"/>
      <c r="J127" s="188">
        <f>BK127</f>
        <v>0</v>
      </c>
      <c r="K127" s="174"/>
      <c r="L127" s="179"/>
      <c r="M127" s="180"/>
      <c r="N127" s="181"/>
      <c r="O127" s="181"/>
      <c r="P127" s="182">
        <f>SUM(P128:P136)</f>
        <v>0</v>
      </c>
      <c r="Q127" s="181"/>
      <c r="R127" s="182">
        <f>SUM(R128:R136)</f>
        <v>0.45973999999999998</v>
      </c>
      <c r="S127" s="181"/>
      <c r="T127" s="183">
        <f>SUM(T128:T136)</f>
        <v>0</v>
      </c>
      <c r="AR127" s="184" t="s">
        <v>120</v>
      </c>
      <c r="AT127" s="185" t="s">
        <v>76</v>
      </c>
      <c r="AU127" s="185" t="s">
        <v>85</v>
      </c>
      <c r="AY127" s="184" t="s">
        <v>292</v>
      </c>
      <c r="BK127" s="186">
        <f>SUM(BK128:BK136)</f>
        <v>0</v>
      </c>
    </row>
    <row r="128" spans="1:65" s="2" customFormat="1" ht="24.2" customHeight="1">
      <c r="A128" s="35"/>
      <c r="B128" s="36"/>
      <c r="C128" s="246" t="s">
        <v>85</v>
      </c>
      <c r="D128" s="246" t="s">
        <v>626</v>
      </c>
      <c r="E128" s="247" t="s">
        <v>4542</v>
      </c>
      <c r="F128" s="248" t="s">
        <v>4543</v>
      </c>
      <c r="G128" s="249" t="s">
        <v>407</v>
      </c>
      <c r="H128" s="250">
        <v>6</v>
      </c>
      <c r="I128" s="251"/>
      <c r="J128" s="252">
        <f t="shared" ref="J128:J136" si="0">ROUND(I128*H128,2)</f>
        <v>0</v>
      </c>
      <c r="K128" s="248" t="s">
        <v>298</v>
      </c>
      <c r="L128" s="253"/>
      <c r="M128" s="254" t="s">
        <v>1</v>
      </c>
      <c r="N128" s="255" t="s">
        <v>43</v>
      </c>
      <c r="O128" s="72"/>
      <c r="P128" s="198">
        <f t="shared" ref="P128:P136" si="1">O128*H128</f>
        <v>0</v>
      </c>
      <c r="Q128" s="198">
        <v>1.39E-3</v>
      </c>
      <c r="R128" s="198">
        <f t="shared" ref="R128:R136" si="2">Q128*H128</f>
        <v>8.3400000000000002E-3</v>
      </c>
      <c r="S128" s="198">
        <v>0</v>
      </c>
      <c r="T128" s="199">
        <f t="shared" ref="T128:T136" si="3">S128*H128</f>
        <v>0</v>
      </c>
      <c r="U128" s="35"/>
      <c r="V128" s="35"/>
      <c r="W128" s="35"/>
      <c r="X128" s="35"/>
      <c r="Y128" s="35"/>
      <c r="Z128" s="35"/>
      <c r="AA128" s="35"/>
      <c r="AB128" s="35"/>
      <c r="AC128" s="35"/>
      <c r="AD128" s="35"/>
      <c r="AE128" s="35"/>
      <c r="AR128" s="200" t="s">
        <v>573</v>
      </c>
      <c r="AT128" s="200" t="s">
        <v>626</v>
      </c>
      <c r="AU128" s="200" t="s">
        <v>120</v>
      </c>
      <c r="AY128" s="18" t="s">
        <v>292</v>
      </c>
      <c r="BE128" s="201">
        <f t="shared" ref="BE128:BE136" si="4">IF(N128="základní",J128,0)</f>
        <v>0</v>
      </c>
      <c r="BF128" s="201">
        <f t="shared" ref="BF128:BF136" si="5">IF(N128="snížená",J128,0)</f>
        <v>0</v>
      </c>
      <c r="BG128" s="201">
        <f t="shared" ref="BG128:BG136" si="6">IF(N128="zákl. přenesená",J128,0)</f>
        <v>0</v>
      </c>
      <c r="BH128" s="201">
        <f t="shared" ref="BH128:BH136" si="7">IF(N128="sníž. přenesená",J128,0)</f>
        <v>0</v>
      </c>
      <c r="BI128" s="201">
        <f t="shared" ref="BI128:BI136" si="8">IF(N128="nulová",J128,0)</f>
        <v>0</v>
      </c>
      <c r="BJ128" s="18" t="s">
        <v>120</v>
      </c>
      <c r="BK128" s="201">
        <f t="shared" ref="BK128:BK136" si="9">ROUND(I128*H128,2)</f>
        <v>0</v>
      </c>
      <c r="BL128" s="18" t="s">
        <v>438</v>
      </c>
      <c r="BM128" s="200" t="s">
        <v>120</v>
      </c>
    </row>
    <row r="129" spans="1:65" s="2" customFormat="1" ht="24.2" customHeight="1">
      <c r="A129" s="35"/>
      <c r="B129" s="36"/>
      <c r="C129" s="246" t="s">
        <v>120</v>
      </c>
      <c r="D129" s="246" t="s">
        <v>626</v>
      </c>
      <c r="E129" s="247" t="s">
        <v>4544</v>
      </c>
      <c r="F129" s="248" t="s">
        <v>4545</v>
      </c>
      <c r="G129" s="249" t="s">
        <v>407</v>
      </c>
      <c r="H129" s="250">
        <v>30</v>
      </c>
      <c r="I129" s="251"/>
      <c r="J129" s="252">
        <f t="shared" si="0"/>
        <v>0</v>
      </c>
      <c r="K129" s="248" t="s">
        <v>298</v>
      </c>
      <c r="L129" s="253"/>
      <c r="M129" s="254" t="s">
        <v>1</v>
      </c>
      <c r="N129" s="255" t="s">
        <v>43</v>
      </c>
      <c r="O129" s="72"/>
      <c r="P129" s="198">
        <f t="shared" si="1"/>
        <v>0</v>
      </c>
      <c r="Q129" s="198">
        <v>8.3000000000000001E-4</v>
      </c>
      <c r="R129" s="198">
        <f t="shared" si="2"/>
        <v>2.4899999999999999E-2</v>
      </c>
      <c r="S129" s="198">
        <v>0</v>
      </c>
      <c r="T129" s="199">
        <f t="shared" si="3"/>
        <v>0</v>
      </c>
      <c r="U129" s="35"/>
      <c r="V129" s="35"/>
      <c r="W129" s="35"/>
      <c r="X129" s="35"/>
      <c r="Y129" s="35"/>
      <c r="Z129" s="35"/>
      <c r="AA129" s="35"/>
      <c r="AB129" s="35"/>
      <c r="AC129" s="35"/>
      <c r="AD129" s="35"/>
      <c r="AE129" s="35"/>
      <c r="AR129" s="200" t="s">
        <v>573</v>
      </c>
      <c r="AT129" s="200" t="s">
        <v>626</v>
      </c>
      <c r="AU129" s="200" t="s">
        <v>120</v>
      </c>
      <c r="AY129" s="18" t="s">
        <v>292</v>
      </c>
      <c r="BE129" s="201">
        <f t="shared" si="4"/>
        <v>0</v>
      </c>
      <c r="BF129" s="201">
        <f t="shared" si="5"/>
        <v>0</v>
      </c>
      <c r="BG129" s="201">
        <f t="shared" si="6"/>
        <v>0</v>
      </c>
      <c r="BH129" s="201">
        <f t="shared" si="7"/>
        <v>0</v>
      </c>
      <c r="BI129" s="201">
        <f t="shared" si="8"/>
        <v>0</v>
      </c>
      <c r="BJ129" s="18" t="s">
        <v>120</v>
      </c>
      <c r="BK129" s="201">
        <f t="shared" si="9"/>
        <v>0</v>
      </c>
      <c r="BL129" s="18" t="s">
        <v>438</v>
      </c>
      <c r="BM129" s="200" t="s">
        <v>299</v>
      </c>
    </row>
    <row r="130" spans="1:65" s="2" customFormat="1" ht="24.2" customHeight="1">
      <c r="A130" s="35"/>
      <c r="B130" s="36"/>
      <c r="C130" s="246" t="s">
        <v>317</v>
      </c>
      <c r="D130" s="246" t="s">
        <v>626</v>
      </c>
      <c r="E130" s="247" t="s">
        <v>4546</v>
      </c>
      <c r="F130" s="248" t="s">
        <v>4547</v>
      </c>
      <c r="G130" s="249" t="s">
        <v>407</v>
      </c>
      <c r="H130" s="250">
        <v>368</v>
      </c>
      <c r="I130" s="251"/>
      <c r="J130" s="252">
        <f t="shared" si="0"/>
        <v>0</v>
      </c>
      <c r="K130" s="248" t="s">
        <v>298</v>
      </c>
      <c r="L130" s="253"/>
      <c r="M130" s="254" t="s">
        <v>1</v>
      </c>
      <c r="N130" s="255" t="s">
        <v>43</v>
      </c>
      <c r="O130" s="72"/>
      <c r="P130" s="198">
        <f t="shared" si="1"/>
        <v>0</v>
      </c>
      <c r="Q130" s="198">
        <v>3.6999999999999999E-4</v>
      </c>
      <c r="R130" s="198">
        <f t="shared" si="2"/>
        <v>0.13616</v>
      </c>
      <c r="S130" s="198">
        <v>0</v>
      </c>
      <c r="T130" s="199">
        <f t="shared" si="3"/>
        <v>0</v>
      </c>
      <c r="U130" s="35"/>
      <c r="V130" s="35"/>
      <c r="W130" s="35"/>
      <c r="X130" s="35"/>
      <c r="Y130" s="35"/>
      <c r="Z130" s="35"/>
      <c r="AA130" s="35"/>
      <c r="AB130" s="35"/>
      <c r="AC130" s="35"/>
      <c r="AD130" s="35"/>
      <c r="AE130" s="35"/>
      <c r="AR130" s="200" t="s">
        <v>573</v>
      </c>
      <c r="AT130" s="200" t="s">
        <v>626</v>
      </c>
      <c r="AU130" s="200" t="s">
        <v>120</v>
      </c>
      <c r="AY130" s="18" t="s">
        <v>292</v>
      </c>
      <c r="BE130" s="201">
        <f t="shared" si="4"/>
        <v>0</v>
      </c>
      <c r="BF130" s="201">
        <f t="shared" si="5"/>
        <v>0</v>
      </c>
      <c r="BG130" s="201">
        <f t="shared" si="6"/>
        <v>0</v>
      </c>
      <c r="BH130" s="201">
        <f t="shared" si="7"/>
        <v>0</v>
      </c>
      <c r="BI130" s="201">
        <f t="shared" si="8"/>
        <v>0</v>
      </c>
      <c r="BJ130" s="18" t="s">
        <v>120</v>
      </c>
      <c r="BK130" s="201">
        <f t="shared" si="9"/>
        <v>0</v>
      </c>
      <c r="BL130" s="18" t="s">
        <v>438</v>
      </c>
      <c r="BM130" s="200" t="s">
        <v>346</v>
      </c>
    </row>
    <row r="131" spans="1:65" s="2" customFormat="1" ht="24.2" customHeight="1">
      <c r="A131" s="35"/>
      <c r="B131" s="36"/>
      <c r="C131" s="246" t="s">
        <v>299</v>
      </c>
      <c r="D131" s="246" t="s">
        <v>626</v>
      </c>
      <c r="E131" s="247" t="s">
        <v>4548</v>
      </c>
      <c r="F131" s="248" t="s">
        <v>4549</v>
      </c>
      <c r="G131" s="249" t="s">
        <v>297</v>
      </c>
      <c r="H131" s="250">
        <v>10</v>
      </c>
      <c r="I131" s="251"/>
      <c r="J131" s="252">
        <f t="shared" si="0"/>
        <v>0</v>
      </c>
      <c r="K131" s="248" t="s">
        <v>298</v>
      </c>
      <c r="L131" s="253"/>
      <c r="M131" s="254" t="s">
        <v>1</v>
      </c>
      <c r="N131" s="255" t="s">
        <v>43</v>
      </c>
      <c r="O131" s="72"/>
      <c r="P131" s="198">
        <f t="shared" si="1"/>
        <v>0</v>
      </c>
      <c r="Q131" s="198">
        <v>3.2499999999999999E-3</v>
      </c>
      <c r="R131" s="198">
        <f t="shared" si="2"/>
        <v>3.2500000000000001E-2</v>
      </c>
      <c r="S131" s="198">
        <v>0</v>
      </c>
      <c r="T131" s="199">
        <f t="shared" si="3"/>
        <v>0</v>
      </c>
      <c r="U131" s="35"/>
      <c r="V131" s="35"/>
      <c r="W131" s="35"/>
      <c r="X131" s="35"/>
      <c r="Y131" s="35"/>
      <c r="Z131" s="35"/>
      <c r="AA131" s="35"/>
      <c r="AB131" s="35"/>
      <c r="AC131" s="35"/>
      <c r="AD131" s="35"/>
      <c r="AE131" s="35"/>
      <c r="AR131" s="200" t="s">
        <v>573</v>
      </c>
      <c r="AT131" s="200" t="s">
        <v>626</v>
      </c>
      <c r="AU131" s="200" t="s">
        <v>120</v>
      </c>
      <c r="AY131" s="18" t="s">
        <v>292</v>
      </c>
      <c r="BE131" s="201">
        <f t="shared" si="4"/>
        <v>0</v>
      </c>
      <c r="BF131" s="201">
        <f t="shared" si="5"/>
        <v>0</v>
      </c>
      <c r="BG131" s="201">
        <f t="shared" si="6"/>
        <v>0</v>
      </c>
      <c r="BH131" s="201">
        <f t="shared" si="7"/>
        <v>0</v>
      </c>
      <c r="BI131" s="201">
        <f t="shared" si="8"/>
        <v>0</v>
      </c>
      <c r="BJ131" s="18" t="s">
        <v>120</v>
      </c>
      <c r="BK131" s="201">
        <f t="shared" si="9"/>
        <v>0</v>
      </c>
      <c r="BL131" s="18" t="s">
        <v>438</v>
      </c>
      <c r="BM131" s="200" t="s">
        <v>357</v>
      </c>
    </row>
    <row r="132" spans="1:65" s="2" customFormat="1" ht="16.5" customHeight="1">
      <c r="A132" s="35"/>
      <c r="B132" s="36"/>
      <c r="C132" s="246" t="s">
        <v>341</v>
      </c>
      <c r="D132" s="246" t="s">
        <v>626</v>
      </c>
      <c r="E132" s="247" t="s">
        <v>4550</v>
      </c>
      <c r="F132" s="248" t="s">
        <v>4551</v>
      </c>
      <c r="G132" s="249" t="s">
        <v>407</v>
      </c>
      <c r="H132" s="250">
        <v>1000</v>
      </c>
      <c r="I132" s="251"/>
      <c r="J132" s="252">
        <f t="shared" si="0"/>
        <v>0</v>
      </c>
      <c r="K132" s="248" t="s">
        <v>298</v>
      </c>
      <c r="L132" s="253"/>
      <c r="M132" s="254" t="s">
        <v>1</v>
      </c>
      <c r="N132" s="255" t="s">
        <v>43</v>
      </c>
      <c r="O132" s="72"/>
      <c r="P132" s="198">
        <f t="shared" si="1"/>
        <v>0</v>
      </c>
      <c r="Q132" s="198">
        <v>9.0000000000000006E-5</v>
      </c>
      <c r="R132" s="198">
        <f t="shared" si="2"/>
        <v>9.0000000000000011E-2</v>
      </c>
      <c r="S132" s="198">
        <v>0</v>
      </c>
      <c r="T132" s="199">
        <f t="shared" si="3"/>
        <v>0</v>
      </c>
      <c r="U132" s="35"/>
      <c r="V132" s="35"/>
      <c r="W132" s="35"/>
      <c r="X132" s="35"/>
      <c r="Y132" s="35"/>
      <c r="Z132" s="35"/>
      <c r="AA132" s="35"/>
      <c r="AB132" s="35"/>
      <c r="AC132" s="35"/>
      <c r="AD132" s="35"/>
      <c r="AE132" s="35"/>
      <c r="AR132" s="200" t="s">
        <v>573</v>
      </c>
      <c r="AT132" s="200" t="s">
        <v>626</v>
      </c>
      <c r="AU132" s="200" t="s">
        <v>120</v>
      </c>
      <c r="AY132" s="18" t="s">
        <v>292</v>
      </c>
      <c r="BE132" s="201">
        <f t="shared" si="4"/>
        <v>0</v>
      </c>
      <c r="BF132" s="201">
        <f t="shared" si="5"/>
        <v>0</v>
      </c>
      <c r="BG132" s="201">
        <f t="shared" si="6"/>
        <v>0</v>
      </c>
      <c r="BH132" s="201">
        <f t="shared" si="7"/>
        <v>0</v>
      </c>
      <c r="BI132" s="201">
        <f t="shared" si="8"/>
        <v>0</v>
      </c>
      <c r="BJ132" s="18" t="s">
        <v>120</v>
      </c>
      <c r="BK132" s="201">
        <f t="shared" si="9"/>
        <v>0</v>
      </c>
      <c r="BL132" s="18" t="s">
        <v>438</v>
      </c>
      <c r="BM132" s="200" t="s">
        <v>4552</v>
      </c>
    </row>
    <row r="133" spans="1:65" s="2" customFormat="1" ht="24.2" customHeight="1">
      <c r="A133" s="35"/>
      <c r="B133" s="36"/>
      <c r="C133" s="189" t="s">
        <v>346</v>
      </c>
      <c r="D133" s="189" t="s">
        <v>294</v>
      </c>
      <c r="E133" s="190" t="s">
        <v>4553</v>
      </c>
      <c r="F133" s="191" t="s">
        <v>4554</v>
      </c>
      <c r="G133" s="192" t="s">
        <v>297</v>
      </c>
      <c r="H133" s="193">
        <v>10</v>
      </c>
      <c r="I133" s="194"/>
      <c r="J133" s="195">
        <f t="shared" si="0"/>
        <v>0</v>
      </c>
      <c r="K133" s="191" t="s">
        <v>298</v>
      </c>
      <c r="L133" s="40"/>
      <c r="M133" s="196" t="s">
        <v>1</v>
      </c>
      <c r="N133" s="197" t="s">
        <v>43</v>
      </c>
      <c r="O133" s="72"/>
      <c r="P133" s="198">
        <f t="shared" si="1"/>
        <v>0</v>
      </c>
      <c r="Q133" s="198">
        <v>2.2000000000000001E-4</v>
      </c>
      <c r="R133" s="198">
        <f t="shared" si="2"/>
        <v>2.2000000000000001E-3</v>
      </c>
      <c r="S133" s="198">
        <v>0</v>
      </c>
      <c r="T133" s="199">
        <f t="shared" si="3"/>
        <v>0</v>
      </c>
      <c r="U133" s="35"/>
      <c r="V133" s="35"/>
      <c r="W133" s="35"/>
      <c r="X133" s="35"/>
      <c r="Y133" s="35"/>
      <c r="Z133" s="35"/>
      <c r="AA133" s="35"/>
      <c r="AB133" s="35"/>
      <c r="AC133" s="35"/>
      <c r="AD133" s="35"/>
      <c r="AE133" s="35"/>
      <c r="AR133" s="200" t="s">
        <v>438</v>
      </c>
      <c r="AT133" s="200" t="s">
        <v>294</v>
      </c>
      <c r="AU133" s="200" t="s">
        <v>120</v>
      </c>
      <c r="AY133" s="18" t="s">
        <v>292</v>
      </c>
      <c r="BE133" s="201">
        <f t="shared" si="4"/>
        <v>0</v>
      </c>
      <c r="BF133" s="201">
        <f t="shared" si="5"/>
        <v>0</v>
      </c>
      <c r="BG133" s="201">
        <f t="shared" si="6"/>
        <v>0</v>
      </c>
      <c r="BH133" s="201">
        <f t="shared" si="7"/>
        <v>0</v>
      </c>
      <c r="BI133" s="201">
        <f t="shared" si="8"/>
        <v>0</v>
      </c>
      <c r="BJ133" s="18" t="s">
        <v>120</v>
      </c>
      <c r="BK133" s="201">
        <f t="shared" si="9"/>
        <v>0</v>
      </c>
      <c r="BL133" s="18" t="s">
        <v>438</v>
      </c>
      <c r="BM133" s="200" t="s">
        <v>399</v>
      </c>
    </row>
    <row r="134" spans="1:65" s="2" customFormat="1" ht="33" customHeight="1">
      <c r="A134" s="35"/>
      <c r="B134" s="36"/>
      <c r="C134" s="189" t="s">
        <v>352</v>
      </c>
      <c r="D134" s="189" t="s">
        <v>294</v>
      </c>
      <c r="E134" s="190" t="s">
        <v>4555</v>
      </c>
      <c r="F134" s="191" t="s">
        <v>4556</v>
      </c>
      <c r="G134" s="192" t="s">
        <v>407</v>
      </c>
      <c r="H134" s="193">
        <v>404</v>
      </c>
      <c r="I134" s="194"/>
      <c r="J134" s="195">
        <f t="shared" si="0"/>
        <v>0</v>
      </c>
      <c r="K134" s="191" t="s">
        <v>298</v>
      </c>
      <c r="L134" s="40"/>
      <c r="M134" s="196" t="s">
        <v>1</v>
      </c>
      <c r="N134" s="197" t="s">
        <v>43</v>
      </c>
      <c r="O134" s="72"/>
      <c r="P134" s="198">
        <f t="shared" si="1"/>
        <v>0</v>
      </c>
      <c r="Q134" s="198">
        <v>4.0999999999999999E-4</v>
      </c>
      <c r="R134" s="198">
        <f t="shared" si="2"/>
        <v>0.16564000000000001</v>
      </c>
      <c r="S134" s="198">
        <v>0</v>
      </c>
      <c r="T134" s="199">
        <f t="shared" si="3"/>
        <v>0</v>
      </c>
      <c r="U134" s="35"/>
      <c r="V134" s="35"/>
      <c r="W134" s="35"/>
      <c r="X134" s="35"/>
      <c r="Y134" s="35"/>
      <c r="Z134" s="35"/>
      <c r="AA134" s="35"/>
      <c r="AB134" s="35"/>
      <c r="AC134" s="35"/>
      <c r="AD134" s="35"/>
      <c r="AE134" s="35"/>
      <c r="AR134" s="200" t="s">
        <v>438</v>
      </c>
      <c r="AT134" s="200" t="s">
        <v>294</v>
      </c>
      <c r="AU134" s="200" t="s">
        <v>120</v>
      </c>
      <c r="AY134" s="18" t="s">
        <v>292</v>
      </c>
      <c r="BE134" s="201">
        <f t="shared" si="4"/>
        <v>0</v>
      </c>
      <c r="BF134" s="201">
        <f t="shared" si="5"/>
        <v>0</v>
      </c>
      <c r="BG134" s="201">
        <f t="shared" si="6"/>
        <v>0</v>
      </c>
      <c r="BH134" s="201">
        <f t="shared" si="7"/>
        <v>0</v>
      </c>
      <c r="BI134" s="201">
        <f t="shared" si="8"/>
        <v>0</v>
      </c>
      <c r="BJ134" s="18" t="s">
        <v>120</v>
      </c>
      <c r="BK134" s="201">
        <f t="shared" si="9"/>
        <v>0</v>
      </c>
      <c r="BL134" s="18" t="s">
        <v>438</v>
      </c>
      <c r="BM134" s="200" t="s">
        <v>415</v>
      </c>
    </row>
    <row r="135" spans="1:65" s="2" customFormat="1" ht="24.2" customHeight="1">
      <c r="A135" s="35"/>
      <c r="B135" s="36"/>
      <c r="C135" s="189" t="s">
        <v>357</v>
      </c>
      <c r="D135" s="189" t="s">
        <v>294</v>
      </c>
      <c r="E135" s="190" t="s">
        <v>1903</v>
      </c>
      <c r="F135" s="191" t="s">
        <v>1904</v>
      </c>
      <c r="G135" s="192" t="s">
        <v>365</v>
      </c>
      <c r="H135" s="193">
        <v>0.46400000000000002</v>
      </c>
      <c r="I135" s="194"/>
      <c r="J135" s="195">
        <f t="shared" si="0"/>
        <v>0</v>
      </c>
      <c r="K135" s="191" t="s">
        <v>298</v>
      </c>
      <c r="L135" s="40"/>
      <c r="M135" s="196" t="s">
        <v>1</v>
      </c>
      <c r="N135" s="197" t="s">
        <v>43</v>
      </c>
      <c r="O135" s="72"/>
      <c r="P135" s="198">
        <f t="shared" si="1"/>
        <v>0</v>
      </c>
      <c r="Q135" s="198">
        <v>0</v>
      </c>
      <c r="R135" s="198">
        <f t="shared" si="2"/>
        <v>0</v>
      </c>
      <c r="S135" s="198">
        <v>0</v>
      </c>
      <c r="T135" s="199">
        <f t="shared" si="3"/>
        <v>0</v>
      </c>
      <c r="U135" s="35"/>
      <c r="V135" s="35"/>
      <c r="W135" s="35"/>
      <c r="X135" s="35"/>
      <c r="Y135" s="35"/>
      <c r="Z135" s="35"/>
      <c r="AA135" s="35"/>
      <c r="AB135" s="35"/>
      <c r="AC135" s="35"/>
      <c r="AD135" s="35"/>
      <c r="AE135" s="35"/>
      <c r="AR135" s="200" t="s">
        <v>438</v>
      </c>
      <c r="AT135" s="200" t="s">
        <v>294</v>
      </c>
      <c r="AU135" s="200" t="s">
        <v>120</v>
      </c>
      <c r="AY135" s="18" t="s">
        <v>292</v>
      </c>
      <c r="BE135" s="201">
        <f t="shared" si="4"/>
        <v>0</v>
      </c>
      <c r="BF135" s="201">
        <f t="shared" si="5"/>
        <v>0</v>
      </c>
      <c r="BG135" s="201">
        <f t="shared" si="6"/>
        <v>0</v>
      </c>
      <c r="BH135" s="201">
        <f t="shared" si="7"/>
        <v>0</v>
      </c>
      <c r="BI135" s="201">
        <f t="shared" si="8"/>
        <v>0</v>
      </c>
      <c r="BJ135" s="18" t="s">
        <v>120</v>
      </c>
      <c r="BK135" s="201">
        <f t="shared" si="9"/>
        <v>0</v>
      </c>
      <c r="BL135" s="18" t="s">
        <v>438</v>
      </c>
      <c r="BM135" s="200" t="s">
        <v>438</v>
      </c>
    </row>
    <row r="136" spans="1:65" s="2" customFormat="1" ht="24.2" customHeight="1">
      <c r="A136" s="35"/>
      <c r="B136" s="36"/>
      <c r="C136" s="189" t="s">
        <v>362</v>
      </c>
      <c r="D136" s="189" t="s">
        <v>294</v>
      </c>
      <c r="E136" s="190" t="s">
        <v>4557</v>
      </c>
      <c r="F136" s="191" t="s">
        <v>4558</v>
      </c>
      <c r="G136" s="192" t="s">
        <v>365</v>
      </c>
      <c r="H136" s="193">
        <v>0.46400000000000002</v>
      </c>
      <c r="I136" s="194"/>
      <c r="J136" s="195">
        <f t="shared" si="0"/>
        <v>0</v>
      </c>
      <c r="K136" s="191" t="s">
        <v>298</v>
      </c>
      <c r="L136" s="40"/>
      <c r="M136" s="196" t="s">
        <v>1</v>
      </c>
      <c r="N136" s="197" t="s">
        <v>43</v>
      </c>
      <c r="O136" s="72"/>
      <c r="P136" s="198">
        <f t="shared" si="1"/>
        <v>0</v>
      </c>
      <c r="Q136" s="198">
        <v>0</v>
      </c>
      <c r="R136" s="198">
        <f t="shared" si="2"/>
        <v>0</v>
      </c>
      <c r="S136" s="198">
        <v>0</v>
      </c>
      <c r="T136" s="199">
        <f t="shared" si="3"/>
        <v>0</v>
      </c>
      <c r="U136" s="35"/>
      <c r="V136" s="35"/>
      <c r="W136" s="35"/>
      <c r="X136" s="35"/>
      <c r="Y136" s="35"/>
      <c r="Z136" s="35"/>
      <c r="AA136" s="35"/>
      <c r="AB136" s="35"/>
      <c r="AC136" s="35"/>
      <c r="AD136" s="35"/>
      <c r="AE136" s="35"/>
      <c r="AR136" s="200" t="s">
        <v>438</v>
      </c>
      <c r="AT136" s="200" t="s">
        <v>294</v>
      </c>
      <c r="AU136" s="200" t="s">
        <v>120</v>
      </c>
      <c r="AY136" s="18" t="s">
        <v>292</v>
      </c>
      <c r="BE136" s="201">
        <f t="shared" si="4"/>
        <v>0</v>
      </c>
      <c r="BF136" s="201">
        <f t="shared" si="5"/>
        <v>0</v>
      </c>
      <c r="BG136" s="201">
        <f t="shared" si="6"/>
        <v>0</v>
      </c>
      <c r="BH136" s="201">
        <f t="shared" si="7"/>
        <v>0</v>
      </c>
      <c r="BI136" s="201">
        <f t="shared" si="8"/>
        <v>0</v>
      </c>
      <c r="BJ136" s="18" t="s">
        <v>120</v>
      </c>
      <c r="BK136" s="201">
        <f t="shared" si="9"/>
        <v>0</v>
      </c>
      <c r="BL136" s="18" t="s">
        <v>438</v>
      </c>
      <c r="BM136" s="200" t="s">
        <v>449</v>
      </c>
    </row>
    <row r="137" spans="1:65" s="12" customFormat="1" ht="22.9" customHeight="1">
      <c r="B137" s="173"/>
      <c r="C137" s="174"/>
      <c r="D137" s="175" t="s">
        <v>76</v>
      </c>
      <c r="E137" s="187" t="s">
        <v>4559</v>
      </c>
      <c r="F137" s="187" t="s">
        <v>4560</v>
      </c>
      <c r="G137" s="174"/>
      <c r="H137" s="174"/>
      <c r="I137" s="177"/>
      <c r="J137" s="188">
        <f>BK137</f>
        <v>0</v>
      </c>
      <c r="K137" s="174"/>
      <c r="L137" s="179"/>
      <c r="M137" s="180"/>
      <c r="N137" s="181"/>
      <c r="O137" s="181"/>
      <c r="P137" s="182">
        <f>SUM(P138:P167)</f>
        <v>0</v>
      </c>
      <c r="Q137" s="181"/>
      <c r="R137" s="182">
        <f>SUM(R138:R167)</f>
        <v>4.6859999999999999E-2</v>
      </c>
      <c r="S137" s="181"/>
      <c r="T137" s="183">
        <f>SUM(T138:T167)</f>
        <v>0</v>
      </c>
      <c r="AR137" s="184" t="s">
        <v>120</v>
      </c>
      <c r="AT137" s="185" t="s">
        <v>76</v>
      </c>
      <c r="AU137" s="185" t="s">
        <v>85</v>
      </c>
      <c r="AY137" s="184" t="s">
        <v>292</v>
      </c>
      <c r="BK137" s="186">
        <f>SUM(BK138:BK167)</f>
        <v>0</v>
      </c>
    </row>
    <row r="138" spans="1:65" s="2" customFormat="1" ht="24.2" customHeight="1">
      <c r="A138" s="35"/>
      <c r="B138" s="36"/>
      <c r="C138" s="246" t="s">
        <v>368</v>
      </c>
      <c r="D138" s="246" t="s">
        <v>626</v>
      </c>
      <c r="E138" s="247" t="s">
        <v>4561</v>
      </c>
      <c r="F138" s="248" t="s">
        <v>4562</v>
      </c>
      <c r="G138" s="249" t="s">
        <v>3216</v>
      </c>
      <c r="H138" s="250">
        <v>1</v>
      </c>
      <c r="I138" s="251"/>
      <c r="J138" s="252">
        <f t="shared" ref="J138:J167" si="10">ROUND(I138*H138,2)</f>
        <v>0</v>
      </c>
      <c r="K138" s="248" t="s">
        <v>1</v>
      </c>
      <c r="L138" s="253"/>
      <c r="M138" s="254" t="s">
        <v>1</v>
      </c>
      <c r="N138" s="255" t="s">
        <v>43</v>
      </c>
      <c r="O138" s="72"/>
      <c r="P138" s="198">
        <f t="shared" ref="P138:P167" si="11">O138*H138</f>
        <v>0</v>
      </c>
      <c r="Q138" s="198">
        <v>0</v>
      </c>
      <c r="R138" s="198">
        <f t="shared" ref="R138:R167" si="12">Q138*H138</f>
        <v>0</v>
      </c>
      <c r="S138" s="198">
        <v>0</v>
      </c>
      <c r="T138" s="199">
        <f t="shared" ref="T138:T167" si="13">S138*H138</f>
        <v>0</v>
      </c>
      <c r="U138" s="35"/>
      <c r="V138" s="35"/>
      <c r="W138" s="35"/>
      <c r="X138" s="35"/>
      <c r="Y138" s="35"/>
      <c r="Z138" s="35"/>
      <c r="AA138" s="35"/>
      <c r="AB138" s="35"/>
      <c r="AC138" s="35"/>
      <c r="AD138" s="35"/>
      <c r="AE138" s="35"/>
      <c r="AR138" s="200" t="s">
        <v>573</v>
      </c>
      <c r="AT138" s="200" t="s">
        <v>626</v>
      </c>
      <c r="AU138" s="200" t="s">
        <v>120</v>
      </c>
      <c r="AY138" s="18" t="s">
        <v>292</v>
      </c>
      <c r="BE138" s="201">
        <f t="shared" ref="BE138:BE167" si="14">IF(N138="základní",J138,0)</f>
        <v>0</v>
      </c>
      <c r="BF138" s="201">
        <f t="shared" ref="BF138:BF167" si="15">IF(N138="snížená",J138,0)</f>
        <v>0</v>
      </c>
      <c r="BG138" s="201">
        <f t="shared" ref="BG138:BG167" si="16">IF(N138="zákl. přenesená",J138,0)</f>
        <v>0</v>
      </c>
      <c r="BH138" s="201">
        <f t="shared" ref="BH138:BH167" si="17">IF(N138="sníž. přenesená",J138,0)</f>
        <v>0</v>
      </c>
      <c r="BI138" s="201">
        <f t="shared" ref="BI138:BI167" si="18">IF(N138="nulová",J138,0)</f>
        <v>0</v>
      </c>
      <c r="BJ138" s="18" t="s">
        <v>120</v>
      </c>
      <c r="BK138" s="201">
        <f t="shared" ref="BK138:BK167" si="19">ROUND(I138*H138,2)</f>
        <v>0</v>
      </c>
      <c r="BL138" s="18" t="s">
        <v>438</v>
      </c>
      <c r="BM138" s="200" t="s">
        <v>459</v>
      </c>
    </row>
    <row r="139" spans="1:65" s="2" customFormat="1" ht="33" customHeight="1">
      <c r="A139" s="35"/>
      <c r="B139" s="36"/>
      <c r="C139" s="246" t="s">
        <v>372</v>
      </c>
      <c r="D139" s="246" t="s">
        <v>626</v>
      </c>
      <c r="E139" s="247" t="s">
        <v>4563</v>
      </c>
      <c r="F139" s="248" t="s">
        <v>4564</v>
      </c>
      <c r="G139" s="249" t="s">
        <v>3216</v>
      </c>
      <c r="H139" s="250">
        <v>1</v>
      </c>
      <c r="I139" s="251"/>
      <c r="J139" s="252">
        <f t="shared" si="10"/>
        <v>0</v>
      </c>
      <c r="K139" s="248" t="s">
        <v>1</v>
      </c>
      <c r="L139" s="253"/>
      <c r="M139" s="254" t="s">
        <v>1</v>
      </c>
      <c r="N139" s="255" t="s">
        <v>43</v>
      </c>
      <c r="O139" s="72"/>
      <c r="P139" s="198">
        <f t="shared" si="11"/>
        <v>0</v>
      </c>
      <c r="Q139" s="198">
        <v>0</v>
      </c>
      <c r="R139" s="198">
        <f t="shared" si="12"/>
        <v>0</v>
      </c>
      <c r="S139" s="198">
        <v>0</v>
      </c>
      <c r="T139" s="199">
        <f t="shared" si="13"/>
        <v>0</v>
      </c>
      <c r="U139" s="35"/>
      <c r="V139" s="35"/>
      <c r="W139" s="35"/>
      <c r="X139" s="35"/>
      <c r="Y139" s="35"/>
      <c r="Z139" s="35"/>
      <c r="AA139" s="35"/>
      <c r="AB139" s="35"/>
      <c r="AC139" s="35"/>
      <c r="AD139" s="35"/>
      <c r="AE139" s="35"/>
      <c r="AR139" s="200" t="s">
        <v>573</v>
      </c>
      <c r="AT139" s="200" t="s">
        <v>626</v>
      </c>
      <c r="AU139" s="200" t="s">
        <v>120</v>
      </c>
      <c r="AY139" s="18" t="s">
        <v>292</v>
      </c>
      <c r="BE139" s="201">
        <f t="shared" si="14"/>
        <v>0</v>
      </c>
      <c r="BF139" s="201">
        <f t="shared" si="15"/>
        <v>0</v>
      </c>
      <c r="BG139" s="201">
        <f t="shared" si="16"/>
        <v>0</v>
      </c>
      <c r="BH139" s="201">
        <f t="shared" si="17"/>
        <v>0</v>
      </c>
      <c r="BI139" s="201">
        <f t="shared" si="18"/>
        <v>0</v>
      </c>
      <c r="BJ139" s="18" t="s">
        <v>120</v>
      </c>
      <c r="BK139" s="201">
        <f t="shared" si="19"/>
        <v>0</v>
      </c>
      <c r="BL139" s="18" t="s">
        <v>438</v>
      </c>
      <c r="BM139" s="200" t="s">
        <v>485</v>
      </c>
    </row>
    <row r="140" spans="1:65" s="2" customFormat="1" ht="16.5" customHeight="1">
      <c r="A140" s="35"/>
      <c r="B140" s="36"/>
      <c r="C140" s="246" t="s">
        <v>399</v>
      </c>
      <c r="D140" s="246" t="s">
        <v>626</v>
      </c>
      <c r="E140" s="247" t="s">
        <v>4565</v>
      </c>
      <c r="F140" s="248" t="s">
        <v>4566</v>
      </c>
      <c r="G140" s="249" t="s">
        <v>3216</v>
      </c>
      <c r="H140" s="250">
        <v>1</v>
      </c>
      <c r="I140" s="251"/>
      <c r="J140" s="252">
        <f t="shared" si="10"/>
        <v>0</v>
      </c>
      <c r="K140" s="248" t="s">
        <v>1</v>
      </c>
      <c r="L140" s="253"/>
      <c r="M140" s="254" t="s">
        <v>1</v>
      </c>
      <c r="N140" s="255" t="s">
        <v>43</v>
      </c>
      <c r="O140" s="72"/>
      <c r="P140" s="198">
        <f t="shared" si="11"/>
        <v>0</v>
      </c>
      <c r="Q140" s="198">
        <v>0</v>
      </c>
      <c r="R140" s="198">
        <f t="shared" si="12"/>
        <v>0</v>
      </c>
      <c r="S140" s="198">
        <v>0</v>
      </c>
      <c r="T140" s="199">
        <f t="shared" si="13"/>
        <v>0</v>
      </c>
      <c r="U140" s="35"/>
      <c r="V140" s="35"/>
      <c r="W140" s="35"/>
      <c r="X140" s="35"/>
      <c r="Y140" s="35"/>
      <c r="Z140" s="35"/>
      <c r="AA140" s="35"/>
      <c r="AB140" s="35"/>
      <c r="AC140" s="35"/>
      <c r="AD140" s="35"/>
      <c r="AE140" s="35"/>
      <c r="AR140" s="200" t="s">
        <v>573</v>
      </c>
      <c r="AT140" s="200" t="s">
        <v>626</v>
      </c>
      <c r="AU140" s="200" t="s">
        <v>120</v>
      </c>
      <c r="AY140" s="18" t="s">
        <v>292</v>
      </c>
      <c r="BE140" s="201">
        <f t="shared" si="14"/>
        <v>0</v>
      </c>
      <c r="BF140" s="201">
        <f t="shared" si="15"/>
        <v>0</v>
      </c>
      <c r="BG140" s="201">
        <f t="shared" si="16"/>
        <v>0</v>
      </c>
      <c r="BH140" s="201">
        <f t="shared" si="17"/>
        <v>0</v>
      </c>
      <c r="BI140" s="201">
        <f t="shared" si="18"/>
        <v>0</v>
      </c>
      <c r="BJ140" s="18" t="s">
        <v>120</v>
      </c>
      <c r="BK140" s="201">
        <f t="shared" si="19"/>
        <v>0</v>
      </c>
      <c r="BL140" s="18" t="s">
        <v>438</v>
      </c>
      <c r="BM140" s="200" t="s">
        <v>494</v>
      </c>
    </row>
    <row r="141" spans="1:65" s="2" customFormat="1" ht="24.2" customHeight="1">
      <c r="A141" s="35"/>
      <c r="B141" s="36"/>
      <c r="C141" s="246" t="s">
        <v>404</v>
      </c>
      <c r="D141" s="246" t="s">
        <v>626</v>
      </c>
      <c r="E141" s="247" t="s">
        <v>4567</v>
      </c>
      <c r="F141" s="248" t="s">
        <v>4568</v>
      </c>
      <c r="G141" s="249" t="s">
        <v>3216</v>
      </c>
      <c r="H141" s="250">
        <v>2</v>
      </c>
      <c r="I141" s="251"/>
      <c r="J141" s="252">
        <f t="shared" si="10"/>
        <v>0</v>
      </c>
      <c r="K141" s="248" t="s">
        <v>1</v>
      </c>
      <c r="L141" s="253"/>
      <c r="M141" s="254" t="s">
        <v>1</v>
      </c>
      <c r="N141" s="255" t="s">
        <v>43</v>
      </c>
      <c r="O141" s="72"/>
      <c r="P141" s="198">
        <f t="shared" si="11"/>
        <v>0</v>
      </c>
      <c r="Q141" s="198">
        <v>0</v>
      </c>
      <c r="R141" s="198">
        <f t="shared" si="12"/>
        <v>0</v>
      </c>
      <c r="S141" s="198">
        <v>0</v>
      </c>
      <c r="T141" s="199">
        <f t="shared" si="13"/>
        <v>0</v>
      </c>
      <c r="U141" s="35"/>
      <c r="V141" s="35"/>
      <c r="W141" s="35"/>
      <c r="X141" s="35"/>
      <c r="Y141" s="35"/>
      <c r="Z141" s="35"/>
      <c r="AA141" s="35"/>
      <c r="AB141" s="35"/>
      <c r="AC141" s="35"/>
      <c r="AD141" s="35"/>
      <c r="AE141" s="35"/>
      <c r="AR141" s="200" t="s">
        <v>573</v>
      </c>
      <c r="AT141" s="200" t="s">
        <v>626</v>
      </c>
      <c r="AU141" s="200" t="s">
        <v>120</v>
      </c>
      <c r="AY141" s="18" t="s">
        <v>292</v>
      </c>
      <c r="BE141" s="201">
        <f t="shared" si="14"/>
        <v>0</v>
      </c>
      <c r="BF141" s="201">
        <f t="shared" si="15"/>
        <v>0</v>
      </c>
      <c r="BG141" s="201">
        <f t="shared" si="16"/>
        <v>0</v>
      </c>
      <c r="BH141" s="201">
        <f t="shared" si="17"/>
        <v>0</v>
      </c>
      <c r="BI141" s="201">
        <f t="shared" si="18"/>
        <v>0</v>
      </c>
      <c r="BJ141" s="18" t="s">
        <v>120</v>
      </c>
      <c r="BK141" s="201">
        <f t="shared" si="19"/>
        <v>0</v>
      </c>
      <c r="BL141" s="18" t="s">
        <v>438</v>
      </c>
      <c r="BM141" s="200" t="s">
        <v>503</v>
      </c>
    </row>
    <row r="142" spans="1:65" s="2" customFormat="1" ht="44.25" customHeight="1">
      <c r="A142" s="35"/>
      <c r="B142" s="36"/>
      <c r="C142" s="246" t="s">
        <v>415</v>
      </c>
      <c r="D142" s="246" t="s">
        <v>626</v>
      </c>
      <c r="E142" s="247" t="s">
        <v>4569</v>
      </c>
      <c r="F142" s="248" t="s">
        <v>4570</v>
      </c>
      <c r="G142" s="249" t="s">
        <v>3216</v>
      </c>
      <c r="H142" s="250">
        <v>2</v>
      </c>
      <c r="I142" s="251"/>
      <c r="J142" s="252">
        <f t="shared" si="10"/>
        <v>0</v>
      </c>
      <c r="K142" s="248" t="s">
        <v>1</v>
      </c>
      <c r="L142" s="253"/>
      <c r="M142" s="254" t="s">
        <v>1</v>
      </c>
      <c r="N142" s="255" t="s">
        <v>43</v>
      </c>
      <c r="O142" s="72"/>
      <c r="P142" s="198">
        <f t="shared" si="11"/>
        <v>0</v>
      </c>
      <c r="Q142" s="198">
        <v>0</v>
      </c>
      <c r="R142" s="198">
        <f t="shared" si="12"/>
        <v>0</v>
      </c>
      <c r="S142" s="198">
        <v>0</v>
      </c>
      <c r="T142" s="199">
        <f t="shared" si="13"/>
        <v>0</v>
      </c>
      <c r="U142" s="35"/>
      <c r="V142" s="35"/>
      <c r="W142" s="35"/>
      <c r="X142" s="35"/>
      <c r="Y142" s="35"/>
      <c r="Z142" s="35"/>
      <c r="AA142" s="35"/>
      <c r="AB142" s="35"/>
      <c r="AC142" s="35"/>
      <c r="AD142" s="35"/>
      <c r="AE142" s="35"/>
      <c r="AR142" s="200" t="s">
        <v>573</v>
      </c>
      <c r="AT142" s="200" t="s">
        <v>626</v>
      </c>
      <c r="AU142" s="200" t="s">
        <v>120</v>
      </c>
      <c r="AY142" s="18" t="s">
        <v>292</v>
      </c>
      <c r="BE142" s="201">
        <f t="shared" si="14"/>
        <v>0</v>
      </c>
      <c r="BF142" s="201">
        <f t="shared" si="15"/>
        <v>0</v>
      </c>
      <c r="BG142" s="201">
        <f t="shared" si="16"/>
        <v>0</v>
      </c>
      <c r="BH142" s="201">
        <f t="shared" si="17"/>
        <v>0</v>
      </c>
      <c r="BI142" s="201">
        <f t="shared" si="18"/>
        <v>0</v>
      </c>
      <c r="BJ142" s="18" t="s">
        <v>120</v>
      </c>
      <c r="BK142" s="201">
        <f t="shared" si="19"/>
        <v>0</v>
      </c>
      <c r="BL142" s="18" t="s">
        <v>438</v>
      </c>
      <c r="BM142" s="200" t="s">
        <v>523</v>
      </c>
    </row>
    <row r="143" spans="1:65" s="2" customFormat="1" ht="24.2" customHeight="1">
      <c r="A143" s="35"/>
      <c r="B143" s="36"/>
      <c r="C143" s="246" t="s">
        <v>8</v>
      </c>
      <c r="D143" s="246" t="s">
        <v>626</v>
      </c>
      <c r="E143" s="247" t="s">
        <v>4571</v>
      </c>
      <c r="F143" s="248" t="s">
        <v>4572</v>
      </c>
      <c r="G143" s="249" t="s">
        <v>3216</v>
      </c>
      <c r="H143" s="250">
        <v>2</v>
      </c>
      <c r="I143" s="251"/>
      <c r="J143" s="252">
        <f t="shared" si="10"/>
        <v>0</v>
      </c>
      <c r="K143" s="248" t="s">
        <v>1</v>
      </c>
      <c r="L143" s="253"/>
      <c r="M143" s="254" t="s">
        <v>1</v>
      </c>
      <c r="N143" s="255" t="s">
        <v>43</v>
      </c>
      <c r="O143" s="72"/>
      <c r="P143" s="198">
        <f t="shared" si="11"/>
        <v>0</v>
      </c>
      <c r="Q143" s="198">
        <v>0</v>
      </c>
      <c r="R143" s="198">
        <f t="shared" si="12"/>
        <v>0</v>
      </c>
      <c r="S143" s="198">
        <v>0</v>
      </c>
      <c r="T143" s="199">
        <f t="shared" si="13"/>
        <v>0</v>
      </c>
      <c r="U143" s="35"/>
      <c r="V143" s="35"/>
      <c r="W143" s="35"/>
      <c r="X143" s="35"/>
      <c r="Y143" s="35"/>
      <c r="Z143" s="35"/>
      <c r="AA143" s="35"/>
      <c r="AB143" s="35"/>
      <c r="AC143" s="35"/>
      <c r="AD143" s="35"/>
      <c r="AE143" s="35"/>
      <c r="AR143" s="200" t="s">
        <v>573</v>
      </c>
      <c r="AT143" s="200" t="s">
        <v>626</v>
      </c>
      <c r="AU143" s="200" t="s">
        <v>120</v>
      </c>
      <c r="AY143" s="18" t="s">
        <v>292</v>
      </c>
      <c r="BE143" s="201">
        <f t="shared" si="14"/>
        <v>0</v>
      </c>
      <c r="BF143" s="201">
        <f t="shared" si="15"/>
        <v>0</v>
      </c>
      <c r="BG143" s="201">
        <f t="shared" si="16"/>
        <v>0</v>
      </c>
      <c r="BH143" s="201">
        <f t="shared" si="17"/>
        <v>0</v>
      </c>
      <c r="BI143" s="201">
        <f t="shared" si="18"/>
        <v>0</v>
      </c>
      <c r="BJ143" s="18" t="s">
        <v>120</v>
      </c>
      <c r="BK143" s="201">
        <f t="shared" si="19"/>
        <v>0</v>
      </c>
      <c r="BL143" s="18" t="s">
        <v>438</v>
      </c>
      <c r="BM143" s="200" t="s">
        <v>554</v>
      </c>
    </row>
    <row r="144" spans="1:65" s="2" customFormat="1" ht="16.5" customHeight="1">
      <c r="A144" s="35"/>
      <c r="B144" s="36"/>
      <c r="C144" s="246" t="s">
        <v>438</v>
      </c>
      <c r="D144" s="246" t="s">
        <v>626</v>
      </c>
      <c r="E144" s="247" t="s">
        <v>4573</v>
      </c>
      <c r="F144" s="248" t="s">
        <v>4574</v>
      </c>
      <c r="G144" s="249" t="s">
        <v>3216</v>
      </c>
      <c r="H144" s="250">
        <v>2</v>
      </c>
      <c r="I144" s="251"/>
      <c r="J144" s="252">
        <f t="shared" si="10"/>
        <v>0</v>
      </c>
      <c r="K144" s="248" t="s">
        <v>1</v>
      </c>
      <c r="L144" s="253"/>
      <c r="M144" s="254" t="s">
        <v>1</v>
      </c>
      <c r="N144" s="255" t="s">
        <v>43</v>
      </c>
      <c r="O144" s="72"/>
      <c r="P144" s="198">
        <f t="shared" si="11"/>
        <v>0</v>
      </c>
      <c r="Q144" s="198">
        <v>0</v>
      </c>
      <c r="R144" s="198">
        <f t="shared" si="12"/>
        <v>0</v>
      </c>
      <c r="S144" s="198">
        <v>0</v>
      </c>
      <c r="T144" s="199">
        <f t="shared" si="13"/>
        <v>0</v>
      </c>
      <c r="U144" s="35"/>
      <c r="V144" s="35"/>
      <c r="W144" s="35"/>
      <c r="X144" s="35"/>
      <c r="Y144" s="35"/>
      <c r="Z144" s="35"/>
      <c r="AA144" s="35"/>
      <c r="AB144" s="35"/>
      <c r="AC144" s="35"/>
      <c r="AD144" s="35"/>
      <c r="AE144" s="35"/>
      <c r="AR144" s="200" t="s">
        <v>573</v>
      </c>
      <c r="AT144" s="200" t="s">
        <v>626</v>
      </c>
      <c r="AU144" s="200" t="s">
        <v>120</v>
      </c>
      <c r="AY144" s="18" t="s">
        <v>292</v>
      </c>
      <c r="BE144" s="201">
        <f t="shared" si="14"/>
        <v>0</v>
      </c>
      <c r="BF144" s="201">
        <f t="shared" si="15"/>
        <v>0</v>
      </c>
      <c r="BG144" s="201">
        <f t="shared" si="16"/>
        <v>0</v>
      </c>
      <c r="BH144" s="201">
        <f t="shared" si="17"/>
        <v>0</v>
      </c>
      <c r="BI144" s="201">
        <f t="shared" si="18"/>
        <v>0</v>
      </c>
      <c r="BJ144" s="18" t="s">
        <v>120</v>
      </c>
      <c r="BK144" s="201">
        <f t="shared" si="19"/>
        <v>0</v>
      </c>
      <c r="BL144" s="18" t="s">
        <v>438</v>
      </c>
      <c r="BM144" s="200" t="s">
        <v>573</v>
      </c>
    </row>
    <row r="145" spans="1:65" s="2" customFormat="1" ht="33" customHeight="1">
      <c r="A145" s="35"/>
      <c r="B145" s="36"/>
      <c r="C145" s="246" t="s">
        <v>445</v>
      </c>
      <c r="D145" s="246" t="s">
        <v>626</v>
      </c>
      <c r="E145" s="247" t="s">
        <v>4575</v>
      </c>
      <c r="F145" s="248" t="s">
        <v>4576</v>
      </c>
      <c r="G145" s="249" t="s">
        <v>3216</v>
      </c>
      <c r="H145" s="250">
        <v>1</v>
      </c>
      <c r="I145" s="251"/>
      <c r="J145" s="252">
        <f t="shared" si="10"/>
        <v>0</v>
      </c>
      <c r="K145" s="248" t="s">
        <v>1</v>
      </c>
      <c r="L145" s="253"/>
      <c r="M145" s="254" t="s">
        <v>1</v>
      </c>
      <c r="N145" s="255" t="s">
        <v>43</v>
      </c>
      <c r="O145" s="72"/>
      <c r="P145" s="198">
        <f t="shared" si="11"/>
        <v>0</v>
      </c>
      <c r="Q145" s="198">
        <v>0</v>
      </c>
      <c r="R145" s="198">
        <f t="shared" si="12"/>
        <v>0</v>
      </c>
      <c r="S145" s="198">
        <v>0</v>
      </c>
      <c r="T145" s="199">
        <f t="shared" si="13"/>
        <v>0</v>
      </c>
      <c r="U145" s="35"/>
      <c r="V145" s="35"/>
      <c r="W145" s="35"/>
      <c r="X145" s="35"/>
      <c r="Y145" s="35"/>
      <c r="Z145" s="35"/>
      <c r="AA145" s="35"/>
      <c r="AB145" s="35"/>
      <c r="AC145" s="35"/>
      <c r="AD145" s="35"/>
      <c r="AE145" s="35"/>
      <c r="AR145" s="200" t="s">
        <v>573</v>
      </c>
      <c r="AT145" s="200" t="s">
        <v>626</v>
      </c>
      <c r="AU145" s="200" t="s">
        <v>120</v>
      </c>
      <c r="AY145" s="18" t="s">
        <v>292</v>
      </c>
      <c r="BE145" s="201">
        <f t="shared" si="14"/>
        <v>0</v>
      </c>
      <c r="BF145" s="201">
        <f t="shared" si="15"/>
        <v>0</v>
      </c>
      <c r="BG145" s="201">
        <f t="shared" si="16"/>
        <v>0</v>
      </c>
      <c r="BH145" s="201">
        <f t="shared" si="17"/>
        <v>0</v>
      </c>
      <c r="BI145" s="201">
        <f t="shared" si="18"/>
        <v>0</v>
      </c>
      <c r="BJ145" s="18" t="s">
        <v>120</v>
      </c>
      <c r="BK145" s="201">
        <f t="shared" si="19"/>
        <v>0</v>
      </c>
      <c r="BL145" s="18" t="s">
        <v>438</v>
      </c>
      <c r="BM145" s="200" t="s">
        <v>583</v>
      </c>
    </row>
    <row r="146" spans="1:65" s="2" customFormat="1" ht="21.75" customHeight="1">
      <c r="A146" s="35"/>
      <c r="B146" s="36"/>
      <c r="C146" s="246" t="s">
        <v>449</v>
      </c>
      <c r="D146" s="246" t="s">
        <v>626</v>
      </c>
      <c r="E146" s="247" t="s">
        <v>4577</v>
      </c>
      <c r="F146" s="248" t="s">
        <v>4578</v>
      </c>
      <c r="G146" s="249" t="s">
        <v>3216</v>
      </c>
      <c r="H146" s="250">
        <v>1</v>
      </c>
      <c r="I146" s="251"/>
      <c r="J146" s="252">
        <f t="shared" si="10"/>
        <v>0</v>
      </c>
      <c r="K146" s="248" t="s">
        <v>1</v>
      </c>
      <c r="L146" s="253"/>
      <c r="M146" s="254" t="s">
        <v>1</v>
      </c>
      <c r="N146" s="255" t="s">
        <v>43</v>
      </c>
      <c r="O146" s="72"/>
      <c r="P146" s="198">
        <f t="shared" si="11"/>
        <v>0</v>
      </c>
      <c r="Q146" s="198">
        <v>0</v>
      </c>
      <c r="R146" s="198">
        <f t="shared" si="12"/>
        <v>0</v>
      </c>
      <c r="S146" s="198">
        <v>0</v>
      </c>
      <c r="T146" s="199">
        <f t="shared" si="13"/>
        <v>0</v>
      </c>
      <c r="U146" s="35"/>
      <c r="V146" s="35"/>
      <c r="W146" s="35"/>
      <c r="X146" s="35"/>
      <c r="Y146" s="35"/>
      <c r="Z146" s="35"/>
      <c r="AA146" s="35"/>
      <c r="AB146" s="35"/>
      <c r="AC146" s="35"/>
      <c r="AD146" s="35"/>
      <c r="AE146" s="35"/>
      <c r="AR146" s="200" t="s">
        <v>573</v>
      </c>
      <c r="AT146" s="200" t="s">
        <v>626</v>
      </c>
      <c r="AU146" s="200" t="s">
        <v>120</v>
      </c>
      <c r="AY146" s="18" t="s">
        <v>292</v>
      </c>
      <c r="BE146" s="201">
        <f t="shared" si="14"/>
        <v>0</v>
      </c>
      <c r="BF146" s="201">
        <f t="shared" si="15"/>
        <v>0</v>
      </c>
      <c r="BG146" s="201">
        <f t="shared" si="16"/>
        <v>0</v>
      </c>
      <c r="BH146" s="201">
        <f t="shared" si="17"/>
        <v>0</v>
      </c>
      <c r="BI146" s="201">
        <f t="shared" si="18"/>
        <v>0</v>
      </c>
      <c r="BJ146" s="18" t="s">
        <v>120</v>
      </c>
      <c r="BK146" s="201">
        <f t="shared" si="19"/>
        <v>0</v>
      </c>
      <c r="BL146" s="18" t="s">
        <v>438</v>
      </c>
      <c r="BM146" s="200" t="s">
        <v>591</v>
      </c>
    </row>
    <row r="147" spans="1:65" s="2" customFormat="1" ht="21.75" customHeight="1">
      <c r="A147" s="35"/>
      <c r="B147" s="36"/>
      <c r="C147" s="246" t="s">
        <v>454</v>
      </c>
      <c r="D147" s="246" t="s">
        <v>626</v>
      </c>
      <c r="E147" s="247" t="s">
        <v>4579</v>
      </c>
      <c r="F147" s="248" t="s">
        <v>4580</v>
      </c>
      <c r="G147" s="249" t="s">
        <v>3216</v>
      </c>
      <c r="H147" s="250">
        <v>1</v>
      </c>
      <c r="I147" s="251"/>
      <c r="J147" s="252">
        <f t="shared" si="10"/>
        <v>0</v>
      </c>
      <c r="K147" s="248" t="s">
        <v>1</v>
      </c>
      <c r="L147" s="253"/>
      <c r="M147" s="254" t="s">
        <v>1</v>
      </c>
      <c r="N147" s="255" t="s">
        <v>43</v>
      </c>
      <c r="O147" s="72"/>
      <c r="P147" s="198">
        <f t="shared" si="11"/>
        <v>0</v>
      </c>
      <c r="Q147" s="198">
        <v>0</v>
      </c>
      <c r="R147" s="198">
        <f t="shared" si="12"/>
        <v>0</v>
      </c>
      <c r="S147" s="198">
        <v>0</v>
      </c>
      <c r="T147" s="199">
        <f t="shared" si="13"/>
        <v>0</v>
      </c>
      <c r="U147" s="35"/>
      <c r="V147" s="35"/>
      <c r="W147" s="35"/>
      <c r="X147" s="35"/>
      <c r="Y147" s="35"/>
      <c r="Z147" s="35"/>
      <c r="AA147" s="35"/>
      <c r="AB147" s="35"/>
      <c r="AC147" s="35"/>
      <c r="AD147" s="35"/>
      <c r="AE147" s="35"/>
      <c r="AR147" s="200" t="s">
        <v>573</v>
      </c>
      <c r="AT147" s="200" t="s">
        <v>626</v>
      </c>
      <c r="AU147" s="200" t="s">
        <v>120</v>
      </c>
      <c r="AY147" s="18" t="s">
        <v>292</v>
      </c>
      <c r="BE147" s="201">
        <f t="shared" si="14"/>
        <v>0</v>
      </c>
      <c r="BF147" s="201">
        <f t="shared" si="15"/>
        <v>0</v>
      </c>
      <c r="BG147" s="201">
        <f t="shared" si="16"/>
        <v>0</v>
      </c>
      <c r="BH147" s="201">
        <f t="shared" si="17"/>
        <v>0</v>
      </c>
      <c r="BI147" s="201">
        <f t="shared" si="18"/>
        <v>0</v>
      </c>
      <c r="BJ147" s="18" t="s">
        <v>120</v>
      </c>
      <c r="BK147" s="201">
        <f t="shared" si="19"/>
        <v>0</v>
      </c>
      <c r="BL147" s="18" t="s">
        <v>438</v>
      </c>
      <c r="BM147" s="200" t="s">
        <v>599</v>
      </c>
    </row>
    <row r="148" spans="1:65" s="2" customFormat="1" ht="24.2" customHeight="1">
      <c r="A148" s="35"/>
      <c r="B148" s="36"/>
      <c r="C148" s="246" t="s">
        <v>459</v>
      </c>
      <c r="D148" s="246" t="s">
        <v>626</v>
      </c>
      <c r="E148" s="247" t="s">
        <v>4581</v>
      </c>
      <c r="F148" s="248" t="s">
        <v>4582</v>
      </c>
      <c r="G148" s="249" t="s">
        <v>3216</v>
      </c>
      <c r="H148" s="250">
        <v>2</v>
      </c>
      <c r="I148" s="251"/>
      <c r="J148" s="252">
        <f t="shared" si="10"/>
        <v>0</v>
      </c>
      <c r="K148" s="248" t="s">
        <v>1</v>
      </c>
      <c r="L148" s="253"/>
      <c r="M148" s="254" t="s">
        <v>1</v>
      </c>
      <c r="N148" s="255" t="s">
        <v>43</v>
      </c>
      <c r="O148" s="72"/>
      <c r="P148" s="198">
        <f t="shared" si="11"/>
        <v>0</v>
      </c>
      <c r="Q148" s="198">
        <v>0</v>
      </c>
      <c r="R148" s="198">
        <f t="shared" si="12"/>
        <v>0</v>
      </c>
      <c r="S148" s="198">
        <v>0</v>
      </c>
      <c r="T148" s="199">
        <f t="shared" si="13"/>
        <v>0</v>
      </c>
      <c r="U148" s="35"/>
      <c r="V148" s="35"/>
      <c r="W148" s="35"/>
      <c r="X148" s="35"/>
      <c r="Y148" s="35"/>
      <c r="Z148" s="35"/>
      <c r="AA148" s="35"/>
      <c r="AB148" s="35"/>
      <c r="AC148" s="35"/>
      <c r="AD148" s="35"/>
      <c r="AE148" s="35"/>
      <c r="AR148" s="200" t="s">
        <v>573</v>
      </c>
      <c r="AT148" s="200" t="s">
        <v>626</v>
      </c>
      <c r="AU148" s="200" t="s">
        <v>120</v>
      </c>
      <c r="AY148" s="18" t="s">
        <v>292</v>
      </c>
      <c r="BE148" s="201">
        <f t="shared" si="14"/>
        <v>0</v>
      </c>
      <c r="BF148" s="201">
        <f t="shared" si="15"/>
        <v>0</v>
      </c>
      <c r="BG148" s="201">
        <f t="shared" si="16"/>
        <v>0</v>
      </c>
      <c r="BH148" s="201">
        <f t="shared" si="17"/>
        <v>0</v>
      </c>
      <c r="BI148" s="201">
        <f t="shared" si="18"/>
        <v>0</v>
      </c>
      <c r="BJ148" s="18" t="s">
        <v>120</v>
      </c>
      <c r="BK148" s="201">
        <f t="shared" si="19"/>
        <v>0</v>
      </c>
      <c r="BL148" s="18" t="s">
        <v>438</v>
      </c>
      <c r="BM148" s="200" t="s">
        <v>607</v>
      </c>
    </row>
    <row r="149" spans="1:65" s="2" customFormat="1" ht="33" customHeight="1">
      <c r="A149" s="35"/>
      <c r="B149" s="36"/>
      <c r="C149" s="246" t="s">
        <v>7</v>
      </c>
      <c r="D149" s="246" t="s">
        <v>626</v>
      </c>
      <c r="E149" s="247" t="s">
        <v>4583</v>
      </c>
      <c r="F149" s="248" t="s">
        <v>4584</v>
      </c>
      <c r="G149" s="249" t="s">
        <v>3216</v>
      </c>
      <c r="H149" s="250">
        <v>1</v>
      </c>
      <c r="I149" s="251"/>
      <c r="J149" s="252">
        <f t="shared" si="10"/>
        <v>0</v>
      </c>
      <c r="K149" s="248" t="s">
        <v>1</v>
      </c>
      <c r="L149" s="253"/>
      <c r="M149" s="254" t="s">
        <v>1</v>
      </c>
      <c r="N149" s="255" t="s">
        <v>43</v>
      </c>
      <c r="O149" s="72"/>
      <c r="P149" s="198">
        <f t="shared" si="11"/>
        <v>0</v>
      </c>
      <c r="Q149" s="198">
        <v>0</v>
      </c>
      <c r="R149" s="198">
        <f t="shared" si="12"/>
        <v>0</v>
      </c>
      <c r="S149" s="198">
        <v>0</v>
      </c>
      <c r="T149" s="199">
        <f t="shared" si="13"/>
        <v>0</v>
      </c>
      <c r="U149" s="35"/>
      <c r="V149" s="35"/>
      <c r="W149" s="35"/>
      <c r="X149" s="35"/>
      <c r="Y149" s="35"/>
      <c r="Z149" s="35"/>
      <c r="AA149" s="35"/>
      <c r="AB149" s="35"/>
      <c r="AC149" s="35"/>
      <c r="AD149" s="35"/>
      <c r="AE149" s="35"/>
      <c r="AR149" s="200" t="s">
        <v>573</v>
      </c>
      <c r="AT149" s="200" t="s">
        <v>626</v>
      </c>
      <c r="AU149" s="200" t="s">
        <v>120</v>
      </c>
      <c r="AY149" s="18" t="s">
        <v>292</v>
      </c>
      <c r="BE149" s="201">
        <f t="shared" si="14"/>
        <v>0</v>
      </c>
      <c r="BF149" s="201">
        <f t="shared" si="15"/>
        <v>0</v>
      </c>
      <c r="BG149" s="201">
        <f t="shared" si="16"/>
        <v>0</v>
      </c>
      <c r="BH149" s="201">
        <f t="shared" si="17"/>
        <v>0</v>
      </c>
      <c r="BI149" s="201">
        <f t="shared" si="18"/>
        <v>0</v>
      </c>
      <c r="BJ149" s="18" t="s">
        <v>120</v>
      </c>
      <c r="BK149" s="201">
        <f t="shared" si="19"/>
        <v>0</v>
      </c>
      <c r="BL149" s="18" t="s">
        <v>438</v>
      </c>
      <c r="BM149" s="200" t="s">
        <v>615</v>
      </c>
    </row>
    <row r="150" spans="1:65" s="2" customFormat="1" ht="21.75" customHeight="1">
      <c r="A150" s="35"/>
      <c r="B150" s="36"/>
      <c r="C150" s="246" t="s">
        <v>485</v>
      </c>
      <c r="D150" s="246" t="s">
        <v>626</v>
      </c>
      <c r="E150" s="247" t="s">
        <v>4585</v>
      </c>
      <c r="F150" s="248" t="s">
        <v>4586</v>
      </c>
      <c r="G150" s="249" t="s">
        <v>3216</v>
      </c>
      <c r="H150" s="250">
        <v>1</v>
      </c>
      <c r="I150" s="251"/>
      <c r="J150" s="252">
        <f t="shared" si="10"/>
        <v>0</v>
      </c>
      <c r="K150" s="248" t="s">
        <v>1</v>
      </c>
      <c r="L150" s="253"/>
      <c r="M150" s="254" t="s">
        <v>1</v>
      </c>
      <c r="N150" s="255" t="s">
        <v>43</v>
      </c>
      <c r="O150" s="72"/>
      <c r="P150" s="198">
        <f t="shared" si="11"/>
        <v>0</v>
      </c>
      <c r="Q150" s="198">
        <v>0</v>
      </c>
      <c r="R150" s="198">
        <f t="shared" si="12"/>
        <v>0</v>
      </c>
      <c r="S150" s="198">
        <v>0</v>
      </c>
      <c r="T150" s="199">
        <f t="shared" si="13"/>
        <v>0</v>
      </c>
      <c r="U150" s="35"/>
      <c r="V150" s="35"/>
      <c r="W150" s="35"/>
      <c r="X150" s="35"/>
      <c r="Y150" s="35"/>
      <c r="Z150" s="35"/>
      <c r="AA150" s="35"/>
      <c r="AB150" s="35"/>
      <c r="AC150" s="35"/>
      <c r="AD150" s="35"/>
      <c r="AE150" s="35"/>
      <c r="AR150" s="200" t="s">
        <v>573</v>
      </c>
      <c r="AT150" s="200" t="s">
        <v>626</v>
      </c>
      <c r="AU150" s="200" t="s">
        <v>120</v>
      </c>
      <c r="AY150" s="18" t="s">
        <v>292</v>
      </c>
      <c r="BE150" s="201">
        <f t="shared" si="14"/>
        <v>0</v>
      </c>
      <c r="BF150" s="201">
        <f t="shared" si="15"/>
        <v>0</v>
      </c>
      <c r="BG150" s="201">
        <f t="shared" si="16"/>
        <v>0</v>
      </c>
      <c r="BH150" s="201">
        <f t="shared" si="17"/>
        <v>0</v>
      </c>
      <c r="BI150" s="201">
        <f t="shared" si="18"/>
        <v>0</v>
      </c>
      <c r="BJ150" s="18" t="s">
        <v>120</v>
      </c>
      <c r="BK150" s="201">
        <f t="shared" si="19"/>
        <v>0</v>
      </c>
      <c r="BL150" s="18" t="s">
        <v>438</v>
      </c>
      <c r="BM150" s="200" t="s">
        <v>625</v>
      </c>
    </row>
    <row r="151" spans="1:65" s="2" customFormat="1" ht="66.75" customHeight="1">
      <c r="A151" s="35"/>
      <c r="B151" s="36"/>
      <c r="C151" s="246" t="s">
        <v>489</v>
      </c>
      <c r="D151" s="246" t="s">
        <v>626</v>
      </c>
      <c r="E151" s="247" t="s">
        <v>4587</v>
      </c>
      <c r="F151" s="248" t="s">
        <v>4588</v>
      </c>
      <c r="G151" s="249" t="s">
        <v>3216</v>
      </c>
      <c r="H151" s="250">
        <v>1</v>
      </c>
      <c r="I151" s="251"/>
      <c r="J151" s="252">
        <f t="shared" si="10"/>
        <v>0</v>
      </c>
      <c r="K151" s="248" t="s">
        <v>1</v>
      </c>
      <c r="L151" s="253"/>
      <c r="M151" s="254" t="s">
        <v>1</v>
      </c>
      <c r="N151" s="255" t="s">
        <v>43</v>
      </c>
      <c r="O151" s="72"/>
      <c r="P151" s="198">
        <f t="shared" si="11"/>
        <v>0</v>
      </c>
      <c r="Q151" s="198">
        <v>0</v>
      </c>
      <c r="R151" s="198">
        <f t="shared" si="12"/>
        <v>0</v>
      </c>
      <c r="S151" s="198">
        <v>0</v>
      </c>
      <c r="T151" s="199">
        <f t="shared" si="13"/>
        <v>0</v>
      </c>
      <c r="U151" s="35"/>
      <c r="V151" s="35"/>
      <c r="W151" s="35"/>
      <c r="X151" s="35"/>
      <c r="Y151" s="35"/>
      <c r="Z151" s="35"/>
      <c r="AA151" s="35"/>
      <c r="AB151" s="35"/>
      <c r="AC151" s="35"/>
      <c r="AD151" s="35"/>
      <c r="AE151" s="35"/>
      <c r="AR151" s="200" t="s">
        <v>573</v>
      </c>
      <c r="AT151" s="200" t="s">
        <v>626</v>
      </c>
      <c r="AU151" s="200" t="s">
        <v>120</v>
      </c>
      <c r="AY151" s="18" t="s">
        <v>292</v>
      </c>
      <c r="BE151" s="201">
        <f t="shared" si="14"/>
        <v>0</v>
      </c>
      <c r="BF151" s="201">
        <f t="shared" si="15"/>
        <v>0</v>
      </c>
      <c r="BG151" s="201">
        <f t="shared" si="16"/>
        <v>0</v>
      </c>
      <c r="BH151" s="201">
        <f t="shared" si="17"/>
        <v>0</v>
      </c>
      <c r="BI151" s="201">
        <f t="shared" si="18"/>
        <v>0</v>
      </c>
      <c r="BJ151" s="18" t="s">
        <v>120</v>
      </c>
      <c r="BK151" s="201">
        <f t="shared" si="19"/>
        <v>0</v>
      </c>
      <c r="BL151" s="18" t="s">
        <v>438</v>
      </c>
      <c r="BM151" s="200" t="s">
        <v>639</v>
      </c>
    </row>
    <row r="152" spans="1:65" s="2" customFormat="1" ht="24.2" customHeight="1">
      <c r="A152" s="35"/>
      <c r="B152" s="36"/>
      <c r="C152" s="246" t="s">
        <v>494</v>
      </c>
      <c r="D152" s="246" t="s">
        <v>626</v>
      </c>
      <c r="E152" s="247" t="s">
        <v>4589</v>
      </c>
      <c r="F152" s="248" t="s">
        <v>4590</v>
      </c>
      <c r="G152" s="249" t="s">
        <v>3216</v>
      </c>
      <c r="H152" s="250">
        <v>1</v>
      </c>
      <c r="I152" s="251"/>
      <c r="J152" s="252">
        <f t="shared" si="10"/>
        <v>0</v>
      </c>
      <c r="K152" s="248" t="s">
        <v>1</v>
      </c>
      <c r="L152" s="253"/>
      <c r="M152" s="254" t="s">
        <v>1</v>
      </c>
      <c r="N152" s="255" t="s">
        <v>43</v>
      </c>
      <c r="O152" s="72"/>
      <c r="P152" s="198">
        <f t="shared" si="11"/>
        <v>0</v>
      </c>
      <c r="Q152" s="198">
        <v>0</v>
      </c>
      <c r="R152" s="198">
        <f t="shared" si="12"/>
        <v>0</v>
      </c>
      <c r="S152" s="198">
        <v>0</v>
      </c>
      <c r="T152" s="199">
        <f t="shared" si="13"/>
        <v>0</v>
      </c>
      <c r="U152" s="35"/>
      <c r="V152" s="35"/>
      <c r="W152" s="35"/>
      <c r="X152" s="35"/>
      <c r="Y152" s="35"/>
      <c r="Z152" s="35"/>
      <c r="AA152" s="35"/>
      <c r="AB152" s="35"/>
      <c r="AC152" s="35"/>
      <c r="AD152" s="35"/>
      <c r="AE152" s="35"/>
      <c r="AR152" s="200" t="s">
        <v>573</v>
      </c>
      <c r="AT152" s="200" t="s">
        <v>626</v>
      </c>
      <c r="AU152" s="200" t="s">
        <v>120</v>
      </c>
      <c r="AY152" s="18" t="s">
        <v>292</v>
      </c>
      <c r="BE152" s="201">
        <f t="shared" si="14"/>
        <v>0</v>
      </c>
      <c r="BF152" s="201">
        <f t="shared" si="15"/>
        <v>0</v>
      </c>
      <c r="BG152" s="201">
        <f t="shared" si="16"/>
        <v>0</v>
      </c>
      <c r="BH152" s="201">
        <f t="shared" si="17"/>
        <v>0</v>
      </c>
      <c r="BI152" s="201">
        <f t="shared" si="18"/>
        <v>0</v>
      </c>
      <c r="BJ152" s="18" t="s">
        <v>120</v>
      </c>
      <c r="BK152" s="201">
        <f t="shared" si="19"/>
        <v>0</v>
      </c>
      <c r="BL152" s="18" t="s">
        <v>438</v>
      </c>
      <c r="BM152" s="200" t="s">
        <v>670</v>
      </c>
    </row>
    <row r="153" spans="1:65" s="2" customFormat="1" ht="16.5" customHeight="1">
      <c r="A153" s="35"/>
      <c r="B153" s="36"/>
      <c r="C153" s="246" t="s">
        <v>498</v>
      </c>
      <c r="D153" s="246" t="s">
        <v>626</v>
      </c>
      <c r="E153" s="247" t="s">
        <v>4591</v>
      </c>
      <c r="F153" s="248" t="s">
        <v>4592</v>
      </c>
      <c r="G153" s="249" t="s">
        <v>3216</v>
      </c>
      <c r="H153" s="250">
        <v>1</v>
      </c>
      <c r="I153" s="251"/>
      <c r="J153" s="252">
        <f t="shared" si="10"/>
        <v>0</v>
      </c>
      <c r="K153" s="248" t="s">
        <v>1</v>
      </c>
      <c r="L153" s="253"/>
      <c r="M153" s="254" t="s">
        <v>1</v>
      </c>
      <c r="N153" s="255" t="s">
        <v>43</v>
      </c>
      <c r="O153" s="72"/>
      <c r="P153" s="198">
        <f t="shared" si="11"/>
        <v>0</v>
      </c>
      <c r="Q153" s="198">
        <v>0</v>
      </c>
      <c r="R153" s="198">
        <f t="shared" si="12"/>
        <v>0</v>
      </c>
      <c r="S153" s="198">
        <v>0</v>
      </c>
      <c r="T153" s="199">
        <f t="shared" si="13"/>
        <v>0</v>
      </c>
      <c r="U153" s="35"/>
      <c r="V153" s="35"/>
      <c r="W153" s="35"/>
      <c r="X153" s="35"/>
      <c r="Y153" s="35"/>
      <c r="Z153" s="35"/>
      <c r="AA153" s="35"/>
      <c r="AB153" s="35"/>
      <c r="AC153" s="35"/>
      <c r="AD153" s="35"/>
      <c r="AE153" s="35"/>
      <c r="AR153" s="200" t="s">
        <v>573</v>
      </c>
      <c r="AT153" s="200" t="s">
        <v>626</v>
      </c>
      <c r="AU153" s="200" t="s">
        <v>120</v>
      </c>
      <c r="AY153" s="18" t="s">
        <v>292</v>
      </c>
      <c r="BE153" s="201">
        <f t="shared" si="14"/>
        <v>0</v>
      </c>
      <c r="BF153" s="201">
        <f t="shared" si="15"/>
        <v>0</v>
      </c>
      <c r="BG153" s="201">
        <f t="shared" si="16"/>
        <v>0</v>
      </c>
      <c r="BH153" s="201">
        <f t="shared" si="17"/>
        <v>0</v>
      </c>
      <c r="BI153" s="201">
        <f t="shared" si="18"/>
        <v>0</v>
      </c>
      <c r="BJ153" s="18" t="s">
        <v>120</v>
      </c>
      <c r="BK153" s="201">
        <f t="shared" si="19"/>
        <v>0</v>
      </c>
      <c r="BL153" s="18" t="s">
        <v>438</v>
      </c>
      <c r="BM153" s="200" t="s">
        <v>693</v>
      </c>
    </row>
    <row r="154" spans="1:65" s="2" customFormat="1" ht="21.75" customHeight="1">
      <c r="A154" s="35"/>
      <c r="B154" s="36"/>
      <c r="C154" s="246" t="s">
        <v>503</v>
      </c>
      <c r="D154" s="246" t="s">
        <v>626</v>
      </c>
      <c r="E154" s="247" t="s">
        <v>4593</v>
      </c>
      <c r="F154" s="248" t="s">
        <v>4594</v>
      </c>
      <c r="G154" s="249" t="s">
        <v>3216</v>
      </c>
      <c r="H154" s="250">
        <v>2</v>
      </c>
      <c r="I154" s="251"/>
      <c r="J154" s="252">
        <f t="shared" si="10"/>
        <v>0</v>
      </c>
      <c r="K154" s="248" t="s">
        <v>1</v>
      </c>
      <c r="L154" s="253"/>
      <c r="M154" s="254" t="s">
        <v>1</v>
      </c>
      <c r="N154" s="255" t="s">
        <v>43</v>
      </c>
      <c r="O154" s="72"/>
      <c r="P154" s="198">
        <f t="shared" si="11"/>
        <v>0</v>
      </c>
      <c r="Q154" s="198">
        <v>0</v>
      </c>
      <c r="R154" s="198">
        <f t="shared" si="12"/>
        <v>0</v>
      </c>
      <c r="S154" s="198">
        <v>0</v>
      </c>
      <c r="T154" s="199">
        <f t="shared" si="13"/>
        <v>0</v>
      </c>
      <c r="U154" s="35"/>
      <c r="V154" s="35"/>
      <c r="W154" s="35"/>
      <c r="X154" s="35"/>
      <c r="Y154" s="35"/>
      <c r="Z154" s="35"/>
      <c r="AA154" s="35"/>
      <c r="AB154" s="35"/>
      <c r="AC154" s="35"/>
      <c r="AD154" s="35"/>
      <c r="AE154" s="35"/>
      <c r="AR154" s="200" t="s">
        <v>573</v>
      </c>
      <c r="AT154" s="200" t="s">
        <v>626</v>
      </c>
      <c r="AU154" s="200" t="s">
        <v>120</v>
      </c>
      <c r="AY154" s="18" t="s">
        <v>292</v>
      </c>
      <c r="BE154" s="201">
        <f t="shared" si="14"/>
        <v>0</v>
      </c>
      <c r="BF154" s="201">
        <f t="shared" si="15"/>
        <v>0</v>
      </c>
      <c r="BG154" s="201">
        <f t="shared" si="16"/>
        <v>0</v>
      </c>
      <c r="BH154" s="201">
        <f t="shared" si="17"/>
        <v>0</v>
      </c>
      <c r="BI154" s="201">
        <f t="shared" si="18"/>
        <v>0</v>
      </c>
      <c r="BJ154" s="18" t="s">
        <v>120</v>
      </c>
      <c r="BK154" s="201">
        <f t="shared" si="19"/>
        <v>0</v>
      </c>
      <c r="BL154" s="18" t="s">
        <v>438</v>
      </c>
      <c r="BM154" s="200" t="s">
        <v>708</v>
      </c>
    </row>
    <row r="155" spans="1:65" s="2" customFormat="1" ht="16.5" customHeight="1">
      <c r="A155" s="35"/>
      <c r="B155" s="36"/>
      <c r="C155" s="246" t="s">
        <v>517</v>
      </c>
      <c r="D155" s="246" t="s">
        <v>626</v>
      </c>
      <c r="E155" s="247" t="s">
        <v>4595</v>
      </c>
      <c r="F155" s="248" t="s">
        <v>4596</v>
      </c>
      <c r="G155" s="249" t="s">
        <v>3216</v>
      </c>
      <c r="H155" s="250">
        <v>4</v>
      </c>
      <c r="I155" s="251"/>
      <c r="J155" s="252">
        <f t="shared" si="10"/>
        <v>0</v>
      </c>
      <c r="K155" s="248" t="s">
        <v>1</v>
      </c>
      <c r="L155" s="253"/>
      <c r="M155" s="254" t="s">
        <v>1</v>
      </c>
      <c r="N155" s="255" t="s">
        <v>43</v>
      </c>
      <c r="O155" s="72"/>
      <c r="P155" s="198">
        <f t="shared" si="11"/>
        <v>0</v>
      </c>
      <c r="Q155" s="198">
        <v>0</v>
      </c>
      <c r="R155" s="198">
        <f t="shared" si="12"/>
        <v>0</v>
      </c>
      <c r="S155" s="198">
        <v>0</v>
      </c>
      <c r="T155" s="199">
        <f t="shared" si="13"/>
        <v>0</v>
      </c>
      <c r="U155" s="35"/>
      <c r="V155" s="35"/>
      <c r="W155" s="35"/>
      <c r="X155" s="35"/>
      <c r="Y155" s="35"/>
      <c r="Z155" s="35"/>
      <c r="AA155" s="35"/>
      <c r="AB155" s="35"/>
      <c r="AC155" s="35"/>
      <c r="AD155" s="35"/>
      <c r="AE155" s="35"/>
      <c r="AR155" s="200" t="s">
        <v>573</v>
      </c>
      <c r="AT155" s="200" t="s">
        <v>626</v>
      </c>
      <c r="AU155" s="200" t="s">
        <v>120</v>
      </c>
      <c r="AY155" s="18" t="s">
        <v>292</v>
      </c>
      <c r="BE155" s="201">
        <f t="shared" si="14"/>
        <v>0</v>
      </c>
      <c r="BF155" s="201">
        <f t="shared" si="15"/>
        <v>0</v>
      </c>
      <c r="BG155" s="201">
        <f t="shared" si="16"/>
        <v>0</v>
      </c>
      <c r="BH155" s="201">
        <f t="shared" si="17"/>
        <v>0</v>
      </c>
      <c r="BI155" s="201">
        <f t="shared" si="18"/>
        <v>0</v>
      </c>
      <c r="BJ155" s="18" t="s">
        <v>120</v>
      </c>
      <c r="BK155" s="201">
        <f t="shared" si="19"/>
        <v>0</v>
      </c>
      <c r="BL155" s="18" t="s">
        <v>438</v>
      </c>
      <c r="BM155" s="200" t="s">
        <v>731</v>
      </c>
    </row>
    <row r="156" spans="1:65" s="2" customFormat="1" ht="16.5" customHeight="1">
      <c r="A156" s="35"/>
      <c r="B156" s="36"/>
      <c r="C156" s="246" t="s">
        <v>523</v>
      </c>
      <c r="D156" s="246" t="s">
        <v>626</v>
      </c>
      <c r="E156" s="247" t="s">
        <v>4597</v>
      </c>
      <c r="F156" s="248" t="s">
        <v>4598</v>
      </c>
      <c r="G156" s="249" t="s">
        <v>3216</v>
      </c>
      <c r="H156" s="250">
        <v>2</v>
      </c>
      <c r="I156" s="251"/>
      <c r="J156" s="252">
        <f t="shared" si="10"/>
        <v>0</v>
      </c>
      <c r="K156" s="248" t="s">
        <v>1</v>
      </c>
      <c r="L156" s="253"/>
      <c r="M156" s="254" t="s">
        <v>1</v>
      </c>
      <c r="N156" s="255" t="s">
        <v>43</v>
      </c>
      <c r="O156" s="72"/>
      <c r="P156" s="198">
        <f t="shared" si="11"/>
        <v>0</v>
      </c>
      <c r="Q156" s="198">
        <v>0</v>
      </c>
      <c r="R156" s="198">
        <f t="shared" si="12"/>
        <v>0</v>
      </c>
      <c r="S156" s="198">
        <v>0</v>
      </c>
      <c r="T156" s="199">
        <f t="shared" si="13"/>
        <v>0</v>
      </c>
      <c r="U156" s="35"/>
      <c r="V156" s="35"/>
      <c r="W156" s="35"/>
      <c r="X156" s="35"/>
      <c r="Y156" s="35"/>
      <c r="Z156" s="35"/>
      <c r="AA156" s="35"/>
      <c r="AB156" s="35"/>
      <c r="AC156" s="35"/>
      <c r="AD156" s="35"/>
      <c r="AE156" s="35"/>
      <c r="AR156" s="200" t="s">
        <v>573</v>
      </c>
      <c r="AT156" s="200" t="s">
        <v>626</v>
      </c>
      <c r="AU156" s="200" t="s">
        <v>120</v>
      </c>
      <c r="AY156" s="18" t="s">
        <v>292</v>
      </c>
      <c r="BE156" s="201">
        <f t="shared" si="14"/>
        <v>0</v>
      </c>
      <c r="BF156" s="201">
        <f t="shared" si="15"/>
        <v>0</v>
      </c>
      <c r="BG156" s="201">
        <f t="shared" si="16"/>
        <v>0</v>
      </c>
      <c r="BH156" s="201">
        <f t="shared" si="17"/>
        <v>0</v>
      </c>
      <c r="BI156" s="201">
        <f t="shared" si="18"/>
        <v>0</v>
      </c>
      <c r="BJ156" s="18" t="s">
        <v>120</v>
      </c>
      <c r="BK156" s="201">
        <f t="shared" si="19"/>
        <v>0</v>
      </c>
      <c r="BL156" s="18" t="s">
        <v>438</v>
      </c>
      <c r="BM156" s="200" t="s">
        <v>751</v>
      </c>
    </row>
    <row r="157" spans="1:65" s="2" customFormat="1" ht="16.5" customHeight="1">
      <c r="A157" s="35"/>
      <c r="B157" s="36"/>
      <c r="C157" s="246" t="s">
        <v>532</v>
      </c>
      <c r="D157" s="246" t="s">
        <v>626</v>
      </c>
      <c r="E157" s="247" t="s">
        <v>4599</v>
      </c>
      <c r="F157" s="248" t="s">
        <v>4600</v>
      </c>
      <c r="G157" s="249" t="s">
        <v>3216</v>
      </c>
      <c r="H157" s="250">
        <v>2</v>
      </c>
      <c r="I157" s="251"/>
      <c r="J157" s="252">
        <f t="shared" si="10"/>
        <v>0</v>
      </c>
      <c r="K157" s="248" t="s">
        <v>1</v>
      </c>
      <c r="L157" s="253"/>
      <c r="M157" s="254" t="s">
        <v>1</v>
      </c>
      <c r="N157" s="255" t="s">
        <v>43</v>
      </c>
      <c r="O157" s="72"/>
      <c r="P157" s="198">
        <f t="shared" si="11"/>
        <v>0</v>
      </c>
      <c r="Q157" s="198">
        <v>0</v>
      </c>
      <c r="R157" s="198">
        <f t="shared" si="12"/>
        <v>0</v>
      </c>
      <c r="S157" s="198">
        <v>0</v>
      </c>
      <c r="T157" s="199">
        <f t="shared" si="13"/>
        <v>0</v>
      </c>
      <c r="U157" s="35"/>
      <c r="V157" s="35"/>
      <c r="W157" s="35"/>
      <c r="X157" s="35"/>
      <c r="Y157" s="35"/>
      <c r="Z157" s="35"/>
      <c r="AA157" s="35"/>
      <c r="AB157" s="35"/>
      <c r="AC157" s="35"/>
      <c r="AD157" s="35"/>
      <c r="AE157" s="35"/>
      <c r="AR157" s="200" t="s">
        <v>573</v>
      </c>
      <c r="AT157" s="200" t="s">
        <v>626</v>
      </c>
      <c r="AU157" s="200" t="s">
        <v>120</v>
      </c>
      <c r="AY157" s="18" t="s">
        <v>292</v>
      </c>
      <c r="BE157" s="201">
        <f t="shared" si="14"/>
        <v>0</v>
      </c>
      <c r="BF157" s="201">
        <f t="shared" si="15"/>
        <v>0</v>
      </c>
      <c r="BG157" s="201">
        <f t="shared" si="16"/>
        <v>0</v>
      </c>
      <c r="BH157" s="201">
        <f t="shared" si="17"/>
        <v>0</v>
      </c>
      <c r="BI157" s="201">
        <f t="shared" si="18"/>
        <v>0</v>
      </c>
      <c r="BJ157" s="18" t="s">
        <v>120</v>
      </c>
      <c r="BK157" s="201">
        <f t="shared" si="19"/>
        <v>0</v>
      </c>
      <c r="BL157" s="18" t="s">
        <v>438</v>
      </c>
      <c r="BM157" s="200" t="s">
        <v>783</v>
      </c>
    </row>
    <row r="158" spans="1:65" s="2" customFormat="1" ht="44.25" customHeight="1">
      <c r="A158" s="35"/>
      <c r="B158" s="36"/>
      <c r="C158" s="246" t="s">
        <v>554</v>
      </c>
      <c r="D158" s="246" t="s">
        <v>626</v>
      </c>
      <c r="E158" s="247" t="s">
        <v>4601</v>
      </c>
      <c r="F158" s="248" t="s">
        <v>4602</v>
      </c>
      <c r="G158" s="249" t="s">
        <v>3216</v>
      </c>
      <c r="H158" s="250">
        <v>1</v>
      </c>
      <c r="I158" s="251"/>
      <c r="J158" s="252">
        <f t="shared" si="10"/>
        <v>0</v>
      </c>
      <c r="K158" s="248" t="s">
        <v>1</v>
      </c>
      <c r="L158" s="253"/>
      <c r="M158" s="254" t="s">
        <v>1</v>
      </c>
      <c r="N158" s="255" t="s">
        <v>43</v>
      </c>
      <c r="O158" s="72"/>
      <c r="P158" s="198">
        <f t="shared" si="11"/>
        <v>0</v>
      </c>
      <c r="Q158" s="198">
        <v>0</v>
      </c>
      <c r="R158" s="198">
        <f t="shared" si="12"/>
        <v>0</v>
      </c>
      <c r="S158" s="198">
        <v>0</v>
      </c>
      <c r="T158" s="199">
        <f t="shared" si="13"/>
        <v>0</v>
      </c>
      <c r="U158" s="35"/>
      <c r="V158" s="35"/>
      <c r="W158" s="35"/>
      <c r="X158" s="35"/>
      <c r="Y158" s="35"/>
      <c r="Z158" s="35"/>
      <c r="AA158" s="35"/>
      <c r="AB158" s="35"/>
      <c r="AC158" s="35"/>
      <c r="AD158" s="35"/>
      <c r="AE158" s="35"/>
      <c r="AR158" s="200" t="s">
        <v>573</v>
      </c>
      <c r="AT158" s="200" t="s">
        <v>626</v>
      </c>
      <c r="AU158" s="200" t="s">
        <v>120</v>
      </c>
      <c r="AY158" s="18" t="s">
        <v>292</v>
      </c>
      <c r="BE158" s="201">
        <f t="shared" si="14"/>
        <v>0</v>
      </c>
      <c r="BF158" s="201">
        <f t="shared" si="15"/>
        <v>0</v>
      </c>
      <c r="BG158" s="201">
        <f t="shared" si="16"/>
        <v>0</v>
      </c>
      <c r="BH158" s="201">
        <f t="shared" si="17"/>
        <v>0</v>
      </c>
      <c r="BI158" s="201">
        <f t="shared" si="18"/>
        <v>0</v>
      </c>
      <c r="BJ158" s="18" t="s">
        <v>120</v>
      </c>
      <c r="BK158" s="201">
        <f t="shared" si="19"/>
        <v>0</v>
      </c>
      <c r="BL158" s="18" t="s">
        <v>438</v>
      </c>
      <c r="BM158" s="200" t="s">
        <v>804</v>
      </c>
    </row>
    <row r="159" spans="1:65" s="2" customFormat="1" ht="24.2" customHeight="1">
      <c r="A159" s="35"/>
      <c r="B159" s="36"/>
      <c r="C159" s="246" t="s">
        <v>562</v>
      </c>
      <c r="D159" s="246" t="s">
        <v>626</v>
      </c>
      <c r="E159" s="247" t="s">
        <v>4603</v>
      </c>
      <c r="F159" s="248" t="s">
        <v>4604</v>
      </c>
      <c r="G159" s="249" t="s">
        <v>3216</v>
      </c>
      <c r="H159" s="250">
        <v>1</v>
      </c>
      <c r="I159" s="251"/>
      <c r="J159" s="252">
        <f t="shared" si="10"/>
        <v>0</v>
      </c>
      <c r="K159" s="248" t="s">
        <v>1</v>
      </c>
      <c r="L159" s="253"/>
      <c r="M159" s="254" t="s">
        <v>1</v>
      </c>
      <c r="N159" s="255" t="s">
        <v>43</v>
      </c>
      <c r="O159" s="72"/>
      <c r="P159" s="198">
        <f t="shared" si="11"/>
        <v>0</v>
      </c>
      <c r="Q159" s="198">
        <v>0</v>
      </c>
      <c r="R159" s="198">
        <f t="shared" si="12"/>
        <v>0</v>
      </c>
      <c r="S159" s="198">
        <v>0</v>
      </c>
      <c r="T159" s="199">
        <f t="shared" si="13"/>
        <v>0</v>
      </c>
      <c r="U159" s="35"/>
      <c r="V159" s="35"/>
      <c r="W159" s="35"/>
      <c r="X159" s="35"/>
      <c r="Y159" s="35"/>
      <c r="Z159" s="35"/>
      <c r="AA159" s="35"/>
      <c r="AB159" s="35"/>
      <c r="AC159" s="35"/>
      <c r="AD159" s="35"/>
      <c r="AE159" s="35"/>
      <c r="AR159" s="200" t="s">
        <v>573</v>
      </c>
      <c r="AT159" s="200" t="s">
        <v>626</v>
      </c>
      <c r="AU159" s="200" t="s">
        <v>120</v>
      </c>
      <c r="AY159" s="18" t="s">
        <v>292</v>
      </c>
      <c r="BE159" s="201">
        <f t="shared" si="14"/>
        <v>0</v>
      </c>
      <c r="BF159" s="201">
        <f t="shared" si="15"/>
        <v>0</v>
      </c>
      <c r="BG159" s="201">
        <f t="shared" si="16"/>
        <v>0</v>
      </c>
      <c r="BH159" s="201">
        <f t="shared" si="17"/>
        <v>0</v>
      </c>
      <c r="BI159" s="201">
        <f t="shared" si="18"/>
        <v>0</v>
      </c>
      <c r="BJ159" s="18" t="s">
        <v>120</v>
      </c>
      <c r="BK159" s="201">
        <f t="shared" si="19"/>
        <v>0</v>
      </c>
      <c r="BL159" s="18" t="s">
        <v>438</v>
      </c>
      <c r="BM159" s="200" t="s">
        <v>821</v>
      </c>
    </row>
    <row r="160" spans="1:65" s="2" customFormat="1" ht="16.5" customHeight="1">
      <c r="A160" s="35"/>
      <c r="B160" s="36"/>
      <c r="C160" s="246" t="s">
        <v>573</v>
      </c>
      <c r="D160" s="246" t="s">
        <v>626</v>
      </c>
      <c r="E160" s="247" t="s">
        <v>4605</v>
      </c>
      <c r="F160" s="248" t="s">
        <v>4606</v>
      </c>
      <c r="G160" s="249" t="s">
        <v>3216</v>
      </c>
      <c r="H160" s="250">
        <v>1</v>
      </c>
      <c r="I160" s="251"/>
      <c r="J160" s="252">
        <f t="shared" si="10"/>
        <v>0</v>
      </c>
      <c r="K160" s="248" t="s">
        <v>1</v>
      </c>
      <c r="L160" s="253"/>
      <c r="M160" s="254" t="s">
        <v>1</v>
      </c>
      <c r="N160" s="255" t="s">
        <v>43</v>
      </c>
      <c r="O160" s="72"/>
      <c r="P160" s="198">
        <f t="shared" si="11"/>
        <v>0</v>
      </c>
      <c r="Q160" s="198">
        <v>0</v>
      </c>
      <c r="R160" s="198">
        <f t="shared" si="12"/>
        <v>0</v>
      </c>
      <c r="S160" s="198">
        <v>0</v>
      </c>
      <c r="T160" s="199">
        <f t="shared" si="13"/>
        <v>0</v>
      </c>
      <c r="U160" s="35"/>
      <c r="V160" s="35"/>
      <c r="W160" s="35"/>
      <c r="X160" s="35"/>
      <c r="Y160" s="35"/>
      <c r="Z160" s="35"/>
      <c r="AA160" s="35"/>
      <c r="AB160" s="35"/>
      <c r="AC160" s="35"/>
      <c r="AD160" s="35"/>
      <c r="AE160" s="35"/>
      <c r="AR160" s="200" t="s">
        <v>573</v>
      </c>
      <c r="AT160" s="200" t="s">
        <v>626</v>
      </c>
      <c r="AU160" s="200" t="s">
        <v>120</v>
      </c>
      <c r="AY160" s="18" t="s">
        <v>292</v>
      </c>
      <c r="BE160" s="201">
        <f t="shared" si="14"/>
        <v>0</v>
      </c>
      <c r="BF160" s="201">
        <f t="shared" si="15"/>
        <v>0</v>
      </c>
      <c r="BG160" s="201">
        <f t="shared" si="16"/>
        <v>0</v>
      </c>
      <c r="BH160" s="201">
        <f t="shared" si="17"/>
        <v>0</v>
      </c>
      <c r="BI160" s="201">
        <f t="shared" si="18"/>
        <v>0</v>
      </c>
      <c r="BJ160" s="18" t="s">
        <v>120</v>
      </c>
      <c r="BK160" s="201">
        <f t="shared" si="19"/>
        <v>0</v>
      </c>
      <c r="BL160" s="18" t="s">
        <v>438</v>
      </c>
      <c r="BM160" s="200" t="s">
        <v>829</v>
      </c>
    </row>
    <row r="161" spans="1:65" s="2" customFormat="1" ht="16.5" customHeight="1">
      <c r="A161" s="35"/>
      <c r="B161" s="36"/>
      <c r="C161" s="189" t="s">
        <v>578</v>
      </c>
      <c r="D161" s="189" t="s">
        <v>294</v>
      </c>
      <c r="E161" s="190" t="s">
        <v>4607</v>
      </c>
      <c r="F161" s="191" t="s">
        <v>4608</v>
      </c>
      <c r="G161" s="192" t="s">
        <v>3216</v>
      </c>
      <c r="H161" s="193">
        <v>2</v>
      </c>
      <c r="I161" s="194"/>
      <c r="J161" s="195">
        <f t="shared" si="10"/>
        <v>0</v>
      </c>
      <c r="K161" s="191" t="s">
        <v>1</v>
      </c>
      <c r="L161" s="40"/>
      <c r="M161" s="196" t="s">
        <v>1</v>
      </c>
      <c r="N161" s="197" t="s">
        <v>43</v>
      </c>
      <c r="O161" s="72"/>
      <c r="P161" s="198">
        <f t="shared" si="11"/>
        <v>0</v>
      </c>
      <c r="Q161" s="198">
        <v>0</v>
      </c>
      <c r="R161" s="198">
        <f t="shared" si="12"/>
        <v>0</v>
      </c>
      <c r="S161" s="198">
        <v>0</v>
      </c>
      <c r="T161" s="199">
        <f t="shared" si="13"/>
        <v>0</v>
      </c>
      <c r="U161" s="35"/>
      <c r="V161" s="35"/>
      <c r="W161" s="35"/>
      <c r="X161" s="35"/>
      <c r="Y161" s="35"/>
      <c r="Z161" s="35"/>
      <c r="AA161" s="35"/>
      <c r="AB161" s="35"/>
      <c r="AC161" s="35"/>
      <c r="AD161" s="35"/>
      <c r="AE161" s="35"/>
      <c r="AR161" s="200" t="s">
        <v>438</v>
      </c>
      <c r="AT161" s="200" t="s">
        <v>294</v>
      </c>
      <c r="AU161" s="200" t="s">
        <v>120</v>
      </c>
      <c r="AY161" s="18" t="s">
        <v>292</v>
      </c>
      <c r="BE161" s="201">
        <f t="shared" si="14"/>
        <v>0</v>
      </c>
      <c r="BF161" s="201">
        <f t="shared" si="15"/>
        <v>0</v>
      </c>
      <c r="BG161" s="201">
        <f t="shared" si="16"/>
        <v>0</v>
      </c>
      <c r="BH161" s="201">
        <f t="shared" si="17"/>
        <v>0</v>
      </c>
      <c r="BI161" s="201">
        <f t="shared" si="18"/>
        <v>0</v>
      </c>
      <c r="BJ161" s="18" t="s">
        <v>120</v>
      </c>
      <c r="BK161" s="201">
        <f t="shared" si="19"/>
        <v>0</v>
      </c>
      <c r="BL161" s="18" t="s">
        <v>438</v>
      </c>
      <c r="BM161" s="200" t="s">
        <v>839</v>
      </c>
    </row>
    <row r="162" spans="1:65" s="2" customFormat="1" ht="24.2" customHeight="1">
      <c r="A162" s="35"/>
      <c r="B162" s="36"/>
      <c r="C162" s="189" t="s">
        <v>583</v>
      </c>
      <c r="D162" s="189" t="s">
        <v>294</v>
      </c>
      <c r="E162" s="190" t="s">
        <v>4609</v>
      </c>
      <c r="F162" s="191" t="s">
        <v>4610</v>
      </c>
      <c r="G162" s="192" t="s">
        <v>1911</v>
      </c>
      <c r="H162" s="193">
        <v>2</v>
      </c>
      <c r="I162" s="194"/>
      <c r="J162" s="195">
        <f t="shared" si="10"/>
        <v>0</v>
      </c>
      <c r="K162" s="191" t="s">
        <v>298</v>
      </c>
      <c r="L162" s="40"/>
      <c r="M162" s="196" t="s">
        <v>1</v>
      </c>
      <c r="N162" s="197" t="s">
        <v>43</v>
      </c>
      <c r="O162" s="72"/>
      <c r="P162" s="198">
        <f t="shared" si="11"/>
        <v>0</v>
      </c>
      <c r="Q162" s="198">
        <v>2.6099999999999999E-3</v>
      </c>
      <c r="R162" s="198">
        <f t="shared" si="12"/>
        <v>5.2199999999999998E-3</v>
      </c>
      <c r="S162" s="198">
        <v>0</v>
      </c>
      <c r="T162" s="199">
        <f t="shared" si="13"/>
        <v>0</v>
      </c>
      <c r="U162" s="35"/>
      <c r="V162" s="35"/>
      <c r="W162" s="35"/>
      <c r="X162" s="35"/>
      <c r="Y162" s="35"/>
      <c r="Z162" s="35"/>
      <c r="AA162" s="35"/>
      <c r="AB162" s="35"/>
      <c r="AC162" s="35"/>
      <c r="AD162" s="35"/>
      <c r="AE162" s="35"/>
      <c r="AR162" s="200" t="s">
        <v>438</v>
      </c>
      <c r="AT162" s="200" t="s">
        <v>294</v>
      </c>
      <c r="AU162" s="200" t="s">
        <v>120</v>
      </c>
      <c r="AY162" s="18" t="s">
        <v>292</v>
      </c>
      <c r="BE162" s="201">
        <f t="shared" si="14"/>
        <v>0</v>
      </c>
      <c r="BF162" s="201">
        <f t="shared" si="15"/>
        <v>0</v>
      </c>
      <c r="BG162" s="201">
        <f t="shared" si="16"/>
        <v>0</v>
      </c>
      <c r="BH162" s="201">
        <f t="shared" si="17"/>
        <v>0</v>
      </c>
      <c r="BI162" s="201">
        <f t="shared" si="18"/>
        <v>0</v>
      </c>
      <c r="BJ162" s="18" t="s">
        <v>120</v>
      </c>
      <c r="BK162" s="201">
        <f t="shared" si="19"/>
        <v>0</v>
      </c>
      <c r="BL162" s="18" t="s">
        <v>438</v>
      </c>
      <c r="BM162" s="200" t="s">
        <v>852</v>
      </c>
    </row>
    <row r="163" spans="1:65" s="2" customFormat="1" ht="16.5" customHeight="1">
      <c r="A163" s="35"/>
      <c r="B163" s="36"/>
      <c r="C163" s="189" t="s">
        <v>587</v>
      </c>
      <c r="D163" s="189" t="s">
        <v>294</v>
      </c>
      <c r="E163" s="190" t="s">
        <v>4611</v>
      </c>
      <c r="F163" s="191" t="s">
        <v>4612</v>
      </c>
      <c r="G163" s="192" t="s">
        <v>1911</v>
      </c>
      <c r="H163" s="193">
        <v>2</v>
      </c>
      <c r="I163" s="194"/>
      <c r="J163" s="195">
        <f t="shared" si="10"/>
        <v>0</v>
      </c>
      <c r="K163" s="191" t="s">
        <v>298</v>
      </c>
      <c r="L163" s="40"/>
      <c r="M163" s="196" t="s">
        <v>1</v>
      </c>
      <c r="N163" s="197" t="s">
        <v>43</v>
      </c>
      <c r="O163" s="72"/>
      <c r="P163" s="198">
        <f t="shared" si="11"/>
        <v>0</v>
      </c>
      <c r="Q163" s="198">
        <v>1.8169999999999999E-2</v>
      </c>
      <c r="R163" s="198">
        <f t="shared" si="12"/>
        <v>3.6339999999999997E-2</v>
      </c>
      <c r="S163" s="198">
        <v>0</v>
      </c>
      <c r="T163" s="199">
        <f t="shared" si="13"/>
        <v>0</v>
      </c>
      <c r="U163" s="35"/>
      <c r="V163" s="35"/>
      <c r="W163" s="35"/>
      <c r="X163" s="35"/>
      <c r="Y163" s="35"/>
      <c r="Z163" s="35"/>
      <c r="AA163" s="35"/>
      <c r="AB163" s="35"/>
      <c r="AC163" s="35"/>
      <c r="AD163" s="35"/>
      <c r="AE163" s="35"/>
      <c r="AR163" s="200" t="s">
        <v>438</v>
      </c>
      <c r="AT163" s="200" t="s">
        <v>294</v>
      </c>
      <c r="AU163" s="200" t="s">
        <v>120</v>
      </c>
      <c r="AY163" s="18" t="s">
        <v>292</v>
      </c>
      <c r="BE163" s="201">
        <f t="shared" si="14"/>
        <v>0</v>
      </c>
      <c r="BF163" s="201">
        <f t="shared" si="15"/>
        <v>0</v>
      </c>
      <c r="BG163" s="201">
        <f t="shared" si="16"/>
        <v>0</v>
      </c>
      <c r="BH163" s="201">
        <f t="shared" si="17"/>
        <v>0</v>
      </c>
      <c r="BI163" s="201">
        <f t="shared" si="18"/>
        <v>0</v>
      </c>
      <c r="BJ163" s="18" t="s">
        <v>120</v>
      </c>
      <c r="BK163" s="201">
        <f t="shared" si="19"/>
        <v>0</v>
      </c>
      <c r="BL163" s="18" t="s">
        <v>438</v>
      </c>
      <c r="BM163" s="200" t="s">
        <v>866</v>
      </c>
    </row>
    <row r="164" spans="1:65" s="2" customFormat="1" ht="16.5" customHeight="1">
      <c r="A164" s="35"/>
      <c r="B164" s="36"/>
      <c r="C164" s="189" t="s">
        <v>591</v>
      </c>
      <c r="D164" s="189" t="s">
        <v>294</v>
      </c>
      <c r="E164" s="190" t="s">
        <v>4613</v>
      </c>
      <c r="F164" s="191" t="s">
        <v>4614</v>
      </c>
      <c r="G164" s="192" t="s">
        <v>407</v>
      </c>
      <c r="H164" s="193">
        <v>10</v>
      </c>
      <c r="I164" s="194"/>
      <c r="J164" s="195">
        <f t="shared" si="10"/>
        <v>0</v>
      </c>
      <c r="K164" s="191" t="s">
        <v>298</v>
      </c>
      <c r="L164" s="40"/>
      <c r="M164" s="196" t="s">
        <v>1</v>
      </c>
      <c r="N164" s="197" t="s">
        <v>43</v>
      </c>
      <c r="O164" s="72"/>
      <c r="P164" s="198">
        <f t="shared" si="11"/>
        <v>0</v>
      </c>
      <c r="Q164" s="198">
        <v>5.2999999999999998E-4</v>
      </c>
      <c r="R164" s="198">
        <f t="shared" si="12"/>
        <v>5.3E-3</v>
      </c>
      <c r="S164" s="198">
        <v>0</v>
      </c>
      <c r="T164" s="199">
        <f t="shared" si="13"/>
        <v>0</v>
      </c>
      <c r="U164" s="35"/>
      <c r="V164" s="35"/>
      <c r="W164" s="35"/>
      <c r="X164" s="35"/>
      <c r="Y164" s="35"/>
      <c r="Z164" s="35"/>
      <c r="AA164" s="35"/>
      <c r="AB164" s="35"/>
      <c r="AC164" s="35"/>
      <c r="AD164" s="35"/>
      <c r="AE164" s="35"/>
      <c r="AR164" s="200" t="s">
        <v>438</v>
      </c>
      <c r="AT164" s="200" t="s">
        <v>294</v>
      </c>
      <c r="AU164" s="200" t="s">
        <v>120</v>
      </c>
      <c r="AY164" s="18" t="s">
        <v>292</v>
      </c>
      <c r="BE164" s="201">
        <f t="shared" si="14"/>
        <v>0</v>
      </c>
      <c r="BF164" s="201">
        <f t="shared" si="15"/>
        <v>0</v>
      </c>
      <c r="BG164" s="201">
        <f t="shared" si="16"/>
        <v>0</v>
      </c>
      <c r="BH164" s="201">
        <f t="shared" si="17"/>
        <v>0</v>
      </c>
      <c r="BI164" s="201">
        <f t="shared" si="18"/>
        <v>0</v>
      </c>
      <c r="BJ164" s="18" t="s">
        <v>120</v>
      </c>
      <c r="BK164" s="201">
        <f t="shared" si="19"/>
        <v>0</v>
      </c>
      <c r="BL164" s="18" t="s">
        <v>438</v>
      </c>
      <c r="BM164" s="200" t="s">
        <v>876</v>
      </c>
    </row>
    <row r="165" spans="1:65" s="2" customFormat="1" ht="16.5" customHeight="1">
      <c r="A165" s="35"/>
      <c r="B165" s="36"/>
      <c r="C165" s="189" t="s">
        <v>595</v>
      </c>
      <c r="D165" s="189" t="s">
        <v>294</v>
      </c>
      <c r="E165" s="190" t="s">
        <v>4615</v>
      </c>
      <c r="F165" s="191" t="s">
        <v>4616</v>
      </c>
      <c r="G165" s="192" t="s">
        <v>3216</v>
      </c>
      <c r="H165" s="193">
        <v>1</v>
      </c>
      <c r="I165" s="194"/>
      <c r="J165" s="195">
        <f t="shared" si="10"/>
        <v>0</v>
      </c>
      <c r="K165" s="191" t="s">
        <v>1</v>
      </c>
      <c r="L165" s="40"/>
      <c r="M165" s="196" t="s">
        <v>1</v>
      </c>
      <c r="N165" s="197" t="s">
        <v>43</v>
      </c>
      <c r="O165" s="72"/>
      <c r="P165" s="198">
        <f t="shared" si="11"/>
        <v>0</v>
      </c>
      <c r="Q165" s="198">
        <v>0</v>
      </c>
      <c r="R165" s="198">
        <f t="shared" si="12"/>
        <v>0</v>
      </c>
      <c r="S165" s="198">
        <v>0</v>
      </c>
      <c r="T165" s="199">
        <f t="shared" si="13"/>
        <v>0</v>
      </c>
      <c r="U165" s="35"/>
      <c r="V165" s="35"/>
      <c r="W165" s="35"/>
      <c r="X165" s="35"/>
      <c r="Y165" s="35"/>
      <c r="Z165" s="35"/>
      <c r="AA165" s="35"/>
      <c r="AB165" s="35"/>
      <c r="AC165" s="35"/>
      <c r="AD165" s="35"/>
      <c r="AE165" s="35"/>
      <c r="AR165" s="200" t="s">
        <v>438</v>
      </c>
      <c r="AT165" s="200" t="s">
        <v>294</v>
      </c>
      <c r="AU165" s="200" t="s">
        <v>120</v>
      </c>
      <c r="AY165" s="18" t="s">
        <v>292</v>
      </c>
      <c r="BE165" s="201">
        <f t="shared" si="14"/>
        <v>0</v>
      </c>
      <c r="BF165" s="201">
        <f t="shared" si="15"/>
        <v>0</v>
      </c>
      <c r="BG165" s="201">
        <f t="shared" si="16"/>
        <v>0</v>
      </c>
      <c r="BH165" s="201">
        <f t="shared" si="17"/>
        <v>0</v>
      </c>
      <c r="BI165" s="201">
        <f t="shared" si="18"/>
        <v>0</v>
      </c>
      <c r="BJ165" s="18" t="s">
        <v>120</v>
      </c>
      <c r="BK165" s="201">
        <f t="shared" si="19"/>
        <v>0</v>
      </c>
      <c r="BL165" s="18" t="s">
        <v>438</v>
      </c>
      <c r="BM165" s="200" t="s">
        <v>907</v>
      </c>
    </row>
    <row r="166" spans="1:65" s="2" customFormat="1" ht="21.75" customHeight="1">
      <c r="A166" s="35"/>
      <c r="B166" s="36"/>
      <c r="C166" s="189" t="s">
        <v>599</v>
      </c>
      <c r="D166" s="189" t="s">
        <v>294</v>
      </c>
      <c r="E166" s="190" t="s">
        <v>4617</v>
      </c>
      <c r="F166" s="191" t="s">
        <v>4618</v>
      </c>
      <c r="G166" s="192" t="s">
        <v>365</v>
      </c>
      <c r="H166" s="193">
        <v>0.86</v>
      </c>
      <c r="I166" s="194"/>
      <c r="J166" s="195">
        <f t="shared" si="10"/>
        <v>0</v>
      </c>
      <c r="K166" s="191" t="s">
        <v>298</v>
      </c>
      <c r="L166" s="40"/>
      <c r="M166" s="196" t="s">
        <v>1</v>
      </c>
      <c r="N166" s="197" t="s">
        <v>43</v>
      </c>
      <c r="O166" s="72"/>
      <c r="P166" s="198">
        <f t="shared" si="11"/>
        <v>0</v>
      </c>
      <c r="Q166" s="198">
        <v>0</v>
      </c>
      <c r="R166" s="198">
        <f t="shared" si="12"/>
        <v>0</v>
      </c>
      <c r="S166" s="198">
        <v>0</v>
      </c>
      <c r="T166" s="199">
        <f t="shared" si="13"/>
        <v>0</v>
      </c>
      <c r="U166" s="35"/>
      <c r="V166" s="35"/>
      <c r="W166" s="35"/>
      <c r="X166" s="35"/>
      <c r="Y166" s="35"/>
      <c r="Z166" s="35"/>
      <c r="AA166" s="35"/>
      <c r="AB166" s="35"/>
      <c r="AC166" s="35"/>
      <c r="AD166" s="35"/>
      <c r="AE166" s="35"/>
      <c r="AR166" s="200" t="s">
        <v>438</v>
      </c>
      <c r="AT166" s="200" t="s">
        <v>294</v>
      </c>
      <c r="AU166" s="200" t="s">
        <v>120</v>
      </c>
      <c r="AY166" s="18" t="s">
        <v>292</v>
      </c>
      <c r="BE166" s="201">
        <f t="shared" si="14"/>
        <v>0</v>
      </c>
      <c r="BF166" s="201">
        <f t="shared" si="15"/>
        <v>0</v>
      </c>
      <c r="BG166" s="201">
        <f t="shared" si="16"/>
        <v>0</v>
      </c>
      <c r="BH166" s="201">
        <f t="shared" si="17"/>
        <v>0</v>
      </c>
      <c r="BI166" s="201">
        <f t="shared" si="18"/>
        <v>0</v>
      </c>
      <c r="BJ166" s="18" t="s">
        <v>120</v>
      </c>
      <c r="BK166" s="201">
        <f t="shared" si="19"/>
        <v>0</v>
      </c>
      <c r="BL166" s="18" t="s">
        <v>438</v>
      </c>
      <c r="BM166" s="200" t="s">
        <v>914</v>
      </c>
    </row>
    <row r="167" spans="1:65" s="2" customFormat="1" ht="24.2" customHeight="1">
      <c r="A167" s="35"/>
      <c r="B167" s="36"/>
      <c r="C167" s="189" t="s">
        <v>603</v>
      </c>
      <c r="D167" s="189" t="s">
        <v>294</v>
      </c>
      <c r="E167" s="190" t="s">
        <v>4619</v>
      </c>
      <c r="F167" s="191" t="s">
        <v>4620</v>
      </c>
      <c r="G167" s="192" t="s">
        <v>365</v>
      </c>
      <c r="H167" s="193">
        <v>0.86</v>
      </c>
      <c r="I167" s="194"/>
      <c r="J167" s="195">
        <f t="shared" si="10"/>
        <v>0</v>
      </c>
      <c r="K167" s="191" t="s">
        <v>298</v>
      </c>
      <c r="L167" s="40"/>
      <c r="M167" s="196" t="s">
        <v>1</v>
      </c>
      <c r="N167" s="197" t="s">
        <v>43</v>
      </c>
      <c r="O167" s="72"/>
      <c r="P167" s="198">
        <f t="shared" si="11"/>
        <v>0</v>
      </c>
      <c r="Q167" s="198">
        <v>0</v>
      </c>
      <c r="R167" s="198">
        <f t="shared" si="12"/>
        <v>0</v>
      </c>
      <c r="S167" s="198">
        <v>0</v>
      </c>
      <c r="T167" s="199">
        <f t="shared" si="13"/>
        <v>0</v>
      </c>
      <c r="U167" s="35"/>
      <c r="V167" s="35"/>
      <c r="W167" s="35"/>
      <c r="X167" s="35"/>
      <c r="Y167" s="35"/>
      <c r="Z167" s="35"/>
      <c r="AA167" s="35"/>
      <c r="AB167" s="35"/>
      <c r="AC167" s="35"/>
      <c r="AD167" s="35"/>
      <c r="AE167" s="35"/>
      <c r="AR167" s="200" t="s">
        <v>438</v>
      </c>
      <c r="AT167" s="200" t="s">
        <v>294</v>
      </c>
      <c r="AU167" s="200" t="s">
        <v>120</v>
      </c>
      <c r="AY167" s="18" t="s">
        <v>292</v>
      </c>
      <c r="BE167" s="201">
        <f t="shared" si="14"/>
        <v>0</v>
      </c>
      <c r="BF167" s="201">
        <f t="shared" si="15"/>
        <v>0</v>
      </c>
      <c r="BG167" s="201">
        <f t="shared" si="16"/>
        <v>0</v>
      </c>
      <c r="BH167" s="201">
        <f t="shared" si="17"/>
        <v>0</v>
      </c>
      <c r="BI167" s="201">
        <f t="shared" si="18"/>
        <v>0</v>
      </c>
      <c r="BJ167" s="18" t="s">
        <v>120</v>
      </c>
      <c r="BK167" s="201">
        <f t="shared" si="19"/>
        <v>0</v>
      </c>
      <c r="BL167" s="18" t="s">
        <v>438</v>
      </c>
      <c r="BM167" s="200" t="s">
        <v>923</v>
      </c>
    </row>
    <row r="168" spans="1:65" s="12" customFormat="1" ht="22.9" customHeight="1">
      <c r="B168" s="173"/>
      <c r="C168" s="174"/>
      <c r="D168" s="175" t="s">
        <v>76</v>
      </c>
      <c r="E168" s="187" t="s">
        <v>4621</v>
      </c>
      <c r="F168" s="187" t="s">
        <v>4622</v>
      </c>
      <c r="G168" s="174"/>
      <c r="H168" s="174"/>
      <c r="I168" s="177"/>
      <c r="J168" s="188">
        <f>BK168</f>
        <v>0</v>
      </c>
      <c r="K168" s="174"/>
      <c r="L168" s="179"/>
      <c r="M168" s="180"/>
      <c r="N168" s="181"/>
      <c r="O168" s="181"/>
      <c r="P168" s="182">
        <f>SUM(P169:P181)</f>
        <v>0</v>
      </c>
      <c r="Q168" s="181"/>
      <c r="R168" s="182">
        <f>SUM(R169:R181)</f>
        <v>0.25491999999999998</v>
      </c>
      <c r="S168" s="181"/>
      <c r="T168" s="183">
        <f>SUM(T169:T181)</f>
        <v>0</v>
      </c>
      <c r="AR168" s="184" t="s">
        <v>120</v>
      </c>
      <c r="AT168" s="185" t="s">
        <v>76</v>
      </c>
      <c r="AU168" s="185" t="s">
        <v>85</v>
      </c>
      <c r="AY168" s="184" t="s">
        <v>292</v>
      </c>
      <c r="BK168" s="186">
        <f>SUM(BK169:BK181)</f>
        <v>0</v>
      </c>
    </row>
    <row r="169" spans="1:65" s="2" customFormat="1" ht="24.2" customHeight="1">
      <c r="A169" s="35"/>
      <c r="B169" s="36"/>
      <c r="C169" s="189" t="s">
        <v>607</v>
      </c>
      <c r="D169" s="189" t="s">
        <v>294</v>
      </c>
      <c r="E169" s="190" t="s">
        <v>4623</v>
      </c>
      <c r="F169" s="191" t="s">
        <v>4624</v>
      </c>
      <c r="G169" s="192" t="s">
        <v>581</v>
      </c>
      <c r="H169" s="193">
        <v>10</v>
      </c>
      <c r="I169" s="194"/>
      <c r="J169" s="195">
        <f t="shared" ref="J169:J181" si="20">ROUND(I169*H169,2)</f>
        <v>0</v>
      </c>
      <c r="K169" s="191" t="s">
        <v>298</v>
      </c>
      <c r="L169" s="40"/>
      <c r="M169" s="196" t="s">
        <v>1</v>
      </c>
      <c r="N169" s="197" t="s">
        <v>43</v>
      </c>
      <c r="O169" s="72"/>
      <c r="P169" s="198">
        <f t="shared" ref="P169:P181" si="21">O169*H169</f>
        <v>0</v>
      </c>
      <c r="Q169" s="198">
        <v>1.3799999999999999E-3</v>
      </c>
      <c r="R169" s="198">
        <f t="shared" ref="R169:R181" si="22">Q169*H169</f>
        <v>1.38E-2</v>
      </c>
      <c r="S169" s="198">
        <v>0</v>
      </c>
      <c r="T169" s="199">
        <f t="shared" ref="T169:T181" si="23">S169*H169</f>
        <v>0</v>
      </c>
      <c r="U169" s="35"/>
      <c r="V169" s="35"/>
      <c r="W169" s="35"/>
      <c r="X169" s="35"/>
      <c r="Y169" s="35"/>
      <c r="Z169" s="35"/>
      <c r="AA169" s="35"/>
      <c r="AB169" s="35"/>
      <c r="AC169" s="35"/>
      <c r="AD169" s="35"/>
      <c r="AE169" s="35"/>
      <c r="AR169" s="200" t="s">
        <v>438</v>
      </c>
      <c r="AT169" s="200" t="s">
        <v>294</v>
      </c>
      <c r="AU169" s="200" t="s">
        <v>120</v>
      </c>
      <c r="AY169" s="18" t="s">
        <v>292</v>
      </c>
      <c r="BE169" s="201">
        <f t="shared" ref="BE169:BE181" si="24">IF(N169="základní",J169,0)</f>
        <v>0</v>
      </c>
      <c r="BF169" s="201">
        <f t="shared" ref="BF169:BF181" si="25">IF(N169="snížená",J169,0)</f>
        <v>0</v>
      </c>
      <c r="BG169" s="201">
        <f t="shared" ref="BG169:BG181" si="26">IF(N169="zákl. přenesená",J169,0)</f>
        <v>0</v>
      </c>
      <c r="BH169" s="201">
        <f t="shared" ref="BH169:BH181" si="27">IF(N169="sníž. přenesená",J169,0)</f>
        <v>0</v>
      </c>
      <c r="BI169" s="201">
        <f t="shared" ref="BI169:BI181" si="28">IF(N169="nulová",J169,0)</f>
        <v>0</v>
      </c>
      <c r="BJ169" s="18" t="s">
        <v>120</v>
      </c>
      <c r="BK169" s="201">
        <f t="shared" ref="BK169:BK181" si="29">ROUND(I169*H169,2)</f>
        <v>0</v>
      </c>
      <c r="BL169" s="18" t="s">
        <v>438</v>
      </c>
      <c r="BM169" s="200" t="s">
        <v>947</v>
      </c>
    </row>
    <row r="170" spans="1:65" s="2" customFormat="1" ht="24.2" customHeight="1">
      <c r="A170" s="35"/>
      <c r="B170" s="36"/>
      <c r="C170" s="189" t="s">
        <v>611</v>
      </c>
      <c r="D170" s="189" t="s">
        <v>294</v>
      </c>
      <c r="E170" s="190" t="s">
        <v>4625</v>
      </c>
      <c r="F170" s="191" t="s">
        <v>4626</v>
      </c>
      <c r="G170" s="192" t="s">
        <v>581</v>
      </c>
      <c r="H170" s="193">
        <v>2</v>
      </c>
      <c r="I170" s="194"/>
      <c r="J170" s="195">
        <f t="shared" si="20"/>
        <v>0</v>
      </c>
      <c r="K170" s="191" t="s">
        <v>298</v>
      </c>
      <c r="L170" s="40"/>
      <c r="M170" s="196" t="s">
        <v>1</v>
      </c>
      <c r="N170" s="197" t="s">
        <v>43</v>
      </c>
      <c r="O170" s="72"/>
      <c r="P170" s="198">
        <f t="shared" si="21"/>
        <v>0</v>
      </c>
      <c r="Q170" s="198">
        <v>1.6999999999999999E-3</v>
      </c>
      <c r="R170" s="198">
        <f t="shared" si="22"/>
        <v>3.3999999999999998E-3</v>
      </c>
      <c r="S170" s="198">
        <v>0</v>
      </c>
      <c r="T170" s="199">
        <f t="shared" si="23"/>
        <v>0</v>
      </c>
      <c r="U170" s="35"/>
      <c r="V170" s="35"/>
      <c r="W170" s="35"/>
      <c r="X170" s="35"/>
      <c r="Y170" s="35"/>
      <c r="Z170" s="35"/>
      <c r="AA170" s="35"/>
      <c r="AB170" s="35"/>
      <c r="AC170" s="35"/>
      <c r="AD170" s="35"/>
      <c r="AE170" s="35"/>
      <c r="AR170" s="200" t="s">
        <v>438</v>
      </c>
      <c r="AT170" s="200" t="s">
        <v>294</v>
      </c>
      <c r="AU170" s="200" t="s">
        <v>120</v>
      </c>
      <c r="AY170" s="18" t="s">
        <v>292</v>
      </c>
      <c r="BE170" s="201">
        <f t="shared" si="24"/>
        <v>0</v>
      </c>
      <c r="BF170" s="201">
        <f t="shared" si="25"/>
        <v>0</v>
      </c>
      <c r="BG170" s="201">
        <f t="shared" si="26"/>
        <v>0</v>
      </c>
      <c r="BH170" s="201">
        <f t="shared" si="27"/>
        <v>0</v>
      </c>
      <c r="BI170" s="201">
        <f t="shared" si="28"/>
        <v>0</v>
      </c>
      <c r="BJ170" s="18" t="s">
        <v>120</v>
      </c>
      <c r="BK170" s="201">
        <f t="shared" si="29"/>
        <v>0</v>
      </c>
      <c r="BL170" s="18" t="s">
        <v>438</v>
      </c>
      <c r="BM170" s="200" t="s">
        <v>962</v>
      </c>
    </row>
    <row r="171" spans="1:65" s="2" customFormat="1" ht="24.2" customHeight="1">
      <c r="A171" s="35"/>
      <c r="B171" s="36"/>
      <c r="C171" s="189" t="s">
        <v>615</v>
      </c>
      <c r="D171" s="189" t="s">
        <v>294</v>
      </c>
      <c r="E171" s="190" t="s">
        <v>4627</v>
      </c>
      <c r="F171" s="191" t="s">
        <v>4628</v>
      </c>
      <c r="G171" s="192" t="s">
        <v>581</v>
      </c>
      <c r="H171" s="193">
        <v>2</v>
      </c>
      <c r="I171" s="194"/>
      <c r="J171" s="195">
        <f t="shared" si="20"/>
        <v>0</v>
      </c>
      <c r="K171" s="191" t="s">
        <v>298</v>
      </c>
      <c r="L171" s="40"/>
      <c r="M171" s="196" t="s">
        <v>1</v>
      </c>
      <c r="N171" s="197" t="s">
        <v>43</v>
      </c>
      <c r="O171" s="72"/>
      <c r="P171" s="198">
        <f t="shared" si="21"/>
        <v>0</v>
      </c>
      <c r="Q171" s="198">
        <v>2.4199999999999998E-3</v>
      </c>
      <c r="R171" s="198">
        <f t="shared" si="22"/>
        <v>4.8399999999999997E-3</v>
      </c>
      <c r="S171" s="198">
        <v>0</v>
      </c>
      <c r="T171" s="199">
        <f t="shared" si="23"/>
        <v>0</v>
      </c>
      <c r="U171" s="35"/>
      <c r="V171" s="35"/>
      <c r="W171" s="35"/>
      <c r="X171" s="35"/>
      <c r="Y171" s="35"/>
      <c r="Z171" s="35"/>
      <c r="AA171" s="35"/>
      <c r="AB171" s="35"/>
      <c r="AC171" s="35"/>
      <c r="AD171" s="35"/>
      <c r="AE171" s="35"/>
      <c r="AR171" s="200" t="s">
        <v>438</v>
      </c>
      <c r="AT171" s="200" t="s">
        <v>294</v>
      </c>
      <c r="AU171" s="200" t="s">
        <v>120</v>
      </c>
      <c r="AY171" s="18" t="s">
        <v>292</v>
      </c>
      <c r="BE171" s="201">
        <f t="shared" si="24"/>
        <v>0</v>
      </c>
      <c r="BF171" s="201">
        <f t="shared" si="25"/>
        <v>0</v>
      </c>
      <c r="BG171" s="201">
        <f t="shared" si="26"/>
        <v>0</v>
      </c>
      <c r="BH171" s="201">
        <f t="shared" si="27"/>
        <v>0</v>
      </c>
      <c r="BI171" s="201">
        <f t="shared" si="28"/>
        <v>0</v>
      </c>
      <c r="BJ171" s="18" t="s">
        <v>120</v>
      </c>
      <c r="BK171" s="201">
        <f t="shared" si="29"/>
        <v>0</v>
      </c>
      <c r="BL171" s="18" t="s">
        <v>438</v>
      </c>
      <c r="BM171" s="200" t="s">
        <v>970</v>
      </c>
    </row>
    <row r="172" spans="1:65" s="2" customFormat="1" ht="16.5" customHeight="1">
      <c r="A172" s="35"/>
      <c r="B172" s="36"/>
      <c r="C172" s="189" t="s">
        <v>619</v>
      </c>
      <c r="D172" s="189" t="s">
        <v>294</v>
      </c>
      <c r="E172" s="190" t="s">
        <v>4629</v>
      </c>
      <c r="F172" s="191" t="s">
        <v>4630</v>
      </c>
      <c r="G172" s="192" t="s">
        <v>581</v>
      </c>
      <c r="H172" s="193">
        <v>1</v>
      </c>
      <c r="I172" s="194"/>
      <c r="J172" s="195">
        <f t="shared" si="20"/>
        <v>0</v>
      </c>
      <c r="K172" s="191" t="s">
        <v>298</v>
      </c>
      <c r="L172" s="40"/>
      <c r="M172" s="196" t="s">
        <v>1</v>
      </c>
      <c r="N172" s="197" t="s">
        <v>43</v>
      </c>
      <c r="O172" s="72"/>
      <c r="P172" s="198">
        <f t="shared" si="21"/>
        <v>0</v>
      </c>
      <c r="Q172" s="198">
        <v>4.6940000000000003E-2</v>
      </c>
      <c r="R172" s="198">
        <f t="shared" si="22"/>
        <v>4.6940000000000003E-2</v>
      </c>
      <c r="S172" s="198">
        <v>0</v>
      </c>
      <c r="T172" s="199">
        <f t="shared" si="23"/>
        <v>0</v>
      </c>
      <c r="U172" s="35"/>
      <c r="V172" s="35"/>
      <c r="W172" s="35"/>
      <c r="X172" s="35"/>
      <c r="Y172" s="35"/>
      <c r="Z172" s="35"/>
      <c r="AA172" s="35"/>
      <c r="AB172" s="35"/>
      <c r="AC172" s="35"/>
      <c r="AD172" s="35"/>
      <c r="AE172" s="35"/>
      <c r="AR172" s="200" t="s">
        <v>438</v>
      </c>
      <c r="AT172" s="200" t="s">
        <v>294</v>
      </c>
      <c r="AU172" s="200" t="s">
        <v>120</v>
      </c>
      <c r="AY172" s="18" t="s">
        <v>292</v>
      </c>
      <c r="BE172" s="201">
        <f t="shared" si="24"/>
        <v>0</v>
      </c>
      <c r="BF172" s="201">
        <f t="shared" si="25"/>
        <v>0</v>
      </c>
      <c r="BG172" s="201">
        <f t="shared" si="26"/>
        <v>0</v>
      </c>
      <c r="BH172" s="201">
        <f t="shared" si="27"/>
        <v>0</v>
      </c>
      <c r="BI172" s="201">
        <f t="shared" si="28"/>
        <v>0</v>
      </c>
      <c r="BJ172" s="18" t="s">
        <v>120</v>
      </c>
      <c r="BK172" s="201">
        <f t="shared" si="29"/>
        <v>0</v>
      </c>
      <c r="BL172" s="18" t="s">
        <v>438</v>
      </c>
      <c r="BM172" s="200" t="s">
        <v>979</v>
      </c>
    </row>
    <row r="173" spans="1:65" s="2" customFormat="1" ht="24.2" customHeight="1">
      <c r="A173" s="35"/>
      <c r="B173" s="36"/>
      <c r="C173" s="189" t="s">
        <v>625</v>
      </c>
      <c r="D173" s="189" t="s">
        <v>294</v>
      </c>
      <c r="E173" s="190" t="s">
        <v>4631</v>
      </c>
      <c r="F173" s="191" t="s">
        <v>4632</v>
      </c>
      <c r="G173" s="192" t="s">
        <v>581</v>
      </c>
      <c r="H173" s="193">
        <v>1</v>
      </c>
      <c r="I173" s="194"/>
      <c r="J173" s="195">
        <f t="shared" si="20"/>
        <v>0</v>
      </c>
      <c r="K173" s="191" t="s">
        <v>298</v>
      </c>
      <c r="L173" s="40"/>
      <c r="M173" s="196" t="s">
        <v>1</v>
      </c>
      <c r="N173" s="197" t="s">
        <v>43</v>
      </c>
      <c r="O173" s="72"/>
      <c r="P173" s="198">
        <f t="shared" si="21"/>
        <v>0</v>
      </c>
      <c r="Q173" s="198">
        <v>6.479E-2</v>
      </c>
      <c r="R173" s="198">
        <f t="shared" si="22"/>
        <v>6.479E-2</v>
      </c>
      <c r="S173" s="198">
        <v>0</v>
      </c>
      <c r="T173" s="199">
        <f t="shared" si="23"/>
        <v>0</v>
      </c>
      <c r="U173" s="35"/>
      <c r="V173" s="35"/>
      <c r="W173" s="35"/>
      <c r="X173" s="35"/>
      <c r="Y173" s="35"/>
      <c r="Z173" s="35"/>
      <c r="AA173" s="35"/>
      <c r="AB173" s="35"/>
      <c r="AC173" s="35"/>
      <c r="AD173" s="35"/>
      <c r="AE173" s="35"/>
      <c r="AR173" s="200" t="s">
        <v>438</v>
      </c>
      <c r="AT173" s="200" t="s">
        <v>294</v>
      </c>
      <c r="AU173" s="200" t="s">
        <v>120</v>
      </c>
      <c r="AY173" s="18" t="s">
        <v>292</v>
      </c>
      <c r="BE173" s="201">
        <f t="shared" si="24"/>
        <v>0</v>
      </c>
      <c r="BF173" s="201">
        <f t="shared" si="25"/>
        <v>0</v>
      </c>
      <c r="BG173" s="201">
        <f t="shared" si="26"/>
        <v>0</v>
      </c>
      <c r="BH173" s="201">
        <f t="shared" si="27"/>
        <v>0</v>
      </c>
      <c r="BI173" s="201">
        <f t="shared" si="28"/>
        <v>0</v>
      </c>
      <c r="BJ173" s="18" t="s">
        <v>120</v>
      </c>
      <c r="BK173" s="201">
        <f t="shared" si="29"/>
        <v>0</v>
      </c>
      <c r="BL173" s="18" t="s">
        <v>438</v>
      </c>
      <c r="BM173" s="200" t="s">
        <v>989</v>
      </c>
    </row>
    <row r="174" spans="1:65" s="2" customFormat="1" ht="16.5" customHeight="1">
      <c r="A174" s="35"/>
      <c r="B174" s="36"/>
      <c r="C174" s="189" t="s">
        <v>631</v>
      </c>
      <c r="D174" s="189" t="s">
        <v>294</v>
      </c>
      <c r="E174" s="190" t="s">
        <v>4633</v>
      </c>
      <c r="F174" s="191" t="s">
        <v>4634</v>
      </c>
      <c r="G174" s="192" t="s">
        <v>1911</v>
      </c>
      <c r="H174" s="193">
        <v>30</v>
      </c>
      <c r="I174" s="194"/>
      <c r="J174" s="195">
        <f t="shared" si="20"/>
        <v>0</v>
      </c>
      <c r="K174" s="191" t="s">
        <v>298</v>
      </c>
      <c r="L174" s="40"/>
      <c r="M174" s="196" t="s">
        <v>1</v>
      </c>
      <c r="N174" s="197" t="s">
        <v>43</v>
      </c>
      <c r="O174" s="72"/>
      <c r="P174" s="198">
        <f t="shared" si="21"/>
        <v>0</v>
      </c>
      <c r="Q174" s="198">
        <v>1.1199999999999999E-3</v>
      </c>
      <c r="R174" s="198">
        <f t="shared" si="22"/>
        <v>3.3599999999999998E-2</v>
      </c>
      <c r="S174" s="198">
        <v>0</v>
      </c>
      <c r="T174" s="199">
        <f t="shared" si="23"/>
        <v>0</v>
      </c>
      <c r="U174" s="35"/>
      <c r="V174" s="35"/>
      <c r="W174" s="35"/>
      <c r="X174" s="35"/>
      <c r="Y174" s="35"/>
      <c r="Z174" s="35"/>
      <c r="AA174" s="35"/>
      <c r="AB174" s="35"/>
      <c r="AC174" s="35"/>
      <c r="AD174" s="35"/>
      <c r="AE174" s="35"/>
      <c r="AR174" s="200" t="s">
        <v>438</v>
      </c>
      <c r="AT174" s="200" t="s">
        <v>294</v>
      </c>
      <c r="AU174" s="200" t="s">
        <v>120</v>
      </c>
      <c r="AY174" s="18" t="s">
        <v>292</v>
      </c>
      <c r="BE174" s="201">
        <f t="shared" si="24"/>
        <v>0</v>
      </c>
      <c r="BF174" s="201">
        <f t="shared" si="25"/>
        <v>0</v>
      </c>
      <c r="BG174" s="201">
        <f t="shared" si="26"/>
        <v>0</v>
      </c>
      <c r="BH174" s="201">
        <f t="shared" si="27"/>
        <v>0</v>
      </c>
      <c r="BI174" s="201">
        <f t="shared" si="28"/>
        <v>0</v>
      </c>
      <c r="BJ174" s="18" t="s">
        <v>120</v>
      </c>
      <c r="BK174" s="201">
        <f t="shared" si="29"/>
        <v>0</v>
      </c>
      <c r="BL174" s="18" t="s">
        <v>438</v>
      </c>
      <c r="BM174" s="200" t="s">
        <v>530</v>
      </c>
    </row>
    <row r="175" spans="1:65" s="2" customFormat="1" ht="24.2" customHeight="1">
      <c r="A175" s="35"/>
      <c r="B175" s="36"/>
      <c r="C175" s="189" t="s">
        <v>639</v>
      </c>
      <c r="D175" s="189" t="s">
        <v>294</v>
      </c>
      <c r="E175" s="190" t="s">
        <v>4635</v>
      </c>
      <c r="F175" s="191" t="s">
        <v>4636</v>
      </c>
      <c r="G175" s="192" t="s">
        <v>1911</v>
      </c>
      <c r="H175" s="193">
        <v>2</v>
      </c>
      <c r="I175" s="194"/>
      <c r="J175" s="195">
        <f t="shared" si="20"/>
        <v>0</v>
      </c>
      <c r="K175" s="191" t="s">
        <v>298</v>
      </c>
      <c r="L175" s="40"/>
      <c r="M175" s="196" t="s">
        <v>1</v>
      </c>
      <c r="N175" s="197" t="s">
        <v>43</v>
      </c>
      <c r="O175" s="72"/>
      <c r="P175" s="198">
        <f t="shared" si="21"/>
        <v>0</v>
      </c>
      <c r="Q175" s="198">
        <v>1.023E-2</v>
      </c>
      <c r="R175" s="198">
        <f t="shared" si="22"/>
        <v>2.0459999999999999E-2</v>
      </c>
      <c r="S175" s="198">
        <v>0</v>
      </c>
      <c r="T175" s="199">
        <f t="shared" si="23"/>
        <v>0</v>
      </c>
      <c r="U175" s="35"/>
      <c r="V175" s="35"/>
      <c r="W175" s="35"/>
      <c r="X175" s="35"/>
      <c r="Y175" s="35"/>
      <c r="Z175" s="35"/>
      <c r="AA175" s="35"/>
      <c r="AB175" s="35"/>
      <c r="AC175" s="35"/>
      <c r="AD175" s="35"/>
      <c r="AE175" s="35"/>
      <c r="AR175" s="200" t="s">
        <v>438</v>
      </c>
      <c r="AT175" s="200" t="s">
        <v>294</v>
      </c>
      <c r="AU175" s="200" t="s">
        <v>120</v>
      </c>
      <c r="AY175" s="18" t="s">
        <v>292</v>
      </c>
      <c r="BE175" s="201">
        <f t="shared" si="24"/>
        <v>0</v>
      </c>
      <c r="BF175" s="201">
        <f t="shared" si="25"/>
        <v>0</v>
      </c>
      <c r="BG175" s="201">
        <f t="shared" si="26"/>
        <v>0</v>
      </c>
      <c r="BH175" s="201">
        <f t="shared" si="27"/>
        <v>0</v>
      </c>
      <c r="BI175" s="201">
        <f t="shared" si="28"/>
        <v>0</v>
      </c>
      <c r="BJ175" s="18" t="s">
        <v>120</v>
      </c>
      <c r="BK175" s="201">
        <f t="shared" si="29"/>
        <v>0</v>
      </c>
      <c r="BL175" s="18" t="s">
        <v>438</v>
      </c>
      <c r="BM175" s="200" t="s">
        <v>1184</v>
      </c>
    </row>
    <row r="176" spans="1:65" s="2" customFormat="1" ht="37.9" customHeight="1">
      <c r="A176" s="35"/>
      <c r="B176" s="36"/>
      <c r="C176" s="189" t="s">
        <v>648</v>
      </c>
      <c r="D176" s="189" t="s">
        <v>294</v>
      </c>
      <c r="E176" s="190" t="s">
        <v>4637</v>
      </c>
      <c r="F176" s="191" t="s">
        <v>4638</v>
      </c>
      <c r="G176" s="192" t="s">
        <v>1911</v>
      </c>
      <c r="H176" s="193">
        <v>1</v>
      </c>
      <c r="I176" s="194"/>
      <c r="J176" s="195">
        <f t="shared" si="20"/>
        <v>0</v>
      </c>
      <c r="K176" s="191" t="s">
        <v>298</v>
      </c>
      <c r="L176" s="40"/>
      <c r="M176" s="196" t="s">
        <v>1</v>
      </c>
      <c r="N176" s="197" t="s">
        <v>43</v>
      </c>
      <c r="O176" s="72"/>
      <c r="P176" s="198">
        <f t="shared" si="21"/>
        <v>0</v>
      </c>
      <c r="Q176" s="198">
        <v>2.7820000000000001E-2</v>
      </c>
      <c r="R176" s="198">
        <f t="shared" si="22"/>
        <v>2.7820000000000001E-2</v>
      </c>
      <c r="S176" s="198">
        <v>0</v>
      </c>
      <c r="T176" s="199">
        <f t="shared" si="23"/>
        <v>0</v>
      </c>
      <c r="U176" s="35"/>
      <c r="V176" s="35"/>
      <c r="W176" s="35"/>
      <c r="X176" s="35"/>
      <c r="Y176" s="35"/>
      <c r="Z176" s="35"/>
      <c r="AA176" s="35"/>
      <c r="AB176" s="35"/>
      <c r="AC176" s="35"/>
      <c r="AD176" s="35"/>
      <c r="AE176" s="35"/>
      <c r="AR176" s="200" t="s">
        <v>438</v>
      </c>
      <c r="AT176" s="200" t="s">
        <v>294</v>
      </c>
      <c r="AU176" s="200" t="s">
        <v>120</v>
      </c>
      <c r="AY176" s="18" t="s">
        <v>292</v>
      </c>
      <c r="BE176" s="201">
        <f t="shared" si="24"/>
        <v>0</v>
      </c>
      <c r="BF176" s="201">
        <f t="shared" si="25"/>
        <v>0</v>
      </c>
      <c r="BG176" s="201">
        <f t="shared" si="26"/>
        <v>0</v>
      </c>
      <c r="BH176" s="201">
        <f t="shared" si="27"/>
        <v>0</v>
      </c>
      <c r="BI176" s="201">
        <f t="shared" si="28"/>
        <v>0</v>
      </c>
      <c r="BJ176" s="18" t="s">
        <v>120</v>
      </c>
      <c r="BK176" s="201">
        <f t="shared" si="29"/>
        <v>0</v>
      </c>
      <c r="BL176" s="18" t="s">
        <v>438</v>
      </c>
      <c r="BM176" s="200" t="s">
        <v>1194</v>
      </c>
    </row>
    <row r="177" spans="1:65" s="2" customFormat="1" ht="24.2" customHeight="1">
      <c r="A177" s="35"/>
      <c r="B177" s="36"/>
      <c r="C177" s="189" t="s">
        <v>670</v>
      </c>
      <c r="D177" s="189" t="s">
        <v>294</v>
      </c>
      <c r="E177" s="190" t="s">
        <v>4639</v>
      </c>
      <c r="F177" s="191" t="s">
        <v>4640</v>
      </c>
      <c r="G177" s="192" t="s">
        <v>581</v>
      </c>
      <c r="H177" s="193">
        <v>1</v>
      </c>
      <c r="I177" s="194"/>
      <c r="J177" s="195">
        <f t="shared" si="20"/>
        <v>0</v>
      </c>
      <c r="K177" s="191" t="s">
        <v>298</v>
      </c>
      <c r="L177" s="40"/>
      <c r="M177" s="196" t="s">
        <v>1</v>
      </c>
      <c r="N177" s="197" t="s">
        <v>43</v>
      </c>
      <c r="O177" s="72"/>
      <c r="P177" s="198">
        <f t="shared" si="21"/>
        <v>0</v>
      </c>
      <c r="Q177" s="198">
        <v>7.5000000000000002E-4</v>
      </c>
      <c r="R177" s="198">
        <f t="shared" si="22"/>
        <v>7.5000000000000002E-4</v>
      </c>
      <c r="S177" s="198">
        <v>0</v>
      </c>
      <c r="T177" s="199">
        <f t="shared" si="23"/>
        <v>0</v>
      </c>
      <c r="U177" s="35"/>
      <c r="V177" s="35"/>
      <c r="W177" s="35"/>
      <c r="X177" s="35"/>
      <c r="Y177" s="35"/>
      <c r="Z177" s="35"/>
      <c r="AA177" s="35"/>
      <c r="AB177" s="35"/>
      <c r="AC177" s="35"/>
      <c r="AD177" s="35"/>
      <c r="AE177" s="35"/>
      <c r="AR177" s="200" t="s">
        <v>438</v>
      </c>
      <c r="AT177" s="200" t="s">
        <v>294</v>
      </c>
      <c r="AU177" s="200" t="s">
        <v>120</v>
      </c>
      <c r="AY177" s="18" t="s">
        <v>292</v>
      </c>
      <c r="BE177" s="201">
        <f t="shared" si="24"/>
        <v>0</v>
      </c>
      <c r="BF177" s="201">
        <f t="shared" si="25"/>
        <v>0</v>
      </c>
      <c r="BG177" s="201">
        <f t="shared" si="26"/>
        <v>0</v>
      </c>
      <c r="BH177" s="201">
        <f t="shared" si="27"/>
        <v>0</v>
      </c>
      <c r="BI177" s="201">
        <f t="shared" si="28"/>
        <v>0</v>
      </c>
      <c r="BJ177" s="18" t="s">
        <v>120</v>
      </c>
      <c r="BK177" s="201">
        <f t="shared" si="29"/>
        <v>0</v>
      </c>
      <c r="BL177" s="18" t="s">
        <v>438</v>
      </c>
      <c r="BM177" s="200" t="s">
        <v>1204</v>
      </c>
    </row>
    <row r="178" spans="1:65" s="2" customFormat="1" ht="33" customHeight="1">
      <c r="A178" s="35"/>
      <c r="B178" s="36"/>
      <c r="C178" s="189" t="s">
        <v>676</v>
      </c>
      <c r="D178" s="189" t="s">
        <v>294</v>
      </c>
      <c r="E178" s="190" t="s">
        <v>4641</v>
      </c>
      <c r="F178" s="191" t="s">
        <v>4642</v>
      </c>
      <c r="G178" s="192" t="s">
        <v>1911</v>
      </c>
      <c r="H178" s="193">
        <v>6</v>
      </c>
      <c r="I178" s="194"/>
      <c r="J178" s="195">
        <f t="shared" si="20"/>
        <v>0</v>
      </c>
      <c r="K178" s="191" t="s">
        <v>298</v>
      </c>
      <c r="L178" s="40"/>
      <c r="M178" s="196" t="s">
        <v>1</v>
      </c>
      <c r="N178" s="197" t="s">
        <v>43</v>
      </c>
      <c r="O178" s="72"/>
      <c r="P178" s="198">
        <f t="shared" si="21"/>
        <v>0</v>
      </c>
      <c r="Q178" s="198">
        <v>6.0800000000000003E-3</v>
      </c>
      <c r="R178" s="198">
        <f t="shared" si="22"/>
        <v>3.6479999999999999E-2</v>
      </c>
      <c r="S178" s="198">
        <v>0</v>
      </c>
      <c r="T178" s="199">
        <f t="shared" si="23"/>
        <v>0</v>
      </c>
      <c r="U178" s="35"/>
      <c r="V178" s="35"/>
      <c r="W178" s="35"/>
      <c r="X178" s="35"/>
      <c r="Y178" s="35"/>
      <c r="Z178" s="35"/>
      <c r="AA178" s="35"/>
      <c r="AB178" s="35"/>
      <c r="AC178" s="35"/>
      <c r="AD178" s="35"/>
      <c r="AE178" s="35"/>
      <c r="AR178" s="200" t="s">
        <v>438</v>
      </c>
      <c r="AT178" s="200" t="s">
        <v>294</v>
      </c>
      <c r="AU178" s="200" t="s">
        <v>120</v>
      </c>
      <c r="AY178" s="18" t="s">
        <v>292</v>
      </c>
      <c r="BE178" s="201">
        <f t="shared" si="24"/>
        <v>0</v>
      </c>
      <c r="BF178" s="201">
        <f t="shared" si="25"/>
        <v>0</v>
      </c>
      <c r="BG178" s="201">
        <f t="shared" si="26"/>
        <v>0</v>
      </c>
      <c r="BH178" s="201">
        <f t="shared" si="27"/>
        <v>0</v>
      </c>
      <c r="BI178" s="201">
        <f t="shared" si="28"/>
        <v>0</v>
      </c>
      <c r="BJ178" s="18" t="s">
        <v>120</v>
      </c>
      <c r="BK178" s="201">
        <f t="shared" si="29"/>
        <v>0</v>
      </c>
      <c r="BL178" s="18" t="s">
        <v>438</v>
      </c>
      <c r="BM178" s="200" t="s">
        <v>1240</v>
      </c>
    </row>
    <row r="179" spans="1:65" s="2" customFormat="1" ht="24.2" customHeight="1">
      <c r="A179" s="35"/>
      <c r="B179" s="36"/>
      <c r="C179" s="189" t="s">
        <v>693</v>
      </c>
      <c r="D179" s="189" t="s">
        <v>294</v>
      </c>
      <c r="E179" s="190" t="s">
        <v>4643</v>
      </c>
      <c r="F179" s="191" t="s">
        <v>4644</v>
      </c>
      <c r="G179" s="192" t="s">
        <v>1911</v>
      </c>
      <c r="H179" s="193">
        <v>3</v>
      </c>
      <c r="I179" s="194"/>
      <c r="J179" s="195">
        <f t="shared" si="20"/>
        <v>0</v>
      </c>
      <c r="K179" s="191" t="s">
        <v>298</v>
      </c>
      <c r="L179" s="40"/>
      <c r="M179" s="196" t="s">
        <v>1</v>
      </c>
      <c r="N179" s="197" t="s">
        <v>43</v>
      </c>
      <c r="O179" s="72"/>
      <c r="P179" s="198">
        <f t="shared" si="21"/>
        <v>0</v>
      </c>
      <c r="Q179" s="198">
        <v>6.8000000000000005E-4</v>
      </c>
      <c r="R179" s="198">
        <f t="shared" si="22"/>
        <v>2.0400000000000001E-3</v>
      </c>
      <c r="S179" s="198">
        <v>0</v>
      </c>
      <c r="T179" s="199">
        <f t="shared" si="23"/>
        <v>0</v>
      </c>
      <c r="U179" s="35"/>
      <c r="V179" s="35"/>
      <c r="W179" s="35"/>
      <c r="X179" s="35"/>
      <c r="Y179" s="35"/>
      <c r="Z179" s="35"/>
      <c r="AA179" s="35"/>
      <c r="AB179" s="35"/>
      <c r="AC179" s="35"/>
      <c r="AD179" s="35"/>
      <c r="AE179" s="35"/>
      <c r="AR179" s="200" t="s">
        <v>438</v>
      </c>
      <c r="AT179" s="200" t="s">
        <v>294</v>
      </c>
      <c r="AU179" s="200" t="s">
        <v>120</v>
      </c>
      <c r="AY179" s="18" t="s">
        <v>292</v>
      </c>
      <c r="BE179" s="201">
        <f t="shared" si="24"/>
        <v>0</v>
      </c>
      <c r="BF179" s="201">
        <f t="shared" si="25"/>
        <v>0</v>
      </c>
      <c r="BG179" s="201">
        <f t="shared" si="26"/>
        <v>0</v>
      </c>
      <c r="BH179" s="201">
        <f t="shared" si="27"/>
        <v>0</v>
      </c>
      <c r="BI179" s="201">
        <f t="shared" si="28"/>
        <v>0</v>
      </c>
      <c r="BJ179" s="18" t="s">
        <v>120</v>
      </c>
      <c r="BK179" s="201">
        <f t="shared" si="29"/>
        <v>0</v>
      </c>
      <c r="BL179" s="18" t="s">
        <v>438</v>
      </c>
      <c r="BM179" s="200" t="s">
        <v>1250</v>
      </c>
    </row>
    <row r="180" spans="1:65" s="2" customFormat="1" ht="21.75" customHeight="1">
      <c r="A180" s="35"/>
      <c r="B180" s="36"/>
      <c r="C180" s="189" t="s">
        <v>697</v>
      </c>
      <c r="D180" s="189" t="s">
        <v>294</v>
      </c>
      <c r="E180" s="190" t="s">
        <v>4645</v>
      </c>
      <c r="F180" s="191" t="s">
        <v>4646</v>
      </c>
      <c r="G180" s="192" t="s">
        <v>365</v>
      </c>
      <c r="H180" s="193">
        <v>0.254</v>
      </c>
      <c r="I180" s="194"/>
      <c r="J180" s="195">
        <f t="shared" si="20"/>
        <v>0</v>
      </c>
      <c r="K180" s="191" t="s">
        <v>298</v>
      </c>
      <c r="L180" s="40"/>
      <c r="M180" s="196" t="s">
        <v>1</v>
      </c>
      <c r="N180" s="197" t="s">
        <v>43</v>
      </c>
      <c r="O180" s="72"/>
      <c r="P180" s="198">
        <f t="shared" si="21"/>
        <v>0</v>
      </c>
      <c r="Q180" s="198">
        <v>0</v>
      </c>
      <c r="R180" s="198">
        <f t="shared" si="22"/>
        <v>0</v>
      </c>
      <c r="S180" s="198">
        <v>0</v>
      </c>
      <c r="T180" s="199">
        <f t="shared" si="23"/>
        <v>0</v>
      </c>
      <c r="U180" s="35"/>
      <c r="V180" s="35"/>
      <c r="W180" s="35"/>
      <c r="X180" s="35"/>
      <c r="Y180" s="35"/>
      <c r="Z180" s="35"/>
      <c r="AA180" s="35"/>
      <c r="AB180" s="35"/>
      <c r="AC180" s="35"/>
      <c r="AD180" s="35"/>
      <c r="AE180" s="35"/>
      <c r="AR180" s="200" t="s">
        <v>438</v>
      </c>
      <c r="AT180" s="200" t="s">
        <v>294</v>
      </c>
      <c r="AU180" s="200" t="s">
        <v>120</v>
      </c>
      <c r="AY180" s="18" t="s">
        <v>292</v>
      </c>
      <c r="BE180" s="201">
        <f t="shared" si="24"/>
        <v>0</v>
      </c>
      <c r="BF180" s="201">
        <f t="shared" si="25"/>
        <v>0</v>
      </c>
      <c r="BG180" s="201">
        <f t="shared" si="26"/>
        <v>0</v>
      </c>
      <c r="BH180" s="201">
        <f t="shared" si="27"/>
        <v>0</v>
      </c>
      <c r="BI180" s="201">
        <f t="shared" si="28"/>
        <v>0</v>
      </c>
      <c r="BJ180" s="18" t="s">
        <v>120</v>
      </c>
      <c r="BK180" s="201">
        <f t="shared" si="29"/>
        <v>0</v>
      </c>
      <c r="BL180" s="18" t="s">
        <v>438</v>
      </c>
      <c r="BM180" s="200" t="s">
        <v>1266</v>
      </c>
    </row>
    <row r="181" spans="1:65" s="2" customFormat="1" ht="24.2" customHeight="1">
      <c r="A181" s="35"/>
      <c r="B181" s="36"/>
      <c r="C181" s="189" t="s">
        <v>708</v>
      </c>
      <c r="D181" s="189" t="s">
        <v>294</v>
      </c>
      <c r="E181" s="190" t="s">
        <v>4647</v>
      </c>
      <c r="F181" s="191" t="s">
        <v>4648</v>
      </c>
      <c r="G181" s="192" t="s">
        <v>365</v>
      </c>
      <c r="H181" s="193">
        <v>0.254</v>
      </c>
      <c r="I181" s="194"/>
      <c r="J181" s="195">
        <f t="shared" si="20"/>
        <v>0</v>
      </c>
      <c r="K181" s="191" t="s">
        <v>298</v>
      </c>
      <c r="L181" s="40"/>
      <c r="M181" s="196" t="s">
        <v>1</v>
      </c>
      <c r="N181" s="197" t="s">
        <v>43</v>
      </c>
      <c r="O181" s="72"/>
      <c r="P181" s="198">
        <f t="shared" si="21"/>
        <v>0</v>
      </c>
      <c r="Q181" s="198">
        <v>0</v>
      </c>
      <c r="R181" s="198">
        <f t="shared" si="22"/>
        <v>0</v>
      </c>
      <c r="S181" s="198">
        <v>0</v>
      </c>
      <c r="T181" s="199">
        <f t="shared" si="23"/>
        <v>0</v>
      </c>
      <c r="U181" s="35"/>
      <c r="V181" s="35"/>
      <c r="W181" s="35"/>
      <c r="X181" s="35"/>
      <c r="Y181" s="35"/>
      <c r="Z181" s="35"/>
      <c r="AA181" s="35"/>
      <c r="AB181" s="35"/>
      <c r="AC181" s="35"/>
      <c r="AD181" s="35"/>
      <c r="AE181" s="35"/>
      <c r="AR181" s="200" t="s">
        <v>438</v>
      </c>
      <c r="AT181" s="200" t="s">
        <v>294</v>
      </c>
      <c r="AU181" s="200" t="s">
        <v>120</v>
      </c>
      <c r="AY181" s="18" t="s">
        <v>292</v>
      </c>
      <c r="BE181" s="201">
        <f t="shared" si="24"/>
        <v>0</v>
      </c>
      <c r="BF181" s="201">
        <f t="shared" si="25"/>
        <v>0</v>
      </c>
      <c r="BG181" s="201">
        <f t="shared" si="26"/>
        <v>0</v>
      </c>
      <c r="BH181" s="201">
        <f t="shared" si="27"/>
        <v>0</v>
      </c>
      <c r="BI181" s="201">
        <f t="shared" si="28"/>
        <v>0</v>
      </c>
      <c r="BJ181" s="18" t="s">
        <v>120</v>
      </c>
      <c r="BK181" s="201">
        <f t="shared" si="29"/>
        <v>0</v>
      </c>
      <c r="BL181" s="18" t="s">
        <v>438</v>
      </c>
      <c r="BM181" s="200" t="s">
        <v>1275</v>
      </c>
    </row>
    <row r="182" spans="1:65" s="12" customFormat="1" ht="22.9" customHeight="1">
      <c r="B182" s="173"/>
      <c r="C182" s="174"/>
      <c r="D182" s="175" t="s">
        <v>76</v>
      </c>
      <c r="E182" s="187" t="s">
        <v>4649</v>
      </c>
      <c r="F182" s="187" t="s">
        <v>4650</v>
      </c>
      <c r="G182" s="174"/>
      <c r="H182" s="174"/>
      <c r="I182" s="177"/>
      <c r="J182" s="188">
        <f>BK182</f>
        <v>0</v>
      </c>
      <c r="K182" s="174"/>
      <c r="L182" s="179"/>
      <c r="M182" s="180"/>
      <c r="N182" s="181"/>
      <c r="O182" s="181"/>
      <c r="P182" s="182">
        <f>SUM(P183:P214)</f>
        <v>0</v>
      </c>
      <c r="Q182" s="181"/>
      <c r="R182" s="182">
        <f>SUM(R183:R214)</f>
        <v>2.14995</v>
      </c>
      <c r="S182" s="181"/>
      <c r="T182" s="183">
        <f>SUM(T183:T214)</f>
        <v>0</v>
      </c>
      <c r="AR182" s="184" t="s">
        <v>120</v>
      </c>
      <c r="AT182" s="185" t="s">
        <v>76</v>
      </c>
      <c r="AU182" s="185" t="s">
        <v>85</v>
      </c>
      <c r="AY182" s="184" t="s">
        <v>292</v>
      </c>
      <c r="BK182" s="186">
        <f>SUM(BK183:BK214)</f>
        <v>0</v>
      </c>
    </row>
    <row r="183" spans="1:65" s="2" customFormat="1" ht="33" customHeight="1">
      <c r="A183" s="35"/>
      <c r="B183" s="36"/>
      <c r="C183" s="189" t="s">
        <v>719</v>
      </c>
      <c r="D183" s="189" t="s">
        <v>294</v>
      </c>
      <c r="E183" s="190" t="s">
        <v>4651</v>
      </c>
      <c r="F183" s="191" t="s">
        <v>4652</v>
      </c>
      <c r="G183" s="192" t="s">
        <v>581</v>
      </c>
      <c r="H183" s="193">
        <v>124</v>
      </c>
      <c r="I183" s="194"/>
      <c r="J183" s="195">
        <f>ROUND(I183*H183,2)</f>
        <v>0</v>
      </c>
      <c r="K183" s="191" t="s">
        <v>298</v>
      </c>
      <c r="L183" s="40"/>
      <c r="M183" s="196" t="s">
        <v>1</v>
      </c>
      <c r="N183" s="197" t="s">
        <v>43</v>
      </c>
      <c r="O183" s="72"/>
      <c r="P183" s="198">
        <f>O183*H183</f>
        <v>0</v>
      </c>
      <c r="Q183" s="198">
        <v>0</v>
      </c>
      <c r="R183" s="198">
        <f>Q183*H183</f>
        <v>0</v>
      </c>
      <c r="S183" s="198">
        <v>0</v>
      </c>
      <c r="T183" s="199">
        <f>S183*H183</f>
        <v>0</v>
      </c>
      <c r="U183" s="35"/>
      <c r="V183" s="35"/>
      <c r="W183" s="35"/>
      <c r="X183" s="35"/>
      <c r="Y183" s="35"/>
      <c r="Z183" s="35"/>
      <c r="AA183" s="35"/>
      <c r="AB183" s="35"/>
      <c r="AC183" s="35"/>
      <c r="AD183" s="35"/>
      <c r="AE183" s="35"/>
      <c r="AR183" s="200" t="s">
        <v>438</v>
      </c>
      <c r="AT183" s="200" t="s">
        <v>294</v>
      </c>
      <c r="AU183" s="200" t="s">
        <v>120</v>
      </c>
      <c r="AY183" s="18" t="s">
        <v>292</v>
      </c>
      <c r="BE183" s="201">
        <f>IF(N183="základní",J183,0)</f>
        <v>0</v>
      </c>
      <c r="BF183" s="201">
        <f>IF(N183="snížená",J183,0)</f>
        <v>0</v>
      </c>
      <c r="BG183" s="201">
        <f>IF(N183="zákl. přenesená",J183,0)</f>
        <v>0</v>
      </c>
      <c r="BH183" s="201">
        <f>IF(N183="sníž. přenesená",J183,0)</f>
        <v>0</v>
      </c>
      <c r="BI183" s="201">
        <f>IF(N183="nulová",J183,0)</f>
        <v>0</v>
      </c>
      <c r="BJ183" s="18" t="s">
        <v>120</v>
      </c>
      <c r="BK183" s="201">
        <f>ROUND(I183*H183,2)</f>
        <v>0</v>
      </c>
      <c r="BL183" s="18" t="s">
        <v>438</v>
      </c>
      <c r="BM183" s="200" t="s">
        <v>1300</v>
      </c>
    </row>
    <row r="184" spans="1:65" s="14" customFormat="1" ht="11.25">
      <c r="B184" s="213"/>
      <c r="C184" s="214"/>
      <c r="D184" s="204" t="s">
        <v>301</v>
      </c>
      <c r="E184" s="215" t="s">
        <v>1</v>
      </c>
      <c r="F184" s="216" t="s">
        <v>4653</v>
      </c>
      <c r="G184" s="214"/>
      <c r="H184" s="217">
        <v>124</v>
      </c>
      <c r="I184" s="218"/>
      <c r="J184" s="214"/>
      <c r="K184" s="214"/>
      <c r="L184" s="219"/>
      <c r="M184" s="220"/>
      <c r="N184" s="221"/>
      <c r="O184" s="221"/>
      <c r="P184" s="221"/>
      <c r="Q184" s="221"/>
      <c r="R184" s="221"/>
      <c r="S184" s="221"/>
      <c r="T184" s="222"/>
      <c r="AT184" s="223" t="s">
        <v>301</v>
      </c>
      <c r="AU184" s="223" t="s">
        <v>120</v>
      </c>
      <c r="AV184" s="14" t="s">
        <v>120</v>
      </c>
      <c r="AW184" s="14" t="s">
        <v>32</v>
      </c>
      <c r="AX184" s="14" t="s">
        <v>77</v>
      </c>
      <c r="AY184" s="223" t="s">
        <v>292</v>
      </c>
    </row>
    <row r="185" spans="1:65" s="15" customFormat="1" ht="11.25">
      <c r="B185" s="224"/>
      <c r="C185" s="225"/>
      <c r="D185" s="204" t="s">
        <v>301</v>
      </c>
      <c r="E185" s="226" t="s">
        <v>1</v>
      </c>
      <c r="F185" s="227" t="s">
        <v>304</v>
      </c>
      <c r="G185" s="225"/>
      <c r="H185" s="228">
        <v>124</v>
      </c>
      <c r="I185" s="229"/>
      <c r="J185" s="225"/>
      <c r="K185" s="225"/>
      <c r="L185" s="230"/>
      <c r="M185" s="231"/>
      <c r="N185" s="232"/>
      <c r="O185" s="232"/>
      <c r="P185" s="232"/>
      <c r="Q185" s="232"/>
      <c r="R185" s="232"/>
      <c r="S185" s="232"/>
      <c r="T185" s="233"/>
      <c r="AT185" s="234" t="s">
        <v>301</v>
      </c>
      <c r="AU185" s="234" t="s">
        <v>120</v>
      </c>
      <c r="AV185" s="15" t="s">
        <v>299</v>
      </c>
      <c r="AW185" s="15" t="s">
        <v>32</v>
      </c>
      <c r="AX185" s="15" t="s">
        <v>85</v>
      </c>
      <c r="AY185" s="234" t="s">
        <v>292</v>
      </c>
    </row>
    <row r="186" spans="1:65" s="2" customFormat="1" ht="33" customHeight="1">
      <c r="A186" s="35"/>
      <c r="B186" s="36"/>
      <c r="C186" s="189" t="s">
        <v>731</v>
      </c>
      <c r="D186" s="189" t="s">
        <v>294</v>
      </c>
      <c r="E186" s="190" t="s">
        <v>4654</v>
      </c>
      <c r="F186" s="191" t="s">
        <v>4655</v>
      </c>
      <c r="G186" s="192" t="s">
        <v>581</v>
      </c>
      <c r="H186" s="193">
        <v>46</v>
      </c>
      <c r="I186" s="194"/>
      <c r="J186" s="195">
        <f>ROUND(I186*H186,2)</f>
        <v>0</v>
      </c>
      <c r="K186" s="191" t="s">
        <v>298</v>
      </c>
      <c r="L186" s="40"/>
      <c r="M186" s="196" t="s">
        <v>1</v>
      </c>
      <c r="N186" s="197" t="s">
        <v>43</v>
      </c>
      <c r="O186" s="72"/>
      <c r="P186" s="198">
        <f>O186*H186</f>
        <v>0</v>
      </c>
      <c r="Q186" s="198">
        <v>0</v>
      </c>
      <c r="R186" s="198">
        <f>Q186*H186</f>
        <v>0</v>
      </c>
      <c r="S186" s="198">
        <v>0</v>
      </c>
      <c r="T186" s="199">
        <f>S186*H186</f>
        <v>0</v>
      </c>
      <c r="U186" s="35"/>
      <c r="V186" s="35"/>
      <c r="W186" s="35"/>
      <c r="X186" s="35"/>
      <c r="Y186" s="35"/>
      <c r="Z186" s="35"/>
      <c r="AA186" s="35"/>
      <c r="AB186" s="35"/>
      <c r="AC186" s="35"/>
      <c r="AD186" s="35"/>
      <c r="AE186" s="35"/>
      <c r="AR186" s="200" t="s">
        <v>438</v>
      </c>
      <c r="AT186" s="200" t="s">
        <v>294</v>
      </c>
      <c r="AU186" s="200" t="s">
        <v>120</v>
      </c>
      <c r="AY186" s="18" t="s">
        <v>292</v>
      </c>
      <c r="BE186" s="201">
        <f>IF(N186="základní",J186,0)</f>
        <v>0</v>
      </c>
      <c r="BF186" s="201">
        <f>IF(N186="snížená",J186,0)</f>
        <v>0</v>
      </c>
      <c r="BG186" s="201">
        <f>IF(N186="zákl. přenesená",J186,0)</f>
        <v>0</v>
      </c>
      <c r="BH186" s="201">
        <f>IF(N186="sníž. přenesená",J186,0)</f>
        <v>0</v>
      </c>
      <c r="BI186" s="201">
        <f>IF(N186="nulová",J186,0)</f>
        <v>0</v>
      </c>
      <c r="BJ186" s="18" t="s">
        <v>120</v>
      </c>
      <c r="BK186" s="201">
        <f>ROUND(I186*H186,2)</f>
        <v>0</v>
      </c>
      <c r="BL186" s="18" t="s">
        <v>438</v>
      </c>
      <c r="BM186" s="200" t="s">
        <v>1309</v>
      </c>
    </row>
    <row r="187" spans="1:65" s="14" customFormat="1" ht="11.25">
      <c r="B187" s="213"/>
      <c r="C187" s="214"/>
      <c r="D187" s="204" t="s">
        <v>301</v>
      </c>
      <c r="E187" s="215" t="s">
        <v>1</v>
      </c>
      <c r="F187" s="216" t="s">
        <v>4656</v>
      </c>
      <c r="G187" s="214"/>
      <c r="H187" s="217">
        <v>46</v>
      </c>
      <c r="I187" s="218"/>
      <c r="J187" s="214"/>
      <c r="K187" s="214"/>
      <c r="L187" s="219"/>
      <c r="M187" s="220"/>
      <c r="N187" s="221"/>
      <c r="O187" s="221"/>
      <c r="P187" s="221"/>
      <c r="Q187" s="221"/>
      <c r="R187" s="221"/>
      <c r="S187" s="221"/>
      <c r="T187" s="222"/>
      <c r="AT187" s="223" t="s">
        <v>301</v>
      </c>
      <c r="AU187" s="223" t="s">
        <v>120</v>
      </c>
      <c r="AV187" s="14" t="s">
        <v>120</v>
      </c>
      <c r="AW187" s="14" t="s">
        <v>32</v>
      </c>
      <c r="AX187" s="14" t="s">
        <v>77</v>
      </c>
      <c r="AY187" s="223" t="s">
        <v>292</v>
      </c>
    </row>
    <row r="188" spans="1:65" s="15" customFormat="1" ht="11.25">
      <c r="B188" s="224"/>
      <c r="C188" s="225"/>
      <c r="D188" s="204" t="s">
        <v>301</v>
      </c>
      <c r="E188" s="226" t="s">
        <v>1</v>
      </c>
      <c r="F188" s="227" t="s">
        <v>304</v>
      </c>
      <c r="G188" s="225"/>
      <c r="H188" s="228">
        <v>46</v>
      </c>
      <c r="I188" s="229"/>
      <c r="J188" s="225"/>
      <c r="K188" s="225"/>
      <c r="L188" s="230"/>
      <c r="M188" s="231"/>
      <c r="N188" s="232"/>
      <c r="O188" s="232"/>
      <c r="P188" s="232"/>
      <c r="Q188" s="232"/>
      <c r="R188" s="232"/>
      <c r="S188" s="232"/>
      <c r="T188" s="233"/>
      <c r="AT188" s="234" t="s">
        <v>301</v>
      </c>
      <c r="AU188" s="234" t="s">
        <v>120</v>
      </c>
      <c r="AV188" s="15" t="s">
        <v>299</v>
      </c>
      <c r="AW188" s="15" t="s">
        <v>32</v>
      </c>
      <c r="AX188" s="15" t="s">
        <v>85</v>
      </c>
      <c r="AY188" s="234" t="s">
        <v>292</v>
      </c>
    </row>
    <row r="189" spans="1:65" s="2" customFormat="1" ht="33" customHeight="1">
      <c r="A189" s="35"/>
      <c r="B189" s="36"/>
      <c r="C189" s="189" t="s">
        <v>741</v>
      </c>
      <c r="D189" s="189" t="s">
        <v>294</v>
      </c>
      <c r="E189" s="190" t="s">
        <v>4657</v>
      </c>
      <c r="F189" s="191" t="s">
        <v>4658</v>
      </c>
      <c r="G189" s="192" t="s">
        <v>581</v>
      </c>
      <c r="H189" s="193">
        <v>4</v>
      </c>
      <c r="I189" s="194"/>
      <c r="J189" s="195">
        <f>ROUND(I189*H189,2)</f>
        <v>0</v>
      </c>
      <c r="K189" s="191" t="s">
        <v>298</v>
      </c>
      <c r="L189" s="40"/>
      <c r="M189" s="196" t="s">
        <v>1</v>
      </c>
      <c r="N189" s="197" t="s">
        <v>43</v>
      </c>
      <c r="O189" s="72"/>
      <c r="P189" s="198">
        <f>O189*H189</f>
        <v>0</v>
      </c>
      <c r="Q189" s="198">
        <v>0</v>
      </c>
      <c r="R189" s="198">
        <f>Q189*H189</f>
        <v>0</v>
      </c>
      <c r="S189" s="198">
        <v>0</v>
      </c>
      <c r="T189" s="199">
        <f>S189*H189</f>
        <v>0</v>
      </c>
      <c r="U189" s="35"/>
      <c r="V189" s="35"/>
      <c r="W189" s="35"/>
      <c r="X189" s="35"/>
      <c r="Y189" s="35"/>
      <c r="Z189" s="35"/>
      <c r="AA189" s="35"/>
      <c r="AB189" s="35"/>
      <c r="AC189" s="35"/>
      <c r="AD189" s="35"/>
      <c r="AE189" s="35"/>
      <c r="AR189" s="200" t="s">
        <v>438</v>
      </c>
      <c r="AT189" s="200" t="s">
        <v>294</v>
      </c>
      <c r="AU189" s="200" t="s">
        <v>120</v>
      </c>
      <c r="AY189" s="18" t="s">
        <v>292</v>
      </c>
      <c r="BE189" s="201">
        <f>IF(N189="základní",J189,0)</f>
        <v>0</v>
      </c>
      <c r="BF189" s="201">
        <f>IF(N189="snížená",J189,0)</f>
        <v>0</v>
      </c>
      <c r="BG189" s="201">
        <f>IF(N189="zákl. přenesená",J189,0)</f>
        <v>0</v>
      </c>
      <c r="BH189" s="201">
        <f>IF(N189="sníž. přenesená",J189,0)</f>
        <v>0</v>
      </c>
      <c r="BI189" s="201">
        <f>IF(N189="nulová",J189,0)</f>
        <v>0</v>
      </c>
      <c r="BJ189" s="18" t="s">
        <v>120</v>
      </c>
      <c r="BK189" s="201">
        <f>ROUND(I189*H189,2)</f>
        <v>0</v>
      </c>
      <c r="BL189" s="18" t="s">
        <v>438</v>
      </c>
      <c r="BM189" s="200" t="s">
        <v>1322</v>
      </c>
    </row>
    <row r="190" spans="1:65" s="2" customFormat="1" ht="24.2" customHeight="1">
      <c r="A190" s="35"/>
      <c r="B190" s="36"/>
      <c r="C190" s="189" t="s">
        <v>751</v>
      </c>
      <c r="D190" s="189" t="s">
        <v>294</v>
      </c>
      <c r="E190" s="190" t="s">
        <v>4659</v>
      </c>
      <c r="F190" s="191" t="s">
        <v>4660</v>
      </c>
      <c r="G190" s="192" t="s">
        <v>407</v>
      </c>
      <c r="H190" s="193">
        <v>6</v>
      </c>
      <c r="I190" s="194"/>
      <c r="J190" s="195">
        <f>ROUND(I190*H190,2)</f>
        <v>0</v>
      </c>
      <c r="K190" s="191" t="s">
        <v>298</v>
      </c>
      <c r="L190" s="40"/>
      <c r="M190" s="196" t="s">
        <v>1</v>
      </c>
      <c r="N190" s="197" t="s">
        <v>43</v>
      </c>
      <c r="O190" s="72"/>
      <c r="P190" s="198">
        <f>O190*H190</f>
        <v>0</v>
      </c>
      <c r="Q190" s="198">
        <v>7.3000000000000001E-3</v>
      </c>
      <c r="R190" s="198">
        <f>Q190*H190</f>
        <v>4.3799999999999999E-2</v>
      </c>
      <c r="S190" s="198">
        <v>0</v>
      </c>
      <c r="T190" s="199">
        <f>S190*H190</f>
        <v>0</v>
      </c>
      <c r="U190" s="35"/>
      <c r="V190" s="35"/>
      <c r="W190" s="35"/>
      <c r="X190" s="35"/>
      <c r="Y190" s="35"/>
      <c r="Z190" s="35"/>
      <c r="AA190" s="35"/>
      <c r="AB190" s="35"/>
      <c r="AC190" s="35"/>
      <c r="AD190" s="35"/>
      <c r="AE190" s="35"/>
      <c r="AR190" s="200" t="s">
        <v>438</v>
      </c>
      <c r="AT190" s="200" t="s">
        <v>294</v>
      </c>
      <c r="AU190" s="200" t="s">
        <v>120</v>
      </c>
      <c r="AY190" s="18" t="s">
        <v>292</v>
      </c>
      <c r="BE190" s="201">
        <f>IF(N190="základní",J190,0)</f>
        <v>0</v>
      </c>
      <c r="BF190" s="201">
        <f>IF(N190="snížená",J190,0)</f>
        <v>0</v>
      </c>
      <c r="BG190" s="201">
        <f>IF(N190="zákl. přenesená",J190,0)</f>
        <v>0</v>
      </c>
      <c r="BH190" s="201">
        <f>IF(N190="sníž. přenesená",J190,0)</f>
        <v>0</v>
      </c>
      <c r="BI190" s="201">
        <f>IF(N190="nulová",J190,0)</f>
        <v>0</v>
      </c>
      <c r="BJ190" s="18" t="s">
        <v>120</v>
      </c>
      <c r="BK190" s="201">
        <f>ROUND(I190*H190,2)</f>
        <v>0</v>
      </c>
      <c r="BL190" s="18" t="s">
        <v>438</v>
      </c>
      <c r="BM190" s="200" t="s">
        <v>1349</v>
      </c>
    </row>
    <row r="191" spans="1:65" s="2" customFormat="1" ht="24.2" customHeight="1">
      <c r="A191" s="35"/>
      <c r="B191" s="36"/>
      <c r="C191" s="189" t="s">
        <v>767</v>
      </c>
      <c r="D191" s="189" t="s">
        <v>294</v>
      </c>
      <c r="E191" s="190" t="s">
        <v>4661</v>
      </c>
      <c r="F191" s="191" t="s">
        <v>4662</v>
      </c>
      <c r="G191" s="192" t="s">
        <v>407</v>
      </c>
      <c r="H191" s="193">
        <v>20</v>
      </c>
      <c r="I191" s="194"/>
      <c r="J191" s="195">
        <f>ROUND(I191*H191,2)</f>
        <v>0</v>
      </c>
      <c r="K191" s="191" t="s">
        <v>298</v>
      </c>
      <c r="L191" s="40"/>
      <c r="M191" s="196" t="s">
        <v>1</v>
      </c>
      <c r="N191" s="197" t="s">
        <v>43</v>
      </c>
      <c r="O191" s="72"/>
      <c r="P191" s="198">
        <f>O191*H191</f>
        <v>0</v>
      </c>
      <c r="Q191" s="198">
        <v>5.1000000000000004E-4</v>
      </c>
      <c r="R191" s="198">
        <f>Q191*H191</f>
        <v>1.0200000000000001E-2</v>
      </c>
      <c r="S191" s="198">
        <v>0</v>
      </c>
      <c r="T191" s="199">
        <f>S191*H191</f>
        <v>0</v>
      </c>
      <c r="U191" s="35"/>
      <c r="V191" s="35"/>
      <c r="W191" s="35"/>
      <c r="X191" s="35"/>
      <c r="Y191" s="35"/>
      <c r="Z191" s="35"/>
      <c r="AA191" s="35"/>
      <c r="AB191" s="35"/>
      <c r="AC191" s="35"/>
      <c r="AD191" s="35"/>
      <c r="AE191" s="35"/>
      <c r="AR191" s="200" t="s">
        <v>438</v>
      </c>
      <c r="AT191" s="200" t="s">
        <v>294</v>
      </c>
      <c r="AU191" s="200" t="s">
        <v>120</v>
      </c>
      <c r="AY191" s="18" t="s">
        <v>292</v>
      </c>
      <c r="BE191" s="201">
        <f>IF(N191="základní",J191,0)</f>
        <v>0</v>
      </c>
      <c r="BF191" s="201">
        <f>IF(N191="snížená",J191,0)</f>
        <v>0</v>
      </c>
      <c r="BG191" s="201">
        <f>IF(N191="zákl. přenesená",J191,0)</f>
        <v>0</v>
      </c>
      <c r="BH191" s="201">
        <f>IF(N191="sníž. přenesená",J191,0)</f>
        <v>0</v>
      </c>
      <c r="BI191" s="201">
        <f>IF(N191="nulová",J191,0)</f>
        <v>0</v>
      </c>
      <c r="BJ191" s="18" t="s">
        <v>120</v>
      </c>
      <c r="BK191" s="201">
        <f>ROUND(I191*H191,2)</f>
        <v>0</v>
      </c>
      <c r="BL191" s="18" t="s">
        <v>438</v>
      </c>
      <c r="BM191" s="200" t="s">
        <v>1359</v>
      </c>
    </row>
    <row r="192" spans="1:65" s="2" customFormat="1" ht="24.2" customHeight="1">
      <c r="A192" s="35"/>
      <c r="B192" s="36"/>
      <c r="C192" s="189" t="s">
        <v>783</v>
      </c>
      <c r="D192" s="189" t="s">
        <v>294</v>
      </c>
      <c r="E192" s="190" t="s">
        <v>4663</v>
      </c>
      <c r="F192" s="191" t="s">
        <v>4664</v>
      </c>
      <c r="G192" s="192" t="s">
        <v>407</v>
      </c>
      <c r="H192" s="193">
        <v>295</v>
      </c>
      <c r="I192" s="194"/>
      <c r="J192" s="195">
        <f>ROUND(I192*H192,2)</f>
        <v>0</v>
      </c>
      <c r="K192" s="191" t="s">
        <v>298</v>
      </c>
      <c r="L192" s="40"/>
      <c r="M192" s="196" t="s">
        <v>1</v>
      </c>
      <c r="N192" s="197" t="s">
        <v>43</v>
      </c>
      <c r="O192" s="72"/>
      <c r="P192" s="198">
        <f>O192*H192</f>
        <v>0</v>
      </c>
      <c r="Q192" s="198">
        <v>1.1900000000000001E-3</v>
      </c>
      <c r="R192" s="198">
        <f>Q192*H192</f>
        <v>0.35105000000000003</v>
      </c>
      <c r="S192" s="198">
        <v>0</v>
      </c>
      <c r="T192" s="199">
        <f>S192*H192</f>
        <v>0</v>
      </c>
      <c r="U192" s="35"/>
      <c r="V192" s="35"/>
      <c r="W192" s="35"/>
      <c r="X192" s="35"/>
      <c r="Y192" s="35"/>
      <c r="Z192" s="35"/>
      <c r="AA192" s="35"/>
      <c r="AB192" s="35"/>
      <c r="AC192" s="35"/>
      <c r="AD192" s="35"/>
      <c r="AE192" s="35"/>
      <c r="AR192" s="200" t="s">
        <v>438</v>
      </c>
      <c r="AT192" s="200" t="s">
        <v>294</v>
      </c>
      <c r="AU192" s="200" t="s">
        <v>120</v>
      </c>
      <c r="AY192" s="18" t="s">
        <v>292</v>
      </c>
      <c r="BE192" s="201">
        <f>IF(N192="základní",J192,0)</f>
        <v>0</v>
      </c>
      <c r="BF192" s="201">
        <f>IF(N192="snížená",J192,0)</f>
        <v>0</v>
      </c>
      <c r="BG192" s="201">
        <f>IF(N192="zákl. přenesená",J192,0)</f>
        <v>0</v>
      </c>
      <c r="BH192" s="201">
        <f>IF(N192="sníž. přenesená",J192,0)</f>
        <v>0</v>
      </c>
      <c r="BI192" s="201">
        <f>IF(N192="nulová",J192,0)</f>
        <v>0</v>
      </c>
      <c r="BJ192" s="18" t="s">
        <v>120</v>
      </c>
      <c r="BK192" s="201">
        <f>ROUND(I192*H192,2)</f>
        <v>0</v>
      </c>
      <c r="BL192" s="18" t="s">
        <v>438</v>
      </c>
      <c r="BM192" s="200" t="s">
        <v>1369</v>
      </c>
    </row>
    <row r="193" spans="1:65" s="14" customFormat="1" ht="11.25">
      <c r="B193" s="213"/>
      <c r="C193" s="214"/>
      <c r="D193" s="204" t="s">
        <v>301</v>
      </c>
      <c r="E193" s="215" t="s">
        <v>1</v>
      </c>
      <c r="F193" s="216" t="s">
        <v>4665</v>
      </c>
      <c r="G193" s="214"/>
      <c r="H193" s="217">
        <v>295</v>
      </c>
      <c r="I193" s="218"/>
      <c r="J193" s="214"/>
      <c r="K193" s="214"/>
      <c r="L193" s="219"/>
      <c r="M193" s="220"/>
      <c r="N193" s="221"/>
      <c r="O193" s="221"/>
      <c r="P193" s="221"/>
      <c r="Q193" s="221"/>
      <c r="R193" s="221"/>
      <c r="S193" s="221"/>
      <c r="T193" s="222"/>
      <c r="AT193" s="223" t="s">
        <v>301</v>
      </c>
      <c r="AU193" s="223" t="s">
        <v>120</v>
      </c>
      <c r="AV193" s="14" t="s">
        <v>120</v>
      </c>
      <c r="AW193" s="14" t="s">
        <v>32</v>
      </c>
      <c r="AX193" s="14" t="s">
        <v>77</v>
      </c>
      <c r="AY193" s="223" t="s">
        <v>292</v>
      </c>
    </row>
    <row r="194" spans="1:65" s="15" customFormat="1" ht="11.25">
      <c r="B194" s="224"/>
      <c r="C194" s="225"/>
      <c r="D194" s="204" t="s">
        <v>301</v>
      </c>
      <c r="E194" s="226" t="s">
        <v>1</v>
      </c>
      <c r="F194" s="227" t="s">
        <v>304</v>
      </c>
      <c r="G194" s="225"/>
      <c r="H194" s="228">
        <v>295</v>
      </c>
      <c r="I194" s="229"/>
      <c r="J194" s="225"/>
      <c r="K194" s="225"/>
      <c r="L194" s="230"/>
      <c r="M194" s="231"/>
      <c r="N194" s="232"/>
      <c r="O194" s="232"/>
      <c r="P194" s="232"/>
      <c r="Q194" s="232"/>
      <c r="R194" s="232"/>
      <c r="S194" s="232"/>
      <c r="T194" s="233"/>
      <c r="AT194" s="234" t="s">
        <v>301</v>
      </c>
      <c r="AU194" s="234" t="s">
        <v>120</v>
      </c>
      <c r="AV194" s="15" t="s">
        <v>299</v>
      </c>
      <c r="AW194" s="15" t="s">
        <v>32</v>
      </c>
      <c r="AX194" s="15" t="s">
        <v>85</v>
      </c>
      <c r="AY194" s="234" t="s">
        <v>292</v>
      </c>
    </row>
    <row r="195" spans="1:65" s="2" customFormat="1" ht="24.2" customHeight="1">
      <c r="A195" s="35"/>
      <c r="B195" s="36"/>
      <c r="C195" s="189" t="s">
        <v>792</v>
      </c>
      <c r="D195" s="189" t="s">
        <v>294</v>
      </c>
      <c r="E195" s="190" t="s">
        <v>4666</v>
      </c>
      <c r="F195" s="191" t="s">
        <v>4667</v>
      </c>
      <c r="G195" s="192" t="s">
        <v>407</v>
      </c>
      <c r="H195" s="193">
        <v>490</v>
      </c>
      <c r="I195" s="194"/>
      <c r="J195" s="195">
        <f>ROUND(I195*H195,2)</f>
        <v>0</v>
      </c>
      <c r="K195" s="191" t="s">
        <v>298</v>
      </c>
      <c r="L195" s="40"/>
      <c r="M195" s="196" t="s">
        <v>1</v>
      </c>
      <c r="N195" s="197" t="s">
        <v>43</v>
      </c>
      <c r="O195" s="72"/>
      <c r="P195" s="198">
        <f>O195*H195</f>
        <v>0</v>
      </c>
      <c r="Q195" s="198">
        <v>1.5E-3</v>
      </c>
      <c r="R195" s="198">
        <f>Q195*H195</f>
        <v>0.73499999999999999</v>
      </c>
      <c r="S195" s="198">
        <v>0</v>
      </c>
      <c r="T195" s="199">
        <f>S195*H195</f>
        <v>0</v>
      </c>
      <c r="U195" s="35"/>
      <c r="V195" s="35"/>
      <c r="W195" s="35"/>
      <c r="X195" s="35"/>
      <c r="Y195" s="35"/>
      <c r="Z195" s="35"/>
      <c r="AA195" s="35"/>
      <c r="AB195" s="35"/>
      <c r="AC195" s="35"/>
      <c r="AD195" s="35"/>
      <c r="AE195" s="35"/>
      <c r="AR195" s="200" t="s">
        <v>438</v>
      </c>
      <c r="AT195" s="200" t="s">
        <v>294</v>
      </c>
      <c r="AU195" s="200" t="s">
        <v>120</v>
      </c>
      <c r="AY195" s="18" t="s">
        <v>292</v>
      </c>
      <c r="BE195" s="201">
        <f>IF(N195="základní",J195,0)</f>
        <v>0</v>
      </c>
      <c r="BF195" s="201">
        <f>IF(N195="snížená",J195,0)</f>
        <v>0</v>
      </c>
      <c r="BG195" s="201">
        <f>IF(N195="zákl. přenesená",J195,0)</f>
        <v>0</v>
      </c>
      <c r="BH195" s="201">
        <f>IF(N195="sníž. přenesená",J195,0)</f>
        <v>0</v>
      </c>
      <c r="BI195" s="201">
        <f>IF(N195="nulová",J195,0)</f>
        <v>0</v>
      </c>
      <c r="BJ195" s="18" t="s">
        <v>120</v>
      </c>
      <c r="BK195" s="201">
        <f>ROUND(I195*H195,2)</f>
        <v>0</v>
      </c>
      <c r="BL195" s="18" t="s">
        <v>438</v>
      </c>
      <c r="BM195" s="200" t="s">
        <v>1378</v>
      </c>
    </row>
    <row r="196" spans="1:65" s="14" customFormat="1" ht="11.25">
      <c r="B196" s="213"/>
      <c r="C196" s="214"/>
      <c r="D196" s="204" t="s">
        <v>301</v>
      </c>
      <c r="E196" s="215" t="s">
        <v>1</v>
      </c>
      <c r="F196" s="216" t="s">
        <v>4668</v>
      </c>
      <c r="G196" s="214"/>
      <c r="H196" s="217">
        <v>490</v>
      </c>
      <c r="I196" s="218"/>
      <c r="J196" s="214"/>
      <c r="K196" s="214"/>
      <c r="L196" s="219"/>
      <c r="M196" s="220"/>
      <c r="N196" s="221"/>
      <c r="O196" s="221"/>
      <c r="P196" s="221"/>
      <c r="Q196" s="221"/>
      <c r="R196" s="221"/>
      <c r="S196" s="221"/>
      <c r="T196" s="222"/>
      <c r="AT196" s="223" t="s">
        <v>301</v>
      </c>
      <c r="AU196" s="223" t="s">
        <v>120</v>
      </c>
      <c r="AV196" s="14" t="s">
        <v>120</v>
      </c>
      <c r="AW196" s="14" t="s">
        <v>32</v>
      </c>
      <c r="AX196" s="14" t="s">
        <v>77</v>
      </c>
      <c r="AY196" s="223" t="s">
        <v>292</v>
      </c>
    </row>
    <row r="197" spans="1:65" s="15" customFormat="1" ht="11.25">
      <c r="B197" s="224"/>
      <c r="C197" s="225"/>
      <c r="D197" s="204" t="s">
        <v>301</v>
      </c>
      <c r="E197" s="226" t="s">
        <v>1</v>
      </c>
      <c r="F197" s="227" t="s">
        <v>304</v>
      </c>
      <c r="G197" s="225"/>
      <c r="H197" s="228">
        <v>490</v>
      </c>
      <c r="I197" s="229"/>
      <c r="J197" s="225"/>
      <c r="K197" s="225"/>
      <c r="L197" s="230"/>
      <c r="M197" s="231"/>
      <c r="N197" s="232"/>
      <c r="O197" s="232"/>
      <c r="P197" s="232"/>
      <c r="Q197" s="232"/>
      <c r="R197" s="232"/>
      <c r="S197" s="232"/>
      <c r="T197" s="233"/>
      <c r="AT197" s="234" t="s">
        <v>301</v>
      </c>
      <c r="AU197" s="234" t="s">
        <v>120</v>
      </c>
      <c r="AV197" s="15" t="s">
        <v>299</v>
      </c>
      <c r="AW197" s="15" t="s">
        <v>32</v>
      </c>
      <c r="AX197" s="15" t="s">
        <v>85</v>
      </c>
      <c r="AY197" s="234" t="s">
        <v>292</v>
      </c>
    </row>
    <row r="198" spans="1:65" s="2" customFormat="1" ht="24.2" customHeight="1">
      <c r="A198" s="35"/>
      <c r="B198" s="36"/>
      <c r="C198" s="189" t="s">
        <v>804</v>
      </c>
      <c r="D198" s="189" t="s">
        <v>294</v>
      </c>
      <c r="E198" s="190" t="s">
        <v>4669</v>
      </c>
      <c r="F198" s="191" t="s">
        <v>4670</v>
      </c>
      <c r="G198" s="192" t="s">
        <v>407</v>
      </c>
      <c r="H198" s="193">
        <v>368</v>
      </c>
      <c r="I198" s="194"/>
      <c r="J198" s="195">
        <f>ROUND(I198*H198,2)</f>
        <v>0</v>
      </c>
      <c r="K198" s="191" t="s">
        <v>298</v>
      </c>
      <c r="L198" s="40"/>
      <c r="M198" s="196" t="s">
        <v>1</v>
      </c>
      <c r="N198" s="197" t="s">
        <v>43</v>
      </c>
      <c r="O198" s="72"/>
      <c r="P198" s="198">
        <f>O198*H198</f>
        <v>0</v>
      </c>
      <c r="Q198" s="198">
        <v>1.9400000000000001E-3</v>
      </c>
      <c r="R198" s="198">
        <f>Q198*H198</f>
        <v>0.71392</v>
      </c>
      <c r="S198" s="198">
        <v>0</v>
      </c>
      <c r="T198" s="199">
        <f>S198*H198</f>
        <v>0</v>
      </c>
      <c r="U198" s="35"/>
      <c r="V198" s="35"/>
      <c r="W198" s="35"/>
      <c r="X198" s="35"/>
      <c r="Y198" s="35"/>
      <c r="Z198" s="35"/>
      <c r="AA198" s="35"/>
      <c r="AB198" s="35"/>
      <c r="AC198" s="35"/>
      <c r="AD198" s="35"/>
      <c r="AE198" s="35"/>
      <c r="AR198" s="200" t="s">
        <v>438</v>
      </c>
      <c r="AT198" s="200" t="s">
        <v>294</v>
      </c>
      <c r="AU198" s="200" t="s">
        <v>120</v>
      </c>
      <c r="AY198" s="18" t="s">
        <v>292</v>
      </c>
      <c r="BE198" s="201">
        <f>IF(N198="základní",J198,0)</f>
        <v>0</v>
      </c>
      <c r="BF198" s="201">
        <f>IF(N198="snížená",J198,0)</f>
        <v>0</v>
      </c>
      <c r="BG198" s="201">
        <f>IF(N198="zákl. přenesená",J198,0)</f>
        <v>0</v>
      </c>
      <c r="BH198" s="201">
        <f>IF(N198="sníž. přenesená",J198,0)</f>
        <v>0</v>
      </c>
      <c r="BI198" s="201">
        <f>IF(N198="nulová",J198,0)</f>
        <v>0</v>
      </c>
      <c r="BJ198" s="18" t="s">
        <v>120</v>
      </c>
      <c r="BK198" s="201">
        <f>ROUND(I198*H198,2)</f>
        <v>0</v>
      </c>
      <c r="BL198" s="18" t="s">
        <v>438</v>
      </c>
      <c r="BM198" s="200" t="s">
        <v>1388</v>
      </c>
    </row>
    <row r="199" spans="1:65" s="14" customFormat="1" ht="11.25">
      <c r="B199" s="213"/>
      <c r="C199" s="214"/>
      <c r="D199" s="204" t="s">
        <v>301</v>
      </c>
      <c r="E199" s="215" t="s">
        <v>1</v>
      </c>
      <c r="F199" s="216" t="s">
        <v>4671</v>
      </c>
      <c r="G199" s="214"/>
      <c r="H199" s="217">
        <v>368</v>
      </c>
      <c r="I199" s="218"/>
      <c r="J199" s="214"/>
      <c r="K199" s="214"/>
      <c r="L199" s="219"/>
      <c r="M199" s="220"/>
      <c r="N199" s="221"/>
      <c r="O199" s="221"/>
      <c r="P199" s="221"/>
      <c r="Q199" s="221"/>
      <c r="R199" s="221"/>
      <c r="S199" s="221"/>
      <c r="T199" s="222"/>
      <c r="AT199" s="223" t="s">
        <v>301</v>
      </c>
      <c r="AU199" s="223" t="s">
        <v>120</v>
      </c>
      <c r="AV199" s="14" t="s">
        <v>120</v>
      </c>
      <c r="AW199" s="14" t="s">
        <v>32</v>
      </c>
      <c r="AX199" s="14" t="s">
        <v>77</v>
      </c>
      <c r="AY199" s="223" t="s">
        <v>292</v>
      </c>
    </row>
    <row r="200" spans="1:65" s="15" customFormat="1" ht="11.25">
      <c r="B200" s="224"/>
      <c r="C200" s="225"/>
      <c r="D200" s="204" t="s">
        <v>301</v>
      </c>
      <c r="E200" s="226" t="s">
        <v>1</v>
      </c>
      <c r="F200" s="227" t="s">
        <v>304</v>
      </c>
      <c r="G200" s="225"/>
      <c r="H200" s="228">
        <v>368</v>
      </c>
      <c r="I200" s="229"/>
      <c r="J200" s="225"/>
      <c r="K200" s="225"/>
      <c r="L200" s="230"/>
      <c r="M200" s="231"/>
      <c r="N200" s="232"/>
      <c r="O200" s="232"/>
      <c r="P200" s="232"/>
      <c r="Q200" s="232"/>
      <c r="R200" s="232"/>
      <c r="S200" s="232"/>
      <c r="T200" s="233"/>
      <c r="AT200" s="234" t="s">
        <v>301</v>
      </c>
      <c r="AU200" s="234" t="s">
        <v>120</v>
      </c>
      <c r="AV200" s="15" t="s">
        <v>299</v>
      </c>
      <c r="AW200" s="15" t="s">
        <v>32</v>
      </c>
      <c r="AX200" s="15" t="s">
        <v>85</v>
      </c>
      <c r="AY200" s="234" t="s">
        <v>292</v>
      </c>
    </row>
    <row r="201" spans="1:65" s="2" customFormat="1" ht="24.2" customHeight="1">
      <c r="A201" s="35"/>
      <c r="B201" s="36"/>
      <c r="C201" s="189" t="s">
        <v>812</v>
      </c>
      <c r="D201" s="189" t="s">
        <v>294</v>
      </c>
      <c r="E201" s="190" t="s">
        <v>4672</v>
      </c>
      <c r="F201" s="191" t="s">
        <v>4673</v>
      </c>
      <c r="G201" s="192" t="s">
        <v>407</v>
      </c>
      <c r="H201" s="193">
        <v>30</v>
      </c>
      <c r="I201" s="194"/>
      <c r="J201" s="195">
        <f>ROUND(I201*H201,2)</f>
        <v>0</v>
      </c>
      <c r="K201" s="191" t="s">
        <v>298</v>
      </c>
      <c r="L201" s="40"/>
      <c r="M201" s="196" t="s">
        <v>1</v>
      </c>
      <c r="N201" s="197" t="s">
        <v>43</v>
      </c>
      <c r="O201" s="72"/>
      <c r="P201" s="198">
        <f>O201*H201</f>
        <v>0</v>
      </c>
      <c r="Q201" s="198">
        <v>2.6099999999999999E-3</v>
      </c>
      <c r="R201" s="198">
        <f>Q201*H201</f>
        <v>7.8299999999999995E-2</v>
      </c>
      <c r="S201" s="198">
        <v>0</v>
      </c>
      <c r="T201" s="199">
        <f>S201*H201</f>
        <v>0</v>
      </c>
      <c r="U201" s="35"/>
      <c r="V201" s="35"/>
      <c r="W201" s="35"/>
      <c r="X201" s="35"/>
      <c r="Y201" s="35"/>
      <c r="Z201" s="35"/>
      <c r="AA201" s="35"/>
      <c r="AB201" s="35"/>
      <c r="AC201" s="35"/>
      <c r="AD201" s="35"/>
      <c r="AE201" s="35"/>
      <c r="AR201" s="200" t="s">
        <v>438</v>
      </c>
      <c r="AT201" s="200" t="s">
        <v>294</v>
      </c>
      <c r="AU201" s="200" t="s">
        <v>120</v>
      </c>
      <c r="AY201" s="18" t="s">
        <v>292</v>
      </c>
      <c r="BE201" s="201">
        <f>IF(N201="základní",J201,0)</f>
        <v>0</v>
      </c>
      <c r="BF201" s="201">
        <f>IF(N201="snížená",J201,0)</f>
        <v>0</v>
      </c>
      <c r="BG201" s="201">
        <f>IF(N201="zákl. přenesená",J201,0)</f>
        <v>0</v>
      </c>
      <c r="BH201" s="201">
        <f>IF(N201="sníž. přenesená",J201,0)</f>
        <v>0</v>
      </c>
      <c r="BI201" s="201">
        <f>IF(N201="nulová",J201,0)</f>
        <v>0</v>
      </c>
      <c r="BJ201" s="18" t="s">
        <v>120</v>
      </c>
      <c r="BK201" s="201">
        <f>ROUND(I201*H201,2)</f>
        <v>0</v>
      </c>
      <c r="BL201" s="18" t="s">
        <v>438</v>
      </c>
      <c r="BM201" s="200" t="s">
        <v>1407</v>
      </c>
    </row>
    <row r="202" spans="1:65" s="2" customFormat="1" ht="21.75" customHeight="1">
      <c r="A202" s="35"/>
      <c r="B202" s="36"/>
      <c r="C202" s="189" t="s">
        <v>821</v>
      </c>
      <c r="D202" s="189" t="s">
        <v>294</v>
      </c>
      <c r="E202" s="190" t="s">
        <v>4674</v>
      </c>
      <c r="F202" s="191" t="s">
        <v>4675</v>
      </c>
      <c r="G202" s="192" t="s">
        <v>407</v>
      </c>
      <c r="H202" s="193">
        <v>1173</v>
      </c>
      <c r="I202" s="194"/>
      <c r="J202" s="195">
        <f>ROUND(I202*H202,2)</f>
        <v>0</v>
      </c>
      <c r="K202" s="191" t="s">
        <v>298</v>
      </c>
      <c r="L202" s="40"/>
      <c r="M202" s="196" t="s">
        <v>1</v>
      </c>
      <c r="N202" s="197" t="s">
        <v>43</v>
      </c>
      <c r="O202" s="72"/>
      <c r="P202" s="198">
        <f>O202*H202</f>
        <v>0</v>
      </c>
      <c r="Q202" s="198">
        <v>0</v>
      </c>
      <c r="R202" s="198">
        <f>Q202*H202</f>
        <v>0</v>
      </c>
      <c r="S202" s="198">
        <v>0</v>
      </c>
      <c r="T202" s="199">
        <f>S202*H202</f>
        <v>0</v>
      </c>
      <c r="U202" s="35"/>
      <c r="V202" s="35"/>
      <c r="W202" s="35"/>
      <c r="X202" s="35"/>
      <c r="Y202" s="35"/>
      <c r="Z202" s="35"/>
      <c r="AA202" s="35"/>
      <c r="AB202" s="35"/>
      <c r="AC202" s="35"/>
      <c r="AD202" s="35"/>
      <c r="AE202" s="35"/>
      <c r="AR202" s="200" t="s">
        <v>438</v>
      </c>
      <c r="AT202" s="200" t="s">
        <v>294</v>
      </c>
      <c r="AU202" s="200" t="s">
        <v>120</v>
      </c>
      <c r="AY202" s="18" t="s">
        <v>292</v>
      </c>
      <c r="BE202" s="201">
        <f>IF(N202="základní",J202,0)</f>
        <v>0</v>
      </c>
      <c r="BF202" s="201">
        <f>IF(N202="snížená",J202,0)</f>
        <v>0</v>
      </c>
      <c r="BG202" s="201">
        <f>IF(N202="zákl. přenesená",J202,0)</f>
        <v>0</v>
      </c>
      <c r="BH202" s="201">
        <f>IF(N202="sníž. přenesená",J202,0)</f>
        <v>0</v>
      </c>
      <c r="BI202" s="201">
        <f>IF(N202="nulová",J202,0)</f>
        <v>0</v>
      </c>
      <c r="BJ202" s="18" t="s">
        <v>120</v>
      </c>
      <c r="BK202" s="201">
        <f>ROUND(I202*H202,2)</f>
        <v>0</v>
      </c>
      <c r="BL202" s="18" t="s">
        <v>438</v>
      </c>
      <c r="BM202" s="200" t="s">
        <v>1418</v>
      </c>
    </row>
    <row r="203" spans="1:65" s="14" customFormat="1" ht="11.25">
      <c r="B203" s="213"/>
      <c r="C203" s="214"/>
      <c r="D203" s="204" t="s">
        <v>301</v>
      </c>
      <c r="E203" s="215" t="s">
        <v>1</v>
      </c>
      <c r="F203" s="216" t="s">
        <v>4676</v>
      </c>
      <c r="G203" s="214"/>
      <c r="H203" s="217">
        <v>1173</v>
      </c>
      <c r="I203" s="218"/>
      <c r="J203" s="214"/>
      <c r="K203" s="214"/>
      <c r="L203" s="219"/>
      <c r="M203" s="220"/>
      <c r="N203" s="221"/>
      <c r="O203" s="221"/>
      <c r="P203" s="221"/>
      <c r="Q203" s="221"/>
      <c r="R203" s="221"/>
      <c r="S203" s="221"/>
      <c r="T203" s="222"/>
      <c r="AT203" s="223" t="s">
        <v>301</v>
      </c>
      <c r="AU203" s="223" t="s">
        <v>120</v>
      </c>
      <c r="AV203" s="14" t="s">
        <v>120</v>
      </c>
      <c r="AW203" s="14" t="s">
        <v>32</v>
      </c>
      <c r="AX203" s="14" t="s">
        <v>77</v>
      </c>
      <c r="AY203" s="223" t="s">
        <v>292</v>
      </c>
    </row>
    <row r="204" spans="1:65" s="15" customFormat="1" ht="11.25">
      <c r="B204" s="224"/>
      <c r="C204" s="225"/>
      <c r="D204" s="204" t="s">
        <v>301</v>
      </c>
      <c r="E204" s="226" t="s">
        <v>1</v>
      </c>
      <c r="F204" s="227" t="s">
        <v>304</v>
      </c>
      <c r="G204" s="225"/>
      <c r="H204" s="228">
        <v>1173</v>
      </c>
      <c r="I204" s="229"/>
      <c r="J204" s="225"/>
      <c r="K204" s="225"/>
      <c r="L204" s="230"/>
      <c r="M204" s="231"/>
      <c r="N204" s="232"/>
      <c r="O204" s="232"/>
      <c r="P204" s="232"/>
      <c r="Q204" s="232"/>
      <c r="R204" s="232"/>
      <c r="S204" s="232"/>
      <c r="T204" s="233"/>
      <c r="AT204" s="234" t="s">
        <v>301</v>
      </c>
      <c r="AU204" s="234" t="s">
        <v>120</v>
      </c>
      <c r="AV204" s="15" t="s">
        <v>299</v>
      </c>
      <c r="AW204" s="15" t="s">
        <v>32</v>
      </c>
      <c r="AX204" s="15" t="s">
        <v>85</v>
      </c>
      <c r="AY204" s="234" t="s">
        <v>292</v>
      </c>
    </row>
    <row r="205" spans="1:65" s="2" customFormat="1" ht="24.2" customHeight="1">
      <c r="A205" s="35"/>
      <c r="B205" s="36"/>
      <c r="C205" s="189" t="s">
        <v>825</v>
      </c>
      <c r="D205" s="189" t="s">
        <v>294</v>
      </c>
      <c r="E205" s="190" t="s">
        <v>4677</v>
      </c>
      <c r="F205" s="191" t="s">
        <v>4678</v>
      </c>
      <c r="G205" s="192" t="s">
        <v>407</v>
      </c>
      <c r="H205" s="193">
        <v>30</v>
      </c>
      <c r="I205" s="194"/>
      <c r="J205" s="195">
        <f>ROUND(I205*H205,2)</f>
        <v>0</v>
      </c>
      <c r="K205" s="191" t="s">
        <v>298</v>
      </c>
      <c r="L205" s="40"/>
      <c r="M205" s="196" t="s">
        <v>1</v>
      </c>
      <c r="N205" s="197" t="s">
        <v>43</v>
      </c>
      <c r="O205" s="72"/>
      <c r="P205" s="198">
        <f>O205*H205</f>
        <v>0</v>
      </c>
      <c r="Q205" s="198">
        <v>0</v>
      </c>
      <c r="R205" s="198">
        <f>Q205*H205</f>
        <v>0</v>
      </c>
      <c r="S205" s="198">
        <v>0</v>
      </c>
      <c r="T205" s="199">
        <f>S205*H205</f>
        <v>0</v>
      </c>
      <c r="U205" s="35"/>
      <c r="V205" s="35"/>
      <c r="W205" s="35"/>
      <c r="X205" s="35"/>
      <c r="Y205" s="35"/>
      <c r="Z205" s="35"/>
      <c r="AA205" s="35"/>
      <c r="AB205" s="35"/>
      <c r="AC205" s="35"/>
      <c r="AD205" s="35"/>
      <c r="AE205" s="35"/>
      <c r="AR205" s="200" t="s">
        <v>438</v>
      </c>
      <c r="AT205" s="200" t="s">
        <v>294</v>
      </c>
      <c r="AU205" s="200" t="s">
        <v>120</v>
      </c>
      <c r="AY205" s="18" t="s">
        <v>292</v>
      </c>
      <c r="BE205" s="201">
        <f>IF(N205="základní",J205,0)</f>
        <v>0</v>
      </c>
      <c r="BF205" s="201">
        <f>IF(N205="snížená",J205,0)</f>
        <v>0</v>
      </c>
      <c r="BG205" s="201">
        <f>IF(N205="zákl. přenesená",J205,0)</f>
        <v>0</v>
      </c>
      <c r="BH205" s="201">
        <f>IF(N205="sníž. přenesená",J205,0)</f>
        <v>0</v>
      </c>
      <c r="BI205" s="201">
        <f>IF(N205="nulová",J205,0)</f>
        <v>0</v>
      </c>
      <c r="BJ205" s="18" t="s">
        <v>120</v>
      </c>
      <c r="BK205" s="201">
        <f>ROUND(I205*H205,2)</f>
        <v>0</v>
      </c>
      <c r="BL205" s="18" t="s">
        <v>438</v>
      </c>
      <c r="BM205" s="200" t="s">
        <v>1430</v>
      </c>
    </row>
    <row r="206" spans="1:65" s="2" customFormat="1" ht="24.2" customHeight="1">
      <c r="A206" s="35"/>
      <c r="B206" s="36"/>
      <c r="C206" s="189" t="s">
        <v>829</v>
      </c>
      <c r="D206" s="189" t="s">
        <v>294</v>
      </c>
      <c r="E206" s="190" t="s">
        <v>4679</v>
      </c>
      <c r="F206" s="191" t="s">
        <v>4680</v>
      </c>
      <c r="G206" s="192" t="s">
        <v>407</v>
      </c>
      <c r="H206" s="193">
        <v>6</v>
      </c>
      <c r="I206" s="194"/>
      <c r="J206" s="195">
        <f>ROUND(I206*H206,2)</f>
        <v>0</v>
      </c>
      <c r="K206" s="191" t="s">
        <v>298</v>
      </c>
      <c r="L206" s="40"/>
      <c r="M206" s="196" t="s">
        <v>1</v>
      </c>
      <c r="N206" s="197" t="s">
        <v>43</v>
      </c>
      <c r="O206" s="72"/>
      <c r="P206" s="198">
        <f>O206*H206</f>
        <v>0</v>
      </c>
      <c r="Q206" s="198">
        <v>0</v>
      </c>
      <c r="R206" s="198">
        <f>Q206*H206</f>
        <v>0</v>
      </c>
      <c r="S206" s="198">
        <v>0</v>
      </c>
      <c r="T206" s="199">
        <f>S206*H206</f>
        <v>0</v>
      </c>
      <c r="U206" s="35"/>
      <c r="V206" s="35"/>
      <c r="W206" s="35"/>
      <c r="X206" s="35"/>
      <c r="Y206" s="35"/>
      <c r="Z206" s="35"/>
      <c r="AA206" s="35"/>
      <c r="AB206" s="35"/>
      <c r="AC206" s="35"/>
      <c r="AD206" s="35"/>
      <c r="AE206" s="35"/>
      <c r="AR206" s="200" t="s">
        <v>438</v>
      </c>
      <c r="AT206" s="200" t="s">
        <v>294</v>
      </c>
      <c r="AU206" s="200" t="s">
        <v>120</v>
      </c>
      <c r="AY206" s="18" t="s">
        <v>292</v>
      </c>
      <c r="BE206" s="201">
        <f>IF(N206="základní",J206,0)</f>
        <v>0</v>
      </c>
      <c r="BF206" s="201">
        <f>IF(N206="snížená",J206,0)</f>
        <v>0</v>
      </c>
      <c r="BG206" s="201">
        <f>IF(N206="zákl. přenesená",J206,0)</f>
        <v>0</v>
      </c>
      <c r="BH206" s="201">
        <f>IF(N206="sníž. přenesená",J206,0)</f>
        <v>0</v>
      </c>
      <c r="BI206" s="201">
        <f>IF(N206="nulová",J206,0)</f>
        <v>0</v>
      </c>
      <c r="BJ206" s="18" t="s">
        <v>120</v>
      </c>
      <c r="BK206" s="201">
        <f>ROUND(I206*H206,2)</f>
        <v>0</v>
      </c>
      <c r="BL206" s="18" t="s">
        <v>438</v>
      </c>
      <c r="BM206" s="200" t="s">
        <v>1445</v>
      </c>
    </row>
    <row r="207" spans="1:65" s="2" customFormat="1" ht="33" customHeight="1">
      <c r="A207" s="35"/>
      <c r="B207" s="36"/>
      <c r="C207" s="189" t="s">
        <v>833</v>
      </c>
      <c r="D207" s="189" t="s">
        <v>294</v>
      </c>
      <c r="E207" s="190" t="s">
        <v>4681</v>
      </c>
      <c r="F207" s="191" t="s">
        <v>4682</v>
      </c>
      <c r="G207" s="192" t="s">
        <v>407</v>
      </c>
      <c r="H207" s="193">
        <v>144</v>
      </c>
      <c r="I207" s="194"/>
      <c r="J207" s="195">
        <f>ROUND(I207*H207,2)</f>
        <v>0</v>
      </c>
      <c r="K207" s="191" t="s">
        <v>298</v>
      </c>
      <c r="L207" s="40"/>
      <c r="M207" s="196" t="s">
        <v>1</v>
      </c>
      <c r="N207" s="197" t="s">
        <v>43</v>
      </c>
      <c r="O207" s="72"/>
      <c r="P207" s="198">
        <f>O207*H207</f>
        <v>0</v>
      </c>
      <c r="Q207" s="198">
        <v>1.2E-4</v>
      </c>
      <c r="R207" s="198">
        <f>Q207*H207</f>
        <v>1.728E-2</v>
      </c>
      <c r="S207" s="198">
        <v>0</v>
      </c>
      <c r="T207" s="199">
        <f>S207*H207</f>
        <v>0</v>
      </c>
      <c r="U207" s="35"/>
      <c r="V207" s="35"/>
      <c r="W207" s="35"/>
      <c r="X207" s="35"/>
      <c r="Y207" s="35"/>
      <c r="Z207" s="35"/>
      <c r="AA207" s="35"/>
      <c r="AB207" s="35"/>
      <c r="AC207" s="35"/>
      <c r="AD207" s="35"/>
      <c r="AE207" s="35"/>
      <c r="AR207" s="200" t="s">
        <v>438</v>
      </c>
      <c r="AT207" s="200" t="s">
        <v>294</v>
      </c>
      <c r="AU207" s="200" t="s">
        <v>120</v>
      </c>
      <c r="AY207" s="18" t="s">
        <v>292</v>
      </c>
      <c r="BE207" s="201">
        <f>IF(N207="základní",J207,0)</f>
        <v>0</v>
      </c>
      <c r="BF207" s="201">
        <f>IF(N207="snížená",J207,0)</f>
        <v>0</v>
      </c>
      <c r="BG207" s="201">
        <f>IF(N207="zákl. přenesená",J207,0)</f>
        <v>0</v>
      </c>
      <c r="BH207" s="201">
        <f>IF(N207="sníž. přenesená",J207,0)</f>
        <v>0</v>
      </c>
      <c r="BI207" s="201">
        <f>IF(N207="nulová",J207,0)</f>
        <v>0</v>
      </c>
      <c r="BJ207" s="18" t="s">
        <v>120</v>
      </c>
      <c r="BK207" s="201">
        <f>ROUND(I207*H207,2)</f>
        <v>0</v>
      </c>
      <c r="BL207" s="18" t="s">
        <v>438</v>
      </c>
      <c r="BM207" s="200" t="s">
        <v>1454</v>
      </c>
    </row>
    <row r="208" spans="1:65" s="14" customFormat="1" ht="11.25">
      <c r="B208" s="213"/>
      <c r="C208" s="214"/>
      <c r="D208" s="204" t="s">
        <v>301</v>
      </c>
      <c r="E208" s="215" t="s">
        <v>1</v>
      </c>
      <c r="F208" s="216" t="s">
        <v>4683</v>
      </c>
      <c r="G208" s="214"/>
      <c r="H208" s="217">
        <v>144</v>
      </c>
      <c r="I208" s="218"/>
      <c r="J208" s="214"/>
      <c r="K208" s="214"/>
      <c r="L208" s="219"/>
      <c r="M208" s="220"/>
      <c r="N208" s="221"/>
      <c r="O208" s="221"/>
      <c r="P208" s="221"/>
      <c r="Q208" s="221"/>
      <c r="R208" s="221"/>
      <c r="S208" s="221"/>
      <c r="T208" s="222"/>
      <c r="AT208" s="223" t="s">
        <v>301</v>
      </c>
      <c r="AU208" s="223" t="s">
        <v>120</v>
      </c>
      <c r="AV208" s="14" t="s">
        <v>120</v>
      </c>
      <c r="AW208" s="14" t="s">
        <v>32</v>
      </c>
      <c r="AX208" s="14" t="s">
        <v>77</v>
      </c>
      <c r="AY208" s="223" t="s">
        <v>292</v>
      </c>
    </row>
    <row r="209" spans="1:65" s="15" customFormat="1" ht="11.25">
      <c r="B209" s="224"/>
      <c r="C209" s="225"/>
      <c r="D209" s="204" t="s">
        <v>301</v>
      </c>
      <c r="E209" s="226" t="s">
        <v>1</v>
      </c>
      <c r="F209" s="227" t="s">
        <v>304</v>
      </c>
      <c r="G209" s="225"/>
      <c r="H209" s="228">
        <v>144</v>
      </c>
      <c r="I209" s="229"/>
      <c r="J209" s="225"/>
      <c r="K209" s="225"/>
      <c r="L209" s="230"/>
      <c r="M209" s="231"/>
      <c r="N209" s="232"/>
      <c r="O209" s="232"/>
      <c r="P209" s="232"/>
      <c r="Q209" s="232"/>
      <c r="R209" s="232"/>
      <c r="S209" s="232"/>
      <c r="T209" s="233"/>
      <c r="AT209" s="234" t="s">
        <v>301</v>
      </c>
      <c r="AU209" s="234" t="s">
        <v>120</v>
      </c>
      <c r="AV209" s="15" t="s">
        <v>299</v>
      </c>
      <c r="AW209" s="15" t="s">
        <v>32</v>
      </c>
      <c r="AX209" s="15" t="s">
        <v>85</v>
      </c>
      <c r="AY209" s="234" t="s">
        <v>292</v>
      </c>
    </row>
    <row r="210" spans="1:65" s="2" customFormat="1" ht="37.9" customHeight="1">
      <c r="A210" s="35"/>
      <c r="B210" s="36"/>
      <c r="C210" s="189" t="s">
        <v>839</v>
      </c>
      <c r="D210" s="189" t="s">
        <v>294</v>
      </c>
      <c r="E210" s="190" t="s">
        <v>4684</v>
      </c>
      <c r="F210" s="191" t="s">
        <v>4685</v>
      </c>
      <c r="G210" s="192" t="s">
        <v>407</v>
      </c>
      <c r="H210" s="193">
        <v>835</v>
      </c>
      <c r="I210" s="194"/>
      <c r="J210" s="195">
        <f>ROUND(I210*H210,2)</f>
        <v>0</v>
      </c>
      <c r="K210" s="191" t="s">
        <v>298</v>
      </c>
      <c r="L210" s="40"/>
      <c r="M210" s="196" t="s">
        <v>1</v>
      </c>
      <c r="N210" s="197" t="s">
        <v>43</v>
      </c>
      <c r="O210" s="72"/>
      <c r="P210" s="198">
        <f>O210*H210</f>
        <v>0</v>
      </c>
      <c r="Q210" s="198">
        <v>2.4000000000000001E-4</v>
      </c>
      <c r="R210" s="198">
        <f>Q210*H210</f>
        <v>0.20039999999999999</v>
      </c>
      <c r="S210" s="198">
        <v>0</v>
      </c>
      <c r="T210" s="199">
        <f>S210*H210</f>
        <v>0</v>
      </c>
      <c r="U210" s="35"/>
      <c r="V210" s="35"/>
      <c r="W210" s="35"/>
      <c r="X210" s="35"/>
      <c r="Y210" s="35"/>
      <c r="Z210" s="35"/>
      <c r="AA210" s="35"/>
      <c r="AB210" s="35"/>
      <c r="AC210" s="35"/>
      <c r="AD210" s="35"/>
      <c r="AE210" s="35"/>
      <c r="AR210" s="200" t="s">
        <v>438</v>
      </c>
      <c r="AT210" s="200" t="s">
        <v>294</v>
      </c>
      <c r="AU210" s="200" t="s">
        <v>120</v>
      </c>
      <c r="AY210" s="18" t="s">
        <v>292</v>
      </c>
      <c r="BE210" s="201">
        <f>IF(N210="základní",J210,0)</f>
        <v>0</v>
      </c>
      <c r="BF210" s="201">
        <f>IF(N210="snížená",J210,0)</f>
        <v>0</v>
      </c>
      <c r="BG210" s="201">
        <f>IF(N210="zákl. přenesená",J210,0)</f>
        <v>0</v>
      </c>
      <c r="BH210" s="201">
        <f>IF(N210="sníž. přenesená",J210,0)</f>
        <v>0</v>
      </c>
      <c r="BI210" s="201">
        <f>IF(N210="nulová",J210,0)</f>
        <v>0</v>
      </c>
      <c r="BJ210" s="18" t="s">
        <v>120</v>
      </c>
      <c r="BK210" s="201">
        <f>ROUND(I210*H210,2)</f>
        <v>0</v>
      </c>
      <c r="BL210" s="18" t="s">
        <v>438</v>
      </c>
      <c r="BM210" s="200" t="s">
        <v>1462</v>
      </c>
    </row>
    <row r="211" spans="1:65" s="14" customFormat="1" ht="11.25">
      <c r="B211" s="213"/>
      <c r="C211" s="214"/>
      <c r="D211" s="204" t="s">
        <v>301</v>
      </c>
      <c r="E211" s="215" t="s">
        <v>1</v>
      </c>
      <c r="F211" s="216" t="s">
        <v>4686</v>
      </c>
      <c r="G211" s="214"/>
      <c r="H211" s="217">
        <v>835</v>
      </c>
      <c r="I211" s="218"/>
      <c r="J211" s="214"/>
      <c r="K211" s="214"/>
      <c r="L211" s="219"/>
      <c r="M211" s="220"/>
      <c r="N211" s="221"/>
      <c r="O211" s="221"/>
      <c r="P211" s="221"/>
      <c r="Q211" s="221"/>
      <c r="R211" s="221"/>
      <c r="S211" s="221"/>
      <c r="T211" s="222"/>
      <c r="AT211" s="223" t="s">
        <v>301</v>
      </c>
      <c r="AU211" s="223" t="s">
        <v>120</v>
      </c>
      <c r="AV211" s="14" t="s">
        <v>120</v>
      </c>
      <c r="AW211" s="14" t="s">
        <v>32</v>
      </c>
      <c r="AX211" s="14" t="s">
        <v>77</v>
      </c>
      <c r="AY211" s="223" t="s">
        <v>292</v>
      </c>
    </row>
    <row r="212" spans="1:65" s="15" customFormat="1" ht="11.25">
      <c r="B212" s="224"/>
      <c r="C212" s="225"/>
      <c r="D212" s="204" t="s">
        <v>301</v>
      </c>
      <c r="E212" s="226" t="s">
        <v>1</v>
      </c>
      <c r="F212" s="227" t="s">
        <v>304</v>
      </c>
      <c r="G212" s="225"/>
      <c r="H212" s="228">
        <v>835</v>
      </c>
      <c r="I212" s="229"/>
      <c r="J212" s="225"/>
      <c r="K212" s="225"/>
      <c r="L212" s="230"/>
      <c r="M212" s="231"/>
      <c r="N212" s="232"/>
      <c r="O212" s="232"/>
      <c r="P212" s="232"/>
      <c r="Q212" s="232"/>
      <c r="R212" s="232"/>
      <c r="S212" s="232"/>
      <c r="T212" s="233"/>
      <c r="AT212" s="234" t="s">
        <v>301</v>
      </c>
      <c r="AU212" s="234" t="s">
        <v>120</v>
      </c>
      <c r="AV212" s="15" t="s">
        <v>299</v>
      </c>
      <c r="AW212" s="15" t="s">
        <v>32</v>
      </c>
      <c r="AX212" s="15" t="s">
        <v>85</v>
      </c>
      <c r="AY212" s="234" t="s">
        <v>292</v>
      </c>
    </row>
    <row r="213" spans="1:65" s="2" customFormat="1" ht="24.2" customHeight="1">
      <c r="A213" s="35"/>
      <c r="B213" s="36"/>
      <c r="C213" s="189" t="s">
        <v>845</v>
      </c>
      <c r="D213" s="189" t="s">
        <v>294</v>
      </c>
      <c r="E213" s="190" t="s">
        <v>4687</v>
      </c>
      <c r="F213" s="191" t="s">
        <v>4688</v>
      </c>
      <c r="G213" s="192" t="s">
        <v>365</v>
      </c>
      <c r="H213" s="193">
        <v>2.15</v>
      </c>
      <c r="I213" s="194"/>
      <c r="J213" s="195">
        <f>ROUND(I213*H213,2)</f>
        <v>0</v>
      </c>
      <c r="K213" s="191" t="s">
        <v>298</v>
      </c>
      <c r="L213" s="40"/>
      <c r="M213" s="196" t="s">
        <v>1</v>
      </c>
      <c r="N213" s="197" t="s">
        <v>43</v>
      </c>
      <c r="O213" s="72"/>
      <c r="P213" s="198">
        <f>O213*H213</f>
        <v>0</v>
      </c>
      <c r="Q213" s="198">
        <v>0</v>
      </c>
      <c r="R213" s="198">
        <f>Q213*H213</f>
        <v>0</v>
      </c>
      <c r="S213" s="198">
        <v>0</v>
      </c>
      <c r="T213" s="199">
        <f>S213*H213</f>
        <v>0</v>
      </c>
      <c r="U213" s="35"/>
      <c r="V213" s="35"/>
      <c r="W213" s="35"/>
      <c r="X213" s="35"/>
      <c r="Y213" s="35"/>
      <c r="Z213" s="35"/>
      <c r="AA213" s="35"/>
      <c r="AB213" s="35"/>
      <c r="AC213" s="35"/>
      <c r="AD213" s="35"/>
      <c r="AE213" s="35"/>
      <c r="AR213" s="200" t="s">
        <v>438</v>
      </c>
      <c r="AT213" s="200" t="s">
        <v>294</v>
      </c>
      <c r="AU213" s="200" t="s">
        <v>120</v>
      </c>
      <c r="AY213" s="18" t="s">
        <v>292</v>
      </c>
      <c r="BE213" s="201">
        <f>IF(N213="základní",J213,0)</f>
        <v>0</v>
      </c>
      <c r="BF213" s="201">
        <f>IF(N213="snížená",J213,0)</f>
        <v>0</v>
      </c>
      <c r="BG213" s="201">
        <f>IF(N213="zákl. přenesená",J213,0)</f>
        <v>0</v>
      </c>
      <c r="BH213" s="201">
        <f>IF(N213="sníž. přenesená",J213,0)</f>
        <v>0</v>
      </c>
      <c r="BI213" s="201">
        <f>IF(N213="nulová",J213,0)</f>
        <v>0</v>
      </c>
      <c r="BJ213" s="18" t="s">
        <v>120</v>
      </c>
      <c r="BK213" s="201">
        <f>ROUND(I213*H213,2)</f>
        <v>0</v>
      </c>
      <c r="BL213" s="18" t="s">
        <v>438</v>
      </c>
      <c r="BM213" s="200" t="s">
        <v>1470</v>
      </c>
    </row>
    <row r="214" spans="1:65" s="2" customFormat="1" ht="24.2" customHeight="1">
      <c r="A214" s="35"/>
      <c r="B214" s="36"/>
      <c r="C214" s="189" t="s">
        <v>852</v>
      </c>
      <c r="D214" s="189" t="s">
        <v>294</v>
      </c>
      <c r="E214" s="190" t="s">
        <v>4689</v>
      </c>
      <c r="F214" s="191" t="s">
        <v>4690</v>
      </c>
      <c r="G214" s="192" t="s">
        <v>365</v>
      </c>
      <c r="H214" s="193">
        <v>2.15</v>
      </c>
      <c r="I214" s="194"/>
      <c r="J214" s="195">
        <f>ROUND(I214*H214,2)</f>
        <v>0</v>
      </c>
      <c r="K214" s="191" t="s">
        <v>298</v>
      </c>
      <c r="L214" s="40"/>
      <c r="M214" s="196" t="s">
        <v>1</v>
      </c>
      <c r="N214" s="197" t="s">
        <v>43</v>
      </c>
      <c r="O214" s="72"/>
      <c r="P214" s="198">
        <f>O214*H214</f>
        <v>0</v>
      </c>
      <c r="Q214" s="198">
        <v>0</v>
      </c>
      <c r="R214" s="198">
        <f>Q214*H214</f>
        <v>0</v>
      </c>
      <c r="S214" s="198">
        <v>0</v>
      </c>
      <c r="T214" s="199">
        <f>S214*H214</f>
        <v>0</v>
      </c>
      <c r="U214" s="35"/>
      <c r="V214" s="35"/>
      <c r="W214" s="35"/>
      <c r="X214" s="35"/>
      <c r="Y214" s="35"/>
      <c r="Z214" s="35"/>
      <c r="AA214" s="35"/>
      <c r="AB214" s="35"/>
      <c r="AC214" s="35"/>
      <c r="AD214" s="35"/>
      <c r="AE214" s="35"/>
      <c r="AR214" s="200" t="s">
        <v>438</v>
      </c>
      <c r="AT214" s="200" t="s">
        <v>294</v>
      </c>
      <c r="AU214" s="200" t="s">
        <v>120</v>
      </c>
      <c r="AY214" s="18" t="s">
        <v>292</v>
      </c>
      <c r="BE214" s="201">
        <f>IF(N214="základní",J214,0)</f>
        <v>0</v>
      </c>
      <c r="BF214" s="201">
        <f>IF(N214="snížená",J214,0)</f>
        <v>0</v>
      </c>
      <c r="BG214" s="201">
        <f>IF(N214="zákl. přenesená",J214,0)</f>
        <v>0</v>
      </c>
      <c r="BH214" s="201">
        <f>IF(N214="sníž. přenesená",J214,0)</f>
        <v>0</v>
      </c>
      <c r="BI214" s="201">
        <f>IF(N214="nulová",J214,0)</f>
        <v>0</v>
      </c>
      <c r="BJ214" s="18" t="s">
        <v>120</v>
      </c>
      <c r="BK214" s="201">
        <f>ROUND(I214*H214,2)</f>
        <v>0</v>
      </c>
      <c r="BL214" s="18" t="s">
        <v>438</v>
      </c>
      <c r="BM214" s="200" t="s">
        <v>1479</v>
      </c>
    </row>
    <row r="215" spans="1:65" s="12" customFormat="1" ht="22.9" customHeight="1">
      <c r="B215" s="173"/>
      <c r="C215" s="174"/>
      <c r="D215" s="175" t="s">
        <v>76</v>
      </c>
      <c r="E215" s="187" t="s">
        <v>4691</v>
      </c>
      <c r="F215" s="187" t="s">
        <v>4692</v>
      </c>
      <c r="G215" s="174"/>
      <c r="H215" s="174"/>
      <c r="I215" s="177"/>
      <c r="J215" s="188">
        <f>BK215</f>
        <v>0</v>
      </c>
      <c r="K215" s="174"/>
      <c r="L215" s="179"/>
      <c r="M215" s="180"/>
      <c r="N215" s="181"/>
      <c r="O215" s="181"/>
      <c r="P215" s="182">
        <f>SUM(P216:P236)</f>
        <v>0</v>
      </c>
      <c r="Q215" s="181"/>
      <c r="R215" s="182">
        <f>SUM(R216:R236)</f>
        <v>0.12881999999999999</v>
      </c>
      <c r="S215" s="181"/>
      <c r="T215" s="183">
        <f>SUM(T216:T236)</f>
        <v>0</v>
      </c>
      <c r="AR215" s="184" t="s">
        <v>120</v>
      </c>
      <c r="AT215" s="185" t="s">
        <v>76</v>
      </c>
      <c r="AU215" s="185" t="s">
        <v>85</v>
      </c>
      <c r="AY215" s="184" t="s">
        <v>292</v>
      </c>
      <c r="BK215" s="186">
        <f>SUM(BK216:BK236)</f>
        <v>0</v>
      </c>
    </row>
    <row r="216" spans="1:65" s="2" customFormat="1" ht="24.2" customHeight="1">
      <c r="A216" s="35"/>
      <c r="B216" s="36"/>
      <c r="C216" s="189" t="s">
        <v>862</v>
      </c>
      <c r="D216" s="189" t="s">
        <v>294</v>
      </c>
      <c r="E216" s="190" t="s">
        <v>4693</v>
      </c>
      <c r="F216" s="191" t="s">
        <v>4694</v>
      </c>
      <c r="G216" s="192" t="s">
        <v>1911</v>
      </c>
      <c r="H216" s="193">
        <v>2</v>
      </c>
      <c r="I216" s="194"/>
      <c r="J216" s="195">
        <f t="shared" ref="J216:J236" si="30">ROUND(I216*H216,2)</f>
        <v>0</v>
      </c>
      <c r="K216" s="191" t="s">
        <v>298</v>
      </c>
      <c r="L216" s="40"/>
      <c r="M216" s="196" t="s">
        <v>1</v>
      </c>
      <c r="N216" s="197" t="s">
        <v>43</v>
      </c>
      <c r="O216" s="72"/>
      <c r="P216" s="198">
        <f t="shared" ref="P216:P236" si="31">O216*H216</f>
        <v>0</v>
      </c>
      <c r="Q216" s="198">
        <v>9.3900000000000008E-3</v>
      </c>
      <c r="R216" s="198">
        <f t="shared" ref="R216:R236" si="32">Q216*H216</f>
        <v>1.8780000000000002E-2</v>
      </c>
      <c r="S216" s="198">
        <v>0</v>
      </c>
      <c r="T216" s="199">
        <f t="shared" ref="T216:T236" si="33">S216*H216</f>
        <v>0</v>
      </c>
      <c r="U216" s="35"/>
      <c r="V216" s="35"/>
      <c r="W216" s="35"/>
      <c r="X216" s="35"/>
      <c r="Y216" s="35"/>
      <c r="Z216" s="35"/>
      <c r="AA216" s="35"/>
      <c r="AB216" s="35"/>
      <c r="AC216" s="35"/>
      <c r="AD216" s="35"/>
      <c r="AE216" s="35"/>
      <c r="AR216" s="200" t="s">
        <v>438</v>
      </c>
      <c r="AT216" s="200" t="s">
        <v>294</v>
      </c>
      <c r="AU216" s="200" t="s">
        <v>120</v>
      </c>
      <c r="AY216" s="18" t="s">
        <v>292</v>
      </c>
      <c r="BE216" s="201">
        <f t="shared" ref="BE216:BE236" si="34">IF(N216="základní",J216,0)</f>
        <v>0</v>
      </c>
      <c r="BF216" s="201">
        <f t="shared" ref="BF216:BF236" si="35">IF(N216="snížená",J216,0)</f>
        <v>0</v>
      </c>
      <c r="BG216" s="201">
        <f t="shared" ref="BG216:BG236" si="36">IF(N216="zákl. přenesená",J216,0)</f>
        <v>0</v>
      </c>
      <c r="BH216" s="201">
        <f t="shared" ref="BH216:BH236" si="37">IF(N216="sníž. přenesená",J216,0)</f>
        <v>0</v>
      </c>
      <c r="BI216" s="201">
        <f t="shared" ref="BI216:BI236" si="38">IF(N216="nulová",J216,0)</f>
        <v>0</v>
      </c>
      <c r="BJ216" s="18" t="s">
        <v>120</v>
      </c>
      <c r="BK216" s="201">
        <f t="shared" ref="BK216:BK236" si="39">ROUND(I216*H216,2)</f>
        <v>0</v>
      </c>
      <c r="BL216" s="18" t="s">
        <v>438</v>
      </c>
      <c r="BM216" s="200" t="s">
        <v>1490</v>
      </c>
    </row>
    <row r="217" spans="1:65" s="2" customFormat="1" ht="24.2" customHeight="1">
      <c r="A217" s="35"/>
      <c r="B217" s="36"/>
      <c r="C217" s="189" t="s">
        <v>866</v>
      </c>
      <c r="D217" s="189" t="s">
        <v>294</v>
      </c>
      <c r="E217" s="190" t="s">
        <v>4695</v>
      </c>
      <c r="F217" s="191" t="s">
        <v>4696</v>
      </c>
      <c r="G217" s="192" t="s">
        <v>1911</v>
      </c>
      <c r="H217" s="193">
        <v>2</v>
      </c>
      <c r="I217" s="194"/>
      <c r="J217" s="195">
        <f t="shared" si="30"/>
        <v>0</v>
      </c>
      <c r="K217" s="191" t="s">
        <v>298</v>
      </c>
      <c r="L217" s="40"/>
      <c r="M217" s="196" t="s">
        <v>1</v>
      </c>
      <c r="N217" s="197" t="s">
        <v>43</v>
      </c>
      <c r="O217" s="72"/>
      <c r="P217" s="198">
        <f t="shared" si="31"/>
        <v>0</v>
      </c>
      <c r="Q217" s="198">
        <v>1.159E-2</v>
      </c>
      <c r="R217" s="198">
        <f t="shared" si="32"/>
        <v>2.3179999999999999E-2</v>
      </c>
      <c r="S217" s="198">
        <v>0</v>
      </c>
      <c r="T217" s="199">
        <f t="shared" si="33"/>
        <v>0</v>
      </c>
      <c r="U217" s="35"/>
      <c r="V217" s="35"/>
      <c r="W217" s="35"/>
      <c r="X217" s="35"/>
      <c r="Y217" s="35"/>
      <c r="Z217" s="35"/>
      <c r="AA217" s="35"/>
      <c r="AB217" s="35"/>
      <c r="AC217" s="35"/>
      <c r="AD217" s="35"/>
      <c r="AE217" s="35"/>
      <c r="AR217" s="200" t="s">
        <v>438</v>
      </c>
      <c r="AT217" s="200" t="s">
        <v>294</v>
      </c>
      <c r="AU217" s="200" t="s">
        <v>120</v>
      </c>
      <c r="AY217" s="18" t="s">
        <v>292</v>
      </c>
      <c r="BE217" s="201">
        <f t="shared" si="34"/>
        <v>0</v>
      </c>
      <c r="BF217" s="201">
        <f t="shared" si="35"/>
        <v>0</v>
      </c>
      <c r="BG217" s="201">
        <f t="shared" si="36"/>
        <v>0</v>
      </c>
      <c r="BH217" s="201">
        <f t="shared" si="37"/>
        <v>0</v>
      </c>
      <c r="BI217" s="201">
        <f t="shared" si="38"/>
        <v>0</v>
      </c>
      <c r="BJ217" s="18" t="s">
        <v>120</v>
      </c>
      <c r="BK217" s="201">
        <f t="shared" si="39"/>
        <v>0</v>
      </c>
      <c r="BL217" s="18" t="s">
        <v>438</v>
      </c>
      <c r="BM217" s="200" t="s">
        <v>1505</v>
      </c>
    </row>
    <row r="218" spans="1:65" s="2" customFormat="1" ht="21.75" customHeight="1">
      <c r="A218" s="35"/>
      <c r="B218" s="36"/>
      <c r="C218" s="189" t="s">
        <v>872</v>
      </c>
      <c r="D218" s="189" t="s">
        <v>294</v>
      </c>
      <c r="E218" s="190" t="s">
        <v>4697</v>
      </c>
      <c r="F218" s="191" t="s">
        <v>4698</v>
      </c>
      <c r="G218" s="192" t="s">
        <v>581</v>
      </c>
      <c r="H218" s="193">
        <v>60</v>
      </c>
      <c r="I218" s="194"/>
      <c r="J218" s="195">
        <f t="shared" si="30"/>
        <v>0</v>
      </c>
      <c r="K218" s="191" t="s">
        <v>298</v>
      </c>
      <c r="L218" s="40"/>
      <c r="M218" s="196" t="s">
        <v>1</v>
      </c>
      <c r="N218" s="197" t="s">
        <v>43</v>
      </c>
      <c r="O218" s="72"/>
      <c r="P218" s="198">
        <f t="shared" si="31"/>
        <v>0</v>
      </c>
      <c r="Q218" s="198">
        <v>3.0000000000000001E-5</v>
      </c>
      <c r="R218" s="198">
        <f t="shared" si="32"/>
        <v>1.8E-3</v>
      </c>
      <c r="S218" s="198">
        <v>0</v>
      </c>
      <c r="T218" s="199">
        <f t="shared" si="33"/>
        <v>0</v>
      </c>
      <c r="U218" s="35"/>
      <c r="V218" s="35"/>
      <c r="W218" s="35"/>
      <c r="X218" s="35"/>
      <c r="Y218" s="35"/>
      <c r="Z218" s="35"/>
      <c r="AA218" s="35"/>
      <c r="AB218" s="35"/>
      <c r="AC218" s="35"/>
      <c r="AD218" s="35"/>
      <c r="AE218" s="35"/>
      <c r="AR218" s="200" t="s">
        <v>438</v>
      </c>
      <c r="AT218" s="200" t="s">
        <v>294</v>
      </c>
      <c r="AU218" s="200" t="s">
        <v>120</v>
      </c>
      <c r="AY218" s="18" t="s">
        <v>292</v>
      </c>
      <c r="BE218" s="201">
        <f t="shared" si="34"/>
        <v>0</v>
      </c>
      <c r="BF218" s="201">
        <f t="shared" si="35"/>
        <v>0</v>
      </c>
      <c r="BG218" s="201">
        <f t="shared" si="36"/>
        <v>0</v>
      </c>
      <c r="BH218" s="201">
        <f t="shared" si="37"/>
        <v>0</v>
      </c>
      <c r="BI218" s="201">
        <f t="shared" si="38"/>
        <v>0</v>
      </c>
      <c r="BJ218" s="18" t="s">
        <v>120</v>
      </c>
      <c r="BK218" s="201">
        <f t="shared" si="39"/>
        <v>0</v>
      </c>
      <c r="BL218" s="18" t="s">
        <v>438</v>
      </c>
      <c r="BM218" s="200" t="s">
        <v>1516</v>
      </c>
    </row>
    <row r="219" spans="1:65" s="2" customFormat="1" ht="33" customHeight="1">
      <c r="A219" s="35"/>
      <c r="B219" s="36"/>
      <c r="C219" s="189" t="s">
        <v>876</v>
      </c>
      <c r="D219" s="189" t="s">
        <v>294</v>
      </c>
      <c r="E219" s="190" t="s">
        <v>4699</v>
      </c>
      <c r="F219" s="191" t="s">
        <v>4700</v>
      </c>
      <c r="G219" s="192" t="s">
        <v>581</v>
      </c>
      <c r="H219" s="193">
        <v>30</v>
      </c>
      <c r="I219" s="194"/>
      <c r="J219" s="195">
        <f t="shared" si="30"/>
        <v>0</v>
      </c>
      <c r="K219" s="191" t="s">
        <v>298</v>
      </c>
      <c r="L219" s="40"/>
      <c r="M219" s="196" t="s">
        <v>1</v>
      </c>
      <c r="N219" s="197" t="s">
        <v>43</v>
      </c>
      <c r="O219" s="72"/>
      <c r="P219" s="198">
        <f t="shared" si="31"/>
        <v>0</v>
      </c>
      <c r="Q219" s="198">
        <v>2.7E-4</v>
      </c>
      <c r="R219" s="198">
        <f t="shared" si="32"/>
        <v>8.0999999999999996E-3</v>
      </c>
      <c r="S219" s="198">
        <v>0</v>
      </c>
      <c r="T219" s="199">
        <f t="shared" si="33"/>
        <v>0</v>
      </c>
      <c r="U219" s="35"/>
      <c r="V219" s="35"/>
      <c r="W219" s="35"/>
      <c r="X219" s="35"/>
      <c r="Y219" s="35"/>
      <c r="Z219" s="35"/>
      <c r="AA219" s="35"/>
      <c r="AB219" s="35"/>
      <c r="AC219" s="35"/>
      <c r="AD219" s="35"/>
      <c r="AE219" s="35"/>
      <c r="AR219" s="200" t="s">
        <v>438</v>
      </c>
      <c r="AT219" s="200" t="s">
        <v>294</v>
      </c>
      <c r="AU219" s="200" t="s">
        <v>120</v>
      </c>
      <c r="AY219" s="18" t="s">
        <v>292</v>
      </c>
      <c r="BE219" s="201">
        <f t="shared" si="34"/>
        <v>0</v>
      </c>
      <c r="BF219" s="201">
        <f t="shared" si="35"/>
        <v>0</v>
      </c>
      <c r="BG219" s="201">
        <f t="shared" si="36"/>
        <v>0</v>
      </c>
      <c r="BH219" s="201">
        <f t="shared" si="37"/>
        <v>0</v>
      </c>
      <c r="BI219" s="201">
        <f t="shared" si="38"/>
        <v>0</v>
      </c>
      <c r="BJ219" s="18" t="s">
        <v>120</v>
      </c>
      <c r="BK219" s="201">
        <f t="shared" si="39"/>
        <v>0</v>
      </c>
      <c r="BL219" s="18" t="s">
        <v>438</v>
      </c>
      <c r="BM219" s="200" t="s">
        <v>1526</v>
      </c>
    </row>
    <row r="220" spans="1:65" s="2" customFormat="1" ht="24.2" customHeight="1">
      <c r="A220" s="35"/>
      <c r="B220" s="36"/>
      <c r="C220" s="189" t="s">
        <v>895</v>
      </c>
      <c r="D220" s="189" t="s">
        <v>294</v>
      </c>
      <c r="E220" s="190" t="s">
        <v>4701</v>
      </c>
      <c r="F220" s="191" t="s">
        <v>4702</v>
      </c>
      <c r="G220" s="192" t="s">
        <v>581</v>
      </c>
      <c r="H220" s="193">
        <v>23</v>
      </c>
      <c r="I220" s="194"/>
      <c r="J220" s="195">
        <f t="shared" si="30"/>
        <v>0</v>
      </c>
      <c r="K220" s="191" t="s">
        <v>298</v>
      </c>
      <c r="L220" s="40"/>
      <c r="M220" s="196" t="s">
        <v>1</v>
      </c>
      <c r="N220" s="197" t="s">
        <v>43</v>
      </c>
      <c r="O220" s="72"/>
      <c r="P220" s="198">
        <f t="shared" si="31"/>
        <v>0</v>
      </c>
      <c r="Q220" s="198">
        <v>6.2E-4</v>
      </c>
      <c r="R220" s="198">
        <f t="shared" si="32"/>
        <v>1.426E-2</v>
      </c>
      <c r="S220" s="198">
        <v>0</v>
      </c>
      <c r="T220" s="199">
        <f t="shared" si="33"/>
        <v>0</v>
      </c>
      <c r="U220" s="35"/>
      <c r="V220" s="35"/>
      <c r="W220" s="35"/>
      <c r="X220" s="35"/>
      <c r="Y220" s="35"/>
      <c r="Z220" s="35"/>
      <c r="AA220" s="35"/>
      <c r="AB220" s="35"/>
      <c r="AC220" s="35"/>
      <c r="AD220" s="35"/>
      <c r="AE220" s="35"/>
      <c r="AR220" s="200" t="s">
        <v>438</v>
      </c>
      <c r="AT220" s="200" t="s">
        <v>294</v>
      </c>
      <c r="AU220" s="200" t="s">
        <v>120</v>
      </c>
      <c r="AY220" s="18" t="s">
        <v>292</v>
      </c>
      <c r="BE220" s="201">
        <f t="shared" si="34"/>
        <v>0</v>
      </c>
      <c r="BF220" s="201">
        <f t="shared" si="35"/>
        <v>0</v>
      </c>
      <c r="BG220" s="201">
        <f t="shared" si="36"/>
        <v>0</v>
      </c>
      <c r="BH220" s="201">
        <f t="shared" si="37"/>
        <v>0</v>
      </c>
      <c r="BI220" s="201">
        <f t="shared" si="38"/>
        <v>0</v>
      </c>
      <c r="BJ220" s="18" t="s">
        <v>120</v>
      </c>
      <c r="BK220" s="201">
        <f t="shared" si="39"/>
        <v>0</v>
      </c>
      <c r="BL220" s="18" t="s">
        <v>438</v>
      </c>
      <c r="BM220" s="200" t="s">
        <v>1535</v>
      </c>
    </row>
    <row r="221" spans="1:65" s="2" customFormat="1" ht="21.75" customHeight="1">
      <c r="A221" s="35"/>
      <c r="B221" s="36"/>
      <c r="C221" s="189" t="s">
        <v>907</v>
      </c>
      <c r="D221" s="189" t="s">
        <v>294</v>
      </c>
      <c r="E221" s="190" t="s">
        <v>4703</v>
      </c>
      <c r="F221" s="191" t="s">
        <v>4704</v>
      </c>
      <c r="G221" s="192" t="s">
        <v>581</v>
      </c>
      <c r="H221" s="193">
        <v>5</v>
      </c>
      <c r="I221" s="194"/>
      <c r="J221" s="195">
        <f t="shared" si="30"/>
        <v>0</v>
      </c>
      <c r="K221" s="191" t="s">
        <v>298</v>
      </c>
      <c r="L221" s="40"/>
      <c r="M221" s="196" t="s">
        <v>1</v>
      </c>
      <c r="N221" s="197" t="s">
        <v>43</v>
      </c>
      <c r="O221" s="72"/>
      <c r="P221" s="198">
        <f t="shared" si="31"/>
        <v>0</v>
      </c>
      <c r="Q221" s="198">
        <v>5.1999999999999995E-4</v>
      </c>
      <c r="R221" s="198">
        <f t="shared" si="32"/>
        <v>2.5999999999999999E-3</v>
      </c>
      <c r="S221" s="198">
        <v>0</v>
      </c>
      <c r="T221" s="199">
        <f t="shared" si="33"/>
        <v>0</v>
      </c>
      <c r="U221" s="35"/>
      <c r="V221" s="35"/>
      <c r="W221" s="35"/>
      <c r="X221" s="35"/>
      <c r="Y221" s="35"/>
      <c r="Z221" s="35"/>
      <c r="AA221" s="35"/>
      <c r="AB221" s="35"/>
      <c r="AC221" s="35"/>
      <c r="AD221" s="35"/>
      <c r="AE221" s="35"/>
      <c r="AR221" s="200" t="s">
        <v>438</v>
      </c>
      <c r="AT221" s="200" t="s">
        <v>294</v>
      </c>
      <c r="AU221" s="200" t="s">
        <v>120</v>
      </c>
      <c r="AY221" s="18" t="s">
        <v>292</v>
      </c>
      <c r="BE221" s="201">
        <f t="shared" si="34"/>
        <v>0</v>
      </c>
      <c r="BF221" s="201">
        <f t="shared" si="35"/>
        <v>0</v>
      </c>
      <c r="BG221" s="201">
        <f t="shared" si="36"/>
        <v>0</v>
      </c>
      <c r="BH221" s="201">
        <f t="shared" si="37"/>
        <v>0</v>
      </c>
      <c r="BI221" s="201">
        <f t="shared" si="38"/>
        <v>0</v>
      </c>
      <c r="BJ221" s="18" t="s">
        <v>120</v>
      </c>
      <c r="BK221" s="201">
        <f t="shared" si="39"/>
        <v>0</v>
      </c>
      <c r="BL221" s="18" t="s">
        <v>438</v>
      </c>
      <c r="BM221" s="200" t="s">
        <v>1543</v>
      </c>
    </row>
    <row r="222" spans="1:65" s="2" customFormat="1" ht="21.75" customHeight="1">
      <c r="A222" s="35"/>
      <c r="B222" s="36"/>
      <c r="C222" s="189" t="s">
        <v>911</v>
      </c>
      <c r="D222" s="189" t="s">
        <v>294</v>
      </c>
      <c r="E222" s="190" t="s">
        <v>4705</v>
      </c>
      <c r="F222" s="191" t="s">
        <v>4706</v>
      </c>
      <c r="G222" s="192" t="s">
        <v>581</v>
      </c>
      <c r="H222" s="193">
        <v>1</v>
      </c>
      <c r="I222" s="194"/>
      <c r="J222" s="195">
        <f t="shared" si="30"/>
        <v>0</v>
      </c>
      <c r="K222" s="191" t="s">
        <v>298</v>
      </c>
      <c r="L222" s="40"/>
      <c r="M222" s="196" t="s">
        <v>1</v>
      </c>
      <c r="N222" s="197" t="s">
        <v>43</v>
      </c>
      <c r="O222" s="72"/>
      <c r="P222" s="198">
        <f t="shared" si="31"/>
        <v>0</v>
      </c>
      <c r="Q222" s="198">
        <v>7.7999999999999999E-4</v>
      </c>
      <c r="R222" s="198">
        <f t="shared" si="32"/>
        <v>7.7999999999999999E-4</v>
      </c>
      <c r="S222" s="198">
        <v>0</v>
      </c>
      <c r="T222" s="199">
        <f t="shared" si="33"/>
        <v>0</v>
      </c>
      <c r="U222" s="35"/>
      <c r="V222" s="35"/>
      <c r="W222" s="35"/>
      <c r="X222" s="35"/>
      <c r="Y222" s="35"/>
      <c r="Z222" s="35"/>
      <c r="AA222" s="35"/>
      <c r="AB222" s="35"/>
      <c r="AC222" s="35"/>
      <c r="AD222" s="35"/>
      <c r="AE222" s="35"/>
      <c r="AR222" s="200" t="s">
        <v>438</v>
      </c>
      <c r="AT222" s="200" t="s">
        <v>294</v>
      </c>
      <c r="AU222" s="200" t="s">
        <v>120</v>
      </c>
      <c r="AY222" s="18" t="s">
        <v>292</v>
      </c>
      <c r="BE222" s="201">
        <f t="shared" si="34"/>
        <v>0</v>
      </c>
      <c r="BF222" s="201">
        <f t="shared" si="35"/>
        <v>0</v>
      </c>
      <c r="BG222" s="201">
        <f t="shared" si="36"/>
        <v>0</v>
      </c>
      <c r="BH222" s="201">
        <f t="shared" si="37"/>
        <v>0</v>
      </c>
      <c r="BI222" s="201">
        <f t="shared" si="38"/>
        <v>0</v>
      </c>
      <c r="BJ222" s="18" t="s">
        <v>120</v>
      </c>
      <c r="BK222" s="201">
        <f t="shared" si="39"/>
        <v>0</v>
      </c>
      <c r="BL222" s="18" t="s">
        <v>438</v>
      </c>
      <c r="BM222" s="200" t="s">
        <v>1549</v>
      </c>
    </row>
    <row r="223" spans="1:65" s="2" customFormat="1" ht="24.2" customHeight="1">
      <c r="A223" s="35"/>
      <c r="B223" s="36"/>
      <c r="C223" s="189" t="s">
        <v>914</v>
      </c>
      <c r="D223" s="189" t="s">
        <v>294</v>
      </c>
      <c r="E223" s="190" t="s">
        <v>4707</v>
      </c>
      <c r="F223" s="191" t="s">
        <v>4708</v>
      </c>
      <c r="G223" s="192" t="s">
        <v>581</v>
      </c>
      <c r="H223" s="193">
        <v>1</v>
      </c>
      <c r="I223" s="194"/>
      <c r="J223" s="195">
        <f t="shared" si="30"/>
        <v>0</v>
      </c>
      <c r="K223" s="191" t="s">
        <v>298</v>
      </c>
      <c r="L223" s="40"/>
      <c r="M223" s="196" t="s">
        <v>1</v>
      </c>
      <c r="N223" s="197" t="s">
        <v>43</v>
      </c>
      <c r="O223" s="72"/>
      <c r="P223" s="198">
        <f t="shared" si="31"/>
        <v>0</v>
      </c>
      <c r="Q223" s="198">
        <v>3.6000000000000002E-4</v>
      </c>
      <c r="R223" s="198">
        <f t="shared" si="32"/>
        <v>3.6000000000000002E-4</v>
      </c>
      <c r="S223" s="198">
        <v>0</v>
      </c>
      <c r="T223" s="199">
        <f t="shared" si="33"/>
        <v>0</v>
      </c>
      <c r="U223" s="35"/>
      <c r="V223" s="35"/>
      <c r="W223" s="35"/>
      <c r="X223" s="35"/>
      <c r="Y223" s="35"/>
      <c r="Z223" s="35"/>
      <c r="AA223" s="35"/>
      <c r="AB223" s="35"/>
      <c r="AC223" s="35"/>
      <c r="AD223" s="35"/>
      <c r="AE223" s="35"/>
      <c r="AR223" s="200" t="s">
        <v>438</v>
      </c>
      <c r="AT223" s="200" t="s">
        <v>294</v>
      </c>
      <c r="AU223" s="200" t="s">
        <v>120</v>
      </c>
      <c r="AY223" s="18" t="s">
        <v>292</v>
      </c>
      <c r="BE223" s="201">
        <f t="shared" si="34"/>
        <v>0</v>
      </c>
      <c r="BF223" s="201">
        <f t="shared" si="35"/>
        <v>0</v>
      </c>
      <c r="BG223" s="201">
        <f t="shared" si="36"/>
        <v>0</v>
      </c>
      <c r="BH223" s="201">
        <f t="shared" si="37"/>
        <v>0</v>
      </c>
      <c r="BI223" s="201">
        <f t="shared" si="38"/>
        <v>0</v>
      </c>
      <c r="BJ223" s="18" t="s">
        <v>120</v>
      </c>
      <c r="BK223" s="201">
        <f t="shared" si="39"/>
        <v>0</v>
      </c>
      <c r="BL223" s="18" t="s">
        <v>438</v>
      </c>
      <c r="BM223" s="200" t="s">
        <v>1563</v>
      </c>
    </row>
    <row r="224" spans="1:65" s="2" customFormat="1" ht="24.2" customHeight="1">
      <c r="A224" s="35"/>
      <c r="B224" s="36"/>
      <c r="C224" s="189" t="s">
        <v>918</v>
      </c>
      <c r="D224" s="189" t="s">
        <v>294</v>
      </c>
      <c r="E224" s="190" t="s">
        <v>4709</v>
      </c>
      <c r="F224" s="191" t="s">
        <v>4710</v>
      </c>
      <c r="G224" s="192" t="s">
        <v>581</v>
      </c>
      <c r="H224" s="193">
        <v>30</v>
      </c>
      <c r="I224" s="194"/>
      <c r="J224" s="195">
        <f t="shared" si="30"/>
        <v>0</v>
      </c>
      <c r="K224" s="191" t="s">
        <v>298</v>
      </c>
      <c r="L224" s="40"/>
      <c r="M224" s="196" t="s">
        <v>1</v>
      </c>
      <c r="N224" s="197" t="s">
        <v>43</v>
      </c>
      <c r="O224" s="72"/>
      <c r="P224" s="198">
        <f t="shared" si="31"/>
        <v>0</v>
      </c>
      <c r="Q224" s="198">
        <v>2.2000000000000001E-4</v>
      </c>
      <c r="R224" s="198">
        <f t="shared" si="32"/>
        <v>6.6E-3</v>
      </c>
      <c r="S224" s="198">
        <v>0</v>
      </c>
      <c r="T224" s="199">
        <f t="shared" si="33"/>
        <v>0</v>
      </c>
      <c r="U224" s="35"/>
      <c r="V224" s="35"/>
      <c r="W224" s="35"/>
      <c r="X224" s="35"/>
      <c r="Y224" s="35"/>
      <c r="Z224" s="35"/>
      <c r="AA224" s="35"/>
      <c r="AB224" s="35"/>
      <c r="AC224" s="35"/>
      <c r="AD224" s="35"/>
      <c r="AE224" s="35"/>
      <c r="AR224" s="200" t="s">
        <v>438</v>
      </c>
      <c r="AT224" s="200" t="s">
        <v>294</v>
      </c>
      <c r="AU224" s="200" t="s">
        <v>120</v>
      </c>
      <c r="AY224" s="18" t="s">
        <v>292</v>
      </c>
      <c r="BE224" s="201">
        <f t="shared" si="34"/>
        <v>0</v>
      </c>
      <c r="BF224" s="201">
        <f t="shared" si="35"/>
        <v>0</v>
      </c>
      <c r="BG224" s="201">
        <f t="shared" si="36"/>
        <v>0</v>
      </c>
      <c r="BH224" s="201">
        <f t="shared" si="37"/>
        <v>0</v>
      </c>
      <c r="BI224" s="201">
        <f t="shared" si="38"/>
        <v>0</v>
      </c>
      <c r="BJ224" s="18" t="s">
        <v>120</v>
      </c>
      <c r="BK224" s="201">
        <f t="shared" si="39"/>
        <v>0</v>
      </c>
      <c r="BL224" s="18" t="s">
        <v>438</v>
      </c>
      <c r="BM224" s="200" t="s">
        <v>1572</v>
      </c>
    </row>
    <row r="225" spans="1:65" s="2" customFormat="1" ht="24.2" customHeight="1">
      <c r="A225" s="35"/>
      <c r="B225" s="36"/>
      <c r="C225" s="189" t="s">
        <v>923</v>
      </c>
      <c r="D225" s="189" t="s">
        <v>294</v>
      </c>
      <c r="E225" s="190" t="s">
        <v>4711</v>
      </c>
      <c r="F225" s="191" t="s">
        <v>4712</v>
      </c>
      <c r="G225" s="192" t="s">
        <v>581</v>
      </c>
      <c r="H225" s="193">
        <v>5</v>
      </c>
      <c r="I225" s="194"/>
      <c r="J225" s="195">
        <f t="shared" si="30"/>
        <v>0</v>
      </c>
      <c r="K225" s="191" t="s">
        <v>298</v>
      </c>
      <c r="L225" s="40"/>
      <c r="M225" s="196" t="s">
        <v>1</v>
      </c>
      <c r="N225" s="197" t="s">
        <v>43</v>
      </c>
      <c r="O225" s="72"/>
      <c r="P225" s="198">
        <f t="shared" si="31"/>
        <v>0</v>
      </c>
      <c r="Q225" s="198">
        <v>1.14E-3</v>
      </c>
      <c r="R225" s="198">
        <f t="shared" si="32"/>
        <v>5.7000000000000002E-3</v>
      </c>
      <c r="S225" s="198">
        <v>0</v>
      </c>
      <c r="T225" s="199">
        <f t="shared" si="33"/>
        <v>0</v>
      </c>
      <c r="U225" s="35"/>
      <c r="V225" s="35"/>
      <c r="W225" s="35"/>
      <c r="X225" s="35"/>
      <c r="Y225" s="35"/>
      <c r="Z225" s="35"/>
      <c r="AA225" s="35"/>
      <c r="AB225" s="35"/>
      <c r="AC225" s="35"/>
      <c r="AD225" s="35"/>
      <c r="AE225" s="35"/>
      <c r="AR225" s="200" t="s">
        <v>438</v>
      </c>
      <c r="AT225" s="200" t="s">
        <v>294</v>
      </c>
      <c r="AU225" s="200" t="s">
        <v>120</v>
      </c>
      <c r="AY225" s="18" t="s">
        <v>292</v>
      </c>
      <c r="BE225" s="201">
        <f t="shared" si="34"/>
        <v>0</v>
      </c>
      <c r="BF225" s="201">
        <f t="shared" si="35"/>
        <v>0</v>
      </c>
      <c r="BG225" s="201">
        <f t="shared" si="36"/>
        <v>0</v>
      </c>
      <c r="BH225" s="201">
        <f t="shared" si="37"/>
        <v>0</v>
      </c>
      <c r="BI225" s="201">
        <f t="shared" si="38"/>
        <v>0</v>
      </c>
      <c r="BJ225" s="18" t="s">
        <v>120</v>
      </c>
      <c r="BK225" s="201">
        <f t="shared" si="39"/>
        <v>0</v>
      </c>
      <c r="BL225" s="18" t="s">
        <v>438</v>
      </c>
      <c r="BM225" s="200" t="s">
        <v>1581</v>
      </c>
    </row>
    <row r="226" spans="1:65" s="2" customFormat="1" ht="21.75" customHeight="1">
      <c r="A226" s="35"/>
      <c r="B226" s="36"/>
      <c r="C226" s="189" t="s">
        <v>940</v>
      </c>
      <c r="D226" s="189" t="s">
        <v>294</v>
      </c>
      <c r="E226" s="190" t="s">
        <v>4713</v>
      </c>
      <c r="F226" s="191" t="s">
        <v>4714</v>
      </c>
      <c r="G226" s="192" t="s">
        <v>581</v>
      </c>
      <c r="H226" s="193">
        <v>1</v>
      </c>
      <c r="I226" s="194"/>
      <c r="J226" s="195">
        <f t="shared" si="30"/>
        <v>0</v>
      </c>
      <c r="K226" s="191" t="s">
        <v>298</v>
      </c>
      <c r="L226" s="40"/>
      <c r="M226" s="196" t="s">
        <v>1</v>
      </c>
      <c r="N226" s="197" t="s">
        <v>43</v>
      </c>
      <c r="O226" s="72"/>
      <c r="P226" s="198">
        <f t="shared" si="31"/>
        <v>0</v>
      </c>
      <c r="Q226" s="198">
        <v>1.73E-3</v>
      </c>
      <c r="R226" s="198">
        <f t="shared" si="32"/>
        <v>1.73E-3</v>
      </c>
      <c r="S226" s="198">
        <v>0</v>
      </c>
      <c r="T226" s="199">
        <f t="shared" si="33"/>
        <v>0</v>
      </c>
      <c r="U226" s="35"/>
      <c r="V226" s="35"/>
      <c r="W226" s="35"/>
      <c r="X226" s="35"/>
      <c r="Y226" s="35"/>
      <c r="Z226" s="35"/>
      <c r="AA226" s="35"/>
      <c r="AB226" s="35"/>
      <c r="AC226" s="35"/>
      <c r="AD226" s="35"/>
      <c r="AE226" s="35"/>
      <c r="AR226" s="200" t="s">
        <v>438</v>
      </c>
      <c r="AT226" s="200" t="s">
        <v>294</v>
      </c>
      <c r="AU226" s="200" t="s">
        <v>120</v>
      </c>
      <c r="AY226" s="18" t="s">
        <v>292</v>
      </c>
      <c r="BE226" s="201">
        <f t="shared" si="34"/>
        <v>0</v>
      </c>
      <c r="BF226" s="201">
        <f t="shared" si="35"/>
        <v>0</v>
      </c>
      <c r="BG226" s="201">
        <f t="shared" si="36"/>
        <v>0</v>
      </c>
      <c r="BH226" s="201">
        <f t="shared" si="37"/>
        <v>0</v>
      </c>
      <c r="BI226" s="201">
        <f t="shared" si="38"/>
        <v>0</v>
      </c>
      <c r="BJ226" s="18" t="s">
        <v>120</v>
      </c>
      <c r="BK226" s="201">
        <f t="shared" si="39"/>
        <v>0</v>
      </c>
      <c r="BL226" s="18" t="s">
        <v>438</v>
      </c>
      <c r="BM226" s="200" t="s">
        <v>1592</v>
      </c>
    </row>
    <row r="227" spans="1:65" s="2" customFormat="1" ht="24.2" customHeight="1">
      <c r="A227" s="35"/>
      <c r="B227" s="36"/>
      <c r="C227" s="189" t="s">
        <v>947</v>
      </c>
      <c r="D227" s="189" t="s">
        <v>294</v>
      </c>
      <c r="E227" s="190" t="s">
        <v>4715</v>
      </c>
      <c r="F227" s="191" t="s">
        <v>4716</v>
      </c>
      <c r="G227" s="192" t="s">
        <v>581</v>
      </c>
      <c r="H227" s="193">
        <v>5</v>
      </c>
      <c r="I227" s="194"/>
      <c r="J227" s="195">
        <f t="shared" si="30"/>
        <v>0</v>
      </c>
      <c r="K227" s="191" t="s">
        <v>298</v>
      </c>
      <c r="L227" s="40"/>
      <c r="M227" s="196" t="s">
        <v>1</v>
      </c>
      <c r="N227" s="197" t="s">
        <v>43</v>
      </c>
      <c r="O227" s="72"/>
      <c r="P227" s="198">
        <f t="shared" si="31"/>
        <v>0</v>
      </c>
      <c r="Q227" s="198">
        <v>1.07E-3</v>
      </c>
      <c r="R227" s="198">
        <f t="shared" si="32"/>
        <v>5.3499999999999997E-3</v>
      </c>
      <c r="S227" s="198">
        <v>0</v>
      </c>
      <c r="T227" s="199">
        <f t="shared" si="33"/>
        <v>0</v>
      </c>
      <c r="U227" s="35"/>
      <c r="V227" s="35"/>
      <c r="W227" s="35"/>
      <c r="X227" s="35"/>
      <c r="Y227" s="35"/>
      <c r="Z227" s="35"/>
      <c r="AA227" s="35"/>
      <c r="AB227" s="35"/>
      <c r="AC227" s="35"/>
      <c r="AD227" s="35"/>
      <c r="AE227" s="35"/>
      <c r="AR227" s="200" t="s">
        <v>438</v>
      </c>
      <c r="AT227" s="200" t="s">
        <v>294</v>
      </c>
      <c r="AU227" s="200" t="s">
        <v>120</v>
      </c>
      <c r="AY227" s="18" t="s">
        <v>292</v>
      </c>
      <c r="BE227" s="201">
        <f t="shared" si="34"/>
        <v>0</v>
      </c>
      <c r="BF227" s="201">
        <f t="shared" si="35"/>
        <v>0</v>
      </c>
      <c r="BG227" s="201">
        <f t="shared" si="36"/>
        <v>0</v>
      </c>
      <c r="BH227" s="201">
        <f t="shared" si="37"/>
        <v>0</v>
      </c>
      <c r="BI227" s="201">
        <f t="shared" si="38"/>
        <v>0</v>
      </c>
      <c r="BJ227" s="18" t="s">
        <v>120</v>
      </c>
      <c r="BK227" s="201">
        <f t="shared" si="39"/>
        <v>0</v>
      </c>
      <c r="BL227" s="18" t="s">
        <v>438</v>
      </c>
      <c r="BM227" s="200" t="s">
        <v>1628</v>
      </c>
    </row>
    <row r="228" spans="1:65" s="2" customFormat="1" ht="21.75" customHeight="1">
      <c r="A228" s="35"/>
      <c r="B228" s="36"/>
      <c r="C228" s="189" t="s">
        <v>957</v>
      </c>
      <c r="D228" s="189" t="s">
        <v>294</v>
      </c>
      <c r="E228" s="190" t="s">
        <v>4717</v>
      </c>
      <c r="F228" s="191" t="s">
        <v>4718</v>
      </c>
      <c r="G228" s="192" t="s">
        <v>581</v>
      </c>
      <c r="H228" s="193">
        <v>1</v>
      </c>
      <c r="I228" s="194"/>
      <c r="J228" s="195">
        <f t="shared" si="30"/>
        <v>0</v>
      </c>
      <c r="K228" s="191" t="s">
        <v>298</v>
      </c>
      <c r="L228" s="40"/>
      <c r="M228" s="196" t="s">
        <v>1</v>
      </c>
      <c r="N228" s="197" t="s">
        <v>43</v>
      </c>
      <c r="O228" s="72"/>
      <c r="P228" s="198">
        <f t="shared" si="31"/>
        <v>0</v>
      </c>
      <c r="Q228" s="198">
        <v>1.6800000000000001E-3</v>
      </c>
      <c r="R228" s="198">
        <f t="shared" si="32"/>
        <v>1.6800000000000001E-3</v>
      </c>
      <c r="S228" s="198">
        <v>0</v>
      </c>
      <c r="T228" s="199">
        <f t="shared" si="33"/>
        <v>0</v>
      </c>
      <c r="U228" s="35"/>
      <c r="V228" s="35"/>
      <c r="W228" s="35"/>
      <c r="X228" s="35"/>
      <c r="Y228" s="35"/>
      <c r="Z228" s="35"/>
      <c r="AA228" s="35"/>
      <c r="AB228" s="35"/>
      <c r="AC228" s="35"/>
      <c r="AD228" s="35"/>
      <c r="AE228" s="35"/>
      <c r="AR228" s="200" t="s">
        <v>438</v>
      </c>
      <c r="AT228" s="200" t="s">
        <v>294</v>
      </c>
      <c r="AU228" s="200" t="s">
        <v>120</v>
      </c>
      <c r="AY228" s="18" t="s">
        <v>292</v>
      </c>
      <c r="BE228" s="201">
        <f t="shared" si="34"/>
        <v>0</v>
      </c>
      <c r="BF228" s="201">
        <f t="shared" si="35"/>
        <v>0</v>
      </c>
      <c r="BG228" s="201">
        <f t="shared" si="36"/>
        <v>0</v>
      </c>
      <c r="BH228" s="201">
        <f t="shared" si="37"/>
        <v>0</v>
      </c>
      <c r="BI228" s="201">
        <f t="shared" si="38"/>
        <v>0</v>
      </c>
      <c r="BJ228" s="18" t="s">
        <v>120</v>
      </c>
      <c r="BK228" s="201">
        <f t="shared" si="39"/>
        <v>0</v>
      </c>
      <c r="BL228" s="18" t="s">
        <v>438</v>
      </c>
      <c r="BM228" s="200" t="s">
        <v>1659</v>
      </c>
    </row>
    <row r="229" spans="1:65" s="2" customFormat="1" ht="24.2" customHeight="1">
      <c r="A229" s="35"/>
      <c r="B229" s="36"/>
      <c r="C229" s="189" t="s">
        <v>962</v>
      </c>
      <c r="D229" s="189" t="s">
        <v>294</v>
      </c>
      <c r="E229" s="190" t="s">
        <v>4719</v>
      </c>
      <c r="F229" s="191" t="s">
        <v>4720</v>
      </c>
      <c r="G229" s="192" t="s">
        <v>581</v>
      </c>
      <c r="H229" s="193">
        <v>5</v>
      </c>
      <c r="I229" s="194"/>
      <c r="J229" s="195">
        <f t="shared" si="30"/>
        <v>0</v>
      </c>
      <c r="K229" s="191" t="s">
        <v>298</v>
      </c>
      <c r="L229" s="40"/>
      <c r="M229" s="196" t="s">
        <v>1</v>
      </c>
      <c r="N229" s="197" t="s">
        <v>43</v>
      </c>
      <c r="O229" s="72"/>
      <c r="P229" s="198">
        <f t="shared" si="31"/>
        <v>0</v>
      </c>
      <c r="Q229" s="198">
        <v>1.4599999999999999E-3</v>
      </c>
      <c r="R229" s="198">
        <f t="shared" si="32"/>
        <v>7.2999999999999992E-3</v>
      </c>
      <c r="S229" s="198">
        <v>0</v>
      </c>
      <c r="T229" s="199">
        <f t="shared" si="33"/>
        <v>0</v>
      </c>
      <c r="U229" s="35"/>
      <c r="V229" s="35"/>
      <c r="W229" s="35"/>
      <c r="X229" s="35"/>
      <c r="Y229" s="35"/>
      <c r="Z229" s="35"/>
      <c r="AA229" s="35"/>
      <c r="AB229" s="35"/>
      <c r="AC229" s="35"/>
      <c r="AD229" s="35"/>
      <c r="AE229" s="35"/>
      <c r="AR229" s="200" t="s">
        <v>438</v>
      </c>
      <c r="AT229" s="200" t="s">
        <v>294</v>
      </c>
      <c r="AU229" s="200" t="s">
        <v>120</v>
      </c>
      <c r="AY229" s="18" t="s">
        <v>292</v>
      </c>
      <c r="BE229" s="201">
        <f t="shared" si="34"/>
        <v>0</v>
      </c>
      <c r="BF229" s="201">
        <f t="shared" si="35"/>
        <v>0</v>
      </c>
      <c r="BG229" s="201">
        <f t="shared" si="36"/>
        <v>0</v>
      </c>
      <c r="BH229" s="201">
        <f t="shared" si="37"/>
        <v>0</v>
      </c>
      <c r="BI229" s="201">
        <f t="shared" si="38"/>
        <v>0</v>
      </c>
      <c r="BJ229" s="18" t="s">
        <v>120</v>
      </c>
      <c r="BK229" s="201">
        <f t="shared" si="39"/>
        <v>0</v>
      </c>
      <c r="BL229" s="18" t="s">
        <v>438</v>
      </c>
      <c r="BM229" s="200" t="s">
        <v>1668</v>
      </c>
    </row>
    <row r="230" spans="1:65" s="2" customFormat="1" ht="24.2" customHeight="1">
      <c r="A230" s="35"/>
      <c r="B230" s="36"/>
      <c r="C230" s="189" t="s">
        <v>966</v>
      </c>
      <c r="D230" s="189" t="s">
        <v>294</v>
      </c>
      <c r="E230" s="190" t="s">
        <v>4721</v>
      </c>
      <c r="F230" s="191" t="s">
        <v>4722</v>
      </c>
      <c r="G230" s="192" t="s">
        <v>581</v>
      </c>
      <c r="H230" s="193">
        <v>22</v>
      </c>
      <c r="I230" s="194"/>
      <c r="J230" s="195">
        <f t="shared" si="30"/>
        <v>0</v>
      </c>
      <c r="K230" s="191" t="s">
        <v>298</v>
      </c>
      <c r="L230" s="40"/>
      <c r="M230" s="196" t="s">
        <v>1</v>
      </c>
      <c r="N230" s="197" t="s">
        <v>43</v>
      </c>
      <c r="O230" s="72"/>
      <c r="P230" s="198">
        <f t="shared" si="31"/>
        <v>0</v>
      </c>
      <c r="Q230" s="198">
        <v>5.2999999999999998E-4</v>
      </c>
      <c r="R230" s="198">
        <f t="shared" si="32"/>
        <v>1.166E-2</v>
      </c>
      <c r="S230" s="198">
        <v>0</v>
      </c>
      <c r="T230" s="199">
        <f t="shared" si="33"/>
        <v>0</v>
      </c>
      <c r="U230" s="35"/>
      <c r="V230" s="35"/>
      <c r="W230" s="35"/>
      <c r="X230" s="35"/>
      <c r="Y230" s="35"/>
      <c r="Z230" s="35"/>
      <c r="AA230" s="35"/>
      <c r="AB230" s="35"/>
      <c r="AC230" s="35"/>
      <c r="AD230" s="35"/>
      <c r="AE230" s="35"/>
      <c r="AR230" s="200" t="s">
        <v>438</v>
      </c>
      <c r="AT230" s="200" t="s">
        <v>294</v>
      </c>
      <c r="AU230" s="200" t="s">
        <v>120</v>
      </c>
      <c r="AY230" s="18" t="s">
        <v>292</v>
      </c>
      <c r="BE230" s="201">
        <f t="shared" si="34"/>
        <v>0</v>
      </c>
      <c r="BF230" s="201">
        <f t="shared" si="35"/>
        <v>0</v>
      </c>
      <c r="BG230" s="201">
        <f t="shared" si="36"/>
        <v>0</v>
      </c>
      <c r="BH230" s="201">
        <f t="shared" si="37"/>
        <v>0</v>
      </c>
      <c r="BI230" s="201">
        <f t="shared" si="38"/>
        <v>0</v>
      </c>
      <c r="BJ230" s="18" t="s">
        <v>120</v>
      </c>
      <c r="BK230" s="201">
        <f t="shared" si="39"/>
        <v>0</v>
      </c>
      <c r="BL230" s="18" t="s">
        <v>438</v>
      </c>
      <c r="BM230" s="200" t="s">
        <v>1674</v>
      </c>
    </row>
    <row r="231" spans="1:65" s="2" customFormat="1" ht="24.2" customHeight="1">
      <c r="A231" s="35"/>
      <c r="B231" s="36"/>
      <c r="C231" s="189" t="s">
        <v>970</v>
      </c>
      <c r="D231" s="189" t="s">
        <v>294</v>
      </c>
      <c r="E231" s="190" t="s">
        <v>4723</v>
      </c>
      <c r="F231" s="191" t="s">
        <v>4724</v>
      </c>
      <c r="G231" s="192" t="s">
        <v>581</v>
      </c>
      <c r="H231" s="193">
        <v>2</v>
      </c>
      <c r="I231" s="194"/>
      <c r="J231" s="195">
        <f t="shared" si="30"/>
        <v>0</v>
      </c>
      <c r="K231" s="191" t="s">
        <v>298</v>
      </c>
      <c r="L231" s="40"/>
      <c r="M231" s="196" t="s">
        <v>1</v>
      </c>
      <c r="N231" s="197" t="s">
        <v>43</v>
      </c>
      <c r="O231" s="72"/>
      <c r="P231" s="198">
        <f t="shared" si="31"/>
        <v>0</v>
      </c>
      <c r="Q231" s="198">
        <v>5.2999999999999998E-4</v>
      </c>
      <c r="R231" s="198">
        <f t="shared" si="32"/>
        <v>1.06E-3</v>
      </c>
      <c r="S231" s="198">
        <v>0</v>
      </c>
      <c r="T231" s="199">
        <f t="shared" si="33"/>
        <v>0</v>
      </c>
      <c r="U231" s="35"/>
      <c r="V231" s="35"/>
      <c r="W231" s="35"/>
      <c r="X231" s="35"/>
      <c r="Y231" s="35"/>
      <c r="Z231" s="35"/>
      <c r="AA231" s="35"/>
      <c r="AB231" s="35"/>
      <c r="AC231" s="35"/>
      <c r="AD231" s="35"/>
      <c r="AE231" s="35"/>
      <c r="AR231" s="200" t="s">
        <v>438</v>
      </c>
      <c r="AT231" s="200" t="s">
        <v>294</v>
      </c>
      <c r="AU231" s="200" t="s">
        <v>120</v>
      </c>
      <c r="AY231" s="18" t="s">
        <v>292</v>
      </c>
      <c r="BE231" s="201">
        <f t="shared" si="34"/>
        <v>0</v>
      </c>
      <c r="BF231" s="201">
        <f t="shared" si="35"/>
        <v>0</v>
      </c>
      <c r="BG231" s="201">
        <f t="shared" si="36"/>
        <v>0</v>
      </c>
      <c r="BH231" s="201">
        <f t="shared" si="37"/>
        <v>0</v>
      </c>
      <c r="BI231" s="201">
        <f t="shared" si="38"/>
        <v>0</v>
      </c>
      <c r="BJ231" s="18" t="s">
        <v>120</v>
      </c>
      <c r="BK231" s="201">
        <f t="shared" si="39"/>
        <v>0</v>
      </c>
      <c r="BL231" s="18" t="s">
        <v>438</v>
      </c>
      <c r="BM231" s="200" t="s">
        <v>1681</v>
      </c>
    </row>
    <row r="232" spans="1:65" s="2" customFormat="1" ht="24.2" customHeight="1">
      <c r="A232" s="35"/>
      <c r="B232" s="36"/>
      <c r="C232" s="189" t="s">
        <v>975</v>
      </c>
      <c r="D232" s="189" t="s">
        <v>294</v>
      </c>
      <c r="E232" s="190" t="s">
        <v>4725</v>
      </c>
      <c r="F232" s="191" t="s">
        <v>4726</v>
      </c>
      <c r="G232" s="192" t="s">
        <v>581</v>
      </c>
      <c r="H232" s="193">
        <v>3</v>
      </c>
      <c r="I232" s="194"/>
      <c r="J232" s="195">
        <f t="shared" si="30"/>
        <v>0</v>
      </c>
      <c r="K232" s="191" t="s">
        <v>298</v>
      </c>
      <c r="L232" s="40"/>
      <c r="M232" s="196" t="s">
        <v>1</v>
      </c>
      <c r="N232" s="197" t="s">
        <v>43</v>
      </c>
      <c r="O232" s="72"/>
      <c r="P232" s="198">
        <f t="shared" si="31"/>
        <v>0</v>
      </c>
      <c r="Q232" s="198">
        <v>1.47E-3</v>
      </c>
      <c r="R232" s="198">
        <f t="shared" si="32"/>
        <v>4.4099999999999999E-3</v>
      </c>
      <c r="S232" s="198">
        <v>0</v>
      </c>
      <c r="T232" s="199">
        <f t="shared" si="33"/>
        <v>0</v>
      </c>
      <c r="U232" s="35"/>
      <c r="V232" s="35"/>
      <c r="W232" s="35"/>
      <c r="X232" s="35"/>
      <c r="Y232" s="35"/>
      <c r="Z232" s="35"/>
      <c r="AA232" s="35"/>
      <c r="AB232" s="35"/>
      <c r="AC232" s="35"/>
      <c r="AD232" s="35"/>
      <c r="AE232" s="35"/>
      <c r="AR232" s="200" t="s">
        <v>438</v>
      </c>
      <c r="AT232" s="200" t="s">
        <v>294</v>
      </c>
      <c r="AU232" s="200" t="s">
        <v>120</v>
      </c>
      <c r="AY232" s="18" t="s">
        <v>292</v>
      </c>
      <c r="BE232" s="201">
        <f t="shared" si="34"/>
        <v>0</v>
      </c>
      <c r="BF232" s="201">
        <f t="shared" si="35"/>
        <v>0</v>
      </c>
      <c r="BG232" s="201">
        <f t="shared" si="36"/>
        <v>0</v>
      </c>
      <c r="BH232" s="201">
        <f t="shared" si="37"/>
        <v>0</v>
      </c>
      <c r="BI232" s="201">
        <f t="shared" si="38"/>
        <v>0</v>
      </c>
      <c r="BJ232" s="18" t="s">
        <v>120</v>
      </c>
      <c r="BK232" s="201">
        <f t="shared" si="39"/>
        <v>0</v>
      </c>
      <c r="BL232" s="18" t="s">
        <v>438</v>
      </c>
      <c r="BM232" s="200" t="s">
        <v>1689</v>
      </c>
    </row>
    <row r="233" spans="1:65" s="2" customFormat="1" ht="24.2" customHeight="1">
      <c r="A233" s="35"/>
      <c r="B233" s="36"/>
      <c r="C233" s="189" t="s">
        <v>979</v>
      </c>
      <c r="D233" s="189" t="s">
        <v>294</v>
      </c>
      <c r="E233" s="190" t="s">
        <v>4727</v>
      </c>
      <c r="F233" s="191" t="s">
        <v>4728</v>
      </c>
      <c r="G233" s="192" t="s">
        <v>581</v>
      </c>
      <c r="H233" s="193">
        <v>3</v>
      </c>
      <c r="I233" s="194"/>
      <c r="J233" s="195">
        <f t="shared" si="30"/>
        <v>0</v>
      </c>
      <c r="K233" s="191" t="s">
        <v>298</v>
      </c>
      <c r="L233" s="40"/>
      <c r="M233" s="196" t="s">
        <v>1</v>
      </c>
      <c r="N233" s="197" t="s">
        <v>43</v>
      </c>
      <c r="O233" s="72"/>
      <c r="P233" s="198">
        <f t="shared" si="31"/>
        <v>0</v>
      </c>
      <c r="Q233" s="198">
        <v>7.5000000000000002E-4</v>
      </c>
      <c r="R233" s="198">
        <f t="shared" si="32"/>
        <v>2.2500000000000003E-3</v>
      </c>
      <c r="S233" s="198">
        <v>0</v>
      </c>
      <c r="T233" s="199">
        <f t="shared" si="33"/>
        <v>0</v>
      </c>
      <c r="U233" s="35"/>
      <c r="V233" s="35"/>
      <c r="W233" s="35"/>
      <c r="X233" s="35"/>
      <c r="Y233" s="35"/>
      <c r="Z233" s="35"/>
      <c r="AA233" s="35"/>
      <c r="AB233" s="35"/>
      <c r="AC233" s="35"/>
      <c r="AD233" s="35"/>
      <c r="AE233" s="35"/>
      <c r="AR233" s="200" t="s">
        <v>438</v>
      </c>
      <c r="AT233" s="200" t="s">
        <v>294</v>
      </c>
      <c r="AU233" s="200" t="s">
        <v>120</v>
      </c>
      <c r="AY233" s="18" t="s">
        <v>292</v>
      </c>
      <c r="BE233" s="201">
        <f t="shared" si="34"/>
        <v>0</v>
      </c>
      <c r="BF233" s="201">
        <f t="shared" si="35"/>
        <v>0</v>
      </c>
      <c r="BG233" s="201">
        <f t="shared" si="36"/>
        <v>0</v>
      </c>
      <c r="BH233" s="201">
        <f t="shared" si="37"/>
        <v>0</v>
      </c>
      <c r="BI233" s="201">
        <f t="shared" si="38"/>
        <v>0</v>
      </c>
      <c r="BJ233" s="18" t="s">
        <v>120</v>
      </c>
      <c r="BK233" s="201">
        <f t="shared" si="39"/>
        <v>0</v>
      </c>
      <c r="BL233" s="18" t="s">
        <v>438</v>
      </c>
      <c r="BM233" s="200" t="s">
        <v>1699</v>
      </c>
    </row>
    <row r="234" spans="1:65" s="2" customFormat="1" ht="24.2" customHeight="1">
      <c r="A234" s="35"/>
      <c r="B234" s="36"/>
      <c r="C234" s="189" t="s">
        <v>984</v>
      </c>
      <c r="D234" s="189" t="s">
        <v>294</v>
      </c>
      <c r="E234" s="190" t="s">
        <v>4729</v>
      </c>
      <c r="F234" s="191" t="s">
        <v>4730</v>
      </c>
      <c r="G234" s="192" t="s">
        <v>581</v>
      </c>
      <c r="H234" s="193">
        <v>22</v>
      </c>
      <c r="I234" s="194"/>
      <c r="J234" s="195">
        <f t="shared" si="30"/>
        <v>0</v>
      </c>
      <c r="K234" s="191" t="s">
        <v>298</v>
      </c>
      <c r="L234" s="40"/>
      <c r="M234" s="196" t="s">
        <v>1</v>
      </c>
      <c r="N234" s="197" t="s">
        <v>43</v>
      </c>
      <c r="O234" s="72"/>
      <c r="P234" s="198">
        <f t="shared" si="31"/>
        <v>0</v>
      </c>
      <c r="Q234" s="198">
        <v>5.1000000000000004E-4</v>
      </c>
      <c r="R234" s="198">
        <f t="shared" si="32"/>
        <v>1.1220000000000001E-2</v>
      </c>
      <c r="S234" s="198">
        <v>0</v>
      </c>
      <c r="T234" s="199">
        <f t="shared" si="33"/>
        <v>0</v>
      </c>
      <c r="U234" s="35"/>
      <c r="V234" s="35"/>
      <c r="W234" s="35"/>
      <c r="X234" s="35"/>
      <c r="Y234" s="35"/>
      <c r="Z234" s="35"/>
      <c r="AA234" s="35"/>
      <c r="AB234" s="35"/>
      <c r="AC234" s="35"/>
      <c r="AD234" s="35"/>
      <c r="AE234" s="35"/>
      <c r="AR234" s="200" t="s">
        <v>438</v>
      </c>
      <c r="AT234" s="200" t="s">
        <v>294</v>
      </c>
      <c r="AU234" s="200" t="s">
        <v>120</v>
      </c>
      <c r="AY234" s="18" t="s">
        <v>292</v>
      </c>
      <c r="BE234" s="201">
        <f t="shared" si="34"/>
        <v>0</v>
      </c>
      <c r="BF234" s="201">
        <f t="shared" si="35"/>
        <v>0</v>
      </c>
      <c r="BG234" s="201">
        <f t="shared" si="36"/>
        <v>0</v>
      </c>
      <c r="BH234" s="201">
        <f t="shared" si="37"/>
        <v>0</v>
      </c>
      <c r="BI234" s="201">
        <f t="shared" si="38"/>
        <v>0</v>
      </c>
      <c r="BJ234" s="18" t="s">
        <v>120</v>
      </c>
      <c r="BK234" s="201">
        <f t="shared" si="39"/>
        <v>0</v>
      </c>
      <c r="BL234" s="18" t="s">
        <v>438</v>
      </c>
      <c r="BM234" s="200" t="s">
        <v>1709</v>
      </c>
    </row>
    <row r="235" spans="1:65" s="2" customFormat="1" ht="21.75" customHeight="1">
      <c r="A235" s="35"/>
      <c r="B235" s="36"/>
      <c r="C235" s="189" t="s">
        <v>989</v>
      </c>
      <c r="D235" s="189" t="s">
        <v>294</v>
      </c>
      <c r="E235" s="190" t="s">
        <v>4731</v>
      </c>
      <c r="F235" s="191" t="s">
        <v>4732</v>
      </c>
      <c r="G235" s="192" t="s">
        <v>365</v>
      </c>
      <c r="H235" s="193">
        <v>0.129</v>
      </c>
      <c r="I235" s="194"/>
      <c r="J235" s="195">
        <f t="shared" si="30"/>
        <v>0</v>
      </c>
      <c r="K235" s="191" t="s">
        <v>298</v>
      </c>
      <c r="L235" s="40"/>
      <c r="M235" s="196" t="s">
        <v>1</v>
      </c>
      <c r="N235" s="197" t="s">
        <v>43</v>
      </c>
      <c r="O235" s="72"/>
      <c r="P235" s="198">
        <f t="shared" si="31"/>
        <v>0</v>
      </c>
      <c r="Q235" s="198">
        <v>0</v>
      </c>
      <c r="R235" s="198">
        <f t="shared" si="32"/>
        <v>0</v>
      </c>
      <c r="S235" s="198">
        <v>0</v>
      </c>
      <c r="T235" s="199">
        <f t="shared" si="33"/>
        <v>0</v>
      </c>
      <c r="U235" s="35"/>
      <c r="V235" s="35"/>
      <c r="W235" s="35"/>
      <c r="X235" s="35"/>
      <c r="Y235" s="35"/>
      <c r="Z235" s="35"/>
      <c r="AA235" s="35"/>
      <c r="AB235" s="35"/>
      <c r="AC235" s="35"/>
      <c r="AD235" s="35"/>
      <c r="AE235" s="35"/>
      <c r="AR235" s="200" t="s">
        <v>438</v>
      </c>
      <c r="AT235" s="200" t="s">
        <v>294</v>
      </c>
      <c r="AU235" s="200" t="s">
        <v>120</v>
      </c>
      <c r="AY235" s="18" t="s">
        <v>292</v>
      </c>
      <c r="BE235" s="201">
        <f t="shared" si="34"/>
        <v>0</v>
      </c>
      <c r="BF235" s="201">
        <f t="shared" si="35"/>
        <v>0</v>
      </c>
      <c r="BG235" s="201">
        <f t="shared" si="36"/>
        <v>0</v>
      </c>
      <c r="BH235" s="201">
        <f t="shared" si="37"/>
        <v>0</v>
      </c>
      <c r="BI235" s="201">
        <f t="shared" si="38"/>
        <v>0</v>
      </c>
      <c r="BJ235" s="18" t="s">
        <v>120</v>
      </c>
      <c r="BK235" s="201">
        <f t="shared" si="39"/>
        <v>0</v>
      </c>
      <c r="BL235" s="18" t="s">
        <v>438</v>
      </c>
      <c r="BM235" s="200" t="s">
        <v>1718</v>
      </c>
    </row>
    <row r="236" spans="1:65" s="2" customFormat="1" ht="24.2" customHeight="1">
      <c r="A236" s="35"/>
      <c r="B236" s="36"/>
      <c r="C236" s="189" t="s">
        <v>1157</v>
      </c>
      <c r="D236" s="189" t="s">
        <v>294</v>
      </c>
      <c r="E236" s="190" t="s">
        <v>4733</v>
      </c>
      <c r="F236" s="191" t="s">
        <v>4734</v>
      </c>
      <c r="G236" s="192" t="s">
        <v>365</v>
      </c>
      <c r="H236" s="193">
        <v>0.129</v>
      </c>
      <c r="I236" s="194"/>
      <c r="J236" s="195">
        <f t="shared" si="30"/>
        <v>0</v>
      </c>
      <c r="K236" s="191" t="s">
        <v>298</v>
      </c>
      <c r="L236" s="40"/>
      <c r="M236" s="196" t="s">
        <v>1</v>
      </c>
      <c r="N236" s="197" t="s">
        <v>43</v>
      </c>
      <c r="O236" s="72"/>
      <c r="P236" s="198">
        <f t="shared" si="31"/>
        <v>0</v>
      </c>
      <c r="Q236" s="198">
        <v>0</v>
      </c>
      <c r="R236" s="198">
        <f t="shared" si="32"/>
        <v>0</v>
      </c>
      <c r="S236" s="198">
        <v>0</v>
      </c>
      <c r="T236" s="199">
        <f t="shared" si="33"/>
        <v>0</v>
      </c>
      <c r="U236" s="35"/>
      <c r="V236" s="35"/>
      <c r="W236" s="35"/>
      <c r="X236" s="35"/>
      <c r="Y236" s="35"/>
      <c r="Z236" s="35"/>
      <c r="AA236" s="35"/>
      <c r="AB236" s="35"/>
      <c r="AC236" s="35"/>
      <c r="AD236" s="35"/>
      <c r="AE236" s="35"/>
      <c r="AR236" s="200" t="s">
        <v>438</v>
      </c>
      <c r="AT236" s="200" t="s">
        <v>294</v>
      </c>
      <c r="AU236" s="200" t="s">
        <v>120</v>
      </c>
      <c r="AY236" s="18" t="s">
        <v>292</v>
      </c>
      <c r="BE236" s="201">
        <f t="shared" si="34"/>
        <v>0</v>
      </c>
      <c r="BF236" s="201">
        <f t="shared" si="35"/>
        <v>0</v>
      </c>
      <c r="BG236" s="201">
        <f t="shared" si="36"/>
        <v>0</v>
      </c>
      <c r="BH236" s="201">
        <f t="shared" si="37"/>
        <v>0</v>
      </c>
      <c r="BI236" s="201">
        <f t="shared" si="38"/>
        <v>0</v>
      </c>
      <c r="BJ236" s="18" t="s">
        <v>120</v>
      </c>
      <c r="BK236" s="201">
        <f t="shared" si="39"/>
        <v>0</v>
      </c>
      <c r="BL236" s="18" t="s">
        <v>438</v>
      </c>
      <c r="BM236" s="200" t="s">
        <v>1726</v>
      </c>
    </row>
    <row r="237" spans="1:65" s="12" customFormat="1" ht="22.9" customHeight="1">
      <c r="B237" s="173"/>
      <c r="C237" s="174"/>
      <c r="D237" s="175" t="s">
        <v>76</v>
      </c>
      <c r="E237" s="187" t="s">
        <v>1914</v>
      </c>
      <c r="F237" s="187" t="s">
        <v>1915</v>
      </c>
      <c r="G237" s="174"/>
      <c r="H237" s="174"/>
      <c r="I237" s="177"/>
      <c r="J237" s="188">
        <f>BK237</f>
        <v>0</v>
      </c>
      <c r="K237" s="174"/>
      <c r="L237" s="179"/>
      <c r="M237" s="180"/>
      <c r="N237" s="181"/>
      <c r="O237" s="181"/>
      <c r="P237" s="182">
        <f>SUM(P238:P271)</f>
        <v>0</v>
      </c>
      <c r="Q237" s="181"/>
      <c r="R237" s="182">
        <f>SUM(R238:R271)</f>
        <v>10.17877</v>
      </c>
      <c r="S237" s="181"/>
      <c r="T237" s="183">
        <f>SUM(T238:T271)</f>
        <v>0</v>
      </c>
      <c r="AR237" s="184" t="s">
        <v>120</v>
      </c>
      <c r="AT237" s="185" t="s">
        <v>76</v>
      </c>
      <c r="AU237" s="185" t="s">
        <v>85</v>
      </c>
      <c r="AY237" s="184" t="s">
        <v>292</v>
      </c>
      <c r="BK237" s="186">
        <f>SUM(BK238:BK271)</f>
        <v>0</v>
      </c>
    </row>
    <row r="238" spans="1:65" s="2" customFormat="1" ht="24.2" customHeight="1">
      <c r="A238" s="35"/>
      <c r="B238" s="36"/>
      <c r="C238" s="189" t="s">
        <v>530</v>
      </c>
      <c r="D238" s="189" t="s">
        <v>294</v>
      </c>
      <c r="E238" s="190" t="s">
        <v>4735</v>
      </c>
      <c r="F238" s="191" t="s">
        <v>4736</v>
      </c>
      <c r="G238" s="192" t="s">
        <v>581</v>
      </c>
      <c r="H238" s="193">
        <v>194</v>
      </c>
      <c r="I238" s="194"/>
      <c r="J238" s="195">
        <f>ROUND(I238*H238,2)</f>
        <v>0</v>
      </c>
      <c r="K238" s="191" t="s">
        <v>298</v>
      </c>
      <c r="L238" s="40"/>
      <c r="M238" s="196" t="s">
        <v>1</v>
      </c>
      <c r="N238" s="197" t="s">
        <v>43</v>
      </c>
      <c r="O238" s="72"/>
      <c r="P238" s="198">
        <f>O238*H238</f>
        <v>0</v>
      </c>
      <c r="Q238" s="198">
        <v>0</v>
      </c>
      <c r="R238" s="198">
        <f>Q238*H238</f>
        <v>0</v>
      </c>
      <c r="S238" s="198">
        <v>0</v>
      </c>
      <c r="T238" s="199">
        <f>S238*H238</f>
        <v>0</v>
      </c>
      <c r="U238" s="35"/>
      <c r="V238" s="35"/>
      <c r="W238" s="35"/>
      <c r="X238" s="35"/>
      <c r="Y238" s="35"/>
      <c r="Z238" s="35"/>
      <c r="AA238" s="35"/>
      <c r="AB238" s="35"/>
      <c r="AC238" s="35"/>
      <c r="AD238" s="35"/>
      <c r="AE238" s="35"/>
      <c r="AR238" s="200" t="s">
        <v>438</v>
      </c>
      <c r="AT238" s="200" t="s">
        <v>294</v>
      </c>
      <c r="AU238" s="200" t="s">
        <v>120</v>
      </c>
      <c r="AY238" s="18" t="s">
        <v>292</v>
      </c>
      <c r="BE238" s="201">
        <f>IF(N238="základní",J238,0)</f>
        <v>0</v>
      </c>
      <c r="BF238" s="201">
        <f>IF(N238="snížená",J238,0)</f>
        <v>0</v>
      </c>
      <c r="BG238" s="201">
        <f>IF(N238="zákl. přenesená",J238,0)</f>
        <v>0</v>
      </c>
      <c r="BH238" s="201">
        <f>IF(N238="sníž. přenesená",J238,0)</f>
        <v>0</v>
      </c>
      <c r="BI238" s="201">
        <f>IF(N238="nulová",J238,0)</f>
        <v>0</v>
      </c>
      <c r="BJ238" s="18" t="s">
        <v>120</v>
      </c>
      <c r="BK238" s="201">
        <f>ROUND(I238*H238,2)</f>
        <v>0</v>
      </c>
      <c r="BL238" s="18" t="s">
        <v>438</v>
      </c>
      <c r="BM238" s="200" t="s">
        <v>1735</v>
      </c>
    </row>
    <row r="239" spans="1:65" s="2" customFormat="1" ht="24.2" customHeight="1">
      <c r="A239" s="35"/>
      <c r="B239" s="36"/>
      <c r="C239" s="189" t="s">
        <v>1178</v>
      </c>
      <c r="D239" s="189" t="s">
        <v>294</v>
      </c>
      <c r="E239" s="190" t="s">
        <v>4737</v>
      </c>
      <c r="F239" s="191" t="s">
        <v>4738</v>
      </c>
      <c r="G239" s="192" t="s">
        <v>581</v>
      </c>
      <c r="H239" s="193">
        <v>45</v>
      </c>
      <c r="I239" s="194"/>
      <c r="J239" s="195">
        <f>ROUND(I239*H239,2)</f>
        <v>0</v>
      </c>
      <c r="K239" s="191" t="s">
        <v>298</v>
      </c>
      <c r="L239" s="40"/>
      <c r="M239" s="196" t="s">
        <v>1</v>
      </c>
      <c r="N239" s="197" t="s">
        <v>43</v>
      </c>
      <c r="O239" s="72"/>
      <c r="P239" s="198">
        <f>O239*H239</f>
        <v>0</v>
      </c>
      <c r="Q239" s="198">
        <v>2.5100000000000001E-2</v>
      </c>
      <c r="R239" s="198">
        <f>Q239*H239</f>
        <v>1.1294999999999999</v>
      </c>
      <c r="S239" s="198">
        <v>0</v>
      </c>
      <c r="T239" s="199">
        <f>S239*H239</f>
        <v>0</v>
      </c>
      <c r="U239" s="35"/>
      <c r="V239" s="35"/>
      <c r="W239" s="35"/>
      <c r="X239" s="35"/>
      <c r="Y239" s="35"/>
      <c r="Z239" s="35"/>
      <c r="AA239" s="35"/>
      <c r="AB239" s="35"/>
      <c r="AC239" s="35"/>
      <c r="AD239" s="35"/>
      <c r="AE239" s="35"/>
      <c r="AR239" s="200" t="s">
        <v>438</v>
      </c>
      <c r="AT239" s="200" t="s">
        <v>294</v>
      </c>
      <c r="AU239" s="200" t="s">
        <v>120</v>
      </c>
      <c r="AY239" s="18" t="s">
        <v>292</v>
      </c>
      <c r="BE239" s="201">
        <f>IF(N239="základní",J239,0)</f>
        <v>0</v>
      </c>
      <c r="BF239" s="201">
        <f>IF(N239="snížená",J239,0)</f>
        <v>0</v>
      </c>
      <c r="BG239" s="201">
        <f>IF(N239="zákl. přenesená",J239,0)</f>
        <v>0</v>
      </c>
      <c r="BH239" s="201">
        <f>IF(N239="sníž. přenesená",J239,0)</f>
        <v>0</v>
      </c>
      <c r="BI239" s="201">
        <f>IF(N239="nulová",J239,0)</f>
        <v>0</v>
      </c>
      <c r="BJ239" s="18" t="s">
        <v>120</v>
      </c>
      <c r="BK239" s="201">
        <f>ROUND(I239*H239,2)</f>
        <v>0</v>
      </c>
      <c r="BL239" s="18" t="s">
        <v>438</v>
      </c>
      <c r="BM239" s="200" t="s">
        <v>1746</v>
      </c>
    </row>
    <row r="240" spans="1:65" s="14" customFormat="1" ht="11.25">
      <c r="B240" s="213"/>
      <c r="C240" s="214"/>
      <c r="D240" s="204" t="s">
        <v>301</v>
      </c>
      <c r="E240" s="215" t="s">
        <v>1</v>
      </c>
      <c r="F240" s="216" t="s">
        <v>4739</v>
      </c>
      <c r="G240" s="214"/>
      <c r="H240" s="217">
        <v>45</v>
      </c>
      <c r="I240" s="218"/>
      <c r="J240" s="214"/>
      <c r="K240" s="214"/>
      <c r="L240" s="219"/>
      <c r="M240" s="220"/>
      <c r="N240" s="221"/>
      <c r="O240" s="221"/>
      <c r="P240" s="221"/>
      <c r="Q240" s="221"/>
      <c r="R240" s="221"/>
      <c r="S240" s="221"/>
      <c r="T240" s="222"/>
      <c r="AT240" s="223" t="s">
        <v>301</v>
      </c>
      <c r="AU240" s="223" t="s">
        <v>120</v>
      </c>
      <c r="AV240" s="14" t="s">
        <v>120</v>
      </c>
      <c r="AW240" s="14" t="s">
        <v>32</v>
      </c>
      <c r="AX240" s="14" t="s">
        <v>77</v>
      </c>
      <c r="AY240" s="223" t="s">
        <v>292</v>
      </c>
    </row>
    <row r="241" spans="1:65" s="15" customFormat="1" ht="11.25">
      <c r="B241" s="224"/>
      <c r="C241" s="225"/>
      <c r="D241" s="204" t="s">
        <v>301</v>
      </c>
      <c r="E241" s="226" t="s">
        <v>1</v>
      </c>
      <c r="F241" s="227" t="s">
        <v>304</v>
      </c>
      <c r="G241" s="225"/>
      <c r="H241" s="228">
        <v>45</v>
      </c>
      <c r="I241" s="229"/>
      <c r="J241" s="225"/>
      <c r="K241" s="225"/>
      <c r="L241" s="230"/>
      <c r="M241" s="231"/>
      <c r="N241" s="232"/>
      <c r="O241" s="232"/>
      <c r="P241" s="232"/>
      <c r="Q241" s="232"/>
      <c r="R241" s="232"/>
      <c r="S241" s="232"/>
      <c r="T241" s="233"/>
      <c r="AT241" s="234" t="s">
        <v>301</v>
      </c>
      <c r="AU241" s="234" t="s">
        <v>120</v>
      </c>
      <c r="AV241" s="15" t="s">
        <v>299</v>
      </c>
      <c r="AW241" s="15" t="s">
        <v>32</v>
      </c>
      <c r="AX241" s="15" t="s">
        <v>85</v>
      </c>
      <c r="AY241" s="234" t="s">
        <v>292</v>
      </c>
    </row>
    <row r="242" spans="1:65" s="2" customFormat="1" ht="24.2" customHeight="1">
      <c r="A242" s="35"/>
      <c r="B242" s="36"/>
      <c r="C242" s="189" t="s">
        <v>1184</v>
      </c>
      <c r="D242" s="189" t="s">
        <v>294</v>
      </c>
      <c r="E242" s="190" t="s">
        <v>4740</v>
      </c>
      <c r="F242" s="191" t="s">
        <v>4741</v>
      </c>
      <c r="G242" s="192" t="s">
        <v>581</v>
      </c>
      <c r="H242" s="193">
        <v>45</v>
      </c>
      <c r="I242" s="194"/>
      <c r="J242" s="195">
        <f>ROUND(I242*H242,2)</f>
        <v>0</v>
      </c>
      <c r="K242" s="191" t="s">
        <v>298</v>
      </c>
      <c r="L242" s="40"/>
      <c r="M242" s="196" t="s">
        <v>1</v>
      </c>
      <c r="N242" s="197" t="s">
        <v>43</v>
      </c>
      <c r="O242" s="72"/>
      <c r="P242" s="198">
        <f>O242*H242</f>
        <v>0</v>
      </c>
      <c r="Q242" s="198">
        <v>0</v>
      </c>
      <c r="R242" s="198">
        <f>Q242*H242</f>
        <v>0</v>
      </c>
      <c r="S242" s="198">
        <v>0</v>
      </c>
      <c r="T242" s="199">
        <f>S242*H242</f>
        <v>0</v>
      </c>
      <c r="U242" s="35"/>
      <c r="V242" s="35"/>
      <c r="W242" s="35"/>
      <c r="X242" s="35"/>
      <c r="Y242" s="35"/>
      <c r="Z242" s="35"/>
      <c r="AA242" s="35"/>
      <c r="AB242" s="35"/>
      <c r="AC242" s="35"/>
      <c r="AD242" s="35"/>
      <c r="AE242" s="35"/>
      <c r="AR242" s="200" t="s">
        <v>438</v>
      </c>
      <c r="AT242" s="200" t="s">
        <v>294</v>
      </c>
      <c r="AU242" s="200" t="s">
        <v>120</v>
      </c>
      <c r="AY242" s="18" t="s">
        <v>292</v>
      </c>
      <c r="BE242" s="201">
        <f>IF(N242="základní",J242,0)</f>
        <v>0</v>
      </c>
      <c r="BF242" s="201">
        <f>IF(N242="snížená",J242,0)</f>
        <v>0</v>
      </c>
      <c r="BG242" s="201">
        <f>IF(N242="zákl. přenesená",J242,0)</f>
        <v>0</v>
      </c>
      <c r="BH242" s="201">
        <f>IF(N242="sníž. přenesená",J242,0)</f>
        <v>0</v>
      </c>
      <c r="BI242" s="201">
        <f>IF(N242="nulová",J242,0)</f>
        <v>0</v>
      </c>
      <c r="BJ242" s="18" t="s">
        <v>120</v>
      </c>
      <c r="BK242" s="201">
        <f>ROUND(I242*H242,2)</f>
        <v>0</v>
      </c>
      <c r="BL242" s="18" t="s">
        <v>438</v>
      </c>
      <c r="BM242" s="200" t="s">
        <v>1755</v>
      </c>
    </row>
    <row r="243" spans="1:65" s="2" customFormat="1" ht="16.5" customHeight="1">
      <c r="A243" s="35"/>
      <c r="B243" s="36"/>
      <c r="C243" s="189" t="s">
        <v>1189</v>
      </c>
      <c r="D243" s="189" t="s">
        <v>294</v>
      </c>
      <c r="E243" s="190" t="s">
        <v>4742</v>
      </c>
      <c r="F243" s="191" t="s">
        <v>4743</v>
      </c>
      <c r="G243" s="192" t="s">
        <v>581</v>
      </c>
      <c r="H243" s="193">
        <v>23</v>
      </c>
      <c r="I243" s="194"/>
      <c r="J243" s="195">
        <f>ROUND(I243*H243,2)</f>
        <v>0</v>
      </c>
      <c r="K243" s="191" t="s">
        <v>298</v>
      </c>
      <c r="L243" s="40"/>
      <c r="M243" s="196" t="s">
        <v>1</v>
      </c>
      <c r="N243" s="197" t="s">
        <v>43</v>
      </c>
      <c r="O243" s="72"/>
      <c r="P243" s="198">
        <f>O243*H243</f>
        <v>0</v>
      </c>
      <c r="Q243" s="198">
        <v>0</v>
      </c>
      <c r="R243" s="198">
        <f>Q243*H243</f>
        <v>0</v>
      </c>
      <c r="S243" s="198">
        <v>0</v>
      </c>
      <c r="T243" s="199">
        <f>S243*H243</f>
        <v>0</v>
      </c>
      <c r="U243" s="35"/>
      <c r="V243" s="35"/>
      <c r="W243" s="35"/>
      <c r="X243" s="35"/>
      <c r="Y243" s="35"/>
      <c r="Z243" s="35"/>
      <c r="AA243" s="35"/>
      <c r="AB243" s="35"/>
      <c r="AC243" s="35"/>
      <c r="AD243" s="35"/>
      <c r="AE243" s="35"/>
      <c r="AR243" s="200" t="s">
        <v>438</v>
      </c>
      <c r="AT243" s="200" t="s">
        <v>294</v>
      </c>
      <c r="AU243" s="200" t="s">
        <v>120</v>
      </c>
      <c r="AY243" s="18" t="s">
        <v>292</v>
      </c>
      <c r="BE243" s="201">
        <f>IF(N243="základní",J243,0)</f>
        <v>0</v>
      </c>
      <c r="BF243" s="201">
        <f>IF(N243="snížená",J243,0)</f>
        <v>0</v>
      </c>
      <c r="BG243" s="201">
        <f>IF(N243="zákl. přenesená",J243,0)</f>
        <v>0</v>
      </c>
      <c r="BH243" s="201">
        <f>IF(N243="sníž. přenesená",J243,0)</f>
        <v>0</v>
      </c>
      <c r="BI243" s="201">
        <f>IF(N243="nulová",J243,0)</f>
        <v>0</v>
      </c>
      <c r="BJ243" s="18" t="s">
        <v>120</v>
      </c>
      <c r="BK243" s="201">
        <f>ROUND(I243*H243,2)</f>
        <v>0</v>
      </c>
      <c r="BL243" s="18" t="s">
        <v>438</v>
      </c>
      <c r="BM243" s="200" t="s">
        <v>1764</v>
      </c>
    </row>
    <row r="244" spans="1:65" s="14" customFormat="1" ht="11.25">
      <c r="B244" s="213"/>
      <c r="C244" s="214"/>
      <c r="D244" s="204" t="s">
        <v>301</v>
      </c>
      <c r="E244" s="215" t="s">
        <v>1</v>
      </c>
      <c r="F244" s="216" t="s">
        <v>489</v>
      </c>
      <c r="G244" s="214"/>
      <c r="H244" s="217">
        <v>23</v>
      </c>
      <c r="I244" s="218"/>
      <c r="J244" s="214"/>
      <c r="K244" s="214"/>
      <c r="L244" s="219"/>
      <c r="M244" s="220"/>
      <c r="N244" s="221"/>
      <c r="O244" s="221"/>
      <c r="P244" s="221"/>
      <c r="Q244" s="221"/>
      <c r="R244" s="221"/>
      <c r="S244" s="221"/>
      <c r="T244" s="222"/>
      <c r="AT244" s="223" t="s">
        <v>301</v>
      </c>
      <c r="AU244" s="223" t="s">
        <v>120</v>
      </c>
      <c r="AV244" s="14" t="s">
        <v>120</v>
      </c>
      <c r="AW244" s="14" t="s">
        <v>32</v>
      </c>
      <c r="AX244" s="14" t="s">
        <v>77</v>
      </c>
      <c r="AY244" s="223" t="s">
        <v>292</v>
      </c>
    </row>
    <row r="245" spans="1:65" s="15" customFormat="1" ht="11.25">
      <c r="B245" s="224"/>
      <c r="C245" s="225"/>
      <c r="D245" s="204" t="s">
        <v>301</v>
      </c>
      <c r="E245" s="226" t="s">
        <v>1</v>
      </c>
      <c r="F245" s="227" t="s">
        <v>304</v>
      </c>
      <c r="G245" s="225"/>
      <c r="H245" s="228">
        <v>23</v>
      </c>
      <c r="I245" s="229"/>
      <c r="J245" s="225"/>
      <c r="K245" s="225"/>
      <c r="L245" s="230"/>
      <c r="M245" s="231"/>
      <c r="N245" s="232"/>
      <c r="O245" s="232"/>
      <c r="P245" s="232"/>
      <c r="Q245" s="232"/>
      <c r="R245" s="232"/>
      <c r="S245" s="232"/>
      <c r="T245" s="233"/>
      <c r="AT245" s="234" t="s">
        <v>301</v>
      </c>
      <c r="AU245" s="234" t="s">
        <v>120</v>
      </c>
      <c r="AV245" s="15" t="s">
        <v>299</v>
      </c>
      <c r="AW245" s="15" t="s">
        <v>32</v>
      </c>
      <c r="AX245" s="15" t="s">
        <v>85</v>
      </c>
      <c r="AY245" s="234" t="s">
        <v>292</v>
      </c>
    </row>
    <row r="246" spans="1:65" s="2" customFormat="1" ht="16.5" customHeight="1">
      <c r="A246" s="35"/>
      <c r="B246" s="36"/>
      <c r="C246" s="189" t="s">
        <v>1194</v>
      </c>
      <c r="D246" s="189" t="s">
        <v>294</v>
      </c>
      <c r="E246" s="190" t="s">
        <v>4744</v>
      </c>
      <c r="F246" s="191" t="s">
        <v>4745</v>
      </c>
      <c r="G246" s="192" t="s">
        <v>297</v>
      </c>
      <c r="H246" s="193">
        <v>3000</v>
      </c>
      <c r="I246" s="194"/>
      <c r="J246" s="195">
        <f>ROUND(I246*H246,2)</f>
        <v>0</v>
      </c>
      <c r="K246" s="191" t="s">
        <v>298</v>
      </c>
      <c r="L246" s="40"/>
      <c r="M246" s="196" t="s">
        <v>1</v>
      </c>
      <c r="N246" s="197" t="s">
        <v>43</v>
      </c>
      <c r="O246" s="72"/>
      <c r="P246" s="198">
        <f>O246*H246</f>
        <v>0</v>
      </c>
      <c r="Q246" s="198">
        <v>0</v>
      </c>
      <c r="R246" s="198">
        <f>Q246*H246</f>
        <v>0</v>
      </c>
      <c r="S246" s="198">
        <v>0</v>
      </c>
      <c r="T246" s="199">
        <f>S246*H246</f>
        <v>0</v>
      </c>
      <c r="U246" s="35"/>
      <c r="V246" s="35"/>
      <c r="W246" s="35"/>
      <c r="X246" s="35"/>
      <c r="Y246" s="35"/>
      <c r="Z246" s="35"/>
      <c r="AA246" s="35"/>
      <c r="AB246" s="35"/>
      <c r="AC246" s="35"/>
      <c r="AD246" s="35"/>
      <c r="AE246" s="35"/>
      <c r="AR246" s="200" t="s">
        <v>438</v>
      </c>
      <c r="AT246" s="200" t="s">
        <v>294</v>
      </c>
      <c r="AU246" s="200" t="s">
        <v>120</v>
      </c>
      <c r="AY246" s="18" t="s">
        <v>292</v>
      </c>
      <c r="BE246" s="201">
        <f>IF(N246="základní",J246,0)</f>
        <v>0</v>
      </c>
      <c r="BF246" s="201">
        <f>IF(N246="snížená",J246,0)</f>
        <v>0</v>
      </c>
      <c r="BG246" s="201">
        <f>IF(N246="zákl. přenesená",J246,0)</f>
        <v>0</v>
      </c>
      <c r="BH246" s="201">
        <f>IF(N246="sníž. přenesená",J246,0)</f>
        <v>0</v>
      </c>
      <c r="BI246" s="201">
        <f>IF(N246="nulová",J246,0)</f>
        <v>0</v>
      </c>
      <c r="BJ246" s="18" t="s">
        <v>120</v>
      </c>
      <c r="BK246" s="201">
        <f>ROUND(I246*H246,2)</f>
        <v>0</v>
      </c>
      <c r="BL246" s="18" t="s">
        <v>438</v>
      </c>
      <c r="BM246" s="200" t="s">
        <v>1773</v>
      </c>
    </row>
    <row r="247" spans="1:65" s="2" customFormat="1" ht="37.9" customHeight="1">
      <c r="A247" s="35"/>
      <c r="B247" s="36"/>
      <c r="C247" s="189" t="s">
        <v>1198</v>
      </c>
      <c r="D247" s="189" t="s">
        <v>294</v>
      </c>
      <c r="E247" s="190" t="s">
        <v>1917</v>
      </c>
      <c r="F247" s="191" t="s">
        <v>1918</v>
      </c>
      <c r="G247" s="192" t="s">
        <v>297</v>
      </c>
      <c r="H247" s="193">
        <v>3026</v>
      </c>
      <c r="I247" s="194"/>
      <c r="J247" s="195">
        <f>ROUND(I247*H247,2)</f>
        <v>0</v>
      </c>
      <c r="K247" s="191" t="s">
        <v>298</v>
      </c>
      <c r="L247" s="40"/>
      <c r="M247" s="196" t="s">
        <v>1</v>
      </c>
      <c r="N247" s="197" t="s">
        <v>43</v>
      </c>
      <c r="O247" s="72"/>
      <c r="P247" s="198">
        <f>O247*H247</f>
        <v>0</v>
      </c>
      <c r="Q247" s="198">
        <v>1.74E-3</v>
      </c>
      <c r="R247" s="198">
        <f>Q247*H247</f>
        <v>5.2652400000000004</v>
      </c>
      <c r="S247" s="198">
        <v>0</v>
      </c>
      <c r="T247" s="199">
        <f>S247*H247</f>
        <v>0</v>
      </c>
      <c r="U247" s="35"/>
      <c r="V247" s="35"/>
      <c r="W247" s="35"/>
      <c r="X247" s="35"/>
      <c r="Y247" s="35"/>
      <c r="Z247" s="35"/>
      <c r="AA247" s="35"/>
      <c r="AB247" s="35"/>
      <c r="AC247" s="35"/>
      <c r="AD247" s="35"/>
      <c r="AE247" s="35"/>
      <c r="AR247" s="200" t="s">
        <v>438</v>
      </c>
      <c r="AT247" s="200" t="s">
        <v>294</v>
      </c>
      <c r="AU247" s="200" t="s">
        <v>120</v>
      </c>
      <c r="AY247" s="18" t="s">
        <v>292</v>
      </c>
      <c r="BE247" s="201">
        <f>IF(N247="základní",J247,0)</f>
        <v>0</v>
      </c>
      <c r="BF247" s="201">
        <f>IF(N247="snížená",J247,0)</f>
        <v>0</v>
      </c>
      <c r="BG247" s="201">
        <f>IF(N247="zákl. přenesená",J247,0)</f>
        <v>0</v>
      </c>
      <c r="BH247" s="201">
        <f>IF(N247="sníž. přenesená",J247,0)</f>
        <v>0</v>
      </c>
      <c r="BI247" s="201">
        <f>IF(N247="nulová",J247,0)</f>
        <v>0</v>
      </c>
      <c r="BJ247" s="18" t="s">
        <v>120</v>
      </c>
      <c r="BK247" s="201">
        <f>ROUND(I247*H247,2)</f>
        <v>0</v>
      </c>
      <c r="BL247" s="18" t="s">
        <v>438</v>
      </c>
      <c r="BM247" s="200" t="s">
        <v>1783</v>
      </c>
    </row>
    <row r="248" spans="1:65" s="14" customFormat="1" ht="11.25">
      <c r="B248" s="213"/>
      <c r="C248" s="214"/>
      <c r="D248" s="204" t="s">
        <v>301</v>
      </c>
      <c r="E248" s="215" t="s">
        <v>1</v>
      </c>
      <c r="F248" s="216" t="s">
        <v>1250</v>
      </c>
      <c r="G248" s="214"/>
      <c r="H248" s="217">
        <v>100</v>
      </c>
      <c r="I248" s="218"/>
      <c r="J248" s="214"/>
      <c r="K248" s="214"/>
      <c r="L248" s="219"/>
      <c r="M248" s="220"/>
      <c r="N248" s="221"/>
      <c r="O248" s="221"/>
      <c r="P248" s="221"/>
      <c r="Q248" s="221"/>
      <c r="R248" s="221"/>
      <c r="S248" s="221"/>
      <c r="T248" s="222"/>
      <c r="AT248" s="223" t="s">
        <v>301</v>
      </c>
      <c r="AU248" s="223" t="s">
        <v>120</v>
      </c>
      <c r="AV248" s="14" t="s">
        <v>120</v>
      </c>
      <c r="AW248" s="14" t="s">
        <v>32</v>
      </c>
      <c r="AX248" s="14" t="s">
        <v>77</v>
      </c>
      <c r="AY248" s="223" t="s">
        <v>292</v>
      </c>
    </row>
    <row r="249" spans="1:65" s="14" customFormat="1" ht="22.5">
      <c r="B249" s="213"/>
      <c r="C249" s="214"/>
      <c r="D249" s="204" t="s">
        <v>301</v>
      </c>
      <c r="E249" s="215" t="s">
        <v>1</v>
      </c>
      <c r="F249" s="216" t="s">
        <v>4746</v>
      </c>
      <c r="G249" s="214"/>
      <c r="H249" s="217">
        <v>2926</v>
      </c>
      <c r="I249" s="218"/>
      <c r="J249" s="214"/>
      <c r="K249" s="214"/>
      <c r="L249" s="219"/>
      <c r="M249" s="220"/>
      <c r="N249" s="221"/>
      <c r="O249" s="221"/>
      <c r="P249" s="221"/>
      <c r="Q249" s="221"/>
      <c r="R249" s="221"/>
      <c r="S249" s="221"/>
      <c r="T249" s="222"/>
      <c r="AT249" s="223" t="s">
        <v>301</v>
      </c>
      <c r="AU249" s="223" t="s">
        <v>120</v>
      </c>
      <c r="AV249" s="14" t="s">
        <v>120</v>
      </c>
      <c r="AW249" s="14" t="s">
        <v>32</v>
      </c>
      <c r="AX249" s="14" t="s">
        <v>77</v>
      </c>
      <c r="AY249" s="223" t="s">
        <v>292</v>
      </c>
    </row>
    <row r="250" spans="1:65" s="15" customFormat="1" ht="11.25">
      <c r="B250" s="224"/>
      <c r="C250" s="225"/>
      <c r="D250" s="204" t="s">
        <v>301</v>
      </c>
      <c r="E250" s="226" t="s">
        <v>1</v>
      </c>
      <c r="F250" s="227" t="s">
        <v>304</v>
      </c>
      <c r="G250" s="225"/>
      <c r="H250" s="228">
        <v>3026</v>
      </c>
      <c r="I250" s="229"/>
      <c r="J250" s="225"/>
      <c r="K250" s="225"/>
      <c r="L250" s="230"/>
      <c r="M250" s="231"/>
      <c r="N250" s="232"/>
      <c r="O250" s="232"/>
      <c r="P250" s="232"/>
      <c r="Q250" s="232"/>
      <c r="R250" s="232"/>
      <c r="S250" s="232"/>
      <c r="T250" s="233"/>
      <c r="AT250" s="234" t="s">
        <v>301</v>
      </c>
      <c r="AU250" s="234" t="s">
        <v>120</v>
      </c>
      <c r="AV250" s="15" t="s">
        <v>299</v>
      </c>
      <c r="AW250" s="15" t="s">
        <v>32</v>
      </c>
      <c r="AX250" s="15" t="s">
        <v>85</v>
      </c>
      <c r="AY250" s="234" t="s">
        <v>292</v>
      </c>
    </row>
    <row r="251" spans="1:65" s="2" customFormat="1" ht="33" customHeight="1">
      <c r="A251" s="35"/>
      <c r="B251" s="36"/>
      <c r="C251" s="189" t="s">
        <v>1204</v>
      </c>
      <c r="D251" s="189" t="s">
        <v>294</v>
      </c>
      <c r="E251" s="190" t="s">
        <v>4747</v>
      </c>
      <c r="F251" s="191" t="s">
        <v>4748</v>
      </c>
      <c r="G251" s="192" t="s">
        <v>407</v>
      </c>
      <c r="H251" s="193">
        <v>18511</v>
      </c>
      <c r="I251" s="194"/>
      <c r="J251" s="195">
        <f>ROUND(I251*H251,2)</f>
        <v>0</v>
      </c>
      <c r="K251" s="191" t="s">
        <v>298</v>
      </c>
      <c r="L251" s="40"/>
      <c r="M251" s="196" t="s">
        <v>1</v>
      </c>
      <c r="N251" s="197" t="s">
        <v>43</v>
      </c>
      <c r="O251" s="72"/>
      <c r="P251" s="198">
        <f>O251*H251</f>
        <v>0</v>
      </c>
      <c r="Q251" s="198">
        <v>1.1E-4</v>
      </c>
      <c r="R251" s="198">
        <f>Q251*H251</f>
        <v>2.0362100000000001</v>
      </c>
      <c r="S251" s="198">
        <v>0</v>
      </c>
      <c r="T251" s="199">
        <f>S251*H251</f>
        <v>0</v>
      </c>
      <c r="U251" s="35"/>
      <c r="V251" s="35"/>
      <c r="W251" s="35"/>
      <c r="X251" s="35"/>
      <c r="Y251" s="35"/>
      <c r="Z251" s="35"/>
      <c r="AA251" s="35"/>
      <c r="AB251" s="35"/>
      <c r="AC251" s="35"/>
      <c r="AD251" s="35"/>
      <c r="AE251" s="35"/>
      <c r="AR251" s="200" t="s">
        <v>438</v>
      </c>
      <c r="AT251" s="200" t="s">
        <v>294</v>
      </c>
      <c r="AU251" s="200" t="s">
        <v>120</v>
      </c>
      <c r="AY251" s="18" t="s">
        <v>292</v>
      </c>
      <c r="BE251" s="201">
        <f>IF(N251="základní",J251,0)</f>
        <v>0</v>
      </c>
      <c r="BF251" s="201">
        <f>IF(N251="snížená",J251,0)</f>
        <v>0</v>
      </c>
      <c r="BG251" s="201">
        <f>IF(N251="zákl. přenesená",J251,0)</f>
        <v>0</v>
      </c>
      <c r="BH251" s="201">
        <f>IF(N251="sníž. přenesená",J251,0)</f>
        <v>0</v>
      </c>
      <c r="BI251" s="201">
        <f>IF(N251="nulová",J251,0)</f>
        <v>0</v>
      </c>
      <c r="BJ251" s="18" t="s">
        <v>120</v>
      </c>
      <c r="BK251" s="201">
        <f>ROUND(I251*H251,2)</f>
        <v>0</v>
      </c>
      <c r="BL251" s="18" t="s">
        <v>438</v>
      </c>
      <c r="BM251" s="200" t="s">
        <v>1806</v>
      </c>
    </row>
    <row r="252" spans="1:65" s="14" customFormat="1" ht="11.25">
      <c r="B252" s="213"/>
      <c r="C252" s="214"/>
      <c r="D252" s="204" t="s">
        <v>301</v>
      </c>
      <c r="E252" s="215" t="s">
        <v>1</v>
      </c>
      <c r="F252" s="216" t="s">
        <v>2901</v>
      </c>
      <c r="G252" s="214"/>
      <c r="H252" s="217">
        <v>300</v>
      </c>
      <c r="I252" s="218"/>
      <c r="J252" s="214"/>
      <c r="K252" s="214"/>
      <c r="L252" s="219"/>
      <c r="M252" s="220"/>
      <c r="N252" s="221"/>
      <c r="O252" s="221"/>
      <c r="P252" s="221"/>
      <c r="Q252" s="221"/>
      <c r="R252" s="221"/>
      <c r="S252" s="221"/>
      <c r="T252" s="222"/>
      <c r="AT252" s="223" t="s">
        <v>301</v>
      </c>
      <c r="AU252" s="223" t="s">
        <v>120</v>
      </c>
      <c r="AV252" s="14" t="s">
        <v>120</v>
      </c>
      <c r="AW252" s="14" t="s">
        <v>32</v>
      </c>
      <c r="AX252" s="14" t="s">
        <v>77</v>
      </c>
      <c r="AY252" s="223" t="s">
        <v>292</v>
      </c>
    </row>
    <row r="253" spans="1:65" s="14" customFormat="1" ht="33.75">
      <c r="B253" s="213"/>
      <c r="C253" s="214"/>
      <c r="D253" s="204" t="s">
        <v>301</v>
      </c>
      <c r="E253" s="215" t="s">
        <v>1</v>
      </c>
      <c r="F253" s="216" t="s">
        <v>4749</v>
      </c>
      <c r="G253" s="214"/>
      <c r="H253" s="217">
        <v>18211</v>
      </c>
      <c r="I253" s="218"/>
      <c r="J253" s="214"/>
      <c r="K253" s="214"/>
      <c r="L253" s="219"/>
      <c r="M253" s="220"/>
      <c r="N253" s="221"/>
      <c r="O253" s="221"/>
      <c r="P253" s="221"/>
      <c r="Q253" s="221"/>
      <c r="R253" s="221"/>
      <c r="S253" s="221"/>
      <c r="T253" s="222"/>
      <c r="AT253" s="223" t="s">
        <v>301</v>
      </c>
      <c r="AU253" s="223" t="s">
        <v>120</v>
      </c>
      <c r="AV253" s="14" t="s">
        <v>120</v>
      </c>
      <c r="AW253" s="14" t="s">
        <v>32</v>
      </c>
      <c r="AX253" s="14" t="s">
        <v>77</v>
      </c>
      <c r="AY253" s="223" t="s">
        <v>292</v>
      </c>
    </row>
    <row r="254" spans="1:65" s="15" customFormat="1" ht="11.25">
      <c r="B254" s="224"/>
      <c r="C254" s="225"/>
      <c r="D254" s="204" t="s">
        <v>301</v>
      </c>
      <c r="E254" s="226" t="s">
        <v>1</v>
      </c>
      <c r="F254" s="227" t="s">
        <v>304</v>
      </c>
      <c r="G254" s="225"/>
      <c r="H254" s="228">
        <v>18511</v>
      </c>
      <c r="I254" s="229"/>
      <c r="J254" s="225"/>
      <c r="K254" s="225"/>
      <c r="L254" s="230"/>
      <c r="M254" s="231"/>
      <c r="N254" s="232"/>
      <c r="O254" s="232"/>
      <c r="P254" s="232"/>
      <c r="Q254" s="232"/>
      <c r="R254" s="232"/>
      <c r="S254" s="232"/>
      <c r="T254" s="233"/>
      <c r="AT254" s="234" t="s">
        <v>301</v>
      </c>
      <c r="AU254" s="234" t="s">
        <v>120</v>
      </c>
      <c r="AV254" s="15" t="s">
        <v>299</v>
      </c>
      <c r="AW254" s="15" t="s">
        <v>32</v>
      </c>
      <c r="AX254" s="15" t="s">
        <v>85</v>
      </c>
      <c r="AY254" s="234" t="s">
        <v>292</v>
      </c>
    </row>
    <row r="255" spans="1:65" s="2" customFormat="1" ht="16.5" customHeight="1">
      <c r="A255" s="35"/>
      <c r="B255" s="36"/>
      <c r="C255" s="189" t="s">
        <v>1235</v>
      </c>
      <c r="D255" s="189" t="s">
        <v>294</v>
      </c>
      <c r="E255" s="190" t="s">
        <v>4750</v>
      </c>
      <c r="F255" s="191" t="s">
        <v>4751</v>
      </c>
      <c r="G255" s="192" t="s">
        <v>297</v>
      </c>
      <c r="H255" s="193">
        <v>3100</v>
      </c>
      <c r="I255" s="194"/>
      <c r="J255" s="195">
        <f t="shared" ref="J255:J271" si="40">ROUND(I255*H255,2)</f>
        <v>0</v>
      </c>
      <c r="K255" s="191" t="s">
        <v>298</v>
      </c>
      <c r="L255" s="40"/>
      <c r="M255" s="196" t="s">
        <v>1</v>
      </c>
      <c r="N255" s="197" t="s">
        <v>43</v>
      </c>
      <c r="O255" s="72"/>
      <c r="P255" s="198">
        <f t="shared" ref="P255:P271" si="41">O255*H255</f>
        <v>0</v>
      </c>
      <c r="Q255" s="198">
        <v>2.5000000000000001E-4</v>
      </c>
      <c r="R255" s="198">
        <f t="shared" ref="R255:R271" si="42">Q255*H255</f>
        <v>0.77500000000000002</v>
      </c>
      <c r="S255" s="198">
        <v>0</v>
      </c>
      <c r="T255" s="199">
        <f t="shared" ref="T255:T271" si="43">S255*H255</f>
        <v>0</v>
      </c>
      <c r="U255" s="35"/>
      <c r="V255" s="35"/>
      <c r="W255" s="35"/>
      <c r="X255" s="35"/>
      <c r="Y255" s="35"/>
      <c r="Z255" s="35"/>
      <c r="AA255" s="35"/>
      <c r="AB255" s="35"/>
      <c r="AC255" s="35"/>
      <c r="AD255" s="35"/>
      <c r="AE255" s="35"/>
      <c r="AR255" s="200" t="s">
        <v>438</v>
      </c>
      <c r="AT255" s="200" t="s">
        <v>294</v>
      </c>
      <c r="AU255" s="200" t="s">
        <v>120</v>
      </c>
      <c r="AY255" s="18" t="s">
        <v>292</v>
      </c>
      <c r="BE255" s="201">
        <f t="shared" ref="BE255:BE271" si="44">IF(N255="základní",J255,0)</f>
        <v>0</v>
      </c>
      <c r="BF255" s="201">
        <f t="shared" ref="BF255:BF271" si="45">IF(N255="snížená",J255,0)</f>
        <v>0</v>
      </c>
      <c r="BG255" s="201">
        <f t="shared" ref="BG255:BG271" si="46">IF(N255="zákl. přenesená",J255,0)</f>
        <v>0</v>
      </c>
      <c r="BH255" s="201">
        <f t="shared" ref="BH255:BH271" si="47">IF(N255="sníž. přenesená",J255,0)</f>
        <v>0</v>
      </c>
      <c r="BI255" s="201">
        <f t="shared" ref="BI255:BI271" si="48">IF(N255="nulová",J255,0)</f>
        <v>0</v>
      </c>
      <c r="BJ255" s="18" t="s">
        <v>120</v>
      </c>
      <c r="BK255" s="201">
        <f t="shared" ref="BK255:BK271" si="49">ROUND(I255*H255,2)</f>
        <v>0</v>
      </c>
      <c r="BL255" s="18" t="s">
        <v>438</v>
      </c>
      <c r="BM255" s="200" t="s">
        <v>1817</v>
      </c>
    </row>
    <row r="256" spans="1:65" s="2" customFormat="1" ht="24.2" customHeight="1">
      <c r="A256" s="35"/>
      <c r="B256" s="36"/>
      <c r="C256" s="189" t="s">
        <v>1240</v>
      </c>
      <c r="D256" s="189" t="s">
        <v>294</v>
      </c>
      <c r="E256" s="190" t="s">
        <v>4752</v>
      </c>
      <c r="F256" s="191" t="s">
        <v>4753</v>
      </c>
      <c r="G256" s="192" t="s">
        <v>407</v>
      </c>
      <c r="H256" s="193">
        <v>2800</v>
      </c>
      <c r="I256" s="194"/>
      <c r="J256" s="195">
        <f t="shared" si="40"/>
        <v>0</v>
      </c>
      <c r="K256" s="191" t="s">
        <v>298</v>
      </c>
      <c r="L256" s="40"/>
      <c r="M256" s="196" t="s">
        <v>1</v>
      </c>
      <c r="N256" s="197" t="s">
        <v>43</v>
      </c>
      <c r="O256" s="72"/>
      <c r="P256" s="198">
        <f t="shared" si="41"/>
        <v>0</v>
      </c>
      <c r="Q256" s="198">
        <v>6.0000000000000002E-5</v>
      </c>
      <c r="R256" s="198">
        <f t="shared" si="42"/>
        <v>0.16800000000000001</v>
      </c>
      <c r="S256" s="198">
        <v>0</v>
      </c>
      <c r="T256" s="199">
        <f t="shared" si="43"/>
        <v>0</v>
      </c>
      <c r="U256" s="35"/>
      <c r="V256" s="35"/>
      <c r="W256" s="35"/>
      <c r="X256" s="35"/>
      <c r="Y256" s="35"/>
      <c r="Z256" s="35"/>
      <c r="AA256" s="35"/>
      <c r="AB256" s="35"/>
      <c r="AC256" s="35"/>
      <c r="AD256" s="35"/>
      <c r="AE256" s="35"/>
      <c r="AR256" s="200" t="s">
        <v>438</v>
      </c>
      <c r="AT256" s="200" t="s">
        <v>294</v>
      </c>
      <c r="AU256" s="200" t="s">
        <v>120</v>
      </c>
      <c r="AY256" s="18" t="s">
        <v>292</v>
      </c>
      <c r="BE256" s="201">
        <f t="shared" si="44"/>
        <v>0</v>
      </c>
      <c r="BF256" s="201">
        <f t="shared" si="45"/>
        <v>0</v>
      </c>
      <c r="BG256" s="201">
        <f t="shared" si="46"/>
        <v>0</v>
      </c>
      <c r="BH256" s="201">
        <f t="shared" si="47"/>
        <v>0</v>
      </c>
      <c r="BI256" s="201">
        <f t="shared" si="48"/>
        <v>0</v>
      </c>
      <c r="BJ256" s="18" t="s">
        <v>120</v>
      </c>
      <c r="BK256" s="201">
        <f t="shared" si="49"/>
        <v>0</v>
      </c>
      <c r="BL256" s="18" t="s">
        <v>438</v>
      </c>
      <c r="BM256" s="200" t="s">
        <v>1828</v>
      </c>
    </row>
    <row r="257" spans="1:65" s="2" customFormat="1" ht="24.2" customHeight="1">
      <c r="A257" s="35"/>
      <c r="B257" s="36"/>
      <c r="C257" s="189" t="s">
        <v>1245</v>
      </c>
      <c r="D257" s="189" t="s">
        <v>294</v>
      </c>
      <c r="E257" s="190" t="s">
        <v>4754</v>
      </c>
      <c r="F257" s="191" t="s">
        <v>4755</v>
      </c>
      <c r="G257" s="192" t="s">
        <v>407</v>
      </c>
      <c r="H257" s="193">
        <v>3200</v>
      </c>
      <c r="I257" s="194"/>
      <c r="J257" s="195">
        <f t="shared" si="40"/>
        <v>0</v>
      </c>
      <c r="K257" s="191" t="s">
        <v>298</v>
      </c>
      <c r="L257" s="40"/>
      <c r="M257" s="196" t="s">
        <v>1</v>
      </c>
      <c r="N257" s="197" t="s">
        <v>43</v>
      </c>
      <c r="O257" s="72"/>
      <c r="P257" s="198">
        <f t="shared" si="41"/>
        <v>0</v>
      </c>
      <c r="Q257" s="198">
        <v>1E-4</v>
      </c>
      <c r="R257" s="198">
        <f t="shared" si="42"/>
        <v>0.32</v>
      </c>
      <c r="S257" s="198">
        <v>0</v>
      </c>
      <c r="T257" s="199">
        <f t="shared" si="43"/>
        <v>0</v>
      </c>
      <c r="U257" s="35"/>
      <c r="V257" s="35"/>
      <c r="W257" s="35"/>
      <c r="X257" s="35"/>
      <c r="Y257" s="35"/>
      <c r="Z257" s="35"/>
      <c r="AA257" s="35"/>
      <c r="AB257" s="35"/>
      <c r="AC257" s="35"/>
      <c r="AD257" s="35"/>
      <c r="AE257" s="35"/>
      <c r="AR257" s="200" t="s">
        <v>438</v>
      </c>
      <c r="AT257" s="200" t="s">
        <v>294</v>
      </c>
      <c r="AU257" s="200" t="s">
        <v>120</v>
      </c>
      <c r="AY257" s="18" t="s">
        <v>292</v>
      </c>
      <c r="BE257" s="201">
        <f t="shared" si="44"/>
        <v>0</v>
      </c>
      <c r="BF257" s="201">
        <f t="shared" si="45"/>
        <v>0</v>
      </c>
      <c r="BG257" s="201">
        <f t="shared" si="46"/>
        <v>0</v>
      </c>
      <c r="BH257" s="201">
        <f t="shared" si="47"/>
        <v>0</v>
      </c>
      <c r="BI257" s="201">
        <f t="shared" si="48"/>
        <v>0</v>
      </c>
      <c r="BJ257" s="18" t="s">
        <v>120</v>
      </c>
      <c r="BK257" s="201">
        <f t="shared" si="49"/>
        <v>0</v>
      </c>
      <c r="BL257" s="18" t="s">
        <v>438</v>
      </c>
      <c r="BM257" s="200" t="s">
        <v>1838</v>
      </c>
    </row>
    <row r="258" spans="1:65" s="2" customFormat="1" ht="21.75" customHeight="1">
      <c r="A258" s="35"/>
      <c r="B258" s="36"/>
      <c r="C258" s="189" t="s">
        <v>1250</v>
      </c>
      <c r="D258" s="189" t="s">
        <v>294</v>
      </c>
      <c r="E258" s="190" t="s">
        <v>4756</v>
      </c>
      <c r="F258" s="191" t="s">
        <v>4757</v>
      </c>
      <c r="G258" s="192" t="s">
        <v>407</v>
      </c>
      <c r="H258" s="193">
        <v>650</v>
      </c>
      <c r="I258" s="194"/>
      <c r="J258" s="195">
        <f t="shared" si="40"/>
        <v>0</v>
      </c>
      <c r="K258" s="191" t="s">
        <v>298</v>
      </c>
      <c r="L258" s="40"/>
      <c r="M258" s="196" t="s">
        <v>1</v>
      </c>
      <c r="N258" s="197" t="s">
        <v>43</v>
      </c>
      <c r="O258" s="72"/>
      <c r="P258" s="198">
        <f t="shared" si="41"/>
        <v>0</v>
      </c>
      <c r="Q258" s="198">
        <v>6.0000000000000002E-5</v>
      </c>
      <c r="R258" s="198">
        <f t="shared" si="42"/>
        <v>3.9E-2</v>
      </c>
      <c r="S258" s="198">
        <v>0</v>
      </c>
      <c r="T258" s="199">
        <f t="shared" si="43"/>
        <v>0</v>
      </c>
      <c r="U258" s="35"/>
      <c r="V258" s="35"/>
      <c r="W258" s="35"/>
      <c r="X258" s="35"/>
      <c r="Y258" s="35"/>
      <c r="Z258" s="35"/>
      <c r="AA258" s="35"/>
      <c r="AB258" s="35"/>
      <c r="AC258" s="35"/>
      <c r="AD258" s="35"/>
      <c r="AE258" s="35"/>
      <c r="AR258" s="200" t="s">
        <v>438</v>
      </c>
      <c r="AT258" s="200" t="s">
        <v>294</v>
      </c>
      <c r="AU258" s="200" t="s">
        <v>120</v>
      </c>
      <c r="AY258" s="18" t="s">
        <v>292</v>
      </c>
      <c r="BE258" s="201">
        <f t="shared" si="44"/>
        <v>0</v>
      </c>
      <c r="BF258" s="201">
        <f t="shared" si="45"/>
        <v>0</v>
      </c>
      <c r="BG258" s="201">
        <f t="shared" si="46"/>
        <v>0</v>
      </c>
      <c r="BH258" s="201">
        <f t="shared" si="47"/>
        <v>0</v>
      </c>
      <c r="BI258" s="201">
        <f t="shared" si="48"/>
        <v>0</v>
      </c>
      <c r="BJ258" s="18" t="s">
        <v>120</v>
      </c>
      <c r="BK258" s="201">
        <f t="shared" si="49"/>
        <v>0</v>
      </c>
      <c r="BL258" s="18" t="s">
        <v>438</v>
      </c>
      <c r="BM258" s="200" t="s">
        <v>1848</v>
      </c>
    </row>
    <row r="259" spans="1:65" s="2" customFormat="1" ht="24.2" customHeight="1">
      <c r="A259" s="35"/>
      <c r="B259" s="36"/>
      <c r="C259" s="189" t="s">
        <v>1261</v>
      </c>
      <c r="D259" s="189" t="s">
        <v>294</v>
      </c>
      <c r="E259" s="190" t="s">
        <v>4758</v>
      </c>
      <c r="F259" s="191" t="s">
        <v>4759</v>
      </c>
      <c r="G259" s="192" t="s">
        <v>581</v>
      </c>
      <c r="H259" s="193">
        <v>2</v>
      </c>
      <c r="I259" s="194"/>
      <c r="J259" s="195">
        <f t="shared" si="40"/>
        <v>0</v>
      </c>
      <c r="K259" s="191" t="s">
        <v>298</v>
      </c>
      <c r="L259" s="40"/>
      <c r="M259" s="196" t="s">
        <v>1</v>
      </c>
      <c r="N259" s="197" t="s">
        <v>43</v>
      </c>
      <c r="O259" s="72"/>
      <c r="P259" s="198">
        <f t="shared" si="41"/>
        <v>0</v>
      </c>
      <c r="Q259" s="198">
        <v>4.1999999999999997E-3</v>
      </c>
      <c r="R259" s="198">
        <f t="shared" si="42"/>
        <v>8.3999999999999995E-3</v>
      </c>
      <c r="S259" s="198">
        <v>0</v>
      </c>
      <c r="T259" s="199">
        <f t="shared" si="43"/>
        <v>0</v>
      </c>
      <c r="U259" s="35"/>
      <c r="V259" s="35"/>
      <c r="W259" s="35"/>
      <c r="X259" s="35"/>
      <c r="Y259" s="35"/>
      <c r="Z259" s="35"/>
      <c r="AA259" s="35"/>
      <c r="AB259" s="35"/>
      <c r="AC259" s="35"/>
      <c r="AD259" s="35"/>
      <c r="AE259" s="35"/>
      <c r="AR259" s="200" t="s">
        <v>438</v>
      </c>
      <c r="AT259" s="200" t="s">
        <v>294</v>
      </c>
      <c r="AU259" s="200" t="s">
        <v>120</v>
      </c>
      <c r="AY259" s="18" t="s">
        <v>292</v>
      </c>
      <c r="BE259" s="201">
        <f t="shared" si="44"/>
        <v>0</v>
      </c>
      <c r="BF259" s="201">
        <f t="shared" si="45"/>
        <v>0</v>
      </c>
      <c r="BG259" s="201">
        <f t="shared" si="46"/>
        <v>0</v>
      </c>
      <c r="BH259" s="201">
        <f t="shared" si="47"/>
        <v>0</v>
      </c>
      <c r="BI259" s="201">
        <f t="shared" si="48"/>
        <v>0</v>
      </c>
      <c r="BJ259" s="18" t="s">
        <v>120</v>
      </c>
      <c r="BK259" s="201">
        <f t="shared" si="49"/>
        <v>0</v>
      </c>
      <c r="BL259" s="18" t="s">
        <v>438</v>
      </c>
      <c r="BM259" s="200" t="s">
        <v>1858</v>
      </c>
    </row>
    <row r="260" spans="1:65" s="2" customFormat="1" ht="24.2" customHeight="1">
      <c r="A260" s="35"/>
      <c r="B260" s="36"/>
      <c r="C260" s="189" t="s">
        <v>1266</v>
      </c>
      <c r="D260" s="189" t="s">
        <v>294</v>
      </c>
      <c r="E260" s="190" t="s">
        <v>4760</v>
      </c>
      <c r="F260" s="191" t="s">
        <v>4761</v>
      </c>
      <c r="G260" s="192" t="s">
        <v>581</v>
      </c>
      <c r="H260" s="193">
        <v>3</v>
      </c>
      <c r="I260" s="194"/>
      <c r="J260" s="195">
        <f t="shared" si="40"/>
        <v>0</v>
      </c>
      <c r="K260" s="191" t="s">
        <v>298</v>
      </c>
      <c r="L260" s="40"/>
      <c r="M260" s="196" t="s">
        <v>1</v>
      </c>
      <c r="N260" s="197" t="s">
        <v>43</v>
      </c>
      <c r="O260" s="72"/>
      <c r="P260" s="198">
        <f t="shared" si="41"/>
        <v>0</v>
      </c>
      <c r="Q260" s="198">
        <v>4.7999999999999996E-3</v>
      </c>
      <c r="R260" s="198">
        <f t="shared" si="42"/>
        <v>1.44E-2</v>
      </c>
      <c r="S260" s="198">
        <v>0</v>
      </c>
      <c r="T260" s="199">
        <f t="shared" si="43"/>
        <v>0</v>
      </c>
      <c r="U260" s="35"/>
      <c r="V260" s="35"/>
      <c r="W260" s="35"/>
      <c r="X260" s="35"/>
      <c r="Y260" s="35"/>
      <c r="Z260" s="35"/>
      <c r="AA260" s="35"/>
      <c r="AB260" s="35"/>
      <c r="AC260" s="35"/>
      <c r="AD260" s="35"/>
      <c r="AE260" s="35"/>
      <c r="AR260" s="200" t="s">
        <v>438</v>
      </c>
      <c r="AT260" s="200" t="s">
        <v>294</v>
      </c>
      <c r="AU260" s="200" t="s">
        <v>120</v>
      </c>
      <c r="AY260" s="18" t="s">
        <v>292</v>
      </c>
      <c r="BE260" s="201">
        <f t="shared" si="44"/>
        <v>0</v>
      </c>
      <c r="BF260" s="201">
        <f t="shared" si="45"/>
        <v>0</v>
      </c>
      <c r="BG260" s="201">
        <f t="shared" si="46"/>
        <v>0</v>
      </c>
      <c r="BH260" s="201">
        <f t="shared" si="47"/>
        <v>0</v>
      </c>
      <c r="BI260" s="201">
        <f t="shared" si="48"/>
        <v>0</v>
      </c>
      <c r="BJ260" s="18" t="s">
        <v>120</v>
      </c>
      <c r="BK260" s="201">
        <f t="shared" si="49"/>
        <v>0</v>
      </c>
      <c r="BL260" s="18" t="s">
        <v>438</v>
      </c>
      <c r="BM260" s="200" t="s">
        <v>1874</v>
      </c>
    </row>
    <row r="261" spans="1:65" s="2" customFormat="1" ht="24.2" customHeight="1">
      <c r="A261" s="35"/>
      <c r="B261" s="36"/>
      <c r="C261" s="189" t="s">
        <v>1270</v>
      </c>
      <c r="D261" s="189" t="s">
        <v>294</v>
      </c>
      <c r="E261" s="190" t="s">
        <v>4762</v>
      </c>
      <c r="F261" s="191" t="s">
        <v>4763</v>
      </c>
      <c r="G261" s="192" t="s">
        <v>581</v>
      </c>
      <c r="H261" s="193">
        <v>4</v>
      </c>
      <c r="I261" s="194"/>
      <c r="J261" s="195">
        <f t="shared" si="40"/>
        <v>0</v>
      </c>
      <c r="K261" s="191" t="s">
        <v>298</v>
      </c>
      <c r="L261" s="40"/>
      <c r="M261" s="196" t="s">
        <v>1</v>
      </c>
      <c r="N261" s="197" t="s">
        <v>43</v>
      </c>
      <c r="O261" s="72"/>
      <c r="P261" s="198">
        <f t="shared" si="41"/>
        <v>0</v>
      </c>
      <c r="Q261" s="198">
        <v>4.8999999999999998E-3</v>
      </c>
      <c r="R261" s="198">
        <f t="shared" si="42"/>
        <v>1.9599999999999999E-2</v>
      </c>
      <c r="S261" s="198">
        <v>0</v>
      </c>
      <c r="T261" s="199">
        <f t="shared" si="43"/>
        <v>0</v>
      </c>
      <c r="U261" s="35"/>
      <c r="V261" s="35"/>
      <c r="W261" s="35"/>
      <c r="X261" s="35"/>
      <c r="Y261" s="35"/>
      <c r="Z261" s="35"/>
      <c r="AA261" s="35"/>
      <c r="AB261" s="35"/>
      <c r="AC261" s="35"/>
      <c r="AD261" s="35"/>
      <c r="AE261" s="35"/>
      <c r="AR261" s="200" t="s">
        <v>438</v>
      </c>
      <c r="AT261" s="200" t="s">
        <v>294</v>
      </c>
      <c r="AU261" s="200" t="s">
        <v>120</v>
      </c>
      <c r="AY261" s="18" t="s">
        <v>292</v>
      </c>
      <c r="BE261" s="201">
        <f t="shared" si="44"/>
        <v>0</v>
      </c>
      <c r="BF261" s="201">
        <f t="shared" si="45"/>
        <v>0</v>
      </c>
      <c r="BG261" s="201">
        <f t="shared" si="46"/>
        <v>0</v>
      </c>
      <c r="BH261" s="201">
        <f t="shared" si="47"/>
        <v>0</v>
      </c>
      <c r="BI261" s="201">
        <f t="shared" si="48"/>
        <v>0</v>
      </c>
      <c r="BJ261" s="18" t="s">
        <v>120</v>
      </c>
      <c r="BK261" s="201">
        <f t="shared" si="49"/>
        <v>0</v>
      </c>
      <c r="BL261" s="18" t="s">
        <v>438</v>
      </c>
      <c r="BM261" s="200" t="s">
        <v>1895</v>
      </c>
    </row>
    <row r="262" spans="1:65" s="2" customFormat="1" ht="24.2" customHeight="1">
      <c r="A262" s="35"/>
      <c r="B262" s="36"/>
      <c r="C262" s="189" t="s">
        <v>1275</v>
      </c>
      <c r="D262" s="189" t="s">
        <v>294</v>
      </c>
      <c r="E262" s="190" t="s">
        <v>4764</v>
      </c>
      <c r="F262" s="191" t="s">
        <v>4765</v>
      </c>
      <c r="G262" s="192" t="s">
        <v>581</v>
      </c>
      <c r="H262" s="193">
        <v>3</v>
      </c>
      <c r="I262" s="194"/>
      <c r="J262" s="195">
        <f t="shared" si="40"/>
        <v>0</v>
      </c>
      <c r="K262" s="191" t="s">
        <v>298</v>
      </c>
      <c r="L262" s="40"/>
      <c r="M262" s="196" t="s">
        <v>1</v>
      </c>
      <c r="N262" s="197" t="s">
        <v>43</v>
      </c>
      <c r="O262" s="72"/>
      <c r="P262" s="198">
        <f t="shared" si="41"/>
        <v>0</v>
      </c>
      <c r="Q262" s="198">
        <v>5.4799999999999996E-3</v>
      </c>
      <c r="R262" s="198">
        <f t="shared" si="42"/>
        <v>1.644E-2</v>
      </c>
      <c r="S262" s="198">
        <v>0</v>
      </c>
      <c r="T262" s="199">
        <f t="shared" si="43"/>
        <v>0</v>
      </c>
      <c r="U262" s="35"/>
      <c r="V262" s="35"/>
      <c r="W262" s="35"/>
      <c r="X262" s="35"/>
      <c r="Y262" s="35"/>
      <c r="Z262" s="35"/>
      <c r="AA262" s="35"/>
      <c r="AB262" s="35"/>
      <c r="AC262" s="35"/>
      <c r="AD262" s="35"/>
      <c r="AE262" s="35"/>
      <c r="AR262" s="200" t="s">
        <v>438</v>
      </c>
      <c r="AT262" s="200" t="s">
        <v>294</v>
      </c>
      <c r="AU262" s="200" t="s">
        <v>120</v>
      </c>
      <c r="AY262" s="18" t="s">
        <v>292</v>
      </c>
      <c r="BE262" s="201">
        <f t="shared" si="44"/>
        <v>0</v>
      </c>
      <c r="BF262" s="201">
        <f t="shared" si="45"/>
        <v>0</v>
      </c>
      <c r="BG262" s="201">
        <f t="shared" si="46"/>
        <v>0</v>
      </c>
      <c r="BH262" s="201">
        <f t="shared" si="47"/>
        <v>0</v>
      </c>
      <c r="BI262" s="201">
        <f t="shared" si="48"/>
        <v>0</v>
      </c>
      <c r="BJ262" s="18" t="s">
        <v>120</v>
      </c>
      <c r="BK262" s="201">
        <f t="shared" si="49"/>
        <v>0</v>
      </c>
      <c r="BL262" s="18" t="s">
        <v>438</v>
      </c>
      <c r="BM262" s="200" t="s">
        <v>1902</v>
      </c>
    </row>
    <row r="263" spans="1:65" s="2" customFormat="1" ht="24.2" customHeight="1">
      <c r="A263" s="35"/>
      <c r="B263" s="36"/>
      <c r="C263" s="189" t="s">
        <v>1295</v>
      </c>
      <c r="D263" s="189" t="s">
        <v>294</v>
      </c>
      <c r="E263" s="190" t="s">
        <v>4766</v>
      </c>
      <c r="F263" s="191" t="s">
        <v>4767</v>
      </c>
      <c r="G263" s="192" t="s">
        <v>581</v>
      </c>
      <c r="H263" s="193">
        <v>2</v>
      </c>
      <c r="I263" s="194"/>
      <c r="J263" s="195">
        <f t="shared" si="40"/>
        <v>0</v>
      </c>
      <c r="K263" s="191" t="s">
        <v>298</v>
      </c>
      <c r="L263" s="40"/>
      <c r="M263" s="196" t="s">
        <v>1</v>
      </c>
      <c r="N263" s="197" t="s">
        <v>43</v>
      </c>
      <c r="O263" s="72"/>
      <c r="P263" s="198">
        <f t="shared" si="41"/>
        <v>0</v>
      </c>
      <c r="Q263" s="198">
        <v>5.6299999999999996E-3</v>
      </c>
      <c r="R263" s="198">
        <f t="shared" si="42"/>
        <v>1.1259999999999999E-2</v>
      </c>
      <c r="S263" s="198">
        <v>0</v>
      </c>
      <c r="T263" s="199">
        <f t="shared" si="43"/>
        <v>0</v>
      </c>
      <c r="U263" s="35"/>
      <c r="V263" s="35"/>
      <c r="W263" s="35"/>
      <c r="X263" s="35"/>
      <c r="Y263" s="35"/>
      <c r="Z263" s="35"/>
      <c r="AA263" s="35"/>
      <c r="AB263" s="35"/>
      <c r="AC263" s="35"/>
      <c r="AD263" s="35"/>
      <c r="AE263" s="35"/>
      <c r="AR263" s="200" t="s">
        <v>438</v>
      </c>
      <c r="AT263" s="200" t="s">
        <v>294</v>
      </c>
      <c r="AU263" s="200" t="s">
        <v>120</v>
      </c>
      <c r="AY263" s="18" t="s">
        <v>292</v>
      </c>
      <c r="BE263" s="201">
        <f t="shared" si="44"/>
        <v>0</v>
      </c>
      <c r="BF263" s="201">
        <f t="shared" si="45"/>
        <v>0</v>
      </c>
      <c r="BG263" s="201">
        <f t="shared" si="46"/>
        <v>0</v>
      </c>
      <c r="BH263" s="201">
        <f t="shared" si="47"/>
        <v>0</v>
      </c>
      <c r="BI263" s="201">
        <f t="shared" si="48"/>
        <v>0</v>
      </c>
      <c r="BJ263" s="18" t="s">
        <v>120</v>
      </c>
      <c r="BK263" s="201">
        <f t="shared" si="49"/>
        <v>0</v>
      </c>
      <c r="BL263" s="18" t="s">
        <v>438</v>
      </c>
      <c r="BM263" s="200" t="s">
        <v>1916</v>
      </c>
    </row>
    <row r="264" spans="1:65" s="2" customFormat="1" ht="24.2" customHeight="1">
      <c r="A264" s="35"/>
      <c r="B264" s="36"/>
      <c r="C264" s="189" t="s">
        <v>1300</v>
      </c>
      <c r="D264" s="189" t="s">
        <v>294</v>
      </c>
      <c r="E264" s="190" t="s">
        <v>4768</v>
      </c>
      <c r="F264" s="191" t="s">
        <v>4769</v>
      </c>
      <c r="G264" s="192" t="s">
        <v>581</v>
      </c>
      <c r="H264" s="193">
        <v>1</v>
      </c>
      <c r="I264" s="194"/>
      <c r="J264" s="195">
        <f t="shared" si="40"/>
        <v>0</v>
      </c>
      <c r="K264" s="191" t="s">
        <v>298</v>
      </c>
      <c r="L264" s="40"/>
      <c r="M264" s="196" t="s">
        <v>1</v>
      </c>
      <c r="N264" s="197" t="s">
        <v>43</v>
      </c>
      <c r="O264" s="72"/>
      <c r="P264" s="198">
        <f t="shared" si="41"/>
        <v>0</v>
      </c>
      <c r="Q264" s="198">
        <v>7.1199999999999996E-3</v>
      </c>
      <c r="R264" s="198">
        <f t="shared" si="42"/>
        <v>7.1199999999999996E-3</v>
      </c>
      <c r="S264" s="198">
        <v>0</v>
      </c>
      <c r="T264" s="199">
        <f t="shared" si="43"/>
        <v>0</v>
      </c>
      <c r="U264" s="35"/>
      <c r="V264" s="35"/>
      <c r="W264" s="35"/>
      <c r="X264" s="35"/>
      <c r="Y264" s="35"/>
      <c r="Z264" s="35"/>
      <c r="AA264" s="35"/>
      <c r="AB264" s="35"/>
      <c r="AC264" s="35"/>
      <c r="AD264" s="35"/>
      <c r="AE264" s="35"/>
      <c r="AR264" s="200" t="s">
        <v>438</v>
      </c>
      <c r="AT264" s="200" t="s">
        <v>294</v>
      </c>
      <c r="AU264" s="200" t="s">
        <v>120</v>
      </c>
      <c r="AY264" s="18" t="s">
        <v>292</v>
      </c>
      <c r="BE264" s="201">
        <f t="shared" si="44"/>
        <v>0</v>
      </c>
      <c r="BF264" s="201">
        <f t="shared" si="45"/>
        <v>0</v>
      </c>
      <c r="BG264" s="201">
        <f t="shared" si="46"/>
        <v>0</v>
      </c>
      <c r="BH264" s="201">
        <f t="shared" si="47"/>
        <v>0</v>
      </c>
      <c r="BI264" s="201">
        <f t="shared" si="48"/>
        <v>0</v>
      </c>
      <c r="BJ264" s="18" t="s">
        <v>120</v>
      </c>
      <c r="BK264" s="201">
        <f t="shared" si="49"/>
        <v>0</v>
      </c>
      <c r="BL264" s="18" t="s">
        <v>438</v>
      </c>
      <c r="BM264" s="200" t="s">
        <v>1926</v>
      </c>
    </row>
    <row r="265" spans="1:65" s="2" customFormat="1" ht="24.2" customHeight="1">
      <c r="A265" s="35"/>
      <c r="B265" s="36"/>
      <c r="C265" s="189" t="s">
        <v>1305</v>
      </c>
      <c r="D265" s="189" t="s">
        <v>294</v>
      </c>
      <c r="E265" s="190" t="s">
        <v>4770</v>
      </c>
      <c r="F265" s="191" t="s">
        <v>4771</v>
      </c>
      <c r="G265" s="192" t="s">
        <v>581</v>
      </c>
      <c r="H265" s="193">
        <v>8</v>
      </c>
      <c r="I265" s="194"/>
      <c r="J265" s="195">
        <f t="shared" si="40"/>
        <v>0</v>
      </c>
      <c r="K265" s="191" t="s">
        <v>298</v>
      </c>
      <c r="L265" s="40"/>
      <c r="M265" s="196" t="s">
        <v>1</v>
      </c>
      <c r="N265" s="197" t="s">
        <v>43</v>
      </c>
      <c r="O265" s="72"/>
      <c r="P265" s="198">
        <f t="shared" si="41"/>
        <v>0</v>
      </c>
      <c r="Q265" s="198">
        <v>7.6499999999999997E-3</v>
      </c>
      <c r="R265" s="198">
        <f t="shared" si="42"/>
        <v>6.1199999999999997E-2</v>
      </c>
      <c r="S265" s="198">
        <v>0</v>
      </c>
      <c r="T265" s="199">
        <f t="shared" si="43"/>
        <v>0</v>
      </c>
      <c r="U265" s="35"/>
      <c r="V265" s="35"/>
      <c r="W265" s="35"/>
      <c r="X265" s="35"/>
      <c r="Y265" s="35"/>
      <c r="Z265" s="35"/>
      <c r="AA265" s="35"/>
      <c r="AB265" s="35"/>
      <c r="AC265" s="35"/>
      <c r="AD265" s="35"/>
      <c r="AE265" s="35"/>
      <c r="AR265" s="200" t="s">
        <v>438</v>
      </c>
      <c r="AT265" s="200" t="s">
        <v>294</v>
      </c>
      <c r="AU265" s="200" t="s">
        <v>120</v>
      </c>
      <c r="AY265" s="18" t="s">
        <v>292</v>
      </c>
      <c r="BE265" s="201">
        <f t="shared" si="44"/>
        <v>0</v>
      </c>
      <c r="BF265" s="201">
        <f t="shared" si="45"/>
        <v>0</v>
      </c>
      <c r="BG265" s="201">
        <f t="shared" si="46"/>
        <v>0</v>
      </c>
      <c r="BH265" s="201">
        <f t="shared" si="47"/>
        <v>0</v>
      </c>
      <c r="BI265" s="201">
        <f t="shared" si="48"/>
        <v>0</v>
      </c>
      <c r="BJ265" s="18" t="s">
        <v>120</v>
      </c>
      <c r="BK265" s="201">
        <f t="shared" si="49"/>
        <v>0</v>
      </c>
      <c r="BL265" s="18" t="s">
        <v>438</v>
      </c>
      <c r="BM265" s="200" t="s">
        <v>1944</v>
      </c>
    </row>
    <row r="266" spans="1:65" s="2" customFormat="1" ht="24.2" customHeight="1">
      <c r="A266" s="35"/>
      <c r="B266" s="36"/>
      <c r="C266" s="189" t="s">
        <v>1309</v>
      </c>
      <c r="D266" s="189" t="s">
        <v>294</v>
      </c>
      <c r="E266" s="190" t="s">
        <v>4772</v>
      </c>
      <c r="F266" s="191" t="s">
        <v>4773</v>
      </c>
      <c r="G266" s="192" t="s">
        <v>581</v>
      </c>
      <c r="H266" s="193">
        <v>3</v>
      </c>
      <c r="I266" s="194"/>
      <c r="J266" s="195">
        <f t="shared" si="40"/>
        <v>0</v>
      </c>
      <c r="K266" s="191" t="s">
        <v>298</v>
      </c>
      <c r="L266" s="40"/>
      <c r="M266" s="196" t="s">
        <v>1</v>
      </c>
      <c r="N266" s="197" t="s">
        <v>43</v>
      </c>
      <c r="O266" s="72"/>
      <c r="P266" s="198">
        <f t="shared" si="41"/>
        <v>0</v>
      </c>
      <c r="Q266" s="198">
        <v>1.32E-2</v>
      </c>
      <c r="R266" s="198">
        <f t="shared" si="42"/>
        <v>3.9599999999999996E-2</v>
      </c>
      <c r="S266" s="198">
        <v>0</v>
      </c>
      <c r="T266" s="199">
        <f t="shared" si="43"/>
        <v>0</v>
      </c>
      <c r="U266" s="35"/>
      <c r="V266" s="35"/>
      <c r="W266" s="35"/>
      <c r="X266" s="35"/>
      <c r="Y266" s="35"/>
      <c r="Z266" s="35"/>
      <c r="AA266" s="35"/>
      <c r="AB266" s="35"/>
      <c r="AC266" s="35"/>
      <c r="AD266" s="35"/>
      <c r="AE266" s="35"/>
      <c r="AR266" s="200" t="s">
        <v>438</v>
      </c>
      <c r="AT266" s="200" t="s">
        <v>294</v>
      </c>
      <c r="AU266" s="200" t="s">
        <v>120</v>
      </c>
      <c r="AY266" s="18" t="s">
        <v>292</v>
      </c>
      <c r="BE266" s="201">
        <f t="shared" si="44"/>
        <v>0</v>
      </c>
      <c r="BF266" s="201">
        <f t="shared" si="45"/>
        <v>0</v>
      </c>
      <c r="BG266" s="201">
        <f t="shared" si="46"/>
        <v>0</v>
      </c>
      <c r="BH266" s="201">
        <f t="shared" si="47"/>
        <v>0</v>
      </c>
      <c r="BI266" s="201">
        <f t="shared" si="48"/>
        <v>0</v>
      </c>
      <c r="BJ266" s="18" t="s">
        <v>120</v>
      </c>
      <c r="BK266" s="201">
        <f t="shared" si="49"/>
        <v>0</v>
      </c>
      <c r="BL266" s="18" t="s">
        <v>438</v>
      </c>
      <c r="BM266" s="200" t="s">
        <v>1956</v>
      </c>
    </row>
    <row r="267" spans="1:65" s="2" customFormat="1" ht="24.2" customHeight="1">
      <c r="A267" s="35"/>
      <c r="B267" s="36"/>
      <c r="C267" s="189" t="s">
        <v>1317</v>
      </c>
      <c r="D267" s="189" t="s">
        <v>294</v>
      </c>
      <c r="E267" s="190" t="s">
        <v>4774</v>
      </c>
      <c r="F267" s="191" t="s">
        <v>4775</v>
      </c>
      <c r="G267" s="192" t="s">
        <v>581</v>
      </c>
      <c r="H267" s="193">
        <v>11</v>
      </c>
      <c r="I267" s="194"/>
      <c r="J267" s="195">
        <f t="shared" si="40"/>
        <v>0</v>
      </c>
      <c r="K267" s="191" t="s">
        <v>298</v>
      </c>
      <c r="L267" s="40"/>
      <c r="M267" s="196" t="s">
        <v>1</v>
      </c>
      <c r="N267" s="197" t="s">
        <v>43</v>
      </c>
      <c r="O267" s="72"/>
      <c r="P267" s="198">
        <f t="shared" si="41"/>
        <v>0</v>
      </c>
      <c r="Q267" s="198">
        <v>1.5800000000000002E-2</v>
      </c>
      <c r="R267" s="198">
        <f t="shared" si="42"/>
        <v>0.17380000000000001</v>
      </c>
      <c r="S267" s="198">
        <v>0</v>
      </c>
      <c r="T267" s="199">
        <f t="shared" si="43"/>
        <v>0</v>
      </c>
      <c r="U267" s="35"/>
      <c r="V267" s="35"/>
      <c r="W267" s="35"/>
      <c r="X267" s="35"/>
      <c r="Y267" s="35"/>
      <c r="Z267" s="35"/>
      <c r="AA267" s="35"/>
      <c r="AB267" s="35"/>
      <c r="AC267" s="35"/>
      <c r="AD267" s="35"/>
      <c r="AE267" s="35"/>
      <c r="AR267" s="200" t="s">
        <v>438</v>
      </c>
      <c r="AT267" s="200" t="s">
        <v>294</v>
      </c>
      <c r="AU267" s="200" t="s">
        <v>120</v>
      </c>
      <c r="AY267" s="18" t="s">
        <v>292</v>
      </c>
      <c r="BE267" s="201">
        <f t="shared" si="44"/>
        <v>0</v>
      </c>
      <c r="BF267" s="201">
        <f t="shared" si="45"/>
        <v>0</v>
      </c>
      <c r="BG267" s="201">
        <f t="shared" si="46"/>
        <v>0</v>
      </c>
      <c r="BH267" s="201">
        <f t="shared" si="47"/>
        <v>0</v>
      </c>
      <c r="BI267" s="201">
        <f t="shared" si="48"/>
        <v>0</v>
      </c>
      <c r="BJ267" s="18" t="s">
        <v>120</v>
      </c>
      <c r="BK267" s="201">
        <f t="shared" si="49"/>
        <v>0</v>
      </c>
      <c r="BL267" s="18" t="s">
        <v>438</v>
      </c>
      <c r="BM267" s="200" t="s">
        <v>1969</v>
      </c>
    </row>
    <row r="268" spans="1:65" s="2" customFormat="1" ht="24.2" customHeight="1">
      <c r="A268" s="35"/>
      <c r="B268" s="36"/>
      <c r="C268" s="189" t="s">
        <v>1322</v>
      </c>
      <c r="D268" s="189" t="s">
        <v>294</v>
      </c>
      <c r="E268" s="190" t="s">
        <v>4776</v>
      </c>
      <c r="F268" s="191" t="s">
        <v>4777</v>
      </c>
      <c r="G268" s="192" t="s">
        <v>581</v>
      </c>
      <c r="H268" s="193">
        <v>2</v>
      </c>
      <c r="I268" s="194"/>
      <c r="J268" s="195">
        <f t="shared" si="40"/>
        <v>0</v>
      </c>
      <c r="K268" s="191" t="s">
        <v>298</v>
      </c>
      <c r="L268" s="40"/>
      <c r="M268" s="196" t="s">
        <v>1</v>
      </c>
      <c r="N268" s="197" t="s">
        <v>43</v>
      </c>
      <c r="O268" s="72"/>
      <c r="P268" s="198">
        <f t="shared" si="41"/>
        <v>0</v>
      </c>
      <c r="Q268" s="198">
        <v>9.1999999999999998E-3</v>
      </c>
      <c r="R268" s="198">
        <f t="shared" si="42"/>
        <v>1.84E-2</v>
      </c>
      <c r="S268" s="198">
        <v>0</v>
      </c>
      <c r="T268" s="199">
        <f t="shared" si="43"/>
        <v>0</v>
      </c>
      <c r="U268" s="35"/>
      <c r="V268" s="35"/>
      <c r="W268" s="35"/>
      <c r="X268" s="35"/>
      <c r="Y268" s="35"/>
      <c r="Z268" s="35"/>
      <c r="AA268" s="35"/>
      <c r="AB268" s="35"/>
      <c r="AC268" s="35"/>
      <c r="AD268" s="35"/>
      <c r="AE268" s="35"/>
      <c r="AR268" s="200" t="s">
        <v>438</v>
      </c>
      <c r="AT268" s="200" t="s">
        <v>294</v>
      </c>
      <c r="AU268" s="200" t="s">
        <v>120</v>
      </c>
      <c r="AY268" s="18" t="s">
        <v>292</v>
      </c>
      <c r="BE268" s="201">
        <f t="shared" si="44"/>
        <v>0</v>
      </c>
      <c r="BF268" s="201">
        <f t="shared" si="45"/>
        <v>0</v>
      </c>
      <c r="BG268" s="201">
        <f t="shared" si="46"/>
        <v>0</v>
      </c>
      <c r="BH268" s="201">
        <f t="shared" si="47"/>
        <v>0</v>
      </c>
      <c r="BI268" s="201">
        <f t="shared" si="48"/>
        <v>0</v>
      </c>
      <c r="BJ268" s="18" t="s">
        <v>120</v>
      </c>
      <c r="BK268" s="201">
        <f t="shared" si="49"/>
        <v>0</v>
      </c>
      <c r="BL268" s="18" t="s">
        <v>438</v>
      </c>
      <c r="BM268" s="200" t="s">
        <v>2110</v>
      </c>
    </row>
    <row r="269" spans="1:65" s="2" customFormat="1" ht="24.2" customHeight="1">
      <c r="A269" s="35"/>
      <c r="B269" s="36"/>
      <c r="C269" s="189" t="s">
        <v>1344</v>
      </c>
      <c r="D269" s="189" t="s">
        <v>294</v>
      </c>
      <c r="E269" s="190" t="s">
        <v>4778</v>
      </c>
      <c r="F269" s="191" t="s">
        <v>4779</v>
      </c>
      <c r="G269" s="192" t="s">
        <v>581</v>
      </c>
      <c r="H269" s="193">
        <v>7</v>
      </c>
      <c r="I269" s="194"/>
      <c r="J269" s="195">
        <f t="shared" si="40"/>
        <v>0</v>
      </c>
      <c r="K269" s="191" t="s">
        <v>298</v>
      </c>
      <c r="L269" s="40"/>
      <c r="M269" s="196" t="s">
        <v>1</v>
      </c>
      <c r="N269" s="197" t="s">
        <v>43</v>
      </c>
      <c r="O269" s="72"/>
      <c r="P269" s="198">
        <f t="shared" si="41"/>
        <v>0</v>
      </c>
      <c r="Q269" s="198">
        <v>1.0800000000000001E-2</v>
      </c>
      <c r="R269" s="198">
        <f t="shared" si="42"/>
        <v>7.5600000000000001E-2</v>
      </c>
      <c r="S269" s="198">
        <v>0</v>
      </c>
      <c r="T269" s="199">
        <f t="shared" si="43"/>
        <v>0</v>
      </c>
      <c r="U269" s="35"/>
      <c r="V269" s="35"/>
      <c r="W269" s="35"/>
      <c r="X269" s="35"/>
      <c r="Y269" s="35"/>
      <c r="Z269" s="35"/>
      <c r="AA269" s="35"/>
      <c r="AB269" s="35"/>
      <c r="AC269" s="35"/>
      <c r="AD269" s="35"/>
      <c r="AE269" s="35"/>
      <c r="AR269" s="200" t="s">
        <v>438</v>
      </c>
      <c r="AT269" s="200" t="s">
        <v>294</v>
      </c>
      <c r="AU269" s="200" t="s">
        <v>120</v>
      </c>
      <c r="AY269" s="18" t="s">
        <v>292</v>
      </c>
      <c r="BE269" s="201">
        <f t="shared" si="44"/>
        <v>0</v>
      </c>
      <c r="BF269" s="201">
        <f t="shared" si="45"/>
        <v>0</v>
      </c>
      <c r="BG269" s="201">
        <f t="shared" si="46"/>
        <v>0</v>
      </c>
      <c r="BH269" s="201">
        <f t="shared" si="47"/>
        <v>0</v>
      </c>
      <c r="BI269" s="201">
        <f t="shared" si="48"/>
        <v>0</v>
      </c>
      <c r="BJ269" s="18" t="s">
        <v>120</v>
      </c>
      <c r="BK269" s="201">
        <f t="shared" si="49"/>
        <v>0</v>
      </c>
      <c r="BL269" s="18" t="s">
        <v>438</v>
      </c>
      <c r="BM269" s="200" t="s">
        <v>2121</v>
      </c>
    </row>
    <row r="270" spans="1:65" s="2" customFormat="1" ht="24.2" customHeight="1">
      <c r="A270" s="35"/>
      <c r="B270" s="36"/>
      <c r="C270" s="189" t="s">
        <v>1349</v>
      </c>
      <c r="D270" s="189" t="s">
        <v>294</v>
      </c>
      <c r="E270" s="190" t="s">
        <v>1921</v>
      </c>
      <c r="F270" s="191" t="s">
        <v>1922</v>
      </c>
      <c r="G270" s="192" t="s">
        <v>365</v>
      </c>
      <c r="H270" s="193">
        <v>10.179</v>
      </c>
      <c r="I270" s="194"/>
      <c r="J270" s="195">
        <f t="shared" si="40"/>
        <v>0</v>
      </c>
      <c r="K270" s="191" t="s">
        <v>298</v>
      </c>
      <c r="L270" s="40"/>
      <c r="M270" s="196" t="s">
        <v>1</v>
      </c>
      <c r="N270" s="197" t="s">
        <v>43</v>
      </c>
      <c r="O270" s="72"/>
      <c r="P270" s="198">
        <f t="shared" si="41"/>
        <v>0</v>
      </c>
      <c r="Q270" s="198">
        <v>0</v>
      </c>
      <c r="R270" s="198">
        <f t="shared" si="42"/>
        <v>0</v>
      </c>
      <c r="S270" s="198">
        <v>0</v>
      </c>
      <c r="T270" s="199">
        <f t="shared" si="43"/>
        <v>0</v>
      </c>
      <c r="U270" s="35"/>
      <c r="V270" s="35"/>
      <c r="W270" s="35"/>
      <c r="X270" s="35"/>
      <c r="Y270" s="35"/>
      <c r="Z270" s="35"/>
      <c r="AA270" s="35"/>
      <c r="AB270" s="35"/>
      <c r="AC270" s="35"/>
      <c r="AD270" s="35"/>
      <c r="AE270" s="35"/>
      <c r="AR270" s="200" t="s">
        <v>438</v>
      </c>
      <c r="AT270" s="200" t="s">
        <v>294</v>
      </c>
      <c r="AU270" s="200" t="s">
        <v>120</v>
      </c>
      <c r="AY270" s="18" t="s">
        <v>292</v>
      </c>
      <c r="BE270" s="201">
        <f t="shared" si="44"/>
        <v>0</v>
      </c>
      <c r="BF270" s="201">
        <f t="shared" si="45"/>
        <v>0</v>
      </c>
      <c r="BG270" s="201">
        <f t="shared" si="46"/>
        <v>0</v>
      </c>
      <c r="BH270" s="201">
        <f t="shared" si="47"/>
        <v>0</v>
      </c>
      <c r="BI270" s="201">
        <f t="shared" si="48"/>
        <v>0</v>
      </c>
      <c r="BJ270" s="18" t="s">
        <v>120</v>
      </c>
      <c r="BK270" s="201">
        <f t="shared" si="49"/>
        <v>0</v>
      </c>
      <c r="BL270" s="18" t="s">
        <v>438</v>
      </c>
      <c r="BM270" s="200" t="s">
        <v>2131</v>
      </c>
    </row>
    <row r="271" spans="1:65" s="2" customFormat="1" ht="24.2" customHeight="1">
      <c r="A271" s="35"/>
      <c r="B271" s="36"/>
      <c r="C271" s="189" t="s">
        <v>1354</v>
      </c>
      <c r="D271" s="189" t="s">
        <v>294</v>
      </c>
      <c r="E271" s="190" t="s">
        <v>4780</v>
      </c>
      <c r="F271" s="191" t="s">
        <v>4781</v>
      </c>
      <c r="G271" s="192" t="s">
        <v>365</v>
      </c>
      <c r="H271" s="193">
        <v>10.179</v>
      </c>
      <c r="I271" s="194"/>
      <c r="J271" s="195">
        <f t="shared" si="40"/>
        <v>0</v>
      </c>
      <c r="K271" s="191" t="s">
        <v>298</v>
      </c>
      <c r="L271" s="40"/>
      <c r="M271" s="196" t="s">
        <v>1</v>
      </c>
      <c r="N271" s="197" t="s">
        <v>43</v>
      </c>
      <c r="O271" s="72"/>
      <c r="P271" s="198">
        <f t="shared" si="41"/>
        <v>0</v>
      </c>
      <c r="Q271" s="198">
        <v>0</v>
      </c>
      <c r="R271" s="198">
        <f t="shared" si="42"/>
        <v>0</v>
      </c>
      <c r="S271" s="198">
        <v>0</v>
      </c>
      <c r="T271" s="199">
        <f t="shared" si="43"/>
        <v>0</v>
      </c>
      <c r="U271" s="35"/>
      <c r="V271" s="35"/>
      <c r="W271" s="35"/>
      <c r="X271" s="35"/>
      <c r="Y271" s="35"/>
      <c r="Z271" s="35"/>
      <c r="AA271" s="35"/>
      <c r="AB271" s="35"/>
      <c r="AC271" s="35"/>
      <c r="AD271" s="35"/>
      <c r="AE271" s="35"/>
      <c r="AR271" s="200" t="s">
        <v>438</v>
      </c>
      <c r="AT271" s="200" t="s">
        <v>294</v>
      </c>
      <c r="AU271" s="200" t="s">
        <v>120</v>
      </c>
      <c r="AY271" s="18" t="s">
        <v>292</v>
      </c>
      <c r="BE271" s="201">
        <f t="shared" si="44"/>
        <v>0</v>
      </c>
      <c r="BF271" s="201">
        <f t="shared" si="45"/>
        <v>0</v>
      </c>
      <c r="BG271" s="201">
        <f t="shared" si="46"/>
        <v>0</v>
      </c>
      <c r="BH271" s="201">
        <f t="shared" si="47"/>
        <v>0</v>
      </c>
      <c r="BI271" s="201">
        <f t="shared" si="48"/>
        <v>0</v>
      </c>
      <c r="BJ271" s="18" t="s">
        <v>120</v>
      </c>
      <c r="BK271" s="201">
        <f t="shared" si="49"/>
        <v>0</v>
      </c>
      <c r="BL271" s="18" t="s">
        <v>438</v>
      </c>
      <c r="BM271" s="200" t="s">
        <v>2139</v>
      </c>
    </row>
    <row r="272" spans="1:65" s="12" customFormat="1" ht="22.9" customHeight="1">
      <c r="B272" s="173"/>
      <c r="C272" s="174"/>
      <c r="D272" s="175" t="s">
        <v>76</v>
      </c>
      <c r="E272" s="187" t="s">
        <v>2925</v>
      </c>
      <c r="F272" s="187" t="s">
        <v>2926</v>
      </c>
      <c r="G272" s="174"/>
      <c r="H272" s="174"/>
      <c r="I272" s="177"/>
      <c r="J272" s="188">
        <f>BK272</f>
        <v>0</v>
      </c>
      <c r="K272" s="174"/>
      <c r="L272" s="179"/>
      <c r="M272" s="180"/>
      <c r="N272" s="181"/>
      <c r="O272" s="181"/>
      <c r="P272" s="182">
        <f>SUM(P273:P274)</f>
        <v>0</v>
      </c>
      <c r="Q272" s="181"/>
      <c r="R272" s="182">
        <f>SUM(R273:R274)</f>
        <v>3.0399999999999997E-3</v>
      </c>
      <c r="S272" s="181"/>
      <c r="T272" s="183">
        <f>SUM(T273:T274)</f>
        <v>0</v>
      </c>
      <c r="AR272" s="184" t="s">
        <v>120</v>
      </c>
      <c r="AT272" s="185" t="s">
        <v>76</v>
      </c>
      <c r="AU272" s="185" t="s">
        <v>85</v>
      </c>
      <c r="AY272" s="184" t="s">
        <v>292</v>
      </c>
      <c r="BK272" s="186">
        <f>SUM(BK273:BK274)</f>
        <v>0</v>
      </c>
    </row>
    <row r="273" spans="1:65" s="2" customFormat="1" ht="24.2" customHeight="1">
      <c r="A273" s="35"/>
      <c r="B273" s="36"/>
      <c r="C273" s="189" t="s">
        <v>1359</v>
      </c>
      <c r="D273" s="189" t="s">
        <v>294</v>
      </c>
      <c r="E273" s="190" t="s">
        <v>4782</v>
      </c>
      <c r="F273" s="191" t="s">
        <v>4783</v>
      </c>
      <c r="G273" s="192" t="s">
        <v>297</v>
      </c>
      <c r="H273" s="193">
        <v>20</v>
      </c>
      <c r="I273" s="194"/>
      <c r="J273" s="195">
        <f>ROUND(I273*H273,2)</f>
        <v>0</v>
      </c>
      <c r="K273" s="191" t="s">
        <v>298</v>
      </c>
      <c r="L273" s="40"/>
      <c r="M273" s="196" t="s">
        <v>1</v>
      </c>
      <c r="N273" s="197" t="s">
        <v>43</v>
      </c>
      <c r="O273" s="72"/>
      <c r="P273" s="198">
        <f>O273*H273</f>
        <v>0</v>
      </c>
      <c r="Q273" s="198">
        <v>1.3999999999999999E-4</v>
      </c>
      <c r="R273" s="198">
        <f>Q273*H273</f>
        <v>2.7999999999999995E-3</v>
      </c>
      <c r="S273" s="198">
        <v>0</v>
      </c>
      <c r="T273" s="199">
        <f>S273*H273</f>
        <v>0</v>
      </c>
      <c r="U273" s="35"/>
      <c r="V273" s="35"/>
      <c r="W273" s="35"/>
      <c r="X273" s="35"/>
      <c r="Y273" s="35"/>
      <c r="Z273" s="35"/>
      <c r="AA273" s="35"/>
      <c r="AB273" s="35"/>
      <c r="AC273" s="35"/>
      <c r="AD273" s="35"/>
      <c r="AE273" s="35"/>
      <c r="AR273" s="200" t="s">
        <v>438</v>
      </c>
      <c r="AT273" s="200" t="s">
        <v>294</v>
      </c>
      <c r="AU273" s="200" t="s">
        <v>120</v>
      </c>
      <c r="AY273" s="18" t="s">
        <v>292</v>
      </c>
      <c r="BE273" s="201">
        <f>IF(N273="základní",J273,0)</f>
        <v>0</v>
      </c>
      <c r="BF273" s="201">
        <f>IF(N273="snížená",J273,0)</f>
        <v>0</v>
      </c>
      <c r="BG273" s="201">
        <f>IF(N273="zákl. přenesená",J273,0)</f>
        <v>0</v>
      </c>
      <c r="BH273" s="201">
        <f>IF(N273="sníž. přenesená",J273,0)</f>
        <v>0</v>
      </c>
      <c r="BI273" s="201">
        <f>IF(N273="nulová",J273,0)</f>
        <v>0</v>
      </c>
      <c r="BJ273" s="18" t="s">
        <v>120</v>
      </c>
      <c r="BK273" s="201">
        <f>ROUND(I273*H273,2)</f>
        <v>0</v>
      </c>
      <c r="BL273" s="18" t="s">
        <v>438</v>
      </c>
      <c r="BM273" s="200" t="s">
        <v>2152</v>
      </c>
    </row>
    <row r="274" spans="1:65" s="2" customFormat="1" ht="24.2" customHeight="1">
      <c r="A274" s="35"/>
      <c r="B274" s="36"/>
      <c r="C274" s="189" t="s">
        <v>1363</v>
      </c>
      <c r="D274" s="189" t="s">
        <v>294</v>
      </c>
      <c r="E274" s="190" t="s">
        <v>4784</v>
      </c>
      <c r="F274" s="191" t="s">
        <v>4785</v>
      </c>
      <c r="G274" s="192" t="s">
        <v>407</v>
      </c>
      <c r="H274" s="193">
        <v>6</v>
      </c>
      <c r="I274" s="194"/>
      <c r="J274" s="195">
        <f>ROUND(I274*H274,2)</f>
        <v>0</v>
      </c>
      <c r="K274" s="191" t="s">
        <v>298</v>
      </c>
      <c r="L274" s="40"/>
      <c r="M274" s="196" t="s">
        <v>1</v>
      </c>
      <c r="N274" s="197" t="s">
        <v>43</v>
      </c>
      <c r="O274" s="72"/>
      <c r="P274" s="198">
        <f>O274*H274</f>
        <v>0</v>
      </c>
      <c r="Q274" s="198">
        <v>4.0000000000000003E-5</v>
      </c>
      <c r="R274" s="198">
        <f>Q274*H274</f>
        <v>2.4000000000000003E-4</v>
      </c>
      <c r="S274" s="198">
        <v>0</v>
      </c>
      <c r="T274" s="199">
        <f>S274*H274</f>
        <v>0</v>
      </c>
      <c r="U274" s="35"/>
      <c r="V274" s="35"/>
      <c r="W274" s="35"/>
      <c r="X274" s="35"/>
      <c r="Y274" s="35"/>
      <c r="Z274" s="35"/>
      <c r="AA274" s="35"/>
      <c r="AB274" s="35"/>
      <c r="AC274" s="35"/>
      <c r="AD274" s="35"/>
      <c r="AE274" s="35"/>
      <c r="AR274" s="200" t="s">
        <v>438</v>
      </c>
      <c r="AT274" s="200" t="s">
        <v>294</v>
      </c>
      <c r="AU274" s="200" t="s">
        <v>120</v>
      </c>
      <c r="AY274" s="18" t="s">
        <v>292</v>
      </c>
      <c r="BE274" s="201">
        <f>IF(N274="základní",J274,0)</f>
        <v>0</v>
      </c>
      <c r="BF274" s="201">
        <f>IF(N274="snížená",J274,0)</f>
        <v>0</v>
      </c>
      <c r="BG274" s="201">
        <f>IF(N274="zákl. přenesená",J274,0)</f>
        <v>0</v>
      </c>
      <c r="BH274" s="201">
        <f>IF(N274="sníž. přenesená",J274,0)</f>
        <v>0</v>
      </c>
      <c r="BI274" s="201">
        <f>IF(N274="nulová",J274,0)</f>
        <v>0</v>
      </c>
      <c r="BJ274" s="18" t="s">
        <v>120</v>
      </c>
      <c r="BK274" s="201">
        <f>ROUND(I274*H274,2)</f>
        <v>0</v>
      </c>
      <c r="BL274" s="18" t="s">
        <v>438</v>
      </c>
      <c r="BM274" s="200" t="s">
        <v>2164</v>
      </c>
    </row>
    <row r="275" spans="1:65" s="12" customFormat="1" ht="25.9" customHeight="1">
      <c r="B275" s="173"/>
      <c r="C275" s="174"/>
      <c r="D275" s="175" t="s">
        <v>76</v>
      </c>
      <c r="E275" s="176" t="s">
        <v>4786</v>
      </c>
      <c r="F275" s="176" t="s">
        <v>4787</v>
      </c>
      <c r="G275" s="174"/>
      <c r="H275" s="174"/>
      <c r="I275" s="177"/>
      <c r="J275" s="178">
        <f>BK275</f>
        <v>0</v>
      </c>
      <c r="K275" s="174"/>
      <c r="L275" s="179"/>
      <c r="M275" s="180"/>
      <c r="N275" s="181"/>
      <c r="O275" s="181"/>
      <c r="P275" s="182">
        <f>SUM(P276:P278)</f>
        <v>0</v>
      </c>
      <c r="Q275" s="181"/>
      <c r="R275" s="182">
        <f>SUM(R276:R278)</f>
        <v>0</v>
      </c>
      <c r="S275" s="181"/>
      <c r="T275" s="183">
        <f>SUM(T276:T278)</f>
        <v>0</v>
      </c>
      <c r="AR275" s="184" t="s">
        <v>299</v>
      </c>
      <c r="AT275" s="185" t="s">
        <v>76</v>
      </c>
      <c r="AU275" s="185" t="s">
        <v>77</v>
      </c>
      <c r="AY275" s="184" t="s">
        <v>292</v>
      </c>
      <c r="BK275" s="186">
        <f>SUM(BK276:BK278)</f>
        <v>0</v>
      </c>
    </row>
    <row r="276" spans="1:65" s="2" customFormat="1" ht="16.5" customHeight="1">
      <c r="A276" s="35"/>
      <c r="B276" s="36"/>
      <c r="C276" s="189" t="s">
        <v>1369</v>
      </c>
      <c r="D276" s="189" t="s">
        <v>294</v>
      </c>
      <c r="E276" s="190" t="s">
        <v>4788</v>
      </c>
      <c r="F276" s="191" t="s">
        <v>4789</v>
      </c>
      <c r="G276" s="192" t="s">
        <v>337</v>
      </c>
      <c r="H276" s="193">
        <v>120</v>
      </c>
      <c r="I276" s="194"/>
      <c r="J276" s="195">
        <f>ROUND(I276*H276,2)</f>
        <v>0</v>
      </c>
      <c r="K276" s="191" t="s">
        <v>298</v>
      </c>
      <c r="L276" s="40"/>
      <c r="M276" s="196" t="s">
        <v>1</v>
      </c>
      <c r="N276" s="197" t="s">
        <v>43</v>
      </c>
      <c r="O276" s="72"/>
      <c r="P276" s="198">
        <f>O276*H276</f>
        <v>0</v>
      </c>
      <c r="Q276" s="198">
        <v>0</v>
      </c>
      <c r="R276" s="198">
        <f>Q276*H276</f>
        <v>0</v>
      </c>
      <c r="S276" s="198">
        <v>0</v>
      </c>
      <c r="T276" s="199">
        <f>S276*H276</f>
        <v>0</v>
      </c>
      <c r="U276" s="35"/>
      <c r="V276" s="35"/>
      <c r="W276" s="35"/>
      <c r="X276" s="35"/>
      <c r="Y276" s="35"/>
      <c r="Z276" s="35"/>
      <c r="AA276" s="35"/>
      <c r="AB276" s="35"/>
      <c r="AC276" s="35"/>
      <c r="AD276" s="35"/>
      <c r="AE276" s="35"/>
      <c r="AR276" s="200" t="s">
        <v>4790</v>
      </c>
      <c r="AT276" s="200" t="s">
        <v>294</v>
      </c>
      <c r="AU276" s="200" t="s">
        <v>85</v>
      </c>
      <c r="AY276" s="18" t="s">
        <v>292</v>
      </c>
      <c r="BE276" s="201">
        <f>IF(N276="základní",J276,0)</f>
        <v>0</v>
      </c>
      <c r="BF276" s="201">
        <f>IF(N276="snížená",J276,0)</f>
        <v>0</v>
      </c>
      <c r="BG276" s="201">
        <f>IF(N276="zákl. přenesená",J276,0)</f>
        <v>0</v>
      </c>
      <c r="BH276" s="201">
        <f>IF(N276="sníž. přenesená",J276,0)</f>
        <v>0</v>
      </c>
      <c r="BI276" s="201">
        <f>IF(N276="nulová",J276,0)</f>
        <v>0</v>
      </c>
      <c r="BJ276" s="18" t="s">
        <v>120</v>
      </c>
      <c r="BK276" s="201">
        <f>ROUND(I276*H276,2)</f>
        <v>0</v>
      </c>
      <c r="BL276" s="18" t="s">
        <v>4790</v>
      </c>
      <c r="BM276" s="200" t="s">
        <v>2174</v>
      </c>
    </row>
    <row r="277" spans="1:65" s="2" customFormat="1" ht="24.2" customHeight="1">
      <c r="A277" s="35"/>
      <c r="B277" s="36"/>
      <c r="C277" s="189" t="s">
        <v>1373</v>
      </c>
      <c r="D277" s="189" t="s">
        <v>294</v>
      </c>
      <c r="E277" s="190" t="s">
        <v>4791</v>
      </c>
      <c r="F277" s="191" t="s">
        <v>4792</v>
      </c>
      <c r="G277" s="192" t="s">
        <v>337</v>
      </c>
      <c r="H277" s="193">
        <v>30</v>
      </c>
      <c r="I277" s="194"/>
      <c r="J277" s="195">
        <f>ROUND(I277*H277,2)</f>
        <v>0</v>
      </c>
      <c r="K277" s="191" t="s">
        <v>298</v>
      </c>
      <c r="L277" s="40"/>
      <c r="M277" s="196" t="s">
        <v>1</v>
      </c>
      <c r="N277" s="197" t="s">
        <v>43</v>
      </c>
      <c r="O277" s="72"/>
      <c r="P277" s="198">
        <f>O277*H277</f>
        <v>0</v>
      </c>
      <c r="Q277" s="198">
        <v>0</v>
      </c>
      <c r="R277" s="198">
        <f>Q277*H277</f>
        <v>0</v>
      </c>
      <c r="S277" s="198">
        <v>0</v>
      </c>
      <c r="T277" s="199">
        <f>S277*H277</f>
        <v>0</v>
      </c>
      <c r="U277" s="35"/>
      <c r="V277" s="35"/>
      <c r="W277" s="35"/>
      <c r="X277" s="35"/>
      <c r="Y277" s="35"/>
      <c r="Z277" s="35"/>
      <c r="AA277" s="35"/>
      <c r="AB277" s="35"/>
      <c r="AC277" s="35"/>
      <c r="AD277" s="35"/>
      <c r="AE277" s="35"/>
      <c r="AR277" s="200" t="s">
        <v>4790</v>
      </c>
      <c r="AT277" s="200" t="s">
        <v>294</v>
      </c>
      <c r="AU277" s="200" t="s">
        <v>85</v>
      </c>
      <c r="AY277" s="18" t="s">
        <v>292</v>
      </c>
      <c r="BE277" s="201">
        <f>IF(N277="základní",J277,0)</f>
        <v>0</v>
      </c>
      <c r="BF277" s="201">
        <f>IF(N277="snížená",J277,0)</f>
        <v>0</v>
      </c>
      <c r="BG277" s="201">
        <f>IF(N277="zákl. přenesená",J277,0)</f>
        <v>0</v>
      </c>
      <c r="BH277" s="201">
        <f>IF(N277="sníž. přenesená",J277,0)</f>
        <v>0</v>
      </c>
      <c r="BI277" s="201">
        <f>IF(N277="nulová",J277,0)</f>
        <v>0</v>
      </c>
      <c r="BJ277" s="18" t="s">
        <v>120</v>
      </c>
      <c r="BK277" s="201">
        <f>ROUND(I277*H277,2)</f>
        <v>0</v>
      </c>
      <c r="BL277" s="18" t="s">
        <v>4790</v>
      </c>
      <c r="BM277" s="200" t="s">
        <v>2184</v>
      </c>
    </row>
    <row r="278" spans="1:65" s="2" customFormat="1" ht="21.75" customHeight="1">
      <c r="A278" s="35"/>
      <c r="B278" s="36"/>
      <c r="C278" s="189" t="s">
        <v>1378</v>
      </c>
      <c r="D278" s="189" t="s">
        <v>294</v>
      </c>
      <c r="E278" s="190" t="s">
        <v>4793</v>
      </c>
      <c r="F278" s="191" t="s">
        <v>4794</v>
      </c>
      <c r="G278" s="192" t="s">
        <v>337</v>
      </c>
      <c r="H278" s="193">
        <v>30</v>
      </c>
      <c r="I278" s="194"/>
      <c r="J278" s="195">
        <f>ROUND(I278*H278,2)</f>
        <v>0</v>
      </c>
      <c r="K278" s="191" t="s">
        <v>298</v>
      </c>
      <c r="L278" s="40"/>
      <c r="M278" s="256" t="s">
        <v>1</v>
      </c>
      <c r="N278" s="257" t="s">
        <v>43</v>
      </c>
      <c r="O278" s="258"/>
      <c r="P278" s="259">
        <f>O278*H278</f>
        <v>0</v>
      </c>
      <c r="Q278" s="259">
        <v>0</v>
      </c>
      <c r="R278" s="259">
        <f>Q278*H278</f>
        <v>0</v>
      </c>
      <c r="S278" s="259">
        <v>0</v>
      </c>
      <c r="T278" s="260">
        <f>S278*H278</f>
        <v>0</v>
      </c>
      <c r="U278" s="35"/>
      <c r="V278" s="35"/>
      <c r="W278" s="35"/>
      <c r="X278" s="35"/>
      <c r="Y278" s="35"/>
      <c r="Z278" s="35"/>
      <c r="AA278" s="35"/>
      <c r="AB278" s="35"/>
      <c r="AC278" s="35"/>
      <c r="AD278" s="35"/>
      <c r="AE278" s="35"/>
      <c r="AR278" s="200" t="s">
        <v>4790</v>
      </c>
      <c r="AT278" s="200" t="s">
        <v>294</v>
      </c>
      <c r="AU278" s="200" t="s">
        <v>85</v>
      </c>
      <c r="AY278" s="18" t="s">
        <v>292</v>
      </c>
      <c r="BE278" s="201">
        <f>IF(N278="základní",J278,0)</f>
        <v>0</v>
      </c>
      <c r="BF278" s="201">
        <f>IF(N278="snížená",J278,0)</f>
        <v>0</v>
      </c>
      <c r="BG278" s="201">
        <f>IF(N278="zákl. přenesená",J278,0)</f>
        <v>0</v>
      </c>
      <c r="BH278" s="201">
        <f>IF(N278="sníž. přenesená",J278,0)</f>
        <v>0</v>
      </c>
      <c r="BI278" s="201">
        <f>IF(N278="nulová",J278,0)</f>
        <v>0</v>
      </c>
      <c r="BJ278" s="18" t="s">
        <v>120</v>
      </c>
      <c r="BK278" s="201">
        <f>ROUND(I278*H278,2)</f>
        <v>0</v>
      </c>
      <c r="BL278" s="18" t="s">
        <v>4790</v>
      </c>
      <c r="BM278" s="200" t="s">
        <v>2196</v>
      </c>
    </row>
    <row r="279" spans="1:65" s="2" customFormat="1" ht="6.95" customHeight="1">
      <c r="A279" s="35"/>
      <c r="B279" s="55"/>
      <c r="C279" s="56"/>
      <c r="D279" s="56"/>
      <c r="E279" s="56"/>
      <c r="F279" s="56"/>
      <c r="G279" s="56"/>
      <c r="H279" s="56"/>
      <c r="I279" s="56"/>
      <c r="J279" s="56"/>
      <c r="K279" s="56"/>
      <c r="L279" s="40"/>
      <c r="M279" s="35"/>
      <c r="O279" s="35"/>
      <c r="P279" s="35"/>
      <c r="Q279" s="35"/>
      <c r="R279" s="35"/>
      <c r="S279" s="35"/>
      <c r="T279" s="35"/>
      <c r="U279" s="35"/>
      <c r="V279" s="35"/>
      <c r="W279" s="35"/>
      <c r="X279" s="35"/>
      <c r="Y279" s="35"/>
      <c r="Z279" s="35"/>
      <c r="AA279" s="35"/>
      <c r="AB279" s="35"/>
      <c r="AC279" s="35"/>
      <c r="AD279" s="35"/>
      <c r="AE279" s="35"/>
    </row>
  </sheetData>
  <sheetProtection algorithmName="SHA-512" hashValue="lkUMOSDCwITr2GpTm4yur46yKBW/eP5y16IphjZJjaqkcAztx9udrwe3Litfrbb1/LqasY1XvelRBOjoeFoHhQ==" saltValue="M+v7pYh9Sgyy7HeTa0PiFg2H0hOP6bMor2mSLnlR8+JICnkH5VSJjv48Wib5b6j0WmFhCkg7YKtd/DPX2dePzw==" spinCount="100000" sheet="1" objects="1" scenarios="1" formatColumns="0" formatRows="0" autoFilter="0"/>
  <autoFilter ref="C124:K278" xr:uid="{00000000-0009-0000-0000-000006000000}"/>
  <mergeCells count="9">
    <mergeCell ref="E87:H87"/>
    <mergeCell ref="E115:H115"/>
    <mergeCell ref="E117:H117"/>
    <mergeCell ref="L2:V2"/>
    <mergeCell ref="E7:H7"/>
    <mergeCell ref="E9:H9"/>
    <mergeCell ref="E18:H18"/>
    <mergeCell ref="E27:H27"/>
    <mergeCell ref="E85:H85"/>
  </mergeCell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pageSetUpPr fitToPage="1"/>
  </sheetPr>
  <dimension ref="A2:BM420"/>
  <sheetViews>
    <sheetView showGridLines="0" workbookViewId="0"/>
  </sheetViews>
  <sheetFormatPr defaultRowHeight="15"/>
  <cols>
    <col min="1" max="1" width="8.33203125" style="1" customWidth="1"/>
    <col min="2" max="2" width="1.1640625" style="1" customWidth="1"/>
    <col min="3" max="3" width="4.1640625" style="1" customWidth="1"/>
    <col min="4" max="4" width="4.33203125" style="1" customWidth="1"/>
    <col min="5" max="5" width="17.1640625" style="1" customWidth="1"/>
    <col min="6" max="6" width="50.83203125" style="1" customWidth="1"/>
    <col min="7" max="7" width="7.5" style="1" customWidth="1"/>
    <col min="8" max="8" width="14" style="1" customWidth="1"/>
    <col min="9" max="9" width="15.83203125" style="1" customWidth="1"/>
    <col min="10" max="11" width="22.33203125" style="1" customWidth="1"/>
    <col min="12" max="12" width="9.33203125" style="1" customWidth="1"/>
    <col min="13" max="13" width="10.83203125" style="1" hidden="1" customWidth="1"/>
    <col min="14" max="14" width="9.33203125" style="1" hidden="1"/>
    <col min="15" max="20" width="14.1640625" style="1" hidden="1" customWidth="1"/>
    <col min="21" max="21" width="16.33203125" style="1" hidden="1" customWidth="1"/>
    <col min="22" max="22" width="12.33203125" style="1" customWidth="1"/>
    <col min="23" max="23" width="16.33203125" style="1" customWidth="1"/>
    <col min="24" max="24" width="12.33203125" style="1" customWidth="1"/>
    <col min="25" max="25" width="15" style="1" customWidth="1"/>
    <col min="26" max="26" width="11" style="1" customWidth="1"/>
    <col min="27" max="27" width="15" style="1" customWidth="1"/>
    <col min="28" max="28" width="16.33203125" style="1" customWidth="1"/>
    <col min="29" max="29" width="11" style="1" customWidth="1"/>
    <col min="30" max="30" width="15" style="1" customWidth="1"/>
    <col min="31" max="31" width="16.33203125" style="1" customWidth="1"/>
    <col min="44" max="65" width="9.33203125" style="1" hidden="1"/>
  </cols>
  <sheetData>
    <row r="2" spans="1:56" s="1" customFormat="1" ht="36.950000000000003" customHeight="1">
      <c r="L2" s="321"/>
      <c r="M2" s="321"/>
      <c r="N2" s="321"/>
      <c r="O2" s="321"/>
      <c r="P2" s="321"/>
      <c r="Q2" s="321"/>
      <c r="R2" s="321"/>
      <c r="S2" s="321"/>
      <c r="T2" s="321"/>
      <c r="U2" s="321"/>
      <c r="V2" s="321"/>
      <c r="AT2" s="18" t="s">
        <v>104</v>
      </c>
      <c r="AZ2" s="109" t="s">
        <v>4795</v>
      </c>
      <c r="BA2" s="109" t="s">
        <v>4796</v>
      </c>
      <c r="BB2" s="109" t="s">
        <v>1</v>
      </c>
      <c r="BC2" s="109" t="s">
        <v>4797</v>
      </c>
      <c r="BD2" s="109" t="s">
        <v>120</v>
      </c>
    </row>
    <row r="3" spans="1:56" s="1" customFormat="1" ht="6.95" customHeight="1">
      <c r="B3" s="110"/>
      <c r="C3" s="111"/>
      <c r="D3" s="111"/>
      <c r="E3" s="111"/>
      <c r="F3" s="111"/>
      <c r="G3" s="111"/>
      <c r="H3" s="111"/>
      <c r="I3" s="111"/>
      <c r="J3" s="111"/>
      <c r="K3" s="111"/>
      <c r="L3" s="21"/>
      <c r="AT3" s="18" t="s">
        <v>85</v>
      </c>
      <c r="AZ3" s="109" t="s">
        <v>4798</v>
      </c>
      <c r="BA3" s="109" t="s">
        <v>4799</v>
      </c>
      <c r="BB3" s="109" t="s">
        <v>1</v>
      </c>
      <c r="BC3" s="109" t="s">
        <v>4800</v>
      </c>
      <c r="BD3" s="109" t="s">
        <v>120</v>
      </c>
    </row>
    <row r="4" spans="1:56" s="1" customFormat="1" ht="24.95" customHeight="1">
      <c r="B4" s="21"/>
      <c r="D4" s="112" t="s">
        <v>166</v>
      </c>
      <c r="L4" s="21"/>
      <c r="M4" s="113" t="s">
        <v>10</v>
      </c>
      <c r="AT4" s="18" t="s">
        <v>4</v>
      </c>
    </row>
    <row r="5" spans="1:56" s="1" customFormat="1" ht="6.95" customHeight="1">
      <c r="B5" s="21"/>
      <c r="L5" s="21"/>
    </row>
    <row r="6" spans="1:56" s="1" customFormat="1" ht="12" customHeight="1">
      <c r="B6" s="21"/>
      <c r="D6" s="114" t="s">
        <v>16</v>
      </c>
      <c r="L6" s="21"/>
    </row>
    <row r="7" spans="1:56" s="1" customFormat="1" ht="16.5" customHeight="1">
      <c r="B7" s="21"/>
      <c r="E7" s="322" t="str">
        <f>'Rekapitulace stavby'!K6</f>
        <v>Domov pro seniory, Nový Bydžov</v>
      </c>
      <c r="F7" s="323"/>
      <c r="G7" s="323"/>
      <c r="H7" s="323"/>
      <c r="L7" s="21"/>
    </row>
    <row r="8" spans="1:56" s="2" customFormat="1" ht="12" customHeight="1">
      <c r="A8" s="35"/>
      <c r="B8" s="40"/>
      <c r="C8" s="35"/>
      <c r="D8" s="114" t="s">
        <v>179</v>
      </c>
      <c r="E8" s="35"/>
      <c r="F8" s="35"/>
      <c r="G8" s="35"/>
      <c r="H8" s="35"/>
      <c r="I8" s="35"/>
      <c r="J8" s="35"/>
      <c r="K8" s="35"/>
      <c r="L8" s="52"/>
      <c r="S8" s="35"/>
      <c r="T8" s="35"/>
      <c r="U8" s="35"/>
      <c r="V8" s="35"/>
      <c r="W8" s="35"/>
      <c r="X8" s="35"/>
      <c r="Y8" s="35"/>
      <c r="Z8" s="35"/>
      <c r="AA8" s="35"/>
      <c r="AB8" s="35"/>
      <c r="AC8" s="35"/>
      <c r="AD8" s="35"/>
      <c r="AE8" s="35"/>
    </row>
    <row r="9" spans="1:56" s="2" customFormat="1" ht="30" customHeight="1">
      <c r="A9" s="35"/>
      <c r="B9" s="40"/>
      <c r="C9" s="35"/>
      <c r="D9" s="35"/>
      <c r="E9" s="324" t="s">
        <v>4801</v>
      </c>
      <c r="F9" s="325"/>
      <c r="G9" s="325"/>
      <c r="H9" s="325"/>
      <c r="I9" s="35"/>
      <c r="J9" s="35"/>
      <c r="K9" s="35"/>
      <c r="L9" s="52"/>
      <c r="S9" s="35"/>
      <c r="T9" s="35"/>
      <c r="U9" s="35"/>
      <c r="V9" s="35"/>
      <c r="W9" s="35"/>
      <c r="X9" s="35"/>
      <c r="Y9" s="35"/>
      <c r="Z9" s="35"/>
      <c r="AA9" s="35"/>
      <c r="AB9" s="35"/>
      <c r="AC9" s="35"/>
      <c r="AD9" s="35"/>
      <c r="AE9" s="35"/>
    </row>
    <row r="10" spans="1:56" s="2" customFormat="1" ht="11.25">
      <c r="A10" s="35"/>
      <c r="B10" s="40"/>
      <c r="C10" s="35"/>
      <c r="D10" s="35"/>
      <c r="E10" s="35"/>
      <c r="F10" s="35"/>
      <c r="G10" s="35"/>
      <c r="H10" s="35"/>
      <c r="I10" s="35"/>
      <c r="J10" s="35"/>
      <c r="K10" s="35"/>
      <c r="L10" s="52"/>
      <c r="S10" s="35"/>
      <c r="T10" s="35"/>
      <c r="U10" s="35"/>
      <c r="V10" s="35"/>
      <c r="W10" s="35"/>
      <c r="X10" s="35"/>
      <c r="Y10" s="35"/>
      <c r="Z10" s="35"/>
      <c r="AA10" s="35"/>
      <c r="AB10" s="35"/>
      <c r="AC10" s="35"/>
      <c r="AD10" s="35"/>
      <c r="AE10" s="35"/>
    </row>
    <row r="11" spans="1:56" s="2" customFormat="1" ht="12" customHeight="1">
      <c r="A11" s="35"/>
      <c r="B11" s="40"/>
      <c r="C11" s="35"/>
      <c r="D11" s="114" t="s">
        <v>18</v>
      </c>
      <c r="E11" s="35"/>
      <c r="F11" s="115" t="s">
        <v>1</v>
      </c>
      <c r="G11" s="35"/>
      <c r="H11" s="35"/>
      <c r="I11" s="114" t="s">
        <v>19</v>
      </c>
      <c r="J11" s="115" t="s">
        <v>1</v>
      </c>
      <c r="K11" s="35"/>
      <c r="L11" s="52"/>
      <c r="S11" s="35"/>
      <c r="T11" s="35"/>
      <c r="U11" s="35"/>
      <c r="V11" s="35"/>
      <c r="W11" s="35"/>
      <c r="X11" s="35"/>
      <c r="Y11" s="35"/>
      <c r="Z11" s="35"/>
      <c r="AA11" s="35"/>
      <c r="AB11" s="35"/>
      <c r="AC11" s="35"/>
      <c r="AD11" s="35"/>
      <c r="AE11" s="35"/>
    </row>
    <row r="12" spans="1:56" s="2" customFormat="1" ht="12" customHeight="1">
      <c r="A12" s="35"/>
      <c r="B12" s="40"/>
      <c r="C12" s="35"/>
      <c r="D12" s="114" t="s">
        <v>20</v>
      </c>
      <c r="E12" s="35"/>
      <c r="F12" s="115" t="s">
        <v>21</v>
      </c>
      <c r="G12" s="35"/>
      <c r="H12" s="35"/>
      <c r="I12" s="114" t="s">
        <v>22</v>
      </c>
      <c r="J12" s="116" t="str">
        <f>'Rekapitulace stavby'!AN8</f>
        <v>4. 1. 2023</v>
      </c>
      <c r="K12" s="35"/>
      <c r="L12" s="52"/>
      <c r="S12" s="35"/>
      <c r="T12" s="35"/>
      <c r="U12" s="35"/>
      <c r="V12" s="35"/>
      <c r="W12" s="35"/>
      <c r="X12" s="35"/>
      <c r="Y12" s="35"/>
      <c r="Z12" s="35"/>
      <c r="AA12" s="35"/>
      <c r="AB12" s="35"/>
      <c r="AC12" s="35"/>
      <c r="AD12" s="35"/>
      <c r="AE12" s="35"/>
    </row>
    <row r="13" spans="1:56" s="2" customFormat="1" ht="10.9" customHeight="1">
      <c r="A13" s="35"/>
      <c r="B13" s="40"/>
      <c r="C13" s="35"/>
      <c r="D13" s="35"/>
      <c r="E13" s="35"/>
      <c r="F13" s="35"/>
      <c r="G13" s="35"/>
      <c r="H13" s="35"/>
      <c r="I13" s="35"/>
      <c r="J13" s="35"/>
      <c r="K13" s="35"/>
      <c r="L13" s="52"/>
      <c r="S13" s="35"/>
      <c r="T13" s="35"/>
      <c r="U13" s="35"/>
      <c r="V13" s="35"/>
      <c r="W13" s="35"/>
      <c r="X13" s="35"/>
      <c r="Y13" s="35"/>
      <c r="Z13" s="35"/>
      <c r="AA13" s="35"/>
      <c r="AB13" s="35"/>
      <c r="AC13" s="35"/>
      <c r="AD13" s="35"/>
      <c r="AE13" s="35"/>
    </row>
    <row r="14" spans="1:56" s="2" customFormat="1" ht="12" customHeight="1">
      <c r="A14" s="35"/>
      <c r="B14" s="40"/>
      <c r="C14" s="35"/>
      <c r="D14" s="114" t="s">
        <v>24</v>
      </c>
      <c r="E14" s="35"/>
      <c r="F14" s="35"/>
      <c r="G14" s="35"/>
      <c r="H14" s="35"/>
      <c r="I14" s="114" t="s">
        <v>25</v>
      </c>
      <c r="J14" s="115" t="s">
        <v>1</v>
      </c>
      <c r="K14" s="35"/>
      <c r="L14" s="52"/>
      <c r="S14" s="35"/>
      <c r="T14" s="35"/>
      <c r="U14" s="35"/>
      <c r="V14" s="35"/>
      <c r="W14" s="35"/>
      <c r="X14" s="35"/>
      <c r="Y14" s="35"/>
      <c r="Z14" s="35"/>
      <c r="AA14" s="35"/>
      <c r="AB14" s="35"/>
      <c r="AC14" s="35"/>
      <c r="AD14" s="35"/>
      <c r="AE14" s="35"/>
    </row>
    <row r="15" spans="1:56" s="2" customFormat="1" ht="18" customHeight="1">
      <c r="A15" s="35"/>
      <c r="B15" s="40"/>
      <c r="C15" s="35"/>
      <c r="D15" s="35"/>
      <c r="E15" s="115" t="s">
        <v>26</v>
      </c>
      <c r="F15" s="35"/>
      <c r="G15" s="35"/>
      <c r="H15" s="35"/>
      <c r="I15" s="114" t="s">
        <v>27</v>
      </c>
      <c r="J15" s="115" t="s">
        <v>1</v>
      </c>
      <c r="K15" s="35"/>
      <c r="L15" s="52"/>
      <c r="S15" s="35"/>
      <c r="T15" s="35"/>
      <c r="U15" s="35"/>
      <c r="V15" s="35"/>
      <c r="W15" s="35"/>
      <c r="X15" s="35"/>
      <c r="Y15" s="35"/>
      <c r="Z15" s="35"/>
      <c r="AA15" s="35"/>
      <c r="AB15" s="35"/>
      <c r="AC15" s="35"/>
      <c r="AD15" s="35"/>
      <c r="AE15" s="35"/>
    </row>
    <row r="16" spans="1:56" s="2" customFormat="1" ht="6.95" customHeight="1">
      <c r="A16" s="35"/>
      <c r="B16" s="40"/>
      <c r="C16" s="35"/>
      <c r="D16" s="35"/>
      <c r="E16" s="35"/>
      <c r="F16" s="35"/>
      <c r="G16" s="35"/>
      <c r="H16" s="35"/>
      <c r="I16" s="35"/>
      <c r="J16" s="35"/>
      <c r="K16" s="35"/>
      <c r="L16" s="52"/>
      <c r="S16" s="35"/>
      <c r="T16" s="35"/>
      <c r="U16" s="35"/>
      <c r="V16" s="35"/>
      <c r="W16" s="35"/>
      <c r="X16" s="35"/>
      <c r="Y16" s="35"/>
      <c r="Z16" s="35"/>
      <c r="AA16" s="35"/>
      <c r="AB16" s="35"/>
      <c r="AC16" s="35"/>
      <c r="AD16" s="35"/>
      <c r="AE16" s="35"/>
    </row>
    <row r="17" spans="1:31" s="2" customFormat="1" ht="12" customHeight="1">
      <c r="A17" s="35"/>
      <c r="B17" s="40"/>
      <c r="C17" s="35"/>
      <c r="D17" s="114" t="s">
        <v>28</v>
      </c>
      <c r="E17" s="35"/>
      <c r="F17" s="35"/>
      <c r="G17" s="35"/>
      <c r="H17" s="35"/>
      <c r="I17" s="114" t="s">
        <v>25</v>
      </c>
      <c r="J17" s="31" t="str">
        <f>'Rekapitulace stavby'!AN13</f>
        <v>Vyplň údaj</v>
      </c>
      <c r="K17" s="35"/>
      <c r="L17" s="52"/>
      <c r="S17" s="35"/>
      <c r="T17" s="35"/>
      <c r="U17" s="35"/>
      <c r="V17" s="35"/>
      <c r="W17" s="35"/>
      <c r="X17" s="35"/>
      <c r="Y17" s="35"/>
      <c r="Z17" s="35"/>
      <c r="AA17" s="35"/>
      <c r="AB17" s="35"/>
      <c r="AC17" s="35"/>
      <c r="AD17" s="35"/>
      <c r="AE17" s="35"/>
    </row>
    <row r="18" spans="1:31" s="2" customFormat="1" ht="18" customHeight="1">
      <c r="A18" s="35"/>
      <c r="B18" s="40"/>
      <c r="C18" s="35"/>
      <c r="D18" s="35"/>
      <c r="E18" s="326" t="str">
        <f>'Rekapitulace stavby'!E14</f>
        <v>Vyplň údaj</v>
      </c>
      <c r="F18" s="327"/>
      <c r="G18" s="327"/>
      <c r="H18" s="327"/>
      <c r="I18" s="114" t="s">
        <v>27</v>
      </c>
      <c r="J18" s="31" t="str">
        <f>'Rekapitulace stavby'!AN14</f>
        <v>Vyplň údaj</v>
      </c>
      <c r="K18" s="35"/>
      <c r="L18" s="52"/>
      <c r="S18" s="35"/>
      <c r="T18" s="35"/>
      <c r="U18" s="35"/>
      <c r="V18" s="35"/>
      <c r="W18" s="35"/>
      <c r="X18" s="35"/>
      <c r="Y18" s="35"/>
      <c r="Z18" s="35"/>
      <c r="AA18" s="35"/>
      <c r="AB18" s="35"/>
      <c r="AC18" s="35"/>
      <c r="AD18" s="35"/>
      <c r="AE18" s="35"/>
    </row>
    <row r="19" spans="1:31" s="2" customFormat="1" ht="6.95" customHeight="1">
      <c r="A19" s="35"/>
      <c r="B19" s="40"/>
      <c r="C19" s="35"/>
      <c r="D19" s="35"/>
      <c r="E19" s="35"/>
      <c r="F19" s="35"/>
      <c r="G19" s="35"/>
      <c r="H19" s="35"/>
      <c r="I19" s="35"/>
      <c r="J19" s="35"/>
      <c r="K19" s="35"/>
      <c r="L19" s="52"/>
      <c r="S19" s="35"/>
      <c r="T19" s="35"/>
      <c r="U19" s="35"/>
      <c r="V19" s="35"/>
      <c r="W19" s="35"/>
      <c r="X19" s="35"/>
      <c r="Y19" s="35"/>
      <c r="Z19" s="35"/>
      <c r="AA19" s="35"/>
      <c r="AB19" s="35"/>
      <c r="AC19" s="35"/>
      <c r="AD19" s="35"/>
      <c r="AE19" s="35"/>
    </row>
    <row r="20" spans="1:31" s="2" customFormat="1" ht="12" customHeight="1">
      <c r="A20" s="35"/>
      <c r="B20" s="40"/>
      <c r="C20" s="35"/>
      <c r="D20" s="114" t="s">
        <v>30</v>
      </c>
      <c r="E20" s="35"/>
      <c r="F20" s="35"/>
      <c r="G20" s="35"/>
      <c r="H20" s="35"/>
      <c r="I20" s="114" t="s">
        <v>25</v>
      </c>
      <c r="J20" s="115" t="s">
        <v>1</v>
      </c>
      <c r="K20" s="35"/>
      <c r="L20" s="52"/>
      <c r="S20" s="35"/>
      <c r="T20" s="35"/>
      <c r="U20" s="35"/>
      <c r="V20" s="35"/>
      <c r="W20" s="35"/>
      <c r="X20" s="35"/>
      <c r="Y20" s="35"/>
      <c r="Z20" s="35"/>
      <c r="AA20" s="35"/>
      <c r="AB20" s="35"/>
      <c r="AC20" s="35"/>
      <c r="AD20" s="35"/>
      <c r="AE20" s="35"/>
    </row>
    <row r="21" spans="1:31" s="2" customFormat="1" ht="18" customHeight="1">
      <c r="A21" s="35"/>
      <c r="B21" s="40"/>
      <c r="C21" s="35"/>
      <c r="D21" s="35"/>
      <c r="E21" s="115" t="s">
        <v>31</v>
      </c>
      <c r="F21" s="35"/>
      <c r="G21" s="35"/>
      <c r="H21" s="35"/>
      <c r="I21" s="114" t="s">
        <v>27</v>
      </c>
      <c r="J21" s="115" t="s">
        <v>1</v>
      </c>
      <c r="K21" s="35"/>
      <c r="L21" s="52"/>
      <c r="S21" s="35"/>
      <c r="T21" s="35"/>
      <c r="U21" s="35"/>
      <c r="V21" s="35"/>
      <c r="W21" s="35"/>
      <c r="X21" s="35"/>
      <c r="Y21" s="35"/>
      <c r="Z21" s="35"/>
      <c r="AA21" s="35"/>
      <c r="AB21" s="35"/>
      <c r="AC21" s="35"/>
      <c r="AD21" s="35"/>
      <c r="AE21" s="35"/>
    </row>
    <row r="22" spans="1:31" s="2" customFormat="1" ht="6.95" customHeight="1">
      <c r="A22" s="35"/>
      <c r="B22" s="40"/>
      <c r="C22" s="35"/>
      <c r="D22" s="35"/>
      <c r="E22" s="35"/>
      <c r="F22" s="35"/>
      <c r="G22" s="35"/>
      <c r="H22" s="35"/>
      <c r="I22" s="35"/>
      <c r="J22" s="35"/>
      <c r="K22" s="35"/>
      <c r="L22" s="52"/>
      <c r="S22" s="35"/>
      <c r="T22" s="35"/>
      <c r="U22" s="35"/>
      <c r="V22" s="35"/>
      <c r="W22" s="35"/>
      <c r="X22" s="35"/>
      <c r="Y22" s="35"/>
      <c r="Z22" s="35"/>
      <c r="AA22" s="35"/>
      <c r="AB22" s="35"/>
      <c r="AC22" s="35"/>
      <c r="AD22" s="35"/>
      <c r="AE22" s="35"/>
    </row>
    <row r="23" spans="1:31" s="2" customFormat="1" ht="12" customHeight="1">
      <c r="A23" s="35"/>
      <c r="B23" s="40"/>
      <c r="C23" s="35"/>
      <c r="D23" s="114" t="s">
        <v>33</v>
      </c>
      <c r="E23" s="35"/>
      <c r="F23" s="35"/>
      <c r="G23" s="35"/>
      <c r="H23" s="35"/>
      <c r="I23" s="114" t="s">
        <v>25</v>
      </c>
      <c r="J23" s="115" t="s">
        <v>1</v>
      </c>
      <c r="K23" s="35"/>
      <c r="L23" s="52"/>
      <c r="S23" s="35"/>
      <c r="T23" s="35"/>
      <c r="U23" s="35"/>
      <c r="V23" s="35"/>
      <c r="W23" s="35"/>
      <c r="X23" s="35"/>
      <c r="Y23" s="35"/>
      <c r="Z23" s="35"/>
      <c r="AA23" s="35"/>
      <c r="AB23" s="35"/>
      <c r="AC23" s="35"/>
      <c r="AD23" s="35"/>
      <c r="AE23" s="35"/>
    </row>
    <row r="24" spans="1:31" s="2" customFormat="1" ht="18" customHeight="1">
      <c r="A24" s="35"/>
      <c r="B24" s="40"/>
      <c r="C24" s="35"/>
      <c r="D24" s="35"/>
      <c r="E24" s="115" t="s">
        <v>34</v>
      </c>
      <c r="F24" s="35"/>
      <c r="G24" s="35"/>
      <c r="H24" s="35"/>
      <c r="I24" s="114" t="s">
        <v>27</v>
      </c>
      <c r="J24" s="115" t="s">
        <v>1</v>
      </c>
      <c r="K24" s="35"/>
      <c r="L24" s="52"/>
      <c r="S24" s="35"/>
      <c r="T24" s="35"/>
      <c r="U24" s="35"/>
      <c r="V24" s="35"/>
      <c r="W24" s="35"/>
      <c r="X24" s="35"/>
      <c r="Y24" s="35"/>
      <c r="Z24" s="35"/>
      <c r="AA24" s="35"/>
      <c r="AB24" s="35"/>
      <c r="AC24" s="35"/>
      <c r="AD24" s="35"/>
      <c r="AE24" s="35"/>
    </row>
    <row r="25" spans="1:31" s="2" customFormat="1" ht="6.95" customHeight="1">
      <c r="A25" s="35"/>
      <c r="B25" s="40"/>
      <c r="C25" s="35"/>
      <c r="D25" s="35"/>
      <c r="E25" s="35"/>
      <c r="F25" s="35"/>
      <c r="G25" s="35"/>
      <c r="H25" s="35"/>
      <c r="I25" s="35"/>
      <c r="J25" s="35"/>
      <c r="K25" s="35"/>
      <c r="L25" s="52"/>
      <c r="S25" s="35"/>
      <c r="T25" s="35"/>
      <c r="U25" s="35"/>
      <c r="V25" s="35"/>
      <c r="W25" s="35"/>
      <c r="X25" s="35"/>
      <c r="Y25" s="35"/>
      <c r="Z25" s="35"/>
      <c r="AA25" s="35"/>
      <c r="AB25" s="35"/>
      <c r="AC25" s="35"/>
      <c r="AD25" s="35"/>
      <c r="AE25" s="35"/>
    </row>
    <row r="26" spans="1:31" s="2" customFormat="1" ht="12" customHeight="1">
      <c r="A26" s="35"/>
      <c r="B26" s="40"/>
      <c r="C26" s="35"/>
      <c r="D26" s="114" t="s">
        <v>35</v>
      </c>
      <c r="E26" s="35"/>
      <c r="F26" s="35"/>
      <c r="G26" s="35"/>
      <c r="H26" s="35"/>
      <c r="I26" s="35"/>
      <c r="J26" s="35"/>
      <c r="K26" s="35"/>
      <c r="L26" s="52"/>
      <c r="S26" s="35"/>
      <c r="T26" s="35"/>
      <c r="U26" s="35"/>
      <c r="V26" s="35"/>
      <c r="W26" s="35"/>
      <c r="X26" s="35"/>
      <c r="Y26" s="35"/>
      <c r="Z26" s="35"/>
      <c r="AA26" s="35"/>
      <c r="AB26" s="35"/>
      <c r="AC26" s="35"/>
      <c r="AD26" s="35"/>
      <c r="AE26" s="35"/>
    </row>
    <row r="27" spans="1:31" s="8" customFormat="1" ht="71.25" customHeight="1">
      <c r="A27" s="117"/>
      <c r="B27" s="118"/>
      <c r="C27" s="117"/>
      <c r="D27" s="117"/>
      <c r="E27" s="328" t="s">
        <v>36</v>
      </c>
      <c r="F27" s="328"/>
      <c r="G27" s="328"/>
      <c r="H27" s="328"/>
      <c r="I27" s="117"/>
      <c r="J27" s="117"/>
      <c r="K27" s="117"/>
      <c r="L27" s="119"/>
      <c r="S27" s="117"/>
      <c r="T27" s="117"/>
      <c r="U27" s="117"/>
      <c r="V27" s="117"/>
      <c r="W27" s="117"/>
      <c r="X27" s="117"/>
      <c r="Y27" s="117"/>
      <c r="Z27" s="117"/>
      <c r="AA27" s="117"/>
      <c r="AB27" s="117"/>
      <c r="AC27" s="117"/>
      <c r="AD27" s="117"/>
      <c r="AE27" s="117"/>
    </row>
    <row r="28" spans="1:31" s="2" customFormat="1" ht="6.95" customHeight="1">
      <c r="A28" s="35"/>
      <c r="B28" s="40"/>
      <c r="C28" s="35"/>
      <c r="D28" s="35"/>
      <c r="E28" s="35"/>
      <c r="F28" s="35"/>
      <c r="G28" s="35"/>
      <c r="H28" s="35"/>
      <c r="I28" s="35"/>
      <c r="J28" s="35"/>
      <c r="K28" s="35"/>
      <c r="L28" s="52"/>
      <c r="S28" s="35"/>
      <c r="T28" s="35"/>
      <c r="U28" s="35"/>
      <c r="V28" s="35"/>
      <c r="W28" s="35"/>
      <c r="X28" s="35"/>
      <c r="Y28" s="35"/>
      <c r="Z28" s="35"/>
      <c r="AA28" s="35"/>
      <c r="AB28" s="35"/>
      <c r="AC28" s="35"/>
      <c r="AD28" s="35"/>
      <c r="AE28" s="35"/>
    </row>
    <row r="29" spans="1:31" s="2" customFormat="1" ht="6.95" customHeight="1">
      <c r="A29" s="35"/>
      <c r="B29" s="40"/>
      <c r="C29" s="35"/>
      <c r="D29" s="121"/>
      <c r="E29" s="121"/>
      <c r="F29" s="121"/>
      <c r="G29" s="121"/>
      <c r="H29" s="121"/>
      <c r="I29" s="121"/>
      <c r="J29" s="121"/>
      <c r="K29" s="121"/>
      <c r="L29" s="52"/>
      <c r="S29" s="35"/>
      <c r="T29" s="35"/>
      <c r="U29" s="35"/>
      <c r="V29" s="35"/>
      <c r="W29" s="35"/>
      <c r="X29" s="35"/>
      <c r="Y29" s="35"/>
      <c r="Z29" s="35"/>
      <c r="AA29" s="35"/>
      <c r="AB29" s="35"/>
      <c r="AC29" s="35"/>
      <c r="AD29" s="35"/>
      <c r="AE29" s="35"/>
    </row>
    <row r="30" spans="1:31" s="2" customFormat="1" ht="25.35" customHeight="1">
      <c r="A30" s="35"/>
      <c r="B30" s="40"/>
      <c r="C30" s="35"/>
      <c r="D30" s="122" t="s">
        <v>37</v>
      </c>
      <c r="E30" s="35"/>
      <c r="F30" s="35"/>
      <c r="G30" s="35"/>
      <c r="H30" s="35"/>
      <c r="I30" s="35"/>
      <c r="J30" s="123">
        <f>ROUND(J132, 2)</f>
        <v>0</v>
      </c>
      <c r="K30" s="35"/>
      <c r="L30" s="52"/>
      <c r="S30" s="35"/>
      <c r="T30" s="35"/>
      <c r="U30" s="35"/>
      <c r="V30" s="35"/>
      <c r="W30" s="35"/>
      <c r="X30" s="35"/>
      <c r="Y30" s="35"/>
      <c r="Z30" s="35"/>
      <c r="AA30" s="35"/>
      <c r="AB30" s="35"/>
      <c r="AC30" s="35"/>
      <c r="AD30" s="35"/>
      <c r="AE30" s="35"/>
    </row>
    <row r="31" spans="1:31" s="2" customFormat="1" ht="6.95" customHeight="1">
      <c r="A31" s="35"/>
      <c r="B31" s="40"/>
      <c r="C31" s="35"/>
      <c r="D31" s="121"/>
      <c r="E31" s="121"/>
      <c r="F31" s="121"/>
      <c r="G31" s="121"/>
      <c r="H31" s="121"/>
      <c r="I31" s="121"/>
      <c r="J31" s="121"/>
      <c r="K31" s="121"/>
      <c r="L31" s="52"/>
      <c r="S31" s="35"/>
      <c r="T31" s="35"/>
      <c r="U31" s="35"/>
      <c r="V31" s="35"/>
      <c r="W31" s="35"/>
      <c r="X31" s="35"/>
      <c r="Y31" s="35"/>
      <c r="Z31" s="35"/>
      <c r="AA31" s="35"/>
      <c r="AB31" s="35"/>
      <c r="AC31" s="35"/>
      <c r="AD31" s="35"/>
      <c r="AE31" s="35"/>
    </row>
    <row r="32" spans="1:31" s="2" customFormat="1" ht="14.45" customHeight="1">
      <c r="A32" s="35"/>
      <c r="B32" s="40"/>
      <c r="C32" s="35"/>
      <c r="D32" s="35"/>
      <c r="E32" s="35"/>
      <c r="F32" s="124" t="s">
        <v>39</v>
      </c>
      <c r="G32" s="35"/>
      <c r="H32" s="35"/>
      <c r="I32" s="124" t="s">
        <v>38</v>
      </c>
      <c r="J32" s="124" t="s">
        <v>40</v>
      </c>
      <c r="K32" s="35"/>
      <c r="L32" s="52"/>
      <c r="S32" s="35"/>
      <c r="T32" s="35"/>
      <c r="U32" s="35"/>
      <c r="V32" s="35"/>
      <c r="W32" s="35"/>
      <c r="X32" s="35"/>
      <c r="Y32" s="35"/>
      <c r="Z32" s="35"/>
      <c r="AA32" s="35"/>
      <c r="AB32" s="35"/>
      <c r="AC32" s="35"/>
      <c r="AD32" s="35"/>
      <c r="AE32" s="35"/>
    </row>
    <row r="33" spans="1:31" s="2" customFormat="1" ht="14.45" customHeight="1">
      <c r="A33" s="35"/>
      <c r="B33" s="40"/>
      <c r="C33" s="35"/>
      <c r="D33" s="125" t="s">
        <v>41</v>
      </c>
      <c r="E33" s="114" t="s">
        <v>42</v>
      </c>
      <c r="F33" s="126">
        <f>ROUND((SUM(BE132:BE419)),  2)</f>
        <v>0</v>
      </c>
      <c r="G33" s="35"/>
      <c r="H33" s="35"/>
      <c r="I33" s="127">
        <v>0.21</v>
      </c>
      <c r="J33" s="126">
        <f>ROUND(((SUM(BE132:BE419))*I33),  2)</f>
        <v>0</v>
      </c>
      <c r="K33" s="35"/>
      <c r="L33" s="52"/>
      <c r="S33" s="35"/>
      <c r="T33" s="35"/>
      <c r="U33" s="35"/>
      <c r="V33" s="35"/>
      <c r="W33" s="35"/>
      <c r="X33" s="35"/>
      <c r="Y33" s="35"/>
      <c r="Z33" s="35"/>
      <c r="AA33" s="35"/>
      <c r="AB33" s="35"/>
      <c r="AC33" s="35"/>
      <c r="AD33" s="35"/>
      <c r="AE33" s="35"/>
    </row>
    <row r="34" spans="1:31" s="2" customFormat="1" ht="14.45" customHeight="1">
      <c r="A34" s="35"/>
      <c r="B34" s="40"/>
      <c r="C34" s="35"/>
      <c r="D34" s="35"/>
      <c r="E34" s="114" t="s">
        <v>43</v>
      </c>
      <c r="F34" s="126">
        <f>ROUND((SUM(BF132:BF419)),  2)</f>
        <v>0</v>
      </c>
      <c r="G34" s="35"/>
      <c r="H34" s="35"/>
      <c r="I34" s="127">
        <v>0.15</v>
      </c>
      <c r="J34" s="126">
        <f>ROUND(((SUM(BF132:BF419))*I34),  2)</f>
        <v>0</v>
      </c>
      <c r="K34" s="35"/>
      <c r="L34" s="52"/>
      <c r="S34" s="35"/>
      <c r="T34" s="35"/>
      <c r="U34" s="35"/>
      <c r="V34" s="35"/>
      <c r="W34" s="35"/>
      <c r="X34" s="35"/>
      <c r="Y34" s="35"/>
      <c r="Z34" s="35"/>
      <c r="AA34" s="35"/>
      <c r="AB34" s="35"/>
      <c r="AC34" s="35"/>
      <c r="AD34" s="35"/>
      <c r="AE34" s="35"/>
    </row>
    <row r="35" spans="1:31" s="2" customFormat="1" ht="14.45" hidden="1" customHeight="1">
      <c r="A35" s="35"/>
      <c r="B35" s="40"/>
      <c r="C35" s="35"/>
      <c r="D35" s="35"/>
      <c r="E35" s="114" t="s">
        <v>44</v>
      </c>
      <c r="F35" s="126">
        <f>ROUND((SUM(BG132:BG419)),  2)</f>
        <v>0</v>
      </c>
      <c r="G35" s="35"/>
      <c r="H35" s="35"/>
      <c r="I35" s="127">
        <v>0.21</v>
      </c>
      <c r="J35" s="126">
        <f>0</f>
        <v>0</v>
      </c>
      <c r="K35" s="35"/>
      <c r="L35" s="52"/>
      <c r="S35" s="35"/>
      <c r="T35" s="35"/>
      <c r="U35" s="35"/>
      <c r="V35" s="35"/>
      <c r="W35" s="35"/>
      <c r="X35" s="35"/>
      <c r="Y35" s="35"/>
      <c r="Z35" s="35"/>
      <c r="AA35" s="35"/>
      <c r="AB35" s="35"/>
      <c r="AC35" s="35"/>
      <c r="AD35" s="35"/>
      <c r="AE35" s="35"/>
    </row>
    <row r="36" spans="1:31" s="2" customFormat="1" ht="14.45" hidden="1" customHeight="1">
      <c r="A36" s="35"/>
      <c r="B36" s="40"/>
      <c r="C36" s="35"/>
      <c r="D36" s="35"/>
      <c r="E36" s="114" t="s">
        <v>45</v>
      </c>
      <c r="F36" s="126">
        <f>ROUND((SUM(BH132:BH419)),  2)</f>
        <v>0</v>
      </c>
      <c r="G36" s="35"/>
      <c r="H36" s="35"/>
      <c r="I36" s="127">
        <v>0.15</v>
      </c>
      <c r="J36" s="126">
        <f>0</f>
        <v>0</v>
      </c>
      <c r="K36" s="35"/>
      <c r="L36" s="52"/>
      <c r="S36" s="35"/>
      <c r="T36" s="35"/>
      <c r="U36" s="35"/>
      <c r="V36" s="35"/>
      <c r="W36" s="35"/>
      <c r="X36" s="35"/>
      <c r="Y36" s="35"/>
      <c r="Z36" s="35"/>
      <c r="AA36" s="35"/>
      <c r="AB36" s="35"/>
      <c r="AC36" s="35"/>
      <c r="AD36" s="35"/>
      <c r="AE36" s="35"/>
    </row>
    <row r="37" spans="1:31" s="2" customFormat="1" ht="14.45" hidden="1" customHeight="1">
      <c r="A37" s="35"/>
      <c r="B37" s="40"/>
      <c r="C37" s="35"/>
      <c r="D37" s="35"/>
      <c r="E37" s="114" t="s">
        <v>46</v>
      </c>
      <c r="F37" s="126">
        <f>ROUND((SUM(BI132:BI419)),  2)</f>
        <v>0</v>
      </c>
      <c r="G37" s="35"/>
      <c r="H37" s="35"/>
      <c r="I37" s="127">
        <v>0</v>
      </c>
      <c r="J37" s="126">
        <f>0</f>
        <v>0</v>
      </c>
      <c r="K37" s="35"/>
      <c r="L37" s="52"/>
      <c r="S37" s="35"/>
      <c r="T37" s="35"/>
      <c r="U37" s="35"/>
      <c r="V37" s="35"/>
      <c r="W37" s="35"/>
      <c r="X37" s="35"/>
      <c r="Y37" s="35"/>
      <c r="Z37" s="35"/>
      <c r="AA37" s="35"/>
      <c r="AB37" s="35"/>
      <c r="AC37" s="35"/>
      <c r="AD37" s="35"/>
      <c r="AE37" s="35"/>
    </row>
    <row r="38" spans="1:31" s="2" customFormat="1" ht="6.95" customHeight="1">
      <c r="A38" s="35"/>
      <c r="B38" s="40"/>
      <c r="C38" s="35"/>
      <c r="D38" s="35"/>
      <c r="E38" s="35"/>
      <c r="F38" s="35"/>
      <c r="G38" s="35"/>
      <c r="H38" s="35"/>
      <c r="I38" s="35"/>
      <c r="J38" s="35"/>
      <c r="K38" s="35"/>
      <c r="L38" s="52"/>
      <c r="S38" s="35"/>
      <c r="T38" s="35"/>
      <c r="U38" s="35"/>
      <c r="V38" s="35"/>
      <c r="W38" s="35"/>
      <c r="X38" s="35"/>
      <c r="Y38" s="35"/>
      <c r="Z38" s="35"/>
      <c r="AA38" s="35"/>
      <c r="AB38" s="35"/>
      <c r="AC38" s="35"/>
      <c r="AD38" s="35"/>
      <c r="AE38" s="35"/>
    </row>
    <row r="39" spans="1:31" s="2" customFormat="1" ht="25.35" customHeight="1">
      <c r="A39" s="35"/>
      <c r="B39" s="40"/>
      <c r="C39" s="128"/>
      <c r="D39" s="129" t="s">
        <v>47</v>
      </c>
      <c r="E39" s="130"/>
      <c r="F39" s="130"/>
      <c r="G39" s="131" t="s">
        <v>48</v>
      </c>
      <c r="H39" s="132" t="s">
        <v>49</v>
      </c>
      <c r="I39" s="130"/>
      <c r="J39" s="133">
        <f>SUM(J30:J37)</f>
        <v>0</v>
      </c>
      <c r="K39" s="134"/>
      <c r="L39" s="52"/>
      <c r="S39" s="35"/>
      <c r="T39" s="35"/>
      <c r="U39" s="35"/>
      <c r="V39" s="35"/>
      <c r="W39" s="35"/>
      <c r="X39" s="35"/>
      <c r="Y39" s="35"/>
      <c r="Z39" s="35"/>
      <c r="AA39" s="35"/>
      <c r="AB39" s="35"/>
      <c r="AC39" s="35"/>
      <c r="AD39" s="35"/>
      <c r="AE39" s="35"/>
    </row>
    <row r="40" spans="1:31" s="2" customFormat="1" ht="14.45" customHeight="1">
      <c r="A40" s="35"/>
      <c r="B40" s="40"/>
      <c r="C40" s="35"/>
      <c r="D40" s="35"/>
      <c r="E40" s="35"/>
      <c r="F40" s="35"/>
      <c r="G40" s="35"/>
      <c r="H40" s="35"/>
      <c r="I40" s="35"/>
      <c r="J40" s="35"/>
      <c r="K40" s="35"/>
      <c r="L40" s="52"/>
      <c r="S40" s="35"/>
      <c r="T40" s="35"/>
      <c r="U40" s="35"/>
      <c r="V40" s="35"/>
      <c r="W40" s="35"/>
      <c r="X40" s="35"/>
      <c r="Y40" s="35"/>
      <c r="Z40" s="35"/>
      <c r="AA40" s="35"/>
      <c r="AB40" s="35"/>
      <c r="AC40" s="35"/>
      <c r="AD40" s="35"/>
      <c r="AE40" s="35"/>
    </row>
    <row r="41" spans="1:31" s="1" customFormat="1" ht="14.45" customHeight="1">
      <c r="B41" s="21"/>
      <c r="L41" s="21"/>
    </row>
    <row r="42" spans="1:31" s="1" customFormat="1" ht="14.45" customHeight="1">
      <c r="B42" s="21"/>
      <c r="L42" s="21"/>
    </row>
    <row r="43" spans="1:31" s="1" customFormat="1" ht="14.45" customHeight="1">
      <c r="B43" s="21"/>
      <c r="L43" s="21"/>
    </row>
    <row r="44" spans="1:31" s="1" customFormat="1" ht="14.45" customHeight="1">
      <c r="B44" s="21"/>
      <c r="L44" s="21"/>
    </row>
    <row r="45" spans="1:31" s="1" customFormat="1" ht="14.45" customHeight="1">
      <c r="B45" s="21"/>
      <c r="L45" s="21"/>
    </row>
    <row r="46" spans="1:31" s="1" customFormat="1" ht="14.45" customHeight="1">
      <c r="B46" s="21"/>
      <c r="L46" s="21"/>
    </row>
    <row r="47" spans="1:31" s="1" customFormat="1" ht="14.45" customHeight="1">
      <c r="B47" s="21"/>
      <c r="L47" s="21"/>
    </row>
    <row r="48" spans="1:31" s="1" customFormat="1" ht="14.45" customHeight="1">
      <c r="B48" s="21"/>
      <c r="L48" s="21"/>
    </row>
    <row r="49" spans="1:31" s="1" customFormat="1" ht="14.45" customHeight="1">
      <c r="B49" s="21"/>
      <c r="L49" s="21"/>
    </row>
    <row r="50" spans="1:31" s="2" customFormat="1" ht="14.45" customHeight="1">
      <c r="B50" s="52"/>
      <c r="D50" s="135" t="s">
        <v>50</v>
      </c>
      <c r="E50" s="136"/>
      <c r="F50" s="136"/>
      <c r="G50" s="135" t="s">
        <v>51</v>
      </c>
      <c r="H50" s="136"/>
      <c r="I50" s="136"/>
      <c r="J50" s="136"/>
      <c r="K50" s="136"/>
      <c r="L50" s="52"/>
    </row>
    <row r="51" spans="1:31" ht="11.25">
      <c r="B51" s="21"/>
      <c r="L51" s="21"/>
    </row>
    <row r="52" spans="1:31" ht="11.25">
      <c r="B52" s="21"/>
      <c r="L52" s="21"/>
    </row>
    <row r="53" spans="1:31" ht="11.25">
      <c r="B53" s="21"/>
      <c r="L53" s="21"/>
    </row>
    <row r="54" spans="1:31" ht="11.25">
      <c r="B54" s="21"/>
      <c r="L54" s="21"/>
    </row>
    <row r="55" spans="1:31" ht="11.25">
      <c r="B55" s="21"/>
      <c r="L55" s="21"/>
    </row>
    <row r="56" spans="1:31" ht="11.25">
      <c r="B56" s="21"/>
      <c r="L56" s="21"/>
    </row>
    <row r="57" spans="1:31" ht="11.25">
      <c r="B57" s="21"/>
      <c r="L57" s="21"/>
    </row>
    <row r="58" spans="1:31" ht="11.25">
      <c r="B58" s="21"/>
      <c r="L58" s="21"/>
    </row>
    <row r="59" spans="1:31" ht="11.25">
      <c r="B59" s="21"/>
      <c r="L59" s="21"/>
    </row>
    <row r="60" spans="1:31" ht="11.25">
      <c r="B60" s="21"/>
      <c r="L60" s="21"/>
    </row>
    <row r="61" spans="1:31" s="2" customFormat="1" ht="12.75">
      <c r="A61" s="35"/>
      <c r="B61" s="40"/>
      <c r="C61" s="35"/>
      <c r="D61" s="137" t="s">
        <v>52</v>
      </c>
      <c r="E61" s="138"/>
      <c r="F61" s="139" t="s">
        <v>53</v>
      </c>
      <c r="G61" s="137" t="s">
        <v>52</v>
      </c>
      <c r="H61" s="138"/>
      <c r="I61" s="138"/>
      <c r="J61" s="140" t="s">
        <v>53</v>
      </c>
      <c r="K61" s="138"/>
      <c r="L61" s="52"/>
      <c r="S61" s="35"/>
      <c r="T61" s="35"/>
      <c r="U61" s="35"/>
      <c r="V61" s="35"/>
      <c r="W61" s="35"/>
      <c r="X61" s="35"/>
      <c r="Y61" s="35"/>
      <c r="Z61" s="35"/>
      <c r="AA61" s="35"/>
      <c r="AB61" s="35"/>
      <c r="AC61" s="35"/>
      <c r="AD61" s="35"/>
      <c r="AE61" s="35"/>
    </row>
    <row r="62" spans="1:31" ht="11.25">
      <c r="B62" s="21"/>
      <c r="L62" s="21"/>
    </row>
    <row r="63" spans="1:31" ht="11.25">
      <c r="B63" s="21"/>
      <c r="L63" s="21"/>
    </row>
    <row r="64" spans="1:31" ht="11.25">
      <c r="B64" s="21"/>
      <c r="L64" s="21"/>
    </row>
    <row r="65" spans="1:31" s="2" customFormat="1" ht="12.75">
      <c r="A65" s="35"/>
      <c r="B65" s="40"/>
      <c r="C65" s="35"/>
      <c r="D65" s="135" t="s">
        <v>54</v>
      </c>
      <c r="E65" s="141"/>
      <c r="F65" s="141"/>
      <c r="G65" s="135" t="s">
        <v>55</v>
      </c>
      <c r="H65" s="141"/>
      <c r="I65" s="141"/>
      <c r="J65" s="141"/>
      <c r="K65" s="141"/>
      <c r="L65" s="52"/>
      <c r="S65" s="35"/>
      <c r="T65" s="35"/>
      <c r="U65" s="35"/>
      <c r="V65" s="35"/>
      <c r="W65" s="35"/>
      <c r="X65" s="35"/>
      <c r="Y65" s="35"/>
      <c r="Z65" s="35"/>
      <c r="AA65" s="35"/>
      <c r="AB65" s="35"/>
      <c r="AC65" s="35"/>
      <c r="AD65" s="35"/>
      <c r="AE65" s="35"/>
    </row>
    <row r="66" spans="1:31" ht="11.25">
      <c r="B66" s="21"/>
      <c r="L66" s="21"/>
    </row>
    <row r="67" spans="1:31" ht="11.25">
      <c r="B67" s="21"/>
      <c r="L67" s="21"/>
    </row>
    <row r="68" spans="1:31" ht="11.25">
      <c r="B68" s="21"/>
      <c r="L68" s="21"/>
    </row>
    <row r="69" spans="1:31" ht="11.25">
      <c r="B69" s="21"/>
      <c r="L69" s="21"/>
    </row>
    <row r="70" spans="1:31" ht="11.25">
      <c r="B70" s="21"/>
      <c r="L70" s="21"/>
    </row>
    <row r="71" spans="1:31" ht="11.25">
      <c r="B71" s="21"/>
      <c r="L71" s="21"/>
    </row>
    <row r="72" spans="1:31" ht="11.25">
      <c r="B72" s="21"/>
      <c r="L72" s="21"/>
    </row>
    <row r="73" spans="1:31" ht="11.25">
      <c r="B73" s="21"/>
      <c r="L73" s="21"/>
    </row>
    <row r="74" spans="1:31" ht="11.25">
      <c r="B74" s="21"/>
      <c r="L74" s="21"/>
    </row>
    <row r="75" spans="1:31" ht="11.25">
      <c r="B75" s="21"/>
      <c r="L75" s="21"/>
    </row>
    <row r="76" spans="1:31" s="2" customFormat="1" ht="12.75">
      <c r="A76" s="35"/>
      <c r="B76" s="40"/>
      <c r="C76" s="35"/>
      <c r="D76" s="137" t="s">
        <v>52</v>
      </c>
      <c r="E76" s="138"/>
      <c r="F76" s="139" t="s">
        <v>53</v>
      </c>
      <c r="G76" s="137" t="s">
        <v>52</v>
      </c>
      <c r="H76" s="138"/>
      <c r="I76" s="138"/>
      <c r="J76" s="140" t="s">
        <v>53</v>
      </c>
      <c r="K76" s="138"/>
      <c r="L76" s="52"/>
      <c r="S76" s="35"/>
      <c r="T76" s="35"/>
      <c r="U76" s="35"/>
      <c r="V76" s="35"/>
      <c r="W76" s="35"/>
      <c r="X76" s="35"/>
      <c r="Y76" s="35"/>
      <c r="Z76" s="35"/>
      <c r="AA76" s="35"/>
      <c r="AB76" s="35"/>
      <c r="AC76" s="35"/>
      <c r="AD76" s="35"/>
      <c r="AE76" s="35"/>
    </row>
    <row r="77" spans="1:31" s="2" customFormat="1" ht="14.45" customHeight="1">
      <c r="A77" s="35"/>
      <c r="B77" s="142"/>
      <c r="C77" s="143"/>
      <c r="D77" s="143"/>
      <c r="E77" s="143"/>
      <c r="F77" s="143"/>
      <c r="G77" s="143"/>
      <c r="H77" s="143"/>
      <c r="I77" s="143"/>
      <c r="J77" s="143"/>
      <c r="K77" s="143"/>
      <c r="L77" s="52"/>
      <c r="S77" s="35"/>
      <c r="T77" s="35"/>
      <c r="U77" s="35"/>
      <c r="V77" s="35"/>
      <c r="W77" s="35"/>
      <c r="X77" s="35"/>
      <c r="Y77" s="35"/>
      <c r="Z77" s="35"/>
      <c r="AA77" s="35"/>
      <c r="AB77" s="35"/>
      <c r="AC77" s="35"/>
      <c r="AD77" s="35"/>
      <c r="AE77" s="35"/>
    </row>
    <row r="81" spans="1:47" s="2" customFormat="1" ht="6.95" customHeight="1">
      <c r="A81" s="35"/>
      <c r="B81" s="144"/>
      <c r="C81" s="145"/>
      <c r="D81" s="145"/>
      <c r="E81" s="145"/>
      <c r="F81" s="145"/>
      <c r="G81" s="145"/>
      <c r="H81" s="145"/>
      <c r="I81" s="145"/>
      <c r="J81" s="145"/>
      <c r="K81" s="145"/>
      <c r="L81" s="52"/>
      <c r="S81" s="35"/>
      <c r="T81" s="35"/>
      <c r="U81" s="35"/>
      <c r="V81" s="35"/>
      <c r="W81" s="35"/>
      <c r="X81" s="35"/>
      <c r="Y81" s="35"/>
      <c r="Z81" s="35"/>
      <c r="AA81" s="35"/>
      <c r="AB81" s="35"/>
      <c r="AC81" s="35"/>
      <c r="AD81" s="35"/>
      <c r="AE81" s="35"/>
    </row>
    <row r="82" spans="1:47" s="2" customFormat="1" ht="24.95" customHeight="1">
      <c r="A82" s="35"/>
      <c r="B82" s="36"/>
      <c r="C82" s="24" t="s">
        <v>247</v>
      </c>
      <c r="D82" s="37"/>
      <c r="E82" s="37"/>
      <c r="F82" s="37"/>
      <c r="G82" s="37"/>
      <c r="H82" s="37"/>
      <c r="I82" s="37"/>
      <c r="J82" s="37"/>
      <c r="K82" s="37"/>
      <c r="L82" s="52"/>
      <c r="S82" s="35"/>
      <c r="T82" s="35"/>
      <c r="U82" s="35"/>
      <c r="V82" s="35"/>
      <c r="W82" s="35"/>
      <c r="X82" s="35"/>
      <c r="Y82" s="35"/>
      <c r="Z82" s="35"/>
      <c r="AA82" s="35"/>
      <c r="AB82" s="35"/>
      <c r="AC82" s="35"/>
      <c r="AD82" s="35"/>
      <c r="AE82" s="35"/>
    </row>
    <row r="83" spans="1:47" s="2" customFormat="1" ht="6.95" customHeight="1">
      <c r="A83" s="35"/>
      <c r="B83" s="36"/>
      <c r="C83" s="37"/>
      <c r="D83" s="37"/>
      <c r="E83" s="37"/>
      <c r="F83" s="37"/>
      <c r="G83" s="37"/>
      <c r="H83" s="37"/>
      <c r="I83" s="37"/>
      <c r="J83" s="37"/>
      <c r="K83" s="37"/>
      <c r="L83" s="52"/>
      <c r="S83" s="35"/>
      <c r="T83" s="35"/>
      <c r="U83" s="35"/>
      <c r="V83" s="35"/>
      <c r="W83" s="35"/>
      <c r="X83" s="35"/>
      <c r="Y83" s="35"/>
      <c r="Z83" s="35"/>
      <c r="AA83" s="35"/>
      <c r="AB83" s="35"/>
      <c r="AC83" s="35"/>
      <c r="AD83" s="35"/>
      <c r="AE83" s="35"/>
    </row>
    <row r="84" spans="1:47" s="2" customFormat="1" ht="12" customHeight="1">
      <c r="A84" s="35"/>
      <c r="B84" s="36"/>
      <c r="C84" s="30" t="s">
        <v>16</v>
      </c>
      <c r="D84" s="37"/>
      <c r="E84" s="37"/>
      <c r="F84" s="37"/>
      <c r="G84" s="37"/>
      <c r="H84" s="37"/>
      <c r="I84" s="37"/>
      <c r="J84" s="37"/>
      <c r="K84" s="37"/>
      <c r="L84" s="52"/>
      <c r="S84" s="35"/>
      <c r="T84" s="35"/>
      <c r="U84" s="35"/>
      <c r="V84" s="35"/>
      <c r="W84" s="35"/>
      <c r="X84" s="35"/>
      <c r="Y84" s="35"/>
      <c r="Z84" s="35"/>
      <c r="AA84" s="35"/>
      <c r="AB84" s="35"/>
      <c r="AC84" s="35"/>
      <c r="AD84" s="35"/>
      <c r="AE84" s="35"/>
    </row>
    <row r="85" spans="1:47" s="2" customFormat="1" ht="16.5" customHeight="1">
      <c r="A85" s="35"/>
      <c r="B85" s="36"/>
      <c r="C85" s="37"/>
      <c r="D85" s="37"/>
      <c r="E85" s="329" t="str">
        <f>E7</f>
        <v>Domov pro seniory, Nový Bydžov</v>
      </c>
      <c r="F85" s="330"/>
      <c r="G85" s="330"/>
      <c r="H85" s="330"/>
      <c r="I85" s="37"/>
      <c r="J85" s="37"/>
      <c r="K85" s="37"/>
      <c r="L85" s="52"/>
      <c r="S85" s="35"/>
      <c r="T85" s="35"/>
      <c r="U85" s="35"/>
      <c r="V85" s="35"/>
      <c r="W85" s="35"/>
      <c r="X85" s="35"/>
      <c r="Y85" s="35"/>
      <c r="Z85" s="35"/>
      <c r="AA85" s="35"/>
      <c r="AB85" s="35"/>
      <c r="AC85" s="35"/>
      <c r="AD85" s="35"/>
      <c r="AE85" s="35"/>
    </row>
    <row r="86" spans="1:47" s="2" customFormat="1" ht="12" customHeight="1">
      <c r="A86" s="35"/>
      <c r="B86" s="36"/>
      <c r="C86" s="30" t="s">
        <v>179</v>
      </c>
      <c r="D86" s="37"/>
      <c r="E86" s="37"/>
      <c r="F86" s="37"/>
      <c r="G86" s="37"/>
      <c r="H86" s="37"/>
      <c r="I86" s="37"/>
      <c r="J86" s="37"/>
      <c r="K86" s="37"/>
      <c r="L86" s="52"/>
      <c r="S86" s="35"/>
      <c r="T86" s="35"/>
      <c r="U86" s="35"/>
      <c r="V86" s="35"/>
      <c r="W86" s="35"/>
      <c r="X86" s="35"/>
      <c r="Y86" s="35"/>
      <c r="Z86" s="35"/>
      <c r="AA86" s="35"/>
      <c r="AB86" s="35"/>
      <c r="AC86" s="35"/>
      <c r="AD86" s="35"/>
      <c r="AE86" s="35"/>
    </row>
    <row r="87" spans="1:47" s="2" customFormat="1" ht="30" customHeight="1">
      <c r="A87" s="35"/>
      <c r="B87" s="36"/>
      <c r="C87" s="37"/>
      <c r="D87" s="37"/>
      <c r="E87" s="284" t="str">
        <f>E9</f>
        <v xml:space="preserve">SO 01.5.R01 - Zdravotechnická zařízení - nezpůsobilé náklady </v>
      </c>
      <c r="F87" s="331"/>
      <c r="G87" s="331"/>
      <c r="H87" s="331"/>
      <c r="I87" s="37"/>
      <c r="J87" s="37"/>
      <c r="K87" s="37"/>
      <c r="L87" s="52"/>
      <c r="S87" s="35"/>
      <c r="T87" s="35"/>
      <c r="U87" s="35"/>
      <c r="V87" s="35"/>
      <c r="W87" s="35"/>
      <c r="X87" s="35"/>
      <c r="Y87" s="35"/>
      <c r="Z87" s="35"/>
      <c r="AA87" s="35"/>
      <c r="AB87" s="35"/>
      <c r="AC87" s="35"/>
      <c r="AD87" s="35"/>
      <c r="AE87" s="35"/>
    </row>
    <row r="88" spans="1:47" s="2" customFormat="1" ht="6.95" customHeight="1">
      <c r="A88" s="35"/>
      <c r="B88" s="36"/>
      <c r="C88" s="37"/>
      <c r="D88" s="37"/>
      <c r="E88" s="37"/>
      <c r="F88" s="37"/>
      <c r="G88" s="37"/>
      <c r="H88" s="37"/>
      <c r="I88" s="37"/>
      <c r="J88" s="37"/>
      <c r="K88" s="37"/>
      <c r="L88" s="52"/>
      <c r="S88" s="35"/>
      <c r="T88" s="35"/>
      <c r="U88" s="35"/>
      <c r="V88" s="35"/>
      <c r="W88" s="35"/>
      <c r="X88" s="35"/>
      <c r="Y88" s="35"/>
      <c r="Z88" s="35"/>
      <c r="AA88" s="35"/>
      <c r="AB88" s="35"/>
      <c r="AC88" s="35"/>
      <c r="AD88" s="35"/>
      <c r="AE88" s="35"/>
    </row>
    <row r="89" spans="1:47" s="2" customFormat="1" ht="12" customHeight="1">
      <c r="A89" s="35"/>
      <c r="B89" s="36"/>
      <c r="C89" s="30" t="s">
        <v>20</v>
      </c>
      <c r="D89" s="37"/>
      <c r="E89" s="37"/>
      <c r="F89" s="28" t="str">
        <f>F12</f>
        <v>k.ú. Nový Bydžov, 70 7163</v>
      </c>
      <c r="G89" s="37"/>
      <c r="H89" s="37"/>
      <c r="I89" s="30" t="s">
        <v>22</v>
      </c>
      <c r="J89" s="67" t="str">
        <f>IF(J12="","",J12)</f>
        <v>4. 1. 2023</v>
      </c>
      <c r="K89" s="37"/>
      <c r="L89" s="52"/>
      <c r="S89" s="35"/>
      <c r="T89" s="35"/>
      <c r="U89" s="35"/>
      <c r="V89" s="35"/>
      <c r="W89" s="35"/>
      <c r="X89" s="35"/>
      <c r="Y89" s="35"/>
      <c r="Z89" s="35"/>
      <c r="AA89" s="35"/>
      <c r="AB89" s="35"/>
      <c r="AC89" s="35"/>
      <c r="AD89" s="35"/>
      <c r="AE89" s="35"/>
    </row>
    <row r="90" spans="1:47" s="2" customFormat="1" ht="6.95" customHeight="1">
      <c r="A90" s="35"/>
      <c r="B90" s="36"/>
      <c r="C90" s="37"/>
      <c r="D90" s="37"/>
      <c r="E90" s="37"/>
      <c r="F90" s="37"/>
      <c r="G90" s="37"/>
      <c r="H90" s="37"/>
      <c r="I90" s="37"/>
      <c r="J90" s="37"/>
      <c r="K90" s="37"/>
      <c r="L90" s="52"/>
      <c r="S90" s="35"/>
      <c r="T90" s="35"/>
      <c r="U90" s="35"/>
      <c r="V90" s="35"/>
      <c r="W90" s="35"/>
      <c r="X90" s="35"/>
      <c r="Y90" s="35"/>
      <c r="Z90" s="35"/>
      <c r="AA90" s="35"/>
      <c r="AB90" s="35"/>
      <c r="AC90" s="35"/>
      <c r="AD90" s="35"/>
      <c r="AE90" s="35"/>
    </row>
    <row r="91" spans="1:47" s="2" customFormat="1" ht="40.15" customHeight="1">
      <c r="A91" s="35"/>
      <c r="B91" s="36"/>
      <c r="C91" s="30" t="s">
        <v>24</v>
      </c>
      <c r="D91" s="37"/>
      <c r="E91" s="37"/>
      <c r="F91" s="28" t="str">
        <f>E15</f>
        <v>Město Nový Bydžov, Masarykovo nám. 1, 504 01</v>
      </c>
      <c r="G91" s="37"/>
      <c r="H91" s="37"/>
      <c r="I91" s="30" t="s">
        <v>30</v>
      </c>
      <c r="J91" s="33" t="str">
        <f>E21</f>
        <v>Architektura s.r.o., Vilkova 1142/15, Praha 4-Krč</v>
      </c>
      <c r="K91" s="37"/>
      <c r="L91" s="52"/>
      <c r="S91" s="35"/>
      <c r="T91" s="35"/>
      <c r="U91" s="35"/>
      <c r="V91" s="35"/>
      <c r="W91" s="35"/>
      <c r="X91" s="35"/>
      <c r="Y91" s="35"/>
      <c r="Z91" s="35"/>
      <c r="AA91" s="35"/>
      <c r="AB91" s="35"/>
      <c r="AC91" s="35"/>
      <c r="AD91" s="35"/>
      <c r="AE91" s="35"/>
    </row>
    <row r="92" spans="1:47" s="2" customFormat="1" ht="40.15" customHeight="1">
      <c r="A92" s="35"/>
      <c r="B92" s="36"/>
      <c r="C92" s="30" t="s">
        <v>28</v>
      </c>
      <c r="D92" s="37"/>
      <c r="E92" s="37"/>
      <c r="F92" s="28" t="str">
        <f>IF(E18="","",E18)</f>
        <v>Vyplň údaj</v>
      </c>
      <c r="G92" s="37"/>
      <c r="H92" s="37"/>
      <c r="I92" s="30" t="s">
        <v>33</v>
      </c>
      <c r="J92" s="33" t="str">
        <f>E24</f>
        <v>Projecticon s.r.o., A. Kopeckého 151, Nový Hrádek</v>
      </c>
      <c r="K92" s="37"/>
      <c r="L92" s="52"/>
      <c r="S92" s="35"/>
      <c r="T92" s="35"/>
      <c r="U92" s="35"/>
      <c r="V92" s="35"/>
      <c r="W92" s="35"/>
      <c r="X92" s="35"/>
      <c r="Y92" s="35"/>
      <c r="Z92" s="35"/>
      <c r="AA92" s="35"/>
      <c r="AB92" s="35"/>
      <c r="AC92" s="35"/>
      <c r="AD92" s="35"/>
      <c r="AE92" s="35"/>
    </row>
    <row r="93" spans="1:47" s="2" customFormat="1" ht="10.35" customHeight="1">
      <c r="A93" s="35"/>
      <c r="B93" s="36"/>
      <c r="C93" s="37"/>
      <c r="D93" s="37"/>
      <c r="E93" s="37"/>
      <c r="F93" s="37"/>
      <c r="G93" s="37"/>
      <c r="H93" s="37"/>
      <c r="I93" s="37"/>
      <c r="J93" s="37"/>
      <c r="K93" s="37"/>
      <c r="L93" s="52"/>
      <c r="S93" s="35"/>
      <c r="T93" s="35"/>
      <c r="U93" s="35"/>
      <c r="V93" s="35"/>
      <c r="W93" s="35"/>
      <c r="X93" s="35"/>
      <c r="Y93" s="35"/>
      <c r="Z93" s="35"/>
      <c r="AA93" s="35"/>
      <c r="AB93" s="35"/>
      <c r="AC93" s="35"/>
      <c r="AD93" s="35"/>
      <c r="AE93" s="35"/>
    </row>
    <row r="94" spans="1:47" s="2" customFormat="1" ht="29.25" customHeight="1">
      <c r="A94" s="35"/>
      <c r="B94" s="36"/>
      <c r="C94" s="146" t="s">
        <v>248</v>
      </c>
      <c r="D94" s="147"/>
      <c r="E94" s="147"/>
      <c r="F94" s="147"/>
      <c r="G94" s="147"/>
      <c r="H94" s="147"/>
      <c r="I94" s="147"/>
      <c r="J94" s="148" t="s">
        <v>249</v>
      </c>
      <c r="K94" s="147"/>
      <c r="L94" s="52"/>
      <c r="S94" s="35"/>
      <c r="T94" s="35"/>
      <c r="U94" s="35"/>
      <c r="V94" s="35"/>
      <c r="W94" s="35"/>
      <c r="X94" s="35"/>
      <c r="Y94" s="35"/>
      <c r="Z94" s="35"/>
      <c r="AA94" s="35"/>
      <c r="AB94" s="35"/>
      <c r="AC94" s="35"/>
      <c r="AD94" s="35"/>
      <c r="AE94" s="35"/>
    </row>
    <row r="95" spans="1:47" s="2" customFormat="1" ht="10.35" customHeight="1">
      <c r="A95" s="35"/>
      <c r="B95" s="36"/>
      <c r="C95" s="37"/>
      <c r="D95" s="37"/>
      <c r="E95" s="37"/>
      <c r="F95" s="37"/>
      <c r="G95" s="37"/>
      <c r="H95" s="37"/>
      <c r="I95" s="37"/>
      <c r="J95" s="37"/>
      <c r="K95" s="37"/>
      <c r="L95" s="52"/>
      <c r="S95" s="35"/>
      <c r="T95" s="35"/>
      <c r="U95" s="35"/>
      <c r="V95" s="35"/>
      <c r="W95" s="35"/>
      <c r="X95" s="35"/>
      <c r="Y95" s="35"/>
      <c r="Z95" s="35"/>
      <c r="AA95" s="35"/>
      <c r="AB95" s="35"/>
      <c r="AC95" s="35"/>
      <c r="AD95" s="35"/>
      <c r="AE95" s="35"/>
    </row>
    <row r="96" spans="1:47" s="2" customFormat="1" ht="22.9" customHeight="1">
      <c r="A96" s="35"/>
      <c r="B96" s="36"/>
      <c r="C96" s="149" t="s">
        <v>250</v>
      </c>
      <c r="D96" s="37"/>
      <c r="E96" s="37"/>
      <c r="F96" s="37"/>
      <c r="G96" s="37"/>
      <c r="H96" s="37"/>
      <c r="I96" s="37"/>
      <c r="J96" s="85">
        <f>J132</f>
        <v>0</v>
      </c>
      <c r="K96" s="37"/>
      <c r="L96" s="52"/>
      <c r="S96" s="35"/>
      <c r="T96" s="35"/>
      <c r="U96" s="35"/>
      <c r="V96" s="35"/>
      <c r="W96" s="35"/>
      <c r="X96" s="35"/>
      <c r="Y96" s="35"/>
      <c r="Z96" s="35"/>
      <c r="AA96" s="35"/>
      <c r="AB96" s="35"/>
      <c r="AC96" s="35"/>
      <c r="AD96" s="35"/>
      <c r="AE96" s="35"/>
      <c r="AU96" s="18" t="s">
        <v>251</v>
      </c>
    </row>
    <row r="97" spans="2:12" s="9" customFormat="1" ht="24.95" customHeight="1">
      <c r="B97" s="150"/>
      <c r="C97" s="151"/>
      <c r="D97" s="152" t="s">
        <v>252</v>
      </c>
      <c r="E97" s="153"/>
      <c r="F97" s="153"/>
      <c r="G97" s="153"/>
      <c r="H97" s="153"/>
      <c r="I97" s="153"/>
      <c r="J97" s="154">
        <f>J133</f>
        <v>0</v>
      </c>
      <c r="K97" s="151"/>
      <c r="L97" s="155"/>
    </row>
    <row r="98" spans="2:12" s="10" customFormat="1" ht="19.899999999999999" customHeight="1">
      <c r="B98" s="156"/>
      <c r="C98" s="157"/>
      <c r="D98" s="158" t="s">
        <v>253</v>
      </c>
      <c r="E98" s="159"/>
      <c r="F98" s="159"/>
      <c r="G98" s="159"/>
      <c r="H98" s="159"/>
      <c r="I98" s="159"/>
      <c r="J98" s="160">
        <f>J134</f>
        <v>0</v>
      </c>
      <c r="K98" s="157"/>
      <c r="L98" s="161"/>
    </row>
    <row r="99" spans="2:12" s="10" customFormat="1" ht="19.899999999999999" customHeight="1">
      <c r="B99" s="156"/>
      <c r="C99" s="157"/>
      <c r="D99" s="158" t="s">
        <v>256</v>
      </c>
      <c r="E99" s="159"/>
      <c r="F99" s="159"/>
      <c r="G99" s="159"/>
      <c r="H99" s="159"/>
      <c r="I99" s="159"/>
      <c r="J99" s="160">
        <f>J169</f>
        <v>0</v>
      </c>
      <c r="K99" s="157"/>
      <c r="L99" s="161"/>
    </row>
    <row r="100" spans="2:12" s="10" customFormat="1" ht="19.899999999999999" customHeight="1">
      <c r="B100" s="156"/>
      <c r="C100" s="157"/>
      <c r="D100" s="158" t="s">
        <v>260</v>
      </c>
      <c r="E100" s="159"/>
      <c r="F100" s="159"/>
      <c r="G100" s="159"/>
      <c r="H100" s="159"/>
      <c r="I100" s="159"/>
      <c r="J100" s="160">
        <f>J176</f>
        <v>0</v>
      </c>
      <c r="K100" s="157"/>
      <c r="L100" s="161"/>
    </row>
    <row r="101" spans="2:12" s="9" customFormat="1" ht="24.95" customHeight="1">
      <c r="B101" s="150"/>
      <c r="C101" s="151"/>
      <c r="D101" s="152" t="s">
        <v>261</v>
      </c>
      <c r="E101" s="153"/>
      <c r="F101" s="153"/>
      <c r="G101" s="153"/>
      <c r="H101" s="153"/>
      <c r="I101" s="153"/>
      <c r="J101" s="154">
        <f>J178</f>
        <v>0</v>
      </c>
      <c r="K101" s="151"/>
      <c r="L101" s="155"/>
    </row>
    <row r="102" spans="2:12" s="10" customFormat="1" ht="19.899999999999999" customHeight="1">
      <c r="B102" s="156"/>
      <c r="C102" s="157"/>
      <c r="D102" s="158" t="s">
        <v>4802</v>
      </c>
      <c r="E102" s="159"/>
      <c r="F102" s="159"/>
      <c r="G102" s="159"/>
      <c r="H102" s="159"/>
      <c r="I102" s="159"/>
      <c r="J102" s="160">
        <f>J179</f>
        <v>0</v>
      </c>
      <c r="K102" s="157"/>
      <c r="L102" s="161"/>
    </row>
    <row r="103" spans="2:12" s="10" customFormat="1" ht="19.899999999999999" customHeight="1">
      <c r="B103" s="156"/>
      <c r="C103" s="157"/>
      <c r="D103" s="158" t="s">
        <v>265</v>
      </c>
      <c r="E103" s="159"/>
      <c r="F103" s="159"/>
      <c r="G103" s="159"/>
      <c r="H103" s="159"/>
      <c r="I103" s="159"/>
      <c r="J103" s="160">
        <f>J251</f>
        <v>0</v>
      </c>
      <c r="K103" s="157"/>
      <c r="L103" s="161"/>
    </row>
    <row r="104" spans="2:12" s="10" customFormat="1" ht="19.899999999999999" customHeight="1">
      <c r="B104" s="156"/>
      <c r="C104" s="157"/>
      <c r="D104" s="158" t="s">
        <v>4803</v>
      </c>
      <c r="E104" s="159"/>
      <c r="F104" s="159"/>
      <c r="G104" s="159"/>
      <c r="H104" s="159"/>
      <c r="I104" s="159"/>
      <c r="J104" s="160">
        <f>J311</f>
        <v>0</v>
      </c>
      <c r="K104" s="157"/>
      <c r="L104" s="161"/>
    </row>
    <row r="105" spans="2:12" s="10" customFormat="1" ht="19.899999999999999" customHeight="1">
      <c r="B105" s="156"/>
      <c r="C105" s="157"/>
      <c r="D105" s="158" t="s">
        <v>4804</v>
      </c>
      <c r="E105" s="159"/>
      <c r="F105" s="159"/>
      <c r="G105" s="159"/>
      <c r="H105" s="159"/>
      <c r="I105" s="159"/>
      <c r="J105" s="160">
        <f>J314</f>
        <v>0</v>
      </c>
      <c r="K105" s="157"/>
      <c r="L105" s="161"/>
    </row>
    <row r="106" spans="2:12" s="10" customFormat="1" ht="19.899999999999999" customHeight="1">
      <c r="B106" s="156"/>
      <c r="C106" s="157"/>
      <c r="D106" s="158" t="s">
        <v>4805</v>
      </c>
      <c r="E106" s="159"/>
      <c r="F106" s="159"/>
      <c r="G106" s="159"/>
      <c r="H106" s="159"/>
      <c r="I106" s="159"/>
      <c r="J106" s="160">
        <f>J377</f>
        <v>0</v>
      </c>
      <c r="K106" s="157"/>
      <c r="L106" s="161"/>
    </row>
    <row r="107" spans="2:12" s="10" customFormat="1" ht="19.899999999999999" customHeight="1">
      <c r="B107" s="156"/>
      <c r="C107" s="157"/>
      <c r="D107" s="158" t="s">
        <v>4806</v>
      </c>
      <c r="E107" s="159"/>
      <c r="F107" s="159"/>
      <c r="G107" s="159"/>
      <c r="H107" s="159"/>
      <c r="I107" s="159"/>
      <c r="J107" s="160">
        <f>J386</f>
        <v>0</v>
      </c>
      <c r="K107" s="157"/>
      <c r="L107" s="161"/>
    </row>
    <row r="108" spans="2:12" s="10" customFormat="1" ht="19.899999999999999" customHeight="1">
      <c r="B108" s="156"/>
      <c r="C108" s="157"/>
      <c r="D108" s="158" t="s">
        <v>4538</v>
      </c>
      <c r="E108" s="159"/>
      <c r="F108" s="159"/>
      <c r="G108" s="159"/>
      <c r="H108" s="159"/>
      <c r="I108" s="159"/>
      <c r="J108" s="160">
        <f>J393</f>
        <v>0</v>
      </c>
      <c r="K108" s="157"/>
      <c r="L108" s="161"/>
    </row>
    <row r="109" spans="2:12" s="9" customFormat="1" ht="24.95" customHeight="1">
      <c r="B109" s="150"/>
      <c r="C109" s="151"/>
      <c r="D109" s="152" t="s">
        <v>4541</v>
      </c>
      <c r="E109" s="153"/>
      <c r="F109" s="153"/>
      <c r="G109" s="153"/>
      <c r="H109" s="153"/>
      <c r="I109" s="153"/>
      <c r="J109" s="154">
        <f>J397</f>
        <v>0</v>
      </c>
      <c r="K109" s="151"/>
      <c r="L109" s="155"/>
    </row>
    <row r="110" spans="2:12" s="9" customFormat="1" ht="24.95" customHeight="1">
      <c r="B110" s="150"/>
      <c r="C110" s="151"/>
      <c r="D110" s="152" t="s">
        <v>4807</v>
      </c>
      <c r="E110" s="153"/>
      <c r="F110" s="153"/>
      <c r="G110" s="153"/>
      <c r="H110" s="153"/>
      <c r="I110" s="153"/>
      <c r="J110" s="154">
        <f>J410</f>
        <v>0</v>
      </c>
      <c r="K110" s="151"/>
      <c r="L110" s="155"/>
    </row>
    <row r="111" spans="2:12" s="10" customFormat="1" ht="19.899999999999999" customHeight="1">
      <c r="B111" s="156"/>
      <c r="C111" s="157"/>
      <c r="D111" s="158" t="s">
        <v>4808</v>
      </c>
      <c r="E111" s="159"/>
      <c r="F111" s="159"/>
      <c r="G111" s="159"/>
      <c r="H111" s="159"/>
      <c r="I111" s="159"/>
      <c r="J111" s="160">
        <f>J411</f>
        <v>0</v>
      </c>
      <c r="K111" s="157"/>
      <c r="L111" s="161"/>
    </row>
    <row r="112" spans="2:12" s="10" customFormat="1" ht="19.899999999999999" customHeight="1">
      <c r="B112" s="156"/>
      <c r="C112" s="157"/>
      <c r="D112" s="158" t="s">
        <v>4809</v>
      </c>
      <c r="E112" s="159"/>
      <c r="F112" s="159"/>
      <c r="G112" s="159"/>
      <c r="H112" s="159"/>
      <c r="I112" s="159"/>
      <c r="J112" s="160">
        <f>J413</f>
        <v>0</v>
      </c>
      <c r="K112" s="157"/>
      <c r="L112" s="161"/>
    </row>
    <row r="113" spans="1:31" s="2" customFormat="1" ht="21.75" customHeight="1">
      <c r="A113" s="35"/>
      <c r="B113" s="36"/>
      <c r="C113" s="37"/>
      <c r="D113" s="37"/>
      <c r="E113" s="37"/>
      <c r="F113" s="37"/>
      <c r="G113" s="37"/>
      <c r="H113" s="37"/>
      <c r="I113" s="37"/>
      <c r="J113" s="37"/>
      <c r="K113" s="37"/>
      <c r="L113" s="52"/>
      <c r="S113" s="35"/>
      <c r="T113" s="35"/>
      <c r="U113" s="35"/>
      <c r="V113" s="35"/>
      <c r="W113" s="35"/>
      <c r="X113" s="35"/>
      <c r="Y113" s="35"/>
      <c r="Z113" s="35"/>
      <c r="AA113" s="35"/>
      <c r="AB113" s="35"/>
      <c r="AC113" s="35"/>
      <c r="AD113" s="35"/>
      <c r="AE113" s="35"/>
    </row>
    <row r="114" spans="1:31" s="2" customFormat="1" ht="6.95" customHeight="1">
      <c r="A114" s="35"/>
      <c r="B114" s="55"/>
      <c r="C114" s="56"/>
      <c r="D114" s="56"/>
      <c r="E114" s="56"/>
      <c r="F114" s="56"/>
      <c r="G114" s="56"/>
      <c r="H114" s="56"/>
      <c r="I114" s="56"/>
      <c r="J114" s="56"/>
      <c r="K114" s="56"/>
      <c r="L114" s="52"/>
      <c r="S114" s="35"/>
      <c r="T114" s="35"/>
      <c r="U114" s="35"/>
      <c r="V114" s="35"/>
      <c r="W114" s="35"/>
      <c r="X114" s="35"/>
      <c r="Y114" s="35"/>
      <c r="Z114" s="35"/>
      <c r="AA114" s="35"/>
      <c r="AB114" s="35"/>
      <c r="AC114" s="35"/>
      <c r="AD114" s="35"/>
      <c r="AE114" s="35"/>
    </row>
    <row r="118" spans="1:31" s="2" customFormat="1" ht="6.95" customHeight="1">
      <c r="A118" s="35"/>
      <c r="B118" s="57"/>
      <c r="C118" s="58"/>
      <c r="D118" s="58"/>
      <c r="E118" s="58"/>
      <c r="F118" s="58"/>
      <c r="G118" s="58"/>
      <c r="H118" s="58"/>
      <c r="I118" s="58"/>
      <c r="J118" s="58"/>
      <c r="K118" s="58"/>
      <c r="L118" s="52"/>
      <c r="S118" s="35"/>
      <c r="T118" s="35"/>
      <c r="U118" s="35"/>
      <c r="V118" s="35"/>
      <c r="W118" s="35"/>
      <c r="X118" s="35"/>
      <c r="Y118" s="35"/>
      <c r="Z118" s="35"/>
      <c r="AA118" s="35"/>
      <c r="AB118" s="35"/>
      <c r="AC118" s="35"/>
      <c r="AD118" s="35"/>
      <c r="AE118" s="35"/>
    </row>
    <row r="119" spans="1:31" s="2" customFormat="1" ht="24.95" customHeight="1">
      <c r="A119" s="35"/>
      <c r="B119" s="36"/>
      <c r="C119" s="24" t="s">
        <v>277</v>
      </c>
      <c r="D119" s="37"/>
      <c r="E119" s="37"/>
      <c r="F119" s="37"/>
      <c r="G119" s="37"/>
      <c r="H119" s="37"/>
      <c r="I119" s="37"/>
      <c r="J119" s="37"/>
      <c r="K119" s="37"/>
      <c r="L119" s="52"/>
      <c r="S119" s="35"/>
      <c r="T119" s="35"/>
      <c r="U119" s="35"/>
      <c r="V119" s="35"/>
      <c r="W119" s="35"/>
      <c r="X119" s="35"/>
      <c r="Y119" s="35"/>
      <c r="Z119" s="35"/>
      <c r="AA119" s="35"/>
      <c r="AB119" s="35"/>
      <c r="AC119" s="35"/>
      <c r="AD119" s="35"/>
      <c r="AE119" s="35"/>
    </row>
    <row r="120" spans="1:31" s="2" customFormat="1" ht="6.95" customHeight="1">
      <c r="A120" s="35"/>
      <c r="B120" s="36"/>
      <c r="C120" s="37"/>
      <c r="D120" s="37"/>
      <c r="E120" s="37"/>
      <c r="F120" s="37"/>
      <c r="G120" s="37"/>
      <c r="H120" s="37"/>
      <c r="I120" s="37"/>
      <c r="J120" s="37"/>
      <c r="K120" s="37"/>
      <c r="L120" s="52"/>
      <c r="S120" s="35"/>
      <c r="T120" s="35"/>
      <c r="U120" s="35"/>
      <c r="V120" s="35"/>
      <c r="W120" s="35"/>
      <c r="X120" s="35"/>
      <c r="Y120" s="35"/>
      <c r="Z120" s="35"/>
      <c r="AA120" s="35"/>
      <c r="AB120" s="35"/>
      <c r="AC120" s="35"/>
      <c r="AD120" s="35"/>
      <c r="AE120" s="35"/>
    </row>
    <row r="121" spans="1:31" s="2" customFormat="1" ht="12" customHeight="1">
      <c r="A121" s="35"/>
      <c r="B121" s="36"/>
      <c r="C121" s="30" t="s">
        <v>16</v>
      </c>
      <c r="D121" s="37"/>
      <c r="E121" s="37"/>
      <c r="F121" s="37"/>
      <c r="G121" s="37"/>
      <c r="H121" s="37"/>
      <c r="I121" s="37"/>
      <c r="J121" s="37"/>
      <c r="K121" s="37"/>
      <c r="L121" s="52"/>
      <c r="S121" s="35"/>
      <c r="T121" s="35"/>
      <c r="U121" s="35"/>
      <c r="V121" s="35"/>
      <c r="W121" s="35"/>
      <c r="X121" s="35"/>
      <c r="Y121" s="35"/>
      <c r="Z121" s="35"/>
      <c r="AA121" s="35"/>
      <c r="AB121" s="35"/>
      <c r="AC121" s="35"/>
      <c r="AD121" s="35"/>
      <c r="AE121" s="35"/>
    </row>
    <row r="122" spans="1:31" s="2" customFormat="1" ht="16.5" customHeight="1">
      <c r="A122" s="35"/>
      <c r="B122" s="36"/>
      <c r="C122" s="37"/>
      <c r="D122" s="37"/>
      <c r="E122" s="329" t="str">
        <f>E7</f>
        <v>Domov pro seniory, Nový Bydžov</v>
      </c>
      <c r="F122" s="330"/>
      <c r="G122" s="330"/>
      <c r="H122" s="330"/>
      <c r="I122" s="37"/>
      <c r="J122" s="37"/>
      <c r="K122" s="37"/>
      <c r="L122" s="52"/>
      <c r="S122" s="35"/>
      <c r="T122" s="35"/>
      <c r="U122" s="35"/>
      <c r="V122" s="35"/>
      <c r="W122" s="35"/>
      <c r="X122" s="35"/>
      <c r="Y122" s="35"/>
      <c r="Z122" s="35"/>
      <c r="AA122" s="35"/>
      <c r="AB122" s="35"/>
      <c r="AC122" s="35"/>
      <c r="AD122" s="35"/>
      <c r="AE122" s="35"/>
    </row>
    <row r="123" spans="1:31" s="2" customFormat="1" ht="12" customHeight="1">
      <c r="A123" s="35"/>
      <c r="B123" s="36"/>
      <c r="C123" s="30" t="s">
        <v>179</v>
      </c>
      <c r="D123" s="37"/>
      <c r="E123" s="37"/>
      <c r="F123" s="37"/>
      <c r="G123" s="37"/>
      <c r="H123" s="37"/>
      <c r="I123" s="37"/>
      <c r="J123" s="37"/>
      <c r="K123" s="37"/>
      <c r="L123" s="52"/>
      <c r="S123" s="35"/>
      <c r="T123" s="35"/>
      <c r="U123" s="35"/>
      <c r="V123" s="35"/>
      <c r="W123" s="35"/>
      <c r="X123" s="35"/>
      <c r="Y123" s="35"/>
      <c r="Z123" s="35"/>
      <c r="AA123" s="35"/>
      <c r="AB123" s="35"/>
      <c r="AC123" s="35"/>
      <c r="AD123" s="35"/>
      <c r="AE123" s="35"/>
    </row>
    <row r="124" spans="1:31" s="2" customFormat="1" ht="30" customHeight="1">
      <c r="A124" s="35"/>
      <c r="B124" s="36"/>
      <c r="C124" s="37"/>
      <c r="D124" s="37"/>
      <c r="E124" s="284" t="str">
        <f>E9</f>
        <v xml:space="preserve">SO 01.5.R01 - Zdravotechnická zařízení - nezpůsobilé náklady </v>
      </c>
      <c r="F124" s="331"/>
      <c r="G124" s="331"/>
      <c r="H124" s="331"/>
      <c r="I124" s="37"/>
      <c r="J124" s="37"/>
      <c r="K124" s="37"/>
      <c r="L124" s="52"/>
      <c r="S124" s="35"/>
      <c r="T124" s="35"/>
      <c r="U124" s="35"/>
      <c r="V124" s="35"/>
      <c r="W124" s="35"/>
      <c r="X124" s="35"/>
      <c r="Y124" s="35"/>
      <c r="Z124" s="35"/>
      <c r="AA124" s="35"/>
      <c r="AB124" s="35"/>
      <c r="AC124" s="35"/>
      <c r="AD124" s="35"/>
      <c r="AE124" s="35"/>
    </row>
    <row r="125" spans="1:31" s="2" customFormat="1" ht="6.95" customHeight="1">
      <c r="A125" s="35"/>
      <c r="B125" s="36"/>
      <c r="C125" s="37"/>
      <c r="D125" s="37"/>
      <c r="E125" s="37"/>
      <c r="F125" s="37"/>
      <c r="G125" s="37"/>
      <c r="H125" s="37"/>
      <c r="I125" s="37"/>
      <c r="J125" s="37"/>
      <c r="K125" s="37"/>
      <c r="L125" s="52"/>
      <c r="S125" s="35"/>
      <c r="T125" s="35"/>
      <c r="U125" s="35"/>
      <c r="V125" s="35"/>
      <c r="W125" s="35"/>
      <c r="X125" s="35"/>
      <c r="Y125" s="35"/>
      <c r="Z125" s="35"/>
      <c r="AA125" s="35"/>
      <c r="AB125" s="35"/>
      <c r="AC125" s="35"/>
      <c r="AD125" s="35"/>
      <c r="AE125" s="35"/>
    </row>
    <row r="126" spans="1:31" s="2" customFormat="1" ht="12" customHeight="1">
      <c r="A126" s="35"/>
      <c r="B126" s="36"/>
      <c r="C126" s="30" t="s">
        <v>20</v>
      </c>
      <c r="D126" s="37"/>
      <c r="E126" s="37"/>
      <c r="F126" s="28" t="str">
        <f>F12</f>
        <v>k.ú. Nový Bydžov, 70 7163</v>
      </c>
      <c r="G126" s="37"/>
      <c r="H126" s="37"/>
      <c r="I126" s="30" t="s">
        <v>22</v>
      </c>
      <c r="J126" s="67" t="str">
        <f>IF(J12="","",J12)</f>
        <v>4. 1. 2023</v>
      </c>
      <c r="K126" s="37"/>
      <c r="L126" s="52"/>
      <c r="S126" s="35"/>
      <c r="T126" s="35"/>
      <c r="U126" s="35"/>
      <c r="V126" s="35"/>
      <c r="W126" s="35"/>
      <c r="X126" s="35"/>
      <c r="Y126" s="35"/>
      <c r="Z126" s="35"/>
      <c r="AA126" s="35"/>
      <c r="AB126" s="35"/>
      <c r="AC126" s="35"/>
      <c r="AD126" s="35"/>
      <c r="AE126" s="35"/>
    </row>
    <row r="127" spans="1:31" s="2" customFormat="1" ht="6.95" customHeight="1">
      <c r="A127" s="35"/>
      <c r="B127" s="36"/>
      <c r="C127" s="37"/>
      <c r="D127" s="37"/>
      <c r="E127" s="37"/>
      <c r="F127" s="37"/>
      <c r="G127" s="37"/>
      <c r="H127" s="37"/>
      <c r="I127" s="37"/>
      <c r="J127" s="37"/>
      <c r="K127" s="37"/>
      <c r="L127" s="52"/>
      <c r="S127" s="35"/>
      <c r="T127" s="35"/>
      <c r="U127" s="35"/>
      <c r="V127" s="35"/>
      <c r="W127" s="35"/>
      <c r="X127" s="35"/>
      <c r="Y127" s="35"/>
      <c r="Z127" s="35"/>
      <c r="AA127" s="35"/>
      <c r="AB127" s="35"/>
      <c r="AC127" s="35"/>
      <c r="AD127" s="35"/>
      <c r="AE127" s="35"/>
    </row>
    <row r="128" spans="1:31" s="2" customFormat="1" ht="40.15" customHeight="1">
      <c r="A128" s="35"/>
      <c r="B128" s="36"/>
      <c r="C128" s="30" t="s">
        <v>24</v>
      </c>
      <c r="D128" s="37"/>
      <c r="E128" s="37"/>
      <c r="F128" s="28" t="str">
        <f>E15</f>
        <v>Město Nový Bydžov, Masarykovo nám. 1, 504 01</v>
      </c>
      <c r="G128" s="37"/>
      <c r="H128" s="37"/>
      <c r="I128" s="30" t="s">
        <v>30</v>
      </c>
      <c r="J128" s="33" t="str">
        <f>E21</f>
        <v>Architektura s.r.o., Vilkova 1142/15, Praha 4-Krč</v>
      </c>
      <c r="K128" s="37"/>
      <c r="L128" s="52"/>
      <c r="S128" s="35"/>
      <c r="T128" s="35"/>
      <c r="U128" s="35"/>
      <c r="V128" s="35"/>
      <c r="W128" s="35"/>
      <c r="X128" s="35"/>
      <c r="Y128" s="35"/>
      <c r="Z128" s="35"/>
      <c r="AA128" s="35"/>
      <c r="AB128" s="35"/>
      <c r="AC128" s="35"/>
      <c r="AD128" s="35"/>
      <c r="AE128" s="35"/>
    </row>
    <row r="129" spans="1:65" s="2" customFormat="1" ht="40.15" customHeight="1">
      <c r="A129" s="35"/>
      <c r="B129" s="36"/>
      <c r="C129" s="30" t="s">
        <v>28</v>
      </c>
      <c r="D129" s="37"/>
      <c r="E129" s="37"/>
      <c r="F129" s="28" t="str">
        <f>IF(E18="","",E18)</f>
        <v>Vyplň údaj</v>
      </c>
      <c r="G129" s="37"/>
      <c r="H129" s="37"/>
      <c r="I129" s="30" t="s">
        <v>33</v>
      </c>
      <c r="J129" s="33" t="str">
        <f>E24</f>
        <v>Projecticon s.r.o., A. Kopeckého 151, Nový Hrádek</v>
      </c>
      <c r="K129" s="37"/>
      <c r="L129" s="52"/>
      <c r="S129" s="35"/>
      <c r="T129" s="35"/>
      <c r="U129" s="35"/>
      <c r="V129" s="35"/>
      <c r="W129" s="35"/>
      <c r="X129" s="35"/>
      <c r="Y129" s="35"/>
      <c r="Z129" s="35"/>
      <c r="AA129" s="35"/>
      <c r="AB129" s="35"/>
      <c r="AC129" s="35"/>
      <c r="AD129" s="35"/>
      <c r="AE129" s="35"/>
    </row>
    <row r="130" spans="1:65" s="2" customFormat="1" ht="10.35" customHeight="1">
      <c r="A130" s="35"/>
      <c r="B130" s="36"/>
      <c r="C130" s="37"/>
      <c r="D130" s="37"/>
      <c r="E130" s="37"/>
      <c r="F130" s="37"/>
      <c r="G130" s="37"/>
      <c r="H130" s="37"/>
      <c r="I130" s="37"/>
      <c r="J130" s="37"/>
      <c r="K130" s="37"/>
      <c r="L130" s="52"/>
      <c r="S130" s="35"/>
      <c r="T130" s="35"/>
      <c r="U130" s="35"/>
      <c r="V130" s="35"/>
      <c r="W130" s="35"/>
      <c r="X130" s="35"/>
      <c r="Y130" s="35"/>
      <c r="Z130" s="35"/>
      <c r="AA130" s="35"/>
      <c r="AB130" s="35"/>
      <c r="AC130" s="35"/>
      <c r="AD130" s="35"/>
      <c r="AE130" s="35"/>
    </row>
    <row r="131" spans="1:65" s="11" customFormat="1" ht="29.25" customHeight="1">
      <c r="A131" s="162"/>
      <c r="B131" s="163"/>
      <c r="C131" s="164" t="s">
        <v>278</v>
      </c>
      <c r="D131" s="165" t="s">
        <v>62</v>
      </c>
      <c r="E131" s="165" t="s">
        <v>58</v>
      </c>
      <c r="F131" s="165" t="s">
        <v>59</v>
      </c>
      <c r="G131" s="165" t="s">
        <v>279</v>
      </c>
      <c r="H131" s="165" t="s">
        <v>280</v>
      </c>
      <c r="I131" s="165" t="s">
        <v>281</v>
      </c>
      <c r="J131" s="165" t="s">
        <v>249</v>
      </c>
      <c r="K131" s="166" t="s">
        <v>282</v>
      </c>
      <c r="L131" s="167"/>
      <c r="M131" s="76" t="s">
        <v>1</v>
      </c>
      <c r="N131" s="77" t="s">
        <v>41</v>
      </c>
      <c r="O131" s="77" t="s">
        <v>283</v>
      </c>
      <c r="P131" s="77" t="s">
        <v>284</v>
      </c>
      <c r="Q131" s="77" t="s">
        <v>285</v>
      </c>
      <c r="R131" s="77" t="s">
        <v>286</v>
      </c>
      <c r="S131" s="77" t="s">
        <v>287</v>
      </c>
      <c r="T131" s="78" t="s">
        <v>288</v>
      </c>
      <c r="U131" s="162"/>
      <c r="V131" s="162"/>
      <c r="W131" s="162"/>
      <c r="X131" s="162"/>
      <c r="Y131" s="162"/>
      <c r="Z131" s="162"/>
      <c r="AA131" s="162"/>
      <c r="AB131" s="162"/>
      <c r="AC131" s="162"/>
      <c r="AD131" s="162"/>
      <c r="AE131" s="162"/>
    </row>
    <row r="132" spans="1:65" s="2" customFormat="1" ht="22.9" customHeight="1">
      <c r="A132" s="35"/>
      <c r="B132" s="36"/>
      <c r="C132" s="83" t="s">
        <v>289</v>
      </c>
      <c r="D132" s="37"/>
      <c r="E132" s="37"/>
      <c r="F132" s="37"/>
      <c r="G132" s="37"/>
      <c r="H132" s="37"/>
      <c r="I132" s="37"/>
      <c r="J132" s="168">
        <f>BK132</f>
        <v>0</v>
      </c>
      <c r="K132" s="37"/>
      <c r="L132" s="40"/>
      <c r="M132" s="79"/>
      <c r="N132" s="169"/>
      <c r="O132" s="80"/>
      <c r="P132" s="170">
        <f>P133+P178+P397+P410</f>
        <v>0</v>
      </c>
      <c r="Q132" s="80"/>
      <c r="R132" s="170">
        <f>R133+R178+R397+R410</f>
        <v>382.96490180000001</v>
      </c>
      <c r="S132" s="80"/>
      <c r="T132" s="171">
        <f>T133+T178+T397+T410</f>
        <v>0</v>
      </c>
      <c r="U132" s="35"/>
      <c r="V132" s="35"/>
      <c r="W132" s="35"/>
      <c r="X132" s="35"/>
      <c r="Y132" s="35"/>
      <c r="Z132" s="35"/>
      <c r="AA132" s="35"/>
      <c r="AB132" s="35"/>
      <c r="AC132" s="35"/>
      <c r="AD132" s="35"/>
      <c r="AE132" s="35"/>
      <c r="AT132" s="18" t="s">
        <v>76</v>
      </c>
      <c r="AU132" s="18" t="s">
        <v>251</v>
      </c>
      <c r="BK132" s="172">
        <f>BK133+BK178+BK397+BK410</f>
        <v>0</v>
      </c>
    </row>
    <row r="133" spans="1:65" s="12" customFormat="1" ht="25.9" customHeight="1">
      <c r="B133" s="173"/>
      <c r="C133" s="174"/>
      <c r="D133" s="175" t="s">
        <v>76</v>
      </c>
      <c r="E133" s="176" t="s">
        <v>290</v>
      </c>
      <c r="F133" s="176" t="s">
        <v>291</v>
      </c>
      <c r="G133" s="174"/>
      <c r="H133" s="174"/>
      <c r="I133" s="177"/>
      <c r="J133" s="178">
        <f>BK133</f>
        <v>0</v>
      </c>
      <c r="K133" s="174"/>
      <c r="L133" s="179"/>
      <c r="M133" s="180"/>
      <c r="N133" s="181"/>
      <c r="O133" s="181"/>
      <c r="P133" s="182">
        <f>P134+P169+P176</f>
        <v>0</v>
      </c>
      <c r="Q133" s="181"/>
      <c r="R133" s="182">
        <f>R134+R169+R176</f>
        <v>367.0173618</v>
      </c>
      <c r="S133" s="181"/>
      <c r="T133" s="183">
        <f>T134+T169+T176</f>
        <v>0</v>
      </c>
      <c r="AR133" s="184" t="s">
        <v>85</v>
      </c>
      <c r="AT133" s="185" t="s">
        <v>76</v>
      </c>
      <c r="AU133" s="185" t="s">
        <v>77</v>
      </c>
      <c r="AY133" s="184" t="s">
        <v>292</v>
      </c>
      <c r="BK133" s="186">
        <f>BK134+BK169+BK176</f>
        <v>0</v>
      </c>
    </row>
    <row r="134" spans="1:65" s="12" customFormat="1" ht="22.9" customHeight="1">
      <c r="B134" s="173"/>
      <c r="C134" s="174"/>
      <c r="D134" s="175" t="s">
        <v>76</v>
      </c>
      <c r="E134" s="187" t="s">
        <v>85</v>
      </c>
      <c r="F134" s="187" t="s">
        <v>293</v>
      </c>
      <c r="G134" s="174"/>
      <c r="H134" s="174"/>
      <c r="I134" s="177"/>
      <c r="J134" s="188">
        <f>BK134</f>
        <v>0</v>
      </c>
      <c r="K134" s="174"/>
      <c r="L134" s="179"/>
      <c r="M134" s="180"/>
      <c r="N134" s="181"/>
      <c r="O134" s="181"/>
      <c r="P134" s="182">
        <f>SUM(P135:P168)</f>
        <v>0</v>
      </c>
      <c r="Q134" s="181"/>
      <c r="R134" s="182">
        <f>SUM(R135:R168)</f>
        <v>271.83600000000001</v>
      </c>
      <c r="S134" s="181"/>
      <c r="T134" s="183">
        <f>SUM(T135:T168)</f>
        <v>0</v>
      </c>
      <c r="AR134" s="184" t="s">
        <v>85</v>
      </c>
      <c r="AT134" s="185" t="s">
        <v>76</v>
      </c>
      <c r="AU134" s="185" t="s">
        <v>85</v>
      </c>
      <c r="AY134" s="184" t="s">
        <v>292</v>
      </c>
      <c r="BK134" s="186">
        <f>SUM(BK135:BK168)</f>
        <v>0</v>
      </c>
    </row>
    <row r="135" spans="1:65" s="2" customFormat="1" ht="33" customHeight="1">
      <c r="A135" s="35"/>
      <c r="B135" s="36"/>
      <c r="C135" s="189" t="s">
        <v>85</v>
      </c>
      <c r="D135" s="189" t="s">
        <v>294</v>
      </c>
      <c r="E135" s="190" t="s">
        <v>4810</v>
      </c>
      <c r="F135" s="191" t="s">
        <v>4811</v>
      </c>
      <c r="G135" s="192" t="s">
        <v>307</v>
      </c>
      <c r="H135" s="193">
        <v>453.06</v>
      </c>
      <c r="I135" s="194"/>
      <c r="J135" s="195">
        <f>ROUND(I135*H135,2)</f>
        <v>0</v>
      </c>
      <c r="K135" s="191" t="s">
        <v>298</v>
      </c>
      <c r="L135" s="40"/>
      <c r="M135" s="196" t="s">
        <v>1</v>
      </c>
      <c r="N135" s="197" t="s">
        <v>43</v>
      </c>
      <c r="O135" s="72"/>
      <c r="P135" s="198">
        <f>O135*H135</f>
        <v>0</v>
      </c>
      <c r="Q135" s="198">
        <v>0</v>
      </c>
      <c r="R135" s="198">
        <f>Q135*H135</f>
        <v>0</v>
      </c>
      <c r="S135" s="198">
        <v>0</v>
      </c>
      <c r="T135" s="199">
        <f>S135*H135</f>
        <v>0</v>
      </c>
      <c r="U135" s="35"/>
      <c r="V135" s="35"/>
      <c r="W135" s="35"/>
      <c r="X135" s="35"/>
      <c r="Y135" s="35"/>
      <c r="Z135" s="35"/>
      <c r="AA135" s="35"/>
      <c r="AB135" s="35"/>
      <c r="AC135" s="35"/>
      <c r="AD135" s="35"/>
      <c r="AE135" s="35"/>
      <c r="AR135" s="200" t="s">
        <v>299</v>
      </c>
      <c r="AT135" s="200" t="s">
        <v>294</v>
      </c>
      <c r="AU135" s="200" t="s">
        <v>120</v>
      </c>
      <c r="AY135" s="18" t="s">
        <v>292</v>
      </c>
      <c r="BE135" s="201">
        <f>IF(N135="základní",J135,0)</f>
        <v>0</v>
      </c>
      <c r="BF135" s="201">
        <f>IF(N135="snížená",J135,0)</f>
        <v>0</v>
      </c>
      <c r="BG135" s="201">
        <f>IF(N135="zákl. přenesená",J135,0)</f>
        <v>0</v>
      </c>
      <c r="BH135" s="201">
        <f>IF(N135="sníž. přenesená",J135,0)</f>
        <v>0</v>
      </c>
      <c r="BI135" s="201">
        <f>IF(N135="nulová",J135,0)</f>
        <v>0</v>
      </c>
      <c r="BJ135" s="18" t="s">
        <v>120</v>
      </c>
      <c r="BK135" s="201">
        <f>ROUND(I135*H135,2)</f>
        <v>0</v>
      </c>
      <c r="BL135" s="18" t="s">
        <v>299</v>
      </c>
      <c r="BM135" s="200" t="s">
        <v>4812</v>
      </c>
    </row>
    <row r="136" spans="1:65" s="13" customFormat="1" ht="11.25">
      <c r="B136" s="202"/>
      <c r="C136" s="203"/>
      <c r="D136" s="204" t="s">
        <v>301</v>
      </c>
      <c r="E136" s="205" t="s">
        <v>1</v>
      </c>
      <c r="F136" s="206" t="s">
        <v>4813</v>
      </c>
      <c r="G136" s="203"/>
      <c r="H136" s="205" t="s">
        <v>1</v>
      </c>
      <c r="I136" s="207"/>
      <c r="J136" s="203"/>
      <c r="K136" s="203"/>
      <c r="L136" s="208"/>
      <c r="M136" s="209"/>
      <c r="N136" s="210"/>
      <c r="O136" s="210"/>
      <c r="P136" s="210"/>
      <c r="Q136" s="210"/>
      <c r="R136" s="210"/>
      <c r="S136" s="210"/>
      <c r="T136" s="211"/>
      <c r="AT136" s="212" t="s">
        <v>301</v>
      </c>
      <c r="AU136" s="212" t="s">
        <v>120</v>
      </c>
      <c r="AV136" s="13" t="s">
        <v>85</v>
      </c>
      <c r="AW136" s="13" t="s">
        <v>32</v>
      </c>
      <c r="AX136" s="13" t="s">
        <v>77</v>
      </c>
      <c r="AY136" s="212" t="s">
        <v>292</v>
      </c>
    </row>
    <row r="137" spans="1:65" s="14" customFormat="1" ht="11.25">
      <c r="B137" s="213"/>
      <c r="C137" s="214"/>
      <c r="D137" s="204" t="s">
        <v>301</v>
      </c>
      <c r="E137" s="215" t="s">
        <v>1</v>
      </c>
      <c r="F137" s="216" t="s">
        <v>4814</v>
      </c>
      <c r="G137" s="214"/>
      <c r="H137" s="217">
        <v>118.8</v>
      </c>
      <c r="I137" s="218"/>
      <c r="J137" s="214"/>
      <c r="K137" s="214"/>
      <c r="L137" s="219"/>
      <c r="M137" s="220"/>
      <c r="N137" s="221"/>
      <c r="O137" s="221"/>
      <c r="P137" s="221"/>
      <c r="Q137" s="221"/>
      <c r="R137" s="221"/>
      <c r="S137" s="221"/>
      <c r="T137" s="222"/>
      <c r="AT137" s="223" t="s">
        <v>301</v>
      </c>
      <c r="AU137" s="223" t="s">
        <v>120</v>
      </c>
      <c r="AV137" s="14" t="s">
        <v>120</v>
      </c>
      <c r="AW137" s="14" t="s">
        <v>32</v>
      </c>
      <c r="AX137" s="14" t="s">
        <v>77</v>
      </c>
      <c r="AY137" s="223" t="s">
        <v>292</v>
      </c>
    </row>
    <row r="138" spans="1:65" s="14" customFormat="1" ht="11.25">
      <c r="B138" s="213"/>
      <c r="C138" s="214"/>
      <c r="D138" s="204" t="s">
        <v>301</v>
      </c>
      <c r="E138" s="215" t="s">
        <v>1</v>
      </c>
      <c r="F138" s="216" t="s">
        <v>4815</v>
      </c>
      <c r="G138" s="214"/>
      <c r="H138" s="217">
        <v>334.26</v>
      </c>
      <c r="I138" s="218"/>
      <c r="J138" s="214"/>
      <c r="K138" s="214"/>
      <c r="L138" s="219"/>
      <c r="M138" s="220"/>
      <c r="N138" s="221"/>
      <c r="O138" s="221"/>
      <c r="P138" s="221"/>
      <c r="Q138" s="221"/>
      <c r="R138" s="221"/>
      <c r="S138" s="221"/>
      <c r="T138" s="222"/>
      <c r="AT138" s="223" t="s">
        <v>301</v>
      </c>
      <c r="AU138" s="223" t="s">
        <v>120</v>
      </c>
      <c r="AV138" s="14" t="s">
        <v>120</v>
      </c>
      <c r="AW138" s="14" t="s">
        <v>32</v>
      </c>
      <c r="AX138" s="14" t="s">
        <v>77</v>
      </c>
      <c r="AY138" s="223" t="s">
        <v>292</v>
      </c>
    </row>
    <row r="139" spans="1:65" s="15" customFormat="1" ht="11.25">
      <c r="B139" s="224"/>
      <c r="C139" s="225"/>
      <c r="D139" s="204" t="s">
        <v>301</v>
      </c>
      <c r="E139" s="226" t="s">
        <v>1</v>
      </c>
      <c r="F139" s="227" t="s">
        <v>304</v>
      </c>
      <c r="G139" s="225"/>
      <c r="H139" s="228">
        <v>453.06</v>
      </c>
      <c r="I139" s="229"/>
      <c r="J139" s="225"/>
      <c r="K139" s="225"/>
      <c r="L139" s="230"/>
      <c r="M139" s="231"/>
      <c r="N139" s="232"/>
      <c r="O139" s="232"/>
      <c r="P139" s="232"/>
      <c r="Q139" s="232"/>
      <c r="R139" s="232"/>
      <c r="S139" s="232"/>
      <c r="T139" s="233"/>
      <c r="AT139" s="234" t="s">
        <v>301</v>
      </c>
      <c r="AU139" s="234" t="s">
        <v>120</v>
      </c>
      <c r="AV139" s="15" t="s">
        <v>299</v>
      </c>
      <c r="AW139" s="15" t="s">
        <v>32</v>
      </c>
      <c r="AX139" s="15" t="s">
        <v>85</v>
      </c>
      <c r="AY139" s="234" t="s">
        <v>292</v>
      </c>
    </row>
    <row r="140" spans="1:65" s="2" customFormat="1" ht="33" customHeight="1">
      <c r="A140" s="35"/>
      <c r="B140" s="36"/>
      <c r="C140" s="189" t="s">
        <v>120</v>
      </c>
      <c r="D140" s="189" t="s">
        <v>294</v>
      </c>
      <c r="E140" s="190" t="s">
        <v>342</v>
      </c>
      <c r="F140" s="191" t="s">
        <v>4816</v>
      </c>
      <c r="G140" s="192" t="s">
        <v>307</v>
      </c>
      <c r="H140" s="193">
        <v>704.76</v>
      </c>
      <c r="I140" s="194"/>
      <c r="J140" s="195">
        <f>ROUND(I140*H140,2)</f>
        <v>0</v>
      </c>
      <c r="K140" s="191" t="s">
        <v>298</v>
      </c>
      <c r="L140" s="40"/>
      <c r="M140" s="196" t="s">
        <v>1</v>
      </c>
      <c r="N140" s="197" t="s">
        <v>43</v>
      </c>
      <c r="O140" s="72"/>
      <c r="P140" s="198">
        <f>O140*H140</f>
        <v>0</v>
      </c>
      <c r="Q140" s="198">
        <v>0</v>
      </c>
      <c r="R140" s="198">
        <f>Q140*H140</f>
        <v>0</v>
      </c>
      <c r="S140" s="198">
        <v>0</v>
      </c>
      <c r="T140" s="199">
        <f>S140*H140</f>
        <v>0</v>
      </c>
      <c r="U140" s="35"/>
      <c r="V140" s="35"/>
      <c r="W140" s="35"/>
      <c r="X140" s="35"/>
      <c r="Y140" s="35"/>
      <c r="Z140" s="35"/>
      <c r="AA140" s="35"/>
      <c r="AB140" s="35"/>
      <c r="AC140" s="35"/>
      <c r="AD140" s="35"/>
      <c r="AE140" s="35"/>
      <c r="AR140" s="200" t="s">
        <v>299</v>
      </c>
      <c r="AT140" s="200" t="s">
        <v>294</v>
      </c>
      <c r="AU140" s="200" t="s">
        <v>120</v>
      </c>
      <c r="AY140" s="18" t="s">
        <v>292</v>
      </c>
      <c r="BE140" s="201">
        <f>IF(N140="základní",J140,0)</f>
        <v>0</v>
      </c>
      <c r="BF140" s="201">
        <f>IF(N140="snížená",J140,0)</f>
        <v>0</v>
      </c>
      <c r="BG140" s="201">
        <f>IF(N140="zákl. přenesená",J140,0)</f>
        <v>0</v>
      </c>
      <c r="BH140" s="201">
        <f>IF(N140="sníž. přenesená",J140,0)</f>
        <v>0</v>
      </c>
      <c r="BI140" s="201">
        <f>IF(N140="nulová",J140,0)</f>
        <v>0</v>
      </c>
      <c r="BJ140" s="18" t="s">
        <v>120</v>
      </c>
      <c r="BK140" s="201">
        <f>ROUND(I140*H140,2)</f>
        <v>0</v>
      </c>
      <c r="BL140" s="18" t="s">
        <v>299</v>
      </c>
      <c r="BM140" s="200" t="s">
        <v>4817</v>
      </c>
    </row>
    <row r="141" spans="1:65" s="14" customFormat="1" ht="22.5">
      <c r="B141" s="213"/>
      <c r="C141" s="214"/>
      <c r="D141" s="204" t="s">
        <v>301</v>
      </c>
      <c r="E141" s="215" t="s">
        <v>1</v>
      </c>
      <c r="F141" s="216" t="s">
        <v>4818</v>
      </c>
      <c r="G141" s="214"/>
      <c r="H141" s="217">
        <v>704.76</v>
      </c>
      <c r="I141" s="218"/>
      <c r="J141" s="214"/>
      <c r="K141" s="214"/>
      <c r="L141" s="219"/>
      <c r="M141" s="220"/>
      <c r="N141" s="221"/>
      <c r="O141" s="221"/>
      <c r="P141" s="221"/>
      <c r="Q141" s="221"/>
      <c r="R141" s="221"/>
      <c r="S141" s="221"/>
      <c r="T141" s="222"/>
      <c r="AT141" s="223" t="s">
        <v>301</v>
      </c>
      <c r="AU141" s="223" t="s">
        <v>120</v>
      </c>
      <c r="AV141" s="14" t="s">
        <v>120</v>
      </c>
      <c r="AW141" s="14" t="s">
        <v>32</v>
      </c>
      <c r="AX141" s="14" t="s">
        <v>85</v>
      </c>
      <c r="AY141" s="223" t="s">
        <v>292</v>
      </c>
    </row>
    <row r="142" spans="1:65" s="2" customFormat="1" ht="33" customHeight="1">
      <c r="A142" s="35"/>
      <c r="B142" s="36"/>
      <c r="C142" s="189" t="s">
        <v>317</v>
      </c>
      <c r="D142" s="189" t="s">
        <v>294</v>
      </c>
      <c r="E142" s="190" t="s">
        <v>347</v>
      </c>
      <c r="F142" s="191" t="s">
        <v>4819</v>
      </c>
      <c r="G142" s="192" t="s">
        <v>307</v>
      </c>
      <c r="H142" s="193">
        <v>201.36</v>
      </c>
      <c r="I142" s="194"/>
      <c r="J142" s="195">
        <f>ROUND(I142*H142,2)</f>
        <v>0</v>
      </c>
      <c r="K142" s="191" t="s">
        <v>298</v>
      </c>
      <c r="L142" s="40"/>
      <c r="M142" s="196" t="s">
        <v>1</v>
      </c>
      <c r="N142" s="197" t="s">
        <v>43</v>
      </c>
      <c r="O142" s="72"/>
      <c r="P142" s="198">
        <f>O142*H142</f>
        <v>0</v>
      </c>
      <c r="Q142" s="198">
        <v>0</v>
      </c>
      <c r="R142" s="198">
        <f>Q142*H142</f>
        <v>0</v>
      </c>
      <c r="S142" s="198">
        <v>0</v>
      </c>
      <c r="T142" s="199">
        <f>S142*H142</f>
        <v>0</v>
      </c>
      <c r="U142" s="35"/>
      <c r="V142" s="35"/>
      <c r="W142" s="35"/>
      <c r="X142" s="35"/>
      <c r="Y142" s="35"/>
      <c r="Z142" s="35"/>
      <c r="AA142" s="35"/>
      <c r="AB142" s="35"/>
      <c r="AC142" s="35"/>
      <c r="AD142" s="35"/>
      <c r="AE142" s="35"/>
      <c r="AR142" s="200" t="s">
        <v>299</v>
      </c>
      <c r="AT142" s="200" t="s">
        <v>294</v>
      </c>
      <c r="AU142" s="200" t="s">
        <v>120</v>
      </c>
      <c r="AY142" s="18" t="s">
        <v>292</v>
      </c>
      <c r="BE142" s="201">
        <f>IF(N142="základní",J142,0)</f>
        <v>0</v>
      </c>
      <c r="BF142" s="201">
        <f>IF(N142="snížená",J142,0)</f>
        <v>0</v>
      </c>
      <c r="BG142" s="201">
        <f>IF(N142="zákl. přenesená",J142,0)</f>
        <v>0</v>
      </c>
      <c r="BH142" s="201">
        <f>IF(N142="sníž. přenesená",J142,0)</f>
        <v>0</v>
      </c>
      <c r="BI142" s="201">
        <f>IF(N142="nulová",J142,0)</f>
        <v>0</v>
      </c>
      <c r="BJ142" s="18" t="s">
        <v>120</v>
      </c>
      <c r="BK142" s="201">
        <f>ROUND(I142*H142,2)</f>
        <v>0</v>
      </c>
      <c r="BL142" s="18" t="s">
        <v>299</v>
      </c>
      <c r="BM142" s="200" t="s">
        <v>4820</v>
      </c>
    </row>
    <row r="143" spans="1:65" s="13" customFormat="1" ht="11.25">
      <c r="B143" s="202"/>
      <c r="C143" s="203"/>
      <c r="D143" s="204" t="s">
        <v>301</v>
      </c>
      <c r="E143" s="205" t="s">
        <v>1</v>
      </c>
      <c r="F143" s="206" t="s">
        <v>4821</v>
      </c>
      <c r="G143" s="203"/>
      <c r="H143" s="205" t="s">
        <v>1</v>
      </c>
      <c r="I143" s="207"/>
      <c r="J143" s="203"/>
      <c r="K143" s="203"/>
      <c r="L143" s="208"/>
      <c r="M143" s="209"/>
      <c r="N143" s="210"/>
      <c r="O143" s="210"/>
      <c r="P143" s="210"/>
      <c r="Q143" s="210"/>
      <c r="R143" s="210"/>
      <c r="S143" s="210"/>
      <c r="T143" s="211"/>
      <c r="AT143" s="212" t="s">
        <v>301</v>
      </c>
      <c r="AU143" s="212" t="s">
        <v>120</v>
      </c>
      <c r="AV143" s="13" t="s">
        <v>85</v>
      </c>
      <c r="AW143" s="13" t="s">
        <v>32</v>
      </c>
      <c r="AX143" s="13" t="s">
        <v>77</v>
      </c>
      <c r="AY143" s="212" t="s">
        <v>292</v>
      </c>
    </row>
    <row r="144" spans="1:65" s="14" customFormat="1" ht="11.25">
      <c r="B144" s="213"/>
      <c r="C144" s="214"/>
      <c r="D144" s="204" t="s">
        <v>301</v>
      </c>
      <c r="E144" s="215" t="s">
        <v>1</v>
      </c>
      <c r="F144" s="216" t="s">
        <v>4822</v>
      </c>
      <c r="G144" s="214"/>
      <c r="H144" s="217">
        <v>201.36</v>
      </c>
      <c r="I144" s="218"/>
      <c r="J144" s="214"/>
      <c r="K144" s="214"/>
      <c r="L144" s="219"/>
      <c r="M144" s="220"/>
      <c r="N144" s="221"/>
      <c r="O144" s="221"/>
      <c r="P144" s="221"/>
      <c r="Q144" s="221"/>
      <c r="R144" s="221"/>
      <c r="S144" s="221"/>
      <c r="T144" s="222"/>
      <c r="AT144" s="223" t="s">
        <v>301</v>
      </c>
      <c r="AU144" s="223" t="s">
        <v>120</v>
      </c>
      <c r="AV144" s="14" t="s">
        <v>120</v>
      </c>
      <c r="AW144" s="14" t="s">
        <v>32</v>
      </c>
      <c r="AX144" s="14" t="s">
        <v>77</v>
      </c>
      <c r="AY144" s="223" t="s">
        <v>292</v>
      </c>
    </row>
    <row r="145" spans="1:65" s="15" customFormat="1" ht="11.25">
      <c r="B145" s="224"/>
      <c r="C145" s="225"/>
      <c r="D145" s="204" t="s">
        <v>301</v>
      </c>
      <c r="E145" s="226" t="s">
        <v>4795</v>
      </c>
      <c r="F145" s="227" t="s">
        <v>304</v>
      </c>
      <c r="G145" s="225"/>
      <c r="H145" s="228">
        <v>201.36</v>
      </c>
      <c r="I145" s="229"/>
      <c r="J145" s="225"/>
      <c r="K145" s="225"/>
      <c r="L145" s="230"/>
      <c r="M145" s="231"/>
      <c r="N145" s="232"/>
      <c r="O145" s="232"/>
      <c r="P145" s="232"/>
      <c r="Q145" s="232"/>
      <c r="R145" s="232"/>
      <c r="S145" s="232"/>
      <c r="T145" s="233"/>
      <c r="AT145" s="234" t="s">
        <v>301</v>
      </c>
      <c r="AU145" s="234" t="s">
        <v>120</v>
      </c>
      <c r="AV145" s="15" t="s">
        <v>299</v>
      </c>
      <c r="AW145" s="15" t="s">
        <v>32</v>
      </c>
      <c r="AX145" s="15" t="s">
        <v>85</v>
      </c>
      <c r="AY145" s="234" t="s">
        <v>292</v>
      </c>
    </row>
    <row r="146" spans="1:65" s="2" customFormat="1" ht="37.9" customHeight="1">
      <c r="A146" s="35"/>
      <c r="B146" s="36"/>
      <c r="C146" s="189" t="s">
        <v>299</v>
      </c>
      <c r="D146" s="189" t="s">
        <v>294</v>
      </c>
      <c r="E146" s="190" t="s">
        <v>353</v>
      </c>
      <c r="F146" s="191" t="s">
        <v>4823</v>
      </c>
      <c r="G146" s="192" t="s">
        <v>307</v>
      </c>
      <c r="H146" s="193">
        <v>3020.4</v>
      </c>
      <c r="I146" s="194"/>
      <c r="J146" s="195">
        <f>ROUND(I146*H146,2)</f>
        <v>0</v>
      </c>
      <c r="K146" s="191" t="s">
        <v>298</v>
      </c>
      <c r="L146" s="40"/>
      <c r="M146" s="196" t="s">
        <v>1</v>
      </c>
      <c r="N146" s="197" t="s">
        <v>43</v>
      </c>
      <c r="O146" s="72"/>
      <c r="P146" s="198">
        <f>O146*H146</f>
        <v>0</v>
      </c>
      <c r="Q146" s="198">
        <v>0</v>
      </c>
      <c r="R146" s="198">
        <f>Q146*H146</f>
        <v>0</v>
      </c>
      <c r="S146" s="198">
        <v>0</v>
      </c>
      <c r="T146" s="199">
        <f>S146*H146</f>
        <v>0</v>
      </c>
      <c r="U146" s="35"/>
      <c r="V146" s="35"/>
      <c r="W146" s="35"/>
      <c r="X146" s="35"/>
      <c r="Y146" s="35"/>
      <c r="Z146" s="35"/>
      <c r="AA146" s="35"/>
      <c r="AB146" s="35"/>
      <c r="AC146" s="35"/>
      <c r="AD146" s="35"/>
      <c r="AE146" s="35"/>
      <c r="AR146" s="200" t="s">
        <v>299</v>
      </c>
      <c r="AT146" s="200" t="s">
        <v>294</v>
      </c>
      <c r="AU146" s="200" t="s">
        <v>120</v>
      </c>
      <c r="AY146" s="18" t="s">
        <v>292</v>
      </c>
      <c r="BE146" s="201">
        <f>IF(N146="základní",J146,0)</f>
        <v>0</v>
      </c>
      <c r="BF146" s="201">
        <f>IF(N146="snížená",J146,0)</f>
        <v>0</v>
      </c>
      <c r="BG146" s="201">
        <f>IF(N146="zákl. přenesená",J146,0)</f>
        <v>0</v>
      </c>
      <c r="BH146" s="201">
        <f>IF(N146="sníž. přenesená",J146,0)</f>
        <v>0</v>
      </c>
      <c r="BI146" s="201">
        <f>IF(N146="nulová",J146,0)</f>
        <v>0</v>
      </c>
      <c r="BJ146" s="18" t="s">
        <v>120</v>
      </c>
      <c r="BK146" s="201">
        <f>ROUND(I146*H146,2)</f>
        <v>0</v>
      </c>
      <c r="BL146" s="18" t="s">
        <v>299</v>
      </c>
      <c r="BM146" s="200" t="s">
        <v>4824</v>
      </c>
    </row>
    <row r="147" spans="1:65" s="14" customFormat="1" ht="11.25">
      <c r="B147" s="213"/>
      <c r="C147" s="214"/>
      <c r="D147" s="204" t="s">
        <v>301</v>
      </c>
      <c r="E147" s="215" t="s">
        <v>1</v>
      </c>
      <c r="F147" s="216" t="s">
        <v>4825</v>
      </c>
      <c r="G147" s="214"/>
      <c r="H147" s="217">
        <v>3020.4</v>
      </c>
      <c r="I147" s="218"/>
      <c r="J147" s="214"/>
      <c r="K147" s="214"/>
      <c r="L147" s="219"/>
      <c r="M147" s="220"/>
      <c r="N147" s="221"/>
      <c r="O147" s="221"/>
      <c r="P147" s="221"/>
      <c r="Q147" s="221"/>
      <c r="R147" s="221"/>
      <c r="S147" s="221"/>
      <c r="T147" s="222"/>
      <c r="AT147" s="223" t="s">
        <v>301</v>
      </c>
      <c r="AU147" s="223" t="s">
        <v>120</v>
      </c>
      <c r="AV147" s="14" t="s">
        <v>120</v>
      </c>
      <c r="AW147" s="14" t="s">
        <v>32</v>
      </c>
      <c r="AX147" s="14" t="s">
        <v>85</v>
      </c>
      <c r="AY147" s="223" t="s">
        <v>292</v>
      </c>
    </row>
    <row r="148" spans="1:65" s="2" customFormat="1" ht="24.2" customHeight="1">
      <c r="A148" s="35"/>
      <c r="B148" s="36"/>
      <c r="C148" s="189" t="s">
        <v>341</v>
      </c>
      <c r="D148" s="189" t="s">
        <v>294</v>
      </c>
      <c r="E148" s="190" t="s">
        <v>358</v>
      </c>
      <c r="F148" s="191" t="s">
        <v>4826</v>
      </c>
      <c r="G148" s="192" t="s">
        <v>307</v>
      </c>
      <c r="H148" s="193">
        <v>704.76</v>
      </c>
      <c r="I148" s="194"/>
      <c r="J148" s="195">
        <f>ROUND(I148*H148,2)</f>
        <v>0</v>
      </c>
      <c r="K148" s="191" t="s">
        <v>298</v>
      </c>
      <c r="L148" s="40"/>
      <c r="M148" s="196" t="s">
        <v>1</v>
      </c>
      <c r="N148" s="197" t="s">
        <v>43</v>
      </c>
      <c r="O148" s="72"/>
      <c r="P148" s="198">
        <f>O148*H148</f>
        <v>0</v>
      </c>
      <c r="Q148" s="198">
        <v>0</v>
      </c>
      <c r="R148" s="198">
        <f>Q148*H148</f>
        <v>0</v>
      </c>
      <c r="S148" s="198">
        <v>0</v>
      </c>
      <c r="T148" s="199">
        <f>S148*H148</f>
        <v>0</v>
      </c>
      <c r="U148" s="35"/>
      <c r="V148" s="35"/>
      <c r="W148" s="35"/>
      <c r="X148" s="35"/>
      <c r="Y148" s="35"/>
      <c r="Z148" s="35"/>
      <c r="AA148" s="35"/>
      <c r="AB148" s="35"/>
      <c r="AC148" s="35"/>
      <c r="AD148" s="35"/>
      <c r="AE148" s="35"/>
      <c r="AR148" s="200" t="s">
        <v>299</v>
      </c>
      <c r="AT148" s="200" t="s">
        <v>294</v>
      </c>
      <c r="AU148" s="200" t="s">
        <v>120</v>
      </c>
      <c r="AY148" s="18" t="s">
        <v>292</v>
      </c>
      <c r="BE148" s="201">
        <f>IF(N148="základní",J148,0)</f>
        <v>0</v>
      </c>
      <c r="BF148" s="201">
        <f>IF(N148="snížená",J148,0)</f>
        <v>0</v>
      </c>
      <c r="BG148" s="201">
        <f>IF(N148="zákl. přenesená",J148,0)</f>
        <v>0</v>
      </c>
      <c r="BH148" s="201">
        <f>IF(N148="sníž. přenesená",J148,0)</f>
        <v>0</v>
      </c>
      <c r="BI148" s="201">
        <f>IF(N148="nulová",J148,0)</f>
        <v>0</v>
      </c>
      <c r="BJ148" s="18" t="s">
        <v>120</v>
      </c>
      <c r="BK148" s="201">
        <f>ROUND(I148*H148,2)</f>
        <v>0</v>
      </c>
      <c r="BL148" s="18" t="s">
        <v>299</v>
      </c>
      <c r="BM148" s="200" t="s">
        <v>4827</v>
      </c>
    </row>
    <row r="149" spans="1:65" s="14" customFormat="1" ht="11.25">
      <c r="B149" s="213"/>
      <c r="C149" s="214"/>
      <c r="D149" s="204" t="s">
        <v>301</v>
      </c>
      <c r="E149" s="215" t="s">
        <v>1</v>
      </c>
      <c r="F149" s="216" t="s">
        <v>4828</v>
      </c>
      <c r="G149" s="214"/>
      <c r="H149" s="217">
        <v>201.36</v>
      </c>
      <c r="I149" s="218"/>
      <c r="J149" s="214"/>
      <c r="K149" s="214"/>
      <c r="L149" s="219"/>
      <c r="M149" s="220"/>
      <c r="N149" s="221"/>
      <c r="O149" s="221"/>
      <c r="P149" s="221"/>
      <c r="Q149" s="221"/>
      <c r="R149" s="221"/>
      <c r="S149" s="221"/>
      <c r="T149" s="222"/>
      <c r="AT149" s="223" t="s">
        <v>301</v>
      </c>
      <c r="AU149" s="223" t="s">
        <v>120</v>
      </c>
      <c r="AV149" s="14" t="s">
        <v>120</v>
      </c>
      <c r="AW149" s="14" t="s">
        <v>32</v>
      </c>
      <c r="AX149" s="14" t="s">
        <v>77</v>
      </c>
      <c r="AY149" s="223" t="s">
        <v>292</v>
      </c>
    </row>
    <row r="150" spans="1:65" s="14" customFormat="1" ht="11.25">
      <c r="B150" s="213"/>
      <c r="C150" s="214"/>
      <c r="D150" s="204" t="s">
        <v>301</v>
      </c>
      <c r="E150" s="215" t="s">
        <v>1</v>
      </c>
      <c r="F150" s="216" t="s">
        <v>4829</v>
      </c>
      <c r="G150" s="214"/>
      <c r="H150" s="217">
        <v>503.4</v>
      </c>
      <c r="I150" s="218"/>
      <c r="J150" s="214"/>
      <c r="K150" s="214"/>
      <c r="L150" s="219"/>
      <c r="M150" s="220"/>
      <c r="N150" s="221"/>
      <c r="O150" s="221"/>
      <c r="P150" s="221"/>
      <c r="Q150" s="221"/>
      <c r="R150" s="221"/>
      <c r="S150" s="221"/>
      <c r="T150" s="222"/>
      <c r="AT150" s="223" t="s">
        <v>301</v>
      </c>
      <c r="AU150" s="223" t="s">
        <v>120</v>
      </c>
      <c r="AV150" s="14" t="s">
        <v>120</v>
      </c>
      <c r="AW150" s="14" t="s">
        <v>32</v>
      </c>
      <c r="AX150" s="14" t="s">
        <v>77</v>
      </c>
      <c r="AY150" s="223" t="s">
        <v>292</v>
      </c>
    </row>
    <row r="151" spans="1:65" s="15" customFormat="1" ht="11.25">
      <c r="B151" s="224"/>
      <c r="C151" s="225"/>
      <c r="D151" s="204" t="s">
        <v>301</v>
      </c>
      <c r="E151" s="226" t="s">
        <v>1</v>
      </c>
      <c r="F151" s="227" t="s">
        <v>304</v>
      </c>
      <c r="G151" s="225"/>
      <c r="H151" s="228">
        <v>704.76</v>
      </c>
      <c r="I151" s="229"/>
      <c r="J151" s="225"/>
      <c r="K151" s="225"/>
      <c r="L151" s="230"/>
      <c r="M151" s="231"/>
      <c r="N151" s="232"/>
      <c r="O151" s="232"/>
      <c r="P151" s="232"/>
      <c r="Q151" s="232"/>
      <c r="R151" s="232"/>
      <c r="S151" s="232"/>
      <c r="T151" s="233"/>
      <c r="AT151" s="234" t="s">
        <v>301</v>
      </c>
      <c r="AU151" s="234" t="s">
        <v>120</v>
      </c>
      <c r="AV151" s="15" t="s">
        <v>299</v>
      </c>
      <c r="AW151" s="15" t="s">
        <v>32</v>
      </c>
      <c r="AX151" s="15" t="s">
        <v>85</v>
      </c>
      <c r="AY151" s="234" t="s">
        <v>292</v>
      </c>
    </row>
    <row r="152" spans="1:65" s="2" customFormat="1" ht="33" customHeight="1">
      <c r="A152" s="35"/>
      <c r="B152" s="36"/>
      <c r="C152" s="189" t="s">
        <v>346</v>
      </c>
      <c r="D152" s="189" t="s">
        <v>294</v>
      </c>
      <c r="E152" s="190" t="s">
        <v>363</v>
      </c>
      <c r="F152" s="191" t="s">
        <v>364</v>
      </c>
      <c r="G152" s="192" t="s">
        <v>365</v>
      </c>
      <c r="H152" s="193">
        <v>362.44799999999998</v>
      </c>
      <c r="I152" s="194"/>
      <c r="J152" s="195">
        <f>ROUND(I152*H152,2)</f>
        <v>0</v>
      </c>
      <c r="K152" s="191" t="s">
        <v>298</v>
      </c>
      <c r="L152" s="40"/>
      <c r="M152" s="196" t="s">
        <v>1</v>
      </c>
      <c r="N152" s="197" t="s">
        <v>43</v>
      </c>
      <c r="O152" s="72"/>
      <c r="P152" s="198">
        <f>O152*H152</f>
        <v>0</v>
      </c>
      <c r="Q152" s="198">
        <v>0</v>
      </c>
      <c r="R152" s="198">
        <f>Q152*H152</f>
        <v>0</v>
      </c>
      <c r="S152" s="198">
        <v>0</v>
      </c>
      <c r="T152" s="199">
        <f>S152*H152</f>
        <v>0</v>
      </c>
      <c r="U152" s="35"/>
      <c r="V152" s="35"/>
      <c r="W152" s="35"/>
      <c r="X152" s="35"/>
      <c r="Y152" s="35"/>
      <c r="Z152" s="35"/>
      <c r="AA152" s="35"/>
      <c r="AB152" s="35"/>
      <c r="AC152" s="35"/>
      <c r="AD152" s="35"/>
      <c r="AE152" s="35"/>
      <c r="AR152" s="200" t="s">
        <v>299</v>
      </c>
      <c r="AT152" s="200" t="s">
        <v>294</v>
      </c>
      <c r="AU152" s="200" t="s">
        <v>120</v>
      </c>
      <c r="AY152" s="18" t="s">
        <v>292</v>
      </c>
      <c r="BE152" s="201">
        <f>IF(N152="základní",J152,0)</f>
        <v>0</v>
      </c>
      <c r="BF152" s="201">
        <f>IF(N152="snížená",J152,0)</f>
        <v>0</v>
      </c>
      <c r="BG152" s="201">
        <f>IF(N152="zákl. přenesená",J152,0)</f>
        <v>0</v>
      </c>
      <c r="BH152" s="201">
        <f>IF(N152="sníž. přenesená",J152,0)</f>
        <v>0</v>
      </c>
      <c r="BI152" s="201">
        <f>IF(N152="nulová",J152,0)</f>
        <v>0</v>
      </c>
      <c r="BJ152" s="18" t="s">
        <v>120</v>
      </c>
      <c r="BK152" s="201">
        <f>ROUND(I152*H152,2)</f>
        <v>0</v>
      </c>
      <c r="BL152" s="18" t="s">
        <v>299</v>
      </c>
      <c r="BM152" s="200" t="s">
        <v>4830</v>
      </c>
    </row>
    <row r="153" spans="1:65" s="14" customFormat="1" ht="11.25">
      <c r="B153" s="213"/>
      <c r="C153" s="214"/>
      <c r="D153" s="204" t="s">
        <v>301</v>
      </c>
      <c r="E153" s="215" t="s">
        <v>1</v>
      </c>
      <c r="F153" s="216" t="s">
        <v>4831</v>
      </c>
      <c r="G153" s="214"/>
      <c r="H153" s="217">
        <v>362.44799999999998</v>
      </c>
      <c r="I153" s="218"/>
      <c r="J153" s="214"/>
      <c r="K153" s="214"/>
      <c r="L153" s="219"/>
      <c r="M153" s="220"/>
      <c r="N153" s="221"/>
      <c r="O153" s="221"/>
      <c r="P153" s="221"/>
      <c r="Q153" s="221"/>
      <c r="R153" s="221"/>
      <c r="S153" s="221"/>
      <c r="T153" s="222"/>
      <c r="AT153" s="223" t="s">
        <v>301</v>
      </c>
      <c r="AU153" s="223" t="s">
        <v>120</v>
      </c>
      <c r="AV153" s="14" t="s">
        <v>120</v>
      </c>
      <c r="AW153" s="14" t="s">
        <v>32</v>
      </c>
      <c r="AX153" s="14" t="s">
        <v>85</v>
      </c>
      <c r="AY153" s="223" t="s">
        <v>292</v>
      </c>
    </row>
    <row r="154" spans="1:65" s="2" customFormat="1" ht="16.5" customHeight="1">
      <c r="A154" s="35"/>
      <c r="B154" s="36"/>
      <c r="C154" s="189" t="s">
        <v>352</v>
      </c>
      <c r="D154" s="189" t="s">
        <v>294</v>
      </c>
      <c r="E154" s="190" t="s">
        <v>369</v>
      </c>
      <c r="F154" s="191" t="s">
        <v>370</v>
      </c>
      <c r="G154" s="192" t="s">
        <v>307</v>
      </c>
      <c r="H154" s="193">
        <v>453.06</v>
      </c>
      <c r="I154" s="194"/>
      <c r="J154" s="195">
        <f>ROUND(I154*H154,2)</f>
        <v>0</v>
      </c>
      <c r="K154" s="191" t="s">
        <v>298</v>
      </c>
      <c r="L154" s="40"/>
      <c r="M154" s="196" t="s">
        <v>1</v>
      </c>
      <c r="N154" s="197" t="s">
        <v>43</v>
      </c>
      <c r="O154" s="72"/>
      <c r="P154" s="198">
        <f>O154*H154</f>
        <v>0</v>
      </c>
      <c r="Q154" s="198">
        <v>0</v>
      </c>
      <c r="R154" s="198">
        <f>Q154*H154</f>
        <v>0</v>
      </c>
      <c r="S154" s="198">
        <v>0</v>
      </c>
      <c r="T154" s="199">
        <f>S154*H154</f>
        <v>0</v>
      </c>
      <c r="U154" s="35"/>
      <c r="V154" s="35"/>
      <c r="W154" s="35"/>
      <c r="X154" s="35"/>
      <c r="Y154" s="35"/>
      <c r="Z154" s="35"/>
      <c r="AA154" s="35"/>
      <c r="AB154" s="35"/>
      <c r="AC154" s="35"/>
      <c r="AD154" s="35"/>
      <c r="AE154" s="35"/>
      <c r="AR154" s="200" t="s">
        <v>299</v>
      </c>
      <c r="AT154" s="200" t="s">
        <v>294</v>
      </c>
      <c r="AU154" s="200" t="s">
        <v>120</v>
      </c>
      <c r="AY154" s="18" t="s">
        <v>292</v>
      </c>
      <c r="BE154" s="201">
        <f>IF(N154="základní",J154,0)</f>
        <v>0</v>
      </c>
      <c r="BF154" s="201">
        <f>IF(N154="snížená",J154,0)</f>
        <v>0</v>
      </c>
      <c r="BG154" s="201">
        <f>IF(N154="zákl. přenesená",J154,0)</f>
        <v>0</v>
      </c>
      <c r="BH154" s="201">
        <f>IF(N154="sníž. přenesená",J154,0)</f>
        <v>0</v>
      </c>
      <c r="BI154" s="201">
        <f>IF(N154="nulová",J154,0)</f>
        <v>0</v>
      </c>
      <c r="BJ154" s="18" t="s">
        <v>120</v>
      </c>
      <c r="BK154" s="201">
        <f>ROUND(I154*H154,2)</f>
        <v>0</v>
      </c>
      <c r="BL154" s="18" t="s">
        <v>299</v>
      </c>
      <c r="BM154" s="200" t="s">
        <v>4832</v>
      </c>
    </row>
    <row r="155" spans="1:65" s="14" customFormat="1" ht="11.25">
      <c r="B155" s="213"/>
      <c r="C155" s="214"/>
      <c r="D155" s="204" t="s">
        <v>301</v>
      </c>
      <c r="E155" s="215" t="s">
        <v>1</v>
      </c>
      <c r="F155" s="216" t="s">
        <v>4833</v>
      </c>
      <c r="G155" s="214"/>
      <c r="H155" s="217">
        <v>453.06</v>
      </c>
      <c r="I155" s="218"/>
      <c r="J155" s="214"/>
      <c r="K155" s="214"/>
      <c r="L155" s="219"/>
      <c r="M155" s="220"/>
      <c r="N155" s="221"/>
      <c r="O155" s="221"/>
      <c r="P155" s="221"/>
      <c r="Q155" s="221"/>
      <c r="R155" s="221"/>
      <c r="S155" s="221"/>
      <c r="T155" s="222"/>
      <c r="AT155" s="223" t="s">
        <v>301</v>
      </c>
      <c r="AU155" s="223" t="s">
        <v>120</v>
      </c>
      <c r="AV155" s="14" t="s">
        <v>120</v>
      </c>
      <c r="AW155" s="14" t="s">
        <v>32</v>
      </c>
      <c r="AX155" s="14" t="s">
        <v>85</v>
      </c>
      <c r="AY155" s="223" t="s">
        <v>292</v>
      </c>
    </row>
    <row r="156" spans="1:65" s="2" customFormat="1" ht="24.2" customHeight="1">
      <c r="A156" s="35"/>
      <c r="B156" s="36"/>
      <c r="C156" s="189" t="s">
        <v>357</v>
      </c>
      <c r="D156" s="189" t="s">
        <v>294</v>
      </c>
      <c r="E156" s="190" t="s">
        <v>4834</v>
      </c>
      <c r="F156" s="191" t="s">
        <v>4835</v>
      </c>
      <c r="G156" s="192" t="s">
        <v>307</v>
      </c>
      <c r="H156" s="193">
        <v>251.7</v>
      </c>
      <c r="I156" s="194"/>
      <c r="J156" s="195">
        <f>ROUND(I156*H156,2)</f>
        <v>0</v>
      </c>
      <c r="K156" s="191" t="s">
        <v>298</v>
      </c>
      <c r="L156" s="40"/>
      <c r="M156" s="196" t="s">
        <v>1</v>
      </c>
      <c r="N156" s="197" t="s">
        <v>43</v>
      </c>
      <c r="O156" s="72"/>
      <c r="P156" s="198">
        <f>O156*H156</f>
        <v>0</v>
      </c>
      <c r="Q156" s="198">
        <v>0</v>
      </c>
      <c r="R156" s="198">
        <f>Q156*H156</f>
        <v>0</v>
      </c>
      <c r="S156" s="198">
        <v>0</v>
      </c>
      <c r="T156" s="199">
        <f>S156*H156</f>
        <v>0</v>
      </c>
      <c r="U156" s="35"/>
      <c r="V156" s="35"/>
      <c r="W156" s="35"/>
      <c r="X156" s="35"/>
      <c r="Y156" s="35"/>
      <c r="Z156" s="35"/>
      <c r="AA156" s="35"/>
      <c r="AB156" s="35"/>
      <c r="AC156" s="35"/>
      <c r="AD156" s="35"/>
      <c r="AE156" s="35"/>
      <c r="AR156" s="200" t="s">
        <v>299</v>
      </c>
      <c r="AT156" s="200" t="s">
        <v>294</v>
      </c>
      <c r="AU156" s="200" t="s">
        <v>120</v>
      </c>
      <c r="AY156" s="18" t="s">
        <v>292</v>
      </c>
      <c r="BE156" s="201">
        <f>IF(N156="základní",J156,0)</f>
        <v>0</v>
      </c>
      <c r="BF156" s="201">
        <f>IF(N156="snížená",J156,0)</f>
        <v>0</v>
      </c>
      <c r="BG156" s="201">
        <f>IF(N156="zákl. přenesená",J156,0)</f>
        <v>0</v>
      </c>
      <c r="BH156" s="201">
        <f>IF(N156="sníž. přenesená",J156,0)</f>
        <v>0</v>
      </c>
      <c r="BI156" s="201">
        <f>IF(N156="nulová",J156,0)</f>
        <v>0</v>
      </c>
      <c r="BJ156" s="18" t="s">
        <v>120</v>
      </c>
      <c r="BK156" s="201">
        <f>ROUND(I156*H156,2)</f>
        <v>0</v>
      </c>
      <c r="BL156" s="18" t="s">
        <v>299</v>
      </c>
      <c r="BM156" s="200" t="s">
        <v>4836</v>
      </c>
    </row>
    <row r="157" spans="1:65" s="13" customFormat="1" ht="11.25">
      <c r="B157" s="202"/>
      <c r="C157" s="203"/>
      <c r="D157" s="204" t="s">
        <v>301</v>
      </c>
      <c r="E157" s="205" t="s">
        <v>1</v>
      </c>
      <c r="F157" s="206" t="s">
        <v>4813</v>
      </c>
      <c r="G157" s="203"/>
      <c r="H157" s="205" t="s">
        <v>1</v>
      </c>
      <c r="I157" s="207"/>
      <c r="J157" s="203"/>
      <c r="K157" s="203"/>
      <c r="L157" s="208"/>
      <c r="M157" s="209"/>
      <c r="N157" s="210"/>
      <c r="O157" s="210"/>
      <c r="P157" s="210"/>
      <c r="Q157" s="210"/>
      <c r="R157" s="210"/>
      <c r="S157" s="210"/>
      <c r="T157" s="211"/>
      <c r="AT157" s="212" t="s">
        <v>301</v>
      </c>
      <c r="AU157" s="212" t="s">
        <v>120</v>
      </c>
      <c r="AV157" s="13" t="s">
        <v>85</v>
      </c>
      <c r="AW157" s="13" t="s">
        <v>32</v>
      </c>
      <c r="AX157" s="13" t="s">
        <v>77</v>
      </c>
      <c r="AY157" s="212" t="s">
        <v>292</v>
      </c>
    </row>
    <row r="158" spans="1:65" s="14" customFormat="1" ht="11.25">
      <c r="B158" s="213"/>
      <c r="C158" s="214"/>
      <c r="D158" s="204" t="s">
        <v>301</v>
      </c>
      <c r="E158" s="215" t="s">
        <v>1</v>
      </c>
      <c r="F158" s="216" t="s">
        <v>4837</v>
      </c>
      <c r="G158" s="214"/>
      <c r="H158" s="217">
        <v>66</v>
      </c>
      <c r="I158" s="218"/>
      <c r="J158" s="214"/>
      <c r="K158" s="214"/>
      <c r="L158" s="219"/>
      <c r="M158" s="220"/>
      <c r="N158" s="221"/>
      <c r="O158" s="221"/>
      <c r="P158" s="221"/>
      <c r="Q158" s="221"/>
      <c r="R158" s="221"/>
      <c r="S158" s="221"/>
      <c r="T158" s="222"/>
      <c r="AT158" s="223" t="s">
        <v>301</v>
      </c>
      <c r="AU158" s="223" t="s">
        <v>120</v>
      </c>
      <c r="AV158" s="14" t="s">
        <v>120</v>
      </c>
      <c r="AW158" s="14" t="s">
        <v>32</v>
      </c>
      <c r="AX158" s="14" t="s">
        <v>77</v>
      </c>
      <c r="AY158" s="223" t="s">
        <v>292</v>
      </c>
    </row>
    <row r="159" spans="1:65" s="14" customFormat="1" ht="11.25">
      <c r="B159" s="213"/>
      <c r="C159" s="214"/>
      <c r="D159" s="204" t="s">
        <v>301</v>
      </c>
      <c r="E159" s="215" t="s">
        <v>1</v>
      </c>
      <c r="F159" s="216" t="s">
        <v>4838</v>
      </c>
      <c r="G159" s="214"/>
      <c r="H159" s="217">
        <v>185.7</v>
      </c>
      <c r="I159" s="218"/>
      <c r="J159" s="214"/>
      <c r="K159" s="214"/>
      <c r="L159" s="219"/>
      <c r="M159" s="220"/>
      <c r="N159" s="221"/>
      <c r="O159" s="221"/>
      <c r="P159" s="221"/>
      <c r="Q159" s="221"/>
      <c r="R159" s="221"/>
      <c r="S159" s="221"/>
      <c r="T159" s="222"/>
      <c r="AT159" s="223" t="s">
        <v>301</v>
      </c>
      <c r="AU159" s="223" t="s">
        <v>120</v>
      </c>
      <c r="AV159" s="14" t="s">
        <v>120</v>
      </c>
      <c r="AW159" s="14" t="s">
        <v>32</v>
      </c>
      <c r="AX159" s="14" t="s">
        <v>77</v>
      </c>
      <c r="AY159" s="223" t="s">
        <v>292</v>
      </c>
    </row>
    <row r="160" spans="1:65" s="15" customFormat="1" ht="11.25">
      <c r="B160" s="224"/>
      <c r="C160" s="225"/>
      <c r="D160" s="204" t="s">
        <v>301</v>
      </c>
      <c r="E160" s="226" t="s">
        <v>4798</v>
      </c>
      <c r="F160" s="227" t="s">
        <v>304</v>
      </c>
      <c r="G160" s="225"/>
      <c r="H160" s="228">
        <v>251.7</v>
      </c>
      <c r="I160" s="229"/>
      <c r="J160" s="225"/>
      <c r="K160" s="225"/>
      <c r="L160" s="230"/>
      <c r="M160" s="231"/>
      <c r="N160" s="232"/>
      <c r="O160" s="232"/>
      <c r="P160" s="232"/>
      <c r="Q160" s="232"/>
      <c r="R160" s="232"/>
      <c r="S160" s="232"/>
      <c r="T160" s="233"/>
      <c r="AT160" s="234" t="s">
        <v>301</v>
      </c>
      <c r="AU160" s="234" t="s">
        <v>120</v>
      </c>
      <c r="AV160" s="15" t="s">
        <v>299</v>
      </c>
      <c r="AW160" s="15" t="s">
        <v>32</v>
      </c>
      <c r="AX160" s="15" t="s">
        <v>85</v>
      </c>
      <c r="AY160" s="234" t="s">
        <v>292</v>
      </c>
    </row>
    <row r="161" spans="1:65" s="2" customFormat="1" ht="24.2" customHeight="1">
      <c r="A161" s="35"/>
      <c r="B161" s="36"/>
      <c r="C161" s="189" t="s">
        <v>362</v>
      </c>
      <c r="D161" s="189" t="s">
        <v>294</v>
      </c>
      <c r="E161" s="190" t="s">
        <v>4839</v>
      </c>
      <c r="F161" s="191" t="s">
        <v>4840</v>
      </c>
      <c r="G161" s="192" t="s">
        <v>307</v>
      </c>
      <c r="H161" s="193">
        <v>151.02000000000001</v>
      </c>
      <c r="I161" s="194"/>
      <c r="J161" s="195">
        <f>ROUND(I161*H161,2)</f>
        <v>0</v>
      </c>
      <c r="K161" s="191" t="s">
        <v>298</v>
      </c>
      <c r="L161" s="40"/>
      <c r="M161" s="196" t="s">
        <v>1</v>
      </c>
      <c r="N161" s="197" t="s">
        <v>43</v>
      </c>
      <c r="O161" s="72"/>
      <c r="P161" s="198">
        <f>O161*H161</f>
        <v>0</v>
      </c>
      <c r="Q161" s="198">
        <v>0</v>
      </c>
      <c r="R161" s="198">
        <f>Q161*H161</f>
        <v>0</v>
      </c>
      <c r="S161" s="198">
        <v>0</v>
      </c>
      <c r="T161" s="199">
        <f>S161*H161</f>
        <v>0</v>
      </c>
      <c r="U161" s="35"/>
      <c r="V161" s="35"/>
      <c r="W161" s="35"/>
      <c r="X161" s="35"/>
      <c r="Y161" s="35"/>
      <c r="Z161" s="35"/>
      <c r="AA161" s="35"/>
      <c r="AB161" s="35"/>
      <c r="AC161" s="35"/>
      <c r="AD161" s="35"/>
      <c r="AE161" s="35"/>
      <c r="AR161" s="200" t="s">
        <v>299</v>
      </c>
      <c r="AT161" s="200" t="s">
        <v>294</v>
      </c>
      <c r="AU161" s="200" t="s">
        <v>120</v>
      </c>
      <c r="AY161" s="18" t="s">
        <v>292</v>
      </c>
      <c r="BE161" s="201">
        <f>IF(N161="základní",J161,0)</f>
        <v>0</v>
      </c>
      <c r="BF161" s="201">
        <f>IF(N161="snížená",J161,0)</f>
        <v>0</v>
      </c>
      <c r="BG161" s="201">
        <f>IF(N161="zákl. přenesená",J161,0)</f>
        <v>0</v>
      </c>
      <c r="BH161" s="201">
        <f>IF(N161="sníž. přenesená",J161,0)</f>
        <v>0</v>
      </c>
      <c r="BI161" s="201">
        <f>IF(N161="nulová",J161,0)</f>
        <v>0</v>
      </c>
      <c r="BJ161" s="18" t="s">
        <v>120</v>
      </c>
      <c r="BK161" s="201">
        <f>ROUND(I161*H161,2)</f>
        <v>0</v>
      </c>
      <c r="BL161" s="18" t="s">
        <v>299</v>
      </c>
      <c r="BM161" s="200" t="s">
        <v>4841</v>
      </c>
    </row>
    <row r="162" spans="1:65" s="13" customFormat="1" ht="11.25">
      <c r="B162" s="202"/>
      <c r="C162" s="203"/>
      <c r="D162" s="204" t="s">
        <v>301</v>
      </c>
      <c r="E162" s="205" t="s">
        <v>1</v>
      </c>
      <c r="F162" s="206" t="s">
        <v>4813</v>
      </c>
      <c r="G162" s="203"/>
      <c r="H162" s="205" t="s">
        <v>1</v>
      </c>
      <c r="I162" s="207"/>
      <c r="J162" s="203"/>
      <c r="K162" s="203"/>
      <c r="L162" s="208"/>
      <c r="M162" s="209"/>
      <c r="N162" s="210"/>
      <c r="O162" s="210"/>
      <c r="P162" s="210"/>
      <c r="Q162" s="210"/>
      <c r="R162" s="210"/>
      <c r="S162" s="210"/>
      <c r="T162" s="211"/>
      <c r="AT162" s="212" t="s">
        <v>301</v>
      </c>
      <c r="AU162" s="212" t="s">
        <v>120</v>
      </c>
      <c r="AV162" s="13" t="s">
        <v>85</v>
      </c>
      <c r="AW162" s="13" t="s">
        <v>32</v>
      </c>
      <c r="AX162" s="13" t="s">
        <v>77</v>
      </c>
      <c r="AY162" s="212" t="s">
        <v>292</v>
      </c>
    </row>
    <row r="163" spans="1:65" s="14" customFormat="1" ht="11.25">
      <c r="B163" s="213"/>
      <c r="C163" s="214"/>
      <c r="D163" s="204" t="s">
        <v>301</v>
      </c>
      <c r="E163" s="215" t="s">
        <v>1</v>
      </c>
      <c r="F163" s="216" t="s">
        <v>4842</v>
      </c>
      <c r="G163" s="214"/>
      <c r="H163" s="217">
        <v>39.6</v>
      </c>
      <c r="I163" s="218"/>
      <c r="J163" s="214"/>
      <c r="K163" s="214"/>
      <c r="L163" s="219"/>
      <c r="M163" s="220"/>
      <c r="N163" s="221"/>
      <c r="O163" s="221"/>
      <c r="P163" s="221"/>
      <c r="Q163" s="221"/>
      <c r="R163" s="221"/>
      <c r="S163" s="221"/>
      <c r="T163" s="222"/>
      <c r="AT163" s="223" t="s">
        <v>301</v>
      </c>
      <c r="AU163" s="223" t="s">
        <v>120</v>
      </c>
      <c r="AV163" s="14" t="s">
        <v>120</v>
      </c>
      <c r="AW163" s="14" t="s">
        <v>32</v>
      </c>
      <c r="AX163" s="14" t="s">
        <v>77</v>
      </c>
      <c r="AY163" s="223" t="s">
        <v>292</v>
      </c>
    </row>
    <row r="164" spans="1:65" s="14" customFormat="1" ht="11.25">
      <c r="B164" s="213"/>
      <c r="C164" s="214"/>
      <c r="D164" s="204" t="s">
        <v>301</v>
      </c>
      <c r="E164" s="215" t="s">
        <v>1</v>
      </c>
      <c r="F164" s="216" t="s">
        <v>4843</v>
      </c>
      <c r="G164" s="214"/>
      <c r="H164" s="217">
        <v>111.42</v>
      </c>
      <c r="I164" s="218"/>
      <c r="J164" s="214"/>
      <c r="K164" s="214"/>
      <c r="L164" s="219"/>
      <c r="M164" s="220"/>
      <c r="N164" s="221"/>
      <c r="O164" s="221"/>
      <c r="P164" s="221"/>
      <c r="Q164" s="221"/>
      <c r="R164" s="221"/>
      <c r="S164" s="221"/>
      <c r="T164" s="222"/>
      <c r="AT164" s="223" t="s">
        <v>301</v>
      </c>
      <c r="AU164" s="223" t="s">
        <v>120</v>
      </c>
      <c r="AV164" s="14" t="s">
        <v>120</v>
      </c>
      <c r="AW164" s="14" t="s">
        <v>32</v>
      </c>
      <c r="AX164" s="14" t="s">
        <v>77</v>
      </c>
      <c r="AY164" s="223" t="s">
        <v>292</v>
      </c>
    </row>
    <row r="165" spans="1:65" s="16" customFormat="1" ht="11.25">
      <c r="B165" s="235"/>
      <c r="C165" s="236"/>
      <c r="D165" s="204" t="s">
        <v>301</v>
      </c>
      <c r="E165" s="237" t="s">
        <v>1</v>
      </c>
      <c r="F165" s="238" t="s">
        <v>316</v>
      </c>
      <c r="G165" s="236"/>
      <c r="H165" s="239">
        <v>151.02000000000001</v>
      </c>
      <c r="I165" s="240"/>
      <c r="J165" s="236"/>
      <c r="K165" s="236"/>
      <c r="L165" s="241"/>
      <c r="M165" s="242"/>
      <c r="N165" s="243"/>
      <c r="O165" s="243"/>
      <c r="P165" s="243"/>
      <c r="Q165" s="243"/>
      <c r="R165" s="243"/>
      <c r="S165" s="243"/>
      <c r="T165" s="244"/>
      <c r="AT165" s="245" t="s">
        <v>301</v>
      </c>
      <c r="AU165" s="245" t="s">
        <v>120</v>
      </c>
      <c r="AV165" s="16" t="s">
        <v>317</v>
      </c>
      <c r="AW165" s="16" t="s">
        <v>32</v>
      </c>
      <c r="AX165" s="16" t="s">
        <v>77</v>
      </c>
      <c r="AY165" s="245" t="s">
        <v>292</v>
      </c>
    </row>
    <row r="166" spans="1:65" s="15" customFormat="1" ht="11.25">
      <c r="B166" s="224"/>
      <c r="C166" s="225"/>
      <c r="D166" s="204" t="s">
        <v>301</v>
      </c>
      <c r="E166" s="226" t="s">
        <v>1</v>
      </c>
      <c r="F166" s="227" t="s">
        <v>304</v>
      </c>
      <c r="G166" s="225"/>
      <c r="H166" s="228">
        <v>151.02000000000001</v>
      </c>
      <c r="I166" s="229"/>
      <c r="J166" s="225"/>
      <c r="K166" s="225"/>
      <c r="L166" s="230"/>
      <c r="M166" s="231"/>
      <c r="N166" s="232"/>
      <c r="O166" s="232"/>
      <c r="P166" s="232"/>
      <c r="Q166" s="232"/>
      <c r="R166" s="232"/>
      <c r="S166" s="232"/>
      <c r="T166" s="233"/>
      <c r="AT166" s="234" t="s">
        <v>301</v>
      </c>
      <c r="AU166" s="234" t="s">
        <v>120</v>
      </c>
      <c r="AV166" s="15" t="s">
        <v>299</v>
      </c>
      <c r="AW166" s="15" t="s">
        <v>32</v>
      </c>
      <c r="AX166" s="15" t="s">
        <v>85</v>
      </c>
      <c r="AY166" s="234" t="s">
        <v>292</v>
      </c>
    </row>
    <row r="167" spans="1:65" s="2" customFormat="1" ht="16.5" customHeight="1">
      <c r="A167" s="35"/>
      <c r="B167" s="36"/>
      <c r="C167" s="246" t="s">
        <v>368</v>
      </c>
      <c r="D167" s="246" t="s">
        <v>626</v>
      </c>
      <c r="E167" s="247" t="s">
        <v>4844</v>
      </c>
      <c r="F167" s="248" t="s">
        <v>4845</v>
      </c>
      <c r="G167" s="249" t="s">
        <v>365</v>
      </c>
      <c r="H167" s="250">
        <v>271.83600000000001</v>
      </c>
      <c r="I167" s="251"/>
      <c r="J167" s="252">
        <f>ROUND(I167*H167,2)</f>
        <v>0</v>
      </c>
      <c r="K167" s="248" t="s">
        <v>298</v>
      </c>
      <c r="L167" s="253"/>
      <c r="M167" s="254" t="s">
        <v>1</v>
      </c>
      <c r="N167" s="255" t="s">
        <v>43</v>
      </c>
      <c r="O167" s="72"/>
      <c r="P167" s="198">
        <f>O167*H167</f>
        <v>0</v>
      </c>
      <c r="Q167" s="198">
        <v>1</v>
      </c>
      <c r="R167" s="198">
        <f>Q167*H167</f>
        <v>271.83600000000001</v>
      </c>
      <c r="S167" s="198">
        <v>0</v>
      </c>
      <c r="T167" s="199">
        <f>S167*H167</f>
        <v>0</v>
      </c>
      <c r="U167" s="35"/>
      <c r="V167" s="35"/>
      <c r="W167" s="35"/>
      <c r="X167" s="35"/>
      <c r="Y167" s="35"/>
      <c r="Z167" s="35"/>
      <c r="AA167" s="35"/>
      <c r="AB167" s="35"/>
      <c r="AC167" s="35"/>
      <c r="AD167" s="35"/>
      <c r="AE167" s="35"/>
      <c r="AR167" s="200" t="s">
        <v>357</v>
      </c>
      <c r="AT167" s="200" t="s">
        <v>626</v>
      </c>
      <c r="AU167" s="200" t="s">
        <v>120</v>
      </c>
      <c r="AY167" s="18" t="s">
        <v>292</v>
      </c>
      <c r="BE167" s="201">
        <f>IF(N167="základní",J167,0)</f>
        <v>0</v>
      </c>
      <c r="BF167" s="201">
        <f>IF(N167="snížená",J167,0)</f>
        <v>0</v>
      </c>
      <c r="BG167" s="201">
        <f>IF(N167="zákl. přenesená",J167,0)</f>
        <v>0</v>
      </c>
      <c r="BH167" s="201">
        <f>IF(N167="sníž. přenesená",J167,0)</f>
        <v>0</v>
      </c>
      <c r="BI167" s="201">
        <f>IF(N167="nulová",J167,0)</f>
        <v>0</v>
      </c>
      <c r="BJ167" s="18" t="s">
        <v>120</v>
      </c>
      <c r="BK167" s="201">
        <f>ROUND(I167*H167,2)</f>
        <v>0</v>
      </c>
      <c r="BL167" s="18" t="s">
        <v>299</v>
      </c>
      <c r="BM167" s="200" t="s">
        <v>4846</v>
      </c>
    </row>
    <row r="168" spans="1:65" s="14" customFormat="1" ht="11.25">
      <c r="B168" s="213"/>
      <c r="C168" s="214"/>
      <c r="D168" s="204" t="s">
        <v>301</v>
      </c>
      <c r="E168" s="215" t="s">
        <v>1</v>
      </c>
      <c r="F168" s="216" t="s">
        <v>4847</v>
      </c>
      <c r="G168" s="214"/>
      <c r="H168" s="217">
        <v>271.83600000000001</v>
      </c>
      <c r="I168" s="218"/>
      <c r="J168" s="214"/>
      <c r="K168" s="214"/>
      <c r="L168" s="219"/>
      <c r="M168" s="220"/>
      <c r="N168" s="221"/>
      <c r="O168" s="221"/>
      <c r="P168" s="221"/>
      <c r="Q168" s="221"/>
      <c r="R168" s="221"/>
      <c r="S168" s="221"/>
      <c r="T168" s="222"/>
      <c r="AT168" s="223" t="s">
        <v>301</v>
      </c>
      <c r="AU168" s="223" t="s">
        <v>120</v>
      </c>
      <c r="AV168" s="14" t="s">
        <v>120</v>
      </c>
      <c r="AW168" s="14" t="s">
        <v>32</v>
      </c>
      <c r="AX168" s="14" t="s">
        <v>85</v>
      </c>
      <c r="AY168" s="223" t="s">
        <v>292</v>
      </c>
    </row>
    <row r="169" spans="1:65" s="12" customFormat="1" ht="22.9" customHeight="1">
      <c r="B169" s="173"/>
      <c r="C169" s="174"/>
      <c r="D169" s="175" t="s">
        <v>76</v>
      </c>
      <c r="E169" s="187" t="s">
        <v>299</v>
      </c>
      <c r="F169" s="187" t="s">
        <v>766</v>
      </c>
      <c r="G169" s="174"/>
      <c r="H169" s="174"/>
      <c r="I169" s="177"/>
      <c r="J169" s="188">
        <f>BK169</f>
        <v>0</v>
      </c>
      <c r="K169" s="174"/>
      <c r="L169" s="179"/>
      <c r="M169" s="180"/>
      <c r="N169" s="181"/>
      <c r="O169" s="181"/>
      <c r="P169" s="182">
        <f>SUM(P170:P175)</f>
        <v>0</v>
      </c>
      <c r="Q169" s="181"/>
      <c r="R169" s="182">
        <f>SUM(R170:R175)</f>
        <v>95.181361800000005</v>
      </c>
      <c r="S169" s="181"/>
      <c r="T169" s="183">
        <f>SUM(T170:T175)</f>
        <v>0</v>
      </c>
      <c r="AR169" s="184" t="s">
        <v>85</v>
      </c>
      <c r="AT169" s="185" t="s">
        <v>76</v>
      </c>
      <c r="AU169" s="185" t="s">
        <v>85</v>
      </c>
      <c r="AY169" s="184" t="s">
        <v>292</v>
      </c>
      <c r="BK169" s="186">
        <f>SUM(BK170:BK175)</f>
        <v>0</v>
      </c>
    </row>
    <row r="170" spans="1:65" s="2" customFormat="1" ht="16.5" customHeight="1">
      <c r="A170" s="35"/>
      <c r="B170" s="36"/>
      <c r="C170" s="189" t="s">
        <v>372</v>
      </c>
      <c r="D170" s="189" t="s">
        <v>294</v>
      </c>
      <c r="E170" s="190" t="s">
        <v>4848</v>
      </c>
      <c r="F170" s="191" t="s">
        <v>4849</v>
      </c>
      <c r="G170" s="192" t="s">
        <v>307</v>
      </c>
      <c r="H170" s="193">
        <v>50.34</v>
      </c>
      <c r="I170" s="194"/>
      <c r="J170" s="195">
        <f>ROUND(I170*H170,2)</f>
        <v>0</v>
      </c>
      <c r="K170" s="191" t="s">
        <v>298</v>
      </c>
      <c r="L170" s="40"/>
      <c r="M170" s="196" t="s">
        <v>1</v>
      </c>
      <c r="N170" s="197" t="s">
        <v>43</v>
      </c>
      <c r="O170" s="72"/>
      <c r="P170" s="198">
        <f>O170*H170</f>
        <v>0</v>
      </c>
      <c r="Q170" s="198">
        <v>1.8907700000000001</v>
      </c>
      <c r="R170" s="198">
        <f>Q170*H170</f>
        <v>95.181361800000005</v>
      </c>
      <c r="S170" s="198">
        <v>0</v>
      </c>
      <c r="T170" s="199">
        <f>S170*H170</f>
        <v>0</v>
      </c>
      <c r="U170" s="35"/>
      <c r="V170" s="35"/>
      <c r="W170" s="35"/>
      <c r="X170" s="35"/>
      <c r="Y170" s="35"/>
      <c r="Z170" s="35"/>
      <c r="AA170" s="35"/>
      <c r="AB170" s="35"/>
      <c r="AC170" s="35"/>
      <c r="AD170" s="35"/>
      <c r="AE170" s="35"/>
      <c r="AR170" s="200" t="s">
        <v>299</v>
      </c>
      <c r="AT170" s="200" t="s">
        <v>294</v>
      </c>
      <c r="AU170" s="200" t="s">
        <v>120</v>
      </c>
      <c r="AY170" s="18" t="s">
        <v>292</v>
      </c>
      <c r="BE170" s="201">
        <f>IF(N170="základní",J170,0)</f>
        <v>0</v>
      </c>
      <c r="BF170" s="201">
        <f>IF(N170="snížená",J170,0)</f>
        <v>0</v>
      </c>
      <c r="BG170" s="201">
        <f>IF(N170="zákl. přenesená",J170,0)</f>
        <v>0</v>
      </c>
      <c r="BH170" s="201">
        <f>IF(N170="sníž. přenesená",J170,0)</f>
        <v>0</v>
      </c>
      <c r="BI170" s="201">
        <f>IF(N170="nulová",J170,0)</f>
        <v>0</v>
      </c>
      <c r="BJ170" s="18" t="s">
        <v>120</v>
      </c>
      <c r="BK170" s="201">
        <f>ROUND(I170*H170,2)</f>
        <v>0</v>
      </c>
      <c r="BL170" s="18" t="s">
        <v>299</v>
      </c>
      <c r="BM170" s="200" t="s">
        <v>4850</v>
      </c>
    </row>
    <row r="171" spans="1:65" s="13" customFormat="1" ht="11.25">
      <c r="B171" s="202"/>
      <c r="C171" s="203"/>
      <c r="D171" s="204" t="s">
        <v>301</v>
      </c>
      <c r="E171" s="205" t="s">
        <v>1</v>
      </c>
      <c r="F171" s="206" t="s">
        <v>4813</v>
      </c>
      <c r="G171" s="203"/>
      <c r="H171" s="205" t="s">
        <v>1</v>
      </c>
      <c r="I171" s="207"/>
      <c r="J171" s="203"/>
      <c r="K171" s="203"/>
      <c r="L171" s="208"/>
      <c r="M171" s="209"/>
      <c r="N171" s="210"/>
      <c r="O171" s="210"/>
      <c r="P171" s="210"/>
      <c r="Q171" s="210"/>
      <c r="R171" s="210"/>
      <c r="S171" s="210"/>
      <c r="T171" s="211"/>
      <c r="AT171" s="212" t="s">
        <v>301</v>
      </c>
      <c r="AU171" s="212" t="s">
        <v>120</v>
      </c>
      <c r="AV171" s="13" t="s">
        <v>85</v>
      </c>
      <c r="AW171" s="13" t="s">
        <v>32</v>
      </c>
      <c r="AX171" s="13" t="s">
        <v>77</v>
      </c>
      <c r="AY171" s="212" t="s">
        <v>292</v>
      </c>
    </row>
    <row r="172" spans="1:65" s="14" customFormat="1" ht="11.25">
      <c r="B172" s="213"/>
      <c r="C172" s="214"/>
      <c r="D172" s="204" t="s">
        <v>301</v>
      </c>
      <c r="E172" s="215" t="s">
        <v>1</v>
      </c>
      <c r="F172" s="216" t="s">
        <v>4851</v>
      </c>
      <c r="G172" s="214"/>
      <c r="H172" s="217">
        <v>13.2</v>
      </c>
      <c r="I172" s="218"/>
      <c r="J172" s="214"/>
      <c r="K172" s="214"/>
      <c r="L172" s="219"/>
      <c r="M172" s="220"/>
      <c r="N172" s="221"/>
      <c r="O172" s="221"/>
      <c r="P172" s="221"/>
      <c r="Q172" s="221"/>
      <c r="R172" s="221"/>
      <c r="S172" s="221"/>
      <c r="T172" s="222"/>
      <c r="AT172" s="223" t="s">
        <v>301</v>
      </c>
      <c r="AU172" s="223" t="s">
        <v>120</v>
      </c>
      <c r="AV172" s="14" t="s">
        <v>120</v>
      </c>
      <c r="AW172" s="14" t="s">
        <v>32</v>
      </c>
      <c r="AX172" s="14" t="s">
        <v>77</v>
      </c>
      <c r="AY172" s="223" t="s">
        <v>292</v>
      </c>
    </row>
    <row r="173" spans="1:65" s="14" customFormat="1" ht="11.25">
      <c r="B173" s="213"/>
      <c r="C173" s="214"/>
      <c r="D173" s="204" t="s">
        <v>301</v>
      </c>
      <c r="E173" s="215" t="s">
        <v>1</v>
      </c>
      <c r="F173" s="216" t="s">
        <v>4852</v>
      </c>
      <c r="G173" s="214"/>
      <c r="H173" s="217">
        <v>37.14</v>
      </c>
      <c r="I173" s="218"/>
      <c r="J173" s="214"/>
      <c r="K173" s="214"/>
      <c r="L173" s="219"/>
      <c r="M173" s="220"/>
      <c r="N173" s="221"/>
      <c r="O173" s="221"/>
      <c r="P173" s="221"/>
      <c r="Q173" s="221"/>
      <c r="R173" s="221"/>
      <c r="S173" s="221"/>
      <c r="T173" s="222"/>
      <c r="AT173" s="223" t="s">
        <v>301</v>
      </c>
      <c r="AU173" s="223" t="s">
        <v>120</v>
      </c>
      <c r="AV173" s="14" t="s">
        <v>120</v>
      </c>
      <c r="AW173" s="14" t="s">
        <v>32</v>
      </c>
      <c r="AX173" s="14" t="s">
        <v>77</v>
      </c>
      <c r="AY173" s="223" t="s">
        <v>292</v>
      </c>
    </row>
    <row r="174" spans="1:65" s="16" customFormat="1" ht="11.25">
      <c r="B174" s="235"/>
      <c r="C174" s="236"/>
      <c r="D174" s="204" t="s">
        <v>301</v>
      </c>
      <c r="E174" s="237" t="s">
        <v>1</v>
      </c>
      <c r="F174" s="238" t="s">
        <v>316</v>
      </c>
      <c r="G174" s="236"/>
      <c r="H174" s="239">
        <v>50.34</v>
      </c>
      <c r="I174" s="240"/>
      <c r="J174" s="236"/>
      <c r="K174" s="236"/>
      <c r="L174" s="241"/>
      <c r="M174" s="242"/>
      <c r="N174" s="243"/>
      <c r="O174" s="243"/>
      <c r="P174" s="243"/>
      <c r="Q174" s="243"/>
      <c r="R174" s="243"/>
      <c r="S174" s="243"/>
      <c r="T174" s="244"/>
      <c r="AT174" s="245" t="s">
        <v>301</v>
      </c>
      <c r="AU174" s="245" t="s">
        <v>120</v>
      </c>
      <c r="AV174" s="16" t="s">
        <v>317</v>
      </c>
      <c r="AW174" s="16" t="s">
        <v>32</v>
      </c>
      <c r="AX174" s="16" t="s">
        <v>77</v>
      </c>
      <c r="AY174" s="245" t="s">
        <v>292</v>
      </c>
    </row>
    <row r="175" spans="1:65" s="15" customFormat="1" ht="11.25">
      <c r="B175" s="224"/>
      <c r="C175" s="225"/>
      <c r="D175" s="204" t="s">
        <v>301</v>
      </c>
      <c r="E175" s="226" t="s">
        <v>1</v>
      </c>
      <c r="F175" s="227" t="s">
        <v>304</v>
      </c>
      <c r="G175" s="225"/>
      <c r="H175" s="228">
        <v>50.34</v>
      </c>
      <c r="I175" s="229"/>
      <c r="J175" s="225"/>
      <c r="K175" s="225"/>
      <c r="L175" s="230"/>
      <c r="M175" s="231"/>
      <c r="N175" s="232"/>
      <c r="O175" s="232"/>
      <c r="P175" s="232"/>
      <c r="Q175" s="232"/>
      <c r="R175" s="232"/>
      <c r="S175" s="232"/>
      <c r="T175" s="233"/>
      <c r="AT175" s="234" t="s">
        <v>301</v>
      </c>
      <c r="AU175" s="234" t="s">
        <v>120</v>
      </c>
      <c r="AV175" s="15" t="s">
        <v>299</v>
      </c>
      <c r="AW175" s="15" t="s">
        <v>32</v>
      </c>
      <c r="AX175" s="15" t="s">
        <v>85</v>
      </c>
      <c r="AY175" s="234" t="s">
        <v>292</v>
      </c>
    </row>
    <row r="176" spans="1:65" s="12" customFormat="1" ht="22.9" customHeight="1">
      <c r="B176" s="173"/>
      <c r="C176" s="174"/>
      <c r="D176" s="175" t="s">
        <v>76</v>
      </c>
      <c r="E176" s="187" t="s">
        <v>1488</v>
      </c>
      <c r="F176" s="187" t="s">
        <v>1489</v>
      </c>
      <c r="G176" s="174"/>
      <c r="H176" s="174"/>
      <c r="I176" s="177"/>
      <c r="J176" s="188">
        <f>BK176</f>
        <v>0</v>
      </c>
      <c r="K176" s="174"/>
      <c r="L176" s="179"/>
      <c r="M176" s="180"/>
      <c r="N176" s="181"/>
      <c r="O176" s="181"/>
      <c r="P176" s="182">
        <f>P177</f>
        <v>0</v>
      </c>
      <c r="Q176" s="181"/>
      <c r="R176" s="182">
        <f>R177</f>
        <v>0</v>
      </c>
      <c r="S176" s="181"/>
      <c r="T176" s="183">
        <f>T177</f>
        <v>0</v>
      </c>
      <c r="AR176" s="184" t="s">
        <v>85</v>
      </c>
      <c r="AT176" s="185" t="s">
        <v>76</v>
      </c>
      <c r="AU176" s="185" t="s">
        <v>85</v>
      </c>
      <c r="AY176" s="184" t="s">
        <v>292</v>
      </c>
      <c r="BK176" s="186">
        <f>BK177</f>
        <v>0</v>
      </c>
    </row>
    <row r="177" spans="1:65" s="2" customFormat="1" ht="24.2" customHeight="1">
      <c r="A177" s="35"/>
      <c r="B177" s="36"/>
      <c r="C177" s="189" t="s">
        <v>399</v>
      </c>
      <c r="D177" s="189" t="s">
        <v>294</v>
      </c>
      <c r="E177" s="190" t="s">
        <v>4853</v>
      </c>
      <c r="F177" s="191" t="s">
        <v>4854</v>
      </c>
      <c r="G177" s="192" t="s">
        <v>365</v>
      </c>
      <c r="H177" s="193">
        <v>529.35599999999999</v>
      </c>
      <c r="I177" s="194"/>
      <c r="J177" s="195">
        <f>ROUND(I177*H177,2)</f>
        <v>0</v>
      </c>
      <c r="K177" s="191" t="s">
        <v>298</v>
      </c>
      <c r="L177" s="40"/>
      <c r="M177" s="196" t="s">
        <v>1</v>
      </c>
      <c r="N177" s="197" t="s">
        <v>43</v>
      </c>
      <c r="O177" s="72"/>
      <c r="P177" s="198">
        <f>O177*H177</f>
        <v>0</v>
      </c>
      <c r="Q177" s="198">
        <v>0</v>
      </c>
      <c r="R177" s="198">
        <f>Q177*H177</f>
        <v>0</v>
      </c>
      <c r="S177" s="198">
        <v>0</v>
      </c>
      <c r="T177" s="199">
        <f>S177*H177</f>
        <v>0</v>
      </c>
      <c r="U177" s="35"/>
      <c r="V177" s="35"/>
      <c r="W177" s="35"/>
      <c r="X177" s="35"/>
      <c r="Y177" s="35"/>
      <c r="Z177" s="35"/>
      <c r="AA177" s="35"/>
      <c r="AB177" s="35"/>
      <c r="AC177" s="35"/>
      <c r="AD177" s="35"/>
      <c r="AE177" s="35"/>
      <c r="AR177" s="200" t="s">
        <v>299</v>
      </c>
      <c r="AT177" s="200" t="s">
        <v>294</v>
      </c>
      <c r="AU177" s="200" t="s">
        <v>120</v>
      </c>
      <c r="AY177" s="18" t="s">
        <v>292</v>
      </c>
      <c r="BE177" s="201">
        <f>IF(N177="základní",J177,0)</f>
        <v>0</v>
      </c>
      <c r="BF177" s="201">
        <f>IF(N177="snížená",J177,0)</f>
        <v>0</v>
      </c>
      <c r="BG177" s="201">
        <f>IF(N177="zákl. přenesená",J177,0)</f>
        <v>0</v>
      </c>
      <c r="BH177" s="201">
        <f>IF(N177="sníž. přenesená",J177,0)</f>
        <v>0</v>
      </c>
      <c r="BI177" s="201">
        <f>IF(N177="nulová",J177,0)</f>
        <v>0</v>
      </c>
      <c r="BJ177" s="18" t="s">
        <v>120</v>
      </c>
      <c r="BK177" s="201">
        <f>ROUND(I177*H177,2)</f>
        <v>0</v>
      </c>
      <c r="BL177" s="18" t="s">
        <v>299</v>
      </c>
      <c r="BM177" s="200" t="s">
        <v>4855</v>
      </c>
    </row>
    <row r="178" spans="1:65" s="12" customFormat="1" ht="25.9" customHeight="1">
      <c r="B178" s="173"/>
      <c r="C178" s="174"/>
      <c r="D178" s="175" t="s">
        <v>76</v>
      </c>
      <c r="E178" s="176" t="s">
        <v>1494</v>
      </c>
      <c r="F178" s="176" t="s">
        <v>1495</v>
      </c>
      <c r="G178" s="174"/>
      <c r="H178" s="174"/>
      <c r="I178" s="177"/>
      <c r="J178" s="178">
        <f>BK178</f>
        <v>0</v>
      </c>
      <c r="K178" s="174"/>
      <c r="L178" s="179"/>
      <c r="M178" s="180"/>
      <c r="N178" s="181"/>
      <c r="O178" s="181"/>
      <c r="P178" s="182">
        <f>P179+P251+P311+P314+P377+P386+P393</f>
        <v>0</v>
      </c>
      <c r="Q178" s="181"/>
      <c r="R178" s="182">
        <f>R179+R251+R311+R314+R377+R386+R393</f>
        <v>15.947539999999998</v>
      </c>
      <c r="S178" s="181"/>
      <c r="T178" s="183">
        <f>T179+T251+T311+T314+T377+T386+T393</f>
        <v>0</v>
      </c>
      <c r="AR178" s="184" t="s">
        <v>120</v>
      </c>
      <c r="AT178" s="185" t="s">
        <v>76</v>
      </c>
      <c r="AU178" s="185" t="s">
        <v>77</v>
      </c>
      <c r="AY178" s="184" t="s">
        <v>292</v>
      </c>
      <c r="BK178" s="186">
        <f>BK179+BK251+BK311+BK314+BK377+BK386+BK393</f>
        <v>0</v>
      </c>
    </row>
    <row r="179" spans="1:65" s="12" customFormat="1" ht="22.9" customHeight="1">
      <c r="B179" s="173"/>
      <c r="C179" s="174"/>
      <c r="D179" s="175" t="s">
        <v>76</v>
      </c>
      <c r="E179" s="187" t="s">
        <v>4856</v>
      </c>
      <c r="F179" s="187" t="s">
        <v>4857</v>
      </c>
      <c r="G179" s="174"/>
      <c r="H179" s="174"/>
      <c r="I179" s="177"/>
      <c r="J179" s="188">
        <f>BK179</f>
        <v>0</v>
      </c>
      <c r="K179" s="174"/>
      <c r="L179" s="179"/>
      <c r="M179" s="180"/>
      <c r="N179" s="181"/>
      <c r="O179" s="181"/>
      <c r="P179" s="182">
        <f>SUM(P180:P250)</f>
        <v>0</v>
      </c>
      <c r="Q179" s="181"/>
      <c r="R179" s="182">
        <f>SUM(R180:R250)</f>
        <v>7.0780999999999992</v>
      </c>
      <c r="S179" s="181"/>
      <c r="T179" s="183">
        <f>SUM(T180:T250)</f>
        <v>0</v>
      </c>
      <c r="AR179" s="184" t="s">
        <v>120</v>
      </c>
      <c r="AT179" s="185" t="s">
        <v>76</v>
      </c>
      <c r="AU179" s="185" t="s">
        <v>85</v>
      </c>
      <c r="AY179" s="184" t="s">
        <v>292</v>
      </c>
      <c r="BK179" s="186">
        <f>SUM(BK180:BK250)</f>
        <v>0</v>
      </c>
    </row>
    <row r="180" spans="1:65" s="2" customFormat="1" ht="21.75" customHeight="1">
      <c r="A180" s="35"/>
      <c r="B180" s="36"/>
      <c r="C180" s="189" t="s">
        <v>404</v>
      </c>
      <c r="D180" s="189" t="s">
        <v>294</v>
      </c>
      <c r="E180" s="190" t="s">
        <v>4858</v>
      </c>
      <c r="F180" s="191" t="s">
        <v>4859</v>
      </c>
      <c r="G180" s="192" t="s">
        <v>407</v>
      </c>
      <c r="H180" s="193">
        <v>220</v>
      </c>
      <c r="I180" s="194"/>
      <c r="J180" s="195">
        <f>ROUND(I180*H180,2)</f>
        <v>0</v>
      </c>
      <c r="K180" s="191" t="s">
        <v>298</v>
      </c>
      <c r="L180" s="40"/>
      <c r="M180" s="196" t="s">
        <v>1</v>
      </c>
      <c r="N180" s="197" t="s">
        <v>43</v>
      </c>
      <c r="O180" s="72"/>
      <c r="P180" s="198">
        <f>O180*H180</f>
        <v>0</v>
      </c>
      <c r="Q180" s="198">
        <v>3.0799999999999998E-3</v>
      </c>
      <c r="R180" s="198">
        <f>Q180*H180</f>
        <v>0.67759999999999998</v>
      </c>
      <c r="S180" s="198">
        <v>0</v>
      </c>
      <c r="T180" s="199">
        <f>S180*H180</f>
        <v>0</v>
      </c>
      <c r="U180" s="35"/>
      <c r="V180" s="35"/>
      <c r="W180" s="35"/>
      <c r="X180" s="35"/>
      <c r="Y180" s="35"/>
      <c r="Z180" s="35"/>
      <c r="AA180" s="35"/>
      <c r="AB180" s="35"/>
      <c r="AC180" s="35"/>
      <c r="AD180" s="35"/>
      <c r="AE180" s="35"/>
      <c r="AR180" s="200" t="s">
        <v>438</v>
      </c>
      <c r="AT180" s="200" t="s">
        <v>294</v>
      </c>
      <c r="AU180" s="200" t="s">
        <v>120</v>
      </c>
      <c r="AY180" s="18" t="s">
        <v>292</v>
      </c>
      <c r="BE180" s="201">
        <f>IF(N180="základní",J180,0)</f>
        <v>0</v>
      </c>
      <c r="BF180" s="201">
        <f>IF(N180="snížená",J180,0)</f>
        <v>0</v>
      </c>
      <c r="BG180" s="201">
        <f>IF(N180="zákl. přenesená",J180,0)</f>
        <v>0</v>
      </c>
      <c r="BH180" s="201">
        <f>IF(N180="sníž. přenesená",J180,0)</f>
        <v>0</v>
      </c>
      <c r="BI180" s="201">
        <f>IF(N180="nulová",J180,0)</f>
        <v>0</v>
      </c>
      <c r="BJ180" s="18" t="s">
        <v>120</v>
      </c>
      <c r="BK180" s="201">
        <f>ROUND(I180*H180,2)</f>
        <v>0</v>
      </c>
      <c r="BL180" s="18" t="s">
        <v>438</v>
      </c>
      <c r="BM180" s="200" t="s">
        <v>4860</v>
      </c>
    </row>
    <row r="181" spans="1:65" s="13" customFormat="1" ht="11.25">
      <c r="B181" s="202"/>
      <c r="C181" s="203"/>
      <c r="D181" s="204" t="s">
        <v>301</v>
      </c>
      <c r="E181" s="205" t="s">
        <v>1</v>
      </c>
      <c r="F181" s="206" t="s">
        <v>4861</v>
      </c>
      <c r="G181" s="203"/>
      <c r="H181" s="205" t="s">
        <v>1</v>
      </c>
      <c r="I181" s="207"/>
      <c r="J181" s="203"/>
      <c r="K181" s="203"/>
      <c r="L181" s="208"/>
      <c r="M181" s="209"/>
      <c r="N181" s="210"/>
      <c r="O181" s="210"/>
      <c r="P181" s="210"/>
      <c r="Q181" s="210"/>
      <c r="R181" s="210"/>
      <c r="S181" s="210"/>
      <c r="T181" s="211"/>
      <c r="AT181" s="212" t="s">
        <v>301</v>
      </c>
      <c r="AU181" s="212" t="s">
        <v>120</v>
      </c>
      <c r="AV181" s="13" t="s">
        <v>85</v>
      </c>
      <c r="AW181" s="13" t="s">
        <v>32</v>
      </c>
      <c r="AX181" s="13" t="s">
        <v>77</v>
      </c>
      <c r="AY181" s="212" t="s">
        <v>292</v>
      </c>
    </row>
    <row r="182" spans="1:65" s="14" customFormat="1" ht="11.25">
      <c r="B182" s="213"/>
      <c r="C182" s="214"/>
      <c r="D182" s="204" t="s">
        <v>301</v>
      </c>
      <c r="E182" s="215" t="s">
        <v>1</v>
      </c>
      <c r="F182" s="216" t="s">
        <v>4862</v>
      </c>
      <c r="G182" s="214"/>
      <c r="H182" s="217">
        <v>125</v>
      </c>
      <c r="I182" s="218"/>
      <c r="J182" s="214"/>
      <c r="K182" s="214"/>
      <c r="L182" s="219"/>
      <c r="M182" s="220"/>
      <c r="N182" s="221"/>
      <c r="O182" s="221"/>
      <c r="P182" s="221"/>
      <c r="Q182" s="221"/>
      <c r="R182" s="221"/>
      <c r="S182" s="221"/>
      <c r="T182" s="222"/>
      <c r="AT182" s="223" t="s">
        <v>301</v>
      </c>
      <c r="AU182" s="223" t="s">
        <v>120</v>
      </c>
      <c r="AV182" s="14" t="s">
        <v>120</v>
      </c>
      <c r="AW182" s="14" t="s">
        <v>32</v>
      </c>
      <c r="AX182" s="14" t="s">
        <v>77</v>
      </c>
      <c r="AY182" s="223" t="s">
        <v>292</v>
      </c>
    </row>
    <row r="183" spans="1:65" s="14" customFormat="1" ht="11.25">
      <c r="B183" s="213"/>
      <c r="C183" s="214"/>
      <c r="D183" s="204" t="s">
        <v>301</v>
      </c>
      <c r="E183" s="215" t="s">
        <v>1</v>
      </c>
      <c r="F183" s="216" t="s">
        <v>4863</v>
      </c>
      <c r="G183" s="214"/>
      <c r="H183" s="217">
        <v>95</v>
      </c>
      <c r="I183" s="218"/>
      <c r="J183" s="214"/>
      <c r="K183" s="214"/>
      <c r="L183" s="219"/>
      <c r="M183" s="220"/>
      <c r="N183" s="221"/>
      <c r="O183" s="221"/>
      <c r="P183" s="221"/>
      <c r="Q183" s="221"/>
      <c r="R183" s="221"/>
      <c r="S183" s="221"/>
      <c r="T183" s="222"/>
      <c r="AT183" s="223" t="s">
        <v>301</v>
      </c>
      <c r="AU183" s="223" t="s">
        <v>120</v>
      </c>
      <c r="AV183" s="14" t="s">
        <v>120</v>
      </c>
      <c r="AW183" s="14" t="s">
        <v>32</v>
      </c>
      <c r="AX183" s="14" t="s">
        <v>77</v>
      </c>
      <c r="AY183" s="223" t="s">
        <v>292</v>
      </c>
    </row>
    <row r="184" spans="1:65" s="16" customFormat="1" ht="11.25">
      <c r="B184" s="235"/>
      <c r="C184" s="236"/>
      <c r="D184" s="204" t="s">
        <v>301</v>
      </c>
      <c r="E184" s="237" t="s">
        <v>1</v>
      </c>
      <c r="F184" s="238" t="s">
        <v>316</v>
      </c>
      <c r="G184" s="236"/>
      <c r="H184" s="239">
        <v>220</v>
      </c>
      <c r="I184" s="240"/>
      <c r="J184" s="236"/>
      <c r="K184" s="236"/>
      <c r="L184" s="241"/>
      <c r="M184" s="242"/>
      <c r="N184" s="243"/>
      <c r="O184" s="243"/>
      <c r="P184" s="243"/>
      <c r="Q184" s="243"/>
      <c r="R184" s="243"/>
      <c r="S184" s="243"/>
      <c r="T184" s="244"/>
      <c r="AT184" s="245" t="s">
        <v>301</v>
      </c>
      <c r="AU184" s="245" t="s">
        <v>120</v>
      </c>
      <c r="AV184" s="16" t="s">
        <v>317</v>
      </c>
      <c r="AW184" s="16" t="s">
        <v>32</v>
      </c>
      <c r="AX184" s="16" t="s">
        <v>85</v>
      </c>
      <c r="AY184" s="245" t="s">
        <v>292</v>
      </c>
    </row>
    <row r="185" spans="1:65" s="2" customFormat="1" ht="21.75" customHeight="1">
      <c r="A185" s="35"/>
      <c r="B185" s="36"/>
      <c r="C185" s="189" t="s">
        <v>415</v>
      </c>
      <c r="D185" s="189" t="s">
        <v>294</v>
      </c>
      <c r="E185" s="190" t="s">
        <v>4864</v>
      </c>
      <c r="F185" s="191" t="s">
        <v>4865</v>
      </c>
      <c r="G185" s="192" t="s">
        <v>407</v>
      </c>
      <c r="H185" s="193">
        <v>619</v>
      </c>
      <c r="I185" s="194"/>
      <c r="J185" s="195">
        <f>ROUND(I185*H185,2)</f>
        <v>0</v>
      </c>
      <c r="K185" s="191" t="s">
        <v>298</v>
      </c>
      <c r="L185" s="40"/>
      <c r="M185" s="196" t="s">
        <v>1</v>
      </c>
      <c r="N185" s="197" t="s">
        <v>43</v>
      </c>
      <c r="O185" s="72"/>
      <c r="P185" s="198">
        <f>O185*H185</f>
        <v>0</v>
      </c>
      <c r="Q185" s="198">
        <v>7.4400000000000004E-3</v>
      </c>
      <c r="R185" s="198">
        <f>Q185*H185</f>
        <v>4.6053600000000001</v>
      </c>
      <c r="S185" s="198">
        <v>0</v>
      </c>
      <c r="T185" s="199">
        <f>S185*H185</f>
        <v>0</v>
      </c>
      <c r="U185" s="35"/>
      <c r="V185" s="35"/>
      <c r="W185" s="35"/>
      <c r="X185" s="35"/>
      <c r="Y185" s="35"/>
      <c r="Z185" s="35"/>
      <c r="AA185" s="35"/>
      <c r="AB185" s="35"/>
      <c r="AC185" s="35"/>
      <c r="AD185" s="35"/>
      <c r="AE185" s="35"/>
      <c r="AR185" s="200" t="s">
        <v>438</v>
      </c>
      <c r="AT185" s="200" t="s">
        <v>294</v>
      </c>
      <c r="AU185" s="200" t="s">
        <v>120</v>
      </c>
      <c r="AY185" s="18" t="s">
        <v>292</v>
      </c>
      <c r="BE185" s="201">
        <f>IF(N185="základní",J185,0)</f>
        <v>0</v>
      </c>
      <c r="BF185" s="201">
        <f>IF(N185="snížená",J185,0)</f>
        <v>0</v>
      </c>
      <c r="BG185" s="201">
        <f>IF(N185="zákl. přenesená",J185,0)</f>
        <v>0</v>
      </c>
      <c r="BH185" s="201">
        <f>IF(N185="sníž. přenesená",J185,0)</f>
        <v>0</v>
      </c>
      <c r="BI185" s="201">
        <f>IF(N185="nulová",J185,0)</f>
        <v>0</v>
      </c>
      <c r="BJ185" s="18" t="s">
        <v>120</v>
      </c>
      <c r="BK185" s="201">
        <f>ROUND(I185*H185,2)</f>
        <v>0</v>
      </c>
      <c r="BL185" s="18" t="s">
        <v>438</v>
      </c>
      <c r="BM185" s="200" t="s">
        <v>4866</v>
      </c>
    </row>
    <row r="186" spans="1:65" s="13" customFormat="1" ht="11.25">
      <c r="B186" s="202"/>
      <c r="C186" s="203"/>
      <c r="D186" s="204" t="s">
        <v>301</v>
      </c>
      <c r="E186" s="205" t="s">
        <v>1</v>
      </c>
      <c r="F186" s="206" t="s">
        <v>4867</v>
      </c>
      <c r="G186" s="203"/>
      <c r="H186" s="205" t="s">
        <v>1</v>
      </c>
      <c r="I186" s="207"/>
      <c r="J186" s="203"/>
      <c r="K186" s="203"/>
      <c r="L186" s="208"/>
      <c r="M186" s="209"/>
      <c r="N186" s="210"/>
      <c r="O186" s="210"/>
      <c r="P186" s="210"/>
      <c r="Q186" s="210"/>
      <c r="R186" s="210"/>
      <c r="S186" s="210"/>
      <c r="T186" s="211"/>
      <c r="AT186" s="212" t="s">
        <v>301</v>
      </c>
      <c r="AU186" s="212" t="s">
        <v>120</v>
      </c>
      <c r="AV186" s="13" t="s">
        <v>85</v>
      </c>
      <c r="AW186" s="13" t="s">
        <v>32</v>
      </c>
      <c r="AX186" s="13" t="s">
        <v>77</v>
      </c>
      <c r="AY186" s="212" t="s">
        <v>292</v>
      </c>
    </row>
    <row r="187" spans="1:65" s="14" customFormat="1" ht="11.25">
      <c r="B187" s="213"/>
      <c r="C187" s="214"/>
      <c r="D187" s="204" t="s">
        <v>301</v>
      </c>
      <c r="E187" s="215" t="s">
        <v>1</v>
      </c>
      <c r="F187" s="216" t="s">
        <v>4868</v>
      </c>
      <c r="G187" s="214"/>
      <c r="H187" s="217">
        <v>145</v>
      </c>
      <c r="I187" s="218"/>
      <c r="J187" s="214"/>
      <c r="K187" s="214"/>
      <c r="L187" s="219"/>
      <c r="M187" s="220"/>
      <c r="N187" s="221"/>
      <c r="O187" s="221"/>
      <c r="P187" s="221"/>
      <c r="Q187" s="221"/>
      <c r="R187" s="221"/>
      <c r="S187" s="221"/>
      <c r="T187" s="222"/>
      <c r="AT187" s="223" t="s">
        <v>301</v>
      </c>
      <c r="AU187" s="223" t="s">
        <v>120</v>
      </c>
      <c r="AV187" s="14" t="s">
        <v>120</v>
      </c>
      <c r="AW187" s="14" t="s">
        <v>32</v>
      </c>
      <c r="AX187" s="14" t="s">
        <v>77</v>
      </c>
      <c r="AY187" s="223" t="s">
        <v>292</v>
      </c>
    </row>
    <row r="188" spans="1:65" s="14" customFormat="1" ht="11.25">
      <c r="B188" s="213"/>
      <c r="C188" s="214"/>
      <c r="D188" s="204" t="s">
        <v>301</v>
      </c>
      <c r="E188" s="215" t="s">
        <v>1</v>
      </c>
      <c r="F188" s="216" t="s">
        <v>4869</v>
      </c>
      <c r="G188" s="214"/>
      <c r="H188" s="217">
        <v>155</v>
      </c>
      <c r="I188" s="218"/>
      <c r="J188" s="214"/>
      <c r="K188" s="214"/>
      <c r="L188" s="219"/>
      <c r="M188" s="220"/>
      <c r="N188" s="221"/>
      <c r="O188" s="221"/>
      <c r="P188" s="221"/>
      <c r="Q188" s="221"/>
      <c r="R188" s="221"/>
      <c r="S188" s="221"/>
      <c r="T188" s="222"/>
      <c r="AT188" s="223" t="s">
        <v>301</v>
      </c>
      <c r="AU188" s="223" t="s">
        <v>120</v>
      </c>
      <c r="AV188" s="14" t="s">
        <v>120</v>
      </c>
      <c r="AW188" s="14" t="s">
        <v>32</v>
      </c>
      <c r="AX188" s="14" t="s">
        <v>77</v>
      </c>
      <c r="AY188" s="223" t="s">
        <v>292</v>
      </c>
    </row>
    <row r="189" spans="1:65" s="14" customFormat="1" ht="11.25">
      <c r="B189" s="213"/>
      <c r="C189" s="214"/>
      <c r="D189" s="204" t="s">
        <v>301</v>
      </c>
      <c r="E189" s="215" t="s">
        <v>1</v>
      </c>
      <c r="F189" s="216" t="s">
        <v>4870</v>
      </c>
      <c r="G189" s="214"/>
      <c r="H189" s="217">
        <v>172</v>
      </c>
      <c r="I189" s="218"/>
      <c r="J189" s="214"/>
      <c r="K189" s="214"/>
      <c r="L189" s="219"/>
      <c r="M189" s="220"/>
      <c r="N189" s="221"/>
      <c r="O189" s="221"/>
      <c r="P189" s="221"/>
      <c r="Q189" s="221"/>
      <c r="R189" s="221"/>
      <c r="S189" s="221"/>
      <c r="T189" s="222"/>
      <c r="AT189" s="223" t="s">
        <v>301</v>
      </c>
      <c r="AU189" s="223" t="s">
        <v>120</v>
      </c>
      <c r="AV189" s="14" t="s">
        <v>120</v>
      </c>
      <c r="AW189" s="14" t="s">
        <v>32</v>
      </c>
      <c r="AX189" s="14" t="s">
        <v>77</v>
      </c>
      <c r="AY189" s="223" t="s">
        <v>292</v>
      </c>
    </row>
    <row r="190" spans="1:65" s="14" customFormat="1" ht="11.25">
      <c r="B190" s="213"/>
      <c r="C190" s="214"/>
      <c r="D190" s="204" t="s">
        <v>301</v>
      </c>
      <c r="E190" s="215" t="s">
        <v>1</v>
      </c>
      <c r="F190" s="216" t="s">
        <v>4871</v>
      </c>
      <c r="G190" s="214"/>
      <c r="H190" s="217">
        <v>147</v>
      </c>
      <c r="I190" s="218"/>
      <c r="J190" s="214"/>
      <c r="K190" s="214"/>
      <c r="L190" s="219"/>
      <c r="M190" s="220"/>
      <c r="N190" s="221"/>
      <c r="O190" s="221"/>
      <c r="P190" s="221"/>
      <c r="Q190" s="221"/>
      <c r="R190" s="221"/>
      <c r="S190" s="221"/>
      <c r="T190" s="222"/>
      <c r="AT190" s="223" t="s">
        <v>301</v>
      </c>
      <c r="AU190" s="223" t="s">
        <v>120</v>
      </c>
      <c r="AV190" s="14" t="s">
        <v>120</v>
      </c>
      <c r="AW190" s="14" t="s">
        <v>32</v>
      </c>
      <c r="AX190" s="14" t="s">
        <v>77</v>
      </c>
      <c r="AY190" s="223" t="s">
        <v>292</v>
      </c>
    </row>
    <row r="191" spans="1:65" s="15" customFormat="1" ht="11.25">
      <c r="B191" s="224"/>
      <c r="C191" s="225"/>
      <c r="D191" s="204" t="s">
        <v>301</v>
      </c>
      <c r="E191" s="226" t="s">
        <v>1</v>
      </c>
      <c r="F191" s="227" t="s">
        <v>304</v>
      </c>
      <c r="G191" s="225"/>
      <c r="H191" s="228">
        <v>619</v>
      </c>
      <c r="I191" s="229"/>
      <c r="J191" s="225"/>
      <c r="K191" s="225"/>
      <c r="L191" s="230"/>
      <c r="M191" s="231"/>
      <c r="N191" s="232"/>
      <c r="O191" s="232"/>
      <c r="P191" s="232"/>
      <c r="Q191" s="232"/>
      <c r="R191" s="232"/>
      <c r="S191" s="232"/>
      <c r="T191" s="233"/>
      <c r="AT191" s="234" t="s">
        <v>301</v>
      </c>
      <c r="AU191" s="234" t="s">
        <v>120</v>
      </c>
      <c r="AV191" s="15" t="s">
        <v>299</v>
      </c>
      <c r="AW191" s="15" t="s">
        <v>32</v>
      </c>
      <c r="AX191" s="15" t="s">
        <v>85</v>
      </c>
      <c r="AY191" s="234" t="s">
        <v>292</v>
      </c>
    </row>
    <row r="192" spans="1:65" s="2" customFormat="1" ht="16.5" customHeight="1">
      <c r="A192" s="35"/>
      <c r="B192" s="36"/>
      <c r="C192" s="189" t="s">
        <v>8</v>
      </c>
      <c r="D192" s="189" t="s">
        <v>294</v>
      </c>
      <c r="E192" s="190" t="s">
        <v>4872</v>
      </c>
      <c r="F192" s="191" t="s">
        <v>4873</v>
      </c>
      <c r="G192" s="192" t="s">
        <v>407</v>
      </c>
      <c r="H192" s="193">
        <v>34</v>
      </c>
      <c r="I192" s="194"/>
      <c r="J192" s="195">
        <f>ROUND(I192*H192,2)</f>
        <v>0</v>
      </c>
      <c r="K192" s="191" t="s">
        <v>298</v>
      </c>
      <c r="L192" s="40"/>
      <c r="M192" s="196" t="s">
        <v>1</v>
      </c>
      <c r="N192" s="197" t="s">
        <v>43</v>
      </c>
      <c r="O192" s="72"/>
      <c r="P192" s="198">
        <f>O192*H192</f>
        <v>0</v>
      </c>
      <c r="Q192" s="198">
        <v>1.57E-3</v>
      </c>
      <c r="R192" s="198">
        <f>Q192*H192</f>
        <v>5.3379999999999997E-2</v>
      </c>
      <c r="S192" s="198">
        <v>0</v>
      </c>
      <c r="T192" s="199">
        <f>S192*H192</f>
        <v>0</v>
      </c>
      <c r="U192" s="35"/>
      <c r="V192" s="35"/>
      <c r="W192" s="35"/>
      <c r="X192" s="35"/>
      <c r="Y192" s="35"/>
      <c r="Z192" s="35"/>
      <c r="AA192" s="35"/>
      <c r="AB192" s="35"/>
      <c r="AC192" s="35"/>
      <c r="AD192" s="35"/>
      <c r="AE192" s="35"/>
      <c r="AR192" s="200" t="s">
        <v>438</v>
      </c>
      <c r="AT192" s="200" t="s">
        <v>294</v>
      </c>
      <c r="AU192" s="200" t="s">
        <v>120</v>
      </c>
      <c r="AY192" s="18" t="s">
        <v>292</v>
      </c>
      <c r="BE192" s="201">
        <f>IF(N192="základní",J192,0)</f>
        <v>0</v>
      </c>
      <c r="BF192" s="201">
        <f>IF(N192="snížená",J192,0)</f>
        <v>0</v>
      </c>
      <c r="BG192" s="201">
        <f>IF(N192="zákl. přenesená",J192,0)</f>
        <v>0</v>
      </c>
      <c r="BH192" s="201">
        <f>IF(N192="sníž. přenesená",J192,0)</f>
        <v>0</v>
      </c>
      <c r="BI192" s="201">
        <f>IF(N192="nulová",J192,0)</f>
        <v>0</v>
      </c>
      <c r="BJ192" s="18" t="s">
        <v>120</v>
      </c>
      <c r="BK192" s="201">
        <f>ROUND(I192*H192,2)</f>
        <v>0</v>
      </c>
      <c r="BL192" s="18" t="s">
        <v>438</v>
      </c>
      <c r="BM192" s="200" t="s">
        <v>4874</v>
      </c>
    </row>
    <row r="193" spans="1:65" s="14" customFormat="1" ht="11.25">
      <c r="B193" s="213"/>
      <c r="C193" s="214"/>
      <c r="D193" s="204" t="s">
        <v>301</v>
      </c>
      <c r="E193" s="215" t="s">
        <v>1</v>
      </c>
      <c r="F193" s="216" t="s">
        <v>4875</v>
      </c>
      <c r="G193" s="214"/>
      <c r="H193" s="217">
        <v>34</v>
      </c>
      <c r="I193" s="218"/>
      <c r="J193" s="214"/>
      <c r="K193" s="214"/>
      <c r="L193" s="219"/>
      <c r="M193" s="220"/>
      <c r="N193" s="221"/>
      <c r="O193" s="221"/>
      <c r="P193" s="221"/>
      <c r="Q193" s="221"/>
      <c r="R193" s="221"/>
      <c r="S193" s="221"/>
      <c r="T193" s="222"/>
      <c r="AT193" s="223" t="s">
        <v>301</v>
      </c>
      <c r="AU193" s="223" t="s">
        <v>120</v>
      </c>
      <c r="AV193" s="14" t="s">
        <v>120</v>
      </c>
      <c r="AW193" s="14" t="s">
        <v>32</v>
      </c>
      <c r="AX193" s="14" t="s">
        <v>85</v>
      </c>
      <c r="AY193" s="223" t="s">
        <v>292</v>
      </c>
    </row>
    <row r="194" spans="1:65" s="2" customFormat="1" ht="16.5" customHeight="1">
      <c r="A194" s="35"/>
      <c r="B194" s="36"/>
      <c r="C194" s="189" t="s">
        <v>438</v>
      </c>
      <c r="D194" s="189" t="s">
        <v>294</v>
      </c>
      <c r="E194" s="190" t="s">
        <v>4876</v>
      </c>
      <c r="F194" s="191" t="s">
        <v>4877</v>
      </c>
      <c r="G194" s="192" t="s">
        <v>407</v>
      </c>
      <c r="H194" s="193">
        <v>85</v>
      </c>
      <c r="I194" s="194"/>
      <c r="J194" s="195">
        <f>ROUND(I194*H194,2)</f>
        <v>0</v>
      </c>
      <c r="K194" s="191" t="s">
        <v>298</v>
      </c>
      <c r="L194" s="40"/>
      <c r="M194" s="196" t="s">
        <v>1</v>
      </c>
      <c r="N194" s="197" t="s">
        <v>43</v>
      </c>
      <c r="O194" s="72"/>
      <c r="P194" s="198">
        <f>O194*H194</f>
        <v>0</v>
      </c>
      <c r="Q194" s="198">
        <v>1.6199999999999999E-3</v>
      </c>
      <c r="R194" s="198">
        <f>Q194*H194</f>
        <v>0.13769999999999999</v>
      </c>
      <c r="S194" s="198">
        <v>0</v>
      </c>
      <c r="T194" s="199">
        <f>S194*H194</f>
        <v>0</v>
      </c>
      <c r="U194" s="35"/>
      <c r="V194" s="35"/>
      <c r="W194" s="35"/>
      <c r="X194" s="35"/>
      <c r="Y194" s="35"/>
      <c r="Z194" s="35"/>
      <c r="AA194" s="35"/>
      <c r="AB194" s="35"/>
      <c r="AC194" s="35"/>
      <c r="AD194" s="35"/>
      <c r="AE194" s="35"/>
      <c r="AR194" s="200" t="s">
        <v>438</v>
      </c>
      <c r="AT194" s="200" t="s">
        <v>294</v>
      </c>
      <c r="AU194" s="200" t="s">
        <v>120</v>
      </c>
      <c r="AY194" s="18" t="s">
        <v>292</v>
      </c>
      <c r="BE194" s="201">
        <f>IF(N194="základní",J194,0)</f>
        <v>0</v>
      </c>
      <c r="BF194" s="201">
        <f>IF(N194="snížená",J194,0)</f>
        <v>0</v>
      </c>
      <c r="BG194" s="201">
        <f>IF(N194="zákl. přenesená",J194,0)</f>
        <v>0</v>
      </c>
      <c r="BH194" s="201">
        <f>IF(N194="sníž. přenesená",J194,0)</f>
        <v>0</v>
      </c>
      <c r="BI194" s="201">
        <f>IF(N194="nulová",J194,0)</f>
        <v>0</v>
      </c>
      <c r="BJ194" s="18" t="s">
        <v>120</v>
      </c>
      <c r="BK194" s="201">
        <f>ROUND(I194*H194,2)</f>
        <v>0</v>
      </c>
      <c r="BL194" s="18" t="s">
        <v>438</v>
      </c>
      <c r="BM194" s="200" t="s">
        <v>4878</v>
      </c>
    </row>
    <row r="195" spans="1:65" s="2" customFormat="1" ht="16.5" customHeight="1">
      <c r="A195" s="35"/>
      <c r="B195" s="36"/>
      <c r="C195" s="189" t="s">
        <v>445</v>
      </c>
      <c r="D195" s="189" t="s">
        <v>294</v>
      </c>
      <c r="E195" s="190" t="s">
        <v>4879</v>
      </c>
      <c r="F195" s="191" t="s">
        <v>4880</v>
      </c>
      <c r="G195" s="192" t="s">
        <v>407</v>
      </c>
      <c r="H195" s="193">
        <v>250</v>
      </c>
      <c r="I195" s="194"/>
      <c r="J195" s="195">
        <f>ROUND(I195*H195,2)</f>
        <v>0</v>
      </c>
      <c r="K195" s="191" t="s">
        <v>298</v>
      </c>
      <c r="L195" s="40"/>
      <c r="M195" s="196" t="s">
        <v>1</v>
      </c>
      <c r="N195" s="197" t="s">
        <v>43</v>
      </c>
      <c r="O195" s="72"/>
      <c r="P195" s="198">
        <f>O195*H195</f>
        <v>0</v>
      </c>
      <c r="Q195" s="198">
        <v>2.0100000000000001E-3</v>
      </c>
      <c r="R195" s="198">
        <f>Q195*H195</f>
        <v>0.50250000000000006</v>
      </c>
      <c r="S195" s="198">
        <v>0</v>
      </c>
      <c r="T195" s="199">
        <f>S195*H195</f>
        <v>0</v>
      </c>
      <c r="U195" s="35"/>
      <c r="V195" s="35"/>
      <c r="W195" s="35"/>
      <c r="X195" s="35"/>
      <c r="Y195" s="35"/>
      <c r="Z195" s="35"/>
      <c r="AA195" s="35"/>
      <c r="AB195" s="35"/>
      <c r="AC195" s="35"/>
      <c r="AD195" s="35"/>
      <c r="AE195" s="35"/>
      <c r="AR195" s="200" t="s">
        <v>438</v>
      </c>
      <c r="AT195" s="200" t="s">
        <v>294</v>
      </c>
      <c r="AU195" s="200" t="s">
        <v>120</v>
      </c>
      <c r="AY195" s="18" t="s">
        <v>292</v>
      </c>
      <c r="BE195" s="201">
        <f>IF(N195="základní",J195,0)</f>
        <v>0</v>
      </c>
      <c r="BF195" s="201">
        <f>IF(N195="snížená",J195,0)</f>
        <v>0</v>
      </c>
      <c r="BG195" s="201">
        <f>IF(N195="zákl. přenesená",J195,0)</f>
        <v>0</v>
      </c>
      <c r="BH195" s="201">
        <f>IF(N195="sníž. přenesená",J195,0)</f>
        <v>0</v>
      </c>
      <c r="BI195" s="201">
        <f>IF(N195="nulová",J195,0)</f>
        <v>0</v>
      </c>
      <c r="BJ195" s="18" t="s">
        <v>120</v>
      </c>
      <c r="BK195" s="201">
        <f>ROUND(I195*H195,2)</f>
        <v>0</v>
      </c>
      <c r="BL195" s="18" t="s">
        <v>438</v>
      </c>
      <c r="BM195" s="200" t="s">
        <v>4881</v>
      </c>
    </row>
    <row r="196" spans="1:65" s="14" customFormat="1" ht="11.25">
      <c r="B196" s="213"/>
      <c r="C196" s="214"/>
      <c r="D196" s="204" t="s">
        <v>301</v>
      </c>
      <c r="E196" s="215" t="s">
        <v>1</v>
      </c>
      <c r="F196" s="216" t="s">
        <v>4882</v>
      </c>
      <c r="G196" s="214"/>
      <c r="H196" s="217">
        <v>250</v>
      </c>
      <c r="I196" s="218"/>
      <c r="J196" s="214"/>
      <c r="K196" s="214"/>
      <c r="L196" s="219"/>
      <c r="M196" s="220"/>
      <c r="N196" s="221"/>
      <c r="O196" s="221"/>
      <c r="P196" s="221"/>
      <c r="Q196" s="221"/>
      <c r="R196" s="221"/>
      <c r="S196" s="221"/>
      <c r="T196" s="222"/>
      <c r="AT196" s="223" t="s">
        <v>301</v>
      </c>
      <c r="AU196" s="223" t="s">
        <v>120</v>
      </c>
      <c r="AV196" s="14" t="s">
        <v>120</v>
      </c>
      <c r="AW196" s="14" t="s">
        <v>32</v>
      </c>
      <c r="AX196" s="14" t="s">
        <v>85</v>
      </c>
      <c r="AY196" s="223" t="s">
        <v>292</v>
      </c>
    </row>
    <row r="197" spans="1:65" s="2" customFormat="1" ht="16.5" customHeight="1">
      <c r="A197" s="35"/>
      <c r="B197" s="36"/>
      <c r="C197" s="189" t="s">
        <v>449</v>
      </c>
      <c r="D197" s="189" t="s">
        <v>294</v>
      </c>
      <c r="E197" s="190" t="s">
        <v>4883</v>
      </c>
      <c r="F197" s="191" t="s">
        <v>4884</v>
      </c>
      <c r="G197" s="192" t="s">
        <v>407</v>
      </c>
      <c r="H197" s="193">
        <v>498</v>
      </c>
      <c r="I197" s="194"/>
      <c r="J197" s="195">
        <f>ROUND(I197*H197,2)</f>
        <v>0</v>
      </c>
      <c r="K197" s="191" t="s">
        <v>298</v>
      </c>
      <c r="L197" s="40"/>
      <c r="M197" s="196" t="s">
        <v>1</v>
      </c>
      <c r="N197" s="197" t="s">
        <v>43</v>
      </c>
      <c r="O197" s="72"/>
      <c r="P197" s="198">
        <f>O197*H197</f>
        <v>0</v>
      </c>
      <c r="Q197" s="198">
        <v>4.8000000000000001E-4</v>
      </c>
      <c r="R197" s="198">
        <f>Q197*H197</f>
        <v>0.23904</v>
      </c>
      <c r="S197" s="198">
        <v>0</v>
      </c>
      <c r="T197" s="199">
        <f>S197*H197</f>
        <v>0</v>
      </c>
      <c r="U197" s="35"/>
      <c r="V197" s="35"/>
      <c r="W197" s="35"/>
      <c r="X197" s="35"/>
      <c r="Y197" s="35"/>
      <c r="Z197" s="35"/>
      <c r="AA197" s="35"/>
      <c r="AB197" s="35"/>
      <c r="AC197" s="35"/>
      <c r="AD197" s="35"/>
      <c r="AE197" s="35"/>
      <c r="AR197" s="200" t="s">
        <v>438</v>
      </c>
      <c r="AT197" s="200" t="s">
        <v>294</v>
      </c>
      <c r="AU197" s="200" t="s">
        <v>120</v>
      </c>
      <c r="AY197" s="18" t="s">
        <v>292</v>
      </c>
      <c r="BE197" s="201">
        <f>IF(N197="základní",J197,0)</f>
        <v>0</v>
      </c>
      <c r="BF197" s="201">
        <f>IF(N197="snížená",J197,0)</f>
        <v>0</v>
      </c>
      <c r="BG197" s="201">
        <f>IF(N197="zákl. přenesená",J197,0)</f>
        <v>0</v>
      </c>
      <c r="BH197" s="201">
        <f>IF(N197="sníž. přenesená",J197,0)</f>
        <v>0</v>
      </c>
      <c r="BI197" s="201">
        <f>IF(N197="nulová",J197,0)</f>
        <v>0</v>
      </c>
      <c r="BJ197" s="18" t="s">
        <v>120</v>
      </c>
      <c r="BK197" s="201">
        <f>ROUND(I197*H197,2)</f>
        <v>0</v>
      </c>
      <c r="BL197" s="18" t="s">
        <v>438</v>
      </c>
      <c r="BM197" s="200" t="s">
        <v>4885</v>
      </c>
    </row>
    <row r="198" spans="1:65" s="14" customFormat="1" ht="11.25">
      <c r="B198" s="213"/>
      <c r="C198" s="214"/>
      <c r="D198" s="204" t="s">
        <v>301</v>
      </c>
      <c r="E198" s="215" t="s">
        <v>1</v>
      </c>
      <c r="F198" s="216" t="s">
        <v>4886</v>
      </c>
      <c r="G198" s="214"/>
      <c r="H198" s="217">
        <v>498</v>
      </c>
      <c r="I198" s="218"/>
      <c r="J198" s="214"/>
      <c r="K198" s="214"/>
      <c r="L198" s="219"/>
      <c r="M198" s="220"/>
      <c r="N198" s="221"/>
      <c r="O198" s="221"/>
      <c r="P198" s="221"/>
      <c r="Q198" s="221"/>
      <c r="R198" s="221"/>
      <c r="S198" s="221"/>
      <c r="T198" s="222"/>
      <c r="AT198" s="223" t="s">
        <v>301</v>
      </c>
      <c r="AU198" s="223" t="s">
        <v>120</v>
      </c>
      <c r="AV198" s="14" t="s">
        <v>120</v>
      </c>
      <c r="AW198" s="14" t="s">
        <v>32</v>
      </c>
      <c r="AX198" s="14" t="s">
        <v>85</v>
      </c>
      <c r="AY198" s="223" t="s">
        <v>292</v>
      </c>
    </row>
    <row r="199" spans="1:65" s="2" customFormat="1" ht="16.5" customHeight="1">
      <c r="A199" s="35"/>
      <c r="B199" s="36"/>
      <c r="C199" s="189" t="s">
        <v>454</v>
      </c>
      <c r="D199" s="189" t="s">
        <v>294</v>
      </c>
      <c r="E199" s="190" t="s">
        <v>4887</v>
      </c>
      <c r="F199" s="191" t="s">
        <v>4888</v>
      </c>
      <c r="G199" s="192" t="s">
        <v>407</v>
      </c>
      <c r="H199" s="193">
        <v>105</v>
      </c>
      <c r="I199" s="194"/>
      <c r="J199" s="195">
        <f>ROUND(I199*H199,2)</f>
        <v>0</v>
      </c>
      <c r="K199" s="191" t="s">
        <v>298</v>
      </c>
      <c r="L199" s="40"/>
      <c r="M199" s="196" t="s">
        <v>1</v>
      </c>
      <c r="N199" s="197" t="s">
        <v>43</v>
      </c>
      <c r="O199" s="72"/>
      <c r="P199" s="198">
        <f>O199*H199</f>
        <v>0</v>
      </c>
      <c r="Q199" s="198">
        <v>2.2399999999999998E-3</v>
      </c>
      <c r="R199" s="198">
        <f>Q199*H199</f>
        <v>0.23519999999999999</v>
      </c>
      <c r="S199" s="198">
        <v>0</v>
      </c>
      <c r="T199" s="199">
        <f>S199*H199</f>
        <v>0</v>
      </c>
      <c r="U199" s="35"/>
      <c r="V199" s="35"/>
      <c r="W199" s="35"/>
      <c r="X199" s="35"/>
      <c r="Y199" s="35"/>
      <c r="Z199" s="35"/>
      <c r="AA199" s="35"/>
      <c r="AB199" s="35"/>
      <c r="AC199" s="35"/>
      <c r="AD199" s="35"/>
      <c r="AE199" s="35"/>
      <c r="AR199" s="200" t="s">
        <v>438</v>
      </c>
      <c r="AT199" s="200" t="s">
        <v>294</v>
      </c>
      <c r="AU199" s="200" t="s">
        <v>120</v>
      </c>
      <c r="AY199" s="18" t="s">
        <v>292</v>
      </c>
      <c r="BE199" s="201">
        <f>IF(N199="základní",J199,0)</f>
        <v>0</v>
      </c>
      <c r="BF199" s="201">
        <f>IF(N199="snížená",J199,0)</f>
        <v>0</v>
      </c>
      <c r="BG199" s="201">
        <f>IF(N199="zákl. přenesená",J199,0)</f>
        <v>0</v>
      </c>
      <c r="BH199" s="201">
        <f>IF(N199="sníž. přenesená",J199,0)</f>
        <v>0</v>
      </c>
      <c r="BI199" s="201">
        <f>IF(N199="nulová",J199,0)</f>
        <v>0</v>
      </c>
      <c r="BJ199" s="18" t="s">
        <v>120</v>
      </c>
      <c r="BK199" s="201">
        <f>ROUND(I199*H199,2)</f>
        <v>0</v>
      </c>
      <c r="BL199" s="18" t="s">
        <v>438</v>
      </c>
      <c r="BM199" s="200" t="s">
        <v>4889</v>
      </c>
    </row>
    <row r="200" spans="1:65" s="14" customFormat="1" ht="11.25">
      <c r="B200" s="213"/>
      <c r="C200" s="214"/>
      <c r="D200" s="204" t="s">
        <v>301</v>
      </c>
      <c r="E200" s="215" t="s">
        <v>1</v>
      </c>
      <c r="F200" s="216" t="s">
        <v>1295</v>
      </c>
      <c r="G200" s="214"/>
      <c r="H200" s="217">
        <v>105</v>
      </c>
      <c r="I200" s="218"/>
      <c r="J200" s="214"/>
      <c r="K200" s="214"/>
      <c r="L200" s="219"/>
      <c r="M200" s="220"/>
      <c r="N200" s="221"/>
      <c r="O200" s="221"/>
      <c r="P200" s="221"/>
      <c r="Q200" s="221"/>
      <c r="R200" s="221"/>
      <c r="S200" s="221"/>
      <c r="T200" s="222"/>
      <c r="AT200" s="223" t="s">
        <v>301</v>
      </c>
      <c r="AU200" s="223" t="s">
        <v>120</v>
      </c>
      <c r="AV200" s="14" t="s">
        <v>120</v>
      </c>
      <c r="AW200" s="14" t="s">
        <v>32</v>
      </c>
      <c r="AX200" s="14" t="s">
        <v>85</v>
      </c>
      <c r="AY200" s="223" t="s">
        <v>292</v>
      </c>
    </row>
    <row r="201" spans="1:65" s="2" customFormat="1" ht="16.5" customHeight="1">
      <c r="A201" s="35"/>
      <c r="B201" s="36"/>
      <c r="C201" s="189" t="s">
        <v>459</v>
      </c>
      <c r="D201" s="189" t="s">
        <v>294</v>
      </c>
      <c r="E201" s="190" t="s">
        <v>4890</v>
      </c>
      <c r="F201" s="191" t="s">
        <v>4891</v>
      </c>
      <c r="G201" s="192" t="s">
        <v>407</v>
      </c>
      <c r="H201" s="193">
        <v>95</v>
      </c>
      <c r="I201" s="194"/>
      <c r="J201" s="195">
        <f>ROUND(I201*H201,2)</f>
        <v>0</v>
      </c>
      <c r="K201" s="191" t="s">
        <v>298</v>
      </c>
      <c r="L201" s="40"/>
      <c r="M201" s="196" t="s">
        <v>1</v>
      </c>
      <c r="N201" s="197" t="s">
        <v>43</v>
      </c>
      <c r="O201" s="72"/>
      <c r="P201" s="198">
        <f>O201*H201</f>
        <v>0</v>
      </c>
      <c r="Q201" s="198">
        <v>1.9E-3</v>
      </c>
      <c r="R201" s="198">
        <f>Q201*H201</f>
        <v>0.18049999999999999</v>
      </c>
      <c r="S201" s="198">
        <v>0</v>
      </c>
      <c r="T201" s="199">
        <f>S201*H201</f>
        <v>0</v>
      </c>
      <c r="U201" s="35"/>
      <c r="V201" s="35"/>
      <c r="W201" s="35"/>
      <c r="X201" s="35"/>
      <c r="Y201" s="35"/>
      <c r="Z201" s="35"/>
      <c r="AA201" s="35"/>
      <c r="AB201" s="35"/>
      <c r="AC201" s="35"/>
      <c r="AD201" s="35"/>
      <c r="AE201" s="35"/>
      <c r="AR201" s="200" t="s">
        <v>438</v>
      </c>
      <c r="AT201" s="200" t="s">
        <v>294</v>
      </c>
      <c r="AU201" s="200" t="s">
        <v>120</v>
      </c>
      <c r="AY201" s="18" t="s">
        <v>292</v>
      </c>
      <c r="BE201" s="201">
        <f>IF(N201="základní",J201,0)</f>
        <v>0</v>
      </c>
      <c r="BF201" s="201">
        <f>IF(N201="snížená",J201,0)</f>
        <v>0</v>
      </c>
      <c r="BG201" s="201">
        <f>IF(N201="zákl. přenesená",J201,0)</f>
        <v>0</v>
      </c>
      <c r="BH201" s="201">
        <f>IF(N201="sníž. přenesená",J201,0)</f>
        <v>0</v>
      </c>
      <c r="BI201" s="201">
        <f>IF(N201="nulová",J201,0)</f>
        <v>0</v>
      </c>
      <c r="BJ201" s="18" t="s">
        <v>120</v>
      </c>
      <c r="BK201" s="201">
        <f>ROUND(I201*H201,2)</f>
        <v>0</v>
      </c>
      <c r="BL201" s="18" t="s">
        <v>438</v>
      </c>
      <c r="BM201" s="200" t="s">
        <v>4892</v>
      </c>
    </row>
    <row r="202" spans="1:65" s="14" customFormat="1" ht="11.25">
      <c r="B202" s="213"/>
      <c r="C202" s="214"/>
      <c r="D202" s="204" t="s">
        <v>301</v>
      </c>
      <c r="E202" s="215" t="s">
        <v>1</v>
      </c>
      <c r="F202" s="216" t="s">
        <v>4893</v>
      </c>
      <c r="G202" s="214"/>
      <c r="H202" s="217">
        <v>95</v>
      </c>
      <c r="I202" s="218"/>
      <c r="J202" s="214"/>
      <c r="K202" s="214"/>
      <c r="L202" s="219"/>
      <c r="M202" s="220"/>
      <c r="N202" s="221"/>
      <c r="O202" s="221"/>
      <c r="P202" s="221"/>
      <c r="Q202" s="221"/>
      <c r="R202" s="221"/>
      <c r="S202" s="221"/>
      <c r="T202" s="222"/>
      <c r="AT202" s="223" t="s">
        <v>301</v>
      </c>
      <c r="AU202" s="223" t="s">
        <v>120</v>
      </c>
      <c r="AV202" s="14" t="s">
        <v>120</v>
      </c>
      <c r="AW202" s="14" t="s">
        <v>32</v>
      </c>
      <c r="AX202" s="14" t="s">
        <v>85</v>
      </c>
      <c r="AY202" s="223" t="s">
        <v>292</v>
      </c>
    </row>
    <row r="203" spans="1:65" s="2" customFormat="1" ht="16.5" customHeight="1">
      <c r="A203" s="35"/>
      <c r="B203" s="36"/>
      <c r="C203" s="246" t="s">
        <v>7</v>
      </c>
      <c r="D203" s="246" t="s">
        <v>626</v>
      </c>
      <c r="E203" s="247" t="s">
        <v>4894</v>
      </c>
      <c r="F203" s="248" t="s">
        <v>4895</v>
      </c>
      <c r="G203" s="249" t="s">
        <v>581</v>
      </c>
      <c r="H203" s="250">
        <v>8</v>
      </c>
      <c r="I203" s="251"/>
      <c r="J203" s="252">
        <f>ROUND(I203*H203,2)</f>
        <v>0</v>
      </c>
      <c r="K203" s="248" t="s">
        <v>298</v>
      </c>
      <c r="L203" s="253"/>
      <c r="M203" s="254" t="s">
        <v>1</v>
      </c>
      <c r="N203" s="255" t="s">
        <v>43</v>
      </c>
      <c r="O203" s="72"/>
      <c r="P203" s="198">
        <f>O203*H203</f>
        <v>0</v>
      </c>
      <c r="Q203" s="198">
        <v>8.0000000000000007E-5</v>
      </c>
      <c r="R203" s="198">
        <f>Q203*H203</f>
        <v>6.4000000000000005E-4</v>
      </c>
      <c r="S203" s="198">
        <v>0</v>
      </c>
      <c r="T203" s="199">
        <f>S203*H203</f>
        <v>0</v>
      </c>
      <c r="U203" s="35"/>
      <c r="V203" s="35"/>
      <c r="W203" s="35"/>
      <c r="X203" s="35"/>
      <c r="Y203" s="35"/>
      <c r="Z203" s="35"/>
      <c r="AA203" s="35"/>
      <c r="AB203" s="35"/>
      <c r="AC203" s="35"/>
      <c r="AD203" s="35"/>
      <c r="AE203" s="35"/>
      <c r="AR203" s="200" t="s">
        <v>573</v>
      </c>
      <c r="AT203" s="200" t="s">
        <v>626</v>
      </c>
      <c r="AU203" s="200" t="s">
        <v>120</v>
      </c>
      <c r="AY203" s="18" t="s">
        <v>292</v>
      </c>
      <c r="BE203" s="201">
        <f>IF(N203="základní",J203,0)</f>
        <v>0</v>
      </c>
      <c r="BF203" s="201">
        <f>IF(N203="snížená",J203,0)</f>
        <v>0</v>
      </c>
      <c r="BG203" s="201">
        <f>IF(N203="zákl. přenesená",J203,0)</f>
        <v>0</v>
      </c>
      <c r="BH203" s="201">
        <f>IF(N203="sníž. přenesená",J203,0)</f>
        <v>0</v>
      </c>
      <c r="BI203" s="201">
        <f>IF(N203="nulová",J203,0)</f>
        <v>0</v>
      </c>
      <c r="BJ203" s="18" t="s">
        <v>120</v>
      </c>
      <c r="BK203" s="201">
        <f>ROUND(I203*H203,2)</f>
        <v>0</v>
      </c>
      <c r="BL203" s="18" t="s">
        <v>438</v>
      </c>
      <c r="BM203" s="200" t="s">
        <v>4896</v>
      </c>
    </row>
    <row r="204" spans="1:65" s="2" customFormat="1" ht="16.5" customHeight="1">
      <c r="A204" s="35"/>
      <c r="B204" s="36"/>
      <c r="C204" s="246" t="s">
        <v>485</v>
      </c>
      <c r="D204" s="246" t="s">
        <v>626</v>
      </c>
      <c r="E204" s="247" t="s">
        <v>4897</v>
      </c>
      <c r="F204" s="248" t="s">
        <v>4898</v>
      </c>
      <c r="G204" s="249" t="s">
        <v>581</v>
      </c>
      <c r="H204" s="250">
        <v>16</v>
      </c>
      <c r="I204" s="251"/>
      <c r="J204" s="252">
        <f>ROUND(I204*H204,2)</f>
        <v>0</v>
      </c>
      <c r="K204" s="248" t="s">
        <v>298</v>
      </c>
      <c r="L204" s="253"/>
      <c r="M204" s="254" t="s">
        <v>1</v>
      </c>
      <c r="N204" s="255" t="s">
        <v>43</v>
      </c>
      <c r="O204" s="72"/>
      <c r="P204" s="198">
        <f>O204*H204</f>
        <v>0</v>
      </c>
      <c r="Q204" s="198">
        <v>1.0000000000000001E-5</v>
      </c>
      <c r="R204" s="198">
        <f>Q204*H204</f>
        <v>1.6000000000000001E-4</v>
      </c>
      <c r="S204" s="198">
        <v>0</v>
      </c>
      <c r="T204" s="199">
        <f>S204*H204</f>
        <v>0</v>
      </c>
      <c r="U204" s="35"/>
      <c r="V204" s="35"/>
      <c r="W204" s="35"/>
      <c r="X204" s="35"/>
      <c r="Y204" s="35"/>
      <c r="Z204" s="35"/>
      <c r="AA204" s="35"/>
      <c r="AB204" s="35"/>
      <c r="AC204" s="35"/>
      <c r="AD204" s="35"/>
      <c r="AE204" s="35"/>
      <c r="AR204" s="200" t="s">
        <v>573</v>
      </c>
      <c r="AT204" s="200" t="s">
        <v>626</v>
      </c>
      <c r="AU204" s="200" t="s">
        <v>120</v>
      </c>
      <c r="AY204" s="18" t="s">
        <v>292</v>
      </c>
      <c r="BE204" s="201">
        <f>IF(N204="základní",J204,0)</f>
        <v>0</v>
      </c>
      <c r="BF204" s="201">
        <f>IF(N204="snížená",J204,0)</f>
        <v>0</v>
      </c>
      <c r="BG204" s="201">
        <f>IF(N204="zákl. přenesená",J204,0)</f>
        <v>0</v>
      </c>
      <c r="BH204" s="201">
        <f>IF(N204="sníž. přenesená",J204,0)</f>
        <v>0</v>
      </c>
      <c r="BI204" s="201">
        <f>IF(N204="nulová",J204,0)</f>
        <v>0</v>
      </c>
      <c r="BJ204" s="18" t="s">
        <v>120</v>
      </c>
      <c r="BK204" s="201">
        <f>ROUND(I204*H204,2)</f>
        <v>0</v>
      </c>
      <c r="BL204" s="18" t="s">
        <v>438</v>
      </c>
      <c r="BM204" s="200" t="s">
        <v>4899</v>
      </c>
    </row>
    <row r="205" spans="1:65" s="2" customFormat="1" ht="16.5" customHeight="1">
      <c r="A205" s="35"/>
      <c r="B205" s="36"/>
      <c r="C205" s="189" t="s">
        <v>489</v>
      </c>
      <c r="D205" s="189" t="s">
        <v>294</v>
      </c>
      <c r="E205" s="190" t="s">
        <v>4900</v>
      </c>
      <c r="F205" s="191" t="s">
        <v>4901</v>
      </c>
      <c r="G205" s="192" t="s">
        <v>581</v>
      </c>
      <c r="H205" s="193">
        <v>9</v>
      </c>
      <c r="I205" s="194"/>
      <c r="J205" s="195">
        <f>ROUND(I205*H205,2)</f>
        <v>0</v>
      </c>
      <c r="K205" s="191" t="s">
        <v>298</v>
      </c>
      <c r="L205" s="40"/>
      <c r="M205" s="196" t="s">
        <v>1</v>
      </c>
      <c r="N205" s="197" t="s">
        <v>43</v>
      </c>
      <c r="O205" s="72"/>
      <c r="P205" s="198">
        <f>O205*H205</f>
        <v>0</v>
      </c>
      <c r="Q205" s="198">
        <v>5.6999999999999998E-4</v>
      </c>
      <c r="R205" s="198">
        <f>Q205*H205</f>
        <v>5.13E-3</v>
      </c>
      <c r="S205" s="198">
        <v>0</v>
      </c>
      <c r="T205" s="199">
        <f>S205*H205</f>
        <v>0</v>
      </c>
      <c r="U205" s="35"/>
      <c r="V205" s="35"/>
      <c r="W205" s="35"/>
      <c r="X205" s="35"/>
      <c r="Y205" s="35"/>
      <c r="Z205" s="35"/>
      <c r="AA205" s="35"/>
      <c r="AB205" s="35"/>
      <c r="AC205" s="35"/>
      <c r="AD205" s="35"/>
      <c r="AE205" s="35"/>
      <c r="AR205" s="200" t="s">
        <v>438</v>
      </c>
      <c r="AT205" s="200" t="s">
        <v>294</v>
      </c>
      <c r="AU205" s="200" t="s">
        <v>120</v>
      </c>
      <c r="AY205" s="18" t="s">
        <v>292</v>
      </c>
      <c r="BE205" s="201">
        <f>IF(N205="základní",J205,0)</f>
        <v>0</v>
      </c>
      <c r="BF205" s="201">
        <f>IF(N205="snížená",J205,0)</f>
        <v>0</v>
      </c>
      <c r="BG205" s="201">
        <f>IF(N205="zákl. přenesená",J205,0)</f>
        <v>0</v>
      </c>
      <c r="BH205" s="201">
        <f>IF(N205="sníž. přenesená",J205,0)</f>
        <v>0</v>
      </c>
      <c r="BI205" s="201">
        <f>IF(N205="nulová",J205,0)</f>
        <v>0</v>
      </c>
      <c r="BJ205" s="18" t="s">
        <v>120</v>
      </c>
      <c r="BK205" s="201">
        <f>ROUND(I205*H205,2)</f>
        <v>0</v>
      </c>
      <c r="BL205" s="18" t="s">
        <v>438</v>
      </c>
      <c r="BM205" s="200" t="s">
        <v>4902</v>
      </c>
    </row>
    <row r="206" spans="1:65" s="2" customFormat="1" ht="24.2" customHeight="1">
      <c r="A206" s="35"/>
      <c r="B206" s="36"/>
      <c r="C206" s="246" t="s">
        <v>494</v>
      </c>
      <c r="D206" s="246" t="s">
        <v>626</v>
      </c>
      <c r="E206" s="247" t="s">
        <v>4903</v>
      </c>
      <c r="F206" s="248" t="s">
        <v>4904</v>
      </c>
      <c r="G206" s="249" t="s">
        <v>581</v>
      </c>
      <c r="H206" s="250">
        <v>9</v>
      </c>
      <c r="I206" s="251"/>
      <c r="J206" s="252">
        <f>ROUND(I206*H206,2)</f>
        <v>0</v>
      </c>
      <c r="K206" s="248" t="s">
        <v>298</v>
      </c>
      <c r="L206" s="253"/>
      <c r="M206" s="254" t="s">
        <v>1</v>
      </c>
      <c r="N206" s="255" t="s">
        <v>43</v>
      </c>
      <c r="O206" s="72"/>
      <c r="P206" s="198">
        <f>O206*H206</f>
        <v>0</v>
      </c>
      <c r="Q206" s="198">
        <v>1.1999999999999999E-3</v>
      </c>
      <c r="R206" s="198">
        <f>Q206*H206</f>
        <v>1.0799999999999999E-2</v>
      </c>
      <c r="S206" s="198">
        <v>0</v>
      </c>
      <c r="T206" s="199">
        <f>S206*H206</f>
        <v>0</v>
      </c>
      <c r="U206" s="35"/>
      <c r="V206" s="35"/>
      <c r="W206" s="35"/>
      <c r="X206" s="35"/>
      <c r="Y206" s="35"/>
      <c r="Z206" s="35"/>
      <c r="AA206" s="35"/>
      <c r="AB206" s="35"/>
      <c r="AC206" s="35"/>
      <c r="AD206" s="35"/>
      <c r="AE206" s="35"/>
      <c r="AR206" s="200" t="s">
        <v>573</v>
      </c>
      <c r="AT206" s="200" t="s">
        <v>626</v>
      </c>
      <c r="AU206" s="200" t="s">
        <v>120</v>
      </c>
      <c r="AY206" s="18" t="s">
        <v>292</v>
      </c>
      <c r="BE206" s="201">
        <f>IF(N206="základní",J206,0)</f>
        <v>0</v>
      </c>
      <c r="BF206" s="201">
        <f>IF(N206="snížená",J206,0)</f>
        <v>0</v>
      </c>
      <c r="BG206" s="201">
        <f>IF(N206="zákl. přenesená",J206,0)</f>
        <v>0</v>
      </c>
      <c r="BH206" s="201">
        <f>IF(N206="sníž. přenesená",J206,0)</f>
        <v>0</v>
      </c>
      <c r="BI206" s="201">
        <f>IF(N206="nulová",J206,0)</f>
        <v>0</v>
      </c>
      <c r="BJ206" s="18" t="s">
        <v>120</v>
      </c>
      <c r="BK206" s="201">
        <f>ROUND(I206*H206,2)</f>
        <v>0</v>
      </c>
      <c r="BL206" s="18" t="s">
        <v>438</v>
      </c>
      <c r="BM206" s="200" t="s">
        <v>4905</v>
      </c>
    </row>
    <row r="207" spans="1:65" s="2" customFormat="1" ht="24.2" customHeight="1">
      <c r="A207" s="35"/>
      <c r="B207" s="36"/>
      <c r="C207" s="189" t="s">
        <v>498</v>
      </c>
      <c r="D207" s="189" t="s">
        <v>294</v>
      </c>
      <c r="E207" s="190" t="s">
        <v>4906</v>
      </c>
      <c r="F207" s="191" t="s">
        <v>4907</v>
      </c>
      <c r="G207" s="192" t="s">
        <v>581</v>
      </c>
      <c r="H207" s="193">
        <v>2</v>
      </c>
      <c r="I207" s="194"/>
      <c r="J207" s="195">
        <f>ROUND(I207*H207,2)</f>
        <v>0</v>
      </c>
      <c r="K207" s="191" t="s">
        <v>298</v>
      </c>
      <c r="L207" s="40"/>
      <c r="M207" s="196" t="s">
        <v>1</v>
      </c>
      <c r="N207" s="197" t="s">
        <v>43</v>
      </c>
      <c r="O207" s="72"/>
      <c r="P207" s="198">
        <f>O207*H207</f>
        <v>0</v>
      </c>
      <c r="Q207" s="198">
        <v>5.3499999999999997E-3</v>
      </c>
      <c r="R207" s="198">
        <f>Q207*H207</f>
        <v>1.0699999999999999E-2</v>
      </c>
      <c r="S207" s="198">
        <v>0</v>
      </c>
      <c r="T207" s="199">
        <f>S207*H207</f>
        <v>0</v>
      </c>
      <c r="U207" s="35"/>
      <c r="V207" s="35"/>
      <c r="W207" s="35"/>
      <c r="X207" s="35"/>
      <c r="Y207" s="35"/>
      <c r="Z207" s="35"/>
      <c r="AA207" s="35"/>
      <c r="AB207" s="35"/>
      <c r="AC207" s="35"/>
      <c r="AD207" s="35"/>
      <c r="AE207" s="35"/>
      <c r="AR207" s="200" t="s">
        <v>438</v>
      </c>
      <c r="AT207" s="200" t="s">
        <v>294</v>
      </c>
      <c r="AU207" s="200" t="s">
        <v>120</v>
      </c>
      <c r="AY207" s="18" t="s">
        <v>292</v>
      </c>
      <c r="BE207" s="201">
        <f>IF(N207="základní",J207,0)</f>
        <v>0</v>
      </c>
      <c r="BF207" s="201">
        <f>IF(N207="snížená",J207,0)</f>
        <v>0</v>
      </c>
      <c r="BG207" s="201">
        <f>IF(N207="zákl. přenesená",J207,0)</f>
        <v>0</v>
      </c>
      <c r="BH207" s="201">
        <f>IF(N207="sníž. přenesená",J207,0)</f>
        <v>0</v>
      </c>
      <c r="BI207" s="201">
        <f>IF(N207="nulová",J207,0)</f>
        <v>0</v>
      </c>
      <c r="BJ207" s="18" t="s">
        <v>120</v>
      </c>
      <c r="BK207" s="201">
        <f>ROUND(I207*H207,2)</f>
        <v>0</v>
      </c>
      <c r="BL207" s="18" t="s">
        <v>438</v>
      </c>
      <c r="BM207" s="200" t="s">
        <v>4908</v>
      </c>
    </row>
    <row r="208" spans="1:65" s="14" customFormat="1" ht="11.25">
      <c r="B208" s="213"/>
      <c r="C208" s="214"/>
      <c r="D208" s="204" t="s">
        <v>301</v>
      </c>
      <c r="E208" s="215" t="s">
        <v>1</v>
      </c>
      <c r="F208" s="216" t="s">
        <v>4909</v>
      </c>
      <c r="G208" s="214"/>
      <c r="H208" s="217">
        <v>2</v>
      </c>
      <c r="I208" s="218"/>
      <c r="J208" s="214"/>
      <c r="K208" s="214"/>
      <c r="L208" s="219"/>
      <c r="M208" s="220"/>
      <c r="N208" s="221"/>
      <c r="O208" s="221"/>
      <c r="P208" s="221"/>
      <c r="Q208" s="221"/>
      <c r="R208" s="221"/>
      <c r="S208" s="221"/>
      <c r="T208" s="222"/>
      <c r="AT208" s="223" t="s">
        <v>301</v>
      </c>
      <c r="AU208" s="223" t="s">
        <v>120</v>
      </c>
      <c r="AV208" s="14" t="s">
        <v>120</v>
      </c>
      <c r="AW208" s="14" t="s">
        <v>32</v>
      </c>
      <c r="AX208" s="14" t="s">
        <v>85</v>
      </c>
      <c r="AY208" s="223" t="s">
        <v>292</v>
      </c>
    </row>
    <row r="209" spans="1:65" s="2" customFormat="1" ht="24.2" customHeight="1">
      <c r="A209" s="35"/>
      <c r="B209" s="36"/>
      <c r="C209" s="189" t="s">
        <v>503</v>
      </c>
      <c r="D209" s="189" t="s">
        <v>294</v>
      </c>
      <c r="E209" s="190" t="s">
        <v>4910</v>
      </c>
      <c r="F209" s="191" t="s">
        <v>4911</v>
      </c>
      <c r="G209" s="192" t="s">
        <v>581</v>
      </c>
      <c r="H209" s="193">
        <v>2</v>
      </c>
      <c r="I209" s="194"/>
      <c r="J209" s="195">
        <f>ROUND(I209*H209,2)</f>
        <v>0</v>
      </c>
      <c r="K209" s="191" t="s">
        <v>298</v>
      </c>
      <c r="L209" s="40"/>
      <c r="M209" s="196" t="s">
        <v>1</v>
      </c>
      <c r="N209" s="197" t="s">
        <v>43</v>
      </c>
      <c r="O209" s="72"/>
      <c r="P209" s="198">
        <f>O209*H209</f>
        <v>0</v>
      </c>
      <c r="Q209" s="198">
        <v>5.9500000000000004E-3</v>
      </c>
      <c r="R209" s="198">
        <f>Q209*H209</f>
        <v>1.1900000000000001E-2</v>
      </c>
      <c r="S209" s="198">
        <v>0</v>
      </c>
      <c r="T209" s="199">
        <f>S209*H209</f>
        <v>0</v>
      </c>
      <c r="U209" s="35"/>
      <c r="V209" s="35"/>
      <c r="W209" s="35"/>
      <c r="X209" s="35"/>
      <c r="Y209" s="35"/>
      <c r="Z209" s="35"/>
      <c r="AA209" s="35"/>
      <c r="AB209" s="35"/>
      <c r="AC209" s="35"/>
      <c r="AD209" s="35"/>
      <c r="AE209" s="35"/>
      <c r="AR209" s="200" t="s">
        <v>438</v>
      </c>
      <c r="AT209" s="200" t="s">
        <v>294</v>
      </c>
      <c r="AU209" s="200" t="s">
        <v>120</v>
      </c>
      <c r="AY209" s="18" t="s">
        <v>292</v>
      </c>
      <c r="BE209" s="201">
        <f>IF(N209="základní",J209,0)</f>
        <v>0</v>
      </c>
      <c r="BF209" s="201">
        <f>IF(N209="snížená",J209,0)</f>
        <v>0</v>
      </c>
      <c r="BG209" s="201">
        <f>IF(N209="zákl. přenesená",J209,0)</f>
        <v>0</v>
      </c>
      <c r="BH209" s="201">
        <f>IF(N209="sníž. přenesená",J209,0)</f>
        <v>0</v>
      </c>
      <c r="BI209" s="201">
        <f>IF(N209="nulová",J209,0)</f>
        <v>0</v>
      </c>
      <c r="BJ209" s="18" t="s">
        <v>120</v>
      </c>
      <c r="BK209" s="201">
        <f>ROUND(I209*H209,2)</f>
        <v>0</v>
      </c>
      <c r="BL209" s="18" t="s">
        <v>438</v>
      </c>
      <c r="BM209" s="200" t="s">
        <v>4912</v>
      </c>
    </row>
    <row r="210" spans="1:65" s="14" customFormat="1" ht="11.25">
      <c r="B210" s="213"/>
      <c r="C210" s="214"/>
      <c r="D210" s="204" t="s">
        <v>301</v>
      </c>
      <c r="E210" s="215" t="s">
        <v>1</v>
      </c>
      <c r="F210" s="216" t="s">
        <v>4913</v>
      </c>
      <c r="G210" s="214"/>
      <c r="H210" s="217">
        <v>2</v>
      </c>
      <c r="I210" s="218"/>
      <c r="J210" s="214"/>
      <c r="K210" s="214"/>
      <c r="L210" s="219"/>
      <c r="M210" s="220"/>
      <c r="N210" s="221"/>
      <c r="O210" s="221"/>
      <c r="P210" s="221"/>
      <c r="Q210" s="221"/>
      <c r="R210" s="221"/>
      <c r="S210" s="221"/>
      <c r="T210" s="222"/>
      <c r="AT210" s="223" t="s">
        <v>301</v>
      </c>
      <c r="AU210" s="223" t="s">
        <v>120</v>
      </c>
      <c r="AV210" s="14" t="s">
        <v>120</v>
      </c>
      <c r="AW210" s="14" t="s">
        <v>32</v>
      </c>
      <c r="AX210" s="14" t="s">
        <v>85</v>
      </c>
      <c r="AY210" s="223" t="s">
        <v>292</v>
      </c>
    </row>
    <row r="211" spans="1:65" s="2" customFormat="1" ht="24.2" customHeight="1">
      <c r="A211" s="35"/>
      <c r="B211" s="36"/>
      <c r="C211" s="189" t="s">
        <v>517</v>
      </c>
      <c r="D211" s="189" t="s">
        <v>294</v>
      </c>
      <c r="E211" s="190" t="s">
        <v>4914</v>
      </c>
      <c r="F211" s="191" t="s">
        <v>4915</v>
      </c>
      <c r="G211" s="192" t="s">
        <v>581</v>
      </c>
      <c r="H211" s="193">
        <v>48</v>
      </c>
      <c r="I211" s="194"/>
      <c r="J211" s="195">
        <f>ROUND(I211*H211,2)</f>
        <v>0</v>
      </c>
      <c r="K211" s="191" t="s">
        <v>298</v>
      </c>
      <c r="L211" s="40"/>
      <c r="M211" s="196" t="s">
        <v>1</v>
      </c>
      <c r="N211" s="197" t="s">
        <v>43</v>
      </c>
      <c r="O211" s="72"/>
      <c r="P211" s="198">
        <f>O211*H211</f>
        <v>0</v>
      </c>
      <c r="Q211" s="198">
        <v>1.4999999999999999E-4</v>
      </c>
      <c r="R211" s="198">
        <f>Q211*H211</f>
        <v>7.1999999999999998E-3</v>
      </c>
      <c r="S211" s="198">
        <v>0</v>
      </c>
      <c r="T211" s="199">
        <f>S211*H211</f>
        <v>0</v>
      </c>
      <c r="U211" s="35"/>
      <c r="V211" s="35"/>
      <c r="W211" s="35"/>
      <c r="X211" s="35"/>
      <c r="Y211" s="35"/>
      <c r="Z211" s="35"/>
      <c r="AA211" s="35"/>
      <c r="AB211" s="35"/>
      <c r="AC211" s="35"/>
      <c r="AD211" s="35"/>
      <c r="AE211" s="35"/>
      <c r="AR211" s="200" t="s">
        <v>438</v>
      </c>
      <c r="AT211" s="200" t="s">
        <v>294</v>
      </c>
      <c r="AU211" s="200" t="s">
        <v>120</v>
      </c>
      <c r="AY211" s="18" t="s">
        <v>292</v>
      </c>
      <c r="BE211" s="201">
        <f>IF(N211="základní",J211,0)</f>
        <v>0</v>
      </c>
      <c r="BF211" s="201">
        <f>IF(N211="snížená",J211,0)</f>
        <v>0</v>
      </c>
      <c r="BG211" s="201">
        <f>IF(N211="zákl. přenesená",J211,0)</f>
        <v>0</v>
      </c>
      <c r="BH211" s="201">
        <f>IF(N211="sníž. přenesená",J211,0)</f>
        <v>0</v>
      </c>
      <c r="BI211" s="201">
        <f>IF(N211="nulová",J211,0)</f>
        <v>0</v>
      </c>
      <c r="BJ211" s="18" t="s">
        <v>120</v>
      </c>
      <c r="BK211" s="201">
        <f>ROUND(I211*H211,2)</f>
        <v>0</v>
      </c>
      <c r="BL211" s="18" t="s">
        <v>438</v>
      </c>
      <c r="BM211" s="200" t="s">
        <v>4916</v>
      </c>
    </row>
    <row r="212" spans="1:65" s="13" customFormat="1" ht="11.25">
      <c r="B212" s="202"/>
      <c r="C212" s="203"/>
      <c r="D212" s="204" t="s">
        <v>301</v>
      </c>
      <c r="E212" s="205" t="s">
        <v>1</v>
      </c>
      <c r="F212" s="206" t="s">
        <v>4917</v>
      </c>
      <c r="G212" s="203"/>
      <c r="H212" s="205" t="s">
        <v>1</v>
      </c>
      <c r="I212" s="207"/>
      <c r="J212" s="203"/>
      <c r="K212" s="203"/>
      <c r="L212" s="208"/>
      <c r="M212" s="209"/>
      <c r="N212" s="210"/>
      <c r="O212" s="210"/>
      <c r="P212" s="210"/>
      <c r="Q212" s="210"/>
      <c r="R212" s="210"/>
      <c r="S212" s="210"/>
      <c r="T212" s="211"/>
      <c r="AT212" s="212" t="s">
        <v>301</v>
      </c>
      <c r="AU212" s="212" t="s">
        <v>120</v>
      </c>
      <c r="AV212" s="13" t="s">
        <v>85</v>
      </c>
      <c r="AW212" s="13" t="s">
        <v>32</v>
      </c>
      <c r="AX212" s="13" t="s">
        <v>77</v>
      </c>
      <c r="AY212" s="212" t="s">
        <v>292</v>
      </c>
    </row>
    <row r="213" spans="1:65" s="14" customFormat="1" ht="11.25">
      <c r="B213" s="213"/>
      <c r="C213" s="214"/>
      <c r="D213" s="204" t="s">
        <v>301</v>
      </c>
      <c r="E213" s="215" t="s">
        <v>1</v>
      </c>
      <c r="F213" s="216" t="s">
        <v>4918</v>
      </c>
      <c r="G213" s="214"/>
      <c r="H213" s="217">
        <v>39</v>
      </c>
      <c r="I213" s="218"/>
      <c r="J213" s="214"/>
      <c r="K213" s="214"/>
      <c r="L213" s="219"/>
      <c r="M213" s="220"/>
      <c r="N213" s="221"/>
      <c r="O213" s="221"/>
      <c r="P213" s="221"/>
      <c r="Q213" s="221"/>
      <c r="R213" s="221"/>
      <c r="S213" s="221"/>
      <c r="T213" s="222"/>
      <c r="AT213" s="223" t="s">
        <v>301</v>
      </c>
      <c r="AU213" s="223" t="s">
        <v>120</v>
      </c>
      <c r="AV213" s="14" t="s">
        <v>120</v>
      </c>
      <c r="AW213" s="14" t="s">
        <v>32</v>
      </c>
      <c r="AX213" s="14" t="s">
        <v>77</v>
      </c>
      <c r="AY213" s="223" t="s">
        <v>292</v>
      </c>
    </row>
    <row r="214" spans="1:65" s="16" customFormat="1" ht="11.25">
      <c r="B214" s="235"/>
      <c r="C214" s="236"/>
      <c r="D214" s="204" t="s">
        <v>301</v>
      </c>
      <c r="E214" s="237" t="s">
        <v>1</v>
      </c>
      <c r="F214" s="238" t="s">
        <v>316</v>
      </c>
      <c r="G214" s="236"/>
      <c r="H214" s="239">
        <v>39</v>
      </c>
      <c r="I214" s="240"/>
      <c r="J214" s="236"/>
      <c r="K214" s="236"/>
      <c r="L214" s="241"/>
      <c r="M214" s="242"/>
      <c r="N214" s="243"/>
      <c r="O214" s="243"/>
      <c r="P214" s="243"/>
      <c r="Q214" s="243"/>
      <c r="R214" s="243"/>
      <c r="S214" s="243"/>
      <c r="T214" s="244"/>
      <c r="AT214" s="245" t="s">
        <v>301</v>
      </c>
      <c r="AU214" s="245" t="s">
        <v>120</v>
      </c>
      <c r="AV214" s="16" t="s">
        <v>317</v>
      </c>
      <c r="AW214" s="16" t="s">
        <v>32</v>
      </c>
      <c r="AX214" s="16" t="s">
        <v>77</v>
      </c>
      <c r="AY214" s="245" t="s">
        <v>292</v>
      </c>
    </row>
    <row r="215" spans="1:65" s="13" customFormat="1" ht="11.25">
      <c r="B215" s="202"/>
      <c r="C215" s="203"/>
      <c r="D215" s="204" t="s">
        <v>301</v>
      </c>
      <c r="E215" s="205" t="s">
        <v>1</v>
      </c>
      <c r="F215" s="206" t="s">
        <v>4919</v>
      </c>
      <c r="G215" s="203"/>
      <c r="H215" s="205" t="s">
        <v>1</v>
      </c>
      <c r="I215" s="207"/>
      <c r="J215" s="203"/>
      <c r="K215" s="203"/>
      <c r="L215" s="208"/>
      <c r="M215" s="209"/>
      <c r="N215" s="210"/>
      <c r="O215" s="210"/>
      <c r="P215" s="210"/>
      <c r="Q215" s="210"/>
      <c r="R215" s="210"/>
      <c r="S215" s="210"/>
      <c r="T215" s="211"/>
      <c r="AT215" s="212" t="s">
        <v>301</v>
      </c>
      <c r="AU215" s="212" t="s">
        <v>120</v>
      </c>
      <c r="AV215" s="13" t="s">
        <v>85</v>
      </c>
      <c r="AW215" s="13" t="s">
        <v>32</v>
      </c>
      <c r="AX215" s="13" t="s">
        <v>77</v>
      </c>
      <c r="AY215" s="212" t="s">
        <v>292</v>
      </c>
    </row>
    <row r="216" spans="1:65" s="14" customFormat="1" ht="11.25">
      <c r="B216" s="213"/>
      <c r="C216" s="214"/>
      <c r="D216" s="204" t="s">
        <v>301</v>
      </c>
      <c r="E216" s="215" t="s">
        <v>1</v>
      </c>
      <c r="F216" s="216" t="s">
        <v>4920</v>
      </c>
      <c r="G216" s="214"/>
      <c r="H216" s="217">
        <v>5</v>
      </c>
      <c r="I216" s="218"/>
      <c r="J216" s="214"/>
      <c r="K216" s="214"/>
      <c r="L216" s="219"/>
      <c r="M216" s="220"/>
      <c r="N216" s="221"/>
      <c r="O216" s="221"/>
      <c r="P216" s="221"/>
      <c r="Q216" s="221"/>
      <c r="R216" s="221"/>
      <c r="S216" s="221"/>
      <c r="T216" s="222"/>
      <c r="AT216" s="223" t="s">
        <v>301</v>
      </c>
      <c r="AU216" s="223" t="s">
        <v>120</v>
      </c>
      <c r="AV216" s="14" t="s">
        <v>120</v>
      </c>
      <c r="AW216" s="14" t="s">
        <v>32</v>
      </c>
      <c r="AX216" s="14" t="s">
        <v>77</v>
      </c>
      <c r="AY216" s="223" t="s">
        <v>292</v>
      </c>
    </row>
    <row r="217" spans="1:65" s="14" customFormat="1" ht="11.25">
      <c r="B217" s="213"/>
      <c r="C217" s="214"/>
      <c r="D217" s="204" t="s">
        <v>301</v>
      </c>
      <c r="E217" s="215" t="s">
        <v>1</v>
      </c>
      <c r="F217" s="216" t="s">
        <v>4921</v>
      </c>
      <c r="G217" s="214"/>
      <c r="H217" s="217">
        <v>4</v>
      </c>
      <c r="I217" s="218"/>
      <c r="J217" s="214"/>
      <c r="K217" s="214"/>
      <c r="L217" s="219"/>
      <c r="M217" s="220"/>
      <c r="N217" s="221"/>
      <c r="O217" s="221"/>
      <c r="P217" s="221"/>
      <c r="Q217" s="221"/>
      <c r="R217" s="221"/>
      <c r="S217" s="221"/>
      <c r="T217" s="222"/>
      <c r="AT217" s="223" t="s">
        <v>301</v>
      </c>
      <c r="AU217" s="223" t="s">
        <v>120</v>
      </c>
      <c r="AV217" s="14" t="s">
        <v>120</v>
      </c>
      <c r="AW217" s="14" t="s">
        <v>32</v>
      </c>
      <c r="AX217" s="14" t="s">
        <v>77</v>
      </c>
      <c r="AY217" s="223" t="s">
        <v>292</v>
      </c>
    </row>
    <row r="218" spans="1:65" s="16" customFormat="1" ht="11.25">
      <c r="B218" s="235"/>
      <c r="C218" s="236"/>
      <c r="D218" s="204" t="s">
        <v>301</v>
      </c>
      <c r="E218" s="237" t="s">
        <v>1</v>
      </c>
      <c r="F218" s="238" t="s">
        <v>316</v>
      </c>
      <c r="G218" s="236"/>
      <c r="H218" s="239">
        <v>9</v>
      </c>
      <c r="I218" s="240"/>
      <c r="J218" s="236"/>
      <c r="K218" s="236"/>
      <c r="L218" s="241"/>
      <c r="M218" s="242"/>
      <c r="N218" s="243"/>
      <c r="O218" s="243"/>
      <c r="P218" s="243"/>
      <c r="Q218" s="243"/>
      <c r="R218" s="243"/>
      <c r="S218" s="243"/>
      <c r="T218" s="244"/>
      <c r="AT218" s="245" t="s">
        <v>301</v>
      </c>
      <c r="AU218" s="245" t="s">
        <v>120</v>
      </c>
      <c r="AV218" s="16" t="s">
        <v>317</v>
      </c>
      <c r="AW218" s="16" t="s">
        <v>32</v>
      </c>
      <c r="AX218" s="16" t="s">
        <v>77</v>
      </c>
      <c r="AY218" s="245" t="s">
        <v>292</v>
      </c>
    </row>
    <row r="219" spans="1:65" s="15" customFormat="1" ht="11.25">
      <c r="B219" s="224"/>
      <c r="C219" s="225"/>
      <c r="D219" s="204" t="s">
        <v>301</v>
      </c>
      <c r="E219" s="226" t="s">
        <v>1</v>
      </c>
      <c r="F219" s="227" t="s">
        <v>304</v>
      </c>
      <c r="G219" s="225"/>
      <c r="H219" s="228">
        <v>48</v>
      </c>
      <c r="I219" s="229"/>
      <c r="J219" s="225"/>
      <c r="K219" s="225"/>
      <c r="L219" s="230"/>
      <c r="M219" s="231"/>
      <c r="N219" s="232"/>
      <c r="O219" s="232"/>
      <c r="P219" s="232"/>
      <c r="Q219" s="232"/>
      <c r="R219" s="232"/>
      <c r="S219" s="232"/>
      <c r="T219" s="233"/>
      <c r="AT219" s="234" t="s">
        <v>301</v>
      </c>
      <c r="AU219" s="234" t="s">
        <v>120</v>
      </c>
      <c r="AV219" s="15" t="s">
        <v>299</v>
      </c>
      <c r="AW219" s="15" t="s">
        <v>32</v>
      </c>
      <c r="AX219" s="15" t="s">
        <v>85</v>
      </c>
      <c r="AY219" s="234" t="s">
        <v>292</v>
      </c>
    </row>
    <row r="220" spans="1:65" s="2" customFormat="1" ht="24.2" customHeight="1">
      <c r="A220" s="35"/>
      <c r="B220" s="36"/>
      <c r="C220" s="189" t="s">
        <v>523</v>
      </c>
      <c r="D220" s="189" t="s">
        <v>294</v>
      </c>
      <c r="E220" s="190" t="s">
        <v>4922</v>
      </c>
      <c r="F220" s="191" t="s">
        <v>4923</v>
      </c>
      <c r="G220" s="192" t="s">
        <v>581</v>
      </c>
      <c r="H220" s="193">
        <v>39</v>
      </c>
      <c r="I220" s="194"/>
      <c r="J220" s="195">
        <f>ROUND(I220*H220,2)</f>
        <v>0</v>
      </c>
      <c r="K220" s="191" t="s">
        <v>1</v>
      </c>
      <c r="L220" s="40"/>
      <c r="M220" s="196" t="s">
        <v>1</v>
      </c>
      <c r="N220" s="197" t="s">
        <v>43</v>
      </c>
      <c r="O220" s="72"/>
      <c r="P220" s="198">
        <f>O220*H220</f>
        <v>0</v>
      </c>
      <c r="Q220" s="198">
        <v>5.0400000000000002E-3</v>
      </c>
      <c r="R220" s="198">
        <f>Q220*H220</f>
        <v>0.19656000000000001</v>
      </c>
      <c r="S220" s="198">
        <v>0</v>
      </c>
      <c r="T220" s="199">
        <f>S220*H220</f>
        <v>0</v>
      </c>
      <c r="U220" s="35"/>
      <c r="V220" s="35"/>
      <c r="W220" s="35"/>
      <c r="X220" s="35"/>
      <c r="Y220" s="35"/>
      <c r="Z220" s="35"/>
      <c r="AA220" s="35"/>
      <c r="AB220" s="35"/>
      <c r="AC220" s="35"/>
      <c r="AD220" s="35"/>
      <c r="AE220" s="35"/>
      <c r="AR220" s="200" t="s">
        <v>438</v>
      </c>
      <c r="AT220" s="200" t="s">
        <v>294</v>
      </c>
      <c r="AU220" s="200" t="s">
        <v>120</v>
      </c>
      <c r="AY220" s="18" t="s">
        <v>292</v>
      </c>
      <c r="BE220" s="201">
        <f>IF(N220="základní",J220,0)</f>
        <v>0</v>
      </c>
      <c r="BF220" s="201">
        <f>IF(N220="snížená",J220,0)</f>
        <v>0</v>
      </c>
      <c r="BG220" s="201">
        <f>IF(N220="zákl. přenesená",J220,0)</f>
        <v>0</v>
      </c>
      <c r="BH220" s="201">
        <f>IF(N220="sníž. přenesená",J220,0)</f>
        <v>0</v>
      </c>
      <c r="BI220" s="201">
        <f>IF(N220="nulová",J220,0)</f>
        <v>0</v>
      </c>
      <c r="BJ220" s="18" t="s">
        <v>120</v>
      </c>
      <c r="BK220" s="201">
        <f>ROUND(I220*H220,2)</f>
        <v>0</v>
      </c>
      <c r="BL220" s="18" t="s">
        <v>438</v>
      </c>
      <c r="BM220" s="200" t="s">
        <v>4924</v>
      </c>
    </row>
    <row r="221" spans="1:65" s="13" customFormat="1" ht="11.25">
      <c r="B221" s="202"/>
      <c r="C221" s="203"/>
      <c r="D221" s="204" t="s">
        <v>301</v>
      </c>
      <c r="E221" s="205" t="s">
        <v>1</v>
      </c>
      <c r="F221" s="206" t="s">
        <v>4925</v>
      </c>
      <c r="G221" s="203"/>
      <c r="H221" s="205" t="s">
        <v>1</v>
      </c>
      <c r="I221" s="207"/>
      <c r="J221" s="203"/>
      <c r="K221" s="203"/>
      <c r="L221" s="208"/>
      <c r="M221" s="209"/>
      <c r="N221" s="210"/>
      <c r="O221" s="210"/>
      <c r="P221" s="210"/>
      <c r="Q221" s="210"/>
      <c r="R221" s="210"/>
      <c r="S221" s="210"/>
      <c r="T221" s="211"/>
      <c r="AT221" s="212" t="s">
        <v>301</v>
      </c>
      <c r="AU221" s="212" t="s">
        <v>120</v>
      </c>
      <c r="AV221" s="13" t="s">
        <v>85</v>
      </c>
      <c r="AW221" s="13" t="s">
        <v>32</v>
      </c>
      <c r="AX221" s="13" t="s">
        <v>77</v>
      </c>
      <c r="AY221" s="212" t="s">
        <v>292</v>
      </c>
    </row>
    <row r="222" spans="1:65" s="14" customFormat="1" ht="11.25">
      <c r="B222" s="213"/>
      <c r="C222" s="214"/>
      <c r="D222" s="204" t="s">
        <v>301</v>
      </c>
      <c r="E222" s="215" t="s">
        <v>1</v>
      </c>
      <c r="F222" s="216" t="s">
        <v>603</v>
      </c>
      <c r="G222" s="214"/>
      <c r="H222" s="217">
        <v>39</v>
      </c>
      <c r="I222" s="218"/>
      <c r="J222" s="214"/>
      <c r="K222" s="214"/>
      <c r="L222" s="219"/>
      <c r="M222" s="220"/>
      <c r="N222" s="221"/>
      <c r="O222" s="221"/>
      <c r="P222" s="221"/>
      <c r="Q222" s="221"/>
      <c r="R222" s="221"/>
      <c r="S222" s="221"/>
      <c r="T222" s="222"/>
      <c r="AT222" s="223" t="s">
        <v>301</v>
      </c>
      <c r="AU222" s="223" t="s">
        <v>120</v>
      </c>
      <c r="AV222" s="14" t="s">
        <v>120</v>
      </c>
      <c r="AW222" s="14" t="s">
        <v>32</v>
      </c>
      <c r="AX222" s="14" t="s">
        <v>77</v>
      </c>
      <c r="AY222" s="223" t="s">
        <v>292</v>
      </c>
    </row>
    <row r="223" spans="1:65" s="15" customFormat="1" ht="11.25">
      <c r="B223" s="224"/>
      <c r="C223" s="225"/>
      <c r="D223" s="204" t="s">
        <v>301</v>
      </c>
      <c r="E223" s="226" t="s">
        <v>1</v>
      </c>
      <c r="F223" s="227" t="s">
        <v>304</v>
      </c>
      <c r="G223" s="225"/>
      <c r="H223" s="228">
        <v>39</v>
      </c>
      <c r="I223" s="229"/>
      <c r="J223" s="225"/>
      <c r="K223" s="225"/>
      <c r="L223" s="230"/>
      <c r="M223" s="231"/>
      <c r="N223" s="232"/>
      <c r="O223" s="232"/>
      <c r="P223" s="232"/>
      <c r="Q223" s="232"/>
      <c r="R223" s="232"/>
      <c r="S223" s="232"/>
      <c r="T223" s="233"/>
      <c r="AT223" s="234" t="s">
        <v>301</v>
      </c>
      <c r="AU223" s="234" t="s">
        <v>120</v>
      </c>
      <c r="AV223" s="15" t="s">
        <v>299</v>
      </c>
      <c r="AW223" s="15" t="s">
        <v>32</v>
      </c>
      <c r="AX223" s="15" t="s">
        <v>85</v>
      </c>
      <c r="AY223" s="234" t="s">
        <v>292</v>
      </c>
    </row>
    <row r="224" spans="1:65" s="2" customFormat="1" ht="24.2" customHeight="1">
      <c r="A224" s="35"/>
      <c r="B224" s="36"/>
      <c r="C224" s="189" t="s">
        <v>532</v>
      </c>
      <c r="D224" s="189" t="s">
        <v>294</v>
      </c>
      <c r="E224" s="190" t="s">
        <v>4926</v>
      </c>
      <c r="F224" s="191" t="s">
        <v>4927</v>
      </c>
      <c r="G224" s="192" t="s">
        <v>581</v>
      </c>
      <c r="H224" s="193">
        <v>9</v>
      </c>
      <c r="I224" s="194"/>
      <c r="J224" s="195">
        <f>ROUND(I224*H224,2)</f>
        <v>0</v>
      </c>
      <c r="K224" s="191" t="s">
        <v>1</v>
      </c>
      <c r="L224" s="40"/>
      <c r="M224" s="196" t="s">
        <v>1</v>
      </c>
      <c r="N224" s="197" t="s">
        <v>43</v>
      </c>
      <c r="O224" s="72"/>
      <c r="P224" s="198">
        <f>O224*H224</f>
        <v>0</v>
      </c>
      <c r="Q224" s="198">
        <v>5.0400000000000002E-3</v>
      </c>
      <c r="R224" s="198">
        <f>Q224*H224</f>
        <v>4.5360000000000004E-2</v>
      </c>
      <c r="S224" s="198">
        <v>0</v>
      </c>
      <c r="T224" s="199">
        <f>S224*H224</f>
        <v>0</v>
      </c>
      <c r="U224" s="35"/>
      <c r="V224" s="35"/>
      <c r="W224" s="35"/>
      <c r="X224" s="35"/>
      <c r="Y224" s="35"/>
      <c r="Z224" s="35"/>
      <c r="AA224" s="35"/>
      <c r="AB224" s="35"/>
      <c r="AC224" s="35"/>
      <c r="AD224" s="35"/>
      <c r="AE224" s="35"/>
      <c r="AR224" s="200" t="s">
        <v>438</v>
      </c>
      <c r="AT224" s="200" t="s">
        <v>294</v>
      </c>
      <c r="AU224" s="200" t="s">
        <v>120</v>
      </c>
      <c r="AY224" s="18" t="s">
        <v>292</v>
      </c>
      <c r="BE224" s="201">
        <f>IF(N224="základní",J224,0)</f>
        <v>0</v>
      </c>
      <c r="BF224" s="201">
        <f>IF(N224="snížená",J224,0)</f>
        <v>0</v>
      </c>
      <c r="BG224" s="201">
        <f>IF(N224="zákl. přenesená",J224,0)</f>
        <v>0</v>
      </c>
      <c r="BH224" s="201">
        <f>IF(N224="sníž. přenesená",J224,0)</f>
        <v>0</v>
      </c>
      <c r="BI224" s="201">
        <f>IF(N224="nulová",J224,0)</f>
        <v>0</v>
      </c>
      <c r="BJ224" s="18" t="s">
        <v>120</v>
      </c>
      <c r="BK224" s="201">
        <f>ROUND(I224*H224,2)</f>
        <v>0</v>
      </c>
      <c r="BL224" s="18" t="s">
        <v>438</v>
      </c>
      <c r="BM224" s="200" t="s">
        <v>4928</v>
      </c>
    </row>
    <row r="225" spans="1:65" s="13" customFormat="1" ht="11.25">
      <c r="B225" s="202"/>
      <c r="C225" s="203"/>
      <c r="D225" s="204" t="s">
        <v>301</v>
      </c>
      <c r="E225" s="205" t="s">
        <v>1</v>
      </c>
      <c r="F225" s="206" t="s">
        <v>4929</v>
      </c>
      <c r="G225" s="203"/>
      <c r="H225" s="205" t="s">
        <v>1</v>
      </c>
      <c r="I225" s="207"/>
      <c r="J225" s="203"/>
      <c r="K225" s="203"/>
      <c r="L225" s="208"/>
      <c r="M225" s="209"/>
      <c r="N225" s="210"/>
      <c r="O225" s="210"/>
      <c r="P225" s="210"/>
      <c r="Q225" s="210"/>
      <c r="R225" s="210"/>
      <c r="S225" s="210"/>
      <c r="T225" s="211"/>
      <c r="AT225" s="212" t="s">
        <v>301</v>
      </c>
      <c r="AU225" s="212" t="s">
        <v>120</v>
      </c>
      <c r="AV225" s="13" t="s">
        <v>85</v>
      </c>
      <c r="AW225" s="13" t="s">
        <v>32</v>
      </c>
      <c r="AX225" s="13" t="s">
        <v>77</v>
      </c>
      <c r="AY225" s="212" t="s">
        <v>292</v>
      </c>
    </row>
    <row r="226" spans="1:65" s="14" customFormat="1" ht="11.25">
      <c r="B226" s="213"/>
      <c r="C226" s="214"/>
      <c r="D226" s="204" t="s">
        <v>301</v>
      </c>
      <c r="E226" s="215" t="s">
        <v>1</v>
      </c>
      <c r="F226" s="216" t="s">
        <v>4920</v>
      </c>
      <c r="G226" s="214"/>
      <c r="H226" s="217">
        <v>5</v>
      </c>
      <c r="I226" s="218"/>
      <c r="J226" s="214"/>
      <c r="K226" s="214"/>
      <c r="L226" s="219"/>
      <c r="M226" s="220"/>
      <c r="N226" s="221"/>
      <c r="O226" s="221"/>
      <c r="P226" s="221"/>
      <c r="Q226" s="221"/>
      <c r="R226" s="221"/>
      <c r="S226" s="221"/>
      <c r="T226" s="222"/>
      <c r="AT226" s="223" t="s">
        <v>301</v>
      </c>
      <c r="AU226" s="223" t="s">
        <v>120</v>
      </c>
      <c r="AV226" s="14" t="s">
        <v>120</v>
      </c>
      <c r="AW226" s="14" t="s">
        <v>32</v>
      </c>
      <c r="AX226" s="14" t="s">
        <v>77</v>
      </c>
      <c r="AY226" s="223" t="s">
        <v>292</v>
      </c>
    </row>
    <row r="227" spans="1:65" s="14" customFormat="1" ht="11.25">
      <c r="B227" s="213"/>
      <c r="C227" s="214"/>
      <c r="D227" s="204" t="s">
        <v>301</v>
      </c>
      <c r="E227" s="215" t="s">
        <v>1</v>
      </c>
      <c r="F227" s="216" t="s">
        <v>4921</v>
      </c>
      <c r="G227" s="214"/>
      <c r="H227" s="217">
        <v>4</v>
      </c>
      <c r="I227" s="218"/>
      <c r="J227" s="214"/>
      <c r="K227" s="214"/>
      <c r="L227" s="219"/>
      <c r="M227" s="220"/>
      <c r="N227" s="221"/>
      <c r="O227" s="221"/>
      <c r="P227" s="221"/>
      <c r="Q227" s="221"/>
      <c r="R227" s="221"/>
      <c r="S227" s="221"/>
      <c r="T227" s="222"/>
      <c r="AT227" s="223" t="s">
        <v>301</v>
      </c>
      <c r="AU227" s="223" t="s">
        <v>120</v>
      </c>
      <c r="AV227" s="14" t="s">
        <v>120</v>
      </c>
      <c r="AW227" s="14" t="s">
        <v>32</v>
      </c>
      <c r="AX227" s="14" t="s">
        <v>77</v>
      </c>
      <c r="AY227" s="223" t="s">
        <v>292</v>
      </c>
    </row>
    <row r="228" spans="1:65" s="15" customFormat="1" ht="11.25">
      <c r="B228" s="224"/>
      <c r="C228" s="225"/>
      <c r="D228" s="204" t="s">
        <v>301</v>
      </c>
      <c r="E228" s="226" t="s">
        <v>1</v>
      </c>
      <c r="F228" s="227" t="s">
        <v>304</v>
      </c>
      <c r="G228" s="225"/>
      <c r="H228" s="228">
        <v>9</v>
      </c>
      <c r="I228" s="229"/>
      <c r="J228" s="225"/>
      <c r="K228" s="225"/>
      <c r="L228" s="230"/>
      <c r="M228" s="231"/>
      <c r="N228" s="232"/>
      <c r="O228" s="232"/>
      <c r="P228" s="232"/>
      <c r="Q228" s="232"/>
      <c r="R228" s="232"/>
      <c r="S228" s="232"/>
      <c r="T228" s="233"/>
      <c r="AT228" s="234" t="s">
        <v>301</v>
      </c>
      <c r="AU228" s="234" t="s">
        <v>120</v>
      </c>
      <c r="AV228" s="15" t="s">
        <v>299</v>
      </c>
      <c r="AW228" s="15" t="s">
        <v>32</v>
      </c>
      <c r="AX228" s="15" t="s">
        <v>85</v>
      </c>
      <c r="AY228" s="234" t="s">
        <v>292</v>
      </c>
    </row>
    <row r="229" spans="1:65" s="2" customFormat="1" ht="24.2" customHeight="1">
      <c r="A229" s="35"/>
      <c r="B229" s="36"/>
      <c r="C229" s="189" t="s">
        <v>554</v>
      </c>
      <c r="D229" s="189" t="s">
        <v>294</v>
      </c>
      <c r="E229" s="190" t="s">
        <v>4930</v>
      </c>
      <c r="F229" s="191" t="s">
        <v>4931</v>
      </c>
      <c r="G229" s="192" t="s">
        <v>581</v>
      </c>
      <c r="H229" s="193">
        <v>2</v>
      </c>
      <c r="I229" s="194"/>
      <c r="J229" s="195">
        <f>ROUND(I229*H229,2)</f>
        <v>0</v>
      </c>
      <c r="K229" s="191" t="s">
        <v>298</v>
      </c>
      <c r="L229" s="40"/>
      <c r="M229" s="196" t="s">
        <v>1</v>
      </c>
      <c r="N229" s="197" t="s">
        <v>43</v>
      </c>
      <c r="O229" s="72"/>
      <c r="P229" s="198">
        <f>O229*H229</f>
        <v>0</v>
      </c>
      <c r="Q229" s="198">
        <v>5.0000000000000001E-4</v>
      </c>
      <c r="R229" s="198">
        <f>Q229*H229</f>
        <v>1E-3</v>
      </c>
      <c r="S229" s="198">
        <v>0</v>
      </c>
      <c r="T229" s="199">
        <f>S229*H229</f>
        <v>0</v>
      </c>
      <c r="U229" s="35"/>
      <c r="V229" s="35"/>
      <c r="W229" s="35"/>
      <c r="X229" s="35"/>
      <c r="Y229" s="35"/>
      <c r="Z229" s="35"/>
      <c r="AA229" s="35"/>
      <c r="AB229" s="35"/>
      <c r="AC229" s="35"/>
      <c r="AD229" s="35"/>
      <c r="AE229" s="35"/>
      <c r="AR229" s="200" t="s">
        <v>438</v>
      </c>
      <c r="AT229" s="200" t="s">
        <v>294</v>
      </c>
      <c r="AU229" s="200" t="s">
        <v>120</v>
      </c>
      <c r="AY229" s="18" t="s">
        <v>292</v>
      </c>
      <c r="BE229" s="201">
        <f>IF(N229="základní",J229,0)</f>
        <v>0</v>
      </c>
      <c r="BF229" s="201">
        <f>IF(N229="snížená",J229,0)</f>
        <v>0</v>
      </c>
      <c r="BG229" s="201">
        <f>IF(N229="zákl. přenesená",J229,0)</f>
        <v>0</v>
      </c>
      <c r="BH229" s="201">
        <f>IF(N229="sníž. přenesená",J229,0)</f>
        <v>0</v>
      </c>
      <c r="BI229" s="201">
        <f>IF(N229="nulová",J229,0)</f>
        <v>0</v>
      </c>
      <c r="BJ229" s="18" t="s">
        <v>120</v>
      </c>
      <c r="BK229" s="201">
        <f>ROUND(I229*H229,2)</f>
        <v>0</v>
      </c>
      <c r="BL229" s="18" t="s">
        <v>438</v>
      </c>
      <c r="BM229" s="200" t="s">
        <v>4932</v>
      </c>
    </row>
    <row r="230" spans="1:65" s="2" customFormat="1" ht="24.2" customHeight="1">
      <c r="A230" s="35"/>
      <c r="B230" s="36"/>
      <c r="C230" s="189" t="s">
        <v>562</v>
      </c>
      <c r="D230" s="189" t="s">
        <v>294</v>
      </c>
      <c r="E230" s="190" t="s">
        <v>4933</v>
      </c>
      <c r="F230" s="191" t="s">
        <v>4934</v>
      </c>
      <c r="G230" s="192" t="s">
        <v>581</v>
      </c>
      <c r="H230" s="193">
        <v>21</v>
      </c>
      <c r="I230" s="194"/>
      <c r="J230" s="195">
        <f>ROUND(I230*H230,2)</f>
        <v>0</v>
      </c>
      <c r="K230" s="191" t="s">
        <v>298</v>
      </c>
      <c r="L230" s="40"/>
      <c r="M230" s="196" t="s">
        <v>1</v>
      </c>
      <c r="N230" s="197" t="s">
        <v>43</v>
      </c>
      <c r="O230" s="72"/>
      <c r="P230" s="198">
        <f>O230*H230</f>
        <v>0</v>
      </c>
      <c r="Q230" s="198">
        <v>1.15E-3</v>
      </c>
      <c r="R230" s="198">
        <f>Q230*H230</f>
        <v>2.4149999999999998E-2</v>
      </c>
      <c r="S230" s="198">
        <v>0</v>
      </c>
      <c r="T230" s="199">
        <f>S230*H230</f>
        <v>0</v>
      </c>
      <c r="U230" s="35"/>
      <c r="V230" s="35"/>
      <c r="W230" s="35"/>
      <c r="X230" s="35"/>
      <c r="Y230" s="35"/>
      <c r="Z230" s="35"/>
      <c r="AA230" s="35"/>
      <c r="AB230" s="35"/>
      <c r="AC230" s="35"/>
      <c r="AD230" s="35"/>
      <c r="AE230" s="35"/>
      <c r="AR230" s="200" t="s">
        <v>438</v>
      </c>
      <c r="AT230" s="200" t="s">
        <v>294</v>
      </c>
      <c r="AU230" s="200" t="s">
        <v>120</v>
      </c>
      <c r="AY230" s="18" t="s">
        <v>292</v>
      </c>
      <c r="BE230" s="201">
        <f>IF(N230="základní",J230,0)</f>
        <v>0</v>
      </c>
      <c r="BF230" s="201">
        <f>IF(N230="snížená",J230,0)</f>
        <v>0</v>
      </c>
      <c r="BG230" s="201">
        <f>IF(N230="zákl. přenesená",J230,0)</f>
        <v>0</v>
      </c>
      <c r="BH230" s="201">
        <f>IF(N230="sníž. přenesená",J230,0)</f>
        <v>0</v>
      </c>
      <c r="BI230" s="201">
        <f>IF(N230="nulová",J230,0)</f>
        <v>0</v>
      </c>
      <c r="BJ230" s="18" t="s">
        <v>120</v>
      </c>
      <c r="BK230" s="201">
        <f>ROUND(I230*H230,2)</f>
        <v>0</v>
      </c>
      <c r="BL230" s="18" t="s">
        <v>438</v>
      </c>
      <c r="BM230" s="200" t="s">
        <v>4935</v>
      </c>
    </row>
    <row r="231" spans="1:65" s="14" customFormat="1" ht="11.25">
      <c r="B231" s="213"/>
      <c r="C231" s="214"/>
      <c r="D231" s="204" t="s">
        <v>301</v>
      </c>
      <c r="E231" s="215" t="s">
        <v>1</v>
      </c>
      <c r="F231" s="216" t="s">
        <v>4936</v>
      </c>
      <c r="G231" s="214"/>
      <c r="H231" s="217">
        <v>10</v>
      </c>
      <c r="I231" s="218"/>
      <c r="J231" s="214"/>
      <c r="K231" s="214"/>
      <c r="L231" s="219"/>
      <c r="M231" s="220"/>
      <c r="N231" s="221"/>
      <c r="O231" s="221"/>
      <c r="P231" s="221"/>
      <c r="Q231" s="221"/>
      <c r="R231" s="221"/>
      <c r="S231" s="221"/>
      <c r="T231" s="222"/>
      <c r="AT231" s="223" t="s">
        <v>301</v>
      </c>
      <c r="AU231" s="223" t="s">
        <v>120</v>
      </c>
      <c r="AV231" s="14" t="s">
        <v>120</v>
      </c>
      <c r="AW231" s="14" t="s">
        <v>32</v>
      </c>
      <c r="AX231" s="14" t="s">
        <v>77</v>
      </c>
      <c r="AY231" s="223" t="s">
        <v>292</v>
      </c>
    </row>
    <row r="232" spans="1:65" s="14" customFormat="1" ht="11.25">
      <c r="B232" s="213"/>
      <c r="C232" s="214"/>
      <c r="D232" s="204" t="s">
        <v>301</v>
      </c>
      <c r="E232" s="215" t="s">
        <v>1</v>
      </c>
      <c r="F232" s="216" t="s">
        <v>4937</v>
      </c>
      <c r="G232" s="214"/>
      <c r="H232" s="217">
        <v>11</v>
      </c>
      <c r="I232" s="218"/>
      <c r="J232" s="214"/>
      <c r="K232" s="214"/>
      <c r="L232" s="219"/>
      <c r="M232" s="220"/>
      <c r="N232" s="221"/>
      <c r="O232" s="221"/>
      <c r="P232" s="221"/>
      <c r="Q232" s="221"/>
      <c r="R232" s="221"/>
      <c r="S232" s="221"/>
      <c r="T232" s="222"/>
      <c r="AT232" s="223" t="s">
        <v>301</v>
      </c>
      <c r="AU232" s="223" t="s">
        <v>120</v>
      </c>
      <c r="AV232" s="14" t="s">
        <v>120</v>
      </c>
      <c r="AW232" s="14" t="s">
        <v>32</v>
      </c>
      <c r="AX232" s="14" t="s">
        <v>77</v>
      </c>
      <c r="AY232" s="223" t="s">
        <v>292</v>
      </c>
    </row>
    <row r="233" spans="1:65" s="15" customFormat="1" ht="11.25">
      <c r="B233" s="224"/>
      <c r="C233" s="225"/>
      <c r="D233" s="204" t="s">
        <v>301</v>
      </c>
      <c r="E233" s="226" t="s">
        <v>1</v>
      </c>
      <c r="F233" s="227" t="s">
        <v>304</v>
      </c>
      <c r="G233" s="225"/>
      <c r="H233" s="228">
        <v>21</v>
      </c>
      <c r="I233" s="229"/>
      <c r="J233" s="225"/>
      <c r="K233" s="225"/>
      <c r="L233" s="230"/>
      <c r="M233" s="231"/>
      <c r="N233" s="232"/>
      <c r="O233" s="232"/>
      <c r="P233" s="232"/>
      <c r="Q233" s="232"/>
      <c r="R233" s="232"/>
      <c r="S233" s="232"/>
      <c r="T233" s="233"/>
      <c r="AT233" s="234" t="s">
        <v>301</v>
      </c>
      <c r="AU233" s="234" t="s">
        <v>120</v>
      </c>
      <c r="AV233" s="15" t="s">
        <v>299</v>
      </c>
      <c r="AW233" s="15" t="s">
        <v>32</v>
      </c>
      <c r="AX233" s="15" t="s">
        <v>85</v>
      </c>
      <c r="AY233" s="234" t="s">
        <v>292</v>
      </c>
    </row>
    <row r="234" spans="1:65" s="2" customFormat="1" ht="37.9" customHeight="1">
      <c r="A234" s="35"/>
      <c r="B234" s="36"/>
      <c r="C234" s="246" t="s">
        <v>573</v>
      </c>
      <c r="D234" s="246" t="s">
        <v>626</v>
      </c>
      <c r="E234" s="247" t="s">
        <v>4938</v>
      </c>
      <c r="F234" s="248" t="s">
        <v>4939</v>
      </c>
      <c r="G234" s="249" t="s">
        <v>581</v>
      </c>
      <c r="H234" s="250">
        <v>21</v>
      </c>
      <c r="I234" s="251"/>
      <c r="J234" s="252">
        <f>ROUND(I234*H234,2)</f>
        <v>0</v>
      </c>
      <c r="K234" s="248" t="s">
        <v>298</v>
      </c>
      <c r="L234" s="253"/>
      <c r="M234" s="254" t="s">
        <v>1</v>
      </c>
      <c r="N234" s="255" t="s">
        <v>43</v>
      </c>
      <c r="O234" s="72"/>
      <c r="P234" s="198">
        <f>O234*H234</f>
        <v>0</v>
      </c>
      <c r="Q234" s="198">
        <v>1.64E-3</v>
      </c>
      <c r="R234" s="198">
        <f>Q234*H234</f>
        <v>3.4439999999999998E-2</v>
      </c>
      <c r="S234" s="198">
        <v>0</v>
      </c>
      <c r="T234" s="199">
        <f>S234*H234</f>
        <v>0</v>
      </c>
      <c r="U234" s="35"/>
      <c r="V234" s="35"/>
      <c r="W234" s="35"/>
      <c r="X234" s="35"/>
      <c r="Y234" s="35"/>
      <c r="Z234" s="35"/>
      <c r="AA234" s="35"/>
      <c r="AB234" s="35"/>
      <c r="AC234" s="35"/>
      <c r="AD234" s="35"/>
      <c r="AE234" s="35"/>
      <c r="AR234" s="200" t="s">
        <v>573</v>
      </c>
      <c r="AT234" s="200" t="s">
        <v>626</v>
      </c>
      <c r="AU234" s="200" t="s">
        <v>120</v>
      </c>
      <c r="AY234" s="18" t="s">
        <v>292</v>
      </c>
      <c r="BE234" s="201">
        <f>IF(N234="základní",J234,0)</f>
        <v>0</v>
      </c>
      <c r="BF234" s="201">
        <f>IF(N234="snížená",J234,0)</f>
        <v>0</v>
      </c>
      <c r="BG234" s="201">
        <f>IF(N234="zákl. přenesená",J234,0)</f>
        <v>0</v>
      </c>
      <c r="BH234" s="201">
        <f>IF(N234="sníž. přenesená",J234,0)</f>
        <v>0</v>
      </c>
      <c r="BI234" s="201">
        <f>IF(N234="nulová",J234,0)</f>
        <v>0</v>
      </c>
      <c r="BJ234" s="18" t="s">
        <v>120</v>
      </c>
      <c r="BK234" s="201">
        <f>ROUND(I234*H234,2)</f>
        <v>0</v>
      </c>
      <c r="BL234" s="18" t="s">
        <v>438</v>
      </c>
      <c r="BM234" s="200" t="s">
        <v>4940</v>
      </c>
    </row>
    <row r="235" spans="1:65" s="2" customFormat="1" ht="16.5" customHeight="1">
      <c r="A235" s="35"/>
      <c r="B235" s="36"/>
      <c r="C235" s="189" t="s">
        <v>578</v>
      </c>
      <c r="D235" s="189" t="s">
        <v>294</v>
      </c>
      <c r="E235" s="190" t="s">
        <v>4941</v>
      </c>
      <c r="F235" s="191" t="s">
        <v>4942</v>
      </c>
      <c r="G235" s="192" t="s">
        <v>581</v>
      </c>
      <c r="H235" s="193">
        <v>76</v>
      </c>
      <c r="I235" s="194"/>
      <c r="J235" s="195">
        <f>ROUND(I235*H235,2)</f>
        <v>0</v>
      </c>
      <c r="K235" s="191" t="s">
        <v>298</v>
      </c>
      <c r="L235" s="40"/>
      <c r="M235" s="196" t="s">
        <v>1</v>
      </c>
      <c r="N235" s="197" t="s">
        <v>43</v>
      </c>
      <c r="O235" s="72"/>
      <c r="P235" s="198">
        <f>O235*H235</f>
        <v>0</v>
      </c>
      <c r="Q235" s="198">
        <v>2.9E-4</v>
      </c>
      <c r="R235" s="198">
        <f>Q235*H235</f>
        <v>2.2040000000000001E-2</v>
      </c>
      <c r="S235" s="198">
        <v>0</v>
      </c>
      <c r="T235" s="199">
        <f>S235*H235</f>
        <v>0</v>
      </c>
      <c r="U235" s="35"/>
      <c r="V235" s="35"/>
      <c r="W235" s="35"/>
      <c r="X235" s="35"/>
      <c r="Y235" s="35"/>
      <c r="Z235" s="35"/>
      <c r="AA235" s="35"/>
      <c r="AB235" s="35"/>
      <c r="AC235" s="35"/>
      <c r="AD235" s="35"/>
      <c r="AE235" s="35"/>
      <c r="AR235" s="200" t="s">
        <v>438</v>
      </c>
      <c r="AT235" s="200" t="s">
        <v>294</v>
      </c>
      <c r="AU235" s="200" t="s">
        <v>120</v>
      </c>
      <c r="AY235" s="18" t="s">
        <v>292</v>
      </c>
      <c r="BE235" s="201">
        <f>IF(N235="základní",J235,0)</f>
        <v>0</v>
      </c>
      <c r="BF235" s="201">
        <f>IF(N235="snížená",J235,0)</f>
        <v>0</v>
      </c>
      <c r="BG235" s="201">
        <f>IF(N235="zákl. přenesená",J235,0)</f>
        <v>0</v>
      </c>
      <c r="BH235" s="201">
        <f>IF(N235="sníž. přenesená",J235,0)</f>
        <v>0</v>
      </c>
      <c r="BI235" s="201">
        <f>IF(N235="nulová",J235,0)</f>
        <v>0</v>
      </c>
      <c r="BJ235" s="18" t="s">
        <v>120</v>
      </c>
      <c r="BK235" s="201">
        <f>ROUND(I235*H235,2)</f>
        <v>0</v>
      </c>
      <c r="BL235" s="18" t="s">
        <v>438</v>
      </c>
      <c r="BM235" s="200" t="s">
        <v>4943</v>
      </c>
    </row>
    <row r="236" spans="1:65" s="14" customFormat="1" ht="11.25">
      <c r="B236" s="213"/>
      <c r="C236" s="214"/>
      <c r="D236" s="204" t="s">
        <v>301</v>
      </c>
      <c r="E236" s="215" t="s">
        <v>1</v>
      </c>
      <c r="F236" s="216" t="s">
        <v>4944</v>
      </c>
      <c r="G236" s="214"/>
      <c r="H236" s="217">
        <v>29</v>
      </c>
      <c r="I236" s="218"/>
      <c r="J236" s="214"/>
      <c r="K236" s="214"/>
      <c r="L236" s="219"/>
      <c r="M236" s="220"/>
      <c r="N236" s="221"/>
      <c r="O236" s="221"/>
      <c r="P236" s="221"/>
      <c r="Q236" s="221"/>
      <c r="R236" s="221"/>
      <c r="S236" s="221"/>
      <c r="T236" s="222"/>
      <c r="AT236" s="223" t="s">
        <v>301</v>
      </c>
      <c r="AU236" s="223" t="s">
        <v>120</v>
      </c>
      <c r="AV236" s="14" t="s">
        <v>120</v>
      </c>
      <c r="AW236" s="14" t="s">
        <v>32</v>
      </c>
      <c r="AX236" s="14" t="s">
        <v>77</v>
      </c>
      <c r="AY236" s="223" t="s">
        <v>292</v>
      </c>
    </row>
    <row r="237" spans="1:65" s="14" customFormat="1" ht="11.25">
      <c r="B237" s="213"/>
      <c r="C237" s="214"/>
      <c r="D237" s="204" t="s">
        <v>301</v>
      </c>
      <c r="E237" s="215" t="s">
        <v>1</v>
      </c>
      <c r="F237" s="216" t="s">
        <v>4945</v>
      </c>
      <c r="G237" s="214"/>
      <c r="H237" s="217">
        <v>28</v>
      </c>
      <c r="I237" s="218"/>
      <c r="J237" s="214"/>
      <c r="K237" s="214"/>
      <c r="L237" s="219"/>
      <c r="M237" s="220"/>
      <c r="N237" s="221"/>
      <c r="O237" s="221"/>
      <c r="P237" s="221"/>
      <c r="Q237" s="221"/>
      <c r="R237" s="221"/>
      <c r="S237" s="221"/>
      <c r="T237" s="222"/>
      <c r="AT237" s="223" t="s">
        <v>301</v>
      </c>
      <c r="AU237" s="223" t="s">
        <v>120</v>
      </c>
      <c r="AV237" s="14" t="s">
        <v>120</v>
      </c>
      <c r="AW237" s="14" t="s">
        <v>32</v>
      </c>
      <c r="AX237" s="14" t="s">
        <v>77</v>
      </c>
      <c r="AY237" s="223" t="s">
        <v>292</v>
      </c>
    </row>
    <row r="238" spans="1:65" s="14" customFormat="1" ht="11.25">
      <c r="B238" s="213"/>
      <c r="C238" s="214"/>
      <c r="D238" s="204" t="s">
        <v>301</v>
      </c>
      <c r="E238" s="215" t="s">
        <v>1</v>
      </c>
      <c r="F238" s="216" t="s">
        <v>4946</v>
      </c>
      <c r="G238" s="214"/>
      <c r="H238" s="217">
        <v>19</v>
      </c>
      <c r="I238" s="218"/>
      <c r="J238" s="214"/>
      <c r="K238" s="214"/>
      <c r="L238" s="219"/>
      <c r="M238" s="220"/>
      <c r="N238" s="221"/>
      <c r="O238" s="221"/>
      <c r="P238" s="221"/>
      <c r="Q238" s="221"/>
      <c r="R238" s="221"/>
      <c r="S238" s="221"/>
      <c r="T238" s="222"/>
      <c r="AT238" s="223" t="s">
        <v>301</v>
      </c>
      <c r="AU238" s="223" t="s">
        <v>120</v>
      </c>
      <c r="AV238" s="14" t="s">
        <v>120</v>
      </c>
      <c r="AW238" s="14" t="s">
        <v>32</v>
      </c>
      <c r="AX238" s="14" t="s">
        <v>77</v>
      </c>
      <c r="AY238" s="223" t="s">
        <v>292</v>
      </c>
    </row>
    <row r="239" spans="1:65" s="15" customFormat="1" ht="11.25">
      <c r="B239" s="224"/>
      <c r="C239" s="225"/>
      <c r="D239" s="204" t="s">
        <v>301</v>
      </c>
      <c r="E239" s="226" t="s">
        <v>1</v>
      </c>
      <c r="F239" s="227" t="s">
        <v>304</v>
      </c>
      <c r="G239" s="225"/>
      <c r="H239" s="228">
        <v>76</v>
      </c>
      <c r="I239" s="229"/>
      <c r="J239" s="225"/>
      <c r="K239" s="225"/>
      <c r="L239" s="230"/>
      <c r="M239" s="231"/>
      <c r="N239" s="232"/>
      <c r="O239" s="232"/>
      <c r="P239" s="232"/>
      <c r="Q239" s="232"/>
      <c r="R239" s="232"/>
      <c r="S239" s="232"/>
      <c r="T239" s="233"/>
      <c r="AT239" s="234" t="s">
        <v>301</v>
      </c>
      <c r="AU239" s="234" t="s">
        <v>120</v>
      </c>
      <c r="AV239" s="15" t="s">
        <v>299</v>
      </c>
      <c r="AW239" s="15" t="s">
        <v>32</v>
      </c>
      <c r="AX239" s="15" t="s">
        <v>85</v>
      </c>
      <c r="AY239" s="234" t="s">
        <v>292</v>
      </c>
    </row>
    <row r="240" spans="1:65" s="2" customFormat="1" ht="24.2" customHeight="1">
      <c r="A240" s="35"/>
      <c r="B240" s="36"/>
      <c r="C240" s="189" t="s">
        <v>583</v>
      </c>
      <c r="D240" s="189" t="s">
        <v>294</v>
      </c>
      <c r="E240" s="190" t="s">
        <v>4947</v>
      </c>
      <c r="F240" s="191" t="s">
        <v>4948</v>
      </c>
      <c r="G240" s="192" t="s">
        <v>407</v>
      </c>
      <c r="H240" s="193">
        <v>1686</v>
      </c>
      <c r="I240" s="194"/>
      <c r="J240" s="195">
        <f>ROUND(I240*H240,2)</f>
        <v>0</v>
      </c>
      <c r="K240" s="191" t="s">
        <v>298</v>
      </c>
      <c r="L240" s="40"/>
      <c r="M240" s="196" t="s">
        <v>1</v>
      </c>
      <c r="N240" s="197" t="s">
        <v>43</v>
      </c>
      <c r="O240" s="72"/>
      <c r="P240" s="198">
        <f>O240*H240</f>
        <v>0</v>
      </c>
      <c r="Q240" s="198">
        <v>0</v>
      </c>
      <c r="R240" s="198">
        <f>Q240*H240</f>
        <v>0</v>
      </c>
      <c r="S240" s="198">
        <v>0</v>
      </c>
      <c r="T240" s="199">
        <f>S240*H240</f>
        <v>0</v>
      </c>
      <c r="U240" s="35"/>
      <c r="V240" s="35"/>
      <c r="W240" s="35"/>
      <c r="X240" s="35"/>
      <c r="Y240" s="35"/>
      <c r="Z240" s="35"/>
      <c r="AA240" s="35"/>
      <c r="AB240" s="35"/>
      <c r="AC240" s="35"/>
      <c r="AD240" s="35"/>
      <c r="AE240" s="35"/>
      <c r="AR240" s="200" t="s">
        <v>438</v>
      </c>
      <c r="AT240" s="200" t="s">
        <v>294</v>
      </c>
      <c r="AU240" s="200" t="s">
        <v>120</v>
      </c>
      <c r="AY240" s="18" t="s">
        <v>292</v>
      </c>
      <c r="BE240" s="201">
        <f>IF(N240="základní",J240,0)</f>
        <v>0</v>
      </c>
      <c r="BF240" s="201">
        <f>IF(N240="snížená",J240,0)</f>
        <v>0</v>
      </c>
      <c r="BG240" s="201">
        <f>IF(N240="zákl. přenesená",J240,0)</f>
        <v>0</v>
      </c>
      <c r="BH240" s="201">
        <f>IF(N240="sníž. přenesená",J240,0)</f>
        <v>0</v>
      </c>
      <c r="BI240" s="201">
        <f>IF(N240="nulová",J240,0)</f>
        <v>0</v>
      </c>
      <c r="BJ240" s="18" t="s">
        <v>120</v>
      </c>
      <c r="BK240" s="201">
        <f>ROUND(I240*H240,2)</f>
        <v>0</v>
      </c>
      <c r="BL240" s="18" t="s">
        <v>438</v>
      </c>
      <c r="BM240" s="200" t="s">
        <v>4949</v>
      </c>
    </row>
    <row r="241" spans="1:65" s="2" customFormat="1" ht="24.2" customHeight="1">
      <c r="A241" s="35"/>
      <c r="B241" s="36"/>
      <c r="C241" s="189" t="s">
        <v>587</v>
      </c>
      <c r="D241" s="189" t="s">
        <v>294</v>
      </c>
      <c r="E241" s="190" t="s">
        <v>4950</v>
      </c>
      <c r="F241" s="191" t="s">
        <v>4951</v>
      </c>
      <c r="G241" s="192" t="s">
        <v>407</v>
      </c>
      <c r="H241" s="193">
        <v>220</v>
      </c>
      <c r="I241" s="194"/>
      <c r="J241" s="195">
        <f>ROUND(I241*H241,2)</f>
        <v>0</v>
      </c>
      <c r="K241" s="191" t="s">
        <v>298</v>
      </c>
      <c r="L241" s="40"/>
      <c r="M241" s="196" t="s">
        <v>1</v>
      </c>
      <c r="N241" s="197" t="s">
        <v>43</v>
      </c>
      <c r="O241" s="72"/>
      <c r="P241" s="198">
        <f>O241*H241</f>
        <v>0</v>
      </c>
      <c r="Q241" s="198">
        <v>0</v>
      </c>
      <c r="R241" s="198">
        <f>Q241*H241</f>
        <v>0</v>
      </c>
      <c r="S241" s="198">
        <v>0</v>
      </c>
      <c r="T241" s="199">
        <f>S241*H241</f>
        <v>0</v>
      </c>
      <c r="U241" s="35"/>
      <c r="V241" s="35"/>
      <c r="W241" s="35"/>
      <c r="X241" s="35"/>
      <c r="Y241" s="35"/>
      <c r="Z241" s="35"/>
      <c r="AA241" s="35"/>
      <c r="AB241" s="35"/>
      <c r="AC241" s="35"/>
      <c r="AD241" s="35"/>
      <c r="AE241" s="35"/>
      <c r="AR241" s="200" t="s">
        <v>438</v>
      </c>
      <c r="AT241" s="200" t="s">
        <v>294</v>
      </c>
      <c r="AU241" s="200" t="s">
        <v>120</v>
      </c>
      <c r="AY241" s="18" t="s">
        <v>292</v>
      </c>
      <c r="BE241" s="201">
        <f>IF(N241="základní",J241,0)</f>
        <v>0</v>
      </c>
      <c r="BF241" s="201">
        <f>IF(N241="snížená",J241,0)</f>
        <v>0</v>
      </c>
      <c r="BG241" s="201">
        <f>IF(N241="zákl. přenesená",J241,0)</f>
        <v>0</v>
      </c>
      <c r="BH241" s="201">
        <f>IF(N241="sníž. přenesená",J241,0)</f>
        <v>0</v>
      </c>
      <c r="BI241" s="201">
        <f>IF(N241="nulová",J241,0)</f>
        <v>0</v>
      </c>
      <c r="BJ241" s="18" t="s">
        <v>120</v>
      </c>
      <c r="BK241" s="201">
        <f>ROUND(I241*H241,2)</f>
        <v>0</v>
      </c>
      <c r="BL241" s="18" t="s">
        <v>438</v>
      </c>
      <c r="BM241" s="200" t="s">
        <v>4952</v>
      </c>
    </row>
    <row r="242" spans="1:65" s="2" customFormat="1" ht="24.2" customHeight="1">
      <c r="A242" s="35"/>
      <c r="B242" s="36"/>
      <c r="C242" s="189" t="s">
        <v>591</v>
      </c>
      <c r="D242" s="189" t="s">
        <v>294</v>
      </c>
      <c r="E242" s="190" t="s">
        <v>4953</v>
      </c>
      <c r="F242" s="191" t="s">
        <v>4954</v>
      </c>
      <c r="G242" s="192" t="s">
        <v>581</v>
      </c>
      <c r="H242" s="193">
        <v>128</v>
      </c>
      <c r="I242" s="194"/>
      <c r="J242" s="195">
        <f>ROUND(I242*H242,2)</f>
        <v>0</v>
      </c>
      <c r="K242" s="191" t="s">
        <v>1</v>
      </c>
      <c r="L242" s="40"/>
      <c r="M242" s="196" t="s">
        <v>1</v>
      </c>
      <c r="N242" s="197" t="s">
        <v>43</v>
      </c>
      <c r="O242" s="72"/>
      <c r="P242" s="198">
        <f>O242*H242</f>
        <v>0</v>
      </c>
      <c r="Q242" s="198">
        <v>0</v>
      </c>
      <c r="R242" s="198">
        <f>Q242*H242</f>
        <v>0</v>
      </c>
      <c r="S242" s="198">
        <v>0</v>
      </c>
      <c r="T242" s="199">
        <f>S242*H242</f>
        <v>0</v>
      </c>
      <c r="U242" s="35"/>
      <c r="V242" s="35"/>
      <c r="W242" s="35"/>
      <c r="X242" s="35"/>
      <c r="Y242" s="35"/>
      <c r="Z242" s="35"/>
      <c r="AA242" s="35"/>
      <c r="AB242" s="35"/>
      <c r="AC242" s="35"/>
      <c r="AD242" s="35"/>
      <c r="AE242" s="35"/>
      <c r="AR242" s="200" t="s">
        <v>438</v>
      </c>
      <c r="AT242" s="200" t="s">
        <v>294</v>
      </c>
      <c r="AU242" s="200" t="s">
        <v>120</v>
      </c>
      <c r="AY242" s="18" t="s">
        <v>292</v>
      </c>
      <c r="BE242" s="201">
        <f>IF(N242="základní",J242,0)</f>
        <v>0</v>
      </c>
      <c r="BF242" s="201">
        <f>IF(N242="snížená",J242,0)</f>
        <v>0</v>
      </c>
      <c r="BG242" s="201">
        <f>IF(N242="zákl. přenesená",J242,0)</f>
        <v>0</v>
      </c>
      <c r="BH242" s="201">
        <f>IF(N242="sníž. přenesená",J242,0)</f>
        <v>0</v>
      </c>
      <c r="BI242" s="201">
        <f>IF(N242="nulová",J242,0)</f>
        <v>0</v>
      </c>
      <c r="BJ242" s="18" t="s">
        <v>120</v>
      </c>
      <c r="BK242" s="201">
        <f>ROUND(I242*H242,2)</f>
        <v>0</v>
      </c>
      <c r="BL242" s="18" t="s">
        <v>438</v>
      </c>
      <c r="BM242" s="200" t="s">
        <v>4955</v>
      </c>
    </row>
    <row r="243" spans="1:65" s="2" customFormat="1" ht="24.2" customHeight="1">
      <c r="A243" s="35"/>
      <c r="B243" s="36"/>
      <c r="C243" s="189" t="s">
        <v>595</v>
      </c>
      <c r="D243" s="189" t="s">
        <v>294</v>
      </c>
      <c r="E243" s="190" t="s">
        <v>4956</v>
      </c>
      <c r="F243" s="191" t="s">
        <v>4957</v>
      </c>
      <c r="G243" s="192" t="s">
        <v>581</v>
      </c>
      <c r="H243" s="193">
        <v>78</v>
      </c>
      <c r="I243" s="194"/>
      <c r="J243" s="195">
        <f>ROUND(I243*H243,2)</f>
        <v>0</v>
      </c>
      <c r="K243" s="191" t="s">
        <v>298</v>
      </c>
      <c r="L243" s="40"/>
      <c r="M243" s="196" t="s">
        <v>1</v>
      </c>
      <c r="N243" s="197" t="s">
        <v>43</v>
      </c>
      <c r="O243" s="72"/>
      <c r="P243" s="198">
        <f>O243*H243</f>
        <v>0</v>
      </c>
      <c r="Q243" s="198">
        <v>0</v>
      </c>
      <c r="R243" s="198">
        <f>Q243*H243</f>
        <v>0</v>
      </c>
      <c r="S243" s="198">
        <v>0</v>
      </c>
      <c r="T243" s="199">
        <f>S243*H243</f>
        <v>0</v>
      </c>
      <c r="U243" s="35"/>
      <c r="V243" s="35"/>
      <c r="W243" s="35"/>
      <c r="X243" s="35"/>
      <c r="Y243" s="35"/>
      <c r="Z243" s="35"/>
      <c r="AA243" s="35"/>
      <c r="AB243" s="35"/>
      <c r="AC243" s="35"/>
      <c r="AD243" s="35"/>
      <c r="AE243" s="35"/>
      <c r="AR243" s="200" t="s">
        <v>299</v>
      </c>
      <c r="AT243" s="200" t="s">
        <v>294</v>
      </c>
      <c r="AU243" s="200" t="s">
        <v>120</v>
      </c>
      <c r="AY243" s="18" t="s">
        <v>292</v>
      </c>
      <c r="BE243" s="201">
        <f>IF(N243="základní",J243,0)</f>
        <v>0</v>
      </c>
      <c r="BF243" s="201">
        <f>IF(N243="snížená",J243,0)</f>
        <v>0</v>
      </c>
      <c r="BG243" s="201">
        <f>IF(N243="zákl. přenesená",J243,0)</f>
        <v>0</v>
      </c>
      <c r="BH243" s="201">
        <f>IF(N243="sníž. přenesená",J243,0)</f>
        <v>0</v>
      </c>
      <c r="BI243" s="201">
        <f>IF(N243="nulová",J243,0)</f>
        <v>0</v>
      </c>
      <c r="BJ243" s="18" t="s">
        <v>120</v>
      </c>
      <c r="BK243" s="201">
        <f>ROUND(I243*H243,2)</f>
        <v>0</v>
      </c>
      <c r="BL243" s="18" t="s">
        <v>299</v>
      </c>
      <c r="BM243" s="200" t="s">
        <v>4958</v>
      </c>
    </row>
    <row r="244" spans="1:65" s="14" customFormat="1" ht="11.25">
      <c r="B244" s="213"/>
      <c r="C244" s="214"/>
      <c r="D244" s="204" t="s">
        <v>301</v>
      </c>
      <c r="E244" s="215" t="s">
        <v>1</v>
      </c>
      <c r="F244" s="216" t="s">
        <v>4959</v>
      </c>
      <c r="G244" s="214"/>
      <c r="H244" s="217">
        <v>21</v>
      </c>
      <c r="I244" s="218"/>
      <c r="J244" s="214"/>
      <c r="K244" s="214"/>
      <c r="L244" s="219"/>
      <c r="M244" s="220"/>
      <c r="N244" s="221"/>
      <c r="O244" s="221"/>
      <c r="P244" s="221"/>
      <c r="Q244" s="221"/>
      <c r="R244" s="221"/>
      <c r="S244" s="221"/>
      <c r="T244" s="222"/>
      <c r="AT244" s="223" t="s">
        <v>301</v>
      </c>
      <c r="AU244" s="223" t="s">
        <v>120</v>
      </c>
      <c r="AV244" s="14" t="s">
        <v>120</v>
      </c>
      <c r="AW244" s="14" t="s">
        <v>32</v>
      </c>
      <c r="AX244" s="14" t="s">
        <v>77</v>
      </c>
      <c r="AY244" s="223" t="s">
        <v>292</v>
      </c>
    </row>
    <row r="245" spans="1:65" s="14" customFormat="1" ht="11.25">
      <c r="B245" s="213"/>
      <c r="C245" s="214"/>
      <c r="D245" s="204" t="s">
        <v>301</v>
      </c>
      <c r="E245" s="215" t="s">
        <v>1</v>
      </c>
      <c r="F245" s="216" t="s">
        <v>4960</v>
      </c>
      <c r="G245" s="214"/>
      <c r="H245" s="217">
        <v>57</v>
      </c>
      <c r="I245" s="218"/>
      <c r="J245" s="214"/>
      <c r="K245" s="214"/>
      <c r="L245" s="219"/>
      <c r="M245" s="220"/>
      <c r="N245" s="221"/>
      <c r="O245" s="221"/>
      <c r="P245" s="221"/>
      <c r="Q245" s="221"/>
      <c r="R245" s="221"/>
      <c r="S245" s="221"/>
      <c r="T245" s="222"/>
      <c r="AT245" s="223" t="s">
        <v>301</v>
      </c>
      <c r="AU245" s="223" t="s">
        <v>120</v>
      </c>
      <c r="AV245" s="14" t="s">
        <v>120</v>
      </c>
      <c r="AW245" s="14" t="s">
        <v>32</v>
      </c>
      <c r="AX245" s="14" t="s">
        <v>77</v>
      </c>
      <c r="AY245" s="223" t="s">
        <v>292</v>
      </c>
    </row>
    <row r="246" spans="1:65" s="15" customFormat="1" ht="11.25">
      <c r="B246" s="224"/>
      <c r="C246" s="225"/>
      <c r="D246" s="204" t="s">
        <v>301</v>
      </c>
      <c r="E246" s="226" t="s">
        <v>1</v>
      </c>
      <c r="F246" s="227" t="s">
        <v>304</v>
      </c>
      <c r="G246" s="225"/>
      <c r="H246" s="228">
        <v>78</v>
      </c>
      <c r="I246" s="229"/>
      <c r="J246" s="225"/>
      <c r="K246" s="225"/>
      <c r="L246" s="230"/>
      <c r="M246" s="231"/>
      <c r="N246" s="232"/>
      <c r="O246" s="232"/>
      <c r="P246" s="232"/>
      <c r="Q246" s="232"/>
      <c r="R246" s="232"/>
      <c r="S246" s="232"/>
      <c r="T246" s="233"/>
      <c r="AT246" s="234" t="s">
        <v>301</v>
      </c>
      <c r="AU246" s="234" t="s">
        <v>120</v>
      </c>
      <c r="AV246" s="15" t="s">
        <v>299</v>
      </c>
      <c r="AW246" s="15" t="s">
        <v>32</v>
      </c>
      <c r="AX246" s="15" t="s">
        <v>85</v>
      </c>
      <c r="AY246" s="234" t="s">
        <v>292</v>
      </c>
    </row>
    <row r="247" spans="1:65" s="2" customFormat="1" ht="21.75" customHeight="1">
      <c r="A247" s="35"/>
      <c r="B247" s="36"/>
      <c r="C247" s="246" t="s">
        <v>599</v>
      </c>
      <c r="D247" s="246" t="s">
        <v>626</v>
      </c>
      <c r="E247" s="247" t="s">
        <v>4961</v>
      </c>
      <c r="F247" s="248" t="s">
        <v>4962</v>
      </c>
      <c r="G247" s="249" t="s">
        <v>581</v>
      </c>
      <c r="H247" s="250">
        <v>78</v>
      </c>
      <c r="I247" s="251"/>
      <c r="J247" s="252">
        <f>ROUND(I247*H247,2)</f>
        <v>0</v>
      </c>
      <c r="K247" s="248" t="s">
        <v>298</v>
      </c>
      <c r="L247" s="253"/>
      <c r="M247" s="254" t="s">
        <v>1</v>
      </c>
      <c r="N247" s="255" t="s">
        <v>43</v>
      </c>
      <c r="O247" s="72"/>
      <c r="P247" s="198">
        <f>O247*H247</f>
        <v>0</v>
      </c>
      <c r="Q247" s="198">
        <v>3.3E-4</v>
      </c>
      <c r="R247" s="198">
        <f>Q247*H247</f>
        <v>2.5739999999999999E-2</v>
      </c>
      <c r="S247" s="198">
        <v>0</v>
      </c>
      <c r="T247" s="199">
        <f>S247*H247</f>
        <v>0</v>
      </c>
      <c r="U247" s="35"/>
      <c r="V247" s="35"/>
      <c r="W247" s="35"/>
      <c r="X247" s="35"/>
      <c r="Y247" s="35"/>
      <c r="Z247" s="35"/>
      <c r="AA247" s="35"/>
      <c r="AB247" s="35"/>
      <c r="AC247" s="35"/>
      <c r="AD247" s="35"/>
      <c r="AE247" s="35"/>
      <c r="AR247" s="200" t="s">
        <v>573</v>
      </c>
      <c r="AT247" s="200" t="s">
        <v>626</v>
      </c>
      <c r="AU247" s="200" t="s">
        <v>120</v>
      </c>
      <c r="AY247" s="18" t="s">
        <v>292</v>
      </c>
      <c r="BE247" s="201">
        <f>IF(N247="základní",J247,0)</f>
        <v>0</v>
      </c>
      <c r="BF247" s="201">
        <f>IF(N247="snížená",J247,0)</f>
        <v>0</v>
      </c>
      <c r="BG247" s="201">
        <f>IF(N247="zákl. přenesená",J247,0)</f>
        <v>0</v>
      </c>
      <c r="BH247" s="201">
        <f>IF(N247="sníž. přenesená",J247,0)</f>
        <v>0</v>
      </c>
      <c r="BI247" s="201">
        <f>IF(N247="nulová",J247,0)</f>
        <v>0</v>
      </c>
      <c r="BJ247" s="18" t="s">
        <v>120</v>
      </c>
      <c r="BK247" s="201">
        <f>ROUND(I247*H247,2)</f>
        <v>0</v>
      </c>
      <c r="BL247" s="18" t="s">
        <v>438</v>
      </c>
      <c r="BM247" s="200" t="s">
        <v>4963</v>
      </c>
    </row>
    <row r="248" spans="1:65" s="2" customFormat="1" ht="21.75" customHeight="1">
      <c r="A248" s="35"/>
      <c r="B248" s="36"/>
      <c r="C248" s="189" t="s">
        <v>603</v>
      </c>
      <c r="D248" s="189" t="s">
        <v>294</v>
      </c>
      <c r="E248" s="190" t="s">
        <v>4964</v>
      </c>
      <c r="F248" s="191" t="s">
        <v>4965</v>
      </c>
      <c r="G248" s="192" t="s">
        <v>407</v>
      </c>
      <c r="H248" s="193">
        <v>85</v>
      </c>
      <c r="I248" s="194"/>
      <c r="J248" s="195">
        <f>ROUND(I248*H248,2)</f>
        <v>0</v>
      </c>
      <c r="K248" s="191" t="s">
        <v>298</v>
      </c>
      <c r="L248" s="40"/>
      <c r="M248" s="196" t="s">
        <v>1</v>
      </c>
      <c r="N248" s="197" t="s">
        <v>43</v>
      </c>
      <c r="O248" s="72"/>
      <c r="P248" s="198">
        <f>O248*H248</f>
        <v>0</v>
      </c>
      <c r="Q248" s="198">
        <v>5.9999999999999995E-4</v>
      </c>
      <c r="R248" s="198">
        <f>Q248*H248</f>
        <v>5.0999999999999997E-2</v>
      </c>
      <c r="S248" s="198">
        <v>0</v>
      </c>
      <c r="T248" s="199">
        <f>S248*H248</f>
        <v>0</v>
      </c>
      <c r="U248" s="35"/>
      <c r="V248" s="35"/>
      <c r="W248" s="35"/>
      <c r="X248" s="35"/>
      <c r="Y248" s="35"/>
      <c r="Z248" s="35"/>
      <c r="AA248" s="35"/>
      <c r="AB248" s="35"/>
      <c r="AC248" s="35"/>
      <c r="AD248" s="35"/>
      <c r="AE248" s="35"/>
      <c r="AR248" s="200" t="s">
        <v>438</v>
      </c>
      <c r="AT248" s="200" t="s">
        <v>294</v>
      </c>
      <c r="AU248" s="200" t="s">
        <v>120</v>
      </c>
      <c r="AY248" s="18" t="s">
        <v>292</v>
      </c>
      <c r="BE248" s="201">
        <f>IF(N248="základní",J248,0)</f>
        <v>0</v>
      </c>
      <c r="BF248" s="201">
        <f>IF(N248="snížená",J248,0)</f>
        <v>0</v>
      </c>
      <c r="BG248" s="201">
        <f>IF(N248="zákl. přenesená",J248,0)</f>
        <v>0</v>
      </c>
      <c r="BH248" s="201">
        <f>IF(N248="sníž. přenesená",J248,0)</f>
        <v>0</v>
      </c>
      <c r="BI248" s="201">
        <f>IF(N248="nulová",J248,0)</f>
        <v>0</v>
      </c>
      <c r="BJ248" s="18" t="s">
        <v>120</v>
      </c>
      <c r="BK248" s="201">
        <f>ROUND(I248*H248,2)</f>
        <v>0</v>
      </c>
      <c r="BL248" s="18" t="s">
        <v>438</v>
      </c>
      <c r="BM248" s="200" t="s">
        <v>4966</v>
      </c>
    </row>
    <row r="249" spans="1:65" s="14" customFormat="1" ht="11.25">
      <c r="B249" s="213"/>
      <c r="C249" s="214"/>
      <c r="D249" s="204" t="s">
        <v>301</v>
      </c>
      <c r="E249" s="215" t="s">
        <v>1</v>
      </c>
      <c r="F249" s="216" t="s">
        <v>4967</v>
      </c>
      <c r="G249" s="214"/>
      <c r="H249" s="217">
        <v>85</v>
      </c>
      <c r="I249" s="218"/>
      <c r="J249" s="214"/>
      <c r="K249" s="214"/>
      <c r="L249" s="219"/>
      <c r="M249" s="220"/>
      <c r="N249" s="221"/>
      <c r="O249" s="221"/>
      <c r="P249" s="221"/>
      <c r="Q249" s="221"/>
      <c r="R249" s="221"/>
      <c r="S249" s="221"/>
      <c r="T249" s="222"/>
      <c r="AT249" s="223" t="s">
        <v>301</v>
      </c>
      <c r="AU249" s="223" t="s">
        <v>120</v>
      </c>
      <c r="AV249" s="14" t="s">
        <v>120</v>
      </c>
      <c r="AW249" s="14" t="s">
        <v>32</v>
      </c>
      <c r="AX249" s="14" t="s">
        <v>85</v>
      </c>
      <c r="AY249" s="223" t="s">
        <v>292</v>
      </c>
    </row>
    <row r="250" spans="1:65" s="2" customFormat="1" ht="24.2" customHeight="1">
      <c r="A250" s="35"/>
      <c r="B250" s="36"/>
      <c r="C250" s="189" t="s">
        <v>607</v>
      </c>
      <c r="D250" s="189" t="s">
        <v>294</v>
      </c>
      <c r="E250" s="190" t="s">
        <v>4968</v>
      </c>
      <c r="F250" s="191" t="s">
        <v>4969</v>
      </c>
      <c r="G250" s="192" t="s">
        <v>365</v>
      </c>
      <c r="H250" s="193">
        <v>7.0780000000000003</v>
      </c>
      <c r="I250" s="194"/>
      <c r="J250" s="195">
        <f>ROUND(I250*H250,2)</f>
        <v>0</v>
      </c>
      <c r="K250" s="191" t="s">
        <v>298</v>
      </c>
      <c r="L250" s="40"/>
      <c r="M250" s="196" t="s">
        <v>1</v>
      </c>
      <c r="N250" s="197" t="s">
        <v>43</v>
      </c>
      <c r="O250" s="72"/>
      <c r="P250" s="198">
        <f>O250*H250</f>
        <v>0</v>
      </c>
      <c r="Q250" s="198">
        <v>0</v>
      </c>
      <c r="R250" s="198">
        <f>Q250*H250</f>
        <v>0</v>
      </c>
      <c r="S250" s="198">
        <v>0</v>
      </c>
      <c r="T250" s="199">
        <f>S250*H250</f>
        <v>0</v>
      </c>
      <c r="U250" s="35"/>
      <c r="V250" s="35"/>
      <c r="W250" s="35"/>
      <c r="X250" s="35"/>
      <c r="Y250" s="35"/>
      <c r="Z250" s="35"/>
      <c r="AA250" s="35"/>
      <c r="AB250" s="35"/>
      <c r="AC250" s="35"/>
      <c r="AD250" s="35"/>
      <c r="AE250" s="35"/>
      <c r="AR250" s="200" t="s">
        <v>438</v>
      </c>
      <c r="AT250" s="200" t="s">
        <v>294</v>
      </c>
      <c r="AU250" s="200" t="s">
        <v>120</v>
      </c>
      <c r="AY250" s="18" t="s">
        <v>292</v>
      </c>
      <c r="BE250" s="201">
        <f>IF(N250="základní",J250,0)</f>
        <v>0</v>
      </c>
      <c r="BF250" s="201">
        <f>IF(N250="snížená",J250,0)</f>
        <v>0</v>
      </c>
      <c r="BG250" s="201">
        <f>IF(N250="zákl. přenesená",J250,0)</f>
        <v>0</v>
      </c>
      <c r="BH250" s="201">
        <f>IF(N250="sníž. přenesená",J250,0)</f>
        <v>0</v>
      </c>
      <c r="BI250" s="201">
        <f>IF(N250="nulová",J250,0)</f>
        <v>0</v>
      </c>
      <c r="BJ250" s="18" t="s">
        <v>120</v>
      </c>
      <c r="BK250" s="201">
        <f>ROUND(I250*H250,2)</f>
        <v>0</v>
      </c>
      <c r="BL250" s="18" t="s">
        <v>438</v>
      </c>
      <c r="BM250" s="200" t="s">
        <v>4970</v>
      </c>
    </row>
    <row r="251" spans="1:65" s="12" customFormat="1" ht="22.9" customHeight="1">
      <c r="B251" s="173"/>
      <c r="C251" s="174"/>
      <c r="D251" s="175" t="s">
        <v>76</v>
      </c>
      <c r="E251" s="187" t="s">
        <v>1906</v>
      </c>
      <c r="F251" s="187" t="s">
        <v>1907</v>
      </c>
      <c r="G251" s="174"/>
      <c r="H251" s="174"/>
      <c r="I251" s="177"/>
      <c r="J251" s="188">
        <f>BK251</f>
        <v>0</v>
      </c>
      <c r="K251" s="174"/>
      <c r="L251" s="179"/>
      <c r="M251" s="180"/>
      <c r="N251" s="181"/>
      <c r="O251" s="181"/>
      <c r="P251" s="182">
        <f>SUM(P252:P310)</f>
        <v>0</v>
      </c>
      <c r="Q251" s="181"/>
      <c r="R251" s="182">
        <f>SUM(R252:R310)</f>
        <v>3.5866100000000007</v>
      </c>
      <c r="S251" s="181"/>
      <c r="T251" s="183">
        <f>SUM(T252:T310)</f>
        <v>0</v>
      </c>
      <c r="AR251" s="184" t="s">
        <v>120</v>
      </c>
      <c r="AT251" s="185" t="s">
        <v>76</v>
      </c>
      <c r="AU251" s="185" t="s">
        <v>85</v>
      </c>
      <c r="AY251" s="184" t="s">
        <v>292</v>
      </c>
      <c r="BK251" s="186">
        <f>SUM(BK252:BK310)</f>
        <v>0</v>
      </c>
    </row>
    <row r="252" spans="1:65" s="2" customFormat="1" ht="24.2" customHeight="1">
      <c r="A252" s="35"/>
      <c r="B252" s="36"/>
      <c r="C252" s="189" t="s">
        <v>611</v>
      </c>
      <c r="D252" s="189" t="s">
        <v>294</v>
      </c>
      <c r="E252" s="190" t="s">
        <v>4971</v>
      </c>
      <c r="F252" s="191" t="s">
        <v>4972</v>
      </c>
      <c r="G252" s="192" t="s">
        <v>407</v>
      </c>
      <c r="H252" s="193">
        <v>4</v>
      </c>
      <c r="I252" s="194"/>
      <c r="J252" s="195">
        <f>ROUND(I252*H252,2)</f>
        <v>0</v>
      </c>
      <c r="K252" s="191" t="s">
        <v>298</v>
      </c>
      <c r="L252" s="40"/>
      <c r="M252" s="196" t="s">
        <v>1</v>
      </c>
      <c r="N252" s="197" t="s">
        <v>43</v>
      </c>
      <c r="O252" s="72"/>
      <c r="P252" s="198">
        <f>O252*H252</f>
        <v>0</v>
      </c>
      <c r="Q252" s="198">
        <v>4.5100000000000001E-3</v>
      </c>
      <c r="R252" s="198">
        <f>Q252*H252</f>
        <v>1.804E-2</v>
      </c>
      <c r="S252" s="198">
        <v>0</v>
      </c>
      <c r="T252" s="199">
        <f>S252*H252</f>
        <v>0</v>
      </c>
      <c r="U252" s="35"/>
      <c r="V252" s="35"/>
      <c r="W252" s="35"/>
      <c r="X252" s="35"/>
      <c r="Y252" s="35"/>
      <c r="Z252" s="35"/>
      <c r="AA252" s="35"/>
      <c r="AB252" s="35"/>
      <c r="AC252" s="35"/>
      <c r="AD252" s="35"/>
      <c r="AE252" s="35"/>
      <c r="AR252" s="200" t="s">
        <v>438</v>
      </c>
      <c r="AT252" s="200" t="s">
        <v>294</v>
      </c>
      <c r="AU252" s="200" t="s">
        <v>120</v>
      </c>
      <c r="AY252" s="18" t="s">
        <v>292</v>
      </c>
      <c r="BE252" s="201">
        <f>IF(N252="základní",J252,0)</f>
        <v>0</v>
      </c>
      <c r="BF252" s="201">
        <f>IF(N252="snížená",J252,0)</f>
        <v>0</v>
      </c>
      <c r="BG252" s="201">
        <f>IF(N252="zákl. přenesená",J252,0)</f>
        <v>0</v>
      </c>
      <c r="BH252" s="201">
        <f>IF(N252="sníž. přenesená",J252,0)</f>
        <v>0</v>
      </c>
      <c r="BI252" s="201">
        <f>IF(N252="nulová",J252,0)</f>
        <v>0</v>
      </c>
      <c r="BJ252" s="18" t="s">
        <v>120</v>
      </c>
      <c r="BK252" s="201">
        <f>ROUND(I252*H252,2)</f>
        <v>0</v>
      </c>
      <c r="BL252" s="18" t="s">
        <v>438</v>
      </c>
      <c r="BM252" s="200" t="s">
        <v>4973</v>
      </c>
    </row>
    <row r="253" spans="1:65" s="14" customFormat="1" ht="11.25">
      <c r="B253" s="213"/>
      <c r="C253" s="214"/>
      <c r="D253" s="204" t="s">
        <v>301</v>
      </c>
      <c r="E253" s="215" t="s">
        <v>1</v>
      </c>
      <c r="F253" s="216" t="s">
        <v>4974</v>
      </c>
      <c r="G253" s="214"/>
      <c r="H253" s="217">
        <v>4</v>
      </c>
      <c r="I253" s="218"/>
      <c r="J253" s="214"/>
      <c r="K253" s="214"/>
      <c r="L253" s="219"/>
      <c r="M253" s="220"/>
      <c r="N253" s="221"/>
      <c r="O253" s="221"/>
      <c r="P253" s="221"/>
      <c r="Q253" s="221"/>
      <c r="R253" s="221"/>
      <c r="S253" s="221"/>
      <c r="T253" s="222"/>
      <c r="AT253" s="223" t="s">
        <v>301</v>
      </c>
      <c r="AU253" s="223" t="s">
        <v>120</v>
      </c>
      <c r="AV253" s="14" t="s">
        <v>120</v>
      </c>
      <c r="AW253" s="14" t="s">
        <v>32</v>
      </c>
      <c r="AX253" s="14" t="s">
        <v>85</v>
      </c>
      <c r="AY253" s="223" t="s">
        <v>292</v>
      </c>
    </row>
    <row r="254" spans="1:65" s="2" customFormat="1" ht="24.2" customHeight="1">
      <c r="A254" s="35"/>
      <c r="B254" s="36"/>
      <c r="C254" s="189" t="s">
        <v>615</v>
      </c>
      <c r="D254" s="189" t="s">
        <v>294</v>
      </c>
      <c r="E254" s="190" t="s">
        <v>4975</v>
      </c>
      <c r="F254" s="191" t="s">
        <v>4976</v>
      </c>
      <c r="G254" s="192" t="s">
        <v>407</v>
      </c>
      <c r="H254" s="193">
        <v>661</v>
      </c>
      <c r="I254" s="194"/>
      <c r="J254" s="195">
        <f>ROUND(I254*H254,2)</f>
        <v>0</v>
      </c>
      <c r="K254" s="191" t="s">
        <v>298</v>
      </c>
      <c r="L254" s="40"/>
      <c r="M254" s="196" t="s">
        <v>1</v>
      </c>
      <c r="N254" s="197" t="s">
        <v>43</v>
      </c>
      <c r="O254" s="72"/>
      <c r="P254" s="198">
        <f>O254*H254</f>
        <v>0</v>
      </c>
      <c r="Q254" s="198">
        <v>9.7999999999999997E-4</v>
      </c>
      <c r="R254" s="198">
        <f>Q254*H254</f>
        <v>0.64778000000000002</v>
      </c>
      <c r="S254" s="198">
        <v>0</v>
      </c>
      <c r="T254" s="199">
        <f>S254*H254</f>
        <v>0</v>
      </c>
      <c r="U254" s="35"/>
      <c r="V254" s="35"/>
      <c r="W254" s="35"/>
      <c r="X254" s="35"/>
      <c r="Y254" s="35"/>
      <c r="Z254" s="35"/>
      <c r="AA254" s="35"/>
      <c r="AB254" s="35"/>
      <c r="AC254" s="35"/>
      <c r="AD254" s="35"/>
      <c r="AE254" s="35"/>
      <c r="AR254" s="200" t="s">
        <v>438</v>
      </c>
      <c r="AT254" s="200" t="s">
        <v>294</v>
      </c>
      <c r="AU254" s="200" t="s">
        <v>120</v>
      </c>
      <c r="AY254" s="18" t="s">
        <v>292</v>
      </c>
      <c r="BE254" s="201">
        <f>IF(N254="základní",J254,0)</f>
        <v>0</v>
      </c>
      <c r="BF254" s="201">
        <f>IF(N254="snížená",J254,0)</f>
        <v>0</v>
      </c>
      <c r="BG254" s="201">
        <f>IF(N254="zákl. přenesená",J254,0)</f>
        <v>0</v>
      </c>
      <c r="BH254" s="201">
        <f>IF(N254="sníž. přenesená",J254,0)</f>
        <v>0</v>
      </c>
      <c r="BI254" s="201">
        <f>IF(N254="nulová",J254,0)</f>
        <v>0</v>
      </c>
      <c r="BJ254" s="18" t="s">
        <v>120</v>
      </c>
      <c r="BK254" s="201">
        <f>ROUND(I254*H254,2)</f>
        <v>0</v>
      </c>
      <c r="BL254" s="18" t="s">
        <v>438</v>
      </c>
      <c r="BM254" s="200" t="s">
        <v>4977</v>
      </c>
    </row>
    <row r="255" spans="1:65" s="14" customFormat="1" ht="11.25">
      <c r="B255" s="213"/>
      <c r="C255" s="214"/>
      <c r="D255" s="204" t="s">
        <v>301</v>
      </c>
      <c r="E255" s="215" t="s">
        <v>1</v>
      </c>
      <c r="F255" s="216" t="s">
        <v>4978</v>
      </c>
      <c r="G255" s="214"/>
      <c r="H255" s="217">
        <v>356</v>
      </c>
      <c r="I255" s="218"/>
      <c r="J255" s="214"/>
      <c r="K255" s="214"/>
      <c r="L255" s="219"/>
      <c r="M255" s="220"/>
      <c r="N255" s="221"/>
      <c r="O255" s="221"/>
      <c r="P255" s="221"/>
      <c r="Q255" s="221"/>
      <c r="R255" s="221"/>
      <c r="S255" s="221"/>
      <c r="T255" s="222"/>
      <c r="AT255" s="223" t="s">
        <v>301</v>
      </c>
      <c r="AU255" s="223" t="s">
        <v>120</v>
      </c>
      <c r="AV255" s="14" t="s">
        <v>120</v>
      </c>
      <c r="AW255" s="14" t="s">
        <v>32</v>
      </c>
      <c r="AX255" s="14" t="s">
        <v>77</v>
      </c>
      <c r="AY255" s="223" t="s">
        <v>292</v>
      </c>
    </row>
    <row r="256" spans="1:65" s="14" customFormat="1" ht="11.25">
      <c r="B256" s="213"/>
      <c r="C256" s="214"/>
      <c r="D256" s="204" t="s">
        <v>301</v>
      </c>
      <c r="E256" s="215" t="s">
        <v>1</v>
      </c>
      <c r="F256" s="216" t="s">
        <v>4979</v>
      </c>
      <c r="G256" s="214"/>
      <c r="H256" s="217">
        <v>305</v>
      </c>
      <c r="I256" s="218"/>
      <c r="J256" s="214"/>
      <c r="K256" s="214"/>
      <c r="L256" s="219"/>
      <c r="M256" s="220"/>
      <c r="N256" s="221"/>
      <c r="O256" s="221"/>
      <c r="P256" s="221"/>
      <c r="Q256" s="221"/>
      <c r="R256" s="221"/>
      <c r="S256" s="221"/>
      <c r="T256" s="222"/>
      <c r="AT256" s="223" t="s">
        <v>301</v>
      </c>
      <c r="AU256" s="223" t="s">
        <v>120</v>
      </c>
      <c r="AV256" s="14" t="s">
        <v>120</v>
      </c>
      <c r="AW256" s="14" t="s">
        <v>32</v>
      </c>
      <c r="AX256" s="14" t="s">
        <v>77</v>
      </c>
      <c r="AY256" s="223" t="s">
        <v>292</v>
      </c>
    </row>
    <row r="257" spans="1:65" s="15" customFormat="1" ht="11.25">
      <c r="B257" s="224"/>
      <c r="C257" s="225"/>
      <c r="D257" s="204" t="s">
        <v>301</v>
      </c>
      <c r="E257" s="226" t="s">
        <v>1</v>
      </c>
      <c r="F257" s="227" t="s">
        <v>304</v>
      </c>
      <c r="G257" s="225"/>
      <c r="H257" s="228">
        <v>661</v>
      </c>
      <c r="I257" s="229"/>
      <c r="J257" s="225"/>
      <c r="K257" s="225"/>
      <c r="L257" s="230"/>
      <c r="M257" s="231"/>
      <c r="N257" s="232"/>
      <c r="O257" s="232"/>
      <c r="P257" s="232"/>
      <c r="Q257" s="232"/>
      <c r="R257" s="232"/>
      <c r="S257" s="232"/>
      <c r="T257" s="233"/>
      <c r="AT257" s="234" t="s">
        <v>301</v>
      </c>
      <c r="AU257" s="234" t="s">
        <v>120</v>
      </c>
      <c r="AV257" s="15" t="s">
        <v>299</v>
      </c>
      <c r="AW257" s="15" t="s">
        <v>32</v>
      </c>
      <c r="AX257" s="15" t="s">
        <v>85</v>
      </c>
      <c r="AY257" s="234" t="s">
        <v>292</v>
      </c>
    </row>
    <row r="258" spans="1:65" s="2" customFormat="1" ht="24.2" customHeight="1">
      <c r="A258" s="35"/>
      <c r="B258" s="36"/>
      <c r="C258" s="189" t="s">
        <v>619</v>
      </c>
      <c r="D258" s="189" t="s">
        <v>294</v>
      </c>
      <c r="E258" s="190" t="s">
        <v>4980</v>
      </c>
      <c r="F258" s="191" t="s">
        <v>4981</v>
      </c>
      <c r="G258" s="192" t="s">
        <v>407</v>
      </c>
      <c r="H258" s="193">
        <v>614</v>
      </c>
      <c r="I258" s="194"/>
      <c r="J258" s="195">
        <f>ROUND(I258*H258,2)</f>
        <v>0</v>
      </c>
      <c r="K258" s="191" t="s">
        <v>298</v>
      </c>
      <c r="L258" s="40"/>
      <c r="M258" s="196" t="s">
        <v>1</v>
      </c>
      <c r="N258" s="197" t="s">
        <v>43</v>
      </c>
      <c r="O258" s="72"/>
      <c r="P258" s="198">
        <f>O258*H258</f>
        <v>0</v>
      </c>
      <c r="Q258" s="198">
        <v>1.2600000000000001E-3</v>
      </c>
      <c r="R258" s="198">
        <f>Q258*H258</f>
        <v>0.77363999999999999</v>
      </c>
      <c r="S258" s="198">
        <v>0</v>
      </c>
      <c r="T258" s="199">
        <f>S258*H258</f>
        <v>0</v>
      </c>
      <c r="U258" s="35"/>
      <c r="V258" s="35"/>
      <c r="W258" s="35"/>
      <c r="X258" s="35"/>
      <c r="Y258" s="35"/>
      <c r="Z258" s="35"/>
      <c r="AA258" s="35"/>
      <c r="AB258" s="35"/>
      <c r="AC258" s="35"/>
      <c r="AD258" s="35"/>
      <c r="AE258" s="35"/>
      <c r="AR258" s="200" t="s">
        <v>438</v>
      </c>
      <c r="AT258" s="200" t="s">
        <v>294</v>
      </c>
      <c r="AU258" s="200" t="s">
        <v>120</v>
      </c>
      <c r="AY258" s="18" t="s">
        <v>292</v>
      </c>
      <c r="BE258" s="201">
        <f>IF(N258="základní",J258,0)</f>
        <v>0</v>
      </c>
      <c r="BF258" s="201">
        <f>IF(N258="snížená",J258,0)</f>
        <v>0</v>
      </c>
      <c r="BG258" s="201">
        <f>IF(N258="zákl. přenesená",J258,0)</f>
        <v>0</v>
      </c>
      <c r="BH258" s="201">
        <f>IF(N258="sníž. přenesená",J258,0)</f>
        <v>0</v>
      </c>
      <c r="BI258" s="201">
        <f>IF(N258="nulová",J258,0)</f>
        <v>0</v>
      </c>
      <c r="BJ258" s="18" t="s">
        <v>120</v>
      </c>
      <c r="BK258" s="201">
        <f>ROUND(I258*H258,2)</f>
        <v>0</v>
      </c>
      <c r="BL258" s="18" t="s">
        <v>438</v>
      </c>
      <c r="BM258" s="200" t="s">
        <v>4982</v>
      </c>
    </row>
    <row r="259" spans="1:65" s="14" customFormat="1" ht="11.25">
      <c r="B259" s="213"/>
      <c r="C259" s="214"/>
      <c r="D259" s="204" t="s">
        <v>301</v>
      </c>
      <c r="E259" s="215" t="s">
        <v>1</v>
      </c>
      <c r="F259" s="216" t="s">
        <v>4983</v>
      </c>
      <c r="G259" s="214"/>
      <c r="H259" s="217">
        <v>342</v>
      </c>
      <c r="I259" s="218"/>
      <c r="J259" s="214"/>
      <c r="K259" s="214"/>
      <c r="L259" s="219"/>
      <c r="M259" s="220"/>
      <c r="N259" s="221"/>
      <c r="O259" s="221"/>
      <c r="P259" s="221"/>
      <c r="Q259" s="221"/>
      <c r="R259" s="221"/>
      <c r="S259" s="221"/>
      <c r="T259" s="222"/>
      <c r="AT259" s="223" t="s">
        <v>301</v>
      </c>
      <c r="AU259" s="223" t="s">
        <v>120</v>
      </c>
      <c r="AV259" s="14" t="s">
        <v>120</v>
      </c>
      <c r="AW259" s="14" t="s">
        <v>32</v>
      </c>
      <c r="AX259" s="14" t="s">
        <v>77</v>
      </c>
      <c r="AY259" s="223" t="s">
        <v>292</v>
      </c>
    </row>
    <row r="260" spans="1:65" s="14" customFormat="1" ht="11.25">
      <c r="B260" s="213"/>
      <c r="C260" s="214"/>
      <c r="D260" s="204" t="s">
        <v>301</v>
      </c>
      <c r="E260" s="215" t="s">
        <v>1</v>
      </c>
      <c r="F260" s="216" t="s">
        <v>4984</v>
      </c>
      <c r="G260" s="214"/>
      <c r="H260" s="217">
        <v>272</v>
      </c>
      <c r="I260" s="218"/>
      <c r="J260" s="214"/>
      <c r="K260" s="214"/>
      <c r="L260" s="219"/>
      <c r="M260" s="220"/>
      <c r="N260" s="221"/>
      <c r="O260" s="221"/>
      <c r="P260" s="221"/>
      <c r="Q260" s="221"/>
      <c r="R260" s="221"/>
      <c r="S260" s="221"/>
      <c r="T260" s="222"/>
      <c r="AT260" s="223" t="s">
        <v>301</v>
      </c>
      <c r="AU260" s="223" t="s">
        <v>120</v>
      </c>
      <c r="AV260" s="14" t="s">
        <v>120</v>
      </c>
      <c r="AW260" s="14" t="s">
        <v>32</v>
      </c>
      <c r="AX260" s="14" t="s">
        <v>77</v>
      </c>
      <c r="AY260" s="223" t="s">
        <v>292</v>
      </c>
    </row>
    <row r="261" spans="1:65" s="15" customFormat="1" ht="11.25">
      <c r="B261" s="224"/>
      <c r="C261" s="225"/>
      <c r="D261" s="204" t="s">
        <v>301</v>
      </c>
      <c r="E261" s="226" t="s">
        <v>1</v>
      </c>
      <c r="F261" s="227" t="s">
        <v>304</v>
      </c>
      <c r="G261" s="225"/>
      <c r="H261" s="228">
        <v>614</v>
      </c>
      <c r="I261" s="229"/>
      <c r="J261" s="225"/>
      <c r="K261" s="225"/>
      <c r="L261" s="230"/>
      <c r="M261" s="231"/>
      <c r="N261" s="232"/>
      <c r="O261" s="232"/>
      <c r="P261" s="232"/>
      <c r="Q261" s="232"/>
      <c r="R261" s="232"/>
      <c r="S261" s="232"/>
      <c r="T261" s="233"/>
      <c r="AT261" s="234" t="s">
        <v>301</v>
      </c>
      <c r="AU261" s="234" t="s">
        <v>120</v>
      </c>
      <c r="AV261" s="15" t="s">
        <v>299</v>
      </c>
      <c r="AW261" s="15" t="s">
        <v>32</v>
      </c>
      <c r="AX261" s="15" t="s">
        <v>85</v>
      </c>
      <c r="AY261" s="234" t="s">
        <v>292</v>
      </c>
    </row>
    <row r="262" spans="1:65" s="2" customFormat="1" ht="24.2" customHeight="1">
      <c r="A262" s="35"/>
      <c r="B262" s="36"/>
      <c r="C262" s="189" t="s">
        <v>625</v>
      </c>
      <c r="D262" s="189" t="s">
        <v>294</v>
      </c>
      <c r="E262" s="190" t="s">
        <v>4985</v>
      </c>
      <c r="F262" s="191" t="s">
        <v>4986</v>
      </c>
      <c r="G262" s="192" t="s">
        <v>407</v>
      </c>
      <c r="H262" s="193">
        <v>802</v>
      </c>
      <c r="I262" s="194"/>
      <c r="J262" s="195">
        <f>ROUND(I262*H262,2)</f>
        <v>0</v>
      </c>
      <c r="K262" s="191" t="s">
        <v>298</v>
      </c>
      <c r="L262" s="40"/>
      <c r="M262" s="196" t="s">
        <v>1</v>
      </c>
      <c r="N262" s="197" t="s">
        <v>43</v>
      </c>
      <c r="O262" s="72"/>
      <c r="P262" s="198">
        <f>O262*H262</f>
        <v>0</v>
      </c>
      <c r="Q262" s="198">
        <v>1.5299999999999999E-3</v>
      </c>
      <c r="R262" s="198">
        <f>Q262*H262</f>
        <v>1.2270599999999998</v>
      </c>
      <c r="S262" s="198">
        <v>0</v>
      </c>
      <c r="T262" s="199">
        <f>S262*H262</f>
        <v>0</v>
      </c>
      <c r="U262" s="35"/>
      <c r="V262" s="35"/>
      <c r="W262" s="35"/>
      <c r="X262" s="35"/>
      <c r="Y262" s="35"/>
      <c r="Z262" s="35"/>
      <c r="AA262" s="35"/>
      <c r="AB262" s="35"/>
      <c r="AC262" s="35"/>
      <c r="AD262" s="35"/>
      <c r="AE262" s="35"/>
      <c r="AR262" s="200" t="s">
        <v>438</v>
      </c>
      <c r="AT262" s="200" t="s">
        <v>294</v>
      </c>
      <c r="AU262" s="200" t="s">
        <v>120</v>
      </c>
      <c r="AY262" s="18" t="s">
        <v>292</v>
      </c>
      <c r="BE262" s="201">
        <f>IF(N262="základní",J262,0)</f>
        <v>0</v>
      </c>
      <c r="BF262" s="201">
        <f>IF(N262="snížená",J262,0)</f>
        <v>0</v>
      </c>
      <c r="BG262" s="201">
        <f>IF(N262="zákl. přenesená",J262,0)</f>
        <v>0</v>
      </c>
      <c r="BH262" s="201">
        <f>IF(N262="sníž. přenesená",J262,0)</f>
        <v>0</v>
      </c>
      <c r="BI262" s="201">
        <f>IF(N262="nulová",J262,0)</f>
        <v>0</v>
      </c>
      <c r="BJ262" s="18" t="s">
        <v>120</v>
      </c>
      <c r="BK262" s="201">
        <f>ROUND(I262*H262,2)</f>
        <v>0</v>
      </c>
      <c r="BL262" s="18" t="s">
        <v>438</v>
      </c>
      <c r="BM262" s="200" t="s">
        <v>4987</v>
      </c>
    </row>
    <row r="263" spans="1:65" s="14" customFormat="1" ht="11.25">
      <c r="B263" s="213"/>
      <c r="C263" s="214"/>
      <c r="D263" s="204" t="s">
        <v>301</v>
      </c>
      <c r="E263" s="215" t="s">
        <v>1</v>
      </c>
      <c r="F263" s="216" t="s">
        <v>4988</v>
      </c>
      <c r="G263" s="214"/>
      <c r="H263" s="217">
        <v>130</v>
      </c>
      <c r="I263" s="218"/>
      <c r="J263" s="214"/>
      <c r="K263" s="214"/>
      <c r="L263" s="219"/>
      <c r="M263" s="220"/>
      <c r="N263" s="221"/>
      <c r="O263" s="221"/>
      <c r="P263" s="221"/>
      <c r="Q263" s="221"/>
      <c r="R263" s="221"/>
      <c r="S263" s="221"/>
      <c r="T263" s="222"/>
      <c r="AT263" s="223" t="s">
        <v>301</v>
      </c>
      <c r="AU263" s="223" t="s">
        <v>120</v>
      </c>
      <c r="AV263" s="14" t="s">
        <v>120</v>
      </c>
      <c r="AW263" s="14" t="s">
        <v>32</v>
      </c>
      <c r="AX263" s="14" t="s">
        <v>77</v>
      </c>
      <c r="AY263" s="223" t="s">
        <v>292</v>
      </c>
    </row>
    <row r="264" spans="1:65" s="14" customFormat="1" ht="11.25">
      <c r="B264" s="213"/>
      <c r="C264" s="214"/>
      <c r="D264" s="204" t="s">
        <v>301</v>
      </c>
      <c r="E264" s="215" t="s">
        <v>1</v>
      </c>
      <c r="F264" s="216" t="s">
        <v>4989</v>
      </c>
      <c r="G264" s="214"/>
      <c r="H264" s="217">
        <v>155</v>
      </c>
      <c r="I264" s="218"/>
      <c r="J264" s="214"/>
      <c r="K264" s="214"/>
      <c r="L264" s="219"/>
      <c r="M264" s="220"/>
      <c r="N264" s="221"/>
      <c r="O264" s="221"/>
      <c r="P264" s="221"/>
      <c r="Q264" s="221"/>
      <c r="R264" s="221"/>
      <c r="S264" s="221"/>
      <c r="T264" s="222"/>
      <c r="AT264" s="223" t="s">
        <v>301</v>
      </c>
      <c r="AU264" s="223" t="s">
        <v>120</v>
      </c>
      <c r="AV264" s="14" t="s">
        <v>120</v>
      </c>
      <c r="AW264" s="14" t="s">
        <v>32</v>
      </c>
      <c r="AX264" s="14" t="s">
        <v>77</v>
      </c>
      <c r="AY264" s="223" t="s">
        <v>292</v>
      </c>
    </row>
    <row r="265" spans="1:65" s="14" customFormat="1" ht="11.25">
      <c r="B265" s="213"/>
      <c r="C265" s="214"/>
      <c r="D265" s="204" t="s">
        <v>301</v>
      </c>
      <c r="E265" s="215" t="s">
        <v>1</v>
      </c>
      <c r="F265" s="216" t="s">
        <v>4990</v>
      </c>
      <c r="G265" s="214"/>
      <c r="H265" s="217">
        <v>315</v>
      </c>
      <c r="I265" s="218"/>
      <c r="J265" s="214"/>
      <c r="K265" s="214"/>
      <c r="L265" s="219"/>
      <c r="M265" s="220"/>
      <c r="N265" s="221"/>
      <c r="O265" s="221"/>
      <c r="P265" s="221"/>
      <c r="Q265" s="221"/>
      <c r="R265" s="221"/>
      <c r="S265" s="221"/>
      <c r="T265" s="222"/>
      <c r="AT265" s="223" t="s">
        <v>301</v>
      </c>
      <c r="AU265" s="223" t="s">
        <v>120</v>
      </c>
      <c r="AV265" s="14" t="s">
        <v>120</v>
      </c>
      <c r="AW265" s="14" t="s">
        <v>32</v>
      </c>
      <c r="AX265" s="14" t="s">
        <v>77</v>
      </c>
      <c r="AY265" s="223" t="s">
        <v>292</v>
      </c>
    </row>
    <row r="266" spans="1:65" s="14" customFormat="1" ht="11.25">
      <c r="B266" s="213"/>
      <c r="C266" s="214"/>
      <c r="D266" s="204" t="s">
        <v>301</v>
      </c>
      <c r="E266" s="215" t="s">
        <v>1</v>
      </c>
      <c r="F266" s="216" t="s">
        <v>4991</v>
      </c>
      <c r="G266" s="214"/>
      <c r="H266" s="217">
        <v>202</v>
      </c>
      <c r="I266" s="218"/>
      <c r="J266" s="214"/>
      <c r="K266" s="214"/>
      <c r="L266" s="219"/>
      <c r="M266" s="220"/>
      <c r="N266" s="221"/>
      <c r="O266" s="221"/>
      <c r="P266" s="221"/>
      <c r="Q266" s="221"/>
      <c r="R266" s="221"/>
      <c r="S266" s="221"/>
      <c r="T266" s="222"/>
      <c r="AT266" s="223" t="s">
        <v>301</v>
      </c>
      <c r="AU266" s="223" t="s">
        <v>120</v>
      </c>
      <c r="AV266" s="14" t="s">
        <v>120</v>
      </c>
      <c r="AW266" s="14" t="s">
        <v>32</v>
      </c>
      <c r="AX266" s="14" t="s">
        <v>77</v>
      </c>
      <c r="AY266" s="223" t="s">
        <v>292</v>
      </c>
    </row>
    <row r="267" spans="1:65" s="15" customFormat="1" ht="11.25">
      <c r="B267" s="224"/>
      <c r="C267" s="225"/>
      <c r="D267" s="204" t="s">
        <v>301</v>
      </c>
      <c r="E267" s="226" t="s">
        <v>1</v>
      </c>
      <c r="F267" s="227" t="s">
        <v>304</v>
      </c>
      <c r="G267" s="225"/>
      <c r="H267" s="228">
        <v>802</v>
      </c>
      <c r="I267" s="229"/>
      <c r="J267" s="225"/>
      <c r="K267" s="225"/>
      <c r="L267" s="230"/>
      <c r="M267" s="231"/>
      <c r="N267" s="232"/>
      <c r="O267" s="232"/>
      <c r="P267" s="232"/>
      <c r="Q267" s="232"/>
      <c r="R267" s="232"/>
      <c r="S267" s="232"/>
      <c r="T267" s="233"/>
      <c r="AT267" s="234" t="s">
        <v>301</v>
      </c>
      <c r="AU267" s="234" t="s">
        <v>120</v>
      </c>
      <c r="AV267" s="15" t="s">
        <v>299</v>
      </c>
      <c r="AW267" s="15" t="s">
        <v>32</v>
      </c>
      <c r="AX267" s="15" t="s">
        <v>85</v>
      </c>
      <c r="AY267" s="234" t="s">
        <v>292</v>
      </c>
    </row>
    <row r="268" spans="1:65" s="2" customFormat="1" ht="24.2" customHeight="1">
      <c r="A268" s="35"/>
      <c r="B268" s="36"/>
      <c r="C268" s="189" t="s">
        <v>631</v>
      </c>
      <c r="D268" s="189" t="s">
        <v>294</v>
      </c>
      <c r="E268" s="190" t="s">
        <v>4992</v>
      </c>
      <c r="F268" s="191" t="s">
        <v>4993</v>
      </c>
      <c r="G268" s="192" t="s">
        <v>407</v>
      </c>
      <c r="H268" s="193">
        <v>41</v>
      </c>
      <c r="I268" s="194"/>
      <c r="J268" s="195">
        <f>ROUND(I268*H268,2)</f>
        <v>0</v>
      </c>
      <c r="K268" s="191" t="s">
        <v>298</v>
      </c>
      <c r="L268" s="40"/>
      <c r="M268" s="196" t="s">
        <v>1</v>
      </c>
      <c r="N268" s="197" t="s">
        <v>43</v>
      </c>
      <c r="O268" s="72"/>
      <c r="P268" s="198">
        <f>O268*H268</f>
        <v>0</v>
      </c>
      <c r="Q268" s="198">
        <v>2.8400000000000001E-3</v>
      </c>
      <c r="R268" s="198">
        <f>Q268*H268</f>
        <v>0.11644</v>
      </c>
      <c r="S268" s="198">
        <v>0</v>
      </c>
      <c r="T268" s="199">
        <f>S268*H268</f>
        <v>0</v>
      </c>
      <c r="U268" s="35"/>
      <c r="V268" s="35"/>
      <c r="W268" s="35"/>
      <c r="X268" s="35"/>
      <c r="Y268" s="35"/>
      <c r="Z268" s="35"/>
      <c r="AA268" s="35"/>
      <c r="AB268" s="35"/>
      <c r="AC268" s="35"/>
      <c r="AD268" s="35"/>
      <c r="AE268" s="35"/>
      <c r="AR268" s="200" t="s">
        <v>438</v>
      </c>
      <c r="AT268" s="200" t="s">
        <v>294</v>
      </c>
      <c r="AU268" s="200" t="s">
        <v>120</v>
      </c>
      <c r="AY268" s="18" t="s">
        <v>292</v>
      </c>
      <c r="BE268" s="201">
        <f>IF(N268="základní",J268,0)</f>
        <v>0</v>
      </c>
      <c r="BF268" s="201">
        <f>IF(N268="snížená",J268,0)</f>
        <v>0</v>
      </c>
      <c r="BG268" s="201">
        <f>IF(N268="zákl. přenesená",J268,0)</f>
        <v>0</v>
      </c>
      <c r="BH268" s="201">
        <f>IF(N268="sníž. přenesená",J268,0)</f>
        <v>0</v>
      </c>
      <c r="BI268" s="201">
        <f>IF(N268="nulová",J268,0)</f>
        <v>0</v>
      </c>
      <c r="BJ268" s="18" t="s">
        <v>120</v>
      </c>
      <c r="BK268" s="201">
        <f>ROUND(I268*H268,2)</f>
        <v>0</v>
      </c>
      <c r="BL268" s="18" t="s">
        <v>438</v>
      </c>
      <c r="BM268" s="200" t="s">
        <v>4994</v>
      </c>
    </row>
    <row r="269" spans="1:65" s="14" customFormat="1" ht="11.25">
      <c r="B269" s="213"/>
      <c r="C269" s="214"/>
      <c r="D269" s="204" t="s">
        <v>301</v>
      </c>
      <c r="E269" s="215" t="s">
        <v>1</v>
      </c>
      <c r="F269" s="216" t="s">
        <v>4995</v>
      </c>
      <c r="G269" s="214"/>
      <c r="H269" s="217">
        <v>41</v>
      </c>
      <c r="I269" s="218"/>
      <c r="J269" s="214"/>
      <c r="K269" s="214"/>
      <c r="L269" s="219"/>
      <c r="M269" s="220"/>
      <c r="N269" s="221"/>
      <c r="O269" s="221"/>
      <c r="P269" s="221"/>
      <c r="Q269" s="221"/>
      <c r="R269" s="221"/>
      <c r="S269" s="221"/>
      <c r="T269" s="222"/>
      <c r="AT269" s="223" t="s">
        <v>301</v>
      </c>
      <c r="AU269" s="223" t="s">
        <v>120</v>
      </c>
      <c r="AV269" s="14" t="s">
        <v>120</v>
      </c>
      <c r="AW269" s="14" t="s">
        <v>32</v>
      </c>
      <c r="AX269" s="14" t="s">
        <v>85</v>
      </c>
      <c r="AY269" s="223" t="s">
        <v>292</v>
      </c>
    </row>
    <row r="270" spans="1:65" s="2" customFormat="1" ht="24.2" customHeight="1">
      <c r="A270" s="35"/>
      <c r="B270" s="36"/>
      <c r="C270" s="189" t="s">
        <v>639</v>
      </c>
      <c r="D270" s="189" t="s">
        <v>294</v>
      </c>
      <c r="E270" s="190" t="s">
        <v>4996</v>
      </c>
      <c r="F270" s="191" t="s">
        <v>4997</v>
      </c>
      <c r="G270" s="192" t="s">
        <v>407</v>
      </c>
      <c r="H270" s="193">
        <v>63</v>
      </c>
      <c r="I270" s="194"/>
      <c r="J270" s="195">
        <f>ROUND(I270*H270,2)</f>
        <v>0</v>
      </c>
      <c r="K270" s="191" t="s">
        <v>298</v>
      </c>
      <c r="L270" s="40"/>
      <c r="M270" s="196" t="s">
        <v>1</v>
      </c>
      <c r="N270" s="197" t="s">
        <v>43</v>
      </c>
      <c r="O270" s="72"/>
      <c r="P270" s="198">
        <f>O270*H270</f>
        <v>0</v>
      </c>
      <c r="Q270" s="198">
        <v>3.7299999999999998E-3</v>
      </c>
      <c r="R270" s="198">
        <f>Q270*H270</f>
        <v>0.23498999999999998</v>
      </c>
      <c r="S270" s="198">
        <v>0</v>
      </c>
      <c r="T270" s="199">
        <f>S270*H270</f>
        <v>0</v>
      </c>
      <c r="U270" s="35"/>
      <c r="V270" s="35"/>
      <c r="W270" s="35"/>
      <c r="X270" s="35"/>
      <c r="Y270" s="35"/>
      <c r="Z270" s="35"/>
      <c r="AA270" s="35"/>
      <c r="AB270" s="35"/>
      <c r="AC270" s="35"/>
      <c r="AD270" s="35"/>
      <c r="AE270" s="35"/>
      <c r="AR270" s="200" t="s">
        <v>438</v>
      </c>
      <c r="AT270" s="200" t="s">
        <v>294</v>
      </c>
      <c r="AU270" s="200" t="s">
        <v>120</v>
      </c>
      <c r="AY270" s="18" t="s">
        <v>292</v>
      </c>
      <c r="BE270" s="201">
        <f>IF(N270="základní",J270,0)</f>
        <v>0</v>
      </c>
      <c r="BF270" s="201">
        <f>IF(N270="snížená",J270,0)</f>
        <v>0</v>
      </c>
      <c r="BG270" s="201">
        <f>IF(N270="zákl. přenesená",J270,0)</f>
        <v>0</v>
      </c>
      <c r="BH270" s="201">
        <f>IF(N270="sníž. přenesená",J270,0)</f>
        <v>0</v>
      </c>
      <c r="BI270" s="201">
        <f>IF(N270="nulová",J270,0)</f>
        <v>0</v>
      </c>
      <c r="BJ270" s="18" t="s">
        <v>120</v>
      </c>
      <c r="BK270" s="201">
        <f>ROUND(I270*H270,2)</f>
        <v>0</v>
      </c>
      <c r="BL270" s="18" t="s">
        <v>438</v>
      </c>
      <c r="BM270" s="200" t="s">
        <v>4998</v>
      </c>
    </row>
    <row r="271" spans="1:65" s="14" customFormat="1" ht="11.25">
      <c r="B271" s="213"/>
      <c r="C271" s="214"/>
      <c r="D271" s="204" t="s">
        <v>301</v>
      </c>
      <c r="E271" s="215" t="s">
        <v>1</v>
      </c>
      <c r="F271" s="216" t="s">
        <v>4999</v>
      </c>
      <c r="G271" s="214"/>
      <c r="H271" s="217">
        <v>63</v>
      </c>
      <c r="I271" s="218"/>
      <c r="J271" s="214"/>
      <c r="K271" s="214"/>
      <c r="L271" s="219"/>
      <c r="M271" s="220"/>
      <c r="N271" s="221"/>
      <c r="O271" s="221"/>
      <c r="P271" s="221"/>
      <c r="Q271" s="221"/>
      <c r="R271" s="221"/>
      <c r="S271" s="221"/>
      <c r="T271" s="222"/>
      <c r="AT271" s="223" t="s">
        <v>301</v>
      </c>
      <c r="AU271" s="223" t="s">
        <v>120</v>
      </c>
      <c r="AV271" s="14" t="s">
        <v>120</v>
      </c>
      <c r="AW271" s="14" t="s">
        <v>32</v>
      </c>
      <c r="AX271" s="14" t="s">
        <v>85</v>
      </c>
      <c r="AY271" s="223" t="s">
        <v>292</v>
      </c>
    </row>
    <row r="272" spans="1:65" s="2" customFormat="1" ht="24.2" customHeight="1">
      <c r="A272" s="35"/>
      <c r="B272" s="36"/>
      <c r="C272" s="189" t="s">
        <v>648</v>
      </c>
      <c r="D272" s="189" t="s">
        <v>294</v>
      </c>
      <c r="E272" s="190" t="s">
        <v>5000</v>
      </c>
      <c r="F272" s="191" t="s">
        <v>5001</v>
      </c>
      <c r="G272" s="192" t="s">
        <v>407</v>
      </c>
      <c r="H272" s="193">
        <v>35</v>
      </c>
      <c r="I272" s="194"/>
      <c r="J272" s="195">
        <f>ROUND(I272*H272,2)</f>
        <v>0</v>
      </c>
      <c r="K272" s="191" t="s">
        <v>298</v>
      </c>
      <c r="L272" s="40"/>
      <c r="M272" s="196" t="s">
        <v>1</v>
      </c>
      <c r="N272" s="197" t="s">
        <v>43</v>
      </c>
      <c r="O272" s="72"/>
      <c r="P272" s="198">
        <f>O272*H272</f>
        <v>0</v>
      </c>
      <c r="Q272" s="198">
        <v>6.3E-3</v>
      </c>
      <c r="R272" s="198">
        <f>Q272*H272</f>
        <v>0.2205</v>
      </c>
      <c r="S272" s="198">
        <v>0</v>
      </c>
      <c r="T272" s="199">
        <f>S272*H272</f>
        <v>0</v>
      </c>
      <c r="U272" s="35"/>
      <c r="V272" s="35"/>
      <c r="W272" s="35"/>
      <c r="X272" s="35"/>
      <c r="Y272" s="35"/>
      <c r="Z272" s="35"/>
      <c r="AA272" s="35"/>
      <c r="AB272" s="35"/>
      <c r="AC272" s="35"/>
      <c r="AD272" s="35"/>
      <c r="AE272" s="35"/>
      <c r="AR272" s="200" t="s">
        <v>438</v>
      </c>
      <c r="AT272" s="200" t="s">
        <v>294</v>
      </c>
      <c r="AU272" s="200" t="s">
        <v>120</v>
      </c>
      <c r="AY272" s="18" t="s">
        <v>292</v>
      </c>
      <c r="BE272" s="201">
        <f>IF(N272="základní",J272,0)</f>
        <v>0</v>
      </c>
      <c r="BF272" s="201">
        <f>IF(N272="snížená",J272,0)</f>
        <v>0</v>
      </c>
      <c r="BG272" s="201">
        <f>IF(N272="zákl. přenesená",J272,0)</f>
        <v>0</v>
      </c>
      <c r="BH272" s="201">
        <f>IF(N272="sníž. přenesená",J272,0)</f>
        <v>0</v>
      </c>
      <c r="BI272" s="201">
        <f>IF(N272="nulová",J272,0)</f>
        <v>0</v>
      </c>
      <c r="BJ272" s="18" t="s">
        <v>120</v>
      </c>
      <c r="BK272" s="201">
        <f>ROUND(I272*H272,2)</f>
        <v>0</v>
      </c>
      <c r="BL272" s="18" t="s">
        <v>438</v>
      </c>
      <c r="BM272" s="200" t="s">
        <v>5002</v>
      </c>
    </row>
    <row r="273" spans="1:65" s="14" customFormat="1" ht="11.25">
      <c r="B273" s="213"/>
      <c r="C273" s="214"/>
      <c r="D273" s="204" t="s">
        <v>301</v>
      </c>
      <c r="E273" s="215" t="s">
        <v>1</v>
      </c>
      <c r="F273" s="216" t="s">
        <v>5003</v>
      </c>
      <c r="G273" s="214"/>
      <c r="H273" s="217">
        <v>35</v>
      </c>
      <c r="I273" s="218"/>
      <c r="J273" s="214"/>
      <c r="K273" s="214"/>
      <c r="L273" s="219"/>
      <c r="M273" s="220"/>
      <c r="N273" s="221"/>
      <c r="O273" s="221"/>
      <c r="P273" s="221"/>
      <c r="Q273" s="221"/>
      <c r="R273" s="221"/>
      <c r="S273" s="221"/>
      <c r="T273" s="222"/>
      <c r="AT273" s="223" t="s">
        <v>301</v>
      </c>
      <c r="AU273" s="223" t="s">
        <v>120</v>
      </c>
      <c r="AV273" s="14" t="s">
        <v>120</v>
      </c>
      <c r="AW273" s="14" t="s">
        <v>32</v>
      </c>
      <c r="AX273" s="14" t="s">
        <v>85</v>
      </c>
      <c r="AY273" s="223" t="s">
        <v>292</v>
      </c>
    </row>
    <row r="274" spans="1:65" s="2" customFormat="1" ht="55.5" customHeight="1">
      <c r="A274" s="35"/>
      <c r="B274" s="36"/>
      <c r="C274" s="189" t="s">
        <v>670</v>
      </c>
      <c r="D274" s="189" t="s">
        <v>294</v>
      </c>
      <c r="E274" s="190" t="s">
        <v>5004</v>
      </c>
      <c r="F274" s="191" t="s">
        <v>5005</v>
      </c>
      <c r="G274" s="192" t="s">
        <v>407</v>
      </c>
      <c r="H274" s="193">
        <v>356</v>
      </c>
      <c r="I274" s="194"/>
      <c r="J274" s="195">
        <f>ROUND(I274*H274,2)</f>
        <v>0</v>
      </c>
      <c r="K274" s="191" t="s">
        <v>298</v>
      </c>
      <c r="L274" s="40"/>
      <c r="M274" s="196" t="s">
        <v>1</v>
      </c>
      <c r="N274" s="197" t="s">
        <v>43</v>
      </c>
      <c r="O274" s="72"/>
      <c r="P274" s="198">
        <f>O274*H274</f>
        <v>0</v>
      </c>
      <c r="Q274" s="198">
        <v>6.9999999999999994E-5</v>
      </c>
      <c r="R274" s="198">
        <f>Q274*H274</f>
        <v>2.4919999999999998E-2</v>
      </c>
      <c r="S274" s="198">
        <v>0</v>
      </c>
      <c r="T274" s="199">
        <f>S274*H274</f>
        <v>0</v>
      </c>
      <c r="U274" s="35"/>
      <c r="V274" s="35"/>
      <c r="W274" s="35"/>
      <c r="X274" s="35"/>
      <c r="Y274" s="35"/>
      <c r="Z274" s="35"/>
      <c r="AA274" s="35"/>
      <c r="AB274" s="35"/>
      <c r="AC274" s="35"/>
      <c r="AD274" s="35"/>
      <c r="AE274" s="35"/>
      <c r="AR274" s="200" t="s">
        <v>438</v>
      </c>
      <c r="AT274" s="200" t="s">
        <v>294</v>
      </c>
      <c r="AU274" s="200" t="s">
        <v>120</v>
      </c>
      <c r="AY274" s="18" t="s">
        <v>292</v>
      </c>
      <c r="BE274" s="201">
        <f>IF(N274="základní",J274,0)</f>
        <v>0</v>
      </c>
      <c r="BF274" s="201">
        <f>IF(N274="snížená",J274,0)</f>
        <v>0</v>
      </c>
      <c r="BG274" s="201">
        <f>IF(N274="zákl. přenesená",J274,0)</f>
        <v>0</v>
      </c>
      <c r="BH274" s="201">
        <f>IF(N274="sníž. přenesená",J274,0)</f>
        <v>0</v>
      </c>
      <c r="BI274" s="201">
        <f>IF(N274="nulová",J274,0)</f>
        <v>0</v>
      </c>
      <c r="BJ274" s="18" t="s">
        <v>120</v>
      </c>
      <c r="BK274" s="201">
        <f>ROUND(I274*H274,2)</f>
        <v>0</v>
      </c>
      <c r="BL274" s="18" t="s">
        <v>438</v>
      </c>
      <c r="BM274" s="200" t="s">
        <v>5006</v>
      </c>
    </row>
    <row r="275" spans="1:65" s="14" customFormat="1" ht="11.25">
      <c r="B275" s="213"/>
      <c r="C275" s="214"/>
      <c r="D275" s="204" t="s">
        <v>301</v>
      </c>
      <c r="E275" s="215" t="s">
        <v>1</v>
      </c>
      <c r="F275" s="216" t="s">
        <v>4978</v>
      </c>
      <c r="G275" s="214"/>
      <c r="H275" s="217">
        <v>356</v>
      </c>
      <c r="I275" s="218"/>
      <c r="J275" s="214"/>
      <c r="K275" s="214"/>
      <c r="L275" s="219"/>
      <c r="M275" s="220"/>
      <c r="N275" s="221"/>
      <c r="O275" s="221"/>
      <c r="P275" s="221"/>
      <c r="Q275" s="221"/>
      <c r="R275" s="221"/>
      <c r="S275" s="221"/>
      <c r="T275" s="222"/>
      <c r="AT275" s="223" t="s">
        <v>301</v>
      </c>
      <c r="AU275" s="223" t="s">
        <v>120</v>
      </c>
      <c r="AV275" s="14" t="s">
        <v>120</v>
      </c>
      <c r="AW275" s="14" t="s">
        <v>32</v>
      </c>
      <c r="AX275" s="14" t="s">
        <v>85</v>
      </c>
      <c r="AY275" s="223" t="s">
        <v>292</v>
      </c>
    </row>
    <row r="276" spans="1:65" s="2" customFormat="1" ht="55.5" customHeight="1">
      <c r="A276" s="35"/>
      <c r="B276" s="36"/>
      <c r="C276" s="189" t="s">
        <v>676</v>
      </c>
      <c r="D276" s="189" t="s">
        <v>294</v>
      </c>
      <c r="E276" s="190" t="s">
        <v>5007</v>
      </c>
      <c r="F276" s="191" t="s">
        <v>5008</v>
      </c>
      <c r="G276" s="192" t="s">
        <v>407</v>
      </c>
      <c r="H276" s="193">
        <v>538</v>
      </c>
      <c r="I276" s="194"/>
      <c r="J276" s="195">
        <f>ROUND(I276*H276,2)</f>
        <v>0</v>
      </c>
      <c r="K276" s="191" t="s">
        <v>298</v>
      </c>
      <c r="L276" s="40"/>
      <c r="M276" s="196" t="s">
        <v>1</v>
      </c>
      <c r="N276" s="197" t="s">
        <v>43</v>
      </c>
      <c r="O276" s="72"/>
      <c r="P276" s="198">
        <f>O276*H276</f>
        <v>0</v>
      </c>
      <c r="Q276" s="198">
        <v>9.0000000000000006E-5</v>
      </c>
      <c r="R276" s="198">
        <f>Q276*H276</f>
        <v>4.8420000000000005E-2</v>
      </c>
      <c r="S276" s="198">
        <v>0</v>
      </c>
      <c r="T276" s="199">
        <f>S276*H276</f>
        <v>0</v>
      </c>
      <c r="U276" s="35"/>
      <c r="V276" s="35"/>
      <c r="W276" s="35"/>
      <c r="X276" s="35"/>
      <c r="Y276" s="35"/>
      <c r="Z276" s="35"/>
      <c r="AA276" s="35"/>
      <c r="AB276" s="35"/>
      <c r="AC276" s="35"/>
      <c r="AD276" s="35"/>
      <c r="AE276" s="35"/>
      <c r="AR276" s="200" t="s">
        <v>438</v>
      </c>
      <c r="AT276" s="200" t="s">
        <v>294</v>
      </c>
      <c r="AU276" s="200" t="s">
        <v>120</v>
      </c>
      <c r="AY276" s="18" t="s">
        <v>292</v>
      </c>
      <c r="BE276" s="201">
        <f>IF(N276="základní",J276,0)</f>
        <v>0</v>
      </c>
      <c r="BF276" s="201">
        <f>IF(N276="snížená",J276,0)</f>
        <v>0</v>
      </c>
      <c r="BG276" s="201">
        <f>IF(N276="zákl. přenesená",J276,0)</f>
        <v>0</v>
      </c>
      <c r="BH276" s="201">
        <f>IF(N276="sníž. přenesená",J276,0)</f>
        <v>0</v>
      </c>
      <c r="BI276" s="201">
        <f>IF(N276="nulová",J276,0)</f>
        <v>0</v>
      </c>
      <c r="BJ276" s="18" t="s">
        <v>120</v>
      </c>
      <c r="BK276" s="201">
        <f>ROUND(I276*H276,2)</f>
        <v>0</v>
      </c>
      <c r="BL276" s="18" t="s">
        <v>438</v>
      </c>
      <c r="BM276" s="200" t="s">
        <v>5009</v>
      </c>
    </row>
    <row r="277" spans="1:65" s="14" customFormat="1" ht="11.25">
      <c r="B277" s="213"/>
      <c r="C277" s="214"/>
      <c r="D277" s="204" t="s">
        <v>301</v>
      </c>
      <c r="E277" s="215" t="s">
        <v>1</v>
      </c>
      <c r="F277" s="216" t="s">
        <v>4983</v>
      </c>
      <c r="G277" s="214"/>
      <c r="H277" s="217">
        <v>342</v>
      </c>
      <c r="I277" s="218"/>
      <c r="J277" s="214"/>
      <c r="K277" s="214"/>
      <c r="L277" s="219"/>
      <c r="M277" s="220"/>
      <c r="N277" s="221"/>
      <c r="O277" s="221"/>
      <c r="P277" s="221"/>
      <c r="Q277" s="221"/>
      <c r="R277" s="221"/>
      <c r="S277" s="221"/>
      <c r="T277" s="222"/>
      <c r="AT277" s="223" t="s">
        <v>301</v>
      </c>
      <c r="AU277" s="223" t="s">
        <v>120</v>
      </c>
      <c r="AV277" s="14" t="s">
        <v>120</v>
      </c>
      <c r="AW277" s="14" t="s">
        <v>32</v>
      </c>
      <c r="AX277" s="14" t="s">
        <v>77</v>
      </c>
      <c r="AY277" s="223" t="s">
        <v>292</v>
      </c>
    </row>
    <row r="278" spans="1:65" s="14" customFormat="1" ht="11.25">
      <c r="B278" s="213"/>
      <c r="C278" s="214"/>
      <c r="D278" s="204" t="s">
        <v>301</v>
      </c>
      <c r="E278" s="215" t="s">
        <v>1</v>
      </c>
      <c r="F278" s="216" t="s">
        <v>4989</v>
      </c>
      <c r="G278" s="214"/>
      <c r="H278" s="217">
        <v>155</v>
      </c>
      <c r="I278" s="218"/>
      <c r="J278" s="214"/>
      <c r="K278" s="214"/>
      <c r="L278" s="219"/>
      <c r="M278" s="220"/>
      <c r="N278" s="221"/>
      <c r="O278" s="221"/>
      <c r="P278" s="221"/>
      <c r="Q278" s="221"/>
      <c r="R278" s="221"/>
      <c r="S278" s="221"/>
      <c r="T278" s="222"/>
      <c r="AT278" s="223" t="s">
        <v>301</v>
      </c>
      <c r="AU278" s="223" t="s">
        <v>120</v>
      </c>
      <c r="AV278" s="14" t="s">
        <v>120</v>
      </c>
      <c r="AW278" s="14" t="s">
        <v>32</v>
      </c>
      <c r="AX278" s="14" t="s">
        <v>77</v>
      </c>
      <c r="AY278" s="223" t="s">
        <v>292</v>
      </c>
    </row>
    <row r="279" spans="1:65" s="14" customFormat="1" ht="11.25">
      <c r="B279" s="213"/>
      <c r="C279" s="214"/>
      <c r="D279" s="204" t="s">
        <v>301</v>
      </c>
      <c r="E279" s="215" t="s">
        <v>1</v>
      </c>
      <c r="F279" s="216" t="s">
        <v>4995</v>
      </c>
      <c r="G279" s="214"/>
      <c r="H279" s="217">
        <v>41</v>
      </c>
      <c r="I279" s="218"/>
      <c r="J279" s="214"/>
      <c r="K279" s="214"/>
      <c r="L279" s="219"/>
      <c r="M279" s="220"/>
      <c r="N279" s="221"/>
      <c r="O279" s="221"/>
      <c r="P279" s="221"/>
      <c r="Q279" s="221"/>
      <c r="R279" s="221"/>
      <c r="S279" s="221"/>
      <c r="T279" s="222"/>
      <c r="AT279" s="223" t="s">
        <v>301</v>
      </c>
      <c r="AU279" s="223" t="s">
        <v>120</v>
      </c>
      <c r="AV279" s="14" t="s">
        <v>120</v>
      </c>
      <c r="AW279" s="14" t="s">
        <v>32</v>
      </c>
      <c r="AX279" s="14" t="s">
        <v>77</v>
      </c>
      <c r="AY279" s="223" t="s">
        <v>292</v>
      </c>
    </row>
    <row r="280" spans="1:65" s="15" customFormat="1" ht="11.25">
      <c r="B280" s="224"/>
      <c r="C280" s="225"/>
      <c r="D280" s="204" t="s">
        <v>301</v>
      </c>
      <c r="E280" s="226" t="s">
        <v>1</v>
      </c>
      <c r="F280" s="227" t="s">
        <v>304</v>
      </c>
      <c r="G280" s="225"/>
      <c r="H280" s="228">
        <v>538</v>
      </c>
      <c r="I280" s="229"/>
      <c r="J280" s="225"/>
      <c r="K280" s="225"/>
      <c r="L280" s="230"/>
      <c r="M280" s="231"/>
      <c r="N280" s="232"/>
      <c r="O280" s="232"/>
      <c r="P280" s="232"/>
      <c r="Q280" s="232"/>
      <c r="R280" s="232"/>
      <c r="S280" s="232"/>
      <c r="T280" s="233"/>
      <c r="AT280" s="234" t="s">
        <v>301</v>
      </c>
      <c r="AU280" s="234" t="s">
        <v>120</v>
      </c>
      <c r="AV280" s="15" t="s">
        <v>299</v>
      </c>
      <c r="AW280" s="15" t="s">
        <v>32</v>
      </c>
      <c r="AX280" s="15" t="s">
        <v>85</v>
      </c>
      <c r="AY280" s="234" t="s">
        <v>292</v>
      </c>
    </row>
    <row r="281" spans="1:65" s="2" customFormat="1" ht="55.5" customHeight="1">
      <c r="A281" s="35"/>
      <c r="B281" s="36"/>
      <c r="C281" s="189" t="s">
        <v>693</v>
      </c>
      <c r="D281" s="189" t="s">
        <v>294</v>
      </c>
      <c r="E281" s="190" t="s">
        <v>5010</v>
      </c>
      <c r="F281" s="191" t="s">
        <v>5011</v>
      </c>
      <c r="G281" s="192" t="s">
        <v>407</v>
      </c>
      <c r="H281" s="193">
        <v>98</v>
      </c>
      <c r="I281" s="194"/>
      <c r="J281" s="195">
        <f>ROUND(I281*H281,2)</f>
        <v>0</v>
      </c>
      <c r="K281" s="191" t="s">
        <v>298</v>
      </c>
      <c r="L281" s="40"/>
      <c r="M281" s="196" t="s">
        <v>1</v>
      </c>
      <c r="N281" s="197" t="s">
        <v>43</v>
      </c>
      <c r="O281" s="72"/>
      <c r="P281" s="198">
        <f>O281*H281</f>
        <v>0</v>
      </c>
      <c r="Q281" s="198">
        <v>1.2E-4</v>
      </c>
      <c r="R281" s="198">
        <f>Q281*H281</f>
        <v>1.176E-2</v>
      </c>
      <c r="S281" s="198">
        <v>0</v>
      </c>
      <c r="T281" s="199">
        <f>S281*H281</f>
        <v>0</v>
      </c>
      <c r="U281" s="35"/>
      <c r="V281" s="35"/>
      <c r="W281" s="35"/>
      <c r="X281" s="35"/>
      <c r="Y281" s="35"/>
      <c r="Z281" s="35"/>
      <c r="AA281" s="35"/>
      <c r="AB281" s="35"/>
      <c r="AC281" s="35"/>
      <c r="AD281" s="35"/>
      <c r="AE281" s="35"/>
      <c r="AR281" s="200" t="s">
        <v>438</v>
      </c>
      <c r="AT281" s="200" t="s">
        <v>294</v>
      </c>
      <c r="AU281" s="200" t="s">
        <v>120</v>
      </c>
      <c r="AY281" s="18" t="s">
        <v>292</v>
      </c>
      <c r="BE281" s="201">
        <f>IF(N281="základní",J281,0)</f>
        <v>0</v>
      </c>
      <c r="BF281" s="201">
        <f>IF(N281="snížená",J281,0)</f>
        <v>0</v>
      </c>
      <c r="BG281" s="201">
        <f>IF(N281="zákl. přenesená",J281,0)</f>
        <v>0</v>
      </c>
      <c r="BH281" s="201">
        <f>IF(N281="sníž. přenesená",J281,0)</f>
        <v>0</v>
      </c>
      <c r="BI281" s="201">
        <f>IF(N281="nulová",J281,0)</f>
        <v>0</v>
      </c>
      <c r="BJ281" s="18" t="s">
        <v>120</v>
      </c>
      <c r="BK281" s="201">
        <f>ROUND(I281*H281,2)</f>
        <v>0</v>
      </c>
      <c r="BL281" s="18" t="s">
        <v>438</v>
      </c>
      <c r="BM281" s="200" t="s">
        <v>5012</v>
      </c>
    </row>
    <row r="282" spans="1:65" s="14" customFormat="1" ht="11.25">
      <c r="B282" s="213"/>
      <c r="C282" s="214"/>
      <c r="D282" s="204" t="s">
        <v>301</v>
      </c>
      <c r="E282" s="215" t="s">
        <v>1</v>
      </c>
      <c r="F282" s="216" t="s">
        <v>5013</v>
      </c>
      <c r="G282" s="214"/>
      <c r="H282" s="217">
        <v>98</v>
      </c>
      <c r="I282" s="218"/>
      <c r="J282" s="214"/>
      <c r="K282" s="214"/>
      <c r="L282" s="219"/>
      <c r="M282" s="220"/>
      <c r="N282" s="221"/>
      <c r="O282" s="221"/>
      <c r="P282" s="221"/>
      <c r="Q282" s="221"/>
      <c r="R282" s="221"/>
      <c r="S282" s="221"/>
      <c r="T282" s="222"/>
      <c r="AT282" s="223" t="s">
        <v>301</v>
      </c>
      <c r="AU282" s="223" t="s">
        <v>120</v>
      </c>
      <c r="AV282" s="14" t="s">
        <v>120</v>
      </c>
      <c r="AW282" s="14" t="s">
        <v>32</v>
      </c>
      <c r="AX282" s="14" t="s">
        <v>85</v>
      </c>
      <c r="AY282" s="223" t="s">
        <v>292</v>
      </c>
    </row>
    <row r="283" spans="1:65" s="2" customFormat="1" ht="55.5" customHeight="1">
      <c r="A283" s="35"/>
      <c r="B283" s="36"/>
      <c r="C283" s="189" t="s">
        <v>697</v>
      </c>
      <c r="D283" s="189" t="s">
        <v>294</v>
      </c>
      <c r="E283" s="190" t="s">
        <v>5014</v>
      </c>
      <c r="F283" s="191" t="s">
        <v>5015</v>
      </c>
      <c r="G283" s="192" t="s">
        <v>407</v>
      </c>
      <c r="H283" s="193">
        <v>305</v>
      </c>
      <c r="I283" s="194"/>
      <c r="J283" s="195">
        <f>ROUND(I283*H283,2)</f>
        <v>0</v>
      </c>
      <c r="K283" s="191" t="s">
        <v>298</v>
      </c>
      <c r="L283" s="40"/>
      <c r="M283" s="196" t="s">
        <v>1</v>
      </c>
      <c r="N283" s="197" t="s">
        <v>43</v>
      </c>
      <c r="O283" s="72"/>
      <c r="P283" s="198">
        <f>O283*H283</f>
        <v>0</v>
      </c>
      <c r="Q283" s="198">
        <v>1.2E-4</v>
      </c>
      <c r="R283" s="198">
        <f>Q283*H283</f>
        <v>3.6600000000000001E-2</v>
      </c>
      <c r="S283" s="198">
        <v>0</v>
      </c>
      <c r="T283" s="199">
        <f>S283*H283</f>
        <v>0</v>
      </c>
      <c r="U283" s="35"/>
      <c r="V283" s="35"/>
      <c r="W283" s="35"/>
      <c r="X283" s="35"/>
      <c r="Y283" s="35"/>
      <c r="Z283" s="35"/>
      <c r="AA283" s="35"/>
      <c r="AB283" s="35"/>
      <c r="AC283" s="35"/>
      <c r="AD283" s="35"/>
      <c r="AE283" s="35"/>
      <c r="AR283" s="200" t="s">
        <v>438</v>
      </c>
      <c r="AT283" s="200" t="s">
        <v>294</v>
      </c>
      <c r="AU283" s="200" t="s">
        <v>120</v>
      </c>
      <c r="AY283" s="18" t="s">
        <v>292</v>
      </c>
      <c r="BE283" s="201">
        <f>IF(N283="základní",J283,0)</f>
        <v>0</v>
      </c>
      <c r="BF283" s="201">
        <f>IF(N283="snížená",J283,0)</f>
        <v>0</v>
      </c>
      <c r="BG283" s="201">
        <f>IF(N283="zákl. přenesená",J283,0)</f>
        <v>0</v>
      </c>
      <c r="BH283" s="201">
        <f>IF(N283="sníž. přenesená",J283,0)</f>
        <v>0</v>
      </c>
      <c r="BI283" s="201">
        <f>IF(N283="nulová",J283,0)</f>
        <v>0</v>
      </c>
      <c r="BJ283" s="18" t="s">
        <v>120</v>
      </c>
      <c r="BK283" s="201">
        <f>ROUND(I283*H283,2)</f>
        <v>0</v>
      </c>
      <c r="BL283" s="18" t="s">
        <v>438</v>
      </c>
      <c r="BM283" s="200" t="s">
        <v>5016</v>
      </c>
    </row>
    <row r="284" spans="1:65" s="14" customFormat="1" ht="11.25">
      <c r="B284" s="213"/>
      <c r="C284" s="214"/>
      <c r="D284" s="204" t="s">
        <v>301</v>
      </c>
      <c r="E284" s="215" t="s">
        <v>1</v>
      </c>
      <c r="F284" s="216" t="s">
        <v>4979</v>
      </c>
      <c r="G284" s="214"/>
      <c r="H284" s="217">
        <v>305</v>
      </c>
      <c r="I284" s="218"/>
      <c r="J284" s="214"/>
      <c r="K284" s="214"/>
      <c r="L284" s="219"/>
      <c r="M284" s="220"/>
      <c r="N284" s="221"/>
      <c r="O284" s="221"/>
      <c r="P284" s="221"/>
      <c r="Q284" s="221"/>
      <c r="R284" s="221"/>
      <c r="S284" s="221"/>
      <c r="T284" s="222"/>
      <c r="AT284" s="223" t="s">
        <v>301</v>
      </c>
      <c r="AU284" s="223" t="s">
        <v>120</v>
      </c>
      <c r="AV284" s="14" t="s">
        <v>120</v>
      </c>
      <c r="AW284" s="14" t="s">
        <v>32</v>
      </c>
      <c r="AX284" s="14" t="s">
        <v>85</v>
      </c>
      <c r="AY284" s="223" t="s">
        <v>292</v>
      </c>
    </row>
    <row r="285" spans="1:65" s="2" customFormat="1" ht="55.5" customHeight="1">
      <c r="A285" s="35"/>
      <c r="B285" s="36"/>
      <c r="C285" s="189" t="s">
        <v>708</v>
      </c>
      <c r="D285" s="189" t="s">
        <v>294</v>
      </c>
      <c r="E285" s="190" t="s">
        <v>5017</v>
      </c>
      <c r="F285" s="191" t="s">
        <v>5018</v>
      </c>
      <c r="G285" s="192" t="s">
        <v>407</v>
      </c>
      <c r="H285" s="193">
        <v>789</v>
      </c>
      <c r="I285" s="194"/>
      <c r="J285" s="195">
        <f>ROUND(I285*H285,2)</f>
        <v>0</v>
      </c>
      <c r="K285" s="191" t="s">
        <v>298</v>
      </c>
      <c r="L285" s="40"/>
      <c r="M285" s="196" t="s">
        <v>1</v>
      </c>
      <c r="N285" s="197" t="s">
        <v>43</v>
      </c>
      <c r="O285" s="72"/>
      <c r="P285" s="198">
        <f>O285*H285</f>
        <v>0</v>
      </c>
      <c r="Q285" s="198">
        <v>1.6000000000000001E-4</v>
      </c>
      <c r="R285" s="198">
        <f>Q285*H285</f>
        <v>0.12624000000000002</v>
      </c>
      <c r="S285" s="198">
        <v>0</v>
      </c>
      <c r="T285" s="199">
        <f>S285*H285</f>
        <v>0</v>
      </c>
      <c r="U285" s="35"/>
      <c r="V285" s="35"/>
      <c r="W285" s="35"/>
      <c r="X285" s="35"/>
      <c r="Y285" s="35"/>
      <c r="Z285" s="35"/>
      <c r="AA285" s="35"/>
      <c r="AB285" s="35"/>
      <c r="AC285" s="35"/>
      <c r="AD285" s="35"/>
      <c r="AE285" s="35"/>
      <c r="AR285" s="200" t="s">
        <v>438</v>
      </c>
      <c r="AT285" s="200" t="s">
        <v>294</v>
      </c>
      <c r="AU285" s="200" t="s">
        <v>120</v>
      </c>
      <c r="AY285" s="18" t="s">
        <v>292</v>
      </c>
      <c r="BE285" s="201">
        <f>IF(N285="základní",J285,0)</f>
        <v>0</v>
      </c>
      <c r="BF285" s="201">
        <f>IF(N285="snížená",J285,0)</f>
        <v>0</v>
      </c>
      <c r="BG285" s="201">
        <f>IF(N285="zákl. přenesená",J285,0)</f>
        <v>0</v>
      </c>
      <c r="BH285" s="201">
        <f>IF(N285="sníž. přenesená",J285,0)</f>
        <v>0</v>
      </c>
      <c r="BI285" s="201">
        <f>IF(N285="nulová",J285,0)</f>
        <v>0</v>
      </c>
      <c r="BJ285" s="18" t="s">
        <v>120</v>
      </c>
      <c r="BK285" s="201">
        <f>ROUND(I285*H285,2)</f>
        <v>0</v>
      </c>
      <c r="BL285" s="18" t="s">
        <v>438</v>
      </c>
      <c r="BM285" s="200" t="s">
        <v>5019</v>
      </c>
    </row>
    <row r="286" spans="1:65" s="14" customFormat="1" ht="11.25">
      <c r="B286" s="213"/>
      <c r="C286" s="214"/>
      <c r="D286" s="204" t="s">
        <v>301</v>
      </c>
      <c r="E286" s="215" t="s">
        <v>1</v>
      </c>
      <c r="F286" s="216" t="s">
        <v>4984</v>
      </c>
      <c r="G286" s="214"/>
      <c r="H286" s="217">
        <v>272</v>
      </c>
      <c r="I286" s="218"/>
      <c r="J286" s="214"/>
      <c r="K286" s="214"/>
      <c r="L286" s="219"/>
      <c r="M286" s="220"/>
      <c r="N286" s="221"/>
      <c r="O286" s="221"/>
      <c r="P286" s="221"/>
      <c r="Q286" s="221"/>
      <c r="R286" s="221"/>
      <c r="S286" s="221"/>
      <c r="T286" s="222"/>
      <c r="AT286" s="223" t="s">
        <v>301</v>
      </c>
      <c r="AU286" s="223" t="s">
        <v>120</v>
      </c>
      <c r="AV286" s="14" t="s">
        <v>120</v>
      </c>
      <c r="AW286" s="14" t="s">
        <v>32</v>
      </c>
      <c r="AX286" s="14" t="s">
        <v>77</v>
      </c>
      <c r="AY286" s="223" t="s">
        <v>292</v>
      </c>
    </row>
    <row r="287" spans="1:65" s="14" customFormat="1" ht="11.25">
      <c r="B287" s="213"/>
      <c r="C287" s="214"/>
      <c r="D287" s="204" t="s">
        <v>301</v>
      </c>
      <c r="E287" s="215" t="s">
        <v>1</v>
      </c>
      <c r="F287" s="216" t="s">
        <v>4990</v>
      </c>
      <c r="G287" s="214"/>
      <c r="H287" s="217">
        <v>315</v>
      </c>
      <c r="I287" s="218"/>
      <c r="J287" s="214"/>
      <c r="K287" s="214"/>
      <c r="L287" s="219"/>
      <c r="M287" s="220"/>
      <c r="N287" s="221"/>
      <c r="O287" s="221"/>
      <c r="P287" s="221"/>
      <c r="Q287" s="221"/>
      <c r="R287" s="221"/>
      <c r="S287" s="221"/>
      <c r="T287" s="222"/>
      <c r="AT287" s="223" t="s">
        <v>301</v>
      </c>
      <c r="AU287" s="223" t="s">
        <v>120</v>
      </c>
      <c r="AV287" s="14" t="s">
        <v>120</v>
      </c>
      <c r="AW287" s="14" t="s">
        <v>32</v>
      </c>
      <c r="AX287" s="14" t="s">
        <v>77</v>
      </c>
      <c r="AY287" s="223" t="s">
        <v>292</v>
      </c>
    </row>
    <row r="288" spans="1:65" s="14" customFormat="1" ht="11.25">
      <c r="B288" s="213"/>
      <c r="C288" s="214"/>
      <c r="D288" s="204" t="s">
        <v>301</v>
      </c>
      <c r="E288" s="215" t="s">
        <v>1</v>
      </c>
      <c r="F288" s="216" t="s">
        <v>4991</v>
      </c>
      <c r="G288" s="214"/>
      <c r="H288" s="217">
        <v>202</v>
      </c>
      <c r="I288" s="218"/>
      <c r="J288" s="214"/>
      <c r="K288" s="214"/>
      <c r="L288" s="219"/>
      <c r="M288" s="220"/>
      <c r="N288" s="221"/>
      <c r="O288" s="221"/>
      <c r="P288" s="221"/>
      <c r="Q288" s="221"/>
      <c r="R288" s="221"/>
      <c r="S288" s="221"/>
      <c r="T288" s="222"/>
      <c r="AT288" s="223" t="s">
        <v>301</v>
      </c>
      <c r="AU288" s="223" t="s">
        <v>120</v>
      </c>
      <c r="AV288" s="14" t="s">
        <v>120</v>
      </c>
      <c r="AW288" s="14" t="s">
        <v>32</v>
      </c>
      <c r="AX288" s="14" t="s">
        <v>77</v>
      </c>
      <c r="AY288" s="223" t="s">
        <v>292</v>
      </c>
    </row>
    <row r="289" spans="1:65" s="15" customFormat="1" ht="11.25">
      <c r="B289" s="224"/>
      <c r="C289" s="225"/>
      <c r="D289" s="204" t="s">
        <v>301</v>
      </c>
      <c r="E289" s="226" t="s">
        <v>1</v>
      </c>
      <c r="F289" s="227" t="s">
        <v>304</v>
      </c>
      <c r="G289" s="225"/>
      <c r="H289" s="228">
        <v>789</v>
      </c>
      <c r="I289" s="229"/>
      <c r="J289" s="225"/>
      <c r="K289" s="225"/>
      <c r="L289" s="230"/>
      <c r="M289" s="231"/>
      <c r="N289" s="232"/>
      <c r="O289" s="232"/>
      <c r="P289" s="232"/>
      <c r="Q289" s="232"/>
      <c r="R289" s="232"/>
      <c r="S289" s="232"/>
      <c r="T289" s="233"/>
      <c r="AT289" s="234" t="s">
        <v>301</v>
      </c>
      <c r="AU289" s="234" t="s">
        <v>120</v>
      </c>
      <c r="AV289" s="15" t="s">
        <v>299</v>
      </c>
      <c r="AW289" s="15" t="s">
        <v>32</v>
      </c>
      <c r="AX289" s="15" t="s">
        <v>85</v>
      </c>
      <c r="AY289" s="234" t="s">
        <v>292</v>
      </c>
    </row>
    <row r="290" spans="1:65" s="2" customFormat="1" ht="24.2" customHeight="1">
      <c r="A290" s="35"/>
      <c r="B290" s="36"/>
      <c r="C290" s="189" t="s">
        <v>719</v>
      </c>
      <c r="D290" s="189" t="s">
        <v>294</v>
      </c>
      <c r="E290" s="190" t="s">
        <v>5020</v>
      </c>
      <c r="F290" s="191" t="s">
        <v>5021</v>
      </c>
      <c r="G290" s="192" t="s">
        <v>581</v>
      </c>
      <c r="H290" s="193">
        <v>195</v>
      </c>
      <c r="I290" s="194"/>
      <c r="J290" s="195">
        <f t="shared" ref="J290:J310" si="0">ROUND(I290*H290,2)</f>
        <v>0</v>
      </c>
      <c r="K290" s="191" t="s">
        <v>298</v>
      </c>
      <c r="L290" s="40"/>
      <c r="M290" s="196" t="s">
        <v>1</v>
      </c>
      <c r="N290" s="197" t="s">
        <v>43</v>
      </c>
      <c r="O290" s="72"/>
      <c r="P290" s="198">
        <f t="shared" ref="P290:P310" si="1">O290*H290</f>
        <v>0</v>
      </c>
      <c r="Q290" s="198">
        <v>0</v>
      </c>
      <c r="R290" s="198">
        <f t="shared" ref="R290:R310" si="2">Q290*H290</f>
        <v>0</v>
      </c>
      <c r="S290" s="198">
        <v>0</v>
      </c>
      <c r="T290" s="199">
        <f t="shared" ref="T290:T310" si="3">S290*H290</f>
        <v>0</v>
      </c>
      <c r="U290" s="35"/>
      <c r="V290" s="35"/>
      <c r="W290" s="35"/>
      <c r="X290" s="35"/>
      <c r="Y290" s="35"/>
      <c r="Z290" s="35"/>
      <c r="AA290" s="35"/>
      <c r="AB290" s="35"/>
      <c r="AC290" s="35"/>
      <c r="AD290" s="35"/>
      <c r="AE290" s="35"/>
      <c r="AR290" s="200" t="s">
        <v>438</v>
      </c>
      <c r="AT290" s="200" t="s">
        <v>294</v>
      </c>
      <c r="AU290" s="200" t="s">
        <v>120</v>
      </c>
      <c r="AY290" s="18" t="s">
        <v>292</v>
      </c>
      <c r="BE290" s="201">
        <f t="shared" ref="BE290:BE310" si="4">IF(N290="základní",J290,0)</f>
        <v>0</v>
      </c>
      <c r="BF290" s="201">
        <f t="shared" ref="BF290:BF310" si="5">IF(N290="snížená",J290,0)</f>
        <v>0</v>
      </c>
      <c r="BG290" s="201">
        <f t="shared" ref="BG290:BG310" si="6">IF(N290="zákl. přenesená",J290,0)</f>
        <v>0</v>
      </c>
      <c r="BH290" s="201">
        <f t="shared" ref="BH290:BH310" si="7">IF(N290="sníž. přenesená",J290,0)</f>
        <v>0</v>
      </c>
      <c r="BI290" s="201">
        <f t="shared" ref="BI290:BI310" si="8">IF(N290="nulová",J290,0)</f>
        <v>0</v>
      </c>
      <c r="BJ290" s="18" t="s">
        <v>120</v>
      </c>
      <c r="BK290" s="201">
        <f t="shared" ref="BK290:BK310" si="9">ROUND(I290*H290,2)</f>
        <v>0</v>
      </c>
      <c r="BL290" s="18" t="s">
        <v>438</v>
      </c>
      <c r="BM290" s="200" t="s">
        <v>5022</v>
      </c>
    </row>
    <row r="291" spans="1:65" s="2" customFormat="1" ht="24.2" customHeight="1">
      <c r="A291" s="35"/>
      <c r="B291" s="36"/>
      <c r="C291" s="189" t="s">
        <v>731</v>
      </c>
      <c r="D291" s="189" t="s">
        <v>294</v>
      </c>
      <c r="E291" s="190" t="s">
        <v>5023</v>
      </c>
      <c r="F291" s="191" t="s">
        <v>5024</v>
      </c>
      <c r="G291" s="192" t="s">
        <v>581</v>
      </c>
      <c r="H291" s="193">
        <v>84</v>
      </c>
      <c r="I291" s="194"/>
      <c r="J291" s="195">
        <f t="shared" si="0"/>
        <v>0</v>
      </c>
      <c r="K291" s="191" t="s">
        <v>298</v>
      </c>
      <c r="L291" s="40"/>
      <c r="M291" s="196" t="s">
        <v>1</v>
      </c>
      <c r="N291" s="197" t="s">
        <v>43</v>
      </c>
      <c r="O291" s="72"/>
      <c r="P291" s="198">
        <f t="shared" si="1"/>
        <v>0</v>
      </c>
      <c r="Q291" s="198">
        <v>3.6999999999999999E-4</v>
      </c>
      <c r="R291" s="198">
        <f t="shared" si="2"/>
        <v>3.108E-2</v>
      </c>
      <c r="S291" s="198">
        <v>0</v>
      </c>
      <c r="T291" s="199">
        <f t="shared" si="3"/>
        <v>0</v>
      </c>
      <c r="U291" s="35"/>
      <c r="V291" s="35"/>
      <c r="W291" s="35"/>
      <c r="X291" s="35"/>
      <c r="Y291" s="35"/>
      <c r="Z291" s="35"/>
      <c r="AA291" s="35"/>
      <c r="AB291" s="35"/>
      <c r="AC291" s="35"/>
      <c r="AD291" s="35"/>
      <c r="AE291" s="35"/>
      <c r="AR291" s="200" t="s">
        <v>438</v>
      </c>
      <c r="AT291" s="200" t="s">
        <v>294</v>
      </c>
      <c r="AU291" s="200" t="s">
        <v>120</v>
      </c>
      <c r="AY291" s="18" t="s">
        <v>292</v>
      </c>
      <c r="BE291" s="201">
        <f t="shared" si="4"/>
        <v>0</v>
      </c>
      <c r="BF291" s="201">
        <f t="shared" si="5"/>
        <v>0</v>
      </c>
      <c r="BG291" s="201">
        <f t="shared" si="6"/>
        <v>0</v>
      </c>
      <c r="BH291" s="201">
        <f t="shared" si="7"/>
        <v>0</v>
      </c>
      <c r="BI291" s="201">
        <f t="shared" si="8"/>
        <v>0</v>
      </c>
      <c r="BJ291" s="18" t="s">
        <v>120</v>
      </c>
      <c r="BK291" s="201">
        <f t="shared" si="9"/>
        <v>0</v>
      </c>
      <c r="BL291" s="18" t="s">
        <v>438</v>
      </c>
      <c r="BM291" s="200" t="s">
        <v>5025</v>
      </c>
    </row>
    <row r="292" spans="1:65" s="2" customFormat="1" ht="21.75" customHeight="1">
      <c r="A292" s="35"/>
      <c r="B292" s="36"/>
      <c r="C292" s="246" t="s">
        <v>741</v>
      </c>
      <c r="D292" s="246" t="s">
        <v>626</v>
      </c>
      <c r="E292" s="247" t="s">
        <v>5026</v>
      </c>
      <c r="F292" s="248" t="s">
        <v>5027</v>
      </c>
      <c r="G292" s="249" t="s">
        <v>581</v>
      </c>
      <c r="H292" s="250">
        <v>65</v>
      </c>
      <c r="I292" s="251"/>
      <c r="J292" s="252">
        <f t="shared" si="0"/>
        <v>0</v>
      </c>
      <c r="K292" s="248" t="s">
        <v>298</v>
      </c>
      <c r="L292" s="253"/>
      <c r="M292" s="254" t="s">
        <v>1</v>
      </c>
      <c r="N292" s="255" t="s">
        <v>43</v>
      </c>
      <c r="O292" s="72"/>
      <c r="P292" s="198">
        <f t="shared" si="1"/>
        <v>0</v>
      </c>
      <c r="Q292" s="198">
        <v>9.0000000000000006E-5</v>
      </c>
      <c r="R292" s="198">
        <f t="shared" si="2"/>
        <v>5.8500000000000002E-3</v>
      </c>
      <c r="S292" s="198">
        <v>0</v>
      </c>
      <c r="T292" s="199">
        <f t="shared" si="3"/>
        <v>0</v>
      </c>
      <c r="U292" s="35"/>
      <c r="V292" s="35"/>
      <c r="W292" s="35"/>
      <c r="X292" s="35"/>
      <c r="Y292" s="35"/>
      <c r="Z292" s="35"/>
      <c r="AA292" s="35"/>
      <c r="AB292" s="35"/>
      <c r="AC292" s="35"/>
      <c r="AD292" s="35"/>
      <c r="AE292" s="35"/>
      <c r="AR292" s="200" t="s">
        <v>573</v>
      </c>
      <c r="AT292" s="200" t="s">
        <v>626</v>
      </c>
      <c r="AU292" s="200" t="s">
        <v>120</v>
      </c>
      <c r="AY292" s="18" t="s">
        <v>292</v>
      </c>
      <c r="BE292" s="201">
        <f t="shared" si="4"/>
        <v>0</v>
      </c>
      <c r="BF292" s="201">
        <f t="shared" si="5"/>
        <v>0</v>
      </c>
      <c r="BG292" s="201">
        <f t="shared" si="6"/>
        <v>0</v>
      </c>
      <c r="BH292" s="201">
        <f t="shared" si="7"/>
        <v>0</v>
      </c>
      <c r="BI292" s="201">
        <f t="shared" si="8"/>
        <v>0</v>
      </c>
      <c r="BJ292" s="18" t="s">
        <v>120</v>
      </c>
      <c r="BK292" s="201">
        <f t="shared" si="9"/>
        <v>0</v>
      </c>
      <c r="BL292" s="18" t="s">
        <v>438</v>
      </c>
      <c r="BM292" s="200" t="s">
        <v>5028</v>
      </c>
    </row>
    <row r="293" spans="1:65" s="2" customFormat="1" ht="21.75" customHeight="1">
      <c r="A293" s="35"/>
      <c r="B293" s="36"/>
      <c r="C293" s="246" t="s">
        <v>751</v>
      </c>
      <c r="D293" s="246" t="s">
        <v>626</v>
      </c>
      <c r="E293" s="247" t="s">
        <v>5029</v>
      </c>
      <c r="F293" s="248" t="s">
        <v>5030</v>
      </c>
      <c r="G293" s="249" t="s">
        <v>581</v>
      </c>
      <c r="H293" s="250">
        <v>33</v>
      </c>
      <c r="I293" s="251"/>
      <c r="J293" s="252">
        <f t="shared" si="0"/>
        <v>0</v>
      </c>
      <c r="K293" s="248" t="s">
        <v>298</v>
      </c>
      <c r="L293" s="253"/>
      <c r="M293" s="254" t="s">
        <v>1</v>
      </c>
      <c r="N293" s="255" t="s">
        <v>43</v>
      </c>
      <c r="O293" s="72"/>
      <c r="P293" s="198">
        <f t="shared" si="1"/>
        <v>0</v>
      </c>
      <c r="Q293" s="198">
        <v>1E-4</v>
      </c>
      <c r="R293" s="198">
        <f t="shared" si="2"/>
        <v>3.3E-3</v>
      </c>
      <c r="S293" s="198">
        <v>0</v>
      </c>
      <c r="T293" s="199">
        <f t="shared" si="3"/>
        <v>0</v>
      </c>
      <c r="U293" s="35"/>
      <c r="V293" s="35"/>
      <c r="W293" s="35"/>
      <c r="X293" s="35"/>
      <c r="Y293" s="35"/>
      <c r="Z293" s="35"/>
      <c r="AA293" s="35"/>
      <c r="AB293" s="35"/>
      <c r="AC293" s="35"/>
      <c r="AD293" s="35"/>
      <c r="AE293" s="35"/>
      <c r="AR293" s="200" t="s">
        <v>573</v>
      </c>
      <c r="AT293" s="200" t="s">
        <v>626</v>
      </c>
      <c r="AU293" s="200" t="s">
        <v>120</v>
      </c>
      <c r="AY293" s="18" t="s">
        <v>292</v>
      </c>
      <c r="BE293" s="201">
        <f t="shared" si="4"/>
        <v>0</v>
      </c>
      <c r="BF293" s="201">
        <f t="shared" si="5"/>
        <v>0</v>
      </c>
      <c r="BG293" s="201">
        <f t="shared" si="6"/>
        <v>0</v>
      </c>
      <c r="BH293" s="201">
        <f t="shared" si="7"/>
        <v>0</v>
      </c>
      <c r="BI293" s="201">
        <f t="shared" si="8"/>
        <v>0</v>
      </c>
      <c r="BJ293" s="18" t="s">
        <v>120</v>
      </c>
      <c r="BK293" s="201">
        <f t="shared" si="9"/>
        <v>0</v>
      </c>
      <c r="BL293" s="18" t="s">
        <v>438</v>
      </c>
      <c r="BM293" s="200" t="s">
        <v>5031</v>
      </c>
    </row>
    <row r="294" spans="1:65" s="2" customFormat="1" ht="21.75" customHeight="1">
      <c r="A294" s="35"/>
      <c r="B294" s="36"/>
      <c r="C294" s="246" t="s">
        <v>767</v>
      </c>
      <c r="D294" s="246" t="s">
        <v>626</v>
      </c>
      <c r="E294" s="247" t="s">
        <v>5032</v>
      </c>
      <c r="F294" s="248" t="s">
        <v>5033</v>
      </c>
      <c r="G294" s="249" t="s">
        <v>581</v>
      </c>
      <c r="H294" s="250">
        <v>42</v>
      </c>
      <c r="I294" s="251"/>
      <c r="J294" s="252">
        <f t="shared" si="0"/>
        <v>0</v>
      </c>
      <c r="K294" s="248" t="s">
        <v>298</v>
      </c>
      <c r="L294" s="253"/>
      <c r="M294" s="254" t="s">
        <v>1</v>
      </c>
      <c r="N294" s="255" t="s">
        <v>43</v>
      </c>
      <c r="O294" s="72"/>
      <c r="P294" s="198">
        <f t="shared" si="1"/>
        <v>0</v>
      </c>
      <c r="Q294" s="198">
        <v>1.8000000000000001E-4</v>
      </c>
      <c r="R294" s="198">
        <f t="shared" si="2"/>
        <v>7.5600000000000007E-3</v>
      </c>
      <c r="S294" s="198">
        <v>0</v>
      </c>
      <c r="T294" s="199">
        <f t="shared" si="3"/>
        <v>0</v>
      </c>
      <c r="U294" s="35"/>
      <c r="V294" s="35"/>
      <c r="W294" s="35"/>
      <c r="X294" s="35"/>
      <c r="Y294" s="35"/>
      <c r="Z294" s="35"/>
      <c r="AA294" s="35"/>
      <c r="AB294" s="35"/>
      <c r="AC294" s="35"/>
      <c r="AD294" s="35"/>
      <c r="AE294" s="35"/>
      <c r="AR294" s="200" t="s">
        <v>573</v>
      </c>
      <c r="AT294" s="200" t="s">
        <v>626</v>
      </c>
      <c r="AU294" s="200" t="s">
        <v>120</v>
      </c>
      <c r="AY294" s="18" t="s">
        <v>292</v>
      </c>
      <c r="BE294" s="201">
        <f t="shared" si="4"/>
        <v>0</v>
      </c>
      <c r="BF294" s="201">
        <f t="shared" si="5"/>
        <v>0</v>
      </c>
      <c r="BG294" s="201">
        <f t="shared" si="6"/>
        <v>0</v>
      </c>
      <c r="BH294" s="201">
        <f t="shared" si="7"/>
        <v>0</v>
      </c>
      <c r="BI294" s="201">
        <f t="shared" si="8"/>
        <v>0</v>
      </c>
      <c r="BJ294" s="18" t="s">
        <v>120</v>
      </c>
      <c r="BK294" s="201">
        <f t="shared" si="9"/>
        <v>0</v>
      </c>
      <c r="BL294" s="18" t="s">
        <v>438</v>
      </c>
      <c r="BM294" s="200" t="s">
        <v>5034</v>
      </c>
    </row>
    <row r="295" spans="1:65" s="2" customFormat="1" ht="21.75" customHeight="1">
      <c r="A295" s="35"/>
      <c r="B295" s="36"/>
      <c r="C295" s="246" t="s">
        <v>783</v>
      </c>
      <c r="D295" s="246" t="s">
        <v>626</v>
      </c>
      <c r="E295" s="247" t="s">
        <v>5035</v>
      </c>
      <c r="F295" s="248" t="s">
        <v>5036</v>
      </c>
      <c r="G295" s="249" t="s">
        <v>581</v>
      </c>
      <c r="H295" s="250">
        <v>8</v>
      </c>
      <c r="I295" s="251"/>
      <c r="J295" s="252">
        <f t="shared" si="0"/>
        <v>0</v>
      </c>
      <c r="K295" s="248" t="s">
        <v>298</v>
      </c>
      <c r="L295" s="253"/>
      <c r="M295" s="254" t="s">
        <v>1</v>
      </c>
      <c r="N295" s="255" t="s">
        <v>43</v>
      </c>
      <c r="O295" s="72"/>
      <c r="P295" s="198">
        <f t="shared" si="1"/>
        <v>0</v>
      </c>
      <c r="Q295" s="198">
        <v>2.9999999999999997E-4</v>
      </c>
      <c r="R295" s="198">
        <f t="shared" si="2"/>
        <v>2.3999999999999998E-3</v>
      </c>
      <c r="S295" s="198">
        <v>0</v>
      </c>
      <c r="T295" s="199">
        <f t="shared" si="3"/>
        <v>0</v>
      </c>
      <c r="U295" s="35"/>
      <c r="V295" s="35"/>
      <c r="W295" s="35"/>
      <c r="X295" s="35"/>
      <c r="Y295" s="35"/>
      <c r="Z295" s="35"/>
      <c r="AA295" s="35"/>
      <c r="AB295" s="35"/>
      <c r="AC295" s="35"/>
      <c r="AD295" s="35"/>
      <c r="AE295" s="35"/>
      <c r="AR295" s="200" t="s">
        <v>573</v>
      </c>
      <c r="AT295" s="200" t="s">
        <v>626</v>
      </c>
      <c r="AU295" s="200" t="s">
        <v>120</v>
      </c>
      <c r="AY295" s="18" t="s">
        <v>292</v>
      </c>
      <c r="BE295" s="201">
        <f t="shared" si="4"/>
        <v>0</v>
      </c>
      <c r="BF295" s="201">
        <f t="shared" si="5"/>
        <v>0</v>
      </c>
      <c r="BG295" s="201">
        <f t="shared" si="6"/>
        <v>0</v>
      </c>
      <c r="BH295" s="201">
        <f t="shared" si="7"/>
        <v>0</v>
      </c>
      <c r="BI295" s="201">
        <f t="shared" si="8"/>
        <v>0</v>
      </c>
      <c r="BJ295" s="18" t="s">
        <v>120</v>
      </c>
      <c r="BK295" s="201">
        <f t="shared" si="9"/>
        <v>0</v>
      </c>
      <c r="BL295" s="18" t="s">
        <v>438</v>
      </c>
      <c r="BM295" s="200" t="s">
        <v>5037</v>
      </c>
    </row>
    <row r="296" spans="1:65" s="2" customFormat="1" ht="24.2" customHeight="1">
      <c r="A296" s="35"/>
      <c r="B296" s="36"/>
      <c r="C296" s="189" t="s">
        <v>792</v>
      </c>
      <c r="D296" s="189" t="s">
        <v>294</v>
      </c>
      <c r="E296" s="190" t="s">
        <v>5038</v>
      </c>
      <c r="F296" s="191" t="s">
        <v>5039</v>
      </c>
      <c r="G296" s="192" t="s">
        <v>581</v>
      </c>
      <c r="H296" s="193">
        <v>2</v>
      </c>
      <c r="I296" s="194"/>
      <c r="J296" s="195">
        <f t="shared" si="0"/>
        <v>0</v>
      </c>
      <c r="K296" s="191" t="s">
        <v>298</v>
      </c>
      <c r="L296" s="40"/>
      <c r="M296" s="196" t="s">
        <v>1</v>
      </c>
      <c r="N296" s="197" t="s">
        <v>43</v>
      </c>
      <c r="O296" s="72"/>
      <c r="P296" s="198">
        <f t="shared" si="1"/>
        <v>0</v>
      </c>
      <c r="Q296" s="198">
        <v>2.0000000000000002E-5</v>
      </c>
      <c r="R296" s="198">
        <f t="shared" si="2"/>
        <v>4.0000000000000003E-5</v>
      </c>
      <c r="S296" s="198">
        <v>0</v>
      </c>
      <c r="T296" s="199">
        <f t="shared" si="3"/>
        <v>0</v>
      </c>
      <c r="U296" s="35"/>
      <c r="V296" s="35"/>
      <c r="W296" s="35"/>
      <c r="X296" s="35"/>
      <c r="Y296" s="35"/>
      <c r="Z296" s="35"/>
      <c r="AA296" s="35"/>
      <c r="AB296" s="35"/>
      <c r="AC296" s="35"/>
      <c r="AD296" s="35"/>
      <c r="AE296" s="35"/>
      <c r="AR296" s="200" t="s">
        <v>438</v>
      </c>
      <c r="AT296" s="200" t="s">
        <v>294</v>
      </c>
      <c r="AU296" s="200" t="s">
        <v>120</v>
      </c>
      <c r="AY296" s="18" t="s">
        <v>292</v>
      </c>
      <c r="BE296" s="201">
        <f t="shared" si="4"/>
        <v>0</v>
      </c>
      <c r="BF296" s="201">
        <f t="shared" si="5"/>
        <v>0</v>
      </c>
      <c r="BG296" s="201">
        <f t="shared" si="6"/>
        <v>0</v>
      </c>
      <c r="BH296" s="201">
        <f t="shared" si="7"/>
        <v>0</v>
      </c>
      <c r="BI296" s="201">
        <f t="shared" si="8"/>
        <v>0</v>
      </c>
      <c r="BJ296" s="18" t="s">
        <v>120</v>
      </c>
      <c r="BK296" s="201">
        <f t="shared" si="9"/>
        <v>0</v>
      </c>
      <c r="BL296" s="18" t="s">
        <v>438</v>
      </c>
      <c r="BM296" s="200" t="s">
        <v>5040</v>
      </c>
    </row>
    <row r="297" spans="1:65" s="2" customFormat="1" ht="24.2" customHeight="1">
      <c r="A297" s="35"/>
      <c r="B297" s="36"/>
      <c r="C297" s="246" t="s">
        <v>804</v>
      </c>
      <c r="D297" s="246" t="s">
        <v>626</v>
      </c>
      <c r="E297" s="247" t="s">
        <v>5041</v>
      </c>
      <c r="F297" s="248" t="s">
        <v>5042</v>
      </c>
      <c r="G297" s="249" t="s">
        <v>581</v>
      </c>
      <c r="H297" s="250">
        <v>2</v>
      </c>
      <c r="I297" s="251"/>
      <c r="J297" s="252">
        <f t="shared" si="0"/>
        <v>0</v>
      </c>
      <c r="K297" s="248" t="s">
        <v>298</v>
      </c>
      <c r="L297" s="253"/>
      <c r="M297" s="254" t="s">
        <v>1</v>
      </c>
      <c r="N297" s="255" t="s">
        <v>43</v>
      </c>
      <c r="O297" s="72"/>
      <c r="P297" s="198">
        <f t="shared" si="1"/>
        <v>0</v>
      </c>
      <c r="Q297" s="198">
        <v>2.0000000000000001E-4</v>
      </c>
      <c r="R297" s="198">
        <f t="shared" si="2"/>
        <v>4.0000000000000002E-4</v>
      </c>
      <c r="S297" s="198">
        <v>0</v>
      </c>
      <c r="T297" s="199">
        <f t="shared" si="3"/>
        <v>0</v>
      </c>
      <c r="U297" s="35"/>
      <c r="V297" s="35"/>
      <c r="W297" s="35"/>
      <c r="X297" s="35"/>
      <c r="Y297" s="35"/>
      <c r="Z297" s="35"/>
      <c r="AA297" s="35"/>
      <c r="AB297" s="35"/>
      <c r="AC297" s="35"/>
      <c r="AD297" s="35"/>
      <c r="AE297" s="35"/>
      <c r="AR297" s="200" t="s">
        <v>573</v>
      </c>
      <c r="AT297" s="200" t="s">
        <v>626</v>
      </c>
      <c r="AU297" s="200" t="s">
        <v>120</v>
      </c>
      <c r="AY297" s="18" t="s">
        <v>292</v>
      </c>
      <c r="BE297" s="201">
        <f t="shared" si="4"/>
        <v>0</v>
      </c>
      <c r="BF297" s="201">
        <f t="shared" si="5"/>
        <v>0</v>
      </c>
      <c r="BG297" s="201">
        <f t="shared" si="6"/>
        <v>0</v>
      </c>
      <c r="BH297" s="201">
        <f t="shared" si="7"/>
        <v>0</v>
      </c>
      <c r="BI297" s="201">
        <f t="shared" si="8"/>
        <v>0</v>
      </c>
      <c r="BJ297" s="18" t="s">
        <v>120</v>
      </c>
      <c r="BK297" s="201">
        <f t="shared" si="9"/>
        <v>0</v>
      </c>
      <c r="BL297" s="18" t="s">
        <v>438</v>
      </c>
      <c r="BM297" s="200" t="s">
        <v>5043</v>
      </c>
    </row>
    <row r="298" spans="1:65" s="2" customFormat="1" ht="16.5" customHeight="1">
      <c r="A298" s="35"/>
      <c r="B298" s="36"/>
      <c r="C298" s="189" t="s">
        <v>812</v>
      </c>
      <c r="D298" s="189" t="s">
        <v>294</v>
      </c>
      <c r="E298" s="190" t="s">
        <v>5044</v>
      </c>
      <c r="F298" s="191" t="s">
        <v>5045</v>
      </c>
      <c r="G298" s="192" t="s">
        <v>581</v>
      </c>
      <c r="H298" s="193">
        <v>8</v>
      </c>
      <c r="I298" s="194"/>
      <c r="J298" s="195">
        <f t="shared" si="0"/>
        <v>0</v>
      </c>
      <c r="K298" s="191" t="s">
        <v>298</v>
      </c>
      <c r="L298" s="40"/>
      <c r="M298" s="196" t="s">
        <v>1</v>
      </c>
      <c r="N298" s="197" t="s">
        <v>43</v>
      </c>
      <c r="O298" s="72"/>
      <c r="P298" s="198">
        <f t="shared" si="1"/>
        <v>0</v>
      </c>
      <c r="Q298" s="198">
        <v>2.9E-4</v>
      </c>
      <c r="R298" s="198">
        <f t="shared" si="2"/>
        <v>2.32E-3</v>
      </c>
      <c r="S298" s="198">
        <v>0</v>
      </c>
      <c r="T298" s="199">
        <f t="shared" si="3"/>
        <v>0</v>
      </c>
      <c r="U298" s="35"/>
      <c r="V298" s="35"/>
      <c r="W298" s="35"/>
      <c r="X298" s="35"/>
      <c r="Y298" s="35"/>
      <c r="Z298" s="35"/>
      <c r="AA298" s="35"/>
      <c r="AB298" s="35"/>
      <c r="AC298" s="35"/>
      <c r="AD298" s="35"/>
      <c r="AE298" s="35"/>
      <c r="AR298" s="200" t="s">
        <v>438</v>
      </c>
      <c r="AT298" s="200" t="s">
        <v>294</v>
      </c>
      <c r="AU298" s="200" t="s">
        <v>120</v>
      </c>
      <c r="AY298" s="18" t="s">
        <v>292</v>
      </c>
      <c r="BE298" s="201">
        <f t="shared" si="4"/>
        <v>0</v>
      </c>
      <c r="BF298" s="201">
        <f t="shared" si="5"/>
        <v>0</v>
      </c>
      <c r="BG298" s="201">
        <f t="shared" si="6"/>
        <v>0</v>
      </c>
      <c r="BH298" s="201">
        <f t="shared" si="7"/>
        <v>0</v>
      </c>
      <c r="BI298" s="201">
        <f t="shared" si="8"/>
        <v>0</v>
      </c>
      <c r="BJ298" s="18" t="s">
        <v>120</v>
      </c>
      <c r="BK298" s="201">
        <f t="shared" si="9"/>
        <v>0</v>
      </c>
      <c r="BL298" s="18" t="s">
        <v>438</v>
      </c>
      <c r="BM298" s="200" t="s">
        <v>5046</v>
      </c>
    </row>
    <row r="299" spans="1:65" s="2" customFormat="1" ht="16.5" customHeight="1">
      <c r="A299" s="35"/>
      <c r="B299" s="36"/>
      <c r="C299" s="189" t="s">
        <v>821</v>
      </c>
      <c r="D299" s="189" t="s">
        <v>294</v>
      </c>
      <c r="E299" s="190" t="s">
        <v>5047</v>
      </c>
      <c r="F299" s="191" t="s">
        <v>5048</v>
      </c>
      <c r="G299" s="192" t="s">
        <v>581</v>
      </c>
      <c r="H299" s="193">
        <v>8</v>
      </c>
      <c r="I299" s="194"/>
      <c r="J299" s="195">
        <f t="shared" si="0"/>
        <v>0</v>
      </c>
      <c r="K299" s="191" t="s">
        <v>298</v>
      </c>
      <c r="L299" s="40"/>
      <c r="M299" s="196" t="s">
        <v>1</v>
      </c>
      <c r="N299" s="197" t="s">
        <v>43</v>
      </c>
      <c r="O299" s="72"/>
      <c r="P299" s="198">
        <f t="shared" si="1"/>
        <v>0</v>
      </c>
      <c r="Q299" s="198">
        <v>4.0999999999999999E-4</v>
      </c>
      <c r="R299" s="198">
        <f t="shared" si="2"/>
        <v>3.2799999999999999E-3</v>
      </c>
      <c r="S299" s="198">
        <v>0</v>
      </c>
      <c r="T299" s="199">
        <f t="shared" si="3"/>
        <v>0</v>
      </c>
      <c r="U299" s="35"/>
      <c r="V299" s="35"/>
      <c r="W299" s="35"/>
      <c r="X299" s="35"/>
      <c r="Y299" s="35"/>
      <c r="Z299" s="35"/>
      <c r="AA299" s="35"/>
      <c r="AB299" s="35"/>
      <c r="AC299" s="35"/>
      <c r="AD299" s="35"/>
      <c r="AE299" s="35"/>
      <c r="AR299" s="200" t="s">
        <v>438</v>
      </c>
      <c r="AT299" s="200" t="s">
        <v>294</v>
      </c>
      <c r="AU299" s="200" t="s">
        <v>120</v>
      </c>
      <c r="AY299" s="18" t="s">
        <v>292</v>
      </c>
      <c r="BE299" s="201">
        <f t="shared" si="4"/>
        <v>0</v>
      </c>
      <c r="BF299" s="201">
        <f t="shared" si="5"/>
        <v>0</v>
      </c>
      <c r="BG299" s="201">
        <f t="shared" si="6"/>
        <v>0</v>
      </c>
      <c r="BH299" s="201">
        <f t="shared" si="7"/>
        <v>0</v>
      </c>
      <c r="BI299" s="201">
        <f t="shared" si="8"/>
        <v>0</v>
      </c>
      <c r="BJ299" s="18" t="s">
        <v>120</v>
      </c>
      <c r="BK299" s="201">
        <f t="shared" si="9"/>
        <v>0</v>
      </c>
      <c r="BL299" s="18" t="s">
        <v>438</v>
      </c>
      <c r="BM299" s="200" t="s">
        <v>5049</v>
      </c>
    </row>
    <row r="300" spans="1:65" s="2" customFormat="1" ht="21.75" customHeight="1">
      <c r="A300" s="35"/>
      <c r="B300" s="36"/>
      <c r="C300" s="189" t="s">
        <v>825</v>
      </c>
      <c r="D300" s="189" t="s">
        <v>294</v>
      </c>
      <c r="E300" s="190" t="s">
        <v>5050</v>
      </c>
      <c r="F300" s="191" t="s">
        <v>5051</v>
      </c>
      <c r="G300" s="192" t="s">
        <v>581</v>
      </c>
      <c r="H300" s="193">
        <v>14</v>
      </c>
      <c r="I300" s="194"/>
      <c r="J300" s="195">
        <f t="shared" si="0"/>
        <v>0</v>
      </c>
      <c r="K300" s="191" t="s">
        <v>298</v>
      </c>
      <c r="L300" s="40"/>
      <c r="M300" s="196" t="s">
        <v>1</v>
      </c>
      <c r="N300" s="197" t="s">
        <v>43</v>
      </c>
      <c r="O300" s="72"/>
      <c r="P300" s="198">
        <f t="shared" si="1"/>
        <v>0</v>
      </c>
      <c r="Q300" s="198">
        <v>2.0000000000000002E-5</v>
      </c>
      <c r="R300" s="198">
        <f t="shared" si="2"/>
        <v>2.8000000000000003E-4</v>
      </c>
      <c r="S300" s="198">
        <v>0</v>
      </c>
      <c r="T300" s="199">
        <f t="shared" si="3"/>
        <v>0</v>
      </c>
      <c r="U300" s="35"/>
      <c r="V300" s="35"/>
      <c r="W300" s="35"/>
      <c r="X300" s="35"/>
      <c r="Y300" s="35"/>
      <c r="Z300" s="35"/>
      <c r="AA300" s="35"/>
      <c r="AB300" s="35"/>
      <c r="AC300" s="35"/>
      <c r="AD300" s="35"/>
      <c r="AE300" s="35"/>
      <c r="AR300" s="200" t="s">
        <v>438</v>
      </c>
      <c r="AT300" s="200" t="s">
        <v>294</v>
      </c>
      <c r="AU300" s="200" t="s">
        <v>120</v>
      </c>
      <c r="AY300" s="18" t="s">
        <v>292</v>
      </c>
      <c r="BE300" s="201">
        <f t="shared" si="4"/>
        <v>0</v>
      </c>
      <c r="BF300" s="201">
        <f t="shared" si="5"/>
        <v>0</v>
      </c>
      <c r="BG300" s="201">
        <f t="shared" si="6"/>
        <v>0</v>
      </c>
      <c r="BH300" s="201">
        <f t="shared" si="7"/>
        <v>0</v>
      </c>
      <c r="BI300" s="201">
        <f t="shared" si="8"/>
        <v>0</v>
      </c>
      <c r="BJ300" s="18" t="s">
        <v>120</v>
      </c>
      <c r="BK300" s="201">
        <f t="shared" si="9"/>
        <v>0</v>
      </c>
      <c r="BL300" s="18" t="s">
        <v>438</v>
      </c>
      <c r="BM300" s="200" t="s">
        <v>5052</v>
      </c>
    </row>
    <row r="301" spans="1:65" s="2" customFormat="1" ht="24.2" customHeight="1">
      <c r="A301" s="35"/>
      <c r="B301" s="36"/>
      <c r="C301" s="246" t="s">
        <v>829</v>
      </c>
      <c r="D301" s="246" t="s">
        <v>626</v>
      </c>
      <c r="E301" s="247" t="s">
        <v>5053</v>
      </c>
      <c r="F301" s="248" t="s">
        <v>5054</v>
      </c>
      <c r="G301" s="249" t="s">
        <v>581</v>
      </c>
      <c r="H301" s="250">
        <v>14</v>
      </c>
      <c r="I301" s="251"/>
      <c r="J301" s="252">
        <f t="shared" si="0"/>
        <v>0</v>
      </c>
      <c r="K301" s="248" t="s">
        <v>298</v>
      </c>
      <c r="L301" s="253"/>
      <c r="M301" s="254" t="s">
        <v>1</v>
      </c>
      <c r="N301" s="255" t="s">
        <v>43</v>
      </c>
      <c r="O301" s="72"/>
      <c r="P301" s="198">
        <f t="shared" si="1"/>
        <v>0</v>
      </c>
      <c r="Q301" s="198">
        <v>6.8000000000000005E-4</v>
      </c>
      <c r="R301" s="198">
        <f t="shared" si="2"/>
        <v>9.5200000000000007E-3</v>
      </c>
      <c r="S301" s="198">
        <v>0</v>
      </c>
      <c r="T301" s="199">
        <f t="shared" si="3"/>
        <v>0</v>
      </c>
      <c r="U301" s="35"/>
      <c r="V301" s="35"/>
      <c r="W301" s="35"/>
      <c r="X301" s="35"/>
      <c r="Y301" s="35"/>
      <c r="Z301" s="35"/>
      <c r="AA301" s="35"/>
      <c r="AB301" s="35"/>
      <c r="AC301" s="35"/>
      <c r="AD301" s="35"/>
      <c r="AE301" s="35"/>
      <c r="AR301" s="200" t="s">
        <v>573</v>
      </c>
      <c r="AT301" s="200" t="s">
        <v>626</v>
      </c>
      <c r="AU301" s="200" t="s">
        <v>120</v>
      </c>
      <c r="AY301" s="18" t="s">
        <v>292</v>
      </c>
      <c r="BE301" s="201">
        <f t="shared" si="4"/>
        <v>0</v>
      </c>
      <c r="BF301" s="201">
        <f t="shared" si="5"/>
        <v>0</v>
      </c>
      <c r="BG301" s="201">
        <f t="shared" si="6"/>
        <v>0</v>
      </c>
      <c r="BH301" s="201">
        <f t="shared" si="7"/>
        <v>0</v>
      </c>
      <c r="BI301" s="201">
        <f t="shared" si="8"/>
        <v>0</v>
      </c>
      <c r="BJ301" s="18" t="s">
        <v>120</v>
      </c>
      <c r="BK301" s="201">
        <f t="shared" si="9"/>
        <v>0</v>
      </c>
      <c r="BL301" s="18" t="s">
        <v>438</v>
      </c>
      <c r="BM301" s="200" t="s">
        <v>5055</v>
      </c>
    </row>
    <row r="302" spans="1:65" s="2" customFormat="1" ht="21.75" customHeight="1">
      <c r="A302" s="35"/>
      <c r="B302" s="36"/>
      <c r="C302" s="189" t="s">
        <v>833</v>
      </c>
      <c r="D302" s="189" t="s">
        <v>294</v>
      </c>
      <c r="E302" s="190" t="s">
        <v>5056</v>
      </c>
      <c r="F302" s="191" t="s">
        <v>5057</v>
      </c>
      <c r="G302" s="192" t="s">
        <v>581</v>
      </c>
      <c r="H302" s="193">
        <v>2</v>
      </c>
      <c r="I302" s="194"/>
      <c r="J302" s="195">
        <f t="shared" si="0"/>
        <v>0</v>
      </c>
      <c r="K302" s="191" t="s">
        <v>298</v>
      </c>
      <c r="L302" s="40"/>
      <c r="M302" s="196" t="s">
        <v>1</v>
      </c>
      <c r="N302" s="197" t="s">
        <v>43</v>
      </c>
      <c r="O302" s="72"/>
      <c r="P302" s="198">
        <f t="shared" si="1"/>
        <v>0</v>
      </c>
      <c r="Q302" s="198">
        <v>2.0000000000000002E-5</v>
      </c>
      <c r="R302" s="198">
        <f t="shared" si="2"/>
        <v>4.0000000000000003E-5</v>
      </c>
      <c r="S302" s="198">
        <v>0</v>
      </c>
      <c r="T302" s="199">
        <f t="shared" si="3"/>
        <v>0</v>
      </c>
      <c r="U302" s="35"/>
      <c r="V302" s="35"/>
      <c r="W302" s="35"/>
      <c r="X302" s="35"/>
      <c r="Y302" s="35"/>
      <c r="Z302" s="35"/>
      <c r="AA302" s="35"/>
      <c r="AB302" s="35"/>
      <c r="AC302" s="35"/>
      <c r="AD302" s="35"/>
      <c r="AE302" s="35"/>
      <c r="AR302" s="200" t="s">
        <v>438</v>
      </c>
      <c r="AT302" s="200" t="s">
        <v>294</v>
      </c>
      <c r="AU302" s="200" t="s">
        <v>120</v>
      </c>
      <c r="AY302" s="18" t="s">
        <v>292</v>
      </c>
      <c r="BE302" s="201">
        <f t="shared" si="4"/>
        <v>0</v>
      </c>
      <c r="BF302" s="201">
        <f t="shared" si="5"/>
        <v>0</v>
      </c>
      <c r="BG302" s="201">
        <f t="shared" si="6"/>
        <v>0</v>
      </c>
      <c r="BH302" s="201">
        <f t="shared" si="7"/>
        <v>0</v>
      </c>
      <c r="BI302" s="201">
        <f t="shared" si="8"/>
        <v>0</v>
      </c>
      <c r="BJ302" s="18" t="s">
        <v>120</v>
      </c>
      <c r="BK302" s="201">
        <f t="shared" si="9"/>
        <v>0</v>
      </c>
      <c r="BL302" s="18" t="s">
        <v>438</v>
      </c>
      <c r="BM302" s="200" t="s">
        <v>5058</v>
      </c>
    </row>
    <row r="303" spans="1:65" s="2" customFormat="1" ht="16.5" customHeight="1">
      <c r="A303" s="35"/>
      <c r="B303" s="36"/>
      <c r="C303" s="246" t="s">
        <v>839</v>
      </c>
      <c r="D303" s="246" t="s">
        <v>626</v>
      </c>
      <c r="E303" s="247" t="s">
        <v>5059</v>
      </c>
      <c r="F303" s="248" t="s">
        <v>5060</v>
      </c>
      <c r="G303" s="249" t="s">
        <v>581</v>
      </c>
      <c r="H303" s="250">
        <v>2</v>
      </c>
      <c r="I303" s="251"/>
      <c r="J303" s="252">
        <f t="shared" si="0"/>
        <v>0</v>
      </c>
      <c r="K303" s="248" t="s">
        <v>298</v>
      </c>
      <c r="L303" s="253"/>
      <c r="M303" s="254" t="s">
        <v>1</v>
      </c>
      <c r="N303" s="255" t="s">
        <v>43</v>
      </c>
      <c r="O303" s="72"/>
      <c r="P303" s="198">
        <f t="shared" si="1"/>
        <v>0</v>
      </c>
      <c r="Q303" s="198">
        <v>3.2000000000000002E-3</v>
      </c>
      <c r="R303" s="198">
        <f t="shared" si="2"/>
        <v>6.4000000000000003E-3</v>
      </c>
      <c r="S303" s="198">
        <v>0</v>
      </c>
      <c r="T303" s="199">
        <f t="shared" si="3"/>
        <v>0</v>
      </c>
      <c r="U303" s="35"/>
      <c r="V303" s="35"/>
      <c r="W303" s="35"/>
      <c r="X303" s="35"/>
      <c r="Y303" s="35"/>
      <c r="Z303" s="35"/>
      <c r="AA303" s="35"/>
      <c r="AB303" s="35"/>
      <c r="AC303" s="35"/>
      <c r="AD303" s="35"/>
      <c r="AE303" s="35"/>
      <c r="AR303" s="200" t="s">
        <v>573</v>
      </c>
      <c r="AT303" s="200" t="s">
        <v>626</v>
      </c>
      <c r="AU303" s="200" t="s">
        <v>120</v>
      </c>
      <c r="AY303" s="18" t="s">
        <v>292</v>
      </c>
      <c r="BE303" s="201">
        <f t="shared" si="4"/>
        <v>0</v>
      </c>
      <c r="BF303" s="201">
        <f t="shared" si="5"/>
        <v>0</v>
      </c>
      <c r="BG303" s="201">
        <f t="shared" si="6"/>
        <v>0</v>
      </c>
      <c r="BH303" s="201">
        <f t="shared" si="7"/>
        <v>0</v>
      </c>
      <c r="BI303" s="201">
        <f t="shared" si="8"/>
        <v>0</v>
      </c>
      <c r="BJ303" s="18" t="s">
        <v>120</v>
      </c>
      <c r="BK303" s="201">
        <f t="shared" si="9"/>
        <v>0</v>
      </c>
      <c r="BL303" s="18" t="s">
        <v>438</v>
      </c>
      <c r="BM303" s="200" t="s">
        <v>5061</v>
      </c>
    </row>
    <row r="304" spans="1:65" s="2" customFormat="1" ht="21.75" customHeight="1">
      <c r="A304" s="35"/>
      <c r="B304" s="36"/>
      <c r="C304" s="189" t="s">
        <v>845</v>
      </c>
      <c r="D304" s="189" t="s">
        <v>294</v>
      </c>
      <c r="E304" s="190" t="s">
        <v>5062</v>
      </c>
      <c r="F304" s="191" t="s">
        <v>5063</v>
      </c>
      <c r="G304" s="192" t="s">
        <v>581</v>
      </c>
      <c r="H304" s="193">
        <v>1</v>
      </c>
      <c r="I304" s="194"/>
      <c r="J304" s="195">
        <f t="shared" si="0"/>
        <v>0</v>
      </c>
      <c r="K304" s="191" t="s">
        <v>298</v>
      </c>
      <c r="L304" s="40"/>
      <c r="M304" s="196" t="s">
        <v>1</v>
      </c>
      <c r="N304" s="197" t="s">
        <v>43</v>
      </c>
      <c r="O304" s="72"/>
      <c r="P304" s="198">
        <f t="shared" si="1"/>
        <v>0</v>
      </c>
      <c r="Q304" s="198">
        <v>2.0000000000000002E-5</v>
      </c>
      <c r="R304" s="198">
        <f t="shared" si="2"/>
        <v>2.0000000000000002E-5</v>
      </c>
      <c r="S304" s="198">
        <v>0</v>
      </c>
      <c r="T304" s="199">
        <f t="shared" si="3"/>
        <v>0</v>
      </c>
      <c r="U304" s="35"/>
      <c r="V304" s="35"/>
      <c r="W304" s="35"/>
      <c r="X304" s="35"/>
      <c r="Y304" s="35"/>
      <c r="Z304" s="35"/>
      <c r="AA304" s="35"/>
      <c r="AB304" s="35"/>
      <c r="AC304" s="35"/>
      <c r="AD304" s="35"/>
      <c r="AE304" s="35"/>
      <c r="AR304" s="200" t="s">
        <v>438</v>
      </c>
      <c r="AT304" s="200" t="s">
        <v>294</v>
      </c>
      <c r="AU304" s="200" t="s">
        <v>120</v>
      </c>
      <c r="AY304" s="18" t="s">
        <v>292</v>
      </c>
      <c r="BE304" s="201">
        <f t="shared" si="4"/>
        <v>0</v>
      </c>
      <c r="BF304" s="201">
        <f t="shared" si="5"/>
        <v>0</v>
      </c>
      <c r="BG304" s="201">
        <f t="shared" si="6"/>
        <v>0</v>
      </c>
      <c r="BH304" s="201">
        <f t="shared" si="7"/>
        <v>0</v>
      </c>
      <c r="BI304" s="201">
        <f t="shared" si="8"/>
        <v>0</v>
      </c>
      <c r="BJ304" s="18" t="s">
        <v>120</v>
      </c>
      <c r="BK304" s="201">
        <f t="shared" si="9"/>
        <v>0</v>
      </c>
      <c r="BL304" s="18" t="s">
        <v>438</v>
      </c>
      <c r="BM304" s="200" t="s">
        <v>5064</v>
      </c>
    </row>
    <row r="305" spans="1:65" s="2" customFormat="1" ht="21.75" customHeight="1">
      <c r="A305" s="35"/>
      <c r="B305" s="36"/>
      <c r="C305" s="246" t="s">
        <v>852</v>
      </c>
      <c r="D305" s="246" t="s">
        <v>626</v>
      </c>
      <c r="E305" s="247" t="s">
        <v>5065</v>
      </c>
      <c r="F305" s="248" t="s">
        <v>5066</v>
      </c>
      <c r="G305" s="249" t="s">
        <v>581</v>
      </c>
      <c r="H305" s="250">
        <v>1</v>
      </c>
      <c r="I305" s="251"/>
      <c r="J305" s="252">
        <f t="shared" si="0"/>
        <v>0</v>
      </c>
      <c r="K305" s="248" t="s">
        <v>298</v>
      </c>
      <c r="L305" s="253"/>
      <c r="M305" s="254" t="s">
        <v>1</v>
      </c>
      <c r="N305" s="255" t="s">
        <v>43</v>
      </c>
      <c r="O305" s="72"/>
      <c r="P305" s="198">
        <f t="shared" si="1"/>
        <v>0</v>
      </c>
      <c r="Q305" s="198">
        <v>1.66E-3</v>
      </c>
      <c r="R305" s="198">
        <f t="shared" si="2"/>
        <v>1.66E-3</v>
      </c>
      <c r="S305" s="198">
        <v>0</v>
      </c>
      <c r="T305" s="199">
        <f t="shared" si="3"/>
        <v>0</v>
      </c>
      <c r="U305" s="35"/>
      <c r="V305" s="35"/>
      <c r="W305" s="35"/>
      <c r="X305" s="35"/>
      <c r="Y305" s="35"/>
      <c r="Z305" s="35"/>
      <c r="AA305" s="35"/>
      <c r="AB305" s="35"/>
      <c r="AC305" s="35"/>
      <c r="AD305" s="35"/>
      <c r="AE305" s="35"/>
      <c r="AR305" s="200" t="s">
        <v>573</v>
      </c>
      <c r="AT305" s="200" t="s">
        <v>626</v>
      </c>
      <c r="AU305" s="200" t="s">
        <v>120</v>
      </c>
      <c r="AY305" s="18" t="s">
        <v>292</v>
      </c>
      <c r="BE305" s="201">
        <f t="shared" si="4"/>
        <v>0</v>
      </c>
      <c r="BF305" s="201">
        <f t="shared" si="5"/>
        <v>0</v>
      </c>
      <c r="BG305" s="201">
        <f t="shared" si="6"/>
        <v>0</v>
      </c>
      <c r="BH305" s="201">
        <f t="shared" si="7"/>
        <v>0</v>
      </c>
      <c r="BI305" s="201">
        <f t="shared" si="8"/>
        <v>0</v>
      </c>
      <c r="BJ305" s="18" t="s">
        <v>120</v>
      </c>
      <c r="BK305" s="201">
        <f t="shared" si="9"/>
        <v>0</v>
      </c>
      <c r="BL305" s="18" t="s">
        <v>438</v>
      </c>
      <c r="BM305" s="200" t="s">
        <v>5067</v>
      </c>
    </row>
    <row r="306" spans="1:65" s="2" customFormat="1" ht="21.75" customHeight="1">
      <c r="A306" s="35"/>
      <c r="B306" s="36"/>
      <c r="C306" s="189" t="s">
        <v>862</v>
      </c>
      <c r="D306" s="189" t="s">
        <v>294</v>
      </c>
      <c r="E306" s="190" t="s">
        <v>5068</v>
      </c>
      <c r="F306" s="191" t="s">
        <v>5069</v>
      </c>
      <c r="G306" s="192" t="s">
        <v>581</v>
      </c>
      <c r="H306" s="193">
        <v>1</v>
      </c>
      <c r="I306" s="194"/>
      <c r="J306" s="195">
        <f t="shared" si="0"/>
        <v>0</v>
      </c>
      <c r="K306" s="191" t="s">
        <v>298</v>
      </c>
      <c r="L306" s="40"/>
      <c r="M306" s="196" t="s">
        <v>1</v>
      </c>
      <c r="N306" s="197" t="s">
        <v>43</v>
      </c>
      <c r="O306" s="72"/>
      <c r="P306" s="198">
        <f t="shared" si="1"/>
        <v>0</v>
      </c>
      <c r="Q306" s="198">
        <v>2.0000000000000002E-5</v>
      </c>
      <c r="R306" s="198">
        <f t="shared" si="2"/>
        <v>2.0000000000000002E-5</v>
      </c>
      <c r="S306" s="198">
        <v>0</v>
      </c>
      <c r="T306" s="199">
        <f t="shared" si="3"/>
        <v>0</v>
      </c>
      <c r="U306" s="35"/>
      <c r="V306" s="35"/>
      <c r="W306" s="35"/>
      <c r="X306" s="35"/>
      <c r="Y306" s="35"/>
      <c r="Z306" s="35"/>
      <c r="AA306" s="35"/>
      <c r="AB306" s="35"/>
      <c r="AC306" s="35"/>
      <c r="AD306" s="35"/>
      <c r="AE306" s="35"/>
      <c r="AR306" s="200" t="s">
        <v>438</v>
      </c>
      <c r="AT306" s="200" t="s">
        <v>294</v>
      </c>
      <c r="AU306" s="200" t="s">
        <v>120</v>
      </c>
      <c r="AY306" s="18" t="s">
        <v>292</v>
      </c>
      <c r="BE306" s="201">
        <f t="shared" si="4"/>
        <v>0</v>
      </c>
      <c r="BF306" s="201">
        <f t="shared" si="5"/>
        <v>0</v>
      </c>
      <c r="BG306" s="201">
        <f t="shared" si="6"/>
        <v>0</v>
      </c>
      <c r="BH306" s="201">
        <f t="shared" si="7"/>
        <v>0</v>
      </c>
      <c r="BI306" s="201">
        <f t="shared" si="8"/>
        <v>0</v>
      </c>
      <c r="BJ306" s="18" t="s">
        <v>120</v>
      </c>
      <c r="BK306" s="201">
        <f t="shared" si="9"/>
        <v>0</v>
      </c>
      <c r="BL306" s="18" t="s">
        <v>438</v>
      </c>
      <c r="BM306" s="200" t="s">
        <v>5070</v>
      </c>
    </row>
    <row r="307" spans="1:65" s="2" customFormat="1" ht="24.2" customHeight="1">
      <c r="A307" s="35"/>
      <c r="B307" s="36"/>
      <c r="C307" s="246" t="s">
        <v>866</v>
      </c>
      <c r="D307" s="246" t="s">
        <v>626</v>
      </c>
      <c r="E307" s="247" t="s">
        <v>5071</v>
      </c>
      <c r="F307" s="248" t="s">
        <v>5072</v>
      </c>
      <c r="G307" s="249" t="s">
        <v>581</v>
      </c>
      <c r="H307" s="250">
        <v>1</v>
      </c>
      <c r="I307" s="251"/>
      <c r="J307" s="252">
        <f t="shared" si="0"/>
        <v>0</v>
      </c>
      <c r="K307" s="248" t="s">
        <v>298</v>
      </c>
      <c r="L307" s="253"/>
      <c r="M307" s="254" t="s">
        <v>1</v>
      </c>
      <c r="N307" s="255" t="s">
        <v>43</v>
      </c>
      <c r="O307" s="72"/>
      <c r="P307" s="198">
        <f t="shared" si="1"/>
        <v>0</v>
      </c>
      <c r="Q307" s="198">
        <v>3.13E-3</v>
      </c>
      <c r="R307" s="198">
        <f t="shared" si="2"/>
        <v>3.13E-3</v>
      </c>
      <c r="S307" s="198">
        <v>0</v>
      </c>
      <c r="T307" s="199">
        <f t="shared" si="3"/>
        <v>0</v>
      </c>
      <c r="U307" s="35"/>
      <c r="V307" s="35"/>
      <c r="W307" s="35"/>
      <c r="X307" s="35"/>
      <c r="Y307" s="35"/>
      <c r="Z307" s="35"/>
      <c r="AA307" s="35"/>
      <c r="AB307" s="35"/>
      <c r="AC307" s="35"/>
      <c r="AD307" s="35"/>
      <c r="AE307" s="35"/>
      <c r="AR307" s="200" t="s">
        <v>573</v>
      </c>
      <c r="AT307" s="200" t="s">
        <v>626</v>
      </c>
      <c r="AU307" s="200" t="s">
        <v>120</v>
      </c>
      <c r="AY307" s="18" t="s">
        <v>292</v>
      </c>
      <c r="BE307" s="201">
        <f t="shared" si="4"/>
        <v>0</v>
      </c>
      <c r="BF307" s="201">
        <f t="shared" si="5"/>
        <v>0</v>
      </c>
      <c r="BG307" s="201">
        <f t="shared" si="6"/>
        <v>0</v>
      </c>
      <c r="BH307" s="201">
        <f t="shared" si="7"/>
        <v>0</v>
      </c>
      <c r="BI307" s="201">
        <f t="shared" si="8"/>
        <v>0</v>
      </c>
      <c r="BJ307" s="18" t="s">
        <v>120</v>
      </c>
      <c r="BK307" s="201">
        <f t="shared" si="9"/>
        <v>0</v>
      </c>
      <c r="BL307" s="18" t="s">
        <v>438</v>
      </c>
      <c r="BM307" s="200" t="s">
        <v>5073</v>
      </c>
    </row>
    <row r="308" spans="1:65" s="2" customFormat="1" ht="24.2" customHeight="1">
      <c r="A308" s="35"/>
      <c r="B308" s="36"/>
      <c r="C308" s="189" t="s">
        <v>872</v>
      </c>
      <c r="D308" s="189" t="s">
        <v>294</v>
      </c>
      <c r="E308" s="190" t="s">
        <v>5074</v>
      </c>
      <c r="F308" s="191" t="s">
        <v>5075</v>
      </c>
      <c r="G308" s="192" t="s">
        <v>407</v>
      </c>
      <c r="H308" s="193">
        <v>4</v>
      </c>
      <c r="I308" s="194"/>
      <c r="J308" s="195">
        <f t="shared" si="0"/>
        <v>0</v>
      </c>
      <c r="K308" s="191" t="s">
        <v>298</v>
      </c>
      <c r="L308" s="40"/>
      <c r="M308" s="196" t="s">
        <v>1</v>
      </c>
      <c r="N308" s="197" t="s">
        <v>43</v>
      </c>
      <c r="O308" s="72"/>
      <c r="P308" s="198">
        <f t="shared" si="1"/>
        <v>0</v>
      </c>
      <c r="Q308" s="198">
        <v>1.9000000000000001E-4</v>
      </c>
      <c r="R308" s="198">
        <f t="shared" si="2"/>
        <v>7.6000000000000004E-4</v>
      </c>
      <c r="S308" s="198">
        <v>0</v>
      </c>
      <c r="T308" s="199">
        <f t="shared" si="3"/>
        <v>0</v>
      </c>
      <c r="U308" s="35"/>
      <c r="V308" s="35"/>
      <c r="W308" s="35"/>
      <c r="X308" s="35"/>
      <c r="Y308" s="35"/>
      <c r="Z308" s="35"/>
      <c r="AA308" s="35"/>
      <c r="AB308" s="35"/>
      <c r="AC308" s="35"/>
      <c r="AD308" s="35"/>
      <c r="AE308" s="35"/>
      <c r="AR308" s="200" t="s">
        <v>438</v>
      </c>
      <c r="AT308" s="200" t="s">
        <v>294</v>
      </c>
      <c r="AU308" s="200" t="s">
        <v>120</v>
      </c>
      <c r="AY308" s="18" t="s">
        <v>292</v>
      </c>
      <c r="BE308" s="201">
        <f t="shared" si="4"/>
        <v>0</v>
      </c>
      <c r="BF308" s="201">
        <f t="shared" si="5"/>
        <v>0</v>
      </c>
      <c r="BG308" s="201">
        <f t="shared" si="6"/>
        <v>0</v>
      </c>
      <c r="BH308" s="201">
        <f t="shared" si="7"/>
        <v>0</v>
      </c>
      <c r="BI308" s="201">
        <f t="shared" si="8"/>
        <v>0</v>
      </c>
      <c r="BJ308" s="18" t="s">
        <v>120</v>
      </c>
      <c r="BK308" s="201">
        <f t="shared" si="9"/>
        <v>0</v>
      </c>
      <c r="BL308" s="18" t="s">
        <v>438</v>
      </c>
      <c r="BM308" s="200" t="s">
        <v>5076</v>
      </c>
    </row>
    <row r="309" spans="1:65" s="2" customFormat="1" ht="21.75" customHeight="1">
      <c r="A309" s="35"/>
      <c r="B309" s="36"/>
      <c r="C309" s="189" t="s">
        <v>876</v>
      </c>
      <c r="D309" s="189" t="s">
        <v>294</v>
      </c>
      <c r="E309" s="190" t="s">
        <v>5077</v>
      </c>
      <c r="F309" s="191" t="s">
        <v>5078</v>
      </c>
      <c r="G309" s="192" t="s">
        <v>407</v>
      </c>
      <c r="H309" s="193">
        <v>2216</v>
      </c>
      <c r="I309" s="194"/>
      <c r="J309" s="195">
        <f t="shared" si="0"/>
        <v>0</v>
      </c>
      <c r="K309" s="191" t="s">
        <v>298</v>
      </c>
      <c r="L309" s="40"/>
      <c r="M309" s="196" t="s">
        <v>1</v>
      </c>
      <c r="N309" s="197" t="s">
        <v>43</v>
      </c>
      <c r="O309" s="72"/>
      <c r="P309" s="198">
        <f t="shared" si="1"/>
        <v>0</v>
      </c>
      <c r="Q309" s="198">
        <v>1.0000000000000001E-5</v>
      </c>
      <c r="R309" s="198">
        <f t="shared" si="2"/>
        <v>2.2160000000000003E-2</v>
      </c>
      <c r="S309" s="198">
        <v>0</v>
      </c>
      <c r="T309" s="199">
        <f t="shared" si="3"/>
        <v>0</v>
      </c>
      <c r="U309" s="35"/>
      <c r="V309" s="35"/>
      <c r="W309" s="35"/>
      <c r="X309" s="35"/>
      <c r="Y309" s="35"/>
      <c r="Z309" s="35"/>
      <c r="AA309" s="35"/>
      <c r="AB309" s="35"/>
      <c r="AC309" s="35"/>
      <c r="AD309" s="35"/>
      <c r="AE309" s="35"/>
      <c r="AR309" s="200" t="s">
        <v>438</v>
      </c>
      <c r="AT309" s="200" t="s">
        <v>294</v>
      </c>
      <c r="AU309" s="200" t="s">
        <v>120</v>
      </c>
      <c r="AY309" s="18" t="s">
        <v>292</v>
      </c>
      <c r="BE309" s="201">
        <f t="shared" si="4"/>
        <v>0</v>
      </c>
      <c r="BF309" s="201">
        <f t="shared" si="5"/>
        <v>0</v>
      </c>
      <c r="BG309" s="201">
        <f t="shared" si="6"/>
        <v>0</v>
      </c>
      <c r="BH309" s="201">
        <f t="shared" si="7"/>
        <v>0</v>
      </c>
      <c r="BI309" s="201">
        <f t="shared" si="8"/>
        <v>0</v>
      </c>
      <c r="BJ309" s="18" t="s">
        <v>120</v>
      </c>
      <c r="BK309" s="201">
        <f t="shared" si="9"/>
        <v>0</v>
      </c>
      <c r="BL309" s="18" t="s">
        <v>438</v>
      </c>
      <c r="BM309" s="200" t="s">
        <v>5079</v>
      </c>
    </row>
    <row r="310" spans="1:65" s="2" customFormat="1" ht="24.2" customHeight="1">
      <c r="A310" s="35"/>
      <c r="B310" s="36"/>
      <c r="C310" s="189" t="s">
        <v>895</v>
      </c>
      <c r="D310" s="189" t="s">
        <v>294</v>
      </c>
      <c r="E310" s="190" t="s">
        <v>5080</v>
      </c>
      <c r="F310" s="191" t="s">
        <v>5081</v>
      </c>
      <c r="G310" s="192" t="s">
        <v>365</v>
      </c>
      <c r="H310" s="193">
        <v>3.5870000000000002</v>
      </c>
      <c r="I310" s="194"/>
      <c r="J310" s="195">
        <f t="shared" si="0"/>
        <v>0</v>
      </c>
      <c r="K310" s="191" t="s">
        <v>298</v>
      </c>
      <c r="L310" s="40"/>
      <c r="M310" s="196" t="s">
        <v>1</v>
      </c>
      <c r="N310" s="197" t="s">
        <v>43</v>
      </c>
      <c r="O310" s="72"/>
      <c r="P310" s="198">
        <f t="shared" si="1"/>
        <v>0</v>
      </c>
      <c r="Q310" s="198">
        <v>0</v>
      </c>
      <c r="R310" s="198">
        <f t="shared" si="2"/>
        <v>0</v>
      </c>
      <c r="S310" s="198">
        <v>0</v>
      </c>
      <c r="T310" s="199">
        <f t="shared" si="3"/>
        <v>0</v>
      </c>
      <c r="U310" s="35"/>
      <c r="V310" s="35"/>
      <c r="W310" s="35"/>
      <c r="X310" s="35"/>
      <c r="Y310" s="35"/>
      <c r="Z310" s="35"/>
      <c r="AA310" s="35"/>
      <c r="AB310" s="35"/>
      <c r="AC310" s="35"/>
      <c r="AD310" s="35"/>
      <c r="AE310" s="35"/>
      <c r="AR310" s="200" t="s">
        <v>438</v>
      </c>
      <c r="AT310" s="200" t="s">
        <v>294</v>
      </c>
      <c r="AU310" s="200" t="s">
        <v>120</v>
      </c>
      <c r="AY310" s="18" t="s">
        <v>292</v>
      </c>
      <c r="BE310" s="201">
        <f t="shared" si="4"/>
        <v>0</v>
      </c>
      <c r="BF310" s="201">
        <f t="shared" si="5"/>
        <v>0</v>
      </c>
      <c r="BG310" s="201">
        <f t="shared" si="6"/>
        <v>0</v>
      </c>
      <c r="BH310" s="201">
        <f t="shared" si="7"/>
        <v>0</v>
      </c>
      <c r="BI310" s="201">
        <f t="shared" si="8"/>
        <v>0</v>
      </c>
      <c r="BJ310" s="18" t="s">
        <v>120</v>
      </c>
      <c r="BK310" s="201">
        <f t="shared" si="9"/>
        <v>0</v>
      </c>
      <c r="BL310" s="18" t="s">
        <v>438</v>
      </c>
      <c r="BM310" s="200" t="s">
        <v>5082</v>
      </c>
    </row>
    <row r="311" spans="1:65" s="12" customFormat="1" ht="22.9" customHeight="1">
      <c r="B311" s="173"/>
      <c r="C311" s="174"/>
      <c r="D311" s="175" t="s">
        <v>76</v>
      </c>
      <c r="E311" s="187" t="s">
        <v>5083</v>
      </c>
      <c r="F311" s="187" t="s">
        <v>5084</v>
      </c>
      <c r="G311" s="174"/>
      <c r="H311" s="174"/>
      <c r="I311" s="177"/>
      <c r="J311" s="188">
        <f>BK311</f>
        <v>0</v>
      </c>
      <c r="K311" s="174"/>
      <c r="L311" s="179"/>
      <c r="M311" s="180"/>
      <c r="N311" s="181"/>
      <c r="O311" s="181"/>
      <c r="P311" s="182">
        <f>SUM(P312:P313)</f>
        <v>0</v>
      </c>
      <c r="Q311" s="181"/>
      <c r="R311" s="182">
        <f>SUM(R312:R313)</f>
        <v>5.5300000000000002E-3</v>
      </c>
      <c r="S311" s="181"/>
      <c r="T311" s="183">
        <f>SUM(T312:T313)</f>
        <v>0</v>
      </c>
      <c r="AR311" s="184" t="s">
        <v>120</v>
      </c>
      <c r="AT311" s="185" t="s">
        <v>76</v>
      </c>
      <c r="AU311" s="185" t="s">
        <v>85</v>
      </c>
      <c r="AY311" s="184" t="s">
        <v>292</v>
      </c>
      <c r="BK311" s="186">
        <f>SUM(BK312:BK313)</f>
        <v>0</v>
      </c>
    </row>
    <row r="312" spans="1:65" s="2" customFormat="1" ht="24.2" customHeight="1">
      <c r="A312" s="35"/>
      <c r="B312" s="36"/>
      <c r="C312" s="189" t="s">
        <v>907</v>
      </c>
      <c r="D312" s="189" t="s">
        <v>294</v>
      </c>
      <c r="E312" s="190" t="s">
        <v>5085</v>
      </c>
      <c r="F312" s="191" t="s">
        <v>5086</v>
      </c>
      <c r="G312" s="192" t="s">
        <v>1911</v>
      </c>
      <c r="H312" s="193">
        <v>1</v>
      </c>
      <c r="I312" s="194"/>
      <c r="J312" s="195">
        <f>ROUND(I312*H312,2)</f>
        <v>0</v>
      </c>
      <c r="K312" s="191" t="s">
        <v>298</v>
      </c>
      <c r="L312" s="40"/>
      <c r="M312" s="196" t="s">
        <v>1</v>
      </c>
      <c r="N312" s="197" t="s">
        <v>43</v>
      </c>
      <c r="O312" s="72"/>
      <c r="P312" s="198">
        <f>O312*H312</f>
        <v>0</v>
      </c>
      <c r="Q312" s="198">
        <v>5.5300000000000002E-3</v>
      </c>
      <c r="R312" s="198">
        <f>Q312*H312</f>
        <v>5.5300000000000002E-3</v>
      </c>
      <c r="S312" s="198">
        <v>0</v>
      </c>
      <c r="T312" s="199">
        <f>S312*H312</f>
        <v>0</v>
      </c>
      <c r="U312" s="35"/>
      <c r="V312" s="35"/>
      <c r="W312" s="35"/>
      <c r="X312" s="35"/>
      <c r="Y312" s="35"/>
      <c r="Z312" s="35"/>
      <c r="AA312" s="35"/>
      <c r="AB312" s="35"/>
      <c r="AC312" s="35"/>
      <c r="AD312" s="35"/>
      <c r="AE312" s="35"/>
      <c r="AR312" s="200" t="s">
        <v>438</v>
      </c>
      <c r="AT312" s="200" t="s">
        <v>294</v>
      </c>
      <c r="AU312" s="200" t="s">
        <v>120</v>
      </c>
      <c r="AY312" s="18" t="s">
        <v>292</v>
      </c>
      <c r="BE312" s="201">
        <f>IF(N312="základní",J312,0)</f>
        <v>0</v>
      </c>
      <c r="BF312" s="201">
        <f>IF(N312="snížená",J312,0)</f>
        <v>0</v>
      </c>
      <c r="BG312" s="201">
        <f>IF(N312="zákl. přenesená",J312,0)</f>
        <v>0</v>
      </c>
      <c r="BH312" s="201">
        <f>IF(N312="sníž. přenesená",J312,0)</f>
        <v>0</v>
      </c>
      <c r="BI312" s="201">
        <f>IF(N312="nulová",J312,0)</f>
        <v>0</v>
      </c>
      <c r="BJ312" s="18" t="s">
        <v>120</v>
      </c>
      <c r="BK312" s="201">
        <f>ROUND(I312*H312,2)</f>
        <v>0</v>
      </c>
      <c r="BL312" s="18" t="s">
        <v>438</v>
      </c>
      <c r="BM312" s="200" t="s">
        <v>5087</v>
      </c>
    </row>
    <row r="313" spans="1:65" s="2" customFormat="1" ht="24.2" customHeight="1">
      <c r="A313" s="35"/>
      <c r="B313" s="36"/>
      <c r="C313" s="189" t="s">
        <v>911</v>
      </c>
      <c r="D313" s="189" t="s">
        <v>294</v>
      </c>
      <c r="E313" s="190" t="s">
        <v>5088</v>
      </c>
      <c r="F313" s="191" t="s">
        <v>5089</v>
      </c>
      <c r="G313" s="192" t="s">
        <v>365</v>
      </c>
      <c r="H313" s="193">
        <v>6.0000000000000001E-3</v>
      </c>
      <c r="I313" s="194"/>
      <c r="J313" s="195">
        <f>ROUND(I313*H313,2)</f>
        <v>0</v>
      </c>
      <c r="K313" s="191" t="s">
        <v>298</v>
      </c>
      <c r="L313" s="40"/>
      <c r="M313" s="196" t="s">
        <v>1</v>
      </c>
      <c r="N313" s="197" t="s">
        <v>43</v>
      </c>
      <c r="O313" s="72"/>
      <c r="P313" s="198">
        <f>O313*H313</f>
        <v>0</v>
      </c>
      <c r="Q313" s="198">
        <v>0</v>
      </c>
      <c r="R313" s="198">
        <f>Q313*H313</f>
        <v>0</v>
      </c>
      <c r="S313" s="198">
        <v>0</v>
      </c>
      <c r="T313" s="199">
        <f>S313*H313</f>
        <v>0</v>
      </c>
      <c r="U313" s="35"/>
      <c r="V313" s="35"/>
      <c r="W313" s="35"/>
      <c r="X313" s="35"/>
      <c r="Y313" s="35"/>
      <c r="Z313" s="35"/>
      <c r="AA313" s="35"/>
      <c r="AB313" s="35"/>
      <c r="AC313" s="35"/>
      <c r="AD313" s="35"/>
      <c r="AE313" s="35"/>
      <c r="AR313" s="200" t="s">
        <v>438</v>
      </c>
      <c r="AT313" s="200" t="s">
        <v>294</v>
      </c>
      <c r="AU313" s="200" t="s">
        <v>120</v>
      </c>
      <c r="AY313" s="18" t="s">
        <v>292</v>
      </c>
      <c r="BE313" s="201">
        <f>IF(N313="základní",J313,0)</f>
        <v>0</v>
      </c>
      <c r="BF313" s="201">
        <f>IF(N313="snížená",J313,0)</f>
        <v>0</v>
      </c>
      <c r="BG313" s="201">
        <f>IF(N313="zákl. přenesená",J313,0)</f>
        <v>0</v>
      </c>
      <c r="BH313" s="201">
        <f>IF(N313="sníž. přenesená",J313,0)</f>
        <v>0</v>
      </c>
      <c r="BI313" s="201">
        <f>IF(N313="nulová",J313,0)</f>
        <v>0</v>
      </c>
      <c r="BJ313" s="18" t="s">
        <v>120</v>
      </c>
      <c r="BK313" s="201">
        <f>ROUND(I313*H313,2)</f>
        <v>0</v>
      </c>
      <c r="BL313" s="18" t="s">
        <v>438</v>
      </c>
      <c r="BM313" s="200" t="s">
        <v>5090</v>
      </c>
    </row>
    <row r="314" spans="1:65" s="12" customFormat="1" ht="22.9" customHeight="1">
      <c r="B314" s="173"/>
      <c r="C314" s="174"/>
      <c r="D314" s="175" t="s">
        <v>76</v>
      </c>
      <c r="E314" s="187" t="s">
        <v>5091</v>
      </c>
      <c r="F314" s="187" t="s">
        <v>5092</v>
      </c>
      <c r="G314" s="174"/>
      <c r="H314" s="174"/>
      <c r="I314" s="177"/>
      <c r="J314" s="188">
        <f>BK314</f>
        <v>0</v>
      </c>
      <c r="K314" s="174"/>
      <c r="L314" s="179"/>
      <c r="M314" s="180"/>
      <c r="N314" s="181"/>
      <c r="O314" s="181"/>
      <c r="P314" s="182">
        <f>SUM(P315:P376)</f>
        <v>0</v>
      </c>
      <c r="Q314" s="181"/>
      <c r="R314" s="182">
        <f>SUM(R315:R376)</f>
        <v>3.5428099999999993</v>
      </c>
      <c r="S314" s="181"/>
      <c r="T314" s="183">
        <f>SUM(T315:T376)</f>
        <v>0</v>
      </c>
      <c r="AR314" s="184" t="s">
        <v>120</v>
      </c>
      <c r="AT314" s="185" t="s">
        <v>76</v>
      </c>
      <c r="AU314" s="185" t="s">
        <v>85</v>
      </c>
      <c r="AY314" s="184" t="s">
        <v>292</v>
      </c>
      <c r="BK314" s="186">
        <f>SUM(BK315:BK376)</f>
        <v>0</v>
      </c>
    </row>
    <row r="315" spans="1:65" s="2" customFormat="1" ht="24.2" customHeight="1">
      <c r="A315" s="35"/>
      <c r="B315" s="36"/>
      <c r="C315" s="189" t="s">
        <v>914</v>
      </c>
      <c r="D315" s="189" t="s">
        <v>294</v>
      </c>
      <c r="E315" s="190" t="s">
        <v>5093</v>
      </c>
      <c r="F315" s="191" t="s">
        <v>5094</v>
      </c>
      <c r="G315" s="192" t="s">
        <v>1911</v>
      </c>
      <c r="H315" s="193">
        <v>9</v>
      </c>
      <c r="I315" s="194"/>
      <c r="J315" s="195">
        <f>ROUND(I315*H315,2)</f>
        <v>0</v>
      </c>
      <c r="K315" s="191" t="s">
        <v>298</v>
      </c>
      <c r="L315" s="40"/>
      <c r="M315" s="196" t="s">
        <v>1</v>
      </c>
      <c r="N315" s="197" t="s">
        <v>43</v>
      </c>
      <c r="O315" s="72"/>
      <c r="P315" s="198">
        <f>O315*H315</f>
        <v>0</v>
      </c>
      <c r="Q315" s="198">
        <v>1.6969999999999999E-2</v>
      </c>
      <c r="R315" s="198">
        <f>Q315*H315</f>
        <v>0.15272999999999998</v>
      </c>
      <c r="S315" s="198">
        <v>0</v>
      </c>
      <c r="T315" s="199">
        <f>S315*H315</f>
        <v>0</v>
      </c>
      <c r="U315" s="35"/>
      <c r="V315" s="35"/>
      <c r="W315" s="35"/>
      <c r="X315" s="35"/>
      <c r="Y315" s="35"/>
      <c r="Z315" s="35"/>
      <c r="AA315" s="35"/>
      <c r="AB315" s="35"/>
      <c r="AC315" s="35"/>
      <c r="AD315" s="35"/>
      <c r="AE315" s="35"/>
      <c r="AR315" s="200" t="s">
        <v>438</v>
      </c>
      <c r="AT315" s="200" t="s">
        <v>294</v>
      </c>
      <c r="AU315" s="200" t="s">
        <v>120</v>
      </c>
      <c r="AY315" s="18" t="s">
        <v>292</v>
      </c>
      <c r="BE315" s="201">
        <f>IF(N315="základní",J315,0)</f>
        <v>0</v>
      </c>
      <c r="BF315" s="201">
        <f>IF(N315="snížená",J315,0)</f>
        <v>0</v>
      </c>
      <c r="BG315" s="201">
        <f>IF(N315="zákl. přenesená",J315,0)</f>
        <v>0</v>
      </c>
      <c r="BH315" s="201">
        <f>IF(N315="sníž. přenesená",J315,0)</f>
        <v>0</v>
      </c>
      <c r="BI315" s="201">
        <f>IF(N315="nulová",J315,0)</f>
        <v>0</v>
      </c>
      <c r="BJ315" s="18" t="s">
        <v>120</v>
      </c>
      <c r="BK315" s="201">
        <f>ROUND(I315*H315,2)</f>
        <v>0</v>
      </c>
      <c r="BL315" s="18" t="s">
        <v>438</v>
      </c>
      <c r="BM315" s="200" t="s">
        <v>5095</v>
      </c>
    </row>
    <row r="316" spans="1:65" s="14" customFormat="1" ht="11.25">
      <c r="B316" s="213"/>
      <c r="C316" s="214"/>
      <c r="D316" s="204" t="s">
        <v>301</v>
      </c>
      <c r="E316" s="215" t="s">
        <v>1</v>
      </c>
      <c r="F316" s="216" t="s">
        <v>5096</v>
      </c>
      <c r="G316" s="214"/>
      <c r="H316" s="217">
        <v>4</v>
      </c>
      <c r="I316" s="218"/>
      <c r="J316" s="214"/>
      <c r="K316" s="214"/>
      <c r="L316" s="219"/>
      <c r="M316" s="220"/>
      <c r="N316" s="221"/>
      <c r="O316" s="221"/>
      <c r="P316" s="221"/>
      <c r="Q316" s="221"/>
      <c r="R316" s="221"/>
      <c r="S316" s="221"/>
      <c r="T316" s="222"/>
      <c r="AT316" s="223" t="s">
        <v>301</v>
      </c>
      <c r="AU316" s="223" t="s">
        <v>120</v>
      </c>
      <c r="AV316" s="14" t="s">
        <v>120</v>
      </c>
      <c r="AW316" s="14" t="s">
        <v>32</v>
      </c>
      <c r="AX316" s="14" t="s">
        <v>77</v>
      </c>
      <c r="AY316" s="223" t="s">
        <v>292</v>
      </c>
    </row>
    <row r="317" spans="1:65" s="14" customFormat="1" ht="11.25">
      <c r="B317" s="213"/>
      <c r="C317" s="214"/>
      <c r="D317" s="204" t="s">
        <v>301</v>
      </c>
      <c r="E317" s="215" t="s">
        <v>1</v>
      </c>
      <c r="F317" s="216" t="s">
        <v>5097</v>
      </c>
      <c r="G317" s="214"/>
      <c r="H317" s="217">
        <v>2</v>
      </c>
      <c r="I317" s="218"/>
      <c r="J317" s="214"/>
      <c r="K317" s="214"/>
      <c r="L317" s="219"/>
      <c r="M317" s="220"/>
      <c r="N317" s="221"/>
      <c r="O317" s="221"/>
      <c r="P317" s="221"/>
      <c r="Q317" s="221"/>
      <c r="R317" s="221"/>
      <c r="S317" s="221"/>
      <c r="T317" s="222"/>
      <c r="AT317" s="223" t="s">
        <v>301</v>
      </c>
      <c r="AU317" s="223" t="s">
        <v>120</v>
      </c>
      <c r="AV317" s="14" t="s">
        <v>120</v>
      </c>
      <c r="AW317" s="14" t="s">
        <v>32</v>
      </c>
      <c r="AX317" s="14" t="s">
        <v>77</v>
      </c>
      <c r="AY317" s="223" t="s">
        <v>292</v>
      </c>
    </row>
    <row r="318" spans="1:65" s="14" customFormat="1" ht="11.25">
      <c r="B318" s="213"/>
      <c r="C318" s="214"/>
      <c r="D318" s="204" t="s">
        <v>301</v>
      </c>
      <c r="E318" s="215" t="s">
        <v>1</v>
      </c>
      <c r="F318" s="216" t="s">
        <v>5098</v>
      </c>
      <c r="G318" s="214"/>
      <c r="H318" s="217">
        <v>1</v>
      </c>
      <c r="I318" s="218"/>
      <c r="J318" s="214"/>
      <c r="K318" s="214"/>
      <c r="L318" s="219"/>
      <c r="M318" s="220"/>
      <c r="N318" s="221"/>
      <c r="O318" s="221"/>
      <c r="P318" s="221"/>
      <c r="Q318" s="221"/>
      <c r="R318" s="221"/>
      <c r="S318" s="221"/>
      <c r="T318" s="222"/>
      <c r="AT318" s="223" t="s">
        <v>301</v>
      </c>
      <c r="AU318" s="223" t="s">
        <v>120</v>
      </c>
      <c r="AV318" s="14" t="s">
        <v>120</v>
      </c>
      <c r="AW318" s="14" t="s">
        <v>32</v>
      </c>
      <c r="AX318" s="14" t="s">
        <v>77</v>
      </c>
      <c r="AY318" s="223" t="s">
        <v>292</v>
      </c>
    </row>
    <row r="319" spans="1:65" s="14" customFormat="1" ht="11.25">
      <c r="B319" s="213"/>
      <c r="C319" s="214"/>
      <c r="D319" s="204" t="s">
        <v>301</v>
      </c>
      <c r="E319" s="215" t="s">
        <v>1</v>
      </c>
      <c r="F319" s="216" t="s">
        <v>5099</v>
      </c>
      <c r="G319" s="214"/>
      <c r="H319" s="217">
        <v>1</v>
      </c>
      <c r="I319" s="218"/>
      <c r="J319" s="214"/>
      <c r="K319" s="214"/>
      <c r="L319" s="219"/>
      <c r="M319" s="220"/>
      <c r="N319" s="221"/>
      <c r="O319" s="221"/>
      <c r="P319" s="221"/>
      <c r="Q319" s="221"/>
      <c r="R319" s="221"/>
      <c r="S319" s="221"/>
      <c r="T319" s="222"/>
      <c r="AT319" s="223" t="s">
        <v>301</v>
      </c>
      <c r="AU319" s="223" t="s">
        <v>120</v>
      </c>
      <c r="AV319" s="14" t="s">
        <v>120</v>
      </c>
      <c r="AW319" s="14" t="s">
        <v>32</v>
      </c>
      <c r="AX319" s="14" t="s">
        <v>77</v>
      </c>
      <c r="AY319" s="223" t="s">
        <v>292</v>
      </c>
    </row>
    <row r="320" spans="1:65" s="14" customFormat="1" ht="11.25">
      <c r="B320" s="213"/>
      <c r="C320" s="214"/>
      <c r="D320" s="204" t="s">
        <v>301</v>
      </c>
      <c r="E320" s="215" t="s">
        <v>1</v>
      </c>
      <c r="F320" s="216" t="s">
        <v>5100</v>
      </c>
      <c r="G320" s="214"/>
      <c r="H320" s="217">
        <v>1</v>
      </c>
      <c r="I320" s="218"/>
      <c r="J320" s="214"/>
      <c r="K320" s="214"/>
      <c r="L320" s="219"/>
      <c r="M320" s="220"/>
      <c r="N320" s="221"/>
      <c r="O320" s="221"/>
      <c r="P320" s="221"/>
      <c r="Q320" s="221"/>
      <c r="R320" s="221"/>
      <c r="S320" s="221"/>
      <c r="T320" s="222"/>
      <c r="AT320" s="223" t="s">
        <v>301</v>
      </c>
      <c r="AU320" s="223" t="s">
        <v>120</v>
      </c>
      <c r="AV320" s="14" t="s">
        <v>120</v>
      </c>
      <c r="AW320" s="14" t="s">
        <v>32</v>
      </c>
      <c r="AX320" s="14" t="s">
        <v>77</v>
      </c>
      <c r="AY320" s="223" t="s">
        <v>292</v>
      </c>
    </row>
    <row r="321" spans="1:65" s="15" customFormat="1" ht="11.25">
      <c r="B321" s="224"/>
      <c r="C321" s="225"/>
      <c r="D321" s="204" t="s">
        <v>301</v>
      </c>
      <c r="E321" s="226" t="s">
        <v>1</v>
      </c>
      <c r="F321" s="227" t="s">
        <v>304</v>
      </c>
      <c r="G321" s="225"/>
      <c r="H321" s="228">
        <v>9</v>
      </c>
      <c r="I321" s="229"/>
      <c r="J321" s="225"/>
      <c r="K321" s="225"/>
      <c r="L321" s="230"/>
      <c r="M321" s="231"/>
      <c r="N321" s="232"/>
      <c r="O321" s="232"/>
      <c r="P321" s="232"/>
      <c r="Q321" s="232"/>
      <c r="R321" s="232"/>
      <c r="S321" s="232"/>
      <c r="T321" s="233"/>
      <c r="AT321" s="234" t="s">
        <v>301</v>
      </c>
      <c r="AU321" s="234" t="s">
        <v>120</v>
      </c>
      <c r="AV321" s="15" t="s">
        <v>299</v>
      </c>
      <c r="AW321" s="15" t="s">
        <v>32</v>
      </c>
      <c r="AX321" s="15" t="s">
        <v>85</v>
      </c>
      <c r="AY321" s="234" t="s">
        <v>292</v>
      </c>
    </row>
    <row r="322" spans="1:65" s="2" customFormat="1" ht="24.2" customHeight="1">
      <c r="A322" s="35"/>
      <c r="B322" s="36"/>
      <c r="C322" s="246" t="s">
        <v>918</v>
      </c>
      <c r="D322" s="246" t="s">
        <v>626</v>
      </c>
      <c r="E322" s="247" t="s">
        <v>5101</v>
      </c>
      <c r="F322" s="248" t="s">
        <v>5102</v>
      </c>
      <c r="G322" s="249" t="s">
        <v>581</v>
      </c>
      <c r="H322" s="250">
        <v>49</v>
      </c>
      <c r="I322" s="251"/>
      <c r="J322" s="252">
        <f>ROUND(I322*H322,2)</f>
        <v>0</v>
      </c>
      <c r="K322" s="248" t="s">
        <v>298</v>
      </c>
      <c r="L322" s="253"/>
      <c r="M322" s="254" t="s">
        <v>1</v>
      </c>
      <c r="N322" s="255" t="s">
        <v>43</v>
      </c>
      <c r="O322" s="72"/>
      <c r="P322" s="198">
        <f>O322*H322</f>
        <v>0</v>
      </c>
      <c r="Q322" s="198">
        <v>2.1899999999999999E-2</v>
      </c>
      <c r="R322" s="198">
        <f>Q322*H322</f>
        <v>1.0730999999999999</v>
      </c>
      <c r="S322" s="198">
        <v>0</v>
      </c>
      <c r="T322" s="199">
        <f>S322*H322</f>
        <v>0</v>
      </c>
      <c r="U322" s="35"/>
      <c r="V322" s="35"/>
      <c r="W322" s="35"/>
      <c r="X322" s="35"/>
      <c r="Y322" s="35"/>
      <c r="Z322" s="35"/>
      <c r="AA322" s="35"/>
      <c r="AB322" s="35"/>
      <c r="AC322" s="35"/>
      <c r="AD322" s="35"/>
      <c r="AE322" s="35"/>
      <c r="AR322" s="200" t="s">
        <v>573</v>
      </c>
      <c r="AT322" s="200" t="s">
        <v>626</v>
      </c>
      <c r="AU322" s="200" t="s">
        <v>120</v>
      </c>
      <c r="AY322" s="18" t="s">
        <v>292</v>
      </c>
      <c r="BE322" s="201">
        <f>IF(N322="základní",J322,0)</f>
        <v>0</v>
      </c>
      <c r="BF322" s="201">
        <f>IF(N322="snížená",J322,0)</f>
        <v>0</v>
      </c>
      <c r="BG322" s="201">
        <f>IF(N322="zákl. přenesená",J322,0)</f>
        <v>0</v>
      </c>
      <c r="BH322" s="201">
        <f>IF(N322="sníž. přenesená",J322,0)</f>
        <v>0</v>
      </c>
      <c r="BI322" s="201">
        <f>IF(N322="nulová",J322,0)</f>
        <v>0</v>
      </c>
      <c r="BJ322" s="18" t="s">
        <v>120</v>
      </c>
      <c r="BK322" s="201">
        <f>ROUND(I322*H322,2)</f>
        <v>0</v>
      </c>
      <c r="BL322" s="18" t="s">
        <v>438</v>
      </c>
      <c r="BM322" s="200" t="s">
        <v>5103</v>
      </c>
    </row>
    <row r="323" spans="1:65" s="14" customFormat="1" ht="11.25">
      <c r="B323" s="213"/>
      <c r="C323" s="214"/>
      <c r="D323" s="204" t="s">
        <v>301</v>
      </c>
      <c r="E323" s="215" t="s">
        <v>1</v>
      </c>
      <c r="F323" s="216" t="s">
        <v>5104</v>
      </c>
      <c r="G323" s="214"/>
      <c r="H323" s="217">
        <v>12</v>
      </c>
      <c r="I323" s="218"/>
      <c r="J323" s="214"/>
      <c r="K323" s="214"/>
      <c r="L323" s="219"/>
      <c r="M323" s="220"/>
      <c r="N323" s="221"/>
      <c r="O323" s="221"/>
      <c r="P323" s="221"/>
      <c r="Q323" s="221"/>
      <c r="R323" s="221"/>
      <c r="S323" s="221"/>
      <c r="T323" s="222"/>
      <c r="AT323" s="223" t="s">
        <v>301</v>
      </c>
      <c r="AU323" s="223" t="s">
        <v>120</v>
      </c>
      <c r="AV323" s="14" t="s">
        <v>120</v>
      </c>
      <c r="AW323" s="14" t="s">
        <v>32</v>
      </c>
      <c r="AX323" s="14" t="s">
        <v>77</v>
      </c>
      <c r="AY323" s="223" t="s">
        <v>292</v>
      </c>
    </row>
    <row r="324" spans="1:65" s="14" customFormat="1" ht="11.25">
      <c r="B324" s="213"/>
      <c r="C324" s="214"/>
      <c r="D324" s="204" t="s">
        <v>301</v>
      </c>
      <c r="E324" s="215" t="s">
        <v>1</v>
      </c>
      <c r="F324" s="216" t="s">
        <v>5105</v>
      </c>
      <c r="G324" s="214"/>
      <c r="H324" s="217">
        <v>12</v>
      </c>
      <c r="I324" s="218"/>
      <c r="J324" s="214"/>
      <c r="K324" s="214"/>
      <c r="L324" s="219"/>
      <c r="M324" s="220"/>
      <c r="N324" s="221"/>
      <c r="O324" s="221"/>
      <c r="P324" s="221"/>
      <c r="Q324" s="221"/>
      <c r="R324" s="221"/>
      <c r="S324" s="221"/>
      <c r="T324" s="222"/>
      <c r="AT324" s="223" t="s">
        <v>301</v>
      </c>
      <c r="AU324" s="223" t="s">
        <v>120</v>
      </c>
      <c r="AV324" s="14" t="s">
        <v>120</v>
      </c>
      <c r="AW324" s="14" t="s">
        <v>32</v>
      </c>
      <c r="AX324" s="14" t="s">
        <v>77</v>
      </c>
      <c r="AY324" s="223" t="s">
        <v>292</v>
      </c>
    </row>
    <row r="325" spans="1:65" s="14" customFormat="1" ht="11.25">
      <c r="B325" s="213"/>
      <c r="C325" s="214"/>
      <c r="D325" s="204" t="s">
        <v>301</v>
      </c>
      <c r="E325" s="215" t="s">
        <v>1</v>
      </c>
      <c r="F325" s="216" t="s">
        <v>5106</v>
      </c>
      <c r="G325" s="214"/>
      <c r="H325" s="217">
        <v>12</v>
      </c>
      <c r="I325" s="218"/>
      <c r="J325" s="214"/>
      <c r="K325" s="214"/>
      <c r="L325" s="219"/>
      <c r="M325" s="220"/>
      <c r="N325" s="221"/>
      <c r="O325" s="221"/>
      <c r="P325" s="221"/>
      <c r="Q325" s="221"/>
      <c r="R325" s="221"/>
      <c r="S325" s="221"/>
      <c r="T325" s="222"/>
      <c r="AT325" s="223" t="s">
        <v>301</v>
      </c>
      <c r="AU325" s="223" t="s">
        <v>120</v>
      </c>
      <c r="AV325" s="14" t="s">
        <v>120</v>
      </c>
      <c r="AW325" s="14" t="s">
        <v>32</v>
      </c>
      <c r="AX325" s="14" t="s">
        <v>77</v>
      </c>
      <c r="AY325" s="223" t="s">
        <v>292</v>
      </c>
    </row>
    <row r="326" spans="1:65" s="14" customFormat="1" ht="11.25">
      <c r="B326" s="213"/>
      <c r="C326" s="214"/>
      <c r="D326" s="204" t="s">
        <v>301</v>
      </c>
      <c r="E326" s="215" t="s">
        <v>1</v>
      </c>
      <c r="F326" s="216" t="s">
        <v>5107</v>
      </c>
      <c r="G326" s="214"/>
      <c r="H326" s="217">
        <v>12</v>
      </c>
      <c r="I326" s="218"/>
      <c r="J326" s="214"/>
      <c r="K326" s="214"/>
      <c r="L326" s="219"/>
      <c r="M326" s="220"/>
      <c r="N326" s="221"/>
      <c r="O326" s="221"/>
      <c r="P326" s="221"/>
      <c r="Q326" s="221"/>
      <c r="R326" s="221"/>
      <c r="S326" s="221"/>
      <c r="T326" s="222"/>
      <c r="AT326" s="223" t="s">
        <v>301</v>
      </c>
      <c r="AU326" s="223" t="s">
        <v>120</v>
      </c>
      <c r="AV326" s="14" t="s">
        <v>120</v>
      </c>
      <c r="AW326" s="14" t="s">
        <v>32</v>
      </c>
      <c r="AX326" s="14" t="s">
        <v>77</v>
      </c>
      <c r="AY326" s="223" t="s">
        <v>292</v>
      </c>
    </row>
    <row r="327" spans="1:65" s="14" customFormat="1" ht="11.25">
      <c r="B327" s="213"/>
      <c r="C327" s="214"/>
      <c r="D327" s="204" t="s">
        <v>301</v>
      </c>
      <c r="E327" s="215" t="s">
        <v>1</v>
      </c>
      <c r="F327" s="216" t="s">
        <v>5100</v>
      </c>
      <c r="G327" s="214"/>
      <c r="H327" s="217">
        <v>1</v>
      </c>
      <c r="I327" s="218"/>
      <c r="J327" s="214"/>
      <c r="K327" s="214"/>
      <c r="L327" s="219"/>
      <c r="M327" s="220"/>
      <c r="N327" s="221"/>
      <c r="O327" s="221"/>
      <c r="P327" s="221"/>
      <c r="Q327" s="221"/>
      <c r="R327" s="221"/>
      <c r="S327" s="221"/>
      <c r="T327" s="222"/>
      <c r="AT327" s="223" t="s">
        <v>301</v>
      </c>
      <c r="AU327" s="223" t="s">
        <v>120</v>
      </c>
      <c r="AV327" s="14" t="s">
        <v>120</v>
      </c>
      <c r="AW327" s="14" t="s">
        <v>32</v>
      </c>
      <c r="AX327" s="14" t="s">
        <v>77</v>
      </c>
      <c r="AY327" s="223" t="s">
        <v>292</v>
      </c>
    </row>
    <row r="328" spans="1:65" s="15" customFormat="1" ht="11.25">
      <c r="B328" s="224"/>
      <c r="C328" s="225"/>
      <c r="D328" s="204" t="s">
        <v>301</v>
      </c>
      <c r="E328" s="226" t="s">
        <v>1</v>
      </c>
      <c r="F328" s="227" t="s">
        <v>304</v>
      </c>
      <c r="G328" s="225"/>
      <c r="H328" s="228">
        <v>49</v>
      </c>
      <c r="I328" s="229"/>
      <c r="J328" s="225"/>
      <c r="K328" s="225"/>
      <c r="L328" s="230"/>
      <c r="M328" s="231"/>
      <c r="N328" s="232"/>
      <c r="O328" s="232"/>
      <c r="P328" s="232"/>
      <c r="Q328" s="232"/>
      <c r="R328" s="232"/>
      <c r="S328" s="232"/>
      <c r="T328" s="233"/>
      <c r="AT328" s="234" t="s">
        <v>301</v>
      </c>
      <c r="AU328" s="234" t="s">
        <v>120</v>
      </c>
      <c r="AV328" s="15" t="s">
        <v>299</v>
      </c>
      <c r="AW328" s="15" t="s">
        <v>32</v>
      </c>
      <c r="AX328" s="15" t="s">
        <v>85</v>
      </c>
      <c r="AY328" s="234" t="s">
        <v>292</v>
      </c>
    </row>
    <row r="329" spans="1:65" s="2" customFormat="1" ht="21.75" customHeight="1">
      <c r="A329" s="35"/>
      <c r="B329" s="36"/>
      <c r="C329" s="189" t="s">
        <v>923</v>
      </c>
      <c r="D329" s="189" t="s">
        <v>294</v>
      </c>
      <c r="E329" s="190" t="s">
        <v>5108</v>
      </c>
      <c r="F329" s="191" t="s">
        <v>5109</v>
      </c>
      <c r="G329" s="192" t="s">
        <v>581</v>
      </c>
      <c r="H329" s="193">
        <v>58</v>
      </c>
      <c r="I329" s="194"/>
      <c r="J329" s="195">
        <f>ROUND(I329*H329,2)</f>
        <v>0</v>
      </c>
      <c r="K329" s="191" t="s">
        <v>298</v>
      </c>
      <c r="L329" s="40"/>
      <c r="M329" s="196" t="s">
        <v>1</v>
      </c>
      <c r="N329" s="197" t="s">
        <v>43</v>
      </c>
      <c r="O329" s="72"/>
      <c r="P329" s="198">
        <f>O329*H329</f>
        <v>0</v>
      </c>
      <c r="Q329" s="198">
        <v>2.47E-3</v>
      </c>
      <c r="R329" s="198">
        <f>Q329*H329</f>
        <v>0.14326</v>
      </c>
      <c r="S329" s="198">
        <v>0</v>
      </c>
      <c r="T329" s="199">
        <f>S329*H329</f>
        <v>0</v>
      </c>
      <c r="U329" s="35"/>
      <c r="V329" s="35"/>
      <c r="W329" s="35"/>
      <c r="X329" s="35"/>
      <c r="Y329" s="35"/>
      <c r="Z329" s="35"/>
      <c r="AA329" s="35"/>
      <c r="AB329" s="35"/>
      <c r="AC329" s="35"/>
      <c r="AD329" s="35"/>
      <c r="AE329" s="35"/>
      <c r="AR329" s="200" t="s">
        <v>438</v>
      </c>
      <c r="AT329" s="200" t="s">
        <v>294</v>
      </c>
      <c r="AU329" s="200" t="s">
        <v>120</v>
      </c>
      <c r="AY329" s="18" t="s">
        <v>292</v>
      </c>
      <c r="BE329" s="201">
        <f>IF(N329="základní",J329,0)</f>
        <v>0</v>
      </c>
      <c r="BF329" s="201">
        <f>IF(N329="snížená",J329,0)</f>
        <v>0</v>
      </c>
      <c r="BG329" s="201">
        <f>IF(N329="zákl. přenesená",J329,0)</f>
        <v>0</v>
      </c>
      <c r="BH329" s="201">
        <f>IF(N329="sníž. přenesená",J329,0)</f>
        <v>0</v>
      </c>
      <c r="BI329" s="201">
        <f>IF(N329="nulová",J329,0)</f>
        <v>0</v>
      </c>
      <c r="BJ329" s="18" t="s">
        <v>120</v>
      </c>
      <c r="BK329" s="201">
        <f>ROUND(I329*H329,2)</f>
        <v>0</v>
      </c>
      <c r="BL329" s="18" t="s">
        <v>438</v>
      </c>
      <c r="BM329" s="200" t="s">
        <v>5110</v>
      </c>
    </row>
    <row r="330" spans="1:65" s="2" customFormat="1" ht="24.2" customHeight="1">
      <c r="A330" s="35"/>
      <c r="B330" s="36"/>
      <c r="C330" s="189" t="s">
        <v>940</v>
      </c>
      <c r="D330" s="189" t="s">
        <v>294</v>
      </c>
      <c r="E330" s="190" t="s">
        <v>5111</v>
      </c>
      <c r="F330" s="191" t="s">
        <v>5112</v>
      </c>
      <c r="G330" s="192" t="s">
        <v>1911</v>
      </c>
      <c r="H330" s="193">
        <v>21</v>
      </c>
      <c r="I330" s="194"/>
      <c r="J330" s="195">
        <f>ROUND(I330*H330,2)</f>
        <v>0</v>
      </c>
      <c r="K330" s="191" t="s">
        <v>298</v>
      </c>
      <c r="L330" s="40"/>
      <c r="M330" s="196" t="s">
        <v>1</v>
      </c>
      <c r="N330" s="197" t="s">
        <v>43</v>
      </c>
      <c r="O330" s="72"/>
      <c r="P330" s="198">
        <f>O330*H330</f>
        <v>0</v>
      </c>
      <c r="Q330" s="198">
        <v>1.797E-2</v>
      </c>
      <c r="R330" s="198">
        <f>Q330*H330</f>
        <v>0.37736999999999998</v>
      </c>
      <c r="S330" s="198">
        <v>0</v>
      </c>
      <c r="T330" s="199">
        <f>S330*H330</f>
        <v>0</v>
      </c>
      <c r="U330" s="35"/>
      <c r="V330" s="35"/>
      <c r="W330" s="35"/>
      <c r="X330" s="35"/>
      <c r="Y330" s="35"/>
      <c r="Z330" s="35"/>
      <c r="AA330" s="35"/>
      <c r="AB330" s="35"/>
      <c r="AC330" s="35"/>
      <c r="AD330" s="35"/>
      <c r="AE330" s="35"/>
      <c r="AR330" s="200" t="s">
        <v>438</v>
      </c>
      <c r="AT330" s="200" t="s">
        <v>294</v>
      </c>
      <c r="AU330" s="200" t="s">
        <v>120</v>
      </c>
      <c r="AY330" s="18" t="s">
        <v>292</v>
      </c>
      <c r="BE330" s="201">
        <f>IF(N330="základní",J330,0)</f>
        <v>0</v>
      </c>
      <c r="BF330" s="201">
        <f>IF(N330="snížená",J330,0)</f>
        <v>0</v>
      </c>
      <c r="BG330" s="201">
        <f>IF(N330="zákl. přenesená",J330,0)</f>
        <v>0</v>
      </c>
      <c r="BH330" s="201">
        <f>IF(N330="sníž. přenesená",J330,0)</f>
        <v>0</v>
      </c>
      <c r="BI330" s="201">
        <f>IF(N330="nulová",J330,0)</f>
        <v>0</v>
      </c>
      <c r="BJ330" s="18" t="s">
        <v>120</v>
      </c>
      <c r="BK330" s="201">
        <f>ROUND(I330*H330,2)</f>
        <v>0</v>
      </c>
      <c r="BL330" s="18" t="s">
        <v>438</v>
      </c>
      <c r="BM330" s="200" t="s">
        <v>5113</v>
      </c>
    </row>
    <row r="331" spans="1:65" s="14" customFormat="1" ht="11.25">
      <c r="B331" s="213"/>
      <c r="C331" s="214"/>
      <c r="D331" s="204" t="s">
        <v>301</v>
      </c>
      <c r="E331" s="215" t="s">
        <v>1</v>
      </c>
      <c r="F331" s="216" t="s">
        <v>5114</v>
      </c>
      <c r="G331" s="214"/>
      <c r="H331" s="217">
        <v>3</v>
      </c>
      <c r="I331" s="218"/>
      <c r="J331" s="214"/>
      <c r="K331" s="214"/>
      <c r="L331" s="219"/>
      <c r="M331" s="220"/>
      <c r="N331" s="221"/>
      <c r="O331" s="221"/>
      <c r="P331" s="221"/>
      <c r="Q331" s="221"/>
      <c r="R331" s="221"/>
      <c r="S331" s="221"/>
      <c r="T331" s="222"/>
      <c r="AT331" s="223" t="s">
        <v>301</v>
      </c>
      <c r="AU331" s="223" t="s">
        <v>120</v>
      </c>
      <c r="AV331" s="14" t="s">
        <v>120</v>
      </c>
      <c r="AW331" s="14" t="s">
        <v>32</v>
      </c>
      <c r="AX331" s="14" t="s">
        <v>77</v>
      </c>
      <c r="AY331" s="223" t="s">
        <v>292</v>
      </c>
    </row>
    <row r="332" spans="1:65" s="14" customFormat="1" ht="11.25">
      <c r="B332" s="213"/>
      <c r="C332" s="214"/>
      <c r="D332" s="204" t="s">
        <v>301</v>
      </c>
      <c r="E332" s="215" t="s">
        <v>1</v>
      </c>
      <c r="F332" s="216" t="s">
        <v>5115</v>
      </c>
      <c r="G332" s="214"/>
      <c r="H332" s="217">
        <v>3</v>
      </c>
      <c r="I332" s="218"/>
      <c r="J332" s="214"/>
      <c r="K332" s="214"/>
      <c r="L332" s="219"/>
      <c r="M332" s="220"/>
      <c r="N332" s="221"/>
      <c r="O332" s="221"/>
      <c r="P332" s="221"/>
      <c r="Q332" s="221"/>
      <c r="R332" s="221"/>
      <c r="S332" s="221"/>
      <c r="T332" s="222"/>
      <c r="AT332" s="223" t="s">
        <v>301</v>
      </c>
      <c r="AU332" s="223" t="s">
        <v>120</v>
      </c>
      <c r="AV332" s="14" t="s">
        <v>120</v>
      </c>
      <c r="AW332" s="14" t="s">
        <v>32</v>
      </c>
      <c r="AX332" s="14" t="s">
        <v>77</v>
      </c>
      <c r="AY332" s="223" t="s">
        <v>292</v>
      </c>
    </row>
    <row r="333" spans="1:65" s="14" customFormat="1" ht="11.25">
      <c r="B333" s="213"/>
      <c r="C333" s="214"/>
      <c r="D333" s="204" t="s">
        <v>301</v>
      </c>
      <c r="E333" s="215" t="s">
        <v>1</v>
      </c>
      <c r="F333" s="216" t="s">
        <v>5116</v>
      </c>
      <c r="G333" s="214"/>
      <c r="H333" s="217">
        <v>4</v>
      </c>
      <c r="I333" s="218"/>
      <c r="J333" s="214"/>
      <c r="K333" s="214"/>
      <c r="L333" s="219"/>
      <c r="M333" s="220"/>
      <c r="N333" s="221"/>
      <c r="O333" s="221"/>
      <c r="P333" s="221"/>
      <c r="Q333" s="221"/>
      <c r="R333" s="221"/>
      <c r="S333" s="221"/>
      <c r="T333" s="222"/>
      <c r="AT333" s="223" t="s">
        <v>301</v>
      </c>
      <c r="AU333" s="223" t="s">
        <v>120</v>
      </c>
      <c r="AV333" s="14" t="s">
        <v>120</v>
      </c>
      <c r="AW333" s="14" t="s">
        <v>32</v>
      </c>
      <c r="AX333" s="14" t="s">
        <v>77</v>
      </c>
      <c r="AY333" s="223" t="s">
        <v>292</v>
      </c>
    </row>
    <row r="334" spans="1:65" s="14" customFormat="1" ht="11.25">
      <c r="B334" s="213"/>
      <c r="C334" s="214"/>
      <c r="D334" s="204" t="s">
        <v>301</v>
      </c>
      <c r="E334" s="215" t="s">
        <v>1</v>
      </c>
      <c r="F334" s="216" t="s">
        <v>5117</v>
      </c>
      <c r="G334" s="214"/>
      <c r="H334" s="217">
        <v>4</v>
      </c>
      <c r="I334" s="218"/>
      <c r="J334" s="214"/>
      <c r="K334" s="214"/>
      <c r="L334" s="219"/>
      <c r="M334" s="220"/>
      <c r="N334" s="221"/>
      <c r="O334" s="221"/>
      <c r="P334" s="221"/>
      <c r="Q334" s="221"/>
      <c r="R334" s="221"/>
      <c r="S334" s="221"/>
      <c r="T334" s="222"/>
      <c r="AT334" s="223" t="s">
        <v>301</v>
      </c>
      <c r="AU334" s="223" t="s">
        <v>120</v>
      </c>
      <c r="AV334" s="14" t="s">
        <v>120</v>
      </c>
      <c r="AW334" s="14" t="s">
        <v>32</v>
      </c>
      <c r="AX334" s="14" t="s">
        <v>77</v>
      </c>
      <c r="AY334" s="223" t="s">
        <v>292</v>
      </c>
    </row>
    <row r="335" spans="1:65" s="14" customFormat="1" ht="11.25">
      <c r="B335" s="213"/>
      <c r="C335" s="214"/>
      <c r="D335" s="204" t="s">
        <v>301</v>
      </c>
      <c r="E335" s="215" t="s">
        <v>1</v>
      </c>
      <c r="F335" s="216" t="s">
        <v>5118</v>
      </c>
      <c r="G335" s="214"/>
      <c r="H335" s="217">
        <v>7</v>
      </c>
      <c r="I335" s="218"/>
      <c r="J335" s="214"/>
      <c r="K335" s="214"/>
      <c r="L335" s="219"/>
      <c r="M335" s="220"/>
      <c r="N335" s="221"/>
      <c r="O335" s="221"/>
      <c r="P335" s="221"/>
      <c r="Q335" s="221"/>
      <c r="R335" s="221"/>
      <c r="S335" s="221"/>
      <c r="T335" s="222"/>
      <c r="AT335" s="223" t="s">
        <v>301</v>
      </c>
      <c r="AU335" s="223" t="s">
        <v>120</v>
      </c>
      <c r="AV335" s="14" t="s">
        <v>120</v>
      </c>
      <c r="AW335" s="14" t="s">
        <v>32</v>
      </c>
      <c r="AX335" s="14" t="s">
        <v>77</v>
      </c>
      <c r="AY335" s="223" t="s">
        <v>292</v>
      </c>
    </row>
    <row r="336" spans="1:65" s="15" customFormat="1" ht="11.25">
      <c r="B336" s="224"/>
      <c r="C336" s="225"/>
      <c r="D336" s="204" t="s">
        <v>301</v>
      </c>
      <c r="E336" s="226" t="s">
        <v>1</v>
      </c>
      <c r="F336" s="227" t="s">
        <v>304</v>
      </c>
      <c r="G336" s="225"/>
      <c r="H336" s="228">
        <v>21</v>
      </c>
      <c r="I336" s="229"/>
      <c r="J336" s="225"/>
      <c r="K336" s="225"/>
      <c r="L336" s="230"/>
      <c r="M336" s="231"/>
      <c r="N336" s="232"/>
      <c r="O336" s="232"/>
      <c r="P336" s="232"/>
      <c r="Q336" s="232"/>
      <c r="R336" s="232"/>
      <c r="S336" s="232"/>
      <c r="T336" s="233"/>
      <c r="AT336" s="234" t="s">
        <v>301</v>
      </c>
      <c r="AU336" s="234" t="s">
        <v>120</v>
      </c>
      <c r="AV336" s="15" t="s">
        <v>299</v>
      </c>
      <c r="AW336" s="15" t="s">
        <v>32</v>
      </c>
      <c r="AX336" s="15" t="s">
        <v>85</v>
      </c>
      <c r="AY336" s="234" t="s">
        <v>292</v>
      </c>
    </row>
    <row r="337" spans="1:65" s="2" customFormat="1" ht="24.2" customHeight="1">
      <c r="A337" s="35"/>
      <c r="B337" s="36"/>
      <c r="C337" s="189" t="s">
        <v>947</v>
      </c>
      <c r="D337" s="189" t="s">
        <v>294</v>
      </c>
      <c r="E337" s="190" t="s">
        <v>5119</v>
      </c>
      <c r="F337" s="191" t="s">
        <v>5120</v>
      </c>
      <c r="G337" s="192" t="s">
        <v>1911</v>
      </c>
      <c r="H337" s="193">
        <v>4</v>
      </c>
      <c r="I337" s="194"/>
      <c r="J337" s="195">
        <f>ROUND(I337*H337,2)</f>
        <v>0</v>
      </c>
      <c r="K337" s="191" t="s">
        <v>298</v>
      </c>
      <c r="L337" s="40"/>
      <c r="M337" s="196" t="s">
        <v>1</v>
      </c>
      <c r="N337" s="197" t="s">
        <v>43</v>
      </c>
      <c r="O337" s="72"/>
      <c r="P337" s="198">
        <f>O337*H337</f>
        <v>0</v>
      </c>
      <c r="Q337" s="198">
        <v>1.0460000000000001E-2</v>
      </c>
      <c r="R337" s="198">
        <f>Q337*H337</f>
        <v>4.1840000000000002E-2</v>
      </c>
      <c r="S337" s="198">
        <v>0</v>
      </c>
      <c r="T337" s="199">
        <f>S337*H337</f>
        <v>0</v>
      </c>
      <c r="U337" s="35"/>
      <c r="V337" s="35"/>
      <c r="W337" s="35"/>
      <c r="X337" s="35"/>
      <c r="Y337" s="35"/>
      <c r="Z337" s="35"/>
      <c r="AA337" s="35"/>
      <c r="AB337" s="35"/>
      <c r="AC337" s="35"/>
      <c r="AD337" s="35"/>
      <c r="AE337" s="35"/>
      <c r="AR337" s="200" t="s">
        <v>438</v>
      </c>
      <c r="AT337" s="200" t="s">
        <v>294</v>
      </c>
      <c r="AU337" s="200" t="s">
        <v>120</v>
      </c>
      <c r="AY337" s="18" t="s">
        <v>292</v>
      </c>
      <c r="BE337" s="201">
        <f>IF(N337="základní",J337,0)</f>
        <v>0</v>
      </c>
      <c r="BF337" s="201">
        <f>IF(N337="snížená",J337,0)</f>
        <v>0</v>
      </c>
      <c r="BG337" s="201">
        <f>IF(N337="zákl. přenesená",J337,0)</f>
        <v>0</v>
      </c>
      <c r="BH337" s="201">
        <f>IF(N337="sníž. přenesená",J337,0)</f>
        <v>0</v>
      </c>
      <c r="BI337" s="201">
        <f>IF(N337="nulová",J337,0)</f>
        <v>0</v>
      </c>
      <c r="BJ337" s="18" t="s">
        <v>120</v>
      </c>
      <c r="BK337" s="201">
        <f>ROUND(I337*H337,2)</f>
        <v>0</v>
      </c>
      <c r="BL337" s="18" t="s">
        <v>438</v>
      </c>
      <c r="BM337" s="200" t="s">
        <v>5121</v>
      </c>
    </row>
    <row r="338" spans="1:65" s="14" customFormat="1" ht="11.25">
      <c r="B338" s="213"/>
      <c r="C338" s="214"/>
      <c r="D338" s="204" t="s">
        <v>301</v>
      </c>
      <c r="E338" s="215" t="s">
        <v>1</v>
      </c>
      <c r="F338" s="216" t="s">
        <v>5122</v>
      </c>
      <c r="G338" s="214"/>
      <c r="H338" s="217">
        <v>4</v>
      </c>
      <c r="I338" s="218"/>
      <c r="J338" s="214"/>
      <c r="K338" s="214"/>
      <c r="L338" s="219"/>
      <c r="M338" s="220"/>
      <c r="N338" s="221"/>
      <c r="O338" s="221"/>
      <c r="P338" s="221"/>
      <c r="Q338" s="221"/>
      <c r="R338" s="221"/>
      <c r="S338" s="221"/>
      <c r="T338" s="222"/>
      <c r="AT338" s="223" t="s">
        <v>301</v>
      </c>
      <c r="AU338" s="223" t="s">
        <v>120</v>
      </c>
      <c r="AV338" s="14" t="s">
        <v>120</v>
      </c>
      <c r="AW338" s="14" t="s">
        <v>32</v>
      </c>
      <c r="AX338" s="14" t="s">
        <v>85</v>
      </c>
      <c r="AY338" s="223" t="s">
        <v>292</v>
      </c>
    </row>
    <row r="339" spans="1:65" s="2" customFormat="1" ht="24.2" customHeight="1">
      <c r="A339" s="35"/>
      <c r="B339" s="36"/>
      <c r="C339" s="189" t="s">
        <v>957</v>
      </c>
      <c r="D339" s="189" t="s">
        <v>294</v>
      </c>
      <c r="E339" s="190" t="s">
        <v>5123</v>
      </c>
      <c r="F339" s="191" t="s">
        <v>5124</v>
      </c>
      <c r="G339" s="192" t="s">
        <v>1911</v>
      </c>
      <c r="H339" s="193">
        <v>49</v>
      </c>
      <c r="I339" s="194"/>
      <c r="J339" s="195">
        <f>ROUND(I339*H339,2)</f>
        <v>0</v>
      </c>
      <c r="K339" s="191" t="s">
        <v>298</v>
      </c>
      <c r="L339" s="40"/>
      <c r="M339" s="196" t="s">
        <v>1</v>
      </c>
      <c r="N339" s="197" t="s">
        <v>43</v>
      </c>
      <c r="O339" s="72"/>
      <c r="P339" s="198">
        <f>O339*H339</f>
        <v>0</v>
      </c>
      <c r="Q339" s="198">
        <v>1.9210000000000001E-2</v>
      </c>
      <c r="R339" s="198">
        <f>Q339*H339</f>
        <v>0.94129000000000007</v>
      </c>
      <c r="S339" s="198">
        <v>0</v>
      </c>
      <c r="T339" s="199">
        <f>S339*H339</f>
        <v>0</v>
      </c>
      <c r="U339" s="35"/>
      <c r="V339" s="35"/>
      <c r="W339" s="35"/>
      <c r="X339" s="35"/>
      <c r="Y339" s="35"/>
      <c r="Z339" s="35"/>
      <c r="AA339" s="35"/>
      <c r="AB339" s="35"/>
      <c r="AC339" s="35"/>
      <c r="AD339" s="35"/>
      <c r="AE339" s="35"/>
      <c r="AR339" s="200" t="s">
        <v>438</v>
      </c>
      <c r="AT339" s="200" t="s">
        <v>294</v>
      </c>
      <c r="AU339" s="200" t="s">
        <v>120</v>
      </c>
      <c r="AY339" s="18" t="s">
        <v>292</v>
      </c>
      <c r="BE339" s="201">
        <f>IF(N339="základní",J339,0)</f>
        <v>0</v>
      </c>
      <c r="BF339" s="201">
        <f>IF(N339="snížená",J339,0)</f>
        <v>0</v>
      </c>
      <c r="BG339" s="201">
        <f>IF(N339="zákl. přenesená",J339,0)</f>
        <v>0</v>
      </c>
      <c r="BH339" s="201">
        <f>IF(N339="sníž. přenesená",J339,0)</f>
        <v>0</v>
      </c>
      <c r="BI339" s="201">
        <f>IF(N339="nulová",J339,0)</f>
        <v>0</v>
      </c>
      <c r="BJ339" s="18" t="s">
        <v>120</v>
      </c>
      <c r="BK339" s="201">
        <f>ROUND(I339*H339,2)</f>
        <v>0</v>
      </c>
      <c r="BL339" s="18" t="s">
        <v>438</v>
      </c>
      <c r="BM339" s="200" t="s">
        <v>5125</v>
      </c>
    </row>
    <row r="340" spans="1:65" s="14" customFormat="1" ht="11.25">
      <c r="B340" s="213"/>
      <c r="C340" s="214"/>
      <c r="D340" s="204" t="s">
        <v>301</v>
      </c>
      <c r="E340" s="215" t="s">
        <v>1</v>
      </c>
      <c r="F340" s="216" t="s">
        <v>5126</v>
      </c>
      <c r="G340" s="214"/>
      <c r="H340" s="217">
        <v>44</v>
      </c>
      <c r="I340" s="218"/>
      <c r="J340" s="214"/>
      <c r="K340" s="214"/>
      <c r="L340" s="219"/>
      <c r="M340" s="220"/>
      <c r="N340" s="221"/>
      <c r="O340" s="221"/>
      <c r="P340" s="221"/>
      <c r="Q340" s="221"/>
      <c r="R340" s="221"/>
      <c r="S340" s="221"/>
      <c r="T340" s="222"/>
      <c r="AT340" s="223" t="s">
        <v>301</v>
      </c>
      <c r="AU340" s="223" t="s">
        <v>120</v>
      </c>
      <c r="AV340" s="14" t="s">
        <v>120</v>
      </c>
      <c r="AW340" s="14" t="s">
        <v>32</v>
      </c>
      <c r="AX340" s="14" t="s">
        <v>77</v>
      </c>
      <c r="AY340" s="223" t="s">
        <v>292</v>
      </c>
    </row>
    <row r="341" spans="1:65" s="14" customFormat="1" ht="11.25">
      <c r="B341" s="213"/>
      <c r="C341" s="214"/>
      <c r="D341" s="204" t="s">
        <v>301</v>
      </c>
      <c r="E341" s="215" t="s">
        <v>1</v>
      </c>
      <c r="F341" s="216" t="s">
        <v>5127</v>
      </c>
      <c r="G341" s="214"/>
      <c r="H341" s="217">
        <v>5</v>
      </c>
      <c r="I341" s="218"/>
      <c r="J341" s="214"/>
      <c r="K341" s="214"/>
      <c r="L341" s="219"/>
      <c r="M341" s="220"/>
      <c r="N341" s="221"/>
      <c r="O341" s="221"/>
      <c r="P341" s="221"/>
      <c r="Q341" s="221"/>
      <c r="R341" s="221"/>
      <c r="S341" s="221"/>
      <c r="T341" s="222"/>
      <c r="AT341" s="223" t="s">
        <v>301</v>
      </c>
      <c r="AU341" s="223" t="s">
        <v>120</v>
      </c>
      <c r="AV341" s="14" t="s">
        <v>120</v>
      </c>
      <c r="AW341" s="14" t="s">
        <v>32</v>
      </c>
      <c r="AX341" s="14" t="s">
        <v>77</v>
      </c>
      <c r="AY341" s="223" t="s">
        <v>292</v>
      </c>
    </row>
    <row r="342" spans="1:65" s="15" customFormat="1" ht="11.25">
      <c r="B342" s="224"/>
      <c r="C342" s="225"/>
      <c r="D342" s="204" t="s">
        <v>301</v>
      </c>
      <c r="E342" s="226" t="s">
        <v>1</v>
      </c>
      <c r="F342" s="227" t="s">
        <v>304</v>
      </c>
      <c r="G342" s="225"/>
      <c r="H342" s="228">
        <v>49</v>
      </c>
      <c r="I342" s="229"/>
      <c r="J342" s="225"/>
      <c r="K342" s="225"/>
      <c r="L342" s="230"/>
      <c r="M342" s="231"/>
      <c r="N342" s="232"/>
      <c r="O342" s="232"/>
      <c r="P342" s="232"/>
      <c r="Q342" s="232"/>
      <c r="R342" s="232"/>
      <c r="S342" s="232"/>
      <c r="T342" s="233"/>
      <c r="AT342" s="234" t="s">
        <v>301</v>
      </c>
      <c r="AU342" s="234" t="s">
        <v>120</v>
      </c>
      <c r="AV342" s="15" t="s">
        <v>299</v>
      </c>
      <c r="AW342" s="15" t="s">
        <v>32</v>
      </c>
      <c r="AX342" s="15" t="s">
        <v>85</v>
      </c>
      <c r="AY342" s="234" t="s">
        <v>292</v>
      </c>
    </row>
    <row r="343" spans="1:65" s="2" customFormat="1" ht="37.9" customHeight="1">
      <c r="A343" s="35"/>
      <c r="B343" s="36"/>
      <c r="C343" s="189" t="s">
        <v>962</v>
      </c>
      <c r="D343" s="189" t="s">
        <v>294</v>
      </c>
      <c r="E343" s="190" t="s">
        <v>5128</v>
      </c>
      <c r="F343" s="191" t="s">
        <v>5129</v>
      </c>
      <c r="G343" s="192" t="s">
        <v>1911</v>
      </c>
      <c r="H343" s="193">
        <v>2</v>
      </c>
      <c r="I343" s="194"/>
      <c r="J343" s="195">
        <f t="shared" ref="J343:J358" si="10">ROUND(I343*H343,2)</f>
        <v>0</v>
      </c>
      <c r="K343" s="191" t="s">
        <v>298</v>
      </c>
      <c r="L343" s="40"/>
      <c r="M343" s="196" t="s">
        <v>1</v>
      </c>
      <c r="N343" s="197" t="s">
        <v>43</v>
      </c>
      <c r="O343" s="72"/>
      <c r="P343" s="198">
        <f t="shared" ref="P343:P358" si="11">O343*H343</f>
        <v>0</v>
      </c>
      <c r="Q343" s="198">
        <v>9.4599999999999997E-3</v>
      </c>
      <c r="R343" s="198">
        <f t="shared" ref="R343:R358" si="12">Q343*H343</f>
        <v>1.8919999999999999E-2</v>
      </c>
      <c r="S343" s="198">
        <v>0</v>
      </c>
      <c r="T343" s="199">
        <f t="shared" ref="T343:T358" si="13">S343*H343</f>
        <v>0</v>
      </c>
      <c r="U343" s="35"/>
      <c r="V343" s="35"/>
      <c r="W343" s="35"/>
      <c r="X343" s="35"/>
      <c r="Y343" s="35"/>
      <c r="Z343" s="35"/>
      <c r="AA343" s="35"/>
      <c r="AB343" s="35"/>
      <c r="AC343" s="35"/>
      <c r="AD343" s="35"/>
      <c r="AE343" s="35"/>
      <c r="AR343" s="200" t="s">
        <v>438</v>
      </c>
      <c r="AT343" s="200" t="s">
        <v>294</v>
      </c>
      <c r="AU343" s="200" t="s">
        <v>120</v>
      </c>
      <c r="AY343" s="18" t="s">
        <v>292</v>
      </c>
      <c r="BE343" s="201">
        <f t="shared" ref="BE343:BE358" si="14">IF(N343="základní",J343,0)</f>
        <v>0</v>
      </c>
      <c r="BF343" s="201">
        <f t="shared" ref="BF343:BF358" si="15">IF(N343="snížená",J343,0)</f>
        <v>0</v>
      </c>
      <c r="BG343" s="201">
        <f t="shared" ref="BG343:BG358" si="16">IF(N343="zákl. přenesená",J343,0)</f>
        <v>0</v>
      </c>
      <c r="BH343" s="201">
        <f t="shared" ref="BH343:BH358" si="17">IF(N343="sníž. přenesená",J343,0)</f>
        <v>0</v>
      </c>
      <c r="BI343" s="201">
        <f t="shared" ref="BI343:BI358" si="18">IF(N343="nulová",J343,0)</f>
        <v>0</v>
      </c>
      <c r="BJ343" s="18" t="s">
        <v>120</v>
      </c>
      <c r="BK343" s="201">
        <f t="shared" ref="BK343:BK358" si="19">ROUND(I343*H343,2)</f>
        <v>0</v>
      </c>
      <c r="BL343" s="18" t="s">
        <v>438</v>
      </c>
      <c r="BM343" s="200" t="s">
        <v>5130</v>
      </c>
    </row>
    <row r="344" spans="1:65" s="2" customFormat="1" ht="21.75" customHeight="1">
      <c r="A344" s="35"/>
      <c r="B344" s="36"/>
      <c r="C344" s="189" t="s">
        <v>966</v>
      </c>
      <c r="D344" s="189" t="s">
        <v>294</v>
      </c>
      <c r="E344" s="190" t="s">
        <v>5131</v>
      </c>
      <c r="F344" s="191" t="s">
        <v>5132</v>
      </c>
      <c r="G344" s="192" t="s">
        <v>1911</v>
      </c>
      <c r="H344" s="193">
        <v>76</v>
      </c>
      <c r="I344" s="194"/>
      <c r="J344" s="195">
        <f t="shared" si="10"/>
        <v>0</v>
      </c>
      <c r="K344" s="191" t="s">
        <v>298</v>
      </c>
      <c r="L344" s="40"/>
      <c r="M344" s="196" t="s">
        <v>1</v>
      </c>
      <c r="N344" s="197" t="s">
        <v>43</v>
      </c>
      <c r="O344" s="72"/>
      <c r="P344" s="198">
        <f t="shared" si="11"/>
        <v>0</v>
      </c>
      <c r="Q344" s="198">
        <v>1.73E-3</v>
      </c>
      <c r="R344" s="198">
        <f t="shared" si="12"/>
        <v>0.13147999999999999</v>
      </c>
      <c r="S344" s="198">
        <v>0</v>
      </c>
      <c r="T344" s="199">
        <f t="shared" si="13"/>
        <v>0</v>
      </c>
      <c r="U344" s="35"/>
      <c r="V344" s="35"/>
      <c r="W344" s="35"/>
      <c r="X344" s="35"/>
      <c r="Y344" s="35"/>
      <c r="Z344" s="35"/>
      <c r="AA344" s="35"/>
      <c r="AB344" s="35"/>
      <c r="AC344" s="35"/>
      <c r="AD344" s="35"/>
      <c r="AE344" s="35"/>
      <c r="AR344" s="200" t="s">
        <v>438</v>
      </c>
      <c r="AT344" s="200" t="s">
        <v>294</v>
      </c>
      <c r="AU344" s="200" t="s">
        <v>120</v>
      </c>
      <c r="AY344" s="18" t="s">
        <v>292</v>
      </c>
      <c r="BE344" s="201">
        <f t="shared" si="14"/>
        <v>0</v>
      </c>
      <c r="BF344" s="201">
        <f t="shared" si="15"/>
        <v>0</v>
      </c>
      <c r="BG344" s="201">
        <f t="shared" si="16"/>
        <v>0</v>
      </c>
      <c r="BH344" s="201">
        <f t="shared" si="17"/>
        <v>0</v>
      </c>
      <c r="BI344" s="201">
        <f t="shared" si="18"/>
        <v>0</v>
      </c>
      <c r="BJ344" s="18" t="s">
        <v>120</v>
      </c>
      <c r="BK344" s="201">
        <f t="shared" si="19"/>
        <v>0</v>
      </c>
      <c r="BL344" s="18" t="s">
        <v>438</v>
      </c>
      <c r="BM344" s="200" t="s">
        <v>5133</v>
      </c>
    </row>
    <row r="345" spans="1:65" s="2" customFormat="1" ht="33" customHeight="1">
      <c r="A345" s="35"/>
      <c r="B345" s="36"/>
      <c r="C345" s="189" t="s">
        <v>970</v>
      </c>
      <c r="D345" s="189" t="s">
        <v>294</v>
      </c>
      <c r="E345" s="190" t="s">
        <v>5134</v>
      </c>
      <c r="F345" s="191" t="s">
        <v>5135</v>
      </c>
      <c r="G345" s="192" t="s">
        <v>1911</v>
      </c>
      <c r="H345" s="193">
        <v>2</v>
      </c>
      <c r="I345" s="194"/>
      <c r="J345" s="195">
        <f t="shared" si="10"/>
        <v>0</v>
      </c>
      <c r="K345" s="191" t="s">
        <v>298</v>
      </c>
      <c r="L345" s="40"/>
      <c r="M345" s="196" t="s">
        <v>1</v>
      </c>
      <c r="N345" s="197" t="s">
        <v>43</v>
      </c>
      <c r="O345" s="72"/>
      <c r="P345" s="198">
        <f t="shared" si="11"/>
        <v>0</v>
      </c>
      <c r="Q345" s="198">
        <v>2.137E-2</v>
      </c>
      <c r="R345" s="198">
        <f t="shared" si="12"/>
        <v>4.274E-2</v>
      </c>
      <c r="S345" s="198">
        <v>0</v>
      </c>
      <c r="T345" s="199">
        <f t="shared" si="13"/>
        <v>0</v>
      </c>
      <c r="U345" s="35"/>
      <c r="V345" s="35"/>
      <c r="W345" s="35"/>
      <c r="X345" s="35"/>
      <c r="Y345" s="35"/>
      <c r="Z345" s="35"/>
      <c r="AA345" s="35"/>
      <c r="AB345" s="35"/>
      <c r="AC345" s="35"/>
      <c r="AD345" s="35"/>
      <c r="AE345" s="35"/>
      <c r="AR345" s="200" t="s">
        <v>438</v>
      </c>
      <c r="AT345" s="200" t="s">
        <v>294</v>
      </c>
      <c r="AU345" s="200" t="s">
        <v>120</v>
      </c>
      <c r="AY345" s="18" t="s">
        <v>292</v>
      </c>
      <c r="BE345" s="201">
        <f t="shared" si="14"/>
        <v>0</v>
      </c>
      <c r="BF345" s="201">
        <f t="shared" si="15"/>
        <v>0</v>
      </c>
      <c r="BG345" s="201">
        <f t="shared" si="16"/>
        <v>0</v>
      </c>
      <c r="BH345" s="201">
        <f t="shared" si="17"/>
        <v>0</v>
      </c>
      <c r="BI345" s="201">
        <f t="shared" si="18"/>
        <v>0</v>
      </c>
      <c r="BJ345" s="18" t="s">
        <v>120</v>
      </c>
      <c r="BK345" s="201">
        <f t="shared" si="19"/>
        <v>0</v>
      </c>
      <c r="BL345" s="18" t="s">
        <v>438</v>
      </c>
      <c r="BM345" s="200" t="s">
        <v>5136</v>
      </c>
    </row>
    <row r="346" spans="1:65" s="2" customFormat="1" ht="37.9" customHeight="1">
      <c r="A346" s="35"/>
      <c r="B346" s="36"/>
      <c r="C346" s="189" t="s">
        <v>975</v>
      </c>
      <c r="D346" s="189" t="s">
        <v>294</v>
      </c>
      <c r="E346" s="190" t="s">
        <v>5137</v>
      </c>
      <c r="F346" s="191" t="s">
        <v>5138</v>
      </c>
      <c r="G346" s="192" t="s">
        <v>1911</v>
      </c>
      <c r="H346" s="193">
        <v>2</v>
      </c>
      <c r="I346" s="194"/>
      <c r="J346" s="195">
        <f t="shared" si="10"/>
        <v>0</v>
      </c>
      <c r="K346" s="191" t="s">
        <v>298</v>
      </c>
      <c r="L346" s="40"/>
      <c r="M346" s="196" t="s">
        <v>1</v>
      </c>
      <c r="N346" s="197" t="s">
        <v>43</v>
      </c>
      <c r="O346" s="72"/>
      <c r="P346" s="198">
        <f t="shared" si="11"/>
        <v>0</v>
      </c>
      <c r="Q346" s="198">
        <v>3.6490000000000002E-2</v>
      </c>
      <c r="R346" s="198">
        <f t="shared" si="12"/>
        <v>7.2980000000000003E-2</v>
      </c>
      <c r="S346" s="198">
        <v>0</v>
      </c>
      <c r="T346" s="199">
        <f t="shared" si="13"/>
        <v>0</v>
      </c>
      <c r="U346" s="35"/>
      <c r="V346" s="35"/>
      <c r="W346" s="35"/>
      <c r="X346" s="35"/>
      <c r="Y346" s="35"/>
      <c r="Z346" s="35"/>
      <c r="AA346" s="35"/>
      <c r="AB346" s="35"/>
      <c r="AC346" s="35"/>
      <c r="AD346" s="35"/>
      <c r="AE346" s="35"/>
      <c r="AR346" s="200" t="s">
        <v>438</v>
      </c>
      <c r="AT346" s="200" t="s">
        <v>294</v>
      </c>
      <c r="AU346" s="200" t="s">
        <v>120</v>
      </c>
      <c r="AY346" s="18" t="s">
        <v>292</v>
      </c>
      <c r="BE346" s="201">
        <f t="shared" si="14"/>
        <v>0</v>
      </c>
      <c r="BF346" s="201">
        <f t="shared" si="15"/>
        <v>0</v>
      </c>
      <c r="BG346" s="201">
        <f t="shared" si="16"/>
        <v>0</v>
      </c>
      <c r="BH346" s="201">
        <f t="shared" si="17"/>
        <v>0</v>
      </c>
      <c r="BI346" s="201">
        <f t="shared" si="18"/>
        <v>0</v>
      </c>
      <c r="BJ346" s="18" t="s">
        <v>120</v>
      </c>
      <c r="BK346" s="201">
        <f t="shared" si="19"/>
        <v>0</v>
      </c>
      <c r="BL346" s="18" t="s">
        <v>438</v>
      </c>
      <c r="BM346" s="200" t="s">
        <v>5139</v>
      </c>
    </row>
    <row r="347" spans="1:65" s="2" customFormat="1" ht="16.5" customHeight="1">
      <c r="A347" s="35"/>
      <c r="B347" s="36"/>
      <c r="C347" s="189" t="s">
        <v>979</v>
      </c>
      <c r="D347" s="189" t="s">
        <v>294</v>
      </c>
      <c r="E347" s="190" t="s">
        <v>5140</v>
      </c>
      <c r="F347" s="191" t="s">
        <v>5141</v>
      </c>
      <c r="G347" s="192" t="s">
        <v>1911</v>
      </c>
      <c r="H347" s="193">
        <v>4</v>
      </c>
      <c r="I347" s="194"/>
      <c r="J347" s="195">
        <f t="shared" si="10"/>
        <v>0</v>
      </c>
      <c r="K347" s="191" t="s">
        <v>298</v>
      </c>
      <c r="L347" s="40"/>
      <c r="M347" s="196" t="s">
        <v>1</v>
      </c>
      <c r="N347" s="197" t="s">
        <v>43</v>
      </c>
      <c r="O347" s="72"/>
      <c r="P347" s="198">
        <f t="shared" si="11"/>
        <v>0</v>
      </c>
      <c r="Q347" s="198">
        <v>1.7000000000000001E-4</v>
      </c>
      <c r="R347" s="198">
        <f t="shared" si="12"/>
        <v>6.8000000000000005E-4</v>
      </c>
      <c r="S347" s="198">
        <v>0</v>
      </c>
      <c r="T347" s="199">
        <f t="shared" si="13"/>
        <v>0</v>
      </c>
      <c r="U347" s="35"/>
      <c r="V347" s="35"/>
      <c r="W347" s="35"/>
      <c r="X347" s="35"/>
      <c r="Y347" s="35"/>
      <c r="Z347" s="35"/>
      <c r="AA347" s="35"/>
      <c r="AB347" s="35"/>
      <c r="AC347" s="35"/>
      <c r="AD347" s="35"/>
      <c r="AE347" s="35"/>
      <c r="AR347" s="200" t="s">
        <v>438</v>
      </c>
      <c r="AT347" s="200" t="s">
        <v>294</v>
      </c>
      <c r="AU347" s="200" t="s">
        <v>120</v>
      </c>
      <c r="AY347" s="18" t="s">
        <v>292</v>
      </c>
      <c r="BE347" s="201">
        <f t="shared" si="14"/>
        <v>0</v>
      </c>
      <c r="BF347" s="201">
        <f t="shared" si="15"/>
        <v>0</v>
      </c>
      <c r="BG347" s="201">
        <f t="shared" si="16"/>
        <v>0</v>
      </c>
      <c r="BH347" s="201">
        <f t="shared" si="17"/>
        <v>0</v>
      </c>
      <c r="BI347" s="201">
        <f t="shared" si="18"/>
        <v>0</v>
      </c>
      <c r="BJ347" s="18" t="s">
        <v>120</v>
      </c>
      <c r="BK347" s="201">
        <f t="shared" si="19"/>
        <v>0</v>
      </c>
      <c r="BL347" s="18" t="s">
        <v>438</v>
      </c>
      <c r="BM347" s="200" t="s">
        <v>5142</v>
      </c>
    </row>
    <row r="348" spans="1:65" s="2" customFormat="1" ht="33" customHeight="1">
      <c r="A348" s="35"/>
      <c r="B348" s="36"/>
      <c r="C348" s="189" t="s">
        <v>984</v>
      </c>
      <c r="D348" s="189" t="s">
        <v>294</v>
      </c>
      <c r="E348" s="190" t="s">
        <v>5143</v>
      </c>
      <c r="F348" s="191" t="s">
        <v>5144</v>
      </c>
      <c r="G348" s="192" t="s">
        <v>1911</v>
      </c>
      <c r="H348" s="193">
        <v>1</v>
      </c>
      <c r="I348" s="194"/>
      <c r="J348" s="195">
        <f t="shared" si="10"/>
        <v>0</v>
      </c>
      <c r="K348" s="191" t="s">
        <v>298</v>
      </c>
      <c r="L348" s="40"/>
      <c r="M348" s="196" t="s">
        <v>1</v>
      </c>
      <c r="N348" s="197" t="s">
        <v>43</v>
      </c>
      <c r="O348" s="72"/>
      <c r="P348" s="198">
        <f t="shared" si="11"/>
        <v>0</v>
      </c>
      <c r="Q348" s="198">
        <v>1.4749999999999999E-2</v>
      </c>
      <c r="R348" s="198">
        <f t="shared" si="12"/>
        <v>1.4749999999999999E-2</v>
      </c>
      <c r="S348" s="198">
        <v>0</v>
      </c>
      <c r="T348" s="199">
        <f t="shared" si="13"/>
        <v>0</v>
      </c>
      <c r="U348" s="35"/>
      <c r="V348" s="35"/>
      <c r="W348" s="35"/>
      <c r="X348" s="35"/>
      <c r="Y348" s="35"/>
      <c r="Z348" s="35"/>
      <c r="AA348" s="35"/>
      <c r="AB348" s="35"/>
      <c r="AC348" s="35"/>
      <c r="AD348" s="35"/>
      <c r="AE348" s="35"/>
      <c r="AR348" s="200" t="s">
        <v>438</v>
      </c>
      <c r="AT348" s="200" t="s">
        <v>294</v>
      </c>
      <c r="AU348" s="200" t="s">
        <v>120</v>
      </c>
      <c r="AY348" s="18" t="s">
        <v>292</v>
      </c>
      <c r="BE348" s="201">
        <f t="shared" si="14"/>
        <v>0</v>
      </c>
      <c r="BF348" s="201">
        <f t="shared" si="15"/>
        <v>0</v>
      </c>
      <c r="BG348" s="201">
        <f t="shared" si="16"/>
        <v>0</v>
      </c>
      <c r="BH348" s="201">
        <f t="shared" si="17"/>
        <v>0</v>
      </c>
      <c r="BI348" s="201">
        <f t="shared" si="18"/>
        <v>0</v>
      </c>
      <c r="BJ348" s="18" t="s">
        <v>120</v>
      </c>
      <c r="BK348" s="201">
        <f t="shared" si="19"/>
        <v>0</v>
      </c>
      <c r="BL348" s="18" t="s">
        <v>438</v>
      </c>
      <c r="BM348" s="200" t="s">
        <v>5145</v>
      </c>
    </row>
    <row r="349" spans="1:65" s="2" customFormat="1" ht="16.5" customHeight="1">
      <c r="A349" s="35"/>
      <c r="B349" s="36"/>
      <c r="C349" s="189" t="s">
        <v>989</v>
      </c>
      <c r="D349" s="189" t="s">
        <v>294</v>
      </c>
      <c r="E349" s="190" t="s">
        <v>5146</v>
      </c>
      <c r="F349" s="191" t="s">
        <v>5147</v>
      </c>
      <c r="G349" s="192" t="s">
        <v>1911</v>
      </c>
      <c r="H349" s="193">
        <v>1</v>
      </c>
      <c r="I349" s="194"/>
      <c r="J349" s="195">
        <f t="shared" si="10"/>
        <v>0</v>
      </c>
      <c r="K349" s="191" t="s">
        <v>298</v>
      </c>
      <c r="L349" s="40"/>
      <c r="M349" s="196" t="s">
        <v>1</v>
      </c>
      <c r="N349" s="197" t="s">
        <v>43</v>
      </c>
      <c r="O349" s="72"/>
      <c r="P349" s="198">
        <f t="shared" si="11"/>
        <v>0</v>
      </c>
      <c r="Q349" s="198">
        <v>6.4000000000000005E-4</v>
      </c>
      <c r="R349" s="198">
        <f t="shared" si="12"/>
        <v>6.4000000000000005E-4</v>
      </c>
      <c r="S349" s="198">
        <v>0</v>
      </c>
      <c r="T349" s="199">
        <f t="shared" si="13"/>
        <v>0</v>
      </c>
      <c r="U349" s="35"/>
      <c r="V349" s="35"/>
      <c r="W349" s="35"/>
      <c r="X349" s="35"/>
      <c r="Y349" s="35"/>
      <c r="Z349" s="35"/>
      <c r="AA349" s="35"/>
      <c r="AB349" s="35"/>
      <c r="AC349" s="35"/>
      <c r="AD349" s="35"/>
      <c r="AE349" s="35"/>
      <c r="AR349" s="200" t="s">
        <v>438</v>
      </c>
      <c r="AT349" s="200" t="s">
        <v>294</v>
      </c>
      <c r="AU349" s="200" t="s">
        <v>120</v>
      </c>
      <c r="AY349" s="18" t="s">
        <v>292</v>
      </c>
      <c r="BE349" s="201">
        <f t="shared" si="14"/>
        <v>0</v>
      </c>
      <c r="BF349" s="201">
        <f t="shared" si="15"/>
        <v>0</v>
      </c>
      <c r="BG349" s="201">
        <f t="shared" si="16"/>
        <v>0</v>
      </c>
      <c r="BH349" s="201">
        <f t="shared" si="17"/>
        <v>0</v>
      </c>
      <c r="BI349" s="201">
        <f t="shared" si="18"/>
        <v>0</v>
      </c>
      <c r="BJ349" s="18" t="s">
        <v>120</v>
      </c>
      <c r="BK349" s="201">
        <f t="shared" si="19"/>
        <v>0</v>
      </c>
      <c r="BL349" s="18" t="s">
        <v>438</v>
      </c>
      <c r="BM349" s="200" t="s">
        <v>5148</v>
      </c>
    </row>
    <row r="350" spans="1:65" s="2" customFormat="1" ht="24.2" customHeight="1">
      <c r="A350" s="35"/>
      <c r="B350" s="36"/>
      <c r="C350" s="189" t="s">
        <v>1157</v>
      </c>
      <c r="D350" s="189" t="s">
        <v>294</v>
      </c>
      <c r="E350" s="190" t="s">
        <v>5149</v>
      </c>
      <c r="F350" s="191" t="s">
        <v>5150</v>
      </c>
      <c r="G350" s="192" t="s">
        <v>1911</v>
      </c>
      <c r="H350" s="193">
        <v>337</v>
      </c>
      <c r="I350" s="194"/>
      <c r="J350" s="195">
        <f t="shared" si="10"/>
        <v>0</v>
      </c>
      <c r="K350" s="191" t="s">
        <v>298</v>
      </c>
      <c r="L350" s="40"/>
      <c r="M350" s="196" t="s">
        <v>1</v>
      </c>
      <c r="N350" s="197" t="s">
        <v>43</v>
      </c>
      <c r="O350" s="72"/>
      <c r="P350" s="198">
        <f t="shared" si="11"/>
        <v>0</v>
      </c>
      <c r="Q350" s="198">
        <v>2.4000000000000001E-4</v>
      </c>
      <c r="R350" s="198">
        <f t="shared" si="12"/>
        <v>8.0880000000000007E-2</v>
      </c>
      <c r="S350" s="198">
        <v>0</v>
      </c>
      <c r="T350" s="199">
        <f t="shared" si="13"/>
        <v>0</v>
      </c>
      <c r="U350" s="35"/>
      <c r="V350" s="35"/>
      <c r="W350" s="35"/>
      <c r="X350" s="35"/>
      <c r="Y350" s="35"/>
      <c r="Z350" s="35"/>
      <c r="AA350" s="35"/>
      <c r="AB350" s="35"/>
      <c r="AC350" s="35"/>
      <c r="AD350" s="35"/>
      <c r="AE350" s="35"/>
      <c r="AR350" s="200" t="s">
        <v>438</v>
      </c>
      <c r="AT350" s="200" t="s">
        <v>294</v>
      </c>
      <c r="AU350" s="200" t="s">
        <v>120</v>
      </c>
      <c r="AY350" s="18" t="s">
        <v>292</v>
      </c>
      <c r="BE350" s="201">
        <f t="shared" si="14"/>
        <v>0</v>
      </c>
      <c r="BF350" s="201">
        <f t="shared" si="15"/>
        <v>0</v>
      </c>
      <c r="BG350" s="201">
        <f t="shared" si="16"/>
        <v>0</v>
      </c>
      <c r="BH350" s="201">
        <f t="shared" si="17"/>
        <v>0</v>
      </c>
      <c r="BI350" s="201">
        <f t="shared" si="18"/>
        <v>0</v>
      </c>
      <c r="BJ350" s="18" t="s">
        <v>120</v>
      </c>
      <c r="BK350" s="201">
        <f t="shared" si="19"/>
        <v>0</v>
      </c>
      <c r="BL350" s="18" t="s">
        <v>438</v>
      </c>
      <c r="BM350" s="200" t="s">
        <v>5151</v>
      </c>
    </row>
    <row r="351" spans="1:65" s="2" customFormat="1" ht="24.2" customHeight="1">
      <c r="A351" s="35"/>
      <c r="B351" s="36"/>
      <c r="C351" s="246" t="s">
        <v>530</v>
      </c>
      <c r="D351" s="246" t="s">
        <v>626</v>
      </c>
      <c r="E351" s="247" t="s">
        <v>5152</v>
      </c>
      <c r="F351" s="248" t="s">
        <v>5153</v>
      </c>
      <c r="G351" s="249" t="s">
        <v>407</v>
      </c>
      <c r="H351" s="250">
        <v>86</v>
      </c>
      <c r="I351" s="251"/>
      <c r="J351" s="252">
        <f t="shared" si="10"/>
        <v>0</v>
      </c>
      <c r="K351" s="248" t="s">
        <v>298</v>
      </c>
      <c r="L351" s="253"/>
      <c r="M351" s="254" t="s">
        <v>1</v>
      </c>
      <c r="N351" s="255" t="s">
        <v>43</v>
      </c>
      <c r="O351" s="72"/>
      <c r="P351" s="198">
        <f t="shared" si="11"/>
        <v>0</v>
      </c>
      <c r="Q351" s="198">
        <v>2.2000000000000001E-4</v>
      </c>
      <c r="R351" s="198">
        <f t="shared" si="12"/>
        <v>1.8919999999999999E-2</v>
      </c>
      <c r="S351" s="198">
        <v>0</v>
      </c>
      <c r="T351" s="199">
        <f t="shared" si="13"/>
        <v>0</v>
      </c>
      <c r="U351" s="35"/>
      <c r="V351" s="35"/>
      <c r="W351" s="35"/>
      <c r="X351" s="35"/>
      <c r="Y351" s="35"/>
      <c r="Z351" s="35"/>
      <c r="AA351" s="35"/>
      <c r="AB351" s="35"/>
      <c r="AC351" s="35"/>
      <c r="AD351" s="35"/>
      <c r="AE351" s="35"/>
      <c r="AR351" s="200" t="s">
        <v>573</v>
      </c>
      <c r="AT351" s="200" t="s">
        <v>626</v>
      </c>
      <c r="AU351" s="200" t="s">
        <v>120</v>
      </c>
      <c r="AY351" s="18" t="s">
        <v>292</v>
      </c>
      <c r="BE351" s="201">
        <f t="shared" si="14"/>
        <v>0</v>
      </c>
      <c r="BF351" s="201">
        <f t="shared" si="15"/>
        <v>0</v>
      </c>
      <c r="BG351" s="201">
        <f t="shared" si="16"/>
        <v>0</v>
      </c>
      <c r="BH351" s="201">
        <f t="shared" si="17"/>
        <v>0</v>
      </c>
      <c r="BI351" s="201">
        <f t="shared" si="18"/>
        <v>0</v>
      </c>
      <c r="BJ351" s="18" t="s">
        <v>120</v>
      </c>
      <c r="BK351" s="201">
        <f t="shared" si="19"/>
        <v>0</v>
      </c>
      <c r="BL351" s="18" t="s">
        <v>438</v>
      </c>
      <c r="BM351" s="200" t="s">
        <v>5154</v>
      </c>
    </row>
    <row r="352" spans="1:65" s="2" customFormat="1" ht="16.5" customHeight="1">
      <c r="A352" s="35"/>
      <c r="B352" s="36"/>
      <c r="C352" s="189" t="s">
        <v>1178</v>
      </c>
      <c r="D352" s="189" t="s">
        <v>294</v>
      </c>
      <c r="E352" s="190" t="s">
        <v>5155</v>
      </c>
      <c r="F352" s="191" t="s">
        <v>5156</v>
      </c>
      <c r="G352" s="192" t="s">
        <v>581</v>
      </c>
      <c r="H352" s="193">
        <v>13</v>
      </c>
      <c r="I352" s="194"/>
      <c r="J352" s="195">
        <f t="shared" si="10"/>
        <v>0</v>
      </c>
      <c r="K352" s="191" t="s">
        <v>298</v>
      </c>
      <c r="L352" s="40"/>
      <c r="M352" s="196" t="s">
        <v>1</v>
      </c>
      <c r="N352" s="197" t="s">
        <v>43</v>
      </c>
      <c r="O352" s="72"/>
      <c r="P352" s="198">
        <f t="shared" si="11"/>
        <v>0</v>
      </c>
      <c r="Q352" s="198">
        <v>1.09E-3</v>
      </c>
      <c r="R352" s="198">
        <f t="shared" si="12"/>
        <v>1.417E-2</v>
      </c>
      <c r="S352" s="198">
        <v>0</v>
      </c>
      <c r="T352" s="199">
        <f t="shared" si="13"/>
        <v>0</v>
      </c>
      <c r="U352" s="35"/>
      <c r="V352" s="35"/>
      <c r="W352" s="35"/>
      <c r="X352" s="35"/>
      <c r="Y352" s="35"/>
      <c r="Z352" s="35"/>
      <c r="AA352" s="35"/>
      <c r="AB352" s="35"/>
      <c r="AC352" s="35"/>
      <c r="AD352" s="35"/>
      <c r="AE352" s="35"/>
      <c r="AR352" s="200" t="s">
        <v>438</v>
      </c>
      <c r="AT352" s="200" t="s">
        <v>294</v>
      </c>
      <c r="AU352" s="200" t="s">
        <v>120</v>
      </c>
      <c r="AY352" s="18" t="s">
        <v>292</v>
      </c>
      <c r="BE352" s="201">
        <f t="shared" si="14"/>
        <v>0</v>
      </c>
      <c r="BF352" s="201">
        <f t="shared" si="15"/>
        <v>0</v>
      </c>
      <c r="BG352" s="201">
        <f t="shared" si="16"/>
        <v>0</v>
      </c>
      <c r="BH352" s="201">
        <f t="shared" si="17"/>
        <v>0</v>
      </c>
      <c r="BI352" s="201">
        <f t="shared" si="18"/>
        <v>0</v>
      </c>
      <c r="BJ352" s="18" t="s">
        <v>120</v>
      </c>
      <c r="BK352" s="201">
        <f t="shared" si="19"/>
        <v>0</v>
      </c>
      <c r="BL352" s="18" t="s">
        <v>438</v>
      </c>
      <c r="BM352" s="200" t="s">
        <v>5157</v>
      </c>
    </row>
    <row r="353" spans="1:65" s="2" customFormat="1" ht="16.5" customHeight="1">
      <c r="A353" s="35"/>
      <c r="B353" s="36"/>
      <c r="C353" s="189" t="s">
        <v>1184</v>
      </c>
      <c r="D353" s="189" t="s">
        <v>294</v>
      </c>
      <c r="E353" s="190" t="s">
        <v>5158</v>
      </c>
      <c r="F353" s="191" t="s">
        <v>5159</v>
      </c>
      <c r="G353" s="192" t="s">
        <v>1911</v>
      </c>
      <c r="H353" s="193">
        <v>13</v>
      </c>
      <c r="I353" s="194"/>
      <c r="J353" s="195">
        <f t="shared" si="10"/>
        <v>0</v>
      </c>
      <c r="K353" s="191" t="s">
        <v>298</v>
      </c>
      <c r="L353" s="40"/>
      <c r="M353" s="196" t="s">
        <v>1</v>
      </c>
      <c r="N353" s="197" t="s">
        <v>43</v>
      </c>
      <c r="O353" s="72"/>
      <c r="P353" s="198">
        <f t="shared" si="11"/>
        <v>0</v>
      </c>
      <c r="Q353" s="198">
        <v>1.2999999999999999E-4</v>
      </c>
      <c r="R353" s="198">
        <f t="shared" si="12"/>
        <v>1.6899999999999999E-3</v>
      </c>
      <c r="S353" s="198">
        <v>0</v>
      </c>
      <c r="T353" s="199">
        <f t="shared" si="13"/>
        <v>0</v>
      </c>
      <c r="U353" s="35"/>
      <c r="V353" s="35"/>
      <c r="W353" s="35"/>
      <c r="X353" s="35"/>
      <c r="Y353" s="35"/>
      <c r="Z353" s="35"/>
      <c r="AA353" s="35"/>
      <c r="AB353" s="35"/>
      <c r="AC353" s="35"/>
      <c r="AD353" s="35"/>
      <c r="AE353" s="35"/>
      <c r="AR353" s="200" t="s">
        <v>438</v>
      </c>
      <c r="AT353" s="200" t="s">
        <v>294</v>
      </c>
      <c r="AU353" s="200" t="s">
        <v>120</v>
      </c>
      <c r="AY353" s="18" t="s">
        <v>292</v>
      </c>
      <c r="BE353" s="201">
        <f t="shared" si="14"/>
        <v>0</v>
      </c>
      <c r="BF353" s="201">
        <f t="shared" si="15"/>
        <v>0</v>
      </c>
      <c r="BG353" s="201">
        <f t="shared" si="16"/>
        <v>0</v>
      </c>
      <c r="BH353" s="201">
        <f t="shared" si="17"/>
        <v>0</v>
      </c>
      <c r="BI353" s="201">
        <f t="shared" si="18"/>
        <v>0</v>
      </c>
      <c r="BJ353" s="18" t="s">
        <v>120</v>
      </c>
      <c r="BK353" s="201">
        <f t="shared" si="19"/>
        <v>0</v>
      </c>
      <c r="BL353" s="18" t="s">
        <v>438</v>
      </c>
      <c r="BM353" s="200" t="s">
        <v>5160</v>
      </c>
    </row>
    <row r="354" spans="1:65" s="2" customFormat="1" ht="21.75" customHeight="1">
      <c r="A354" s="35"/>
      <c r="B354" s="36"/>
      <c r="C354" s="189" t="s">
        <v>1189</v>
      </c>
      <c r="D354" s="189" t="s">
        <v>294</v>
      </c>
      <c r="E354" s="190" t="s">
        <v>5161</v>
      </c>
      <c r="F354" s="191" t="s">
        <v>5162</v>
      </c>
      <c r="G354" s="192" t="s">
        <v>1911</v>
      </c>
      <c r="H354" s="193">
        <v>337</v>
      </c>
      <c r="I354" s="194"/>
      <c r="J354" s="195">
        <f t="shared" si="10"/>
        <v>0</v>
      </c>
      <c r="K354" s="191" t="s">
        <v>298</v>
      </c>
      <c r="L354" s="40"/>
      <c r="M354" s="196" t="s">
        <v>1</v>
      </c>
      <c r="N354" s="197" t="s">
        <v>43</v>
      </c>
      <c r="O354" s="72"/>
      <c r="P354" s="198">
        <f t="shared" si="11"/>
        <v>0</v>
      </c>
      <c r="Q354" s="198">
        <v>9.0000000000000006E-5</v>
      </c>
      <c r="R354" s="198">
        <f t="shared" si="12"/>
        <v>3.0330000000000003E-2</v>
      </c>
      <c r="S354" s="198">
        <v>0</v>
      </c>
      <c r="T354" s="199">
        <f t="shared" si="13"/>
        <v>0</v>
      </c>
      <c r="U354" s="35"/>
      <c r="V354" s="35"/>
      <c r="W354" s="35"/>
      <c r="X354" s="35"/>
      <c r="Y354" s="35"/>
      <c r="Z354" s="35"/>
      <c r="AA354" s="35"/>
      <c r="AB354" s="35"/>
      <c r="AC354" s="35"/>
      <c r="AD354" s="35"/>
      <c r="AE354" s="35"/>
      <c r="AR354" s="200" t="s">
        <v>438</v>
      </c>
      <c r="AT354" s="200" t="s">
        <v>294</v>
      </c>
      <c r="AU354" s="200" t="s">
        <v>120</v>
      </c>
      <c r="AY354" s="18" t="s">
        <v>292</v>
      </c>
      <c r="BE354" s="201">
        <f t="shared" si="14"/>
        <v>0</v>
      </c>
      <c r="BF354" s="201">
        <f t="shared" si="15"/>
        <v>0</v>
      </c>
      <c r="BG354" s="201">
        <f t="shared" si="16"/>
        <v>0</v>
      </c>
      <c r="BH354" s="201">
        <f t="shared" si="17"/>
        <v>0</v>
      </c>
      <c r="BI354" s="201">
        <f t="shared" si="18"/>
        <v>0</v>
      </c>
      <c r="BJ354" s="18" t="s">
        <v>120</v>
      </c>
      <c r="BK354" s="201">
        <f t="shared" si="19"/>
        <v>0</v>
      </c>
      <c r="BL354" s="18" t="s">
        <v>438</v>
      </c>
      <c r="BM354" s="200" t="s">
        <v>5163</v>
      </c>
    </row>
    <row r="355" spans="1:65" s="2" customFormat="1" ht="16.5" customHeight="1">
      <c r="A355" s="35"/>
      <c r="B355" s="36"/>
      <c r="C355" s="189" t="s">
        <v>1194</v>
      </c>
      <c r="D355" s="189" t="s">
        <v>294</v>
      </c>
      <c r="E355" s="190" t="s">
        <v>5164</v>
      </c>
      <c r="F355" s="191" t="s">
        <v>5165</v>
      </c>
      <c r="G355" s="192" t="s">
        <v>1911</v>
      </c>
      <c r="H355" s="193">
        <v>4</v>
      </c>
      <c r="I355" s="194"/>
      <c r="J355" s="195">
        <f t="shared" si="10"/>
        <v>0</v>
      </c>
      <c r="K355" s="191" t="s">
        <v>298</v>
      </c>
      <c r="L355" s="40"/>
      <c r="M355" s="196" t="s">
        <v>1</v>
      </c>
      <c r="N355" s="197" t="s">
        <v>43</v>
      </c>
      <c r="O355" s="72"/>
      <c r="P355" s="198">
        <f t="shared" si="11"/>
        <v>0</v>
      </c>
      <c r="Q355" s="198">
        <v>1.8400000000000001E-3</v>
      </c>
      <c r="R355" s="198">
        <f t="shared" si="12"/>
        <v>7.3600000000000002E-3</v>
      </c>
      <c r="S355" s="198">
        <v>0</v>
      </c>
      <c r="T355" s="199">
        <f t="shared" si="13"/>
        <v>0</v>
      </c>
      <c r="U355" s="35"/>
      <c r="V355" s="35"/>
      <c r="W355" s="35"/>
      <c r="X355" s="35"/>
      <c r="Y355" s="35"/>
      <c r="Z355" s="35"/>
      <c r="AA355" s="35"/>
      <c r="AB355" s="35"/>
      <c r="AC355" s="35"/>
      <c r="AD355" s="35"/>
      <c r="AE355" s="35"/>
      <c r="AR355" s="200" t="s">
        <v>438</v>
      </c>
      <c r="AT355" s="200" t="s">
        <v>294</v>
      </c>
      <c r="AU355" s="200" t="s">
        <v>120</v>
      </c>
      <c r="AY355" s="18" t="s">
        <v>292</v>
      </c>
      <c r="BE355" s="201">
        <f t="shared" si="14"/>
        <v>0</v>
      </c>
      <c r="BF355" s="201">
        <f t="shared" si="15"/>
        <v>0</v>
      </c>
      <c r="BG355" s="201">
        <f t="shared" si="16"/>
        <v>0</v>
      </c>
      <c r="BH355" s="201">
        <f t="shared" si="17"/>
        <v>0</v>
      </c>
      <c r="BI355" s="201">
        <f t="shared" si="18"/>
        <v>0</v>
      </c>
      <c r="BJ355" s="18" t="s">
        <v>120</v>
      </c>
      <c r="BK355" s="201">
        <f t="shared" si="19"/>
        <v>0</v>
      </c>
      <c r="BL355" s="18" t="s">
        <v>438</v>
      </c>
      <c r="BM355" s="200" t="s">
        <v>5166</v>
      </c>
    </row>
    <row r="356" spans="1:65" s="2" customFormat="1" ht="24.2" customHeight="1">
      <c r="A356" s="35"/>
      <c r="B356" s="36"/>
      <c r="C356" s="189" t="s">
        <v>1198</v>
      </c>
      <c r="D356" s="189" t="s">
        <v>294</v>
      </c>
      <c r="E356" s="190" t="s">
        <v>5167</v>
      </c>
      <c r="F356" s="191" t="s">
        <v>5168</v>
      </c>
      <c r="G356" s="192" t="s">
        <v>581</v>
      </c>
      <c r="H356" s="193">
        <v>4</v>
      </c>
      <c r="I356" s="194"/>
      <c r="J356" s="195">
        <f t="shared" si="10"/>
        <v>0</v>
      </c>
      <c r="K356" s="191" t="s">
        <v>298</v>
      </c>
      <c r="L356" s="40"/>
      <c r="M356" s="196" t="s">
        <v>1</v>
      </c>
      <c r="N356" s="197" t="s">
        <v>43</v>
      </c>
      <c r="O356" s="72"/>
      <c r="P356" s="198">
        <f t="shared" si="11"/>
        <v>0</v>
      </c>
      <c r="Q356" s="198">
        <v>4.0000000000000003E-5</v>
      </c>
      <c r="R356" s="198">
        <f t="shared" si="12"/>
        <v>1.6000000000000001E-4</v>
      </c>
      <c r="S356" s="198">
        <v>0</v>
      </c>
      <c r="T356" s="199">
        <f t="shared" si="13"/>
        <v>0</v>
      </c>
      <c r="U356" s="35"/>
      <c r="V356" s="35"/>
      <c r="W356" s="35"/>
      <c r="X356" s="35"/>
      <c r="Y356" s="35"/>
      <c r="Z356" s="35"/>
      <c r="AA356" s="35"/>
      <c r="AB356" s="35"/>
      <c r="AC356" s="35"/>
      <c r="AD356" s="35"/>
      <c r="AE356" s="35"/>
      <c r="AR356" s="200" t="s">
        <v>438</v>
      </c>
      <c r="AT356" s="200" t="s">
        <v>294</v>
      </c>
      <c r="AU356" s="200" t="s">
        <v>120</v>
      </c>
      <c r="AY356" s="18" t="s">
        <v>292</v>
      </c>
      <c r="BE356" s="201">
        <f t="shared" si="14"/>
        <v>0</v>
      </c>
      <c r="BF356" s="201">
        <f t="shared" si="15"/>
        <v>0</v>
      </c>
      <c r="BG356" s="201">
        <f t="shared" si="16"/>
        <v>0</v>
      </c>
      <c r="BH356" s="201">
        <f t="shared" si="17"/>
        <v>0</v>
      </c>
      <c r="BI356" s="201">
        <f t="shared" si="18"/>
        <v>0</v>
      </c>
      <c r="BJ356" s="18" t="s">
        <v>120</v>
      </c>
      <c r="BK356" s="201">
        <f t="shared" si="19"/>
        <v>0</v>
      </c>
      <c r="BL356" s="18" t="s">
        <v>438</v>
      </c>
      <c r="BM356" s="200" t="s">
        <v>5169</v>
      </c>
    </row>
    <row r="357" spans="1:65" s="2" customFormat="1" ht="24.2" customHeight="1">
      <c r="A357" s="35"/>
      <c r="B357" s="36"/>
      <c r="C357" s="246" t="s">
        <v>1204</v>
      </c>
      <c r="D357" s="246" t="s">
        <v>626</v>
      </c>
      <c r="E357" s="247" t="s">
        <v>5170</v>
      </c>
      <c r="F357" s="248" t="s">
        <v>5171</v>
      </c>
      <c r="G357" s="249" t="s">
        <v>581</v>
      </c>
      <c r="H357" s="250">
        <v>1</v>
      </c>
      <c r="I357" s="251"/>
      <c r="J357" s="252">
        <f t="shared" si="10"/>
        <v>0</v>
      </c>
      <c r="K357" s="248" t="s">
        <v>298</v>
      </c>
      <c r="L357" s="253"/>
      <c r="M357" s="254" t="s">
        <v>1</v>
      </c>
      <c r="N357" s="255" t="s">
        <v>43</v>
      </c>
      <c r="O357" s="72"/>
      <c r="P357" s="198">
        <f t="shared" si="11"/>
        <v>0</v>
      </c>
      <c r="Q357" s="198">
        <v>1.5200000000000001E-3</v>
      </c>
      <c r="R357" s="198">
        <f t="shared" si="12"/>
        <v>1.5200000000000001E-3</v>
      </c>
      <c r="S357" s="198">
        <v>0</v>
      </c>
      <c r="T357" s="199">
        <f t="shared" si="13"/>
        <v>0</v>
      </c>
      <c r="U357" s="35"/>
      <c r="V357" s="35"/>
      <c r="W357" s="35"/>
      <c r="X357" s="35"/>
      <c r="Y357" s="35"/>
      <c r="Z357" s="35"/>
      <c r="AA357" s="35"/>
      <c r="AB357" s="35"/>
      <c r="AC357" s="35"/>
      <c r="AD357" s="35"/>
      <c r="AE357" s="35"/>
      <c r="AR357" s="200" t="s">
        <v>573</v>
      </c>
      <c r="AT357" s="200" t="s">
        <v>626</v>
      </c>
      <c r="AU357" s="200" t="s">
        <v>120</v>
      </c>
      <c r="AY357" s="18" t="s">
        <v>292</v>
      </c>
      <c r="BE357" s="201">
        <f t="shared" si="14"/>
        <v>0</v>
      </c>
      <c r="BF357" s="201">
        <f t="shared" si="15"/>
        <v>0</v>
      </c>
      <c r="BG357" s="201">
        <f t="shared" si="16"/>
        <v>0</v>
      </c>
      <c r="BH357" s="201">
        <f t="shared" si="17"/>
        <v>0</v>
      </c>
      <c r="BI357" s="201">
        <f t="shared" si="18"/>
        <v>0</v>
      </c>
      <c r="BJ357" s="18" t="s">
        <v>120</v>
      </c>
      <c r="BK357" s="201">
        <f t="shared" si="19"/>
        <v>0</v>
      </c>
      <c r="BL357" s="18" t="s">
        <v>438</v>
      </c>
      <c r="BM357" s="200" t="s">
        <v>5172</v>
      </c>
    </row>
    <row r="358" spans="1:65" s="2" customFormat="1" ht="37.9" customHeight="1">
      <c r="A358" s="35"/>
      <c r="B358" s="36"/>
      <c r="C358" s="246" t="s">
        <v>1235</v>
      </c>
      <c r="D358" s="246" t="s">
        <v>626</v>
      </c>
      <c r="E358" s="247" t="s">
        <v>5173</v>
      </c>
      <c r="F358" s="248" t="s">
        <v>5174</v>
      </c>
      <c r="G358" s="249" t="s">
        <v>581</v>
      </c>
      <c r="H358" s="250">
        <v>49</v>
      </c>
      <c r="I358" s="251"/>
      <c r="J358" s="252">
        <f t="shared" si="10"/>
        <v>0</v>
      </c>
      <c r="K358" s="248" t="s">
        <v>298</v>
      </c>
      <c r="L358" s="253"/>
      <c r="M358" s="254" t="s">
        <v>1</v>
      </c>
      <c r="N358" s="255" t="s">
        <v>43</v>
      </c>
      <c r="O358" s="72"/>
      <c r="P358" s="198">
        <f t="shared" si="11"/>
        <v>0</v>
      </c>
      <c r="Q358" s="198">
        <v>2E-3</v>
      </c>
      <c r="R358" s="198">
        <f t="shared" si="12"/>
        <v>9.8000000000000004E-2</v>
      </c>
      <c r="S358" s="198">
        <v>0</v>
      </c>
      <c r="T358" s="199">
        <f t="shared" si="13"/>
        <v>0</v>
      </c>
      <c r="U358" s="35"/>
      <c r="V358" s="35"/>
      <c r="W358" s="35"/>
      <c r="X358" s="35"/>
      <c r="Y358" s="35"/>
      <c r="Z358" s="35"/>
      <c r="AA358" s="35"/>
      <c r="AB358" s="35"/>
      <c r="AC358" s="35"/>
      <c r="AD358" s="35"/>
      <c r="AE358" s="35"/>
      <c r="AR358" s="200" t="s">
        <v>573</v>
      </c>
      <c r="AT358" s="200" t="s">
        <v>626</v>
      </c>
      <c r="AU358" s="200" t="s">
        <v>120</v>
      </c>
      <c r="AY358" s="18" t="s">
        <v>292</v>
      </c>
      <c r="BE358" s="201">
        <f t="shared" si="14"/>
        <v>0</v>
      </c>
      <c r="BF358" s="201">
        <f t="shared" si="15"/>
        <v>0</v>
      </c>
      <c r="BG358" s="201">
        <f t="shared" si="16"/>
        <v>0</v>
      </c>
      <c r="BH358" s="201">
        <f t="shared" si="17"/>
        <v>0</v>
      </c>
      <c r="BI358" s="201">
        <f t="shared" si="18"/>
        <v>0</v>
      </c>
      <c r="BJ358" s="18" t="s">
        <v>120</v>
      </c>
      <c r="BK358" s="201">
        <f t="shared" si="19"/>
        <v>0</v>
      </c>
      <c r="BL358" s="18" t="s">
        <v>438</v>
      </c>
      <c r="BM358" s="200" t="s">
        <v>5175</v>
      </c>
    </row>
    <row r="359" spans="1:65" s="14" customFormat="1" ht="11.25">
      <c r="B359" s="213"/>
      <c r="C359" s="214"/>
      <c r="D359" s="204" t="s">
        <v>301</v>
      </c>
      <c r="E359" s="215" t="s">
        <v>1</v>
      </c>
      <c r="F359" s="216" t="s">
        <v>5176</v>
      </c>
      <c r="G359" s="214"/>
      <c r="H359" s="217">
        <v>44</v>
      </c>
      <c r="I359" s="218"/>
      <c r="J359" s="214"/>
      <c r="K359" s="214"/>
      <c r="L359" s="219"/>
      <c r="M359" s="220"/>
      <c r="N359" s="221"/>
      <c r="O359" s="221"/>
      <c r="P359" s="221"/>
      <c r="Q359" s="221"/>
      <c r="R359" s="221"/>
      <c r="S359" s="221"/>
      <c r="T359" s="222"/>
      <c r="AT359" s="223" t="s">
        <v>301</v>
      </c>
      <c r="AU359" s="223" t="s">
        <v>120</v>
      </c>
      <c r="AV359" s="14" t="s">
        <v>120</v>
      </c>
      <c r="AW359" s="14" t="s">
        <v>32</v>
      </c>
      <c r="AX359" s="14" t="s">
        <v>77</v>
      </c>
      <c r="AY359" s="223" t="s">
        <v>292</v>
      </c>
    </row>
    <row r="360" spans="1:65" s="14" customFormat="1" ht="11.25">
      <c r="B360" s="213"/>
      <c r="C360" s="214"/>
      <c r="D360" s="204" t="s">
        <v>301</v>
      </c>
      <c r="E360" s="215" t="s">
        <v>1</v>
      </c>
      <c r="F360" s="216" t="s">
        <v>5177</v>
      </c>
      <c r="G360" s="214"/>
      <c r="H360" s="217">
        <v>5</v>
      </c>
      <c r="I360" s="218"/>
      <c r="J360" s="214"/>
      <c r="K360" s="214"/>
      <c r="L360" s="219"/>
      <c r="M360" s="220"/>
      <c r="N360" s="221"/>
      <c r="O360" s="221"/>
      <c r="P360" s="221"/>
      <c r="Q360" s="221"/>
      <c r="R360" s="221"/>
      <c r="S360" s="221"/>
      <c r="T360" s="222"/>
      <c r="AT360" s="223" t="s">
        <v>301</v>
      </c>
      <c r="AU360" s="223" t="s">
        <v>120</v>
      </c>
      <c r="AV360" s="14" t="s">
        <v>120</v>
      </c>
      <c r="AW360" s="14" t="s">
        <v>32</v>
      </c>
      <c r="AX360" s="14" t="s">
        <v>77</v>
      </c>
      <c r="AY360" s="223" t="s">
        <v>292</v>
      </c>
    </row>
    <row r="361" spans="1:65" s="15" customFormat="1" ht="11.25">
      <c r="B361" s="224"/>
      <c r="C361" s="225"/>
      <c r="D361" s="204" t="s">
        <v>301</v>
      </c>
      <c r="E361" s="226" t="s">
        <v>1</v>
      </c>
      <c r="F361" s="227" t="s">
        <v>304</v>
      </c>
      <c r="G361" s="225"/>
      <c r="H361" s="228">
        <v>49</v>
      </c>
      <c r="I361" s="229"/>
      <c r="J361" s="225"/>
      <c r="K361" s="225"/>
      <c r="L361" s="230"/>
      <c r="M361" s="231"/>
      <c r="N361" s="232"/>
      <c r="O361" s="232"/>
      <c r="P361" s="232"/>
      <c r="Q361" s="232"/>
      <c r="R361" s="232"/>
      <c r="S361" s="232"/>
      <c r="T361" s="233"/>
      <c r="AT361" s="234" t="s">
        <v>301</v>
      </c>
      <c r="AU361" s="234" t="s">
        <v>120</v>
      </c>
      <c r="AV361" s="15" t="s">
        <v>299</v>
      </c>
      <c r="AW361" s="15" t="s">
        <v>32</v>
      </c>
      <c r="AX361" s="15" t="s">
        <v>85</v>
      </c>
      <c r="AY361" s="234" t="s">
        <v>292</v>
      </c>
    </row>
    <row r="362" spans="1:65" s="2" customFormat="1" ht="24.2" customHeight="1">
      <c r="A362" s="35"/>
      <c r="B362" s="36"/>
      <c r="C362" s="189" t="s">
        <v>1240</v>
      </c>
      <c r="D362" s="189" t="s">
        <v>294</v>
      </c>
      <c r="E362" s="190" t="s">
        <v>5178</v>
      </c>
      <c r="F362" s="191" t="s">
        <v>5179</v>
      </c>
      <c r="G362" s="192" t="s">
        <v>581</v>
      </c>
      <c r="H362" s="193">
        <v>50</v>
      </c>
      <c r="I362" s="194"/>
      <c r="J362" s="195">
        <f t="shared" ref="J362:J376" si="20">ROUND(I362*H362,2)</f>
        <v>0</v>
      </c>
      <c r="K362" s="191" t="s">
        <v>298</v>
      </c>
      <c r="L362" s="40"/>
      <c r="M362" s="196" t="s">
        <v>1</v>
      </c>
      <c r="N362" s="197" t="s">
        <v>43</v>
      </c>
      <c r="O362" s="72"/>
      <c r="P362" s="198">
        <f t="shared" ref="P362:P376" si="21">O362*H362</f>
        <v>0</v>
      </c>
      <c r="Q362" s="198">
        <v>1.6000000000000001E-4</v>
      </c>
      <c r="R362" s="198">
        <f t="shared" ref="R362:R376" si="22">Q362*H362</f>
        <v>8.0000000000000002E-3</v>
      </c>
      <c r="S362" s="198">
        <v>0</v>
      </c>
      <c r="T362" s="199">
        <f t="shared" ref="T362:T376" si="23">S362*H362</f>
        <v>0</v>
      </c>
      <c r="U362" s="35"/>
      <c r="V362" s="35"/>
      <c r="W362" s="35"/>
      <c r="X362" s="35"/>
      <c r="Y362" s="35"/>
      <c r="Z362" s="35"/>
      <c r="AA362" s="35"/>
      <c r="AB362" s="35"/>
      <c r="AC362" s="35"/>
      <c r="AD362" s="35"/>
      <c r="AE362" s="35"/>
      <c r="AR362" s="200" t="s">
        <v>438</v>
      </c>
      <c r="AT362" s="200" t="s">
        <v>294</v>
      </c>
      <c r="AU362" s="200" t="s">
        <v>120</v>
      </c>
      <c r="AY362" s="18" t="s">
        <v>292</v>
      </c>
      <c r="BE362" s="201">
        <f t="shared" ref="BE362:BE376" si="24">IF(N362="základní",J362,0)</f>
        <v>0</v>
      </c>
      <c r="BF362" s="201">
        <f t="shared" ref="BF362:BF376" si="25">IF(N362="snížená",J362,0)</f>
        <v>0</v>
      </c>
      <c r="BG362" s="201">
        <f t="shared" ref="BG362:BG376" si="26">IF(N362="zákl. přenesená",J362,0)</f>
        <v>0</v>
      </c>
      <c r="BH362" s="201">
        <f t="shared" ref="BH362:BH376" si="27">IF(N362="sníž. přenesená",J362,0)</f>
        <v>0</v>
      </c>
      <c r="BI362" s="201">
        <f t="shared" ref="BI362:BI376" si="28">IF(N362="nulová",J362,0)</f>
        <v>0</v>
      </c>
      <c r="BJ362" s="18" t="s">
        <v>120</v>
      </c>
      <c r="BK362" s="201">
        <f t="shared" ref="BK362:BK376" si="29">ROUND(I362*H362,2)</f>
        <v>0</v>
      </c>
      <c r="BL362" s="18" t="s">
        <v>438</v>
      </c>
      <c r="BM362" s="200" t="s">
        <v>5180</v>
      </c>
    </row>
    <row r="363" spans="1:65" s="2" customFormat="1" ht="24.2" customHeight="1">
      <c r="A363" s="35"/>
      <c r="B363" s="36"/>
      <c r="C363" s="189" t="s">
        <v>1245</v>
      </c>
      <c r="D363" s="189" t="s">
        <v>294</v>
      </c>
      <c r="E363" s="190" t="s">
        <v>5181</v>
      </c>
      <c r="F363" s="191" t="s">
        <v>5182</v>
      </c>
      <c r="G363" s="192" t="s">
        <v>1911</v>
      </c>
      <c r="H363" s="193">
        <v>23</v>
      </c>
      <c r="I363" s="194"/>
      <c r="J363" s="195">
        <f t="shared" si="20"/>
        <v>0</v>
      </c>
      <c r="K363" s="191" t="s">
        <v>298</v>
      </c>
      <c r="L363" s="40"/>
      <c r="M363" s="196" t="s">
        <v>1</v>
      </c>
      <c r="N363" s="197" t="s">
        <v>43</v>
      </c>
      <c r="O363" s="72"/>
      <c r="P363" s="198">
        <f t="shared" si="21"/>
        <v>0</v>
      </c>
      <c r="Q363" s="198">
        <v>2.5400000000000002E-3</v>
      </c>
      <c r="R363" s="198">
        <f t="shared" si="22"/>
        <v>5.8420000000000007E-2</v>
      </c>
      <c r="S363" s="198">
        <v>0</v>
      </c>
      <c r="T363" s="199">
        <f t="shared" si="23"/>
        <v>0</v>
      </c>
      <c r="U363" s="35"/>
      <c r="V363" s="35"/>
      <c r="W363" s="35"/>
      <c r="X363" s="35"/>
      <c r="Y363" s="35"/>
      <c r="Z363" s="35"/>
      <c r="AA363" s="35"/>
      <c r="AB363" s="35"/>
      <c r="AC363" s="35"/>
      <c r="AD363" s="35"/>
      <c r="AE363" s="35"/>
      <c r="AR363" s="200" t="s">
        <v>438</v>
      </c>
      <c r="AT363" s="200" t="s">
        <v>294</v>
      </c>
      <c r="AU363" s="200" t="s">
        <v>120</v>
      </c>
      <c r="AY363" s="18" t="s">
        <v>292</v>
      </c>
      <c r="BE363" s="201">
        <f t="shared" si="24"/>
        <v>0</v>
      </c>
      <c r="BF363" s="201">
        <f t="shared" si="25"/>
        <v>0</v>
      </c>
      <c r="BG363" s="201">
        <f t="shared" si="26"/>
        <v>0</v>
      </c>
      <c r="BH363" s="201">
        <f t="shared" si="27"/>
        <v>0</v>
      </c>
      <c r="BI363" s="201">
        <f t="shared" si="28"/>
        <v>0</v>
      </c>
      <c r="BJ363" s="18" t="s">
        <v>120</v>
      </c>
      <c r="BK363" s="201">
        <f t="shared" si="29"/>
        <v>0</v>
      </c>
      <c r="BL363" s="18" t="s">
        <v>438</v>
      </c>
      <c r="BM363" s="200" t="s">
        <v>5183</v>
      </c>
    </row>
    <row r="364" spans="1:65" s="2" customFormat="1" ht="24.2" customHeight="1">
      <c r="A364" s="35"/>
      <c r="B364" s="36"/>
      <c r="C364" s="189" t="s">
        <v>1250</v>
      </c>
      <c r="D364" s="189" t="s">
        <v>294</v>
      </c>
      <c r="E364" s="190" t="s">
        <v>5184</v>
      </c>
      <c r="F364" s="191" t="s">
        <v>5185</v>
      </c>
      <c r="G364" s="192" t="s">
        <v>581</v>
      </c>
      <c r="H364" s="193">
        <v>23</v>
      </c>
      <c r="I364" s="194"/>
      <c r="J364" s="195">
        <f t="shared" si="20"/>
        <v>0</v>
      </c>
      <c r="K364" s="191" t="s">
        <v>298</v>
      </c>
      <c r="L364" s="40"/>
      <c r="M364" s="196" t="s">
        <v>1</v>
      </c>
      <c r="N364" s="197" t="s">
        <v>43</v>
      </c>
      <c r="O364" s="72"/>
      <c r="P364" s="198">
        <f t="shared" si="21"/>
        <v>0</v>
      </c>
      <c r="Q364" s="198">
        <v>4.0000000000000003E-5</v>
      </c>
      <c r="R364" s="198">
        <f t="shared" si="22"/>
        <v>9.2000000000000003E-4</v>
      </c>
      <c r="S364" s="198">
        <v>0</v>
      </c>
      <c r="T364" s="199">
        <f t="shared" si="23"/>
        <v>0</v>
      </c>
      <c r="U364" s="35"/>
      <c r="V364" s="35"/>
      <c r="W364" s="35"/>
      <c r="X364" s="35"/>
      <c r="Y364" s="35"/>
      <c r="Z364" s="35"/>
      <c r="AA364" s="35"/>
      <c r="AB364" s="35"/>
      <c r="AC364" s="35"/>
      <c r="AD364" s="35"/>
      <c r="AE364" s="35"/>
      <c r="AR364" s="200" t="s">
        <v>438</v>
      </c>
      <c r="AT364" s="200" t="s">
        <v>294</v>
      </c>
      <c r="AU364" s="200" t="s">
        <v>120</v>
      </c>
      <c r="AY364" s="18" t="s">
        <v>292</v>
      </c>
      <c r="BE364" s="201">
        <f t="shared" si="24"/>
        <v>0</v>
      </c>
      <c r="BF364" s="201">
        <f t="shared" si="25"/>
        <v>0</v>
      </c>
      <c r="BG364" s="201">
        <f t="shared" si="26"/>
        <v>0</v>
      </c>
      <c r="BH364" s="201">
        <f t="shared" si="27"/>
        <v>0</v>
      </c>
      <c r="BI364" s="201">
        <f t="shared" si="28"/>
        <v>0</v>
      </c>
      <c r="BJ364" s="18" t="s">
        <v>120</v>
      </c>
      <c r="BK364" s="201">
        <f t="shared" si="29"/>
        <v>0</v>
      </c>
      <c r="BL364" s="18" t="s">
        <v>438</v>
      </c>
      <c r="BM364" s="200" t="s">
        <v>5186</v>
      </c>
    </row>
    <row r="365" spans="1:65" s="2" customFormat="1" ht="24.2" customHeight="1">
      <c r="A365" s="35"/>
      <c r="B365" s="36"/>
      <c r="C365" s="189" t="s">
        <v>1261</v>
      </c>
      <c r="D365" s="189" t="s">
        <v>294</v>
      </c>
      <c r="E365" s="190" t="s">
        <v>5187</v>
      </c>
      <c r="F365" s="191" t="s">
        <v>5188</v>
      </c>
      <c r="G365" s="192" t="s">
        <v>1911</v>
      </c>
      <c r="H365" s="193">
        <v>48</v>
      </c>
      <c r="I365" s="194"/>
      <c r="J365" s="195">
        <f t="shared" si="20"/>
        <v>0</v>
      </c>
      <c r="K365" s="191" t="s">
        <v>298</v>
      </c>
      <c r="L365" s="40"/>
      <c r="M365" s="196" t="s">
        <v>1</v>
      </c>
      <c r="N365" s="197" t="s">
        <v>43</v>
      </c>
      <c r="O365" s="72"/>
      <c r="P365" s="198">
        <f t="shared" si="21"/>
        <v>0</v>
      </c>
      <c r="Q365" s="198">
        <v>3.5400000000000002E-3</v>
      </c>
      <c r="R365" s="198">
        <f t="shared" si="22"/>
        <v>0.16992000000000002</v>
      </c>
      <c r="S365" s="198">
        <v>0</v>
      </c>
      <c r="T365" s="199">
        <f t="shared" si="23"/>
        <v>0</v>
      </c>
      <c r="U365" s="35"/>
      <c r="V365" s="35"/>
      <c r="W365" s="35"/>
      <c r="X365" s="35"/>
      <c r="Y365" s="35"/>
      <c r="Z365" s="35"/>
      <c r="AA365" s="35"/>
      <c r="AB365" s="35"/>
      <c r="AC365" s="35"/>
      <c r="AD365" s="35"/>
      <c r="AE365" s="35"/>
      <c r="AR365" s="200" t="s">
        <v>438</v>
      </c>
      <c r="AT365" s="200" t="s">
        <v>294</v>
      </c>
      <c r="AU365" s="200" t="s">
        <v>120</v>
      </c>
      <c r="AY365" s="18" t="s">
        <v>292</v>
      </c>
      <c r="BE365" s="201">
        <f t="shared" si="24"/>
        <v>0</v>
      </c>
      <c r="BF365" s="201">
        <f t="shared" si="25"/>
        <v>0</v>
      </c>
      <c r="BG365" s="201">
        <f t="shared" si="26"/>
        <v>0</v>
      </c>
      <c r="BH365" s="201">
        <f t="shared" si="27"/>
        <v>0</v>
      </c>
      <c r="BI365" s="201">
        <f t="shared" si="28"/>
        <v>0</v>
      </c>
      <c r="BJ365" s="18" t="s">
        <v>120</v>
      </c>
      <c r="BK365" s="201">
        <f t="shared" si="29"/>
        <v>0</v>
      </c>
      <c r="BL365" s="18" t="s">
        <v>438</v>
      </c>
      <c r="BM365" s="200" t="s">
        <v>5189</v>
      </c>
    </row>
    <row r="366" spans="1:65" s="2" customFormat="1" ht="16.5" customHeight="1">
      <c r="A366" s="35"/>
      <c r="B366" s="36"/>
      <c r="C366" s="189" t="s">
        <v>1266</v>
      </c>
      <c r="D366" s="189" t="s">
        <v>294</v>
      </c>
      <c r="E366" s="190" t="s">
        <v>5190</v>
      </c>
      <c r="F366" s="191" t="s">
        <v>5191</v>
      </c>
      <c r="G366" s="192" t="s">
        <v>581</v>
      </c>
      <c r="H366" s="193">
        <v>48</v>
      </c>
      <c r="I366" s="194"/>
      <c r="J366" s="195">
        <f t="shared" si="20"/>
        <v>0</v>
      </c>
      <c r="K366" s="191" t="s">
        <v>298</v>
      </c>
      <c r="L366" s="40"/>
      <c r="M366" s="196" t="s">
        <v>1</v>
      </c>
      <c r="N366" s="197" t="s">
        <v>43</v>
      </c>
      <c r="O366" s="72"/>
      <c r="P366" s="198">
        <f t="shared" si="21"/>
        <v>0</v>
      </c>
      <c r="Q366" s="198">
        <v>1.2E-4</v>
      </c>
      <c r="R366" s="198">
        <f t="shared" si="22"/>
        <v>5.7600000000000004E-3</v>
      </c>
      <c r="S366" s="198">
        <v>0</v>
      </c>
      <c r="T366" s="199">
        <f t="shared" si="23"/>
        <v>0</v>
      </c>
      <c r="U366" s="35"/>
      <c r="V366" s="35"/>
      <c r="W366" s="35"/>
      <c r="X366" s="35"/>
      <c r="Y366" s="35"/>
      <c r="Z366" s="35"/>
      <c r="AA366" s="35"/>
      <c r="AB366" s="35"/>
      <c r="AC366" s="35"/>
      <c r="AD366" s="35"/>
      <c r="AE366" s="35"/>
      <c r="AR366" s="200" t="s">
        <v>438</v>
      </c>
      <c r="AT366" s="200" t="s">
        <v>294</v>
      </c>
      <c r="AU366" s="200" t="s">
        <v>120</v>
      </c>
      <c r="AY366" s="18" t="s">
        <v>292</v>
      </c>
      <c r="BE366" s="201">
        <f t="shared" si="24"/>
        <v>0</v>
      </c>
      <c r="BF366" s="201">
        <f t="shared" si="25"/>
        <v>0</v>
      </c>
      <c r="BG366" s="201">
        <f t="shared" si="26"/>
        <v>0</v>
      </c>
      <c r="BH366" s="201">
        <f t="shared" si="27"/>
        <v>0</v>
      </c>
      <c r="BI366" s="201">
        <f t="shared" si="28"/>
        <v>0</v>
      </c>
      <c r="BJ366" s="18" t="s">
        <v>120</v>
      </c>
      <c r="BK366" s="201">
        <f t="shared" si="29"/>
        <v>0</v>
      </c>
      <c r="BL366" s="18" t="s">
        <v>438</v>
      </c>
      <c r="BM366" s="200" t="s">
        <v>5192</v>
      </c>
    </row>
    <row r="367" spans="1:65" s="2" customFormat="1" ht="24.2" customHeight="1">
      <c r="A367" s="35"/>
      <c r="B367" s="36"/>
      <c r="C367" s="189" t="s">
        <v>1270</v>
      </c>
      <c r="D367" s="189" t="s">
        <v>294</v>
      </c>
      <c r="E367" s="190" t="s">
        <v>5193</v>
      </c>
      <c r="F367" s="191" t="s">
        <v>5194</v>
      </c>
      <c r="G367" s="192" t="s">
        <v>581</v>
      </c>
      <c r="H367" s="193">
        <v>76</v>
      </c>
      <c r="I367" s="194"/>
      <c r="J367" s="195">
        <f t="shared" si="20"/>
        <v>0</v>
      </c>
      <c r="K367" s="191" t="s">
        <v>298</v>
      </c>
      <c r="L367" s="40"/>
      <c r="M367" s="196" t="s">
        <v>1</v>
      </c>
      <c r="N367" s="197" t="s">
        <v>43</v>
      </c>
      <c r="O367" s="72"/>
      <c r="P367" s="198">
        <f t="shared" si="21"/>
        <v>0</v>
      </c>
      <c r="Q367" s="198">
        <v>2.4000000000000001E-4</v>
      </c>
      <c r="R367" s="198">
        <f t="shared" si="22"/>
        <v>1.8239999999999999E-2</v>
      </c>
      <c r="S367" s="198">
        <v>0</v>
      </c>
      <c r="T367" s="199">
        <f t="shared" si="23"/>
        <v>0</v>
      </c>
      <c r="U367" s="35"/>
      <c r="V367" s="35"/>
      <c r="W367" s="35"/>
      <c r="X367" s="35"/>
      <c r="Y367" s="35"/>
      <c r="Z367" s="35"/>
      <c r="AA367" s="35"/>
      <c r="AB367" s="35"/>
      <c r="AC367" s="35"/>
      <c r="AD367" s="35"/>
      <c r="AE367" s="35"/>
      <c r="AR367" s="200" t="s">
        <v>438</v>
      </c>
      <c r="AT367" s="200" t="s">
        <v>294</v>
      </c>
      <c r="AU367" s="200" t="s">
        <v>120</v>
      </c>
      <c r="AY367" s="18" t="s">
        <v>292</v>
      </c>
      <c r="BE367" s="201">
        <f t="shared" si="24"/>
        <v>0</v>
      </c>
      <c r="BF367" s="201">
        <f t="shared" si="25"/>
        <v>0</v>
      </c>
      <c r="BG367" s="201">
        <f t="shared" si="26"/>
        <v>0</v>
      </c>
      <c r="BH367" s="201">
        <f t="shared" si="27"/>
        <v>0</v>
      </c>
      <c r="BI367" s="201">
        <f t="shared" si="28"/>
        <v>0</v>
      </c>
      <c r="BJ367" s="18" t="s">
        <v>120</v>
      </c>
      <c r="BK367" s="201">
        <f t="shared" si="29"/>
        <v>0</v>
      </c>
      <c r="BL367" s="18" t="s">
        <v>438</v>
      </c>
      <c r="BM367" s="200" t="s">
        <v>5195</v>
      </c>
    </row>
    <row r="368" spans="1:65" s="2" customFormat="1" ht="16.5" customHeight="1">
      <c r="A368" s="35"/>
      <c r="B368" s="36"/>
      <c r="C368" s="189" t="s">
        <v>1275</v>
      </c>
      <c r="D368" s="189" t="s">
        <v>294</v>
      </c>
      <c r="E368" s="190" t="s">
        <v>5196</v>
      </c>
      <c r="F368" s="191" t="s">
        <v>5197</v>
      </c>
      <c r="G368" s="192" t="s">
        <v>581</v>
      </c>
      <c r="H368" s="193">
        <v>9</v>
      </c>
      <c r="I368" s="194"/>
      <c r="J368" s="195">
        <f t="shared" si="20"/>
        <v>0</v>
      </c>
      <c r="K368" s="191" t="s">
        <v>298</v>
      </c>
      <c r="L368" s="40"/>
      <c r="M368" s="196" t="s">
        <v>1</v>
      </c>
      <c r="N368" s="197" t="s">
        <v>43</v>
      </c>
      <c r="O368" s="72"/>
      <c r="P368" s="198">
        <f t="shared" si="21"/>
        <v>0</v>
      </c>
      <c r="Q368" s="198">
        <v>2.7999999999999998E-4</v>
      </c>
      <c r="R368" s="198">
        <f t="shared" si="22"/>
        <v>2.5199999999999997E-3</v>
      </c>
      <c r="S368" s="198">
        <v>0</v>
      </c>
      <c r="T368" s="199">
        <f t="shared" si="23"/>
        <v>0</v>
      </c>
      <c r="U368" s="35"/>
      <c r="V368" s="35"/>
      <c r="W368" s="35"/>
      <c r="X368" s="35"/>
      <c r="Y368" s="35"/>
      <c r="Z368" s="35"/>
      <c r="AA368" s="35"/>
      <c r="AB368" s="35"/>
      <c r="AC368" s="35"/>
      <c r="AD368" s="35"/>
      <c r="AE368" s="35"/>
      <c r="AR368" s="200" t="s">
        <v>438</v>
      </c>
      <c r="AT368" s="200" t="s">
        <v>294</v>
      </c>
      <c r="AU368" s="200" t="s">
        <v>120</v>
      </c>
      <c r="AY368" s="18" t="s">
        <v>292</v>
      </c>
      <c r="BE368" s="201">
        <f t="shared" si="24"/>
        <v>0</v>
      </c>
      <c r="BF368" s="201">
        <f t="shared" si="25"/>
        <v>0</v>
      </c>
      <c r="BG368" s="201">
        <f t="shared" si="26"/>
        <v>0</v>
      </c>
      <c r="BH368" s="201">
        <f t="shared" si="27"/>
        <v>0</v>
      </c>
      <c r="BI368" s="201">
        <f t="shared" si="28"/>
        <v>0</v>
      </c>
      <c r="BJ368" s="18" t="s">
        <v>120</v>
      </c>
      <c r="BK368" s="201">
        <f t="shared" si="29"/>
        <v>0</v>
      </c>
      <c r="BL368" s="18" t="s">
        <v>438</v>
      </c>
      <c r="BM368" s="200" t="s">
        <v>5198</v>
      </c>
    </row>
    <row r="369" spans="1:65" s="2" customFormat="1" ht="24.2" customHeight="1">
      <c r="A369" s="35"/>
      <c r="B369" s="36"/>
      <c r="C369" s="189" t="s">
        <v>1295</v>
      </c>
      <c r="D369" s="189" t="s">
        <v>294</v>
      </c>
      <c r="E369" s="190" t="s">
        <v>5199</v>
      </c>
      <c r="F369" s="191" t="s">
        <v>5200</v>
      </c>
      <c r="G369" s="192" t="s">
        <v>581</v>
      </c>
      <c r="H369" s="193">
        <v>6</v>
      </c>
      <c r="I369" s="194"/>
      <c r="J369" s="195">
        <f t="shared" si="20"/>
        <v>0</v>
      </c>
      <c r="K369" s="191" t="s">
        <v>298</v>
      </c>
      <c r="L369" s="40"/>
      <c r="M369" s="196" t="s">
        <v>1</v>
      </c>
      <c r="N369" s="197" t="s">
        <v>43</v>
      </c>
      <c r="O369" s="72"/>
      <c r="P369" s="198">
        <f t="shared" si="21"/>
        <v>0</v>
      </c>
      <c r="Q369" s="198">
        <v>4.6999999999999999E-4</v>
      </c>
      <c r="R369" s="198">
        <f t="shared" si="22"/>
        <v>2.82E-3</v>
      </c>
      <c r="S369" s="198">
        <v>0</v>
      </c>
      <c r="T369" s="199">
        <f t="shared" si="23"/>
        <v>0</v>
      </c>
      <c r="U369" s="35"/>
      <c r="V369" s="35"/>
      <c r="W369" s="35"/>
      <c r="X369" s="35"/>
      <c r="Y369" s="35"/>
      <c r="Z369" s="35"/>
      <c r="AA369" s="35"/>
      <c r="AB369" s="35"/>
      <c r="AC369" s="35"/>
      <c r="AD369" s="35"/>
      <c r="AE369" s="35"/>
      <c r="AR369" s="200" t="s">
        <v>438</v>
      </c>
      <c r="AT369" s="200" t="s">
        <v>294</v>
      </c>
      <c r="AU369" s="200" t="s">
        <v>120</v>
      </c>
      <c r="AY369" s="18" t="s">
        <v>292</v>
      </c>
      <c r="BE369" s="201">
        <f t="shared" si="24"/>
        <v>0</v>
      </c>
      <c r="BF369" s="201">
        <f t="shared" si="25"/>
        <v>0</v>
      </c>
      <c r="BG369" s="201">
        <f t="shared" si="26"/>
        <v>0</v>
      </c>
      <c r="BH369" s="201">
        <f t="shared" si="27"/>
        <v>0</v>
      </c>
      <c r="BI369" s="201">
        <f t="shared" si="28"/>
        <v>0</v>
      </c>
      <c r="BJ369" s="18" t="s">
        <v>120</v>
      </c>
      <c r="BK369" s="201">
        <f t="shared" si="29"/>
        <v>0</v>
      </c>
      <c r="BL369" s="18" t="s">
        <v>438</v>
      </c>
      <c r="BM369" s="200" t="s">
        <v>5201</v>
      </c>
    </row>
    <row r="370" spans="1:65" s="2" customFormat="1" ht="33" customHeight="1">
      <c r="A370" s="35"/>
      <c r="B370" s="36"/>
      <c r="C370" s="189" t="s">
        <v>1300</v>
      </c>
      <c r="D370" s="189" t="s">
        <v>294</v>
      </c>
      <c r="E370" s="190" t="s">
        <v>5202</v>
      </c>
      <c r="F370" s="191" t="s">
        <v>5203</v>
      </c>
      <c r="G370" s="192" t="s">
        <v>581</v>
      </c>
      <c r="H370" s="193">
        <v>76</v>
      </c>
      <c r="I370" s="194"/>
      <c r="J370" s="195">
        <f t="shared" si="20"/>
        <v>0</v>
      </c>
      <c r="K370" s="191" t="s">
        <v>298</v>
      </c>
      <c r="L370" s="40"/>
      <c r="M370" s="196" t="s">
        <v>1</v>
      </c>
      <c r="N370" s="197" t="s">
        <v>43</v>
      </c>
      <c r="O370" s="72"/>
      <c r="P370" s="198">
        <f t="shared" si="21"/>
        <v>0</v>
      </c>
      <c r="Q370" s="198">
        <v>1.4999999999999999E-4</v>
      </c>
      <c r="R370" s="198">
        <f t="shared" si="22"/>
        <v>1.1399999999999999E-2</v>
      </c>
      <c r="S370" s="198">
        <v>0</v>
      </c>
      <c r="T370" s="199">
        <f t="shared" si="23"/>
        <v>0</v>
      </c>
      <c r="U370" s="35"/>
      <c r="V370" s="35"/>
      <c r="W370" s="35"/>
      <c r="X370" s="35"/>
      <c r="Y370" s="35"/>
      <c r="Z370" s="35"/>
      <c r="AA370" s="35"/>
      <c r="AB370" s="35"/>
      <c r="AC370" s="35"/>
      <c r="AD370" s="35"/>
      <c r="AE370" s="35"/>
      <c r="AR370" s="200" t="s">
        <v>438</v>
      </c>
      <c r="AT370" s="200" t="s">
        <v>294</v>
      </c>
      <c r="AU370" s="200" t="s">
        <v>120</v>
      </c>
      <c r="AY370" s="18" t="s">
        <v>292</v>
      </c>
      <c r="BE370" s="201">
        <f t="shared" si="24"/>
        <v>0</v>
      </c>
      <c r="BF370" s="201">
        <f t="shared" si="25"/>
        <v>0</v>
      </c>
      <c r="BG370" s="201">
        <f t="shared" si="26"/>
        <v>0</v>
      </c>
      <c r="BH370" s="201">
        <f t="shared" si="27"/>
        <v>0</v>
      </c>
      <c r="BI370" s="201">
        <f t="shared" si="28"/>
        <v>0</v>
      </c>
      <c r="BJ370" s="18" t="s">
        <v>120</v>
      </c>
      <c r="BK370" s="201">
        <f t="shared" si="29"/>
        <v>0</v>
      </c>
      <c r="BL370" s="18" t="s">
        <v>438</v>
      </c>
      <c r="BM370" s="200" t="s">
        <v>5204</v>
      </c>
    </row>
    <row r="371" spans="1:65" s="2" customFormat="1" ht="44.25" customHeight="1">
      <c r="A371" s="35"/>
      <c r="B371" s="36"/>
      <c r="C371" s="189" t="s">
        <v>1305</v>
      </c>
      <c r="D371" s="189" t="s">
        <v>294</v>
      </c>
      <c r="E371" s="190" t="s">
        <v>5205</v>
      </c>
      <c r="F371" s="191" t="s">
        <v>5206</v>
      </c>
      <c r="G371" s="192" t="s">
        <v>3216</v>
      </c>
      <c r="H371" s="193">
        <v>2</v>
      </c>
      <c r="I371" s="194"/>
      <c r="J371" s="195">
        <f t="shared" si="20"/>
        <v>0</v>
      </c>
      <c r="K371" s="191" t="s">
        <v>1</v>
      </c>
      <c r="L371" s="40"/>
      <c r="M371" s="196" t="s">
        <v>1</v>
      </c>
      <c r="N371" s="197" t="s">
        <v>43</v>
      </c>
      <c r="O371" s="72"/>
      <c r="P371" s="198">
        <f t="shared" si="21"/>
        <v>0</v>
      </c>
      <c r="Q371" s="198">
        <v>0</v>
      </c>
      <c r="R371" s="198">
        <f t="shared" si="22"/>
        <v>0</v>
      </c>
      <c r="S371" s="198">
        <v>0</v>
      </c>
      <c r="T371" s="199">
        <f t="shared" si="23"/>
        <v>0</v>
      </c>
      <c r="U371" s="35"/>
      <c r="V371" s="35"/>
      <c r="W371" s="35"/>
      <c r="X371" s="35"/>
      <c r="Y371" s="35"/>
      <c r="Z371" s="35"/>
      <c r="AA371" s="35"/>
      <c r="AB371" s="35"/>
      <c r="AC371" s="35"/>
      <c r="AD371" s="35"/>
      <c r="AE371" s="35"/>
      <c r="AR371" s="200" t="s">
        <v>438</v>
      </c>
      <c r="AT371" s="200" t="s">
        <v>294</v>
      </c>
      <c r="AU371" s="200" t="s">
        <v>120</v>
      </c>
      <c r="AY371" s="18" t="s">
        <v>292</v>
      </c>
      <c r="BE371" s="201">
        <f t="shared" si="24"/>
        <v>0</v>
      </c>
      <c r="BF371" s="201">
        <f t="shared" si="25"/>
        <v>0</v>
      </c>
      <c r="BG371" s="201">
        <f t="shared" si="26"/>
        <v>0</v>
      </c>
      <c r="BH371" s="201">
        <f t="shared" si="27"/>
        <v>0</v>
      </c>
      <c r="BI371" s="201">
        <f t="shared" si="28"/>
        <v>0</v>
      </c>
      <c r="BJ371" s="18" t="s">
        <v>120</v>
      </c>
      <c r="BK371" s="201">
        <f t="shared" si="29"/>
        <v>0</v>
      </c>
      <c r="BL371" s="18" t="s">
        <v>438</v>
      </c>
      <c r="BM371" s="200" t="s">
        <v>5207</v>
      </c>
    </row>
    <row r="372" spans="1:65" s="2" customFormat="1" ht="44.25" customHeight="1">
      <c r="A372" s="35"/>
      <c r="B372" s="36"/>
      <c r="C372" s="189" t="s">
        <v>1309</v>
      </c>
      <c r="D372" s="189" t="s">
        <v>294</v>
      </c>
      <c r="E372" s="190" t="s">
        <v>5208</v>
      </c>
      <c r="F372" s="191" t="s">
        <v>5209</v>
      </c>
      <c r="G372" s="192" t="s">
        <v>3216</v>
      </c>
      <c r="H372" s="193">
        <v>1</v>
      </c>
      <c r="I372" s="194"/>
      <c r="J372" s="195">
        <f t="shared" si="20"/>
        <v>0</v>
      </c>
      <c r="K372" s="191" t="s">
        <v>1</v>
      </c>
      <c r="L372" s="40"/>
      <c r="M372" s="196" t="s">
        <v>1</v>
      </c>
      <c r="N372" s="197" t="s">
        <v>43</v>
      </c>
      <c r="O372" s="72"/>
      <c r="P372" s="198">
        <f t="shared" si="21"/>
        <v>0</v>
      </c>
      <c r="Q372" s="198">
        <v>0</v>
      </c>
      <c r="R372" s="198">
        <f t="shared" si="22"/>
        <v>0</v>
      </c>
      <c r="S372" s="198">
        <v>0</v>
      </c>
      <c r="T372" s="199">
        <f t="shared" si="23"/>
        <v>0</v>
      </c>
      <c r="U372" s="35"/>
      <c r="V372" s="35"/>
      <c r="W372" s="35"/>
      <c r="X372" s="35"/>
      <c r="Y372" s="35"/>
      <c r="Z372" s="35"/>
      <c r="AA372" s="35"/>
      <c r="AB372" s="35"/>
      <c r="AC372" s="35"/>
      <c r="AD372" s="35"/>
      <c r="AE372" s="35"/>
      <c r="AR372" s="200" t="s">
        <v>438</v>
      </c>
      <c r="AT372" s="200" t="s">
        <v>294</v>
      </c>
      <c r="AU372" s="200" t="s">
        <v>120</v>
      </c>
      <c r="AY372" s="18" t="s">
        <v>292</v>
      </c>
      <c r="BE372" s="201">
        <f t="shared" si="24"/>
        <v>0</v>
      </c>
      <c r="BF372" s="201">
        <f t="shared" si="25"/>
        <v>0</v>
      </c>
      <c r="BG372" s="201">
        <f t="shared" si="26"/>
        <v>0</v>
      </c>
      <c r="BH372" s="201">
        <f t="shared" si="27"/>
        <v>0</v>
      </c>
      <c r="BI372" s="201">
        <f t="shared" si="28"/>
        <v>0</v>
      </c>
      <c r="BJ372" s="18" t="s">
        <v>120</v>
      </c>
      <c r="BK372" s="201">
        <f t="shared" si="29"/>
        <v>0</v>
      </c>
      <c r="BL372" s="18" t="s">
        <v>438</v>
      </c>
      <c r="BM372" s="200" t="s">
        <v>5210</v>
      </c>
    </row>
    <row r="373" spans="1:65" s="2" customFormat="1" ht="33" customHeight="1">
      <c r="A373" s="35"/>
      <c r="B373" s="36"/>
      <c r="C373" s="189" t="s">
        <v>1317</v>
      </c>
      <c r="D373" s="189" t="s">
        <v>294</v>
      </c>
      <c r="E373" s="190" t="s">
        <v>5211</v>
      </c>
      <c r="F373" s="191" t="s">
        <v>5212</v>
      </c>
      <c r="G373" s="192" t="s">
        <v>3216</v>
      </c>
      <c r="H373" s="193">
        <v>1</v>
      </c>
      <c r="I373" s="194"/>
      <c r="J373" s="195">
        <f t="shared" si="20"/>
        <v>0</v>
      </c>
      <c r="K373" s="191" t="s">
        <v>1</v>
      </c>
      <c r="L373" s="40"/>
      <c r="M373" s="196" t="s">
        <v>1</v>
      </c>
      <c r="N373" s="197" t="s">
        <v>43</v>
      </c>
      <c r="O373" s="72"/>
      <c r="P373" s="198">
        <f t="shared" si="21"/>
        <v>0</v>
      </c>
      <c r="Q373" s="198">
        <v>0</v>
      </c>
      <c r="R373" s="198">
        <f t="shared" si="22"/>
        <v>0</v>
      </c>
      <c r="S373" s="198">
        <v>0</v>
      </c>
      <c r="T373" s="199">
        <f t="shared" si="23"/>
        <v>0</v>
      </c>
      <c r="U373" s="35"/>
      <c r="V373" s="35"/>
      <c r="W373" s="35"/>
      <c r="X373" s="35"/>
      <c r="Y373" s="35"/>
      <c r="Z373" s="35"/>
      <c r="AA373" s="35"/>
      <c r="AB373" s="35"/>
      <c r="AC373" s="35"/>
      <c r="AD373" s="35"/>
      <c r="AE373" s="35"/>
      <c r="AR373" s="200" t="s">
        <v>438</v>
      </c>
      <c r="AT373" s="200" t="s">
        <v>294</v>
      </c>
      <c r="AU373" s="200" t="s">
        <v>120</v>
      </c>
      <c r="AY373" s="18" t="s">
        <v>292</v>
      </c>
      <c r="BE373" s="201">
        <f t="shared" si="24"/>
        <v>0</v>
      </c>
      <c r="BF373" s="201">
        <f t="shared" si="25"/>
        <v>0</v>
      </c>
      <c r="BG373" s="201">
        <f t="shared" si="26"/>
        <v>0</v>
      </c>
      <c r="BH373" s="201">
        <f t="shared" si="27"/>
        <v>0</v>
      </c>
      <c r="BI373" s="201">
        <f t="shared" si="28"/>
        <v>0</v>
      </c>
      <c r="BJ373" s="18" t="s">
        <v>120</v>
      </c>
      <c r="BK373" s="201">
        <f t="shared" si="29"/>
        <v>0</v>
      </c>
      <c r="BL373" s="18" t="s">
        <v>438</v>
      </c>
      <c r="BM373" s="200" t="s">
        <v>5213</v>
      </c>
    </row>
    <row r="374" spans="1:65" s="2" customFormat="1" ht="33" customHeight="1">
      <c r="A374" s="35"/>
      <c r="B374" s="36"/>
      <c r="C374" s="189" t="s">
        <v>1322</v>
      </c>
      <c r="D374" s="189" t="s">
        <v>294</v>
      </c>
      <c r="E374" s="190" t="s">
        <v>5214</v>
      </c>
      <c r="F374" s="191" t="s">
        <v>5215</v>
      </c>
      <c r="G374" s="192" t="s">
        <v>3216</v>
      </c>
      <c r="H374" s="193">
        <v>1</v>
      </c>
      <c r="I374" s="194"/>
      <c r="J374" s="195">
        <f t="shared" si="20"/>
        <v>0</v>
      </c>
      <c r="K374" s="191" t="s">
        <v>1</v>
      </c>
      <c r="L374" s="40"/>
      <c r="M374" s="196" t="s">
        <v>1</v>
      </c>
      <c r="N374" s="197" t="s">
        <v>43</v>
      </c>
      <c r="O374" s="72"/>
      <c r="P374" s="198">
        <f t="shared" si="21"/>
        <v>0</v>
      </c>
      <c r="Q374" s="198">
        <v>0</v>
      </c>
      <c r="R374" s="198">
        <f t="shared" si="22"/>
        <v>0</v>
      </c>
      <c r="S374" s="198">
        <v>0</v>
      </c>
      <c r="T374" s="199">
        <f t="shared" si="23"/>
        <v>0</v>
      </c>
      <c r="U374" s="35"/>
      <c r="V374" s="35"/>
      <c r="W374" s="35"/>
      <c r="X374" s="35"/>
      <c r="Y374" s="35"/>
      <c r="Z374" s="35"/>
      <c r="AA374" s="35"/>
      <c r="AB374" s="35"/>
      <c r="AC374" s="35"/>
      <c r="AD374" s="35"/>
      <c r="AE374" s="35"/>
      <c r="AR374" s="200" t="s">
        <v>438</v>
      </c>
      <c r="AT374" s="200" t="s">
        <v>294</v>
      </c>
      <c r="AU374" s="200" t="s">
        <v>120</v>
      </c>
      <c r="AY374" s="18" t="s">
        <v>292</v>
      </c>
      <c r="BE374" s="201">
        <f t="shared" si="24"/>
        <v>0</v>
      </c>
      <c r="BF374" s="201">
        <f t="shared" si="25"/>
        <v>0</v>
      </c>
      <c r="BG374" s="201">
        <f t="shared" si="26"/>
        <v>0</v>
      </c>
      <c r="BH374" s="201">
        <f t="shared" si="27"/>
        <v>0</v>
      </c>
      <c r="BI374" s="201">
        <f t="shared" si="28"/>
        <v>0</v>
      </c>
      <c r="BJ374" s="18" t="s">
        <v>120</v>
      </c>
      <c r="BK374" s="201">
        <f t="shared" si="29"/>
        <v>0</v>
      </c>
      <c r="BL374" s="18" t="s">
        <v>438</v>
      </c>
      <c r="BM374" s="200" t="s">
        <v>5216</v>
      </c>
    </row>
    <row r="375" spans="1:65" s="2" customFormat="1" ht="33" customHeight="1">
      <c r="A375" s="35"/>
      <c r="B375" s="36"/>
      <c r="C375" s="189" t="s">
        <v>1344</v>
      </c>
      <c r="D375" s="189" t="s">
        <v>294</v>
      </c>
      <c r="E375" s="190" t="s">
        <v>5217</v>
      </c>
      <c r="F375" s="191" t="s">
        <v>5218</v>
      </c>
      <c r="G375" s="192" t="s">
        <v>3216</v>
      </c>
      <c r="H375" s="193">
        <v>1</v>
      </c>
      <c r="I375" s="194"/>
      <c r="J375" s="195">
        <f t="shared" si="20"/>
        <v>0</v>
      </c>
      <c r="K375" s="191" t="s">
        <v>1</v>
      </c>
      <c r="L375" s="40"/>
      <c r="M375" s="196" t="s">
        <v>1</v>
      </c>
      <c r="N375" s="197" t="s">
        <v>43</v>
      </c>
      <c r="O375" s="72"/>
      <c r="P375" s="198">
        <f t="shared" si="21"/>
        <v>0</v>
      </c>
      <c r="Q375" s="198">
        <v>0</v>
      </c>
      <c r="R375" s="198">
        <f t="shared" si="22"/>
        <v>0</v>
      </c>
      <c r="S375" s="198">
        <v>0</v>
      </c>
      <c r="T375" s="199">
        <f t="shared" si="23"/>
        <v>0</v>
      </c>
      <c r="U375" s="35"/>
      <c r="V375" s="35"/>
      <c r="W375" s="35"/>
      <c r="X375" s="35"/>
      <c r="Y375" s="35"/>
      <c r="Z375" s="35"/>
      <c r="AA375" s="35"/>
      <c r="AB375" s="35"/>
      <c r="AC375" s="35"/>
      <c r="AD375" s="35"/>
      <c r="AE375" s="35"/>
      <c r="AR375" s="200" t="s">
        <v>438</v>
      </c>
      <c r="AT375" s="200" t="s">
        <v>294</v>
      </c>
      <c r="AU375" s="200" t="s">
        <v>120</v>
      </c>
      <c r="AY375" s="18" t="s">
        <v>292</v>
      </c>
      <c r="BE375" s="201">
        <f t="shared" si="24"/>
        <v>0</v>
      </c>
      <c r="BF375" s="201">
        <f t="shared" si="25"/>
        <v>0</v>
      </c>
      <c r="BG375" s="201">
        <f t="shared" si="26"/>
        <v>0</v>
      </c>
      <c r="BH375" s="201">
        <f t="shared" si="27"/>
        <v>0</v>
      </c>
      <c r="BI375" s="201">
        <f t="shared" si="28"/>
        <v>0</v>
      </c>
      <c r="BJ375" s="18" t="s">
        <v>120</v>
      </c>
      <c r="BK375" s="201">
        <f t="shared" si="29"/>
        <v>0</v>
      </c>
      <c r="BL375" s="18" t="s">
        <v>438</v>
      </c>
      <c r="BM375" s="200" t="s">
        <v>5219</v>
      </c>
    </row>
    <row r="376" spans="1:65" s="2" customFormat="1" ht="24.2" customHeight="1">
      <c r="A376" s="35"/>
      <c r="B376" s="36"/>
      <c r="C376" s="189" t="s">
        <v>1349</v>
      </c>
      <c r="D376" s="189" t="s">
        <v>294</v>
      </c>
      <c r="E376" s="190" t="s">
        <v>5220</v>
      </c>
      <c r="F376" s="191" t="s">
        <v>5221</v>
      </c>
      <c r="G376" s="192" t="s">
        <v>365</v>
      </c>
      <c r="H376" s="193">
        <v>3.5430000000000001</v>
      </c>
      <c r="I376" s="194"/>
      <c r="J376" s="195">
        <f t="shared" si="20"/>
        <v>0</v>
      </c>
      <c r="K376" s="191" t="s">
        <v>298</v>
      </c>
      <c r="L376" s="40"/>
      <c r="M376" s="196" t="s">
        <v>1</v>
      </c>
      <c r="N376" s="197" t="s">
        <v>43</v>
      </c>
      <c r="O376" s="72"/>
      <c r="P376" s="198">
        <f t="shared" si="21"/>
        <v>0</v>
      </c>
      <c r="Q376" s="198">
        <v>0</v>
      </c>
      <c r="R376" s="198">
        <f t="shared" si="22"/>
        <v>0</v>
      </c>
      <c r="S376" s="198">
        <v>0</v>
      </c>
      <c r="T376" s="199">
        <f t="shared" si="23"/>
        <v>0</v>
      </c>
      <c r="U376" s="35"/>
      <c r="V376" s="35"/>
      <c r="W376" s="35"/>
      <c r="X376" s="35"/>
      <c r="Y376" s="35"/>
      <c r="Z376" s="35"/>
      <c r="AA376" s="35"/>
      <c r="AB376" s="35"/>
      <c r="AC376" s="35"/>
      <c r="AD376" s="35"/>
      <c r="AE376" s="35"/>
      <c r="AR376" s="200" t="s">
        <v>438</v>
      </c>
      <c r="AT376" s="200" t="s">
        <v>294</v>
      </c>
      <c r="AU376" s="200" t="s">
        <v>120</v>
      </c>
      <c r="AY376" s="18" t="s">
        <v>292</v>
      </c>
      <c r="BE376" s="201">
        <f t="shared" si="24"/>
        <v>0</v>
      </c>
      <c r="BF376" s="201">
        <f t="shared" si="25"/>
        <v>0</v>
      </c>
      <c r="BG376" s="201">
        <f t="shared" si="26"/>
        <v>0</v>
      </c>
      <c r="BH376" s="201">
        <f t="shared" si="27"/>
        <v>0</v>
      </c>
      <c r="BI376" s="201">
        <f t="shared" si="28"/>
        <v>0</v>
      </c>
      <c r="BJ376" s="18" t="s">
        <v>120</v>
      </c>
      <c r="BK376" s="201">
        <f t="shared" si="29"/>
        <v>0</v>
      </c>
      <c r="BL376" s="18" t="s">
        <v>438</v>
      </c>
      <c r="BM376" s="200" t="s">
        <v>5222</v>
      </c>
    </row>
    <row r="377" spans="1:65" s="12" customFormat="1" ht="22.9" customHeight="1">
      <c r="B377" s="173"/>
      <c r="C377" s="174"/>
      <c r="D377" s="175" t="s">
        <v>76</v>
      </c>
      <c r="E377" s="187" t="s">
        <v>5223</v>
      </c>
      <c r="F377" s="187" t="s">
        <v>5224</v>
      </c>
      <c r="G377" s="174"/>
      <c r="H377" s="174"/>
      <c r="I377" s="177"/>
      <c r="J377" s="188">
        <f>BK377</f>
        <v>0</v>
      </c>
      <c r="K377" s="174"/>
      <c r="L377" s="179"/>
      <c r="M377" s="180"/>
      <c r="N377" s="181"/>
      <c r="O377" s="181"/>
      <c r="P377" s="182">
        <f>SUM(P378:P385)</f>
        <v>0</v>
      </c>
      <c r="Q377" s="181"/>
      <c r="R377" s="182">
        <f>SUM(R378:R385)</f>
        <v>1.7122499999999996</v>
      </c>
      <c r="S377" s="181"/>
      <c r="T377" s="183">
        <f>SUM(T378:T385)</f>
        <v>0</v>
      </c>
      <c r="AR377" s="184" t="s">
        <v>120</v>
      </c>
      <c r="AT377" s="185" t="s">
        <v>76</v>
      </c>
      <c r="AU377" s="185" t="s">
        <v>85</v>
      </c>
      <c r="AY377" s="184" t="s">
        <v>292</v>
      </c>
      <c r="BK377" s="186">
        <f>SUM(BK378:BK385)</f>
        <v>0</v>
      </c>
    </row>
    <row r="378" spans="1:65" s="2" customFormat="1" ht="24.2" customHeight="1">
      <c r="A378" s="35"/>
      <c r="B378" s="36"/>
      <c r="C378" s="189" t="s">
        <v>1354</v>
      </c>
      <c r="D378" s="189" t="s">
        <v>294</v>
      </c>
      <c r="E378" s="190" t="s">
        <v>5225</v>
      </c>
      <c r="F378" s="191" t="s">
        <v>5226</v>
      </c>
      <c r="G378" s="192" t="s">
        <v>1911</v>
      </c>
      <c r="H378" s="193">
        <v>49</v>
      </c>
      <c r="I378" s="194"/>
      <c r="J378" s="195">
        <f t="shared" ref="J378:J385" si="30">ROUND(I378*H378,2)</f>
        <v>0</v>
      </c>
      <c r="K378" s="191" t="s">
        <v>298</v>
      </c>
      <c r="L378" s="40"/>
      <c r="M378" s="196" t="s">
        <v>1</v>
      </c>
      <c r="N378" s="197" t="s">
        <v>43</v>
      </c>
      <c r="O378" s="72"/>
      <c r="P378" s="198">
        <f t="shared" ref="P378:P385" si="31">O378*H378</f>
        <v>0</v>
      </c>
      <c r="Q378" s="198">
        <v>1.17E-2</v>
      </c>
      <c r="R378" s="198">
        <f t="shared" ref="R378:R385" si="32">Q378*H378</f>
        <v>0.57330000000000003</v>
      </c>
      <c r="S378" s="198">
        <v>0</v>
      </c>
      <c r="T378" s="199">
        <f t="shared" ref="T378:T385" si="33">S378*H378</f>
        <v>0</v>
      </c>
      <c r="U378" s="35"/>
      <c r="V378" s="35"/>
      <c r="W378" s="35"/>
      <c r="X378" s="35"/>
      <c r="Y378" s="35"/>
      <c r="Z378" s="35"/>
      <c r="AA378" s="35"/>
      <c r="AB378" s="35"/>
      <c r="AC378" s="35"/>
      <c r="AD378" s="35"/>
      <c r="AE378" s="35"/>
      <c r="AR378" s="200" t="s">
        <v>438</v>
      </c>
      <c r="AT378" s="200" t="s">
        <v>294</v>
      </c>
      <c r="AU378" s="200" t="s">
        <v>120</v>
      </c>
      <c r="AY378" s="18" t="s">
        <v>292</v>
      </c>
      <c r="BE378" s="201">
        <f t="shared" ref="BE378:BE385" si="34">IF(N378="základní",J378,0)</f>
        <v>0</v>
      </c>
      <c r="BF378" s="201">
        <f t="shared" ref="BF378:BF385" si="35">IF(N378="snížená",J378,0)</f>
        <v>0</v>
      </c>
      <c r="BG378" s="201">
        <f t="shared" ref="BG378:BG385" si="36">IF(N378="zákl. přenesená",J378,0)</f>
        <v>0</v>
      </c>
      <c r="BH378" s="201">
        <f t="shared" ref="BH378:BH385" si="37">IF(N378="sníž. přenesená",J378,0)</f>
        <v>0</v>
      </c>
      <c r="BI378" s="201">
        <f t="shared" ref="BI378:BI385" si="38">IF(N378="nulová",J378,0)</f>
        <v>0</v>
      </c>
      <c r="BJ378" s="18" t="s">
        <v>120</v>
      </c>
      <c r="BK378" s="201">
        <f t="shared" ref="BK378:BK385" si="39">ROUND(I378*H378,2)</f>
        <v>0</v>
      </c>
      <c r="BL378" s="18" t="s">
        <v>438</v>
      </c>
      <c r="BM378" s="200" t="s">
        <v>5227</v>
      </c>
    </row>
    <row r="379" spans="1:65" s="2" customFormat="1" ht="33" customHeight="1">
      <c r="A379" s="35"/>
      <c r="B379" s="36"/>
      <c r="C379" s="189" t="s">
        <v>1359</v>
      </c>
      <c r="D379" s="189" t="s">
        <v>294</v>
      </c>
      <c r="E379" s="190" t="s">
        <v>5228</v>
      </c>
      <c r="F379" s="191" t="s">
        <v>5229</v>
      </c>
      <c r="G379" s="192" t="s">
        <v>1911</v>
      </c>
      <c r="H379" s="193">
        <v>9</v>
      </c>
      <c r="I379" s="194"/>
      <c r="J379" s="195">
        <f t="shared" si="30"/>
        <v>0</v>
      </c>
      <c r="K379" s="191" t="s">
        <v>298</v>
      </c>
      <c r="L379" s="40"/>
      <c r="M379" s="196" t="s">
        <v>1</v>
      </c>
      <c r="N379" s="197" t="s">
        <v>43</v>
      </c>
      <c r="O379" s="72"/>
      <c r="P379" s="198">
        <f t="shared" si="31"/>
        <v>0</v>
      </c>
      <c r="Q379" s="198">
        <v>1.66E-2</v>
      </c>
      <c r="R379" s="198">
        <f t="shared" si="32"/>
        <v>0.14940000000000001</v>
      </c>
      <c r="S379" s="198">
        <v>0</v>
      </c>
      <c r="T379" s="199">
        <f t="shared" si="33"/>
        <v>0</v>
      </c>
      <c r="U379" s="35"/>
      <c r="V379" s="35"/>
      <c r="W379" s="35"/>
      <c r="X379" s="35"/>
      <c r="Y379" s="35"/>
      <c r="Z379" s="35"/>
      <c r="AA379" s="35"/>
      <c r="AB379" s="35"/>
      <c r="AC379" s="35"/>
      <c r="AD379" s="35"/>
      <c r="AE379" s="35"/>
      <c r="AR379" s="200" t="s">
        <v>438</v>
      </c>
      <c r="AT379" s="200" t="s">
        <v>294</v>
      </c>
      <c r="AU379" s="200" t="s">
        <v>120</v>
      </c>
      <c r="AY379" s="18" t="s">
        <v>292</v>
      </c>
      <c r="BE379" s="201">
        <f t="shared" si="34"/>
        <v>0</v>
      </c>
      <c r="BF379" s="201">
        <f t="shared" si="35"/>
        <v>0</v>
      </c>
      <c r="BG379" s="201">
        <f t="shared" si="36"/>
        <v>0</v>
      </c>
      <c r="BH379" s="201">
        <f t="shared" si="37"/>
        <v>0</v>
      </c>
      <c r="BI379" s="201">
        <f t="shared" si="38"/>
        <v>0</v>
      </c>
      <c r="BJ379" s="18" t="s">
        <v>120</v>
      </c>
      <c r="BK379" s="201">
        <f t="shared" si="39"/>
        <v>0</v>
      </c>
      <c r="BL379" s="18" t="s">
        <v>438</v>
      </c>
      <c r="BM379" s="200" t="s">
        <v>5230</v>
      </c>
    </row>
    <row r="380" spans="1:65" s="2" customFormat="1" ht="33" customHeight="1">
      <c r="A380" s="35"/>
      <c r="B380" s="36"/>
      <c r="C380" s="189" t="s">
        <v>1363</v>
      </c>
      <c r="D380" s="189" t="s">
        <v>294</v>
      </c>
      <c r="E380" s="190" t="s">
        <v>5231</v>
      </c>
      <c r="F380" s="191" t="s">
        <v>5232</v>
      </c>
      <c r="G380" s="192" t="s">
        <v>1911</v>
      </c>
      <c r="H380" s="193">
        <v>49</v>
      </c>
      <c r="I380" s="194"/>
      <c r="J380" s="195">
        <f t="shared" si="30"/>
        <v>0</v>
      </c>
      <c r="K380" s="191" t="s">
        <v>298</v>
      </c>
      <c r="L380" s="40"/>
      <c r="M380" s="196" t="s">
        <v>1</v>
      </c>
      <c r="N380" s="197" t="s">
        <v>43</v>
      </c>
      <c r="O380" s="72"/>
      <c r="P380" s="198">
        <f t="shared" si="31"/>
        <v>0</v>
      </c>
      <c r="Q380" s="198">
        <v>1.7649999999999999E-2</v>
      </c>
      <c r="R380" s="198">
        <f t="shared" si="32"/>
        <v>0.8648499999999999</v>
      </c>
      <c r="S380" s="198">
        <v>0</v>
      </c>
      <c r="T380" s="199">
        <f t="shared" si="33"/>
        <v>0</v>
      </c>
      <c r="U380" s="35"/>
      <c r="V380" s="35"/>
      <c r="W380" s="35"/>
      <c r="X380" s="35"/>
      <c r="Y380" s="35"/>
      <c r="Z380" s="35"/>
      <c r="AA380" s="35"/>
      <c r="AB380" s="35"/>
      <c r="AC380" s="35"/>
      <c r="AD380" s="35"/>
      <c r="AE380" s="35"/>
      <c r="AR380" s="200" t="s">
        <v>438</v>
      </c>
      <c r="AT380" s="200" t="s">
        <v>294</v>
      </c>
      <c r="AU380" s="200" t="s">
        <v>120</v>
      </c>
      <c r="AY380" s="18" t="s">
        <v>292</v>
      </c>
      <c r="BE380" s="201">
        <f t="shared" si="34"/>
        <v>0</v>
      </c>
      <c r="BF380" s="201">
        <f t="shared" si="35"/>
        <v>0</v>
      </c>
      <c r="BG380" s="201">
        <f t="shared" si="36"/>
        <v>0</v>
      </c>
      <c r="BH380" s="201">
        <f t="shared" si="37"/>
        <v>0</v>
      </c>
      <c r="BI380" s="201">
        <f t="shared" si="38"/>
        <v>0</v>
      </c>
      <c r="BJ380" s="18" t="s">
        <v>120</v>
      </c>
      <c r="BK380" s="201">
        <f t="shared" si="39"/>
        <v>0</v>
      </c>
      <c r="BL380" s="18" t="s">
        <v>438</v>
      </c>
      <c r="BM380" s="200" t="s">
        <v>5233</v>
      </c>
    </row>
    <row r="381" spans="1:65" s="2" customFormat="1" ht="16.5" customHeight="1">
      <c r="A381" s="35"/>
      <c r="B381" s="36"/>
      <c r="C381" s="189" t="s">
        <v>1369</v>
      </c>
      <c r="D381" s="189" t="s">
        <v>294</v>
      </c>
      <c r="E381" s="190" t="s">
        <v>5234</v>
      </c>
      <c r="F381" s="191" t="s">
        <v>5235</v>
      </c>
      <c r="G381" s="192" t="s">
        <v>1911</v>
      </c>
      <c r="H381" s="193">
        <v>58</v>
      </c>
      <c r="I381" s="194"/>
      <c r="J381" s="195">
        <f t="shared" si="30"/>
        <v>0</v>
      </c>
      <c r="K381" s="191" t="s">
        <v>298</v>
      </c>
      <c r="L381" s="40"/>
      <c r="M381" s="196" t="s">
        <v>1</v>
      </c>
      <c r="N381" s="197" t="s">
        <v>43</v>
      </c>
      <c r="O381" s="72"/>
      <c r="P381" s="198">
        <f t="shared" si="31"/>
        <v>0</v>
      </c>
      <c r="Q381" s="198">
        <v>1.4999999999999999E-4</v>
      </c>
      <c r="R381" s="198">
        <f t="shared" si="32"/>
        <v>8.6999999999999994E-3</v>
      </c>
      <c r="S381" s="198">
        <v>0</v>
      </c>
      <c r="T381" s="199">
        <f t="shared" si="33"/>
        <v>0</v>
      </c>
      <c r="U381" s="35"/>
      <c r="V381" s="35"/>
      <c r="W381" s="35"/>
      <c r="X381" s="35"/>
      <c r="Y381" s="35"/>
      <c r="Z381" s="35"/>
      <c r="AA381" s="35"/>
      <c r="AB381" s="35"/>
      <c r="AC381" s="35"/>
      <c r="AD381" s="35"/>
      <c r="AE381" s="35"/>
      <c r="AR381" s="200" t="s">
        <v>438</v>
      </c>
      <c r="AT381" s="200" t="s">
        <v>294</v>
      </c>
      <c r="AU381" s="200" t="s">
        <v>120</v>
      </c>
      <c r="AY381" s="18" t="s">
        <v>292</v>
      </c>
      <c r="BE381" s="201">
        <f t="shared" si="34"/>
        <v>0</v>
      </c>
      <c r="BF381" s="201">
        <f t="shared" si="35"/>
        <v>0</v>
      </c>
      <c r="BG381" s="201">
        <f t="shared" si="36"/>
        <v>0</v>
      </c>
      <c r="BH381" s="201">
        <f t="shared" si="37"/>
        <v>0</v>
      </c>
      <c r="BI381" s="201">
        <f t="shared" si="38"/>
        <v>0</v>
      </c>
      <c r="BJ381" s="18" t="s">
        <v>120</v>
      </c>
      <c r="BK381" s="201">
        <f t="shared" si="39"/>
        <v>0</v>
      </c>
      <c r="BL381" s="18" t="s">
        <v>438</v>
      </c>
      <c r="BM381" s="200" t="s">
        <v>5236</v>
      </c>
    </row>
    <row r="382" spans="1:65" s="2" customFormat="1" ht="24.2" customHeight="1">
      <c r="A382" s="35"/>
      <c r="B382" s="36"/>
      <c r="C382" s="246" t="s">
        <v>1373</v>
      </c>
      <c r="D382" s="246" t="s">
        <v>626</v>
      </c>
      <c r="E382" s="247" t="s">
        <v>5237</v>
      </c>
      <c r="F382" s="248" t="s">
        <v>5238</v>
      </c>
      <c r="G382" s="249" t="s">
        <v>581</v>
      </c>
      <c r="H382" s="250">
        <v>58</v>
      </c>
      <c r="I382" s="251"/>
      <c r="J382" s="252">
        <f t="shared" si="30"/>
        <v>0</v>
      </c>
      <c r="K382" s="248" t="s">
        <v>298</v>
      </c>
      <c r="L382" s="253"/>
      <c r="M382" s="254" t="s">
        <v>1</v>
      </c>
      <c r="N382" s="255" t="s">
        <v>43</v>
      </c>
      <c r="O382" s="72"/>
      <c r="P382" s="198">
        <f t="shared" si="31"/>
        <v>0</v>
      </c>
      <c r="Q382" s="198">
        <v>1E-3</v>
      </c>
      <c r="R382" s="198">
        <f t="shared" si="32"/>
        <v>5.8000000000000003E-2</v>
      </c>
      <c r="S382" s="198">
        <v>0</v>
      </c>
      <c r="T382" s="199">
        <f t="shared" si="33"/>
        <v>0</v>
      </c>
      <c r="U382" s="35"/>
      <c r="V382" s="35"/>
      <c r="W382" s="35"/>
      <c r="X382" s="35"/>
      <c r="Y382" s="35"/>
      <c r="Z382" s="35"/>
      <c r="AA382" s="35"/>
      <c r="AB382" s="35"/>
      <c r="AC382" s="35"/>
      <c r="AD382" s="35"/>
      <c r="AE382" s="35"/>
      <c r="AR382" s="200" t="s">
        <v>573</v>
      </c>
      <c r="AT382" s="200" t="s">
        <v>626</v>
      </c>
      <c r="AU382" s="200" t="s">
        <v>120</v>
      </c>
      <c r="AY382" s="18" t="s">
        <v>292</v>
      </c>
      <c r="BE382" s="201">
        <f t="shared" si="34"/>
        <v>0</v>
      </c>
      <c r="BF382" s="201">
        <f t="shared" si="35"/>
        <v>0</v>
      </c>
      <c r="BG382" s="201">
        <f t="shared" si="36"/>
        <v>0</v>
      </c>
      <c r="BH382" s="201">
        <f t="shared" si="37"/>
        <v>0</v>
      </c>
      <c r="BI382" s="201">
        <f t="shared" si="38"/>
        <v>0</v>
      </c>
      <c r="BJ382" s="18" t="s">
        <v>120</v>
      </c>
      <c r="BK382" s="201">
        <f t="shared" si="39"/>
        <v>0</v>
      </c>
      <c r="BL382" s="18" t="s">
        <v>438</v>
      </c>
      <c r="BM382" s="200" t="s">
        <v>5239</v>
      </c>
    </row>
    <row r="383" spans="1:65" s="2" customFormat="1" ht="21.75" customHeight="1">
      <c r="A383" s="35"/>
      <c r="B383" s="36"/>
      <c r="C383" s="246" t="s">
        <v>1378</v>
      </c>
      <c r="D383" s="246" t="s">
        <v>626</v>
      </c>
      <c r="E383" s="247" t="s">
        <v>5240</v>
      </c>
      <c r="F383" s="248" t="s">
        <v>5241</v>
      </c>
      <c r="G383" s="249" t="s">
        <v>581</v>
      </c>
      <c r="H383" s="250">
        <v>58</v>
      </c>
      <c r="I383" s="251"/>
      <c r="J383" s="252">
        <f t="shared" si="30"/>
        <v>0</v>
      </c>
      <c r="K383" s="248" t="s">
        <v>298</v>
      </c>
      <c r="L383" s="253"/>
      <c r="M383" s="254" t="s">
        <v>1</v>
      </c>
      <c r="N383" s="255" t="s">
        <v>43</v>
      </c>
      <c r="O383" s="72"/>
      <c r="P383" s="198">
        <f t="shared" si="31"/>
        <v>0</v>
      </c>
      <c r="Q383" s="198">
        <v>5.0000000000000001E-4</v>
      </c>
      <c r="R383" s="198">
        <f t="shared" si="32"/>
        <v>2.9000000000000001E-2</v>
      </c>
      <c r="S383" s="198">
        <v>0</v>
      </c>
      <c r="T383" s="199">
        <f t="shared" si="33"/>
        <v>0</v>
      </c>
      <c r="U383" s="35"/>
      <c r="V383" s="35"/>
      <c r="W383" s="35"/>
      <c r="X383" s="35"/>
      <c r="Y383" s="35"/>
      <c r="Z383" s="35"/>
      <c r="AA383" s="35"/>
      <c r="AB383" s="35"/>
      <c r="AC383" s="35"/>
      <c r="AD383" s="35"/>
      <c r="AE383" s="35"/>
      <c r="AR383" s="200" t="s">
        <v>573</v>
      </c>
      <c r="AT383" s="200" t="s">
        <v>626</v>
      </c>
      <c r="AU383" s="200" t="s">
        <v>120</v>
      </c>
      <c r="AY383" s="18" t="s">
        <v>292</v>
      </c>
      <c r="BE383" s="201">
        <f t="shared" si="34"/>
        <v>0</v>
      </c>
      <c r="BF383" s="201">
        <f t="shared" si="35"/>
        <v>0</v>
      </c>
      <c r="BG383" s="201">
        <f t="shared" si="36"/>
        <v>0</v>
      </c>
      <c r="BH383" s="201">
        <f t="shared" si="37"/>
        <v>0</v>
      </c>
      <c r="BI383" s="201">
        <f t="shared" si="38"/>
        <v>0</v>
      </c>
      <c r="BJ383" s="18" t="s">
        <v>120</v>
      </c>
      <c r="BK383" s="201">
        <f t="shared" si="39"/>
        <v>0</v>
      </c>
      <c r="BL383" s="18" t="s">
        <v>438</v>
      </c>
      <c r="BM383" s="200" t="s">
        <v>5242</v>
      </c>
    </row>
    <row r="384" spans="1:65" s="2" customFormat="1" ht="16.5" customHeight="1">
      <c r="A384" s="35"/>
      <c r="B384" s="36"/>
      <c r="C384" s="189" t="s">
        <v>1383</v>
      </c>
      <c r="D384" s="189" t="s">
        <v>294</v>
      </c>
      <c r="E384" s="190" t="s">
        <v>5243</v>
      </c>
      <c r="F384" s="191" t="s">
        <v>5244</v>
      </c>
      <c r="G384" s="192" t="s">
        <v>1911</v>
      </c>
      <c r="H384" s="193">
        <v>58</v>
      </c>
      <c r="I384" s="194"/>
      <c r="J384" s="195">
        <f t="shared" si="30"/>
        <v>0</v>
      </c>
      <c r="K384" s="191" t="s">
        <v>298</v>
      </c>
      <c r="L384" s="40"/>
      <c r="M384" s="196" t="s">
        <v>1</v>
      </c>
      <c r="N384" s="197" t="s">
        <v>43</v>
      </c>
      <c r="O384" s="72"/>
      <c r="P384" s="198">
        <f t="shared" si="31"/>
        <v>0</v>
      </c>
      <c r="Q384" s="198">
        <v>5.0000000000000001E-4</v>
      </c>
      <c r="R384" s="198">
        <f t="shared" si="32"/>
        <v>2.9000000000000001E-2</v>
      </c>
      <c r="S384" s="198">
        <v>0</v>
      </c>
      <c r="T384" s="199">
        <f t="shared" si="33"/>
        <v>0</v>
      </c>
      <c r="U384" s="35"/>
      <c r="V384" s="35"/>
      <c r="W384" s="35"/>
      <c r="X384" s="35"/>
      <c r="Y384" s="35"/>
      <c r="Z384" s="35"/>
      <c r="AA384" s="35"/>
      <c r="AB384" s="35"/>
      <c r="AC384" s="35"/>
      <c r="AD384" s="35"/>
      <c r="AE384" s="35"/>
      <c r="AR384" s="200" t="s">
        <v>438</v>
      </c>
      <c r="AT384" s="200" t="s">
        <v>294</v>
      </c>
      <c r="AU384" s="200" t="s">
        <v>120</v>
      </c>
      <c r="AY384" s="18" t="s">
        <v>292</v>
      </c>
      <c r="BE384" s="201">
        <f t="shared" si="34"/>
        <v>0</v>
      </c>
      <c r="BF384" s="201">
        <f t="shared" si="35"/>
        <v>0</v>
      </c>
      <c r="BG384" s="201">
        <f t="shared" si="36"/>
        <v>0</v>
      </c>
      <c r="BH384" s="201">
        <f t="shared" si="37"/>
        <v>0</v>
      </c>
      <c r="BI384" s="201">
        <f t="shared" si="38"/>
        <v>0</v>
      </c>
      <c r="BJ384" s="18" t="s">
        <v>120</v>
      </c>
      <c r="BK384" s="201">
        <f t="shared" si="39"/>
        <v>0</v>
      </c>
      <c r="BL384" s="18" t="s">
        <v>438</v>
      </c>
      <c r="BM384" s="200" t="s">
        <v>5245</v>
      </c>
    </row>
    <row r="385" spans="1:65" s="2" customFormat="1" ht="24.2" customHeight="1">
      <c r="A385" s="35"/>
      <c r="B385" s="36"/>
      <c r="C385" s="189" t="s">
        <v>1388</v>
      </c>
      <c r="D385" s="189" t="s">
        <v>294</v>
      </c>
      <c r="E385" s="190" t="s">
        <v>5246</v>
      </c>
      <c r="F385" s="191" t="s">
        <v>5247</v>
      </c>
      <c r="G385" s="192" t="s">
        <v>365</v>
      </c>
      <c r="H385" s="193">
        <v>1.712</v>
      </c>
      <c r="I385" s="194"/>
      <c r="J385" s="195">
        <f t="shared" si="30"/>
        <v>0</v>
      </c>
      <c r="K385" s="191" t="s">
        <v>298</v>
      </c>
      <c r="L385" s="40"/>
      <c r="M385" s="196" t="s">
        <v>1</v>
      </c>
      <c r="N385" s="197" t="s">
        <v>43</v>
      </c>
      <c r="O385" s="72"/>
      <c r="P385" s="198">
        <f t="shared" si="31"/>
        <v>0</v>
      </c>
      <c r="Q385" s="198">
        <v>0</v>
      </c>
      <c r="R385" s="198">
        <f t="shared" si="32"/>
        <v>0</v>
      </c>
      <c r="S385" s="198">
        <v>0</v>
      </c>
      <c r="T385" s="199">
        <f t="shared" si="33"/>
        <v>0</v>
      </c>
      <c r="U385" s="35"/>
      <c r="V385" s="35"/>
      <c r="W385" s="35"/>
      <c r="X385" s="35"/>
      <c r="Y385" s="35"/>
      <c r="Z385" s="35"/>
      <c r="AA385" s="35"/>
      <c r="AB385" s="35"/>
      <c r="AC385" s="35"/>
      <c r="AD385" s="35"/>
      <c r="AE385" s="35"/>
      <c r="AR385" s="200" t="s">
        <v>438</v>
      </c>
      <c r="AT385" s="200" t="s">
        <v>294</v>
      </c>
      <c r="AU385" s="200" t="s">
        <v>120</v>
      </c>
      <c r="AY385" s="18" t="s">
        <v>292</v>
      </c>
      <c r="BE385" s="201">
        <f t="shared" si="34"/>
        <v>0</v>
      </c>
      <c r="BF385" s="201">
        <f t="shared" si="35"/>
        <v>0</v>
      </c>
      <c r="BG385" s="201">
        <f t="shared" si="36"/>
        <v>0</v>
      </c>
      <c r="BH385" s="201">
        <f t="shared" si="37"/>
        <v>0</v>
      </c>
      <c r="BI385" s="201">
        <f t="shared" si="38"/>
        <v>0</v>
      </c>
      <c r="BJ385" s="18" t="s">
        <v>120</v>
      </c>
      <c r="BK385" s="201">
        <f t="shared" si="39"/>
        <v>0</v>
      </c>
      <c r="BL385" s="18" t="s">
        <v>438</v>
      </c>
      <c r="BM385" s="200" t="s">
        <v>5248</v>
      </c>
    </row>
    <row r="386" spans="1:65" s="12" customFormat="1" ht="22.9" customHeight="1">
      <c r="B386" s="173"/>
      <c r="C386" s="174"/>
      <c r="D386" s="175" t="s">
        <v>76</v>
      </c>
      <c r="E386" s="187" t="s">
        <v>5249</v>
      </c>
      <c r="F386" s="187" t="s">
        <v>5250</v>
      </c>
      <c r="G386" s="174"/>
      <c r="H386" s="174"/>
      <c r="I386" s="177"/>
      <c r="J386" s="188">
        <f>BK386</f>
        <v>0</v>
      </c>
      <c r="K386" s="174"/>
      <c r="L386" s="179"/>
      <c r="M386" s="180"/>
      <c r="N386" s="181"/>
      <c r="O386" s="181"/>
      <c r="P386" s="182">
        <f>SUM(P387:P392)</f>
        <v>0</v>
      </c>
      <c r="Q386" s="181"/>
      <c r="R386" s="182">
        <f>SUM(R387:R392)</f>
        <v>2.32E-3</v>
      </c>
      <c r="S386" s="181"/>
      <c r="T386" s="183">
        <f>SUM(T387:T392)</f>
        <v>0</v>
      </c>
      <c r="AR386" s="184" t="s">
        <v>120</v>
      </c>
      <c r="AT386" s="185" t="s">
        <v>76</v>
      </c>
      <c r="AU386" s="185" t="s">
        <v>85</v>
      </c>
      <c r="AY386" s="184" t="s">
        <v>292</v>
      </c>
      <c r="BK386" s="186">
        <f>SUM(BK387:BK392)</f>
        <v>0</v>
      </c>
    </row>
    <row r="387" spans="1:65" s="2" customFormat="1" ht="33" customHeight="1">
      <c r="A387" s="35"/>
      <c r="B387" s="36"/>
      <c r="C387" s="189" t="s">
        <v>1401</v>
      </c>
      <c r="D387" s="189" t="s">
        <v>294</v>
      </c>
      <c r="E387" s="190" t="s">
        <v>5251</v>
      </c>
      <c r="F387" s="191" t="s">
        <v>5252</v>
      </c>
      <c r="G387" s="192" t="s">
        <v>581</v>
      </c>
      <c r="H387" s="193">
        <v>30</v>
      </c>
      <c r="I387" s="194"/>
      <c r="J387" s="195">
        <f t="shared" ref="J387:J392" si="40">ROUND(I387*H387,2)</f>
        <v>0</v>
      </c>
      <c r="K387" s="191" t="s">
        <v>298</v>
      </c>
      <c r="L387" s="40"/>
      <c r="M387" s="196" t="s">
        <v>1</v>
      </c>
      <c r="N387" s="197" t="s">
        <v>43</v>
      </c>
      <c r="O387" s="72"/>
      <c r="P387" s="198">
        <f t="shared" ref="P387:P392" si="41">O387*H387</f>
        <v>0</v>
      </c>
      <c r="Q387" s="198">
        <v>1.0000000000000001E-5</v>
      </c>
      <c r="R387" s="198">
        <f t="shared" ref="R387:R392" si="42">Q387*H387</f>
        <v>3.0000000000000003E-4</v>
      </c>
      <c r="S387" s="198">
        <v>0</v>
      </c>
      <c r="T387" s="199">
        <f t="shared" ref="T387:T392" si="43">S387*H387</f>
        <v>0</v>
      </c>
      <c r="U387" s="35"/>
      <c r="V387" s="35"/>
      <c r="W387" s="35"/>
      <c r="X387" s="35"/>
      <c r="Y387" s="35"/>
      <c r="Z387" s="35"/>
      <c r="AA387" s="35"/>
      <c r="AB387" s="35"/>
      <c r="AC387" s="35"/>
      <c r="AD387" s="35"/>
      <c r="AE387" s="35"/>
      <c r="AR387" s="200" t="s">
        <v>438</v>
      </c>
      <c r="AT387" s="200" t="s">
        <v>294</v>
      </c>
      <c r="AU387" s="200" t="s">
        <v>120</v>
      </c>
      <c r="AY387" s="18" t="s">
        <v>292</v>
      </c>
      <c r="BE387" s="201">
        <f t="shared" ref="BE387:BE392" si="44">IF(N387="základní",J387,0)</f>
        <v>0</v>
      </c>
      <c r="BF387" s="201">
        <f t="shared" ref="BF387:BF392" si="45">IF(N387="snížená",J387,0)</f>
        <v>0</v>
      </c>
      <c r="BG387" s="201">
        <f t="shared" ref="BG387:BG392" si="46">IF(N387="zákl. přenesená",J387,0)</f>
        <v>0</v>
      </c>
      <c r="BH387" s="201">
        <f t="shared" ref="BH387:BH392" si="47">IF(N387="sníž. přenesená",J387,0)</f>
        <v>0</v>
      </c>
      <c r="BI387" s="201">
        <f t="shared" ref="BI387:BI392" si="48">IF(N387="nulová",J387,0)</f>
        <v>0</v>
      </c>
      <c r="BJ387" s="18" t="s">
        <v>120</v>
      </c>
      <c r="BK387" s="201">
        <f t="shared" ref="BK387:BK392" si="49">ROUND(I387*H387,2)</f>
        <v>0</v>
      </c>
      <c r="BL387" s="18" t="s">
        <v>438</v>
      </c>
      <c r="BM387" s="200" t="s">
        <v>5253</v>
      </c>
    </row>
    <row r="388" spans="1:65" s="2" customFormat="1" ht="33" customHeight="1">
      <c r="A388" s="35"/>
      <c r="B388" s="36"/>
      <c r="C388" s="189" t="s">
        <v>1407</v>
      </c>
      <c r="D388" s="189" t="s">
        <v>294</v>
      </c>
      <c r="E388" s="190" t="s">
        <v>5254</v>
      </c>
      <c r="F388" s="191" t="s">
        <v>5255</v>
      </c>
      <c r="G388" s="192" t="s">
        <v>581</v>
      </c>
      <c r="H388" s="193">
        <v>120</v>
      </c>
      <c r="I388" s="194"/>
      <c r="J388" s="195">
        <f t="shared" si="40"/>
        <v>0</v>
      </c>
      <c r="K388" s="191" t="s">
        <v>298</v>
      </c>
      <c r="L388" s="40"/>
      <c r="M388" s="196" t="s">
        <v>1</v>
      </c>
      <c r="N388" s="197" t="s">
        <v>43</v>
      </c>
      <c r="O388" s="72"/>
      <c r="P388" s="198">
        <f t="shared" si="41"/>
        <v>0</v>
      </c>
      <c r="Q388" s="198">
        <v>1.0000000000000001E-5</v>
      </c>
      <c r="R388" s="198">
        <f t="shared" si="42"/>
        <v>1.2000000000000001E-3</v>
      </c>
      <c r="S388" s="198">
        <v>0</v>
      </c>
      <c r="T388" s="199">
        <f t="shared" si="43"/>
        <v>0</v>
      </c>
      <c r="U388" s="35"/>
      <c r="V388" s="35"/>
      <c r="W388" s="35"/>
      <c r="X388" s="35"/>
      <c r="Y388" s="35"/>
      <c r="Z388" s="35"/>
      <c r="AA388" s="35"/>
      <c r="AB388" s="35"/>
      <c r="AC388" s="35"/>
      <c r="AD388" s="35"/>
      <c r="AE388" s="35"/>
      <c r="AR388" s="200" t="s">
        <v>438</v>
      </c>
      <c r="AT388" s="200" t="s">
        <v>294</v>
      </c>
      <c r="AU388" s="200" t="s">
        <v>120</v>
      </c>
      <c r="AY388" s="18" t="s">
        <v>292</v>
      </c>
      <c r="BE388" s="201">
        <f t="shared" si="44"/>
        <v>0</v>
      </c>
      <c r="BF388" s="201">
        <f t="shared" si="45"/>
        <v>0</v>
      </c>
      <c r="BG388" s="201">
        <f t="shared" si="46"/>
        <v>0</v>
      </c>
      <c r="BH388" s="201">
        <f t="shared" si="47"/>
        <v>0</v>
      </c>
      <c r="BI388" s="201">
        <f t="shared" si="48"/>
        <v>0</v>
      </c>
      <c r="BJ388" s="18" t="s">
        <v>120</v>
      </c>
      <c r="BK388" s="201">
        <f t="shared" si="49"/>
        <v>0</v>
      </c>
      <c r="BL388" s="18" t="s">
        <v>438</v>
      </c>
      <c r="BM388" s="200" t="s">
        <v>5256</v>
      </c>
    </row>
    <row r="389" spans="1:65" s="2" customFormat="1" ht="33" customHeight="1">
      <c r="A389" s="35"/>
      <c r="B389" s="36"/>
      <c r="C389" s="189" t="s">
        <v>1412</v>
      </c>
      <c r="D389" s="189" t="s">
        <v>294</v>
      </c>
      <c r="E389" s="190" t="s">
        <v>5257</v>
      </c>
      <c r="F389" s="191" t="s">
        <v>5258</v>
      </c>
      <c r="G389" s="192" t="s">
        <v>581</v>
      </c>
      <c r="H389" s="193">
        <v>8</v>
      </c>
      <c r="I389" s="194"/>
      <c r="J389" s="195">
        <f t="shared" si="40"/>
        <v>0</v>
      </c>
      <c r="K389" s="191" t="s">
        <v>298</v>
      </c>
      <c r="L389" s="40"/>
      <c r="M389" s="196" t="s">
        <v>1</v>
      </c>
      <c r="N389" s="197" t="s">
        <v>43</v>
      </c>
      <c r="O389" s="72"/>
      <c r="P389" s="198">
        <f t="shared" si="41"/>
        <v>0</v>
      </c>
      <c r="Q389" s="198">
        <v>1.0000000000000001E-5</v>
      </c>
      <c r="R389" s="198">
        <f t="shared" si="42"/>
        <v>8.0000000000000007E-5</v>
      </c>
      <c r="S389" s="198">
        <v>0</v>
      </c>
      <c r="T389" s="199">
        <f t="shared" si="43"/>
        <v>0</v>
      </c>
      <c r="U389" s="35"/>
      <c r="V389" s="35"/>
      <c r="W389" s="35"/>
      <c r="X389" s="35"/>
      <c r="Y389" s="35"/>
      <c r="Z389" s="35"/>
      <c r="AA389" s="35"/>
      <c r="AB389" s="35"/>
      <c r="AC389" s="35"/>
      <c r="AD389" s="35"/>
      <c r="AE389" s="35"/>
      <c r="AR389" s="200" t="s">
        <v>438</v>
      </c>
      <c r="AT389" s="200" t="s">
        <v>294</v>
      </c>
      <c r="AU389" s="200" t="s">
        <v>120</v>
      </c>
      <c r="AY389" s="18" t="s">
        <v>292</v>
      </c>
      <c r="BE389" s="201">
        <f t="shared" si="44"/>
        <v>0</v>
      </c>
      <c r="BF389" s="201">
        <f t="shared" si="45"/>
        <v>0</v>
      </c>
      <c r="BG389" s="201">
        <f t="shared" si="46"/>
        <v>0</v>
      </c>
      <c r="BH389" s="201">
        <f t="shared" si="47"/>
        <v>0</v>
      </c>
      <c r="BI389" s="201">
        <f t="shared" si="48"/>
        <v>0</v>
      </c>
      <c r="BJ389" s="18" t="s">
        <v>120</v>
      </c>
      <c r="BK389" s="201">
        <f t="shared" si="49"/>
        <v>0</v>
      </c>
      <c r="BL389" s="18" t="s">
        <v>438</v>
      </c>
      <c r="BM389" s="200" t="s">
        <v>5259</v>
      </c>
    </row>
    <row r="390" spans="1:65" s="2" customFormat="1" ht="33" customHeight="1">
      <c r="A390" s="35"/>
      <c r="B390" s="36"/>
      <c r="C390" s="189" t="s">
        <v>1418</v>
      </c>
      <c r="D390" s="189" t="s">
        <v>294</v>
      </c>
      <c r="E390" s="190" t="s">
        <v>5260</v>
      </c>
      <c r="F390" s="191" t="s">
        <v>5261</v>
      </c>
      <c r="G390" s="192" t="s">
        <v>581</v>
      </c>
      <c r="H390" s="193">
        <v>8</v>
      </c>
      <c r="I390" s="194"/>
      <c r="J390" s="195">
        <f t="shared" si="40"/>
        <v>0</v>
      </c>
      <c r="K390" s="191" t="s">
        <v>298</v>
      </c>
      <c r="L390" s="40"/>
      <c r="M390" s="196" t="s">
        <v>1</v>
      </c>
      <c r="N390" s="197" t="s">
        <v>43</v>
      </c>
      <c r="O390" s="72"/>
      <c r="P390" s="198">
        <f t="shared" si="41"/>
        <v>0</v>
      </c>
      <c r="Q390" s="198">
        <v>3.0000000000000001E-5</v>
      </c>
      <c r="R390" s="198">
        <f t="shared" si="42"/>
        <v>2.4000000000000001E-4</v>
      </c>
      <c r="S390" s="198">
        <v>0</v>
      </c>
      <c r="T390" s="199">
        <f t="shared" si="43"/>
        <v>0</v>
      </c>
      <c r="U390" s="35"/>
      <c r="V390" s="35"/>
      <c r="W390" s="35"/>
      <c r="X390" s="35"/>
      <c r="Y390" s="35"/>
      <c r="Z390" s="35"/>
      <c r="AA390" s="35"/>
      <c r="AB390" s="35"/>
      <c r="AC390" s="35"/>
      <c r="AD390" s="35"/>
      <c r="AE390" s="35"/>
      <c r="AR390" s="200" t="s">
        <v>438</v>
      </c>
      <c r="AT390" s="200" t="s">
        <v>294</v>
      </c>
      <c r="AU390" s="200" t="s">
        <v>120</v>
      </c>
      <c r="AY390" s="18" t="s">
        <v>292</v>
      </c>
      <c r="BE390" s="201">
        <f t="shared" si="44"/>
        <v>0</v>
      </c>
      <c r="BF390" s="201">
        <f t="shared" si="45"/>
        <v>0</v>
      </c>
      <c r="BG390" s="201">
        <f t="shared" si="46"/>
        <v>0</v>
      </c>
      <c r="BH390" s="201">
        <f t="shared" si="47"/>
        <v>0</v>
      </c>
      <c r="BI390" s="201">
        <f t="shared" si="48"/>
        <v>0</v>
      </c>
      <c r="BJ390" s="18" t="s">
        <v>120</v>
      </c>
      <c r="BK390" s="201">
        <f t="shared" si="49"/>
        <v>0</v>
      </c>
      <c r="BL390" s="18" t="s">
        <v>438</v>
      </c>
      <c r="BM390" s="200" t="s">
        <v>5262</v>
      </c>
    </row>
    <row r="391" spans="1:65" s="2" customFormat="1" ht="37.9" customHeight="1">
      <c r="A391" s="35"/>
      <c r="B391" s="36"/>
      <c r="C391" s="189" t="s">
        <v>1422</v>
      </c>
      <c r="D391" s="189" t="s">
        <v>294</v>
      </c>
      <c r="E391" s="190" t="s">
        <v>5263</v>
      </c>
      <c r="F391" s="191" t="s">
        <v>5264</v>
      </c>
      <c r="G391" s="192" t="s">
        <v>581</v>
      </c>
      <c r="H391" s="193">
        <v>1</v>
      </c>
      <c r="I391" s="194"/>
      <c r="J391" s="195">
        <f t="shared" si="40"/>
        <v>0</v>
      </c>
      <c r="K391" s="191" t="s">
        <v>298</v>
      </c>
      <c r="L391" s="40"/>
      <c r="M391" s="196" t="s">
        <v>1</v>
      </c>
      <c r="N391" s="197" t="s">
        <v>43</v>
      </c>
      <c r="O391" s="72"/>
      <c r="P391" s="198">
        <f t="shared" si="41"/>
        <v>0</v>
      </c>
      <c r="Q391" s="198">
        <v>2.0000000000000001E-4</v>
      </c>
      <c r="R391" s="198">
        <f t="shared" si="42"/>
        <v>2.0000000000000001E-4</v>
      </c>
      <c r="S391" s="198">
        <v>0</v>
      </c>
      <c r="T391" s="199">
        <f t="shared" si="43"/>
        <v>0</v>
      </c>
      <c r="U391" s="35"/>
      <c r="V391" s="35"/>
      <c r="W391" s="35"/>
      <c r="X391" s="35"/>
      <c r="Y391" s="35"/>
      <c r="Z391" s="35"/>
      <c r="AA391" s="35"/>
      <c r="AB391" s="35"/>
      <c r="AC391" s="35"/>
      <c r="AD391" s="35"/>
      <c r="AE391" s="35"/>
      <c r="AR391" s="200" t="s">
        <v>438</v>
      </c>
      <c r="AT391" s="200" t="s">
        <v>294</v>
      </c>
      <c r="AU391" s="200" t="s">
        <v>120</v>
      </c>
      <c r="AY391" s="18" t="s">
        <v>292</v>
      </c>
      <c r="BE391" s="201">
        <f t="shared" si="44"/>
        <v>0</v>
      </c>
      <c r="BF391" s="201">
        <f t="shared" si="45"/>
        <v>0</v>
      </c>
      <c r="BG391" s="201">
        <f t="shared" si="46"/>
        <v>0</v>
      </c>
      <c r="BH391" s="201">
        <f t="shared" si="47"/>
        <v>0</v>
      </c>
      <c r="BI391" s="201">
        <f t="shared" si="48"/>
        <v>0</v>
      </c>
      <c r="BJ391" s="18" t="s">
        <v>120</v>
      </c>
      <c r="BK391" s="201">
        <f t="shared" si="49"/>
        <v>0</v>
      </c>
      <c r="BL391" s="18" t="s">
        <v>438</v>
      </c>
      <c r="BM391" s="200" t="s">
        <v>5265</v>
      </c>
    </row>
    <row r="392" spans="1:65" s="2" customFormat="1" ht="37.9" customHeight="1">
      <c r="A392" s="35"/>
      <c r="B392" s="36"/>
      <c r="C392" s="189" t="s">
        <v>1430</v>
      </c>
      <c r="D392" s="189" t="s">
        <v>294</v>
      </c>
      <c r="E392" s="190" t="s">
        <v>5266</v>
      </c>
      <c r="F392" s="191" t="s">
        <v>5267</v>
      </c>
      <c r="G392" s="192" t="s">
        <v>581</v>
      </c>
      <c r="H392" s="193">
        <v>1</v>
      </c>
      <c r="I392" s="194"/>
      <c r="J392" s="195">
        <f t="shared" si="40"/>
        <v>0</v>
      </c>
      <c r="K392" s="191" t="s">
        <v>298</v>
      </c>
      <c r="L392" s="40"/>
      <c r="M392" s="196" t="s">
        <v>1</v>
      </c>
      <c r="N392" s="197" t="s">
        <v>43</v>
      </c>
      <c r="O392" s="72"/>
      <c r="P392" s="198">
        <f t="shared" si="41"/>
        <v>0</v>
      </c>
      <c r="Q392" s="198">
        <v>2.9999999999999997E-4</v>
      </c>
      <c r="R392" s="198">
        <f t="shared" si="42"/>
        <v>2.9999999999999997E-4</v>
      </c>
      <c r="S392" s="198">
        <v>0</v>
      </c>
      <c r="T392" s="199">
        <f t="shared" si="43"/>
        <v>0</v>
      </c>
      <c r="U392" s="35"/>
      <c r="V392" s="35"/>
      <c r="W392" s="35"/>
      <c r="X392" s="35"/>
      <c r="Y392" s="35"/>
      <c r="Z392" s="35"/>
      <c r="AA392" s="35"/>
      <c r="AB392" s="35"/>
      <c r="AC392" s="35"/>
      <c r="AD392" s="35"/>
      <c r="AE392" s="35"/>
      <c r="AR392" s="200" t="s">
        <v>438</v>
      </c>
      <c r="AT392" s="200" t="s">
        <v>294</v>
      </c>
      <c r="AU392" s="200" t="s">
        <v>120</v>
      </c>
      <c r="AY392" s="18" t="s">
        <v>292</v>
      </c>
      <c r="BE392" s="201">
        <f t="shared" si="44"/>
        <v>0</v>
      </c>
      <c r="BF392" s="201">
        <f t="shared" si="45"/>
        <v>0</v>
      </c>
      <c r="BG392" s="201">
        <f t="shared" si="46"/>
        <v>0</v>
      </c>
      <c r="BH392" s="201">
        <f t="shared" si="47"/>
        <v>0</v>
      </c>
      <c r="BI392" s="201">
        <f t="shared" si="48"/>
        <v>0</v>
      </c>
      <c r="BJ392" s="18" t="s">
        <v>120</v>
      </c>
      <c r="BK392" s="201">
        <f t="shared" si="49"/>
        <v>0</v>
      </c>
      <c r="BL392" s="18" t="s">
        <v>438</v>
      </c>
      <c r="BM392" s="200" t="s">
        <v>5268</v>
      </c>
    </row>
    <row r="393" spans="1:65" s="12" customFormat="1" ht="22.9" customHeight="1">
      <c r="B393" s="173"/>
      <c r="C393" s="174"/>
      <c r="D393" s="175" t="s">
        <v>76</v>
      </c>
      <c r="E393" s="187" t="s">
        <v>4621</v>
      </c>
      <c r="F393" s="187" t="s">
        <v>4622</v>
      </c>
      <c r="G393" s="174"/>
      <c r="H393" s="174"/>
      <c r="I393" s="177"/>
      <c r="J393" s="188">
        <f>BK393</f>
        <v>0</v>
      </c>
      <c r="K393" s="174"/>
      <c r="L393" s="179"/>
      <c r="M393" s="180"/>
      <c r="N393" s="181"/>
      <c r="O393" s="181"/>
      <c r="P393" s="182">
        <f>SUM(P394:P396)</f>
        <v>0</v>
      </c>
      <c r="Q393" s="181"/>
      <c r="R393" s="182">
        <f>SUM(R394:R396)</f>
        <v>1.992E-2</v>
      </c>
      <c r="S393" s="181"/>
      <c r="T393" s="183">
        <f>SUM(T394:T396)</f>
        <v>0</v>
      </c>
      <c r="AR393" s="184" t="s">
        <v>120</v>
      </c>
      <c r="AT393" s="185" t="s">
        <v>76</v>
      </c>
      <c r="AU393" s="185" t="s">
        <v>85</v>
      </c>
      <c r="AY393" s="184" t="s">
        <v>292</v>
      </c>
      <c r="BK393" s="186">
        <f>SUM(BK394:BK396)</f>
        <v>0</v>
      </c>
    </row>
    <row r="394" spans="1:65" s="2" customFormat="1" ht="33" customHeight="1">
      <c r="A394" s="35"/>
      <c r="B394" s="36"/>
      <c r="C394" s="189" t="s">
        <v>1436</v>
      </c>
      <c r="D394" s="189" t="s">
        <v>294</v>
      </c>
      <c r="E394" s="190" t="s">
        <v>5269</v>
      </c>
      <c r="F394" s="191" t="s">
        <v>5270</v>
      </c>
      <c r="G394" s="192" t="s">
        <v>1911</v>
      </c>
      <c r="H394" s="193">
        <v>4</v>
      </c>
      <c r="I394" s="194"/>
      <c r="J394" s="195">
        <f>ROUND(I394*H394,2)</f>
        <v>0</v>
      </c>
      <c r="K394" s="191" t="s">
        <v>298</v>
      </c>
      <c r="L394" s="40"/>
      <c r="M394" s="196" t="s">
        <v>1</v>
      </c>
      <c r="N394" s="197" t="s">
        <v>43</v>
      </c>
      <c r="O394" s="72"/>
      <c r="P394" s="198">
        <f>O394*H394</f>
        <v>0</v>
      </c>
      <c r="Q394" s="198">
        <v>3.79E-3</v>
      </c>
      <c r="R394" s="198">
        <f>Q394*H394</f>
        <v>1.516E-2</v>
      </c>
      <c r="S394" s="198">
        <v>0</v>
      </c>
      <c r="T394" s="199">
        <f>S394*H394</f>
        <v>0</v>
      </c>
      <c r="U394" s="35"/>
      <c r="V394" s="35"/>
      <c r="W394" s="35"/>
      <c r="X394" s="35"/>
      <c r="Y394" s="35"/>
      <c r="Z394" s="35"/>
      <c r="AA394" s="35"/>
      <c r="AB394" s="35"/>
      <c r="AC394" s="35"/>
      <c r="AD394" s="35"/>
      <c r="AE394" s="35"/>
      <c r="AR394" s="200" t="s">
        <v>438</v>
      </c>
      <c r="AT394" s="200" t="s">
        <v>294</v>
      </c>
      <c r="AU394" s="200" t="s">
        <v>120</v>
      </c>
      <c r="AY394" s="18" t="s">
        <v>292</v>
      </c>
      <c r="BE394" s="201">
        <f>IF(N394="základní",J394,0)</f>
        <v>0</v>
      </c>
      <c r="BF394" s="201">
        <f>IF(N394="snížená",J394,0)</f>
        <v>0</v>
      </c>
      <c r="BG394" s="201">
        <f>IF(N394="zákl. přenesená",J394,0)</f>
        <v>0</v>
      </c>
      <c r="BH394" s="201">
        <f>IF(N394="sníž. přenesená",J394,0)</f>
        <v>0</v>
      </c>
      <c r="BI394" s="201">
        <f>IF(N394="nulová",J394,0)</f>
        <v>0</v>
      </c>
      <c r="BJ394" s="18" t="s">
        <v>120</v>
      </c>
      <c r="BK394" s="201">
        <f>ROUND(I394*H394,2)</f>
        <v>0</v>
      </c>
      <c r="BL394" s="18" t="s">
        <v>438</v>
      </c>
      <c r="BM394" s="200" t="s">
        <v>5271</v>
      </c>
    </row>
    <row r="395" spans="1:65" s="2" customFormat="1" ht="24.2" customHeight="1">
      <c r="A395" s="35"/>
      <c r="B395" s="36"/>
      <c r="C395" s="189" t="s">
        <v>1445</v>
      </c>
      <c r="D395" s="189" t="s">
        <v>294</v>
      </c>
      <c r="E395" s="190" t="s">
        <v>5272</v>
      </c>
      <c r="F395" s="191" t="s">
        <v>5273</v>
      </c>
      <c r="G395" s="192" t="s">
        <v>1911</v>
      </c>
      <c r="H395" s="193">
        <v>4</v>
      </c>
      <c r="I395" s="194"/>
      <c r="J395" s="195">
        <f>ROUND(I395*H395,2)</f>
        <v>0</v>
      </c>
      <c r="K395" s="191" t="s">
        <v>298</v>
      </c>
      <c r="L395" s="40"/>
      <c r="M395" s="196" t="s">
        <v>1</v>
      </c>
      <c r="N395" s="197" t="s">
        <v>43</v>
      </c>
      <c r="O395" s="72"/>
      <c r="P395" s="198">
        <f>O395*H395</f>
        <v>0</v>
      </c>
      <c r="Q395" s="198">
        <v>1.1900000000000001E-3</v>
      </c>
      <c r="R395" s="198">
        <f>Q395*H395</f>
        <v>4.7600000000000003E-3</v>
      </c>
      <c r="S395" s="198">
        <v>0</v>
      </c>
      <c r="T395" s="199">
        <f>S395*H395</f>
        <v>0</v>
      </c>
      <c r="U395" s="35"/>
      <c r="V395" s="35"/>
      <c r="W395" s="35"/>
      <c r="X395" s="35"/>
      <c r="Y395" s="35"/>
      <c r="Z395" s="35"/>
      <c r="AA395" s="35"/>
      <c r="AB395" s="35"/>
      <c r="AC395" s="35"/>
      <c r="AD395" s="35"/>
      <c r="AE395" s="35"/>
      <c r="AR395" s="200" t="s">
        <v>438</v>
      </c>
      <c r="AT395" s="200" t="s">
        <v>294</v>
      </c>
      <c r="AU395" s="200" t="s">
        <v>120</v>
      </c>
      <c r="AY395" s="18" t="s">
        <v>292</v>
      </c>
      <c r="BE395" s="201">
        <f>IF(N395="základní",J395,0)</f>
        <v>0</v>
      </c>
      <c r="BF395" s="201">
        <f>IF(N395="snížená",J395,0)</f>
        <v>0</v>
      </c>
      <c r="BG395" s="201">
        <f>IF(N395="zákl. přenesená",J395,0)</f>
        <v>0</v>
      </c>
      <c r="BH395" s="201">
        <f>IF(N395="sníž. přenesená",J395,0)</f>
        <v>0</v>
      </c>
      <c r="BI395" s="201">
        <f>IF(N395="nulová",J395,0)</f>
        <v>0</v>
      </c>
      <c r="BJ395" s="18" t="s">
        <v>120</v>
      </c>
      <c r="BK395" s="201">
        <f>ROUND(I395*H395,2)</f>
        <v>0</v>
      </c>
      <c r="BL395" s="18" t="s">
        <v>438</v>
      </c>
      <c r="BM395" s="200" t="s">
        <v>5274</v>
      </c>
    </row>
    <row r="396" spans="1:65" s="2" customFormat="1" ht="24.2" customHeight="1">
      <c r="A396" s="35"/>
      <c r="B396" s="36"/>
      <c r="C396" s="189" t="s">
        <v>1450</v>
      </c>
      <c r="D396" s="189" t="s">
        <v>294</v>
      </c>
      <c r="E396" s="190" t="s">
        <v>5275</v>
      </c>
      <c r="F396" s="191" t="s">
        <v>5276</v>
      </c>
      <c r="G396" s="192" t="s">
        <v>365</v>
      </c>
      <c r="H396" s="193">
        <v>1.2999999999999999E-2</v>
      </c>
      <c r="I396" s="194"/>
      <c r="J396" s="195">
        <f>ROUND(I396*H396,2)</f>
        <v>0</v>
      </c>
      <c r="K396" s="191" t="s">
        <v>298</v>
      </c>
      <c r="L396" s="40"/>
      <c r="M396" s="196" t="s">
        <v>1</v>
      </c>
      <c r="N396" s="197" t="s">
        <v>43</v>
      </c>
      <c r="O396" s="72"/>
      <c r="P396" s="198">
        <f>O396*H396</f>
        <v>0</v>
      </c>
      <c r="Q396" s="198">
        <v>0</v>
      </c>
      <c r="R396" s="198">
        <f>Q396*H396</f>
        <v>0</v>
      </c>
      <c r="S396" s="198">
        <v>0</v>
      </c>
      <c r="T396" s="199">
        <f>S396*H396</f>
        <v>0</v>
      </c>
      <c r="U396" s="35"/>
      <c r="V396" s="35"/>
      <c r="W396" s="35"/>
      <c r="X396" s="35"/>
      <c r="Y396" s="35"/>
      <c r="Z396" s="35"/>
      <c r="AA396" s="35"/>
      <c r="AB396" s="35"/>
      <c r="AC396" s="35"/>
      <c r="AD396" s="35"/>
      <c r="AE396" s="35"/>
      <c r="AR396" s="200" t="s">
        <v>438</v>
      </c>
      <c r="AT396" s="200" t="s">
        <v>294</v>
      </c>
      <c r="AU396" s="200" t="s">
        <v>120</v>
      </c>
      <c r="AY396" s="18" t="s">
        <v>292</v>
      </c>
      <c r="BE396" s="201">
        <f>IF(N396="základní",J396,0)</f>
        <v>0</v>
      </c>
      <c r="BF396" s="201">
        <f>IF(N396="snížená",J396,0)</f>
        <v>0</v>
      </c>
      <c r="BG396" s="201">
        <f>IF(N396="zákl. přenesená",J396,0)</f>
        <v>0</v>
      </c>
      <c r="BH396" s="201">
        <f>IF(N396="sníž. přenesená",J396,0)</f>
        <v>0</v>
      </c>
      <c r="BI396" s="201">
        <f>IF(N396="nulová",J396,0)</f>
        <v>0</v>
      </c>
      <c r="BJ396" s="18" t="s">
        <v>120</v>
      </c>
      <c r="BK396" s="201">
        <f>ROUND(I396*H396,2)</f>
        <v>0</v>
      </c>
      <c r="BL396" s="18" t="s">
        <v>438</v>
      </c>
      <c r="BM396" s="200" t="s">
        <v>5277</v>
      </c>
    </row>
    <row r="397" spans="1:65" s="12" customFormat="1" ht="25.9" customHeight="1">
      <c r="B397" s="173"/>
      <c r="C397" s="174"/>
      <c r="D397" s="175" t="s">
        <v>76</v>
      </c>
      <c r="E397" s="176" t="s">
        <v>4786</v>
      </c>
      <c r="F397" s="176" t="s">
        <v>4787</v>
      </c>
      <c r="G397" s="174"/>
      <c r="H397" s="174"/>
      <c r="I397" s="177"/>
      <c r="J397" s="178">
        <f>BK397</f>
        <v>0</v>
      </c>
      <c r="K397" s="174"/>
      <c r="L397" s="179"/>
      <c r="M397" s="180"/>
      <c r="N397" s="181"/>
      <c r="O397" s="181"/>
      <c r="P397" s="182">
        <f>SUM(P398:P409)</f>
        <v>0</v>
      </c>
      <c r="Q397" s="181"/>
      <c r="R397" s="182">
        <f>SUM(R398:R409)</f>
        <v>0</v>
      </c>
      <c r="S397" s="181"/>
      <c r="T397" s="183">
        <f>SUM(T398:T409)</f>
        <v>0</v>
      </c>
      <c r="AR397" s="184" t="s">
        <v>299</v>
      </c>
      <c r="AT397" s="185" t="s">
        <v>76</v>
      </c>
      <c r="AU397" s="185" t="s">
        <v>77</v>
      </c>
      <c r="AY397" s="184" t="s">
        <v>292</v>
      </c>
      <c r="BK397" s="186">
        <f>SUM(BK398:BK409)</f>
        <v>0</v>
      </c>
    </row>
    <row r="398" spans="1:65" s="2" customFormat="1" ht="16.5" customHeight="1">
      <c r="A398" s="35"/>
      <c r="B398" s="36"/>
      <c r="C398" s="189" t="s">
        <v>1454</v>
      </c>
      <c r="D398" s="189" t="s">
        <v>294</v>
      </c>
      <c r="E398" s="190" t="s">
        <v>5278</v>
      </c>
      <c r="F398" s="191" t="s">
        <v>5279</v>
      </c>
      <c r="G398" s="192" t="s">
        <v>337</v>
      </c>
      <c r="H398" s="193">
        <v>66</v>
      </c>
      <c r="I398" s="194"/>
      <c r="J398" s="195">
        <f>ROUND(I398*H398,2)</f>
        <v>0</v>
      </c>
      <c r="K398" s="191" t="s">
        <v>298</v>
      </c>
      <c r="L398" s="40"/>
      <c r="M398" s="196" t="s">
        <v>1</v>
      </c>
      <c r="N398" s="197" t="s">
        <v>43</v>
      </c>
      <c r="O398" s="72"/>
      <c r="P398" s="198">
        <f>O398*H398</f>
        <v>0</v>
      </c>
      <c r="Q398" s="198">
        <v>0</v>
      </c>
      <c r="R398" s="198">
        <f>Q398*H398</f>
        <v>0</v>
      </c>
      <c r="S398" s="198">
        <v>0</v>
      </c>
      <c r="T398" s="199">
        <f>S398*H398</f>
        <v>0</v>
      </c>
      <c r="U398" s="35"/>
      <c r="V398" s="35"/>
      <c r="W398" s="35"/>
      <c r="X398" s="35"/>
      <c r="Y398" s="35"/>
      <c r="Z398" s="35"/>
      <c r="AA398" s="35"/>
      <c r="AB398" s="35"/>
      <c r="AC398" s="35"/>
      <c r="AD398" s="35"/>
      <c r="AE398" s="35"/>
      <c r="AR398" s="200" t="s">
        <v>338</v>
      </c>
      <c r="AT398" s="200" t="s">
        <v>294</v>
      </c>
      <c r="AU398" s="200" t="s">
        <v>85</v>
      </c>
      <c r="AY398" s="18" t="s">
        <v>292</v>
      </c>
      <c r="BE398" s="201">
        <f>IF(N398="základní",J398,0)</f>
        <v>0</v>
      </c>
      <c r="BF398" s="201">
        <f>IF(N398="snížená",J398,0)</f>
        <v>0</v>
      </c>
      <c r="BG398" s="201">
        <f>IF(N398="zákl. přenesená",J398,0)</f>
        <v>0</v>
      </c>
      <c r="BH398" s="201">
        <f>IF(N398="sníž. přenesená",J398,0)</f>
        <v>0</v>
      </c>
      <c r="BI398" s="201">
        <f>IF(N398="nulová",J398,0)</f>
        <v>0</v>
      </c>
      <c r="BJ398" s="18" t="s">
        <v>120</v>
      </c>
      <c r="BK398" s="201">
        <f>ROUND(I398*H398,2)</f>
        <v>0</v>
      </c>
      <c r="BL398" s="18" t="s">
        <v>338</v>
      </c>
      <c r="BM398" s="200" t="s">
        <v>5280</v>
      </c>
    </row>
    <row r="399" spans="1:65" s="14" customFormat="1" ht="11.25">
      <c r="B399" s="213"/>
      <c r="C399" s="214"/>
      <c r="D399" s="204" t="s">
        <v>301</v>
      </c>
      <c r="E399" s="215" t="s">
        <v>1</v>
      </c>
      <c r="F399" s="216" t="s">
        <v>5281</v>
      </c>
      <c r="G399" s="214"/>
      <c r="H399" s="217">
        <v>50</v>
      </c>
      <c r="I399" s="218"/>
      <c r="J399" s="214"/>
      <c r="K399" s="214"/>
      <c r="L399" s="219"/>
      <c r="M399" s="220"/>
      <c r="N399" s="221"/>
      <c r="O399" s="221"/>
      <c r="P399" s="221"/>
      <c r="Q399" s="221"/>
      <c r="R399" s="221"/>
      <c r="S399" s="221"/>
      <c r="T399" s="222"/>
      <c r="AT399" s="223" t="s">
        <v>301</v>
      </c>
      <c r="AU399" s="223" t="s">
        <v>85</v>
      </c>
      <c r="AV399" s="14" t="s">
        <v>120</v>
      </c>
      <c r="AW399" s="14" t="s">
        <v>32</v>
      </c>
      <c r="AX399" s="14" t="s">
        <v>77</v>
      </c>
      <c r="AY399" s="223" t="s">
        <v>292</v>
      </c>
    </row>
    <row r="400" spans="1:65" s="14" customFormat="1" ht="11.25">
      <c r="B400" s="213"/>
      <c r="C400" s="214"/>
      <c r="D400" s="204" t="s">
        <v>301</v>
      </c>
      <c r="E400" s="215" t="s">
        <v>1</v>
      </c>
      <c r="F400" s="216" t="s">
        <v>5282</v>
      </c>
      <c r="G400" s="214"/>
      <c r="H400" s="217">
        <v>16</v>
      </c>
      <c r="I400" s="218"/>
      <c r="J400" s="214"/>
      <c r="K400" s="214"/>
      <c r="L400" s="219"/>
      <c r="M400" s="220"/>
      <c r="N400" s="221"/>
      <c r="O400" s="221"/>
      <c r="P400" s="221"/>
      <c r="Q400" s="221"/>
      <c r="R400" s="221"/>
      <c r="S400" s="221"/>
      <c r="T400" s="222"/>
      <c r="AT400" s="223" t="s">
        <v>301</v>
      </c>
      <c r="AU400" s="223" t="s">
        <v>85</v>
      </c>
      <c r="AV400" s="14" t="s">
        <v>120</v>
      </c>
      <c r="AW400" s="14" t="s">
        <v>32</v>
      </c>
      <c r="AX400" s="14" t="s">
        <v>77</v>
      </c>
      <c r="AY400" s="223" t="s">
        <v>292</v>
      </c>
    </row>
    <row r="401" spans="1:65" s="15" customFormat="1" ht="11.25">
      <c r="B401" s="224"/>
      <c r="C401" s="225"/>
      <c r="D401" s="204" t="s">
        <v>301</v>
      </c>
      <c r="E401" s="226" t="s">
        <v>1</v>
      </c>
      <c r="F401" s="227" t="s">
        <v>304</v>
      </c>
      <c r="G401" s="225"/>
      <c r="H401" s="228">
        <v>66</v>
      </c>
      <c r="I401" s="229"/>
      <c r="J401" s="225"/>
      <c r="K401" s="225"/>
      <c r="L401" s="230"/>
      <c r="M401" s="231"/>
      <c r="N401" s="232"/>
      <c r="O401" s="232"/>
      <c r="P401" s="232"/>
      <c r="Q401" s="232"/>
      <c r="R401" s="232"/>
      <c r="S401" s="232"/>
      <c r="T401" s="233"/>
      <c r="AT401" s="234" t="s">
        <v>301</v>
      </c>
      <c r="AU401" s="234" t="s">
        <v>85</v>
      </c>
      <c r="AV401" s="15" t="s">
        <v>299</v>
      </c>
      <c r="AW401" s="15" t="s">
        <v>32</v>
      </c>
      <c r="AX401" s="15" t="s">
        <v>85</v>
      </c>
      <c r="AY401" s="234" t="s">
        <v>292</v>
      </c>
    </row>
    <row r="402" spans="1:65" s="2" customFormat="1" ht="21.75" customHeight="1">
      <c r="A402" s="35"/>
      <c r="B402" s="36"/>
      <c r="C402" s="189" t="s">
        <v>1458</v>
      </c>
      <c r="D402" s="189" t="s">
        <v>294</v>
      </c>
      <c r="E402" s="190" t="s">
        <v>5283</v>
      </c>
      <c r="F402" s="191" t="s">
        <v>5284</v>
      </c>
      <c r="G402" s="192" t="s">
        <v>337</v>
      </c>
      <c r="H402" s="193">
        <v>160</v>
      </c>
      <c r="I402" s="194"/>
      <c r="J402" s="195">
        <f>ROUND(I402*H402,2)</f>
        <v>0</v>
      </c>
      <c r="K402" s="191" t="s">
        <v>298</v>
      </c>
      <c r="L402" s="40"/>
      <c r="M402" s="196" t="s">
        <v>1</v>
      </c>
      <c r="N402" s="197" t="s">
        <v>43</v>
      </c>
      <c r="O402" s="72"/>
      <c r="P402" s="198">
        <f>O402*H402</f>
        <v>0</v>
      </c>
      <c r="Q402" s="198">
        <v>0</v>
      </c>
      <c r="R402" s="198">
        <f>Q402*H402</f>
        <v>0</v>
      </c>
      <c r="S402" s="198">
        <v>0</v>
      </c>
      <c r="T402" s="199">
        <f>S402*H402</f>
        <v>0</v>
      </c>
      <c r="U402" s="35"/>
      <c r="V402" s="35"/>
      <c r="W402" s="35"/>
      <c r="X402" s="35"/>
      <c r="Y402" s="35"/>
      <c r="Z402" s="35"/>
      <c r="AA402" s="35"/>
      <c r="AB402" s="35"/>
      <c r="AC402" s="35"/>
      <c r="AD402" s="35"/>
      <c r="AE402" s="35"/>
      <c r="AR402" s="200" t="s">
        <v>338</v>
      </c>
      <c r="AT402" s="200" t="s">
        <v>294</v>
      </c>
      <c r="AU402" s="200" t="s">
        <v>85</v>
      </c>
      <c r="AY402" s="18" t="s">
        <v>292</v>
      </c>
      <c r="BE402" s="201">
        <f>IF(N402="základní",J402,0)</f>
        <v>0</v>
      </c>
      <c r="BF402" s="201">
        <f>IF(N402="snížená",J402,0)</f>
        <v>0</v>
      </c>
      <c r="BG402" s="201">
        <f>IF(N402="zákl. přenesená",J402,0)</f>
        <v>0</v>
      </c>
      <c r="BH402" s="201">
        <f>IF(N402="sníž. přenesená",J402,0)</f>
        <v>0</v>
      </c>
      <c r="BI402" s="201">
        <f>IF(N402="nulová",J402,0)</f>
        <v>0</v>
      </c>
      <c r="BJ402" s="18" t="s">
        <v>120</v>
      </c>
      <c r="BK402" s="201">
        <f>ROUND(I402*H402,2)</f>
        <v>0</v>
      </c>
      <c r="BL402" s="18" t="s">
        <v>338</v>
      </c>
      <c r="BM402" s="200" t="s">
        <v>5285</v>
      </c>
    </row>
    <row r="403" spans="1:65" s="14" customFormat="1" ht="11.25">
      <c r="B403" s="213"/>
      <c r="C403" s="214"/>
      <c r="D403" s="204" t="s">
        <v>301</v>
      </c>
      <c r="E403" s="215" t="s">
        <v>1</v>
      </c>
      <c r="F403" s="216" t="s">
        <v>5286</v>
      </c>
      <c r="G403" s="214"/>
      <c r="H403" s="217">
        <v>50</v>
      </c>
      <c r="I403" s="218"/>
      <c r="J403" s="214"/>
      <c r="K403" s="214"/>
      <c r="L403" s="219"/>
      <c r="M403" s="220"/>
      <c r="N403" s="221"/>
      <c r="O403" s="221"/>
      <c r="P403" s="221"/>
      <c r="Q403" s="221"/>
      <c r="R403" s="221"/>
      <c r="S403" s="221"/>
      <c r="T403" s="222"/>
      <c r="AT403" s="223" t="s">
        <v>301</v>
      </c>
      <c r="AU403" s="223" t="s">
        <v>85</v>
      </c>
      <c r="AV403" s="14" t="s">
        <v>120</v>
      </c>
      <c r="AW403" s="14" t="s">
        <v>32</v>
      </c>
      <c r="AX403" s="14" t="s">
        <v>77</v>
      </c>
      <c r="AY403" s="223" t="s">
        <v>292</v>
      </c>
    </row>
    <row r="404" spans="1:65" s="14" customFormat="1" ht="11.25">
      <c r="B404" s="213"/>
      <c r="C404" s="214"/>
      <c r="D404" s="204" t="s">
        <v>301</v>
      </c>
      <c r="E404" s="215" t="s">
        <v>1</v>
      </c>
      <c r="F404" s="216" t="s">
        <v>5287</v>
      </c>
      <c r="G404" s="214"/>
      <c r="H404" s="217">
        <v>50</v>
      </c>
      <c r="I404" s="218"/>
      <c r="J404" s="214"/>
      <c r="K404" s="214"/>
      <c r="L404" s="219"/>
      <c r="M404" s="220"/>
      <c r="N404" s="221"/>
      <c r="O404" s="221"/>
      <c r="P404" s="221"/>
      <c r="Q404" s="221"/>
      <c r="R404" s="221"/>
      <c r="S404" s="221"/>
      <c r="T404" s="222"/>
      <c r="AT404" s="223" t="s">
        <v>301</v>
      </c>
      <c r="AU404" s="223" t="s">
        <v>85</v>
      </c>
      <c r="AV404" s="14" t="s">
        <v>120</v>
      </c>
      <c r="AW404" s="14" t="s">
        <v>32</v>
      </c>
      <c r="AX404" s="14" t="s">
        <v>77</v>
      </c>
      <c r="AY404" s="223" t="s">
        <v>292</v>
      </c>
    </row>
    <row r="405" spans="1:65" s="14" customFormat="1" ht="11.25">
      <c r="B405" s="213"/>
      <c r="C405" s="214"/>
      <c r="D405" s="204" t="s">
        <v>301</v>
      </c>
      <c r="E405" s="215" t="s">
        <v>1</v>
      </c>
      <c r="F405" s="216" t="s">
        <v>5288</v>
      </c>
      <c r="G405" s="214"/>
      <c r="H405" s="217">
        <v>60</v>
      </c>
      <c r="I405" s="218"/>
      <c r="J405" s="214"/>
      <c r="K405" s="214"/>
      <c r="L405" s="219"/>
      <c r="M405" s="220"/>
      <c r="N405" s="221"/>
      <c r="O405" s="221"/>
      <c r="P405" s="221"/>
      <c r="Q405" s="221"/>
      <c r="R405" s="221"/>
      <c r="S405" s="221"/>
      <c r="T405" s="222"/>
      <c r="AT405" s="223" t="s">
        <v>301</v>
      </c>
      <c r="AU405" s="223" t="s">
        <v>85</v>
      </c>
      <c r="AV405" s="14" t="s">
        <v>120</v>
      </c>
      <c r="AW405" s="14" t="s">
        <v>32</v>
      </c>
      <c r="AX405" s="14" t="s">
        <v>77</v>
      </c>
      <c r="AY405" s="223" t="s">
        <v>292</v>
      </c>
    </row>
    <row r="406" spans="1:65" s="15" customFormat="1" ht="11.25">
      <c r="B406" s="224"/>
      <c r="C406" s="225"/>
      <c r="D406" s="204" t="s">
        <v>301</v>
      </c>
      <c r="E406" s="226" t="s">
        <v>1</v>
      </c>
      <c r="F406" s="227" t="s">
        <v>304</v>
      </c>
      <c r="G406" s="225"/>
      <c r="H406" s="228">
        <v>160</v>
      </c>
      <c r="I406" s="229"/>
      <c r="J406" s="225"/>
      <c r="K406" s="225"/>
      <c r="L406" s="230"/>
      <c r="M406" s="231"/>
      <c r="N406" s="232"/>
      <c r="O406" s="232"/>
      <c r="P406" s="232"/>
      <c r="Q406" s="232"/>
      <c r="R406" s="232"/>
      <c r="S406" s="232"/>
      <c r="T406" s="233"/>
      <c r="AT406" s="234" t="s">
        <v>301</v>
      </c>
      <c r="AU406" s="234" t="s">
        <v>85</v>
      </c>
      <c r="AV406" s="15" t="s">
        <v>299</v>
      </c>
      <c r="AW406" s="15" t="s">
        <v>32</v>
      </c>
      <c r="AX406" s="15" t="s">
        <v>85</v>
      </c>
      <c r="AY406" s="234" t="s">
        <v>292</v>
      </c>
    </row>
    <row r="407" spans="1:65" s="2" customFormat="1" ht="16.5" customHeight="1">
      <c r="A407" s="35"/>
      <c r="B407" s="36"/>
      <c r="C407" s="189" t="s">
        <v>1462</v>
      </c>
      <c r="D407" s="189" t="s">
        <v>294</v>
      </c>
      <c r="E407" s="190" t="s">
        <v>5289</v>
      </c>
      <c r="F407" s="191" t="s">
        <v>5290</v>
      </c>
      <c r="G407" s="192" t="s">
        <v>337</v>
      </c>
      <c r="H407" s="193">
        <v>45</v>
      </c>
      <c r="I407" s="194"/>
      <c r="J407" s="195">
        <f>ROUND(I407*H407,2)</f>
        <v>0</v>
      </c>
      <c r="K407" s="191" t="s">
        <v>298</v>
      </c>
      <c r="L407" s="40"/>
      <c r="M407" s="196" t="s">
        <v>1</v>
      </c>
      <c r="N407" s="197" t="s">
        <v>43</v>
      </c>
      <c r="O407" s="72"/>
      <c r="P407" s="198">
        <f>O407*H407</f>
        <v>0</v>
      </c>
      <c r="Q407" s="198">
        <v>0</v>
      </c>
      <c r="R407" s="198">
        <f>Q407*H407</f>
        <v>0</v>
      </c>
      <c r="S407" s="198">
        <v>0</v>
      </c>
      <c r="T407" s="199">
        <f>S407*H407</f>
        <v>0</v>
      </c>
      <c r="U407" s="35"/>
      <c r="V407" s="35"/>
      <c r="W407" s="35"/>
      <c r="X407" s="35"/>
      <c r="Y407" s="35"/>
      <c r="Z407" s="35"/>
      <c r="AA407" s="35"/>
      <c r="AB407" s="35"/>
      <c r="AC407" s="35"/>
      <c r="AD407" s="35"/>
      <c r="AE407" s="35"/>
      <c r="AR407" s="200" t="s">
        <v>338</v>
      </c>
      <c r="AT407" s="200" t="s">
        <v>294</v>
      </c>
      <c r="AU407" s="200" t="s">
        <v>85</v>
      </c>
      <c r="AY407" s="18" t="s">
        <v>292</v>
      </c>
      <c r="BE407" s="201">
        <f>IF(N407="základní",J407,0)</f>
        <v>0</v>
      </c>
      <c r="BF407" s="201">
        <f>IF(N407="snížená",J407,0)</f>
        <v>0</v>
      </c>
      <c r="BG407" s="201">
        <f>IF(N407="zákl. přenesená",J407,0)</f>
        <v>0</v>
      </c>
      <c r="BH407" s="201">
        <f>IF(N407="sníž. přenesená",J407,0)</f>
        <v>0</v>
      </c>
      <c r="BI407" s="201">
        <f>IF(N407="nulová",J407,0)</f>
        <v>0</v>
      </c>
      <c r="BJ407" s="18" t="s">
        <v>120</v>
      </c>
      <c r="BK407" s="201">
        <f>ROUND(I407*H407,2)</f>
        <v>0</v>
      </c>
      <c r="BL407" s="18" t="s">
        <v>338</v>
      </c>
      <c r="BM407" s="200" t="s">
        <v>5291</v>
      </c>
    </row>
    <row r="408" spans="1:65" s="14" customFormat="1" ht="11.25">
      <c r="B408" s="213"/>
      <c r="C408" s="214"/>
      <c r="D408" s="204" t="s">
        <v>301</v>
      </c>
      <c r="E408" s="215" t="s">
        <v>1</v>
      </c>
      <c r="F408" s="216" t="s">
        <v>5292</v>
      </c>
      <c r="G408" s="214"/>
      <c r="H408" s="217">
        <v>45</v>
      </c>
      <c r="I408" s="218"/>
      <c r="J408" s="214"/>
      <c r="K408" s="214"/>
      <c r="L408" s="219"/>
      <c r="M408" s="220"/>
      <c r="N408" s="221"/>
      <c r="O408" s="221"/>
      <c r="P408" s="221"/>
      <c r="Q408" s="221"/>
      <c r="R408" s="221"/>
      <c r="S408" s="221"/>
      <c r="T408" s="222"/>
      <c r="AT408" s="223" t="s">
        <v>301</v>
      </c>
      <c r="AU408" s="223" t="s">
        <v>85</v>
      </c>
      <c r="AV408" s="14" t="s">
        <v>120</v>
      </c>
      <c r="AW408" s="14" t="s">
        <v>32</v>
      </c>
      <c r="AX408" s="14" t="s">
        <v>85</v>
      </c>
      <c r="AY408" s="223" t="s">
        <v>292</v>
      </c>
    </row>
    <row r="409" spans="1:65" s="2" customFormat="1" ht="16.5" customHeight="1">
      <c r="A409" s="35"/>
      <c r="B409" s="36"/>
      <c r="C409" s="189" t="s">
        <v>1466</v>
      </c>
      <c r="D409" s="189" t="s">
        <v>294</v>
      </c>
      <c r="E409" s="190" t="s">
        <v>4793</v>
      </c>
      <c r="F409" s="191" t="s">
        <v>5293</v>
      </c>
      <c r="G409" s="192" t="s">
        <v>337</v>
      </c>
      <c r="H409" s="193">
        <v>16</v>
      </c>
      <c r="I409" s="194"/>
      <c r="J409" s="195">
        <f>ROUND(I409*H409,2)</f>
        <v>0</v>
      </c>
      <c r="K409" s="191" t="s">
        <v>298</v>
      </c>
      <c r="L409" s="40"/>
      <c r="M409" s="196" t="s">
        <v>1</v>
      </c>
      <c r="N409" s="197" t="s">
        <v>43</v>
      </c>
      <c r="O409" s="72"/>
      <c r="P409" s="198">
        <f>O409*H409</f>
        <v>0</v>
      </c>
      <c r="Q409" s="198">
        <v>0</v>
      </c>
      <c r="R409" s="198">
        <f>Q409*H409</f>
        <v>0</v>
      </c>
      <c r="S409" s="198">
        <v>0</v>
      </c>
      <c r="T409" s="199">
        <f>S409*H409</f>
        <v>0</v>
      </c>
      <c r="U409" s="35"/>
      <c r="V409" s="35"/>
      <c r="W409" s="35"/>
      <c r="X409" s="35"/>
      <c r="Y409" s="35"/>
      <c r="Z409" s="35"/>
      <c r="AA409" s="35"/>
      <c r="AB409" s="35"/>
      <c r="AC409" s="35"/>
      <c r="AD409" s="35"/>
      <c r="AE409" s="35"/>
      <c r="AR409" s="200" t="s">
        <v>338</v>
      </c>
      <c r="AT409" s="200" t="s">
        <v>294</v>
      </c>
      <c r="AU409" s="200" t="s">
        <v>85</v>
      </c>
      <c r="AY409" s="18" t="s">
        <v>292</v>
      </c>
      <c r="BE409" s="201">
        <f>IF(N409="základní",J409,0)</f>
        <v>0</v>
      </c>
      <c r="BF409" s="201">
        <f>IF(N409="snížená",J409,0)</f>
        <v>0</v>
      </c>
      <c r="BG409" s="201">
        <f>IF(N409="zákl. přenesená",J409,0)</f>
        <v>0</v>
      </c>
      <c r="BH409" s="201">
        <f>IF(N409="sníž. přenesená",J409,0)</f>
        <v>0</v>
      </c>
      <c r="BI409" s="201">
        <f>IF(N409="nulová",J409,0)</f>
        <v>0</v>
      </c>
      <c r="BJ409" s="18" t="s">
        <v>120</v>
      </c>
      <c r="BK409" s="201">
        <f>ROUND(I409*H409,2)</f>
        <v>0</v>
      </c>
      <c r="BL409" s="18" t="s">
        <v>338</v>
      </c>
      <c r="BM409" s="200" t="s">
        <v>5294</v>
      </c>
    </row>
    <row r="410" spans="1:65" s="12" customFormat="1" ht="25.9" customHeight="1">
      <c r="B410" s="173"/>
      <c r="C410" s="174"/>
      <c r="D410" s="175" t="s">
        <v>76</v>
      </c>
      <c r="E410" s="176" t="s">
        <v>157</v>
      </c>
      <c r="F410" s="176" t="s">
        <v>5295</v>
      </c>
      <c r="G410" s="174"/>
      <c r="H410" s="174"/>
      <c r="I410" s="177"/>
      <c r="J410" s="178">
        <f>BK410</f>
        <v>0</v>
      </c>
      <c r="K410" s="174"/>
      <c r="L410" s="179"/>
      <c r="M410" s="180"/>
      <c r="N410" s="181"/>
      <c r="O410" s="181"/>
      <c r="P410" s="182">
        <f>P411+P413</f>
        <v>0</v>
      </c>
      <c r="Q410" s="181"/>
      <c r="R410" s="182">
        <f>R411+R413</f>
        <v>0</v>
      </c>
      <c r="S410" s="181"/>
      <c r="T410" s="183">
        <f>T411+T413</f>
        <v>0</v>
      </c>
      <c r="AR410" s="184" t="s">
        <v>341</v>
      </c>
      <c r="AT410" s="185" t="s">
        <v>76</v>
      </c>
      <c r="AU410" s="185" t="s">
        <v>77</v>
      </c>
      <c r="AY410" s="184" t="s">
        <v>292</v>
      </c>
      <c r="BK410" s="186">
        <f>BK411+BK413</f>
        <v>0</v>
      </c>
    </row>
    <row r="411" spans="1:65" s="12" customFormat="1" ht="22.9" customHeight="1">
      <c r="B411" s="173"/>
      <c r="C411" s="174"/>
      <c r="D411" s="175" t="s">
        <v>76</v>
      </c>
      <c r="E411" s="187" t="s">
        <v>5296</v>
      </c>
      <c r="F411" s="187" t="s">
        <v>5297</v>
      </c>
      <c r="G411" s="174"/>
      <c r="H411" s="174"/>
      <c r="I411" s="177"/>
      <c r="J411" s="188">
        <f>BK411</f>
        <v>0</v>
      </c>
      <c r="K411" s="174"/>
      <c r="L411" s="179"/>
      <c r="M411" s="180"/>
      <c r="N411" s="181"/>
      <c r="O411" s="181"/>
      <c r="P411" s="182">
        <f>P412</f>
        <v>0</v>
      </c>
      <c r="Q411" s="181"/>
      <c r="R411" s="182">
        <f>R412</f>
        <v>0</v>
      </c>
      <c r="S411" s="181"/>
      <c r="T411" s="183">
        <f>T412</f>
        <v>0</v>
      </c>
      <c r="AR411" s="184" t="s">
        <v>341</v>
      </c>
      <c r="AT411" s="185" t="s">
        <v>76</v>
      </c>
      <c r="AU411" s="185" t="s">
        <v>85</v>
      </c>
      <c r="AY411" s="184" t="s">
        <v>292</v>
      </c>
      <c r="BK411" s="186">
        <f>BK412</f>
        <v>0</v>
      </c>
    </row>
    <row r="412" spans="1:65" s="2" customFormat="1" ht="16.5" customHeight="1">
      <c r="A412" s="35"/>
      <c r="B412" s="36"/>
      <c r="C412" s="189" t="s">
        <v>1470</v>
      </c>
      <c r="D412" s="189" t="s">
        <v>294</v>
      </c>
      <c r="E412" s="190" t="s">
        <v>5298</v>
      </c>
      <c r="F412" s="191" t="s">
        <v>5299</v>
      </c>
      <c r="G412" s="192" t="s">
        <v>5300</v>
      </c>
      <c r="H412" s="193">
        <v>1</v>
      </c>
      <c r="I412" s="194"/>
      <c r="J412" s="195">
        <f>ROUND(I412*H412,2)</f>
        <v>0</v>
      </c>
      <c r="K412" s="191" t="s">
        <v>298</v>
      </c>
      <c r="L412" s="40"/>
      <c r="M412" s="196" t="s">
        <v>1</v>
      </c>
      <c r="N412" s="197" t="s">
        <v>43</v>
      </c>
      <c r="O412" s="72"/>
      <c r="P412" s="198">
        <f>O412*H412</f>
        <v>0</v>
      </c>
      <c r="Q412" s="198">
        <v>0</v>
      </c>
      <c r="R412" s="198">
        <f>Q412*H412</f>
        <v>0</v>
      </c>
      <c r="S412" s="198">
        <v>0</v>
      </c>
      <c r="T412" s="199">
        <f>S412*H412</f>
        <v>0</v>
      </c>
      <c r="U412" s="35"/>
      <c r="V412" s="35"/>
      <c r="W412" s="35"/>
      <c r="X412" s="35"/>
      <c r="Y412" s="35"/>
      <c r="Z412" s="35"/>
      <c r="AA412" s="35"/>
      <c r="AB412" s="35"/>
      <c r="AC412" s="35"/>
      <c r="AD412" s="35"/>
      <c r="AE412" s="35"/>
      <c r="AR412" s="200" t="s">
        <v>5301</v>
      </c>
      <c r="AT412" s="200" t="s">
        <v>294</v>
      </c>
      <c r="AU412" s="200" t="s">
        <v>120</v>
      </c>
      <c r="AY412" s="18" t="s">
        <v>292</v>
      </c>
      <c r="BE412" s="201">
        <f>IF(N412="základní",J412,0)</f>
        <v>0</v>
      </c>
      <c r="BF412" s="201">
        <f>IF(N412="snížená",J412,0)</f>
        <v>0</v>
      </c>
      <c r="BG412" s="201">
        <f>IF(N412="zákl. přenesená",J412,0)</f>
        <v>0</v>
      </c>
      <c r="BH412" s="201">
        <f>IF(N412="sníž. přenesená",J412,0)</f>
        <v>0</v>
      </c>
      <c r="BI412" s="201">
        <f>IF(N412="nulová",J412,0)</f>
        <v>0</v>
      </c>
      <c r="BJ412" s="18" t="s">
        <v>120</v>
      </c>
      <c r="BK412" s="201">
        <f>ROUND(I412*H412,2)</f>
        <v>0</v>
      </c>
      <c r="BL412" s="18" t="s">
        <v>5301</v>
      </c>
      <c r="BM412" s="200" t="s">
        <v>5302</v>
      </c>
    </row>
    <row r="413" spans="1:65" s="12" customFormat="1" ht="22.9" customHeight="1">
      <c r="B413" s="173"/>
      <c r="C413" s="174"/>
      <c r="D413" s="175" t="s">
        <v>76</v>
      </c>
      <c r="E413" s="187" t="s">
        <v>5303</v>
      </c>
      <c r="F413" s="187" t="s">
        <v>5304</v>
      </c>
      <c r="G413" s="174"/>
      <c r="H413" s="174"/>
      <c r="I413" s="177"/>
      <c r="J413" s="188">
        <f>BK413</f>
        <v>0</v>
      </c>
      <c r="K413" s="174"/>
      <c r="L413" s="179"/>
      <c r="M413" s="180"/>
      <c r="N413" s="181"/>
      <c r="O413" s="181"/>
      <c r="P413" s="182">
        <f>SUM(P414:P419)</f>
        <v>0</v>
      </c>
      <c r="Q413" s="181"/>
      <c r="R413" s="182">
        <f>SUM(R414:R419)</f>
        <v>0</v>
      </c>
      <c r="S413" s="181"/>
      <c r="T413" s="183">
        <f>SUM(T414:T419)</f>
        <v>0</v>
      </c>
      <c r="AR413" s="184" t="s">
        <v>341</v>
      </c>
      <c r="AT413" s="185" t="s">
        <v>76</v>
      </c>
      <c r="AU413" s="185" t="s">
        <v>85</v>
      </c>
      <c r="AY413" s="184" t="s">
        <v>292</v>
      </c>
      <c r="BK413" s="186">
        <f>SUM(BK414:BK419)</f>
        <v>0</v>
      </c>
    </row>
    <row r="414" spans="1:65" s="2" customFormat="1" ht="16.5" customHeight="1">
      <c r="A414" s="35"/>
      <c r="B414" s="36"/>
      <c r="C414" s="189" t="s">
        <v>1474</v>
      </c>
      <c r="D414" s="189" t="s">
        <v>294</v>
      </c>
      <c r="E414" s="190" t="s">
        <v>5305</v>
      </c>
      <c r="F414" s="191" t="s">
        <v>5306</v>
      </c>
      <c r="G414" s="192" t="s">
        <v>5300</v>
      </c>
      <c r="H414" s="193">
        <v>1</v>
      </c>
      <c r="I414" s="194"/>
      <c r="J414" s="195">
        <f>ROUND(I414*H414,2)</f>
        <v>0</v>
      </c>
      <c r="K414" s="191" t="s">
        <v>298</v>
      </c>
      <c r="L414" s="40"/>
      <c r="M414" s="196" t="s">
        <v>1</v>
      </c>
      <c r="N414" s="197" t="s">
        <v>43</v>
      </c>
      <c r="O414" s="72"/>
      <c r="P414" s="198">
        <f>O414*H414</f>
        <v>0</v>
      </c>
      <c r="Q414" s="198">
        <v>0</v>
      </c>
      <c r="R414" s="198">
        <f>Q414*H414</f>
        <v>0</v>
      </c>
      <c r="S414" s="198">
        <v>0</v>
      </c>
      <c r="T414" s="199">
        <f>S414*H414</f>
        <v>0</v>
      </c>
      <c r="U414" s="35"/>
      <c r="V414" s="35"/>
      <c r="W414" s="35"/>
      <c r="X414" s="35"/>
      <c r="Y414" s="35"/>
      <c r="Z414" s="35"/>
      <c r="AA414" s="35"/>
      <c r="AB414" s="35"/>
      <c r="AC414" s="35"/>
      <c r="AD414" s="35"/>
      <c r="AE414" s="35"/>
      <c r="AR414" s="200" t="s">
        <v>5301</v>
      </c>
      <c r="AT414" s="200" t="s">
        <v>294</v>
      </c>
      <c r="AU414" s="200" t="s">
        <v>120</v>
      </c>
      <c r="AY414" s="18" t="s">
        <v>292</v>
      </c>
      <c r="BE414" s="201">
        <f>IF(N414="základní",J414,0)</f>
        <v>0</v>
      </c>
      <c r="BF414" s="201">
        <f>IF(N414="snížená",J414,0)</f>
        <v>0</v>
      </c>
      <c r="BG414" s="201">
        <f>IF(N414="zákl. přenesená",J414,0)</f>
        <v>0</v>
      </c>
      <c r="BH414" s="201">
        <f>IF(N414="sníž. přenesená",J414,0)</f>
        <v>0</v>
      </c>
      <c r="BI414" s="201">
        <f>IF(N414="nulová",J414,0)</f>
        <v>0</v>
      </c>
      <c r="BJ414" s="18" t="s">
        <v>120</v>
      </c>
      <c r="BK414" s="201">
        <f>ROUND(I414*H414,2)</f>
        <v>0</v>
      </c>
      <c r="BL414" s="18" t="s">
        <v>5301</v>
      </c>
      <c r="BM414" s="200" t="s">
        <v>5307</v>
      </c>
    </row>
    <row r="415" spans="1:65" s="14" customFormat="1" ht="11.25">
      <c r="B415" s="213"/>
      <c r="C415" s="214"/>
      <c r="D415" s="204" t="s">
        <v>301</v>
      </c>
      <c r="E415" s="215" t="s">
        <v>1</v>
      </c>
      <c r="F415" s="216" t="s">
        <v>5308</v>
      </c>
      <c r="G415" s="214"/>
      <c r="H415" s="217">
        <v>1</v>
      </c>
      <c r="I415" s="218"/>
      <c r="J415" s="214"/>
      <c r="K415" s="214"/>
      <c r="L415" s="219"/>
      <c r="M415" s="220"/>
      <c r="N415" s="221"/>
      <c r="O415" s="221"/>
      <c r="P415" s="221"/>
      <c r="Q415" s="221"/>
      <c r="R415" s="221"/>
      <c r="S415" s="221"/>
      <c r="T415" s="222"/>
      <c r="AT415" s="223" t="s">
        <v>301</v>
      </c>
      <c r="AU415" s="223" t="s">
        <v>120</v>
      </c>
      <c r="AV415" s="14" t="s">
        <v>120</v>
      </c>
      <c r="AW415" s="14" t="s">
        <v>32</v>
      </c>
      <c r="AX415" s="14" t="s">
        <v>85</v>
      </c>
      <c r="AY415" s="223" t="s">
        <v>292</v>
      </c>
    </row>
    <row r="416" spans="1:65" s="2" customFormat="1" ht="16.5" customHeight="1">
      <c r="A416" s="35"/>
      <c r="B416" s="36"/>
      <c r="C416" s="189" t="s">
        <v>1479</v>
      </c>
      <c r="D416" s="189" t="s">
        <v>294</v>
      </c>
      <c r="E416" s="190" t="s">
        <v>5309</v>
      </c>
      <c r="F416" s="191" t="s">
        <v>5310</v>
      </c>
      <c r="G416" s="192" t="s">
        <v>5300</v>
      </c>
      <c r="H416" s="193">
        <v>1</v>
      </c>
      <c r="I416" s="194"/>
      <c r="J416" s="195">
        <f>ROUND(I416*H416,2)</f>
        <v>0</v>
      </c>
      <c r="K416" s="191" t="s">
        <v>298</v>
      </c>
      <c r="L416" s="40"/>
      <c r="M416" s="196" t="s">
        <v>1</v>
      </c>
      <c r="N416" s="197" t="s">
        <v>43</v>
      </c>
      <c r="O416" s="72"/>
      <c r="P416" s="198">
        <f>O416*H416</f>
        <v>0</v>
      </c>
      <c r="Q416" s="198">
        <v>0</v>
      </c>
      <c r="R416" s="198">
        <f>Q416*H416</f>
        <v>0</v>
      </c>
      <c r="S416" s="198">
        <v>0</v>
      </c>
      <c r="T416" s="199">
        <f>S416*H416</f>
        <v>0</v>
      </c>
      <c r="U416" s="35"/>
      <c r="V416" s="35"/>
      <c r="W416" s="35"/>
      <c r="X416" s="35"/>
      <c r="Y416" s="35"/>
      <c r="Z416" s="35"/>
      <c r="AA416" s="35"/>
      <c r="AB416" s="35"/>
      <c r="AC416" s="35"/>
      <c r="AD416" s="35"/>
      <c r="AE416" s="35"/>
      <c r="AR416" s="200" t="s">
        <v>5301</v>
      </c>
      <c r="AT416" s="200" t="s">
        <v>294</v>
      </c>
      <c r="AU416" s="200" t="s">
        <v>120</v>
      </c>
      <c r="AY416" s="18" t="s">
        <v>292</v>
      </c>
      <c r="BE416" s="201">
        <f>IF(N416="základní",J416,0)</f>
        <v>0</v>
      </c>
      <c r="BF416" s="201">
        <f>IF(N416="snížená",J416,0)</f>
        <v>0</v>
      </c>
      <c r="BG416" s="201">
        <f>IF(N416="zákl. přenesená",J416,0)</f>
        <v>0</v>
      </c>
      <c r="BH416" s="201">
        <f>IF(N416="sníž. přenesená",J416,0)</f>
        <v>0</v>
      </c>
      <c r="BI416" s="201">
        <f>IF(N416="nulová",J416,0)</f>
        <v>0</v>
      </c>
      <c r="BJ416" s="18" t="s">
        <v>120</v>
      </c>
      <c r="BK416" s="201">
        <f>ROUND(I416*H416,2)</f>
        <v>0</v>
      </c>
      <c r="BL416" s="18" t="s">
        <v>5301</v>
      </c>
      <c r="BM416" s="200" t="s">
        <v>5311</v>
      </c>
    </row>
    <row r="417" spans="1:51" s="13" customFormat="1" ht="22.5">
      <c r="B417" s="202"/>
      <c r="C417" s="203"/>
      <c r="D417" s="204" t="s">
        <v>301</v>
      </c>
      <c r="E417" s="205" t="s">
        <v>1</v>
      </c>
      <c r="F417" s="206" t="s">
        <v>5312</v>
      </c>
      <c r="G417" s="203"/>
      <c r="H417" s="205" t="s">
        <v>1</v>
      </c>
      <c r="I417" s="207"/>
      <c r="J417" s="203"/>
      <c r="K417" s="203"/>
      <c r="L417" s="208"/>
      <c r="M417" s="209"/>
      <c r="N417" s="210"/>
      <c r="O417" s="210"/>
      <c r="P417" s="210"/>
      <c r="Q417" s="210"/>
      <c r="R417" s="210"/>
      <c r="S417" s="210"/>
      <c r="T417" s="211"/>
      <c r="AT417" s="212" t="s">
        <v>301</v>
      </c>
      <c r="AU417" s="212" t="s">
        <v>120</v>
      </c>
      <c r="AV417" s="13" t="s">
        <v>85</v>
      </c>
      <c r="AW417" s="13" t="s">
        <v>32</v>
      </c>
      <c r="AX417" s="13" t="s">
        <v>77</v>
      </c>
      <c r="AY417" s="212" t="s">
        <v>292</v>
      </c>
    </row>
    <row r="418" spans="1:51" s="13" customFormat="1" ht="33.75">
      <c r="B418" s="202"/>
      <c r="C418" s="203"/>
      <c r="D418" s="204" t="s">
        <v>301</v>
      </c>
      <c r="E418" s="205" t="s">
        <v>1</v>
      </c>
      <c r="F418" s="206" t="s">
        <v>5313</v>
      </c>
      <c r="G418" s="203"/>
      <c r="H418" s="205" t="s">
        <v>1</v>
      </c>
      <c r="I418" s="207"/>
      <c r="J418" s="203"/>
      <c r="K418" s="203"/>
      <c r="L418" s="208"/>
      <c r="M418" s="209"/>
      <c r="N418" s="210"/>
      <c r="O418" s="210"/>
      <c r="P418" s="210"/>
      <c r="Q418" s="210"/>
      <c r="R418" s="210"/>
      <c r="S418" s="210"/>
      <c r="T418" s="211"/>
      <c r="AT418" s="212" t="s">
        <v>301</v>
      </c>
      <c r="AU418" s="212" t="s">
        <v>120</v>
      </c>
      <c r="AV418" s="13" t="s">
        <v>85</v>
      </c>
      <c r="AW418" s="13" t="s">
        <v>32</v>
      </c>
      <c r="AX418" s="13" t="s">
        <v>77</v>
      </c>
      <c r="AY418" s="212" t="s">
        <v>292</v>
      </c>
    </row>
    <row r="419" spans="1:51" s="14" customFormat="1" ht="11.25">
      <c r="B419" s="213"/>
      <c r="C419" s="214"/>
      <c r="D419" s="204" t="s">
        <v>301</v>
      </c>
      <c r="E419" s="215" t="s">
        <v>1</v>
      </c>
      <c r="F419" s="216" t="s">
        <v>85</v>
      </c>
      <c r="G419" s="214"/>
      <c r="H419" s="217">
        <v>1</v>
      </c>
      <c r="I419" s="218"/>
      <c r="J419" s="214"/>
      <c r="K419" s="214"/>
      <c r="L419" s="219"/>
      <c r="M419" s="261"/>
      <c r="N419" s="262"/>
      <c r="O419" s="262"/>
      <c r="P419" s="262"/>
      <c r="Q419" s="262"/>
      <c r="R419" s="262"/>
      <c r="S419" s="262"/>
      <c r="T419" s="263"/>
      <c r="AT419" s="223" t="s">
        <v>301</v>
      </c>
      <c r="AU419" s="223" t="s">
        <v>120</v>
      </c>
      <c r="AV419" s="14" t="s">
        <v>120</v>
      </c>
      <c r="AW419" s="14" t="s">
        <v>32</v>
      </c>
      <c r="AX419" s="14" t="s">
        <v>85</v>
      </c>
      <c r="AY419" s="223" t="s">
        <v>292</v>
      </c>
    </row>
    <row r="420" spans="1:51" s="2" customFormat="1" ht="6.95" customHeight="1">
      <c r="A420" s="35"/>
      <c r="B420" s="55"/>
      <c r="C420" s="56"/>
      <c r="D420" s="56"/>
      <c r="E420" s="56"/>
      <c r="F420" s="56"/>
      <c r="G420" s="56"/>
      <c r="H420" s="56"/>
      <c r="I420" s="56"/>
      <c r="J420" s="56"/>
      <c r="K420" s="56"/>
      <c r="L420" s="40"/>
      <c r="M420" s="35"/>
      <c r="O420" s="35"/>
      <c r="P420" s="35"/>
      <c r="Q420" s="35"/>
      <c r="R420" s="35"/>
      <c r="S420" s="35"/>
      <c r="T420" s="35"/>
      <c r="U420" s="35"/>
      <c r="V420" s="35"/>
      <c r="W420" s="35"/>
      <c r="X420" s="35"/>
      <c r="Y420" s="35"/>
      <c r="Z420" s="35"/>
      <c r="AA420" s="35"/>
      <c r="AB420" s="35"/>
      <c r="AC420" s="35"/>
      <c r="AD420" s="35"/>
      <c r="AE420" s="35"/>
    </row>
  </sheetData>
  <sheetProtection algorithmName="SHA-512" hashValue="g89bBaTBzDYPk/25eJ0uS//4XFLAhviFlMtGCLXXI5BOMTzkD4RAInK9gdfNEiPY1sJAC8s83PE52JKUHEkBDA==" saltValue="ixDu+cVfLHmVmLPgBpPmDmVBZ4OtAzg/gTqPWJ0f5w2bWQzAjDPwYSXJm/Ah5MHmdopf6MHjU7N/7Ijxs44Kew==" spinCount="100000" sheet="1" objects="1" scenarios="1" formatColumns="0" formatRows="0" autoFilter="0"/>
  <autoFilter ref="C131:K419" xr:uid="{00000000-0009-0000-0000-000007000000}"/>
  <mergeCells count="9">
    <mergeCell ref="E87:H87"/>
    <mergeCell ref="E122:H122"/>
    <mergeCell ref="E124:H124"/>
    <mergeCell ref="L2:V2"/>
    <mergeCell ref="E7:H7"/>
    <mergeCell ref="E9:H9"/>
    <mergeCell ref="E18:H18"/>
    <mergeCell ref="E27:H27"/>
    <mergeCell ref="E85:H85"/>
  </mergeCell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  <drawing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pageSetUpPr fitToPage="1"/>
  </sheetPr>
  <dimension ref="A2:BM474"/>
  <sheetViews>
    <sheetView showGridLines="0" workbookViewId="0"/>
  </sheetViews>
  <sheetFormatPr defaultRowHeight="15"/>
  <cols>
    <col min="1" max="1" width="8.33203125" style="1" customWidth="1"/>
    <col min="2" max="2" width="1.1640625" style="1" customWidth="1"/>
    <col min="3" max="3" width="4.1640625" style="1" customWidth="1"/>
    <col min="4" max="4" width="4.33203125" style="1" customWidth="1"/>
    <col min="5" max="5" width="17.1640625" style="1" customWidth="1"/>
    <col min="6" max="6" width="50.83203125" style="1" customWidth="1"/>
    <col min="7" max="7" width="7.5" style="1" customWidth="1"/>
    <col min="8" max="8" width="14" style="1" customWidth="1"/>
    <col min="9" max="9" width="15.83203125" style="1" customWidth="1"/>
    <col min="10" max="11" width="22.33203125" style="1" customWidth="1"/>
    <col min="12" max="12" width="9.33203125" style="1" customWidth="1"/>
    <col min="13" max="13" width="10.83203125" style="1" hidden="1" customWidth="1"/>
    <col min="14" max="14" width="9.33203125" style="1" hidden="1"/>
    <col min="15" max="20" width="14.1640625" style="1" hidden="1" customWidth="1"/>
    <col min="21" max="21" width="16.33203125" style="1" hidden="1" customWidth="1"/>
    <col min="22" max="22" width="12.33203125" style="1" customWidth="1"/>
    <col min="23" max="23" width="16.33203125" style="1" customWidth="1"/>
    <col min="24" max="24" width="12.33203125" style="1" customWidth="1"/>
    <col min="25" max="25" width="15" style="1" customWidth="1"/>
    <col min="26" max="26" width="11" style="1" customWidth="1"/>
    <col min="27" max="27" width="15" style="1" customWidth="1"/>
    <col min="28" max="28" width="16.33203125" style="1" customWidth="1"/>
    <col min="29" max="29" width="11" style="1" customWidth="1"/>
    <col min="30" max="30" width="15" style="1" customWidth="1"/>
    <col min="31" max="31" width="16.33203125" style="1" customWidth="1"/>
    <col min="44" max="65" width="9.33203125" style="1" hidden="1"/>
  </cols>
  <sheetData>
    <row r="2" spans="1:46" s="1" customFormat="1" ht="36.950000000000003" customHeight="1">
      <c r="L2" s="321"/>
      <c r="M2" s="321"/>
      <c r="N2" s="321"/>
      <c r="O2" s="321"/>
      <c r="P2" s="321"/>
      <c r="Q2" s="321"/>
      <c r="R2" s="321"/>
      <c r="S2" s="321"/>
      <c r="T2" s="321"/>
      <c r="U2" s="321"/>
      <c r="V2" s="321"/>
      <c r="AT2" s="18" t="s">
        <v>107</v>
      </c>
    </row>
    <row r="3" spans="1:46" s="1" customFormat="1" ht="6.95" customHeight="1">
      <c r="B3" s="110"/>
      <c r="C3" s="111"/>
      <c r="D3" s="111"/>
      <c r="E3" s="111"/>
      <c r="F3" s="111"/>
      <c r="G3" s="111"/>
      <c r="H3" s="111"/>
      <c r="I3" s="111"/>
      <c r="J3" s="111"/>
      <c r="K3" s="111"/>
      <c r="L3" s="21"/>
      <c r="AT3" s="18" t="s">
        <v>85</v>
      </c>
    </row>
    <row r="4" spans="1:46" s="1" customFormat="1" ht="24.95" customHeight="1">
      <c r="B4" s="21"/>
      <c r="D4" s="112" t="s">
        <v>166</v>
      </c>
      <c r="L4" s="21"/>
      <c r="M4" s="113" t="s">
        <v>10</v>
      </c>
      <c r="AT4" s="18" t="s">
        <v>4</v>
      </c>
    </row>
    <row r="5" spans="1:46" s="1" customFormat="1" ht="6.95" customHeight="1">
      <c r="B5" s="21"/>
      <c r="L5" s="21"/>
    </row>
    <row r="6" spans="1:46" s="1" customFormat="1" ht="12" customHeight="1">
      <c r="B6" s="21"/>
      <c r="D6" s="114" t="s">
        <v>16</v>
      </c>
      <c r="L6" s="21"/>
    </row>
    <row r="7" spans="1:46" s="1" customFormat="1" ht="16.5" customHeight="1">
      <c r="B7" s="21"/>
      <c r="E7" s="322" t="str">
        <f>'Rekapitulace stavby'!K6</f>
        <v>Domov pro seniory, Nový Bydžov</v>
      </c>
      <c r="F7" s="323"/>
      <c r="G7" s="323"/>
      <c r="H7" s="323"/>
      <c r="L7" s="21"/>
    </row>
    <row r="8" spans="1:46" s="2" customFormat="1" ht="12" customHeight="1">
      <c r="A8" s="35"/>
      <c r="B8" s="40"/>
      <c r="C8" s="35"/>
      <c r="D8" s="114" t="s">
        <v>179</v>
      </c>
      <c r="E8" s="35"/>
      <c r="F8" s="35"/>
      <c r="G8" s="35"/>
      <c r="H8" s="35"/>
      <c r="I8" s="35"/>
      <c r="J8" s="35"/>
      <c r="K8" s="35"/>
      <c r="L8" s="52"/>
      <c r="S8" s="35"/>
      <c r="T8" s="35"/>
      <c r="U8" s="35"/>
      <c r="V8" s="35"/>
      <c r="W8" s="35"/>
      <c r="X8" s="35"/>
      <c r="Y8" s="35"/>
      <c r="Z8" s="35"/>
      <c r="AA8" s="35"/>
      <c r="AB8" s="35"/>
      <c r="AC8" s="35"/>
      <c r="AD8" s="35"/>
      <c r="AE8" s="35"/>
    </row>
    <row r="9" spans="1:46" s="2" customFormat="1" ht="16.5" customHeight="1">
      <c r="A9" s="35"/>
      <c r="B9" s="40"/>
      <c r="C9" s="35"/>
      <c r="D9" s="35"/>
      <c r="E9" s="324" t="s">
        <v>5314</v>
      </c>
      <c r="F9" s="325"/>
      <c r="G9" s="325"/>
      <c r="H9" s="325"/>
      <c r="I9" s="35"/>
      <c r="J9" s="35"/>
      <c r="K9" s="35"/>
      <c r="L9" s="52"/>
      <c r="S9" s="35"/>
      <c r="T9" s="35"/>
      <c r="U9" s="35"/>
      <c r="V9" s="35"/>
      <c r="W9" s="35"/>
      <c r="X9" s="35"/>
      <c r="Y9" s="35"/>
      <c r="Z9" s="35"/>
      <c r="AA9" s="35"/>
      <c r="AB9" s="35"/>
      <c r="AC9" s="35"/>
      <c r="AD9" s="35"/>
      <c r="AE9" s="35"/>
    </row>
    <row r="10" spans="1:46" s="2" customFormat="1" ht="11.25">
      <c r="A10" s="35"/>
      <c r="B10" s="40"/>
      <c r="C10" s="35"/>
      <c r="D10" s="35"/>
      <c r="E10" s="35"/>
      <c r="F10" s="35"/>
      <c r="G10" s="35"/>
      <c r="H10" s="35"/>
      <c r="I10" s="35"/>
      <c r="J10" s="35"/>
      <c r="K10" s="35"/>
      <c r="L10" s="52"/>
      <c r="S10" s="35"/>
      <c r="T10" s="35"/>
      <c r="U10" s="35"/>
      <c r="V10" s="35"/>
      <c r="W10" s="35"/>
      <c r="X10" s="35"/>
      <c r="Y10" s="35"/>
      <c r="Z10" s="35"/>
      <c r="AA10" s="35"/>
      <c r="AB10" s="35"/>
      <c r="AC10" s="35"/>
      <c r="AD10" s="35"/>
      <c r="AE10" s="35"/>
    </row>
    <row r="11" spans="1:46" s="2" customFormat="1" ht="12" customHeight="1">
      <c r="A11" s="35"/>
      <c r="B11" s="40"/>
      <c r="C11" s="35"/>
      <c r="D11" s="114" t="s">
        <v>18</v>
      </c>
      <c r="E11" s="35"/>
      <c r="F11" s="115" t="s">
        <v>1</v>
      </c>
      <c r="G11" s="35"/>
      <c r="H11" s="35"/>
      <c r="I11" s="114" t="s">
        <v>19</v>
      </c>
      <c r="J11" s="115" t="s">
        <v>1</v>
      </c>
      <c r="K11" s="35"/>
      <c r="L11" s="52"/>
      <c r="S11" s="35"/>
      <c r="T11" s="35"/>
      <c r="U11" s="35"/>
      <c r="V11" s="35"/>
      <c r="W11" s="35"/>
      <c r="X11" s="35"/>
      <c r="Y11" s="35"/>
      <c r="Z11" s="35"/>
      <c r="AA11" s="35"/>
      <c r="AB11" s="35"/>
      <c r="AC11" s="35"/>
      <c r="AD11" s="35"/>
      <c r="AE11" s="35"/>
    </row>
    <row r="12" spans="1:46" s="2" customFormat="1" ht="12" customHeight="1">
      <c r="A12" s="35"/>
      <c r="B12" s="40"/>
      <c r="C12" s="35"/>
      <c r="D12" s="114" t="s">
        <v>20</v>
      </c>
      <c r="E12" s="35"/>
      <c r="F12" s="115" t="s">
        <v>21</v>
      </c>
      <c r="G12" s="35"/>
      <c r="H12" s="35"/>
      <c r="I12" s="114" t="s">
        <v>22</v>
      </c>
      <c r="J12" s="116" t="str">
        <f>'Rekapitulace stavby'!AN8</f>
        <v>4. 1. 2023</v>
      </c>
      <c r="K12" s="35"/>
      <c r="L12" s="52"/>
      <c r="S12" s="35"/>
      <c r="T12" s="35"/>
      <c r="U12" s="35"/>
      <c r="V12" s="35"/>
      <c r="W12" s="35"/>
      <c r="X12" s="35"/>
      <c r="Y12" s="35"/>
      <c r="Z12" s="35"/>
      <c r="AA12" s="35"/>
      <c r="AB12" s="35"/>
      <c r="AC12" s="35"/>
      <c r="AD12" s="35"/>
      <c r="AE12" s="35"/>
    </row>
    <row r="13" spans="1:46" s="2" customFormat="1" ht="10.9" customHeight="1">
      <c r="A13" s="35"/>
      <c r="B13" s="40"/>
      <c r="C13" s="35"/>
      <c r="D13" s="35"/>
      <c r="E13" s="35"/>
      <c r="F13" s="35"/>
      <c r="G13" s="35"/>
      <c r="H13" s="35"/>
      <c r="I13" s="35"/>
      <c r="J13" s="35"/>
      <c r="K13" s="35"/>
      <c r="L13" s="52"/>
      <c r="S13" s="35"/>
      <c r="T13" s="35"/>
      <c r="U13" s="35"/>
      <c r="V13" s="35"/>
      <c r="W13" s="35"/>
      <c r="X13" s="35"/>
      <c r="Y13" s="35"/>
      <c r="Z13" s="35"/>
      <c r="AA13" s="35"/>
      <c r="AB13" s="35"/>
      <c r="AC13" s="35"/>
      <c r="AD13" s="35"/>
      <c r="AE13" s="35"/>
    </row>
    <row r="14" spans="1:46" s="2" customFormat="1" ht="12" customHeight="1">
      <c r="A14" s="35"/>
      <c r="B14" s="40"/>
      <c r="C14" s="35"/>
      <c r="D14" s="114" t="s">
        <v>24</v>
      </c>
      <c r="E14" s="35"/>
      <c r="F14" s="35"/>
      <c r="G14" s="35"/>
      <c r="H14" s="35"/>
      <c r="I14" s="114" t="s">
        <v>25</v>
      </c>
      <c r="J14" s="115" t="s">
        <v>1</v>
      </c>
      <c r="K14" s="35"/>
      <c r="L14" s="52"/>
      <c r="S14" s="35"/>
      <c r="T14" s="35"/>
      <c r="U14" s="35"/>
      <c r="V14" s="35"/>
      <c r="W14" s="35"/>
      <c r="X14" s="35"/>
      <c r="Y14" s="35"/>
      <c r="Z14" s="35"/>
      <c r="AA14" s="35"/>
      <c r="AB14" s="35"/>
      <c r="AC14" s="35"/>
      <c r="AD14" s="35"/>
      <c r="AE14" s="35"/>
    </row>
    <row r="15" spans="1:46" s="2" customFormat="1" ht="18" customHeight="1">
      <c r="A15" s="35"/>
      <c r="B15" s="40"/>
      <c r="C15" s="35"/>
      <c r="D15" s="35"/>
      <c r="E15" s="115" t="s">
        <v>26</v>
      </c>
      <c r="F15" s="35"/>
      <c r="G15" s="35"/>
      <c r="H15" s="35"/>
      <c r="I15" s="114" t="s">
        <v>27</v>
      </c>
      <c r="J15" s="115" t="s">
        <v>1</v>
      </c>
      <c r="K15" s="35"/>
      <c r="L15" s="52"/>
      <c r="S15" s="35"/>
      <c r="T15" s="35"/>
      <c r="U15" s="35"/>
      <c r="V15" s="35"/>
      <c r="W15" s="35"/>
      <c r="X15" s="35"/>
      <c r="Y15" s="35"/>
      <c r="Z15" s="35"/>
      <c r="AA15" s="35"/>
      <c r="AB15" s="35"/>
      <c r="AC15" s="35"/>
      <c r="AD15" s="35"/>
      <c r="AE15" s="35"/>
    </row>
    <row r="16" spans="1:46" s="2" customFormat="1" ht="6.95" customHeight="1">
      <c r="A16" s="35"/>
      <c r="B16" s="40"/>
      <c r="C16" s="35"/>
      <c r="D16" s="35"/>
      <c r="E16" s="35"/>
      <c r="F16" s="35"/>
      <c r="G16" s="35"/>
      <c r="H16" s="35"/>
      <c r="I16" s="35"/>
      <c r="J16" s="35"/>
      <c r="K16" s="35"/>
      <c r="L16" s="52"/>
      <c r="S16" s="35"/>
      <c r="T16" s="35"/>
      <c r="U16" s="35"/>
      <c r="V16" s="35"/>
      <c r="W16" s="35"/>
      <c r="X16" s="35"/>
      <c r="Y16" s="35"/>
      <c r="Z16" s="35"/>
      <c r="AA16" s="35"/>
      <c r="AB16" s="35"/>
      <c r="AC16" s="35"/>
      <c r="AD16" s="35"/>
      <c r="AE16" s="35"/>
    </row>
    <row r="17" spans="1:31" s="2" customFormat="1" ht="12" customHeight="1">
      <c r="A17" s="35"/>
      <c r="B17" s="40"/>
      <c r="C17" s="35"/>
      <c r="D17" s="114" t="s">
        <v>28</v>
      </c>
      <c r="E17" s="35"/>
      <c r="F17" s="35"/>
      <c r="G17" s="35"/>
      <c r="H17" s="35"/>
      <c r="I17" s="114" t="s">
        <v>25</v>
      </c>
      <c r="J17" s="31" t="str">
        <f>'Rekapitulace stavby'!AN13</f>
        <v>Vyplň údaj</v>
      </c>
      <c r="K17" s="35"/>
      <c r="L17" s="52"/>
      <c r="S17" s="35"/>
      <c r="T17" s="35"/>
      <c r="U17" s="35"/>
      <c r="V17" s="35"/>
      <c r="W17" s="35"/>
      <c r="X17" s="35"/>
      <c r="Y17" s="35"/>
      <c r="Z17" s="35"/>
      <c r="AA17" s="35"/>
      <c r="AB17" s="35"/>
      <c r="AC17" s="35"/>
      <c r="AD17" s="35"/>
      <c r="AE17" s="35"/>
    </row>
    <row r="18" spans="1:31" s="2" customFormat="1" ht="18" customHeight="1">
      <c r="A18" s="35"/>
      <c r="B18" s="40"/>
      <c r="C18" s="35"/>
      <c r="D18" s="35"/>
      <c r="E18" s="326" t="str">
        <f>'Rekapitulace stavby'!E14</f>
        <v>Vyplň údaj</v>
      </c>
      <c r="F18" s="327"/>
      <c r="G18" s="327"/>
      <c r="H18" s="327"/>
      <c r="I18" s="114" t="s">
        <v>27</v>
      </c>
      <c r="J18" s="31" t="str">
        <f>'Rekapitulace stavby'!AN14</f>
        <v>Vyplň údaj</v>
      </c>
      <c r="K18" s="35"/>
      <c r="L18" s="52"/>
      <c r="S18" s="35"/>
      <c r="T18" s="35"/>
      <c r="U18" s="35"/>
      <c r="V18" s="35"/>
      <c r="W18" s="35"/>
      <c r="X18" s="35"/>
      <c r="Y18" s="35"/>
      <c r="Z18" s="35"/>
      <c r="AA18" s="35"/>
      <c r="AB18" s="35"/>
      <c r="AC18" s="35"/>
      <c r="AD18" s="35"/>
      <c r="AE18" s="35"/>
    </row>
    <row r="19" spans="1:31" s="2" customFormat="1" ht="6.95" customHeight="1">
      <c r="A19" s="35"/>
      <c r="B19" s="40"/>
      <c r="C19" s="35"/>
      <c r="D19" s="35"/>
      <c r="E19" s="35"/>
      <c r="F19" s="35"/>
      <c r="G19" s="35"/>
      <c r="H19" s="35"/>
      <c r="I19" s="35"/>
      <c r="J19" s="35"/>
      <c r="K19" s="35"/>
      <c r="L19" s="52"/>
      <c r="S19" s="35"/>
      <c r="T19" s="35"/>
      <c r="U19" s="35"/>
      <c r="V19" s="35"/>
      <c r="W19" s="35"/>
      <c r="X19" s="35"/>
      <c r="Y19" s="35"/>
      <c r="Z19" s="35"/>
      <c r="AA19" s="35"/>
      <c r="AB19" s="35"/>
      <c r="AC19" s="35"/>
      <c r="AD19" s="35"/>
      <c r="AE19" s="35"/>
    </row>
    <row r="20" spans="1:31" s="2" customFormat="1" ht="12" customHeight="1">
      <c r="A20" s="35"/>
      <c r="B20" s="40"/>
      <c r="C20" s="35"/>
      <c r="D20" s="114" t="s">
        <v>30</v>
      </c>
      <c r="E20" s="35"/>
      <c r="F20" s="35"/>
      <c r="G20" s="35"/>
      <c r="H20" s="35"/>
      <c r="I20" s="114" t="s">
        <v>25</v>
      </c>
      <c r="J20" s="115" t="s">
        <v>1</v>
      </c>
      <c r="K20" s="35"/>
      <c r="L20" s="52"/>
      <c r="S20" s="35"/>
      <c r="T20" s="35"/>
      <c r="U20" s="35"/>
      <c r="V20" s="35"/>
      <c r="W20" s="35"/>
      <c r="X20" s="35"/>
      <c r="Y20" s="35"/>
      <c r="Z20" s="35"/>
      <c r="AA20" s="35"/>
      <c r="AB20" s="35"/>
      <c r="AC20" s="35"/>
      <c r="AD20" s="35"/>
      <c r="AE20" s="35"/>
    </row>
    <row r="21" spans="1:31" s="2" customFormat="1" ht="18" customHeight="1">
      <c r="A21" s="35"/>
      <c r="B21" s="40"/>
      <c r="C21" s="35"/>
      <c r="D21" s="35"/>
      <c r="E21" s="115" t="s">
        <v>31</v>
      </c>
      <c r="F21" s="35"/>
      <c r="G21" s="35"/>
      <c r="H21" s="35"/>
      <c r="I21" s="114" t="s">
        <v>27</v>
      </c>
      <c r="J21" s="115" t="s">
        <v>1</v>
      </c>
      <c r="K21" s="35"/>
      <c r="L21" s="52"/>
      <c r="S21" s="35"/>
      <c r="T21" s="35"/>
      <c r="U21" s="35"/>
      <c r="V21" s="35"/>
      <c r="W21" s="35"/>
      <c r="X21" s="35"/>
      <c r="Y21" s="35"/>
      <c r="Z21" s="35"/>
      <c r="AA21" s="35"/>
      <c r="AB21" s="35"/>
      <c r="AC21" s="35"/>
      <c r="AD21" s="35"/>
      <c r="AE21" s="35"/>
    </row>
    <row r="22" spans="1:31" s="2" customFormat="1" ht="6.95" customHeight="1">
      <c r="A22" s="35"/>
      <c r="B22" s="40"/>
      <c r="C22" s="35"/>
      <c r="D22" s="35"/>
      <c r="E22" s="35"/>
      <c r="F22" s="35"/>
      <c r="G22" s="35"/>
      <c r="H22" s="35"/>
      <c r="I22" s="35"/>
      <c r="J22" s="35"/>
      <c r="K22" s="35"/>
      <c r="L22" s="52"/>
      <c r="S22" s="35"/>
      <c r="T22" s="35"/>
      <c r="U22" s="35"/>
      <c r="V22" s="35"/>
      <c r="W22" s="35"/>
      <c r="X22" s="35"/>
      <c r="Y22" s="35"/>
      <c r="Z22" s="35"/>
      <c r="AA22" s="35"/>
      <c r="AB22" s="35"/>
      <c r="AC22" s="35"/>
      <c r="AD22" s="35"/>
      <c r="AE22" s="35"/>
    </row>
    <row r="23" spans="1:31" s="2" customFormat="1" ht="12" customHeight="1">
      <c r="A23" s="35"/>
      <c r="B23" s="40"/>
      <c r="C23" s="35"/>
      <c r="D23" s="114" t="s">
        <v>33</v>
      </c>
      <c r="E23" s="35"/>
      <c r="F23" s="35"/>
      <c r="G23" s="35"/>
      <c r="H23" s="35"/>
      <c r="I23" s="114" t="s">
        <v>25</v>
      </c>
      <c r="J23" s="115" t="s">
        <v>1</v>
      </c>
      <c r="K23" s="35"/>
      <c r="L23" s="52"/>
      <c r="S23" s="35"/>
      <c r="T23" s="35"/>
      <c r="U23" s="35"/>
      <c r="V23" s="35"/>
      <c r="W23" s="35"/>
      <c r="X23" s="35"/>
      <c r="Y23" s="35"/>
      <c r="Z23" s="35"/>
      <c r="AA23" s="35"/>
      <c r="AB23" s="35"/>
      <c r="AC23" s="35"/>
      <c r="AD23" s="35"/>
      <c r="AE23" s="35"/>
    </row>
    <row r="24" spans="1:31" s="2" customFormat="1" ht="18" customHeight="1">
      <c r="A24" s="35"/>
      <c r="B24" s="40"/>
      <c r="C24" s="35"/>
      <c r="D24" s="35"/>
      <c r="E24" s="115" t="s">
        <v>34</v>
      </c>
      <c r="F24" s="35"/>
      <c r="G24" s="35"/>
      <c r="H24" s="35"/>
      <c r="I24" s="114" t="s">
        <v>27</v>
      </c>
      <c r="J24" s="115" t="s">
        <v>1</v>
      </c>
      <c r="K24" s="35"/>
      <c r="L24" s="52"/>
      <c r="S24" s="35"/>
      <c r="T24" s="35"/>
      <c r="U24" s="35"/>
      <c r="V24" s="35"/>
      <c r="W24" s="35"/>
      <c r="X24" s="35"/>
      <c r="Y24" s="35"/>
      <c r="Z24" s="35"/>
      <c r="AA24" s="35"/>
      <c r="AB24" s="35"/>
      <c r="AC24" s="35"/>
      <c r="AD24" s="35"/>
      <c r="AE24" s="35"/>
    </row>
    <row r="25" spans="1:31" s="2" customFormat="1" ht="6.95" customHeight="1">
      <c r="A25" s="35"/>
      <c r="B25" s="40"/>
      <c r="C25" s="35"/>
      <c r="D25" s="35"/>
      <c r="E25" s="35"/>
      <c r="F25" s="35"/>
      <c r="G25" s="35"/>
      <c r="H25" s="35"/>
      <c r="I25" s="35"/>
      <c r="J25" s="35"/>
      <c r="K25" s="35"/>
      <c r="L25" s="52"/>
      <c r="S25" s="35"/>
      <c r="T25" s="35"/>
      <c r="U25" s="35"/>
      <c r="V25" s="35"/>
      <c r="W25" s="35"/>
      <c r="X25" s="35"/>
      <c r="Y25" s="35"/>
      <c r="Z25" s="35"/>
      <c r="AA25" s="35"/>
      <c r="AB25" s="35"/>
      <c r="AC25" s="35"/>
      <c r="AD25" s="35"/>
      <c r="AE25" s="35"/>
    </row>
    <row r="26" spans="1:31" s="2" customFormat="1" ht="12" customHeight="1">
      <c r="A26" s="35"/>
      <c r="B26" s="40"/>
      <c r="C26" s="35"/>
      <c r="D26" s="114" t="s">
        <v>35</v>
      </c>
      <c r="E26" s="35"/>
      <c r="F26" s="35"/>
      <c r="G26" s="35"/>
      <c r="H26" s="35"/>
      <c r="I26" s="35"/>
      <c r="J26" s="35"/>
      <c r="K26" s="35"/>
      <c r="L26" s="52"/>
      <c r="S26" s="35"/>
      <c r="T26" s="35"/>
      <c r="U26" s="35"/>
      <c r="V26" s="35"/>
      <c r="W26" s="35"/>
      <c r="X26" s="35"/>
      <c r="Y26" s="35"/>
      <c r="Z26" s="35"/>
      <c r="AA26" s="35"/>
      <c r="AB26" s="35"/>
      <c r="AC26" s="35"/>
      <c r="AD26" s="35"/>
      <c r="AE26" s="35"/>
    </row>
    <row r="27" spans="1:31" s="8" customFormat="1" ht="71.25" customHeight="1">
      <c r="A27" s="117"/>
      <c r="B27" s="118"/>
      <c r="C27" s="117"/>
      <c r="D27" s="117"/>
      <c r="E27" s="328" t="s">
        <v>36</v>
      </c>
      <c r="F27" s="328"/>
      <c r="G27" s="328"/>
      <c r="H27" s="328"/>
      <c r="I27" s="117"/>
      <c r="J27" s="117"/>
      <c r="K27" s="117"/>
      <c r="L27" s="119"/>
      <c r="S27" s="117"/>
      <c r="T27" s="117"/>
      <c r="U27" s="117"/>
      <c r="V27" s="117"/>
      <c r="W27" s="117"/>
      <c r="X27" s="117"/>
      <c r="Y27" s="117"/>
      <c r="Z27" s="117"/>
      <c r="AA27" s="117"/>
      <c r="AB27" s="117"/>
      <c r="AC27" s="117"/>
      <c r="AD27" s="117"/>
      <c r="AE27" s="117"/>
    </row>
    <row r="28" spans="1:31" s="2" customFormat="1" ht="6.95" customHeight="1">
      <c r="A28" s="35"/>
      <c r="B28" s="40"/>
      <c r="C28" s="35"/>
      <c r="D28" s="35"/>
      <c r="E28" s="35"/>
      <c r="F28" s="35"/>
      <c r="G28" s="35"/>
      <c r="H28" s="35"/>
      <c r="I28" s="35"/>
      <c r="J28" s="35"/>
      <c r="K28" s="35"/>
      <c r="L28" s="52"/>
      <c r="S28" s="35"/>
      <c r="T28" s="35"/>
      <c r="U28" s="35"/>
      <c r="V28" s="35"/>
      <c r="W28" s="35"/>
      <c r="X28" s="35"/>
      <c r="Y28" s="35"/>
      <c r="Z28" s="35"/>
      <c r="AA28" s="35"/>
      <c r="AB28" s="35"/>
      <c r="AC28" s="35"/>
      <c r="AD28" s="35"/>
      <c r="AE28" s="35"/>
    </row>
    <row r="29" spans="1:31" s="2" customFormat="1" ht="6.95" customHeight="1">
      <c r="A29" s="35"/>
      <c r="B29" s="40"/>
      <c r="C29" s="35"/>
      <c r="D29" s="121"/>
      <c r="E29" s="121"/>
      <c r="F29" s="121"/>
      <c r="G29" s="121"/>
      <c r="H29" s="121"/>
      <c r="I29" s="121"/>
      <c r="J29" s="121"/>
      <c r="K29" s="121"/>
      <c r="L29" s="52"/>
      <c r="S29" s="35"/>
      <c r="T29" s="35"/>
      <c r="U29" s="35"/>
      <c r="V29" s="35"/>
      <c r="W29" s="35"/>
      <c r="X29" s="35"/>
      <c r="Y29" s="35"/>
      <c r="Z29" s="35"/>
      <c r="AA29" s="35"/>
      <c r="AB29" s="35"/>
      <c r="AC29" s="35"/>
      <c r="AD29" s="35"/>
      <c r="AE29" s="35"/>
    </row>
    <row r="30" spans="1:31" s="2" customFormat="1" ht="25.35" customHeight="1">
      <c r="A30" s="35"/>
      <c r="B30" s="40"/>
      <c r="C30" s="35"/>
      <c r="D30" s="122" t="s">
        <v>37</v>
      </c>
      <c r="E30" s="35"/>
      <c r="F30" s="35"/>
      <c r="G30" s="35"/>
      <c r="H30" s="35"/>
      <c r="I30" s="35"/>
      <c r="J30" s="123">
        <f>ROUND(J126, 2)</f>
        <v>0</v>
      </c>
      <c r="K30" s="35"/>
      <c r="L30" s="52"/>
      <c r="S30" s="35"/>
      <c r="T30" s="35"/>
      <c r="U30" s="35"/>
      <c r="V30" s="35"/>
      <c r="W30" s="35"/>
      <c r="X30" s="35"/>
      <c r="Y30" s="35"/>
      <c r="Z30" s="35"/>
      <c r="AA30" s="35"/>
      <c r="AB30" s="35"/>
      <c r="AC30" s="35"/>
      <c r="AD30" s="35"/>
      <c r="AE30" s="35"/>
    </row>
    <row r="31" spans="1:31" s="2" customFormat="1" ht="6.95" customHeight="1">
      <c r="A31" s="35"/>
      <c r="B31" s="40"/>
      <c r="C31" s="35"/>
      <c r="D31" s="121"/>
      <c r="E31" s="121"/>
      <c r="F31" s="121"/>
      <c r="G31" s="121"/>
      <c r="H31" s="121"/>
      <c r="I31" s="121"/>
      <c r="J31" s="121"/>
      <c r="K31" s="121"/>
      <c r="L31" s="52"/>
      <c r="S31" s="35"/>
      <c r="T31" s="35"/>
      <c r="U31" s="35"/>
      <c r="V31" s="35"/>
      <c r="W31" s="35"/>
      <c r="X31" s="35"/>
      <c r="Y31" s="35"/>
      <c r="Z31" s="35"/>
      <c r="AA31" s="35"/>
      <c r="AB31" s="35"/>
      <c r="AC31" s="35"/>
      <c r="AD31" s="35"/>
      <c r="AE31" s="35"/>
    </row>
    <row r="32" spans="1:31" s="2" customFormat="1" ht="14.45" customHeight="1">
      <c r="A32" s="35"/>
      <c r="B32" s="40"/>
      <c r="C32" s="35"/>
      <c r="D32" s="35"/>
      <c r="E32" s="35"/>
      <c r="F32" s="124" t="s">
        <v>39</v>
      </c>
      <c r="G32" s="35"/>
      <c r="H32" s="35"/>
      <c r="I32" s="124" t="s">
        <v>38</v>
      </c>
      <c r="J32" s="124" t="s">
        <v>40</v>
      </c>
      <c r="K32" s="35"/>
      <c r="L32" s="52"/>
      <c r="S32" s="35"/>
      <c r="T32" s="35"/>
      <c r="U32" s="35"/>
      <c r="V32" s="35"/>
      <c r="W32" s="35"/>
      <c r="X32" s="35"/>
      <c r="Y32" s="35"/>
      <c r="Z32" s="35"/>
      <c r="AA32" s="35"/>
      <c r="AB32" s="35"/>
      <c r="AC32" s="35"/>
      <c r="AD32" s="35"/>
      <c r="AE32" s="35"/>
    </row>
    <row r="33" spans="1:31" s="2" customFormat="1" ht="14.45" customHeight="1">
      <c r="A33" s="35"/>
      <c r="B33" s="40"/>
      <c r="C33" s="35"/>
      <c r="D33" s="125" t="s">
        <v>41</v>
      </c>
      <c r="E33" s="114" t="s">
        <v>42</v>
      </c>
      <c r="F33" s="126">
        <f>ROUND((SUM(BE126:BE473)),  2)</f>
        <v>0</v>
      </c>
      <c r="G33" s="35"/>
      <c r="H33" s="35"/>
      <c r="I33" s="127">
        <v>0.21</v>
      </c>
      <c r="J33" s="126">
        <f>ROUND(((SUM(BE126:BE473))*I33),  2)</f>
        <v>0</v>
      </c>
      <c r="K33" s="35"/>
      <c r="L33" s="52"/>
      <c r="S33" s="35"/>
      <c r="T33" s="35"/>
      <c r="U33" s="35"/>
      <c r="V33" s="35"/>
      <c r="W33" s="35"/>
      <c r="X33" s="35"/>
      <c r="Y33" s="35"/>
      <c r="Z33" s="35"/>
      <c r="AA33" s="35"/>
      <c r="AB33" s="35"/>
      <c r="AC33" s="35"/>
      <c r="AD33" s="35"/>
      <c r="AE33" s="35"/>
    </row>
    <row r="34" spans="1:31" s="2" customFormat="1" ht="14.45" customHeight="1">
      <c r="A34" s="35"/>
      <c r="B34" s="40"/>
      <c r="C34" s="35"/>
      <c r="D34" s="35"/>
      <c r="E34" s="114" t="s">
        <v>43</v>
      </c>
      <c r="F34" s="126">
        <f>ROUND((SUM(BF126:BF473)),  2)</f>
        <v>0</v>
      </c>
      <c r="G34" s="35"/>
      <c r="H34" s="35"/>
      <c r="I34" s="127">
        <v>0.15</v>
      </c>
      <c r="J34" s="126">
        <f>ROUND(((SUM(BF126:BF473))*I34),  2)</f>
        <v>0</v>
      </c>
      <c r="K34" s="35"/>
      <c r="L34" s="52"/>
      <c r="S34" s="35"/>
      <c r="T34" s="35"/>
      <c r="U34" s="35"/>
      <c r="V34" s="35"/>
      <c r="W34" s="35"/>
      <c r="X34" s="35"/>
      <c r="Y34" s="35"/>
      <c r="Z34" s="35"/>
      <c r="AA34" s="35"/>
      <c r="AB34" s="35"/>
      <c r="AC34" s="35"/>
      <c r="AD34" s="35"/>
      <c r="AE34" s="35"/>
    </row>
    <row r="35" spans="1:31" s="2" customFormat="1" ht="14.45" hidden="1" customHeight="1">
      <c r="A35" s="35"/>
      <c r="B35" s="40"/>
      <c r="C35" s="35"/>
      <c r="D35" s="35"/>
      <c r="E35" s="114" t="s">
        <v>44</v>
      </c>
      <c r="F35" s="126">
        <f>ROUND((SUM(BG126:BG473)),  2)</f>
        <v>0</v>
      </c>
      <c r="G35" s="35"/>
      <c r="H35" s="35"/>
      <c r="I35" s="127">
        <v>0.21</v>
      </c>
      <c r="J35" s="126">
        <f>0</f>
        <v>0</v>
      </c>
      <c r="K35" s="35"/>
      <c r="L35" s="52"/>
      <c r="S35" s="35"/>
      <c r="T35" s="35"/>
      <c r="U35" s="35"/>
      <c r="V35" s="35"/>
      <c r="W35" s="35"/>
      <c r="X35" s="35"/>
      <c r="Y35" s="35"/>
      <c r="Z35" s="35"/>
      <c r="AA35" s="35"/>
      <c r="AB35" s="35"/>
      <c r="AC35" s="35"/>
      <c r="AD35" s="35"/>
      <c r="AE35" s="35"/>
    </row>
    <row r="36" spans="1:31" s="2" customFormat="1" ht="14.45" hidden="1" customHeight="1">
      <c r="A36" s="35"/>
      <c r="B36" s="40"/>
      <c r="C36" s="35"/>
      <c r="D36" s="35"/>
      <c r="E36" s="114" t="s">
        <v>45</v>
      </c>
      <c r="F36" s="126">
        <f>ROUND((SUM(BH126:BH473)),  2)</f>
        <v>0</v>
      </c>
      <c r="G36" s="35"/>
      <c r="H36" s="35"/>
      <c r="I36" s="127">
        <v>0.15</v>
      </c>
      <c r="J36" s="126">
        <f>0</f>
        <v>0</v>
      </c>
      <c r="K36" s="35"/>
      <c r="L36" s="52"/>
      <c r="S36" s="35"/>
      <c r="T36" s="35"/>
      <c r="U36" s="35"/>
      <c r="V36" s="35"/>
      <c r="W36" s="35"/>
      <c r="X36" s="35"/>
      <c r="Y36" s="35"/>
      <c r="Z36" s="35"/>
      <c r="AA36" s="35"/>
      <c r="AB36" s="35"/>
      <c r="AC36" s="35"/>
      <c r="AD36" s="35"/>
      <c r="AE36" s="35"/>
    </row>
    <row r="37" spans="1:31" s="2" customFormat="1" ht="14.45" hidden="1" customHeight="1">
      <c r="A37" s="35"/>
      <c r="B37" s="40"/>
      <c r="C37" s="35"/>
      <c r="D37" s="35"/>
      <c r="E37" s="114" t="s">
        <v>46</v>
      </c>
      <c r="F37" s="126">
        <f>ROUND((SUM(BI126:BI473)),  2)</f>
        <v>0</v>
      </c>
      <c r="G37" s="35"/>
      <c r="H37" s="35"/>
      <c r="I37" s="127">
        <v>0</v>
      </c>
      <c r="J37" s="126">
        <f>0</f>
        <v>0</v>
      </c>
      <c r="K37" s="35"/>
      <c r="L37" s="52"/>
      <c r="S37" s="35"/>
      <c r="T37" s="35"/>
      <c r="U37" s="35"/>
      <c r="V37" s="35"/>
      <c r="W37" s="35"/>
      <c r="X37" s="35"/>
      <c r="Y37" s="35"/>
      <c r="Z37" s="35"/>
      <c r="AA37" s="35"/>
      <c r="AB37" s="35"/>
      <c r="AC37" s="35"/>
      <c r="AD37" s="35"/>
      <c r="AE37" s="35"/>
    </row>
    <row r="38" spans="1:31" s="2" customFormat="1" ht="6.95" customHeight="1">
      <c r="A38" s="35"/>
      <c r="B38" s="40"/>
      <c r="C38" s="35"/>
      <c r="D38" s="35"/>
      <c r="E38" s="35"/>
      <c r="F38" s="35"/>
      <c r="G38" s="35"/>
      <c r="H38" s="35"/>
      <c r="I38" s="35"/>
      <c r="J38" s="35"/>
      <c r="K38" s="35"/>
      <c r="L38" s="52"/>
      <c r="S38" s="35"/>
      <c r="T38" s="35"/>
      <c r="U38" s="35"/>
      <c r="V38" s="35"/>
      <c r="W38" s="35"/>
      <c r="X38" s="35"/>
      <c r="Y38" s="35"/>
      <c r="Z38" s="35"/>
      <c r="AA38" s="35"/>
      <c r="AB38" s="35"/>
      <c r="AC38" s="35"/>
      <c r="AD38" s="35"/>
      <c r="AE38" s="35"/>
    </row>
    <row r="39" spans="1:31" s="2" customFormat="1" ht="25.35" customHeight="1">
      <c r="A39" s="35"/>
      <c r="B39" s="40"/>
      <c r="C39" s="128"/>
      <c r="D39" s="129" t="s">
        <v>47</v>
      </c>
      <c r="E39" s="130"/>
      <c r="F39" s="130"/>
      <c r="G39" s="131" t="s">
        <v>48</v>
      </c>
      <c r="H39" s="132" t="s">
        <v>49</v>
      </c>
      <c r="I39" s="130"/>
      <c r="J39" s="133">
        <f>SUM(J30:J37)</f>
        <v>0</v>
      </c>
      <c r="K39" s="134"/>
      <c r="L39" s="52"/>
      <c r="S39" s="35"/>
      <c r="T39" s="35"/>
      <c r="U39" s="35"/>
      <c r="V39" s="35"/>
      <c r="W39" s="35"/>
      <c r="X39" s="35"/>
      <c r="Y39" s="35"/>
      <c r="Z39" s="35"/>
      <c r="AA39" s="35"/>
      <c r="AB39" s="35"/>
      <c r="AC39" s="35"/>
      <c r="AD39" s="35"/>
      <c r="AE39" s="35"/>
    </row>
    <row r="40" spans="1:31" s="2" customFormat="1" ht="14.45" customHeight="1">
      <c r="A40" s="35"/>
      <c r="B40" s="40"/>
      <c r="C40" s="35"/>
      <c r="D40" s="35"/>
      <c r="E40" s="35"/>
      <c r="F40" s="35"/>
      <c r="G40" s="35"/>
      <c r="H40" s="35"/>
      <c r="I40" s="35"/>
      <c r="J40" s="35"/>
      <c r="K40" s="35"/>
      <c r="L40" s="52"/>
      <c r="S40" s="35"/>
      <c r="T40" s="35"/>
      <c r="U40" s="35"/>
      <c r="V40" s="35"/>
      <c r="W40" s="35"/>
      <c r="X40" s="35"/>
      <c r="Y40" s="35"/>
      <c r="Z40" s="35"/>
      <c r="AA40" s="35"/>
      <c r="AB40" s="35"/>
      <c r="AC40" s="35"/>
      <c r="AD40" s="35"/>
      <c r="AE40" s="35"/>
    </row>
    <row r="41" spans="1:31" s="1" customFormat="1" ht="14.45" customHeight="1">
      <c r="B41" s="21"/>
      <c r="L41" s="21"/>
    </row>
    <row r="42" spans="1:31" s="1" customFormat="1" ht="14.45" customHeight="1">
      <c r="B42" s="21"/>
      <c r="L42" s="21"/>
    </row>
    <row r="43" spans="1:31" s="1" customFormat="1" ht="14.45" customHeight="1">
      <c r="B43" s="21"/>
      <c r="L43" s="21"/>
    </row>
    <row r="44" spans="1:31" s="1" customFormat="1" ht="14.45" customHeight="1">
      <c r="B44" s="21"/>
      <c r="L44" s="21"/>
    </row>
    <row r="45" spans="1:31" s="1" customFormat="1" ht="14.45" customHeight="1">
      <c r="B45" s="21"/>
      <c r="L45" s="21"/>
    </row>
    <row r="46" spans="1:31" s="1" customFormat="1" ht="14.45" customHeight="1">
      <c r="B46" s="21"/>
      <c r="L46" s="21"/>
    </row>
    <row r="47" spans="1:31" s="1" customFormat="1" ht="14.45" customHeight="1">
      <c r="B47" s="21"/>
      <c r="L47" s="21"/>
    </row>
    <row r="48" spans="1:31" s="1" customFormat="1" ht="14.45" customHeight="1">
      <c r="B48" s="21"/>
      <c r="L48" s="21"/>
    </row>
    <row r="49" spans="1:31" s="1" customFormat="1" ht="14.45" customHeight="1">
      <c r="B49" s="21"/>
      <c r="L49" s="21"/>
    </row>
    <row r="50" spans="1:31" s="2" customFormat="1" ht="14.45" customHeight="1">
      <c r="B50" s="52"/>
      <c r="D50" s="135" t="s">
        <v>50</v>
      </c>
      <c r="E50" s="136"/>
      <c r="F50" s="136"/>
      <c r="G50" s="135" t="s">
        <v>51</v>
      </c>
      <c r="H50" s="136"/>
      <c r="I50" s="136"/>
      <c r="J50" s="136"/>
      <c r="K50" s="136"/>
      <c r="L50" s="52"/>
    </row>
    <row r="51" spans="1:31" ht="11.25">
      <c r="B51" s="21"/>
      <c r="L51" s="21"/>
    </row>
    <row r="52" spans="1:31" ht="11.25">
      <c r="B52" s="21"/>
      <c r="L52" s="21"/>
    </row>
    <row r="53" spans="1:31" ht="11.25">
      <c r="B53" s="21"/>
      <c r="L53" s="21"/>
    </row>
    <row r="54" spans="1:31" ht="11.25">
      <c r="B54" s="21"/>
      <c r="L54" s="21"/>
    </row>
    <row r="55" spans="1:31" ht="11.25">
      <c r="B55" s="21"/>
      <c r="L55" s="21"/>
    </row>
    <row r="56" spans="1:31" ht="11.25">
      <c r="B56" s="21"/>
      <c r="L56" s="21"/>
    </row>
    <row r="57" spans="1:31" ht="11.25">
      <c r="B57" s="21"/>
      <c r="L57" s="21"/>
    </row>
    <row r="58" spans="1:31" ht="11.25">
      <c r="B58" s="21"/>
      <c r="L58" s="21"/>
    </row>
    <row r="59" spans="1:31" ht="11.25">
      <c r="B59" s="21"/>
      <c r="L59" s="21"/>
    </row>
    <row r="60" spans="1:31" ht="11.25">
      <c r="B60" s="21"/>
      <c r="L60" s="21"/>
    </row>
    <row r="61" spans="1:31" s="2" customFormat="1" ht="12.75">
      <c r="A61" s="35"/>
      <c r="B61" s="40"/>
      <c r="C61" s="35"/>
      <c r="D61" s="137" t="s">
        <v>52</v>
      </c>
      <c r="E61" s="138"/>
      <c r="F61" s="139" t="s">
        <v>53</v>
      </c>
      <c r="G61" s="137" t="s">
        <v>52</v>
      </c>
      <c r="H61" s="138"/>
      <c r="I61" s="138"/>
      <c r="J61" s="140" t="s">
        <v>53</v>
      </c>
      <c r="K61" s="138"/>
      <c r="L61" s="52"/>
      <c r="S61" s="35"/>
      <c r="T61" s="35"/>
      <c r="U61" s="35"/>
      <c r="V61" s="35"/>
      <c r="W61" s="35"/>
      <c r="X61" s="35"/>
      <c r="Y61" s="35"/>
      <c r="Z61" s="35"/>
      <c r="AA61" s="35"/>
      <c r="AB61" s="35"/>
      <c r="AC61" s="35"/>
      <c r="AD61" s="35"/>
      <c r="AE61" s="35"/>
    </row>
    <row r="62" spans="1:31" ht="11.25">
      <c r="B62" s="21"/>
      <c r="L62" s="21"/>
    </row>
    <row r="63" spans="1:31" ht="11.25">
      <c r="B63" s="21"/>
      <c r="L63" s="21"/>
    </row>
    <row r="64" spans="1:31" ht="11.25">
      <c r="B64" s="21"/>
      <c r="L64" s="21"/>
    </row>
    <row r="65" spans="1:31" s="2" customFormat="1" ht="12.75">
      <c r="A65" s="35"/>
      <c r="B65" s="40"/>
      <c r="C65" s="35"/>
      <c r="D65" s="135" t="s">
        <v>54</v>
      </c>
      <c r="E65" s="141"/>
      <c r="F65" s="141"/>
      <c r="G65" s="135" t="s">
        <v>55</v>
      </c>
      <c r="H65" s="141"/>
      <c r="I65" s="141"/>
      <c r="J65" s="141"/>
      <c r="K65" s="141"/>
      <c r="L65" s="52"/>
      <c r="S65" s="35"/>
      <c r="T65" s="35"/>
      <c r="U65" s="35"/>
      <c r="V65" s="35"/>
      <c r="W65" s="35"/>
      <c r="X65" s="35"/>
      <c r="Y65" s="35"/>
      <c r="Z65" s="35"/>
      <c r="AA65" s="35"/>
      <c r="AB65" s="35"/>
      <c r="AC65" s="35"/>
      <c r="AD65" s="35"/>
      <c r="AE65" s="35"/>
    </row>
    <row r="66" spans="1:31" ht="11.25">
      <c r="B66" s="21"/>
      <c r="L66" s="21"/>
    </row>
    <row r="67" spans="1:31" ht="11.25">
      <c r="B67" s="21"/>
      <c r="L67" s="21"/>
    </row>
    <row r="68" spans="1:31" ht="11.25">
      <c r="B68" s="21"/>
      <c r="L68" s="21"/>
    </row>
    <row r="69" spans="1:31" ht="11.25">
      <c r="B69" s="21"/>
      <c r="L69" s="21"/>
    </row>
    <row r="70" spans="1:31" ht="11.25">
      <c r="B70" s="21"/>
      <c r="L70" s="21"/>
    </row>
    <row r="71" spans="1:31" ht="11.25">
      <c r="B71" s="21"/>
      <c r="L71" s="21"/>
    </row>
    <row r="72" spans="1:31" ht="11.25">
      <c r="B72" s="21"/>
      <c r="L72" s="21"/>
    </row>
    <row r="73" spans="1:31" ht="11.25">
      <c r="B73" s="21"/>
      <c r="L73" s="21"/>
    </row>
    <row r="74" spans="1:31" ht="11.25">
      <c r="B74" s="21"/>
      <c r="L74" s="21"/>
    </row>
    <row r="75" spans="1:31" ht="11.25">
      <c r="B75" s="21"/>
      <c r="L75" s="21"/>
    </row>
    <row r="76" spans="1:31" s="2" customFormat="1" ht="12.75">
      <c r="A76" s="35"/>
      <c r="B76" s="40"/>
      <c r="C76" s="35"/>
      <c r="D76" s="137" t="s">
        <v>52</v>
      </c>
      <c r="E76" s="138"/>
      <c r="F76" s="139" t="s">
        <v>53</v>
      </c>
      <c r="G76" s="137" t="s">
        <v>52</v>
      </c>
      <c r="H76" s="138"/>
      <c r="I76" s="138"/>
      <c r="J76" s="140" t="s">
        <v>53</v>
      </c>
      <c r="K76" s="138"/>
      <c r="L76" s="52"/>
      <c r="S76" s="35"/>
      <c r="T76" s="35"/>
      <c r="U76" s="35"/>
      <c r="V76" s="35"/>
      <c r="W76" s="35"/>
      <c r="X76" s="35"/>
      <c r="Y76" s="35"/>
      <c r="Z76" s="35"/>
      <c r="AA76" s="35"/>
      <c r="AB76" s="35"/>
      <c r="AC76" s="35"/>
      <c r="AD76" s="35"/>
      <c r="AE76" s="35"/>
    </row>
    <row r="77" spans="1:31" s="2" customFormat="1" ht="14.45" customHeight="1">
      <c r="A77" s="35"/>
      <c r="B77" s="142"/>
      <c r="C77" s="143"/>
      <c r="D77" s="143"/>
      <c r="E77" s="143"/>
      <c r="F77" s="143"/>
      <c r="G77" s="143"/>
      <c r="H77" s="143"/>
      <c r="I77" s="143"/>
      <c r="J77" s="143"/>
      <c r="K77" s="143"/>
      <c r="L77" s="52"/>
      <c r="S77" s="35"/>
      <c r="T77" s="35"/>
      <c r="U77" s="35"/>
      <c r="V77" s="35"/>
      <c r="W77" s="35"/>
      <c r="X77" s="35"/>
      <c r="Y77" s="35"/>
      <c r="Z77" s="35"/>
      <c r="AA77" s="35"/>
      <c r="AB77" s="35"/>
      <c r="AC77" s="35"/>
      <c r="AD77" s="35"/>
      <c r="AE77" s="35"/>
    </row>
    <row r="81" spans="1:47" s="2" customFormat="1" ht="6.95" customHeight="1">
      <c r="A81" s="35"/>
      <c r="B81" s="144"/>
      <c r="C81" s="145"/>
      <c r="D81" s="145"/>
      <c r="E81" s="145"/>
      <c r="F81" s="145"/>
      <c r="G81" s="145"/>
      <c r="H81" s="145"/>
      <c r="I81" s="145"/>
      <c r="J81" s="145"/>
      <c r="K81" s="145"/>
      <c r="L81" s="52"/>
      <c r="S81" s="35"/>
      <c r="T81" s="35"/>
      <c r="U81" s="35"/>
      <c r="V81" s="35"/>
      <c r="W81" s="35"/>
      <c r="X81" s="35"/>
      <c r="Y81" s="35"/>
      <c r="Z81" s="35"/>
      <c r="AA81" s="35"/>
      <c r="AB81" s="35"/>
      <c r="AC81" s="35"/>
      <c r="AD81" s="35"/>
      <c r="AE81" s="35"/>
    </row>
    <row r="82" spans="1:47" s="2" customFormat="1" ht="24.95" customHeight="1">
      <c r="A82" s="35"/>
      <c r="B82" s="36"/>
      <c r="C82" s="24" t="s">
        <v>247</v>
      </c>
      <c r="D82" s="37"/>
      <c r="E82" s="37"/>
      <c r="F82" s="37"/>
      <c r="G82" s="37"/>
      <c r="H82" s="37"/>
      <c r="I82" s="37"/>
      <c r="J82" s="37"/>
      <c r="K82" s="37"/>
      <c r="L82" s="52"/>
      <c r="S82" s="35"/>
      <c r="T82" s="35"/>
      <c r="U82" s="35"/>
      <c r="V82" s="35"/>
      <c r="W82" s="35"/>
      <c r="X82" s="35"/>
      <c r="Y82" s="35"/>
      <c r="Z82" s="35"/>
      <c r="AA82" s="35"/>
      <c r="AB82" s="35"/>
      <c r="AC82" s="35"/>
      <c r="AD82" s="35"/>
      <c r="AE82" s="35"/>
    </row>
    <row r="83" spans="1:47" s="2" customFormat="1" ht="6.95" customHeight="1">
      <c r="A83" s="35"/>
      <c r="B83" s="36"/>
      <c r="C83" s="37"/>
      <c r="D83" s="37"/>
      <c r="E83" s="37"/>
      <c r="F83" s="37"/>
      <c r="G83" s="37"/>
      <c r="H83" s="37"/>
      <c r="I83" s="37"/>
      <c r="J83" s="37"/>
      <c r="K83" s="37"/>
      <c r="L83" s="52"/>
      <c r="S83" s="35"/>
      <c r="T83" s="35"/>
      <c r="U83" s="35"/>
      <c r="V83" s="35"/>
      <c r="W83" s="35"/>
      <c r="X83" s="35"/>
      <c r="Y83" s="35"/>
      <c r="Z83" s="35"/>
      <c r="AA83" s="35"/>
      <c r="AB83" s="35"/>
      <c r="AC83" s="35"/>
      <c r="AD83" s="35"/>
      <c r="AE83" s="35"/>
    </row>
    <row r="84" spans="1:47" s="2" customFormat="1" ht="12" customHeight="1">
      <c r="A84" s="35"/>
      <c r="B84" s="36"/>
      <c r="C84" s="30" t="s">
        <v>16</v>
      </c>
      <c r="D84" s="37"/>
      <c r="E84" s="37"/>
      <c r="F84" s="37"/>
      <c r="G84" s="37"/>
      <c r="H84" s="37"/>
      <c r="I84" s="37"/>
      <c r="J84" s="37"/>
      <c r="K84" s="37"/>
      <c r="L84" s="52"/>
      <c r="S84" s="35"/>
      <c r="T84" s="35"/>
      <c r="U84" s="35"/>
      <c r="V84" s="35"/>
      <c r="W84" s="35"/>
      <c r="X84" s="35"/>
      <c r="Y84" s="35"/>
      <c r="Z84" s="35"/>
      <c r="AA84" s="35"/>
      <c r="AB84" s="35"/>
      <c r="AC84" s="35"/>
      <c r="AD84" s="35"/>
      <c r="AE84" s="35"/>
    </row>
    <row r="85" spans="1:47" s="2" customFormat="1" ht="16.5" customHeight="1">
      <c r="A85" s="35"/>
      <c r="B85" s="36"/>
      <c r="C85" s="37"/>
      <c r="D85" s="37"/>
      <c r="E85" s="329" t="str">
        <f>E7</f>
        <v>Domov pro seniory, Nový Bydžov</v>
      </c>
      <c r="F85" s="330"/>
      <c r="G85" s="330"/>
      <c r="H85" s="330"/>
      <c r="I85" s="37"/>
      <c r="J85" s="37"/>
      <c r="K85" s="37"/>
      <c r="L85" s="52"/>
      <c r="S85" s="35"/>
      <c r="T85" s="35"/>
      <c r="U85" s="35"/>
      <c r="V85" s="35"/>
      <c r="W85" s="35"/>
      <c r="X85" s="35"/>
      <c r="Y85" s="35"/>
      <c r="Z85" s="35"/>
      <c r="AA85" s="35"/>
      <c r="AB85" s="35"/>
      <c r="AC85" s="35"/>
      <c r="AD85" s="35"/>
      <c r="AE85" s="35"/>
    </row>
    <row r="86" spans="1:47" s="2" customFormat="1" ht="12" customHeight="1">
      <c r="A86" s="35"/>
      <c r="B86" s="36"/>
      <c r="C86" s="30" t="s">
        <v>179</v>
      </c>
      <c r="D86" s="37"/>
      <c r="E86" s="37"/>
      <c r="F86" s="37"/>
      <c r="G86" s="37"/>
      <c r="H86" s="37"/>
      <c r="I86" s="37"/>
      <c r="J86" s="37"/>
      <c r="K86" s="37"/>
      <c r="L86" s="52"/>
      <c r="S86" s="35"/>
      <c r="T86" s="35"/>
      <c r="U86" s="35"/>
      <c r="V86" s="35"/>
      <c r="W86" s="35"/>
      <c r="X86" s="35"/>
      <c r="Y86" s="35"/>
      <c r="Z86" s="35"/>
      <c r="AA86" s="35"/>
      <c r="AB86" s="35"/>
      <c r="AC86" s="35"/>
      <c r="AD86" s="35"/>
      <c r="AE86" s="35"/>
    </row>
    <row r="87" spans="1:47" s="2" customFormat="1" ht="16.5" customHeight="1">
      <c r="A87" s="35"/>
      <c r="B87" s="36"/>
      <c r="C87" s="37"/>
      <c r="D87" s="37"/>
      <c r="E87" s="284" t="str">
        <f>E9</f>
        <v xml:space="preserve">SO 01.6 - Vzduchotechnika  - nezpůsobilé náklady </v>
      </c>
      <c r="F87" s="331"/>
      <c r="G87" s="331"/>
      <c r="H87" s="331"/>
      <c r="I87" s="37"/>
      <c r="J87" s="37"/>
      <c r="K87" s="37"/>
      <c r="L87" s="52"/>
      <c r="S87" s="35"/>
      <c r="T87" s="35"/>
      <c r="U87" s="35"/>
      <c r="V87" s="35"/>
      <c r="W87" s="35"/>
      <c r="X87" s="35"/>
      <c r="Y87" s="35"/>
      <c r="Z87" s="35"/>
      <c r="AA87" s="35"/>
      <c r="AB87" s="35"/>
      <c r="AC87" s="35"/>
      <c r="AD87" s="35"/>
      <c r="AE87" s="35"/>
    </row>
    <row r="88" spans="1:47" s="2" customFormat="1" ht="6.95" customHeight="1">
      <c r="A88" s="35"/>
      <c r="B88" s="36"/>
      <c r="C88" s="37"/>
      <c r="D88" s="37"/>
      <c r="E88" s="37"/>
      <c r="F88" s="37"/>
      <c r="G88" s="37"/>
      <c r="H88" s="37"/>
      <c r="I88" s="37"/>
      <c r="J88" s="37"/>
      <c r="K88" s="37"/>
      <c r="L88" s="52"/>
      <c r="S88" s="35"/>
      <c r="T88" s="35"/>
      <c r="U88" s="35"/>
      <c r="V88" s="35"/>
      <c r="W88" s="35"/>
      <c r="X88" s="35"/>
      <c r="Y88" s="35"/>
      <c r="Z88" s="35"/>
      <c r="AA88" s="35"/>
      <c r="AB88" s="35"/>
      <c r="AC88" s="35"/>
      <c r="AD88" s="35"/>
      <c r="AE88" s="35"/>
    </row>
    <row r="89" spans="1:47" s="2" customFormat="1" ht="12" customHeight="1">
      <c r="A89" s="35"/>
      <c r="B89" s="36"/>
      <c r="C89" s="30" t="s">
        <v>20</v>
      </c>
      <c r="D89" s="37"/>
      <c r="E89" s="37"/>
      <c r="F89" s="28" t="str">
        <f>F12</f>
        <v>k.ú. Nový Bydžov, 70 7163</v>
      </c>
      <c r="G89" s="37"/>
      <c r="H89" s="37"/>
      <c r="I89" s="30" t="s">
        <v>22</v>
      </c>
      <c r="J89" s="67" t="str">
        <f>IF(J12="","",J12)</f>
        <v>4. 1. 2023</v>
      </c>
      <c r="K89" s="37"/>
      <c r="L89" s="52"/>
      <c r="S89" s="35"/>
      <c r="T89" s="35"/>
      <c r="U89" s="35"/>
      <c r="V89" s="35"/>
      <c r="W89" s="35"/>
      <c r="X89" s="35"/>
      <c r="Y89" s="35"/>
      <c r="Z89" s="35"/>
      <c r="AA89" s="35"/>
      <c r="AB89" s="35"/>
      <c r="AC89" s="35"/>
      <c r="AD89" s="35"/>
      <c r="AE89" s="35"/>
    </row>
    <row r="90" spans="1:47" s="2" customFormat="1" ht="6.95" customHeight="1">
      <c r="A90" s="35"/>
      <c r="B90" s="36"/>
      <c r="C90" s="37"/>
      <c r="D90" s="37"/>
      <c r="E90" s="37"/>
      <c r="F90" s="37"/>
      <c r="G90" s="37"/>
      <c r="H90" s="37"/>
      <c r="I90" s="37"/>
      <c r="J90" s="37"/>
      <c r="K90" s="37"/>
      <c r="L90" s="52"/>
      <c r="S90" s="35"/>
      <c r="T90" s="35"/>
      <c r="U90" s="35"/>
      <c r="V90" s="35"/>
      <c r="W90" s="35"/>
      <c r="X90" s="35"/>
      <c r="Y90" s="35"/>
      <c r="Z90" s="35"/>
      <c r="AA90" s="35"/>
      <c r="AB90" s="35"/>
      <c r="AC90" s="35"/>
      <c r="AD90" s="35"/>
      <c r="AE90" s="35"/>
    </row>
    <row r="91" spans="1:47" s="2" customFormat="1" ht="40.15" customHeight="1">
      <c r="A91" s="35"/>
      <c r="B91" s="36"/>
      <c r="C91" s="30" t="s">
        <v>24</v>
      </c>
      <c r="D91" s="37"/>
      <c r="E91" s="37"/>
      <c r="F91" s="28" t="str">
        <f>E15</f>
        <v>Město Nový Bydžov, Masarykovo nám. 1, 504 01</v>
      </c>
      <c r="G91" s="37"/>
      <c r="H91" s="37"/>
      <c r="I91" s="30" t="s">
        <v>30</v>
      </c>
      <c r="J91" s="33" t="str">
        <f>E21</f>
        <v>Architektura s.r.o., Vilkova 1142/15, Praha 4-Krč</v>
      </c>
      <c r="K91" s="37"/>
      <c r="L91" s="52"/>
      <c r="S91" s="35"/>
      <c r="T91" s="35"/>
      <c r="U91" s="35"/>
      <c r="V91" s="35"/>
      <c r="W91" s="35"/>
      <c r="X91" s="35"/>
      <c r="Y91" s="35"/>
      <c r="Z91" s="35"/>
      <c r="AA91" s="35"/>
      <c r="AB91" s="35"/>
      <c r="AC91" s="35"/>
      <c r="AD91" s="35"/>
      <c r="AE91" s="35"/>
    </row>
    <row r="92" spans="1:47" s="2" customFormat="1" ht="40.15" customHeight="1">
      <c r="A92" s="35"/>
      <c r="B92" s="36"/>
      <c r="C92" s="30" t="s">
        <v>28</v>
      </c>
      <c r="D92" s="37"/>
      <c r="E92" s="37"/>
      <c r="F92" s="28" t="str">
        <f>IF(E18="","",E18)</f>
        <v>Vyplň údaj</v>
      </c>
      <c r="G92" s="37"/>
      <c r="H92" s="37"/>
      <c r="I92" s="30" t="s">
        <v>33</v>
      </c>
      <c r="J92" s="33" t="str">
        <f>E24</f>
        <v>Projecticon s.r.o., A. Kopeckého 151, Nový Hrádek</v>
      </c>
      <c r="K92" s="37"/>
      <c r="L92" s="52"/>
      <c r="S92" s="35"/>
      <c r="T92" s="35"/>
      <c r="U92" s="35"/>
      <c r="V92" s="35"/>
      <c r="W92" s="35"/>
      <c r="X92" s="35"/>
      <c r="Y92" s="35"/>
      <c r="Z92" s="35"/>
      <c r="AA92" s="35"/>
      <c r="AB92" s="35"/>
      <c r="AC92" s="35"/>
      <c r="AD92" s="35"/>
      <c r="AE92" s="35"/>
    </row>
    <row r="93" spans="1:47" s="2" customFormat="1" ht="10.35" customHeight="1">
      <c r="A93" s="35"/>
      <c r="B93" s="36"/>
      <c r="C93" s="37"/>
      <c r="D93" s="37"/>
      <c r="E93" s="37"/>
      <c r="F93" s="37"/>
      <c r="G93" s="37"/>
      <c r="H93" s="37"/>
      <c r="I93" s="37"/>
      <c r="J93" s="37"/>
      <c r="K93" s="37"/>
      <c r="L93" s="52"/>
      <c r="S93" s="35"/>
      <c r="T93" s="35"/>
      <c r="U93" s="35"/>
      <c r="V93" s="35"/>
      <c r="W93" s="35"/>
      <c r="X93" s="35"/>
      <c r="Y93" s="35"/>
      <c r="Z93" s="35"/>
      <c r="AA93" s="35"/>
      <c r="AB93" s="35"/>
      <c r="AC93" s="35"/>
      <c r="AD93" s="35"/>
      <c r="AE93" s="35"/>
    </row>
    <row r="94" spans="1:47" s="2" customFormat="1" ht="29.25" customHeight="1">
      <c r="A94" s="35"/>
      <c r="B94" s="36"/>
      <c r="C94" s="146" t="s">
        <v>248</v>
      </c>
      <c r="D94" s="147"/>
      <c r="E94" s="147"/>
      <c r="F94" s="147"/>
      <c r="G94" s="147"/>
      <c r="H94" s="147"/>
      <c r="I94" s="147"/>
      <c r="J94" s="148" t="s">
        <v>249</v>
      </c>
      <c r="K94" s="147"/>
      <c r="L94" s="52"/>
      <c r="S94" s="35"/>
      <c r="T94" s="35"/>
      <c r="U94" s="35"/>
      <c r="V94" s="35"/>
      <c r="W94" s="35"/>
      <c r="X94" s="35"/>
      <c r="Y94" s="35"/>
      <c r="Z94" s="35"/>
      <c r="AA94" s="35"/>
      <c r="AB94" s="35"/>
      <c r="AC94" s="35"/>
      <c r="AD94" s="35"/>
      <c r="AE94" s="35"/>
    </row>
    <row r="95" spans="1:47" s="2" customFormat="1" ht="10.35" customHeight="1">
      <c r="A95" s="35"/>
      <c r="B95" s="36"/>
      <c r="C95" s="37"/>
      <c r="D95" s="37"/>
      <c r="E95" s="37"/>
      <c r="F95" s="37"/>
      <c r="G95" s="37"/>
      <c r="H95" s="37"/>
      <c r="I95" s="37"/>
      <c r="J95" s="37"/>
      <c r="K95" s="37"/>
      <c r="L95" s="52"/>
      <c r="S95" s="35"/>
      <c r="T95" s="35"/>
      <c r="U95" s="35"/>
      <c r="V95" s="35"/>
      <c r="W95" s="35"/>
      <c r="X95" s="35"/>
      <c r="Y95" s="35"/>
      <c r="Z95" s="35"/>
      <c r="AA95" s="35"/>
      <c r="AB95" s="35"/>
      <c r="AC95" s="35"/>
      <c r="AD95" s="35"/>
      <c r="AE95" s="35"/>
    </row>
    <row r="96" spans="1:47" s="2" customFormat="1" ht="22.9" customHeight="1">
      <c r="A96" s="35"/>
      <c r="B96" s="36"/>
      <c r="C96" s="149" t="s">
        <v>250</v>
      </c>
      <c r="D96" s="37"/>
      <c r="E96" s="37"/>
      <c r="F96" s="37"/>
      <c r="G96" s="37"/>
      <c r="H96" s="37"/>
      <c r="I96" s="37"/>
      <c r="J96" s="85">
        <f>J126</f>
        <v>0</v>
      </c>
      <c r="K96" s="37"/>
      <c r="L96" s="52"/>
      <c r="S96" s="35"/>
      <c r="T96" s="35"/>
      <c r="U96" s="35"/>
      <c r="V96" s="35"/>
      <c r="W96" s="35"/>
      <c r="X96" s="35"/>
      <c r="Y96" s="35"/>
      <c r="Z96" s="35"/>
      <c r="AA96" s="35"/>
      <c r="AB96" s="35"/>
      <c r="AC96" s="35"/>
      <c r="AD96" s="35"/>
      <c r="AE96" s="35"/>
      <c r="AU96" s="18" t="s">
        <v>251</v>
      </c>
    </row>
    <row r="97" spans="1:31" s="9" customFormat="1" ht="24.95" customHeight="1">
      <c r="B97" s="150"/>
      <c r="C97" s="151"/>
      <c r="D97" s="152" t="s">
        <v>5315</v>
      </c>
      <c r="E97" s="153"/>
      <c r="F97" s="153"/>
      <c r="G97" s="153"/>
      <c r="H97" s="153"/>
      <c r="I97" s="153"/>
      <c r="J97" s="154">
        <f>J127</f>
        <v>0</v>
      </c>
      <c r="K97" s="151"/>
      <c r="L97" s="155"/>
    </row>
    <row r="98" spans="1:31" s="9" customFormat="1" ht="24.95" customHeight="1">
      <c r="B98" s="150"/>
      <c r="C98" s="151"/>
      <c r="D98" s="152" t="s">
        <v>5316</v>
      </c>
      <c r="E98" s="153"/>
      <c r="F98" s="153"/>
      <c r="G98" s="153"/>
      <c r="H98" s="153"/>
      <c r="I98" s="153"/>
      <c r="J98" s="154">
        <f>J186</f>
        <v>0</v>
      </c>
      <c r="K98" s="151"/>
      <c r="L98" s="155"/>
    </row>
    <row r="99" spans="1:31" s="9" customFormat="1" ht="24.95" customHeight="1">
      <c r="B99" s="150"/>
      <c r="C99" s="151"/>
      <c r="D99" s="152" t="s">
        <v>5317</v>
      </c>
      <c r="E99" s="153"/>
      <c r="F99" s="153"/>
      <c r="G99" s="153"/>
      <c r="H99" s="153"/>
      <c r="I99" s="153"/>
      <c r="J99" s="154">
        <f>J222</f>
        <v>0</v>
      </c>
      <c r="K99" s="151"/>
      <c r="L99" s="155"/>
    </row>
    <row r="100" spans="1:31" s="9" customFormat="1" ht="24.95" customHeight="1">
      <c r="B100" s="150"/>
      <c r="C100" s="151"/>
      <c r="D100" s="152" t="s">
        <v>5318</v>
      </c>
      <c r="E100" s="153"/>
      <c r="F100" s="153"/>
      <c r="G100" s="153"/>
      <c r="H100" s="153"/>
      <c r="I100" s="153"/>
      <c r="J100" s="154">
        <f>J282</f>
        <v>0</v>
      </c>
      <c r="K100" s="151"/>
      <c r="L100" s="155"/>
    </row>
    <row r="101" spans="1:31" s="9" customFormat="1" ht="24.95" customHeight="1">
      <c r="B101" s="150"/>
      <c r="C101" s="151"/>
      <c r="D101" s="152" t="s">
        <v>5319</v>
      </c>
      <c r="E101" s="153"/>
      <c r="F101" s="153"/>
      <c r="G101" s="153"/>
      <c r="H101" s="153"/>
      <c r="I101" s="153"/>
      <c r="J101" s="154">
        <f>J319</f>
        <v>0</v>
      </c>
      <c r="K101" s="151"/>
      <c r="L101" s="155"/>
    </row>
    <row r="102" spans="1:31" s="9" customFormat="1" ht="24.95" customHeight="1">
      <c r="B102" s="150"/>
      <c r="C102" s="151"/>
      <c r="D102" s="152" t="s">
        <v>5320</v>
      </c>
      <c r="E102" s="153"/>
      <c r="F102" s="153"/>
      <c r="G102" s="153"/>
      <c r="H102" s="153"/>
      <c r="I102" s="153"/>
      <c r="J102" s="154">
        <f>J356</f>
        <v>0</v>
      </c>
      <c r="K102" s="151"/>
      <c r="L102" s="155"/>
    </row>
    <row r="103" spans="1:31" s="9" customFormat="1" ht="24.95" customHeight="1">
      <c r="B103" s="150"/>
      <c r="C103" s="151"/>
      <c r="D103" s="152" t="s">
        <v>5321</v>
      </c>
      <c r="E103" s="153"/>
      <c r="F103" s="153"/>
      <c r="G103" s="153"/>
      <c r="H103" s="153"/>
      <c r="I103" s="153"/>
      <c r="J103" s="154">
        <f>J395</f>
        <v>0</v>
      </c>
      <c r="K103" s="151"/>
      <c r="L103" s="155"/>
    </row>
    <row r="104" spans="1:31" s="9" customFormat="1" ht="24.95" customHeight="1">
      <c r="B104" s="150"/>
      <c r="C104" s="151"/>
      <c r="D104" s="152" t="s">
        <v>5322</v>
      </c>
      <c r="E104" s="153"/>
      <c r="F104" s="153"/>
      <c r="G104" s="153"/>
      <c r="H104" s="153"/>
      <c r="I104" s="153"/>
      <c r="J104" s="154">
        <f>J406</f>
        <v>0</v>
      </c>
      <c r="K104" s="151"/>
      <c r="L104" s="155"/>
    </row>
    <row r="105" spans="1:31" s="9" customFormat="1" ht="24.95" customHeight="1">
      <c r="B105" s="150"/>
      <c r="C105" s="151"/>
      <c r="D105" s="152" t="s">
        <v>5323</v>
      </c>
      <c r="E105" s="153"/>
      <c r="F105" s="153"/>
      <c r="G105" s="153"/>
      <c r="H105" s="153"/>
      <c r="I105" s="153"/>
      <c r="J105" s="154">
        <f>J431</f>
        <v>0</v>
      </c>
      <c r="K105" s="151"/>
      <c r="L105" s="155"/>
    </row>
    <row r="106" spans="1:31" s="9" customFormat="1" ht="24.95" customHeight="1">
      <c r="B106" s="150"/>
      <c r="C106" s="151"/>
      <c r="D106" s="152" t="s">
        <v>5324</v>
      </c>
      <c r="E106" s="153"/>
      <c r="F106" s="153"/>
      <c r="G106" s="153"/>
      <c r="H106" s="153"/>
      <c r="I106" s="153"/>
      <c r="J106" s="154">
        <f>J467</f>
        <v>0</v>
      </c>
      <c r="K106" s="151"/>
      <c r="L106" s="155"/>
    </row>
    <row r="107" spans="1:31" s="2" customFormat="1" ht="21.75" customHeight="1">
      <c r="A107" s="35"/>
      <c r="B107" s="36"/>
      <c r="C107" s="37"/>
      <c r="D107" s="37"/>
      <c r="E107" s="37"/>
      <c r="F107" s="37"/>
      <c r="G107" s="37"/>
      <c r="H107" s="37"/>
      <c r="I107" s="37"/>
      <c r="J107" s="37"/>
      <c r="K107" s="37"/>
      <c r="L107" s="52"/>
      <c r="S107" s="35"/>
      <c r="T107" s="35"/>
      <c r="U107" s="35"/>
      <c r="V107" s="35"/>
      <c r="W107" s="35"/>
      <c r="X107" s="35"/>
      <c r="Y107" s="35"/>
      <c r="Z107" s="35"/>
      <c r="AA107" s="35"/>
      <c r="AB107" s="35"/>
      <c r="AC107" s="35"/>
      <c r="AD107" s="35"/>
      <c r="AE107" s="35"/>
    </row>
    <row r="108" spans="1:31" s="2" customFormat="1" ht="6.95" customHeight="1">
      <c r="A108" s="35"/>
      <c r="B108" s="55"/>
      <c r="C108" s="56"/>
      <c r="D108" s="56"/>
      <c r="E108" s="56"/>
      <c r="F108" s="56"/>
      <c r="G108" s="56"/>
      <c r="H108" s="56"/>
      <c r="I108" s="56"/>
      <c r="J108" s="56"/>
      <c r="K108" s="56"/>
      <c r="L108" s="52"/>
      <c r="S108" s="35"/>
      <c r="T108" s="35"/>
      <c r="U108" s="35"/>
      <c r="V108" s="35"/>
      <c r="W108" s="35"/>
      <c r="X108" s="35"/>
      <c r="Y108" s="35"/>
      <c r="Z108" s="35"/>
      <c r="AA108" s="35"/>
      <c r="AB108" s="35"/>
      <c r="AC108" s="35"/>
      <c r="AD108" s="35"/>
      <c r="AE108" s="35"/>
    </row>
    <row r="112" spans="1:31" s="2" customFormat="1" ht="6.95" customHeight="1">
      <c r="A112" s="35"/>
      <c r="B112" s="57"/>
      <c r="C112" s="58"/>
      <c r="D112" s="58"/>
      <c r="E112" s="58"/>
      <c r="F112" s="58"/>
      <c r="G112" s="58"/>
      <c r="H112" s="58"/>
      <c r="I112" s="58"/>
      <c r="J112" s="58"/>
      <c r="K112" s="58"/>
      <c r="L112" s="52"/>
      <c r="S112" s="35"/>
      <c r="T112" s="35"/>
      <c r="U112" s="35"/>
      <c r="V112" s="35"/>
      <c r="W112" s="35"/>
      <c r="X112" s="35"/>
      <c r="Y112" s="35"/>
      <c r="Z112" s="35"/>
      <c r="AA112" s="35"/>
      <c r="AB112" s="35"/>
      <c r="AC112" s="35"/>
      <c r="AD112" s="35"/>
      <c r="AE112" s="35"/>
    </row>
    <row r="113" spans="1:65" s="2" customFormat="1" ht="24.95" customHeight="1">
      <c r="A113" s="35"/>
      <c r="B113" s="36"/>
      <c r="C113" s="24" t="s">
        <v>277</v>
      </c>
      <c r="D113" s="37"/>
      <c r="E113" s="37"/>
      <c r="F113" s="37"/>
      <c r="G113" s="37"/>
      <c r="H113" s="37"/>
      <c r="I113" s="37"/>
      <c r="J113" s="37"/>
      <c r="K113" s="37"/>
      <c r="L113" s="52"/>
      <c r="S113" s="35"/>
      <c r="T113" s="35"/>
      <c r="U113" s="35"/>
      <c r="V113" s="35"/>
      <c r="W113" s="35"/>
      <c r="X113" s="35"/>
      <c r="Y113" s="35"/>
      <c r="Z113" s="35"/>
      <c r="AA113" s="35"/>
      <c r="AB113" s="35"/>
      <c r="AC113" s="35"/>
      <c r="AD113" s="35"/>
      <c r="AE113" s="35"/>
    </row>
    <row r="114" spans="1:65" s="2" customFormat="1" ht="6.95" customHeight="1">
      <c r="A114" s="35"/>
      <c r="B114" s="36"/>
      <c r="C114" s="37"/>
      <c r="D114" s="37"/>
      <c r="E114" s="37"/>
      <c r="F114" s="37"/>
      <c r="G114" s="37"/>
      <c r="H114" s="37"/>
      <c r="I114" s="37"/>
      <c r="J114" s="37"/>
      <c r="K114" s="37"/>
      <c r="L114" s="52"/>
      <c r="S114" s="35"/>
      <c r="T114" s="35"/>
      <c r="U114" s="35"/>
      <c r="V114" s="35"/>
      <c r="W114" s="35"/>
      <c r="X114" s="35"/>
      <c r="Y114" s="35"/>
      <c r="Z114" s="35"/>
      <c r="AA114" s="35"/>
      <c r="AB114" s="35"/>
      <c r="AC114" s="35"/>
      <c r="AD114" s="35"/>
      <c r="AE114" s="35"/>
    </row>
    <row r="115" spans="1:65" s="2" customFormat="1" ht="12" customHeight="1">
      <c r="A115" s="35"/>
      <c r="B115" s="36"/>
      <c r="C115" s="30" t="s">
        <v>16</v>
      </c>
      <c r="D115" s="37"/>
      <c r="E115" s="37"/>
      <c r="F115" s="37"/>
      <c r="G115" s="37"/>
      <c r="H115" s="37"/>
      <c r="I115" s="37"/>
      <c r="J115" s="37"/>
      <c r="K115" s="37"/>
      <c r="L115" s="52"/>
      <c r="S115" s="35"/>
      <c r="T115" s="35"/>
      <c r="U115" s="35"/>
      <c r="V115" s="35"/>
      <c r="W115" s="35"/>
      <c r="X115" s="35"/>
      <c r="Y115" s="35"/>
      <c r="Z115" s="35"/>
      <c r="AA115" s="35"/>
      <c r="AB115" s="35"/>
      <c r="AC115" s="35"/>
      <c r="AD115" s="35"/>
      <c r="AE115" s="35"/>
    </row>
    <row r="116" spans="1:65" s="2" customFormat="1" ht="16.5" customHeight="1">
      <c r="A116" s="35"/>
      <c r="B116" s="36"/>
      <c r="C116" s="37"/>
      <c r="D116" s="37"/>
      <c r="E116" s="329" t="str">
        <f>E7</f>
        <v>Domov pro seniory, Nový Bydžov</v>
      </c>
      <c r="F116" s="330"/>
      <c r="G116" s="330"/>
      <c r="H116" s="330"/>
      <c r="I116" s="37"/>
      <c r="J116" s="37"/>
      <c r="K116" s="37"/>
      <c r="L116" s="52"/>
      <c r="S116" s="35"/>
      <c r="T116" s="35"/>
      <c r="U116" s="35"/>
      <c r="V116" s="35"/>
      <c r="W116" s="35"/>
      <c r="X116" s="35"/>
      <c r="Y116" s="35"/>
      <c r="Z116" s="35"/>
      <c r="AA116" s="35"/>
      <c r="AB116" s="35"/>
      <c r="AC116" s="35"/>
      <c r="AD116" s="35"/>
      <c r="AE116" s="35"/>
    </row>
    <row r="117" spans="1:65" s="2" customFormat="1" ht="12" customHeight="1">
      <c r="A117" s="35"/>
      <c r="B117" s="36"/>
      <c r="C117" s="30" t="s">
        <v>179</v>
      </c>
      <c r="D117" s="37"/>
      <c r="E117" s="37"/>
      <c r="F117" s="37"/>
      <c r="G117" s="37"/>
      <c r="H117" s="37"/>
      <c r="I117" s="37"/>
      <c r="J117" s="37"/>
      <c r="K117" s="37"/>
      <c r="L117" s="52"/>
      <c r="S117" s="35"/>
      <c r="T117" s="35"/>
      <c r="U117" s="35"/>
      <c r="V117" s="35"/>
      <c r="W117" s="35"/>
      <c r="X117" s="35"/>
      <c r="Y117" s="35"/>
      <c r="Z117" s="35"/>
      <c r="AA117" s="35"/>
      <c r="AB117" s="35"/>
      <c r="AC117" s="35"/>
      <c r="AD117" s="35"/>
      <c r="AE117" s="35"/>
    </row>
    <row r="118" spans="1:65" s="2" customFormat="1" ht="16.5" customHeight="1">
      <c r="A118" s="35"/>
      <c r="B118" s="36"/>
      <c r="C118" s="37"/>
      <c r="D118" s="37"/>
      <c r="E118" s="284" t="str">
        <f>E9</f>
        <v xml:space="preserve">SO 01.6 - Vzduchotechnika  - nezpůsobilé náklady </v>
      </c>
      <c r="F118" s="331"/>
      <c r="G118" s="331"/>
      <c r="H118" s="331"/>
      <c r="I118" s="37"/>
      <c r="J118" s="37"/>
      <c r="K118" s="37"/>
      <c r="L118" s="52"/>
      <c r="S118" s="35"/>
      <c r="T118" s="35"/>
      <c r="U118" s="35"/>
      <c r="V118" s="35"/>
      <c r="W118" s="35"/>
      <c r="X118" s="35"/>
      <c r="Y118" s="35"/>
      <c r="Z118" s="35"/>
      <c r="AA118" s="35"/>
      <c r="AB118" s="35"/>
      <c r="AC118" s="35"/>
      <c r="AD118" s="35"/>
      <c r="AE118" s="35"/>
    </row>
    <row r="119" spans="1:65" s="2" customFormat="1" ht="6.95" customHeight="1">
      <c r="A119" s="35"/>
      <c r="B119" s="36"/>
      <c r="C119" s="37"/>
      <c r="D119" s="37"/>
      <c r="E119" s="37"/>
      <c r="F119" s="37"/>
      <c r="G119" s="37"/>
      <c r="H119" s="37"/>
      <c r="I119" s="37"/>
      <c r="J119" s="37"/>
      <c r="K119" s="37"/>
      <c r="L119" s="52"/>
      <c r="S119" s="35"/>
      <c r="T119" s="35"/>
      <c r="U119" s="35"/>
      <c r="V119" s="35"/>
      <c r="W119" s="35"/>
      <c r="X119" s="35"/>
      <c r="Y119" s="35"/>
      <c r="Z119" s="35"/>
      <c r="AA119" s="35"/>
      <c r="AB119" s="35"/>
      <c r="AC119" s="35"/>
      <c r="AD119" s="35"/>
      <c r="AE119" s="35"/>
    </row>
    <row r="120" spans="1:65" s="2" customFormat="1" ht="12" customHeight="1">
      <c r="A120" s="35"/>
      <c r="B120" s="36"/>
      <c r="C120" s="30" t="s">
        <v>20</v>
      </c>
      <c r="D120" s="37"/>
      <c r="E120" s="37"/>
      <c r="F120" s="28" t="str">
        <f>F12</f>
        <v>k.ú. Nový Bydžov, 70 7163</v>
      </c>
      <c r="G120" s="37"/>
      <c r="H120" s="37"/>
      <c r="I120" s="30" t="s">
        <v>22</v>
      </c>
      <c r="J120" s="67" t="str">
        <f>IF(J12="","",J12)</f>
        <v>4. 1. 2023</v>
      </c>
      <c r="K120" s="37"/>
      <c r="L120" s="52"/>
      <c r="S120" s="35"/>
      <c r="T120" s="35"/>
      <c r="U120" s="35"/>
      <c r="V120" s="35"/>
      <c r="W120" s="35"/>
      <c r="X120" s="35"/>
      <c r="Y120" s="35"/>
      <c r="Z120" s="35"/>
      <c r="AA120" s="35"/>
      <c r="AB120" s="35"/>
      <c r="AC120" s="35"/>
      <c r="AD120" s="35"/>
      <c r="AE120" s="35"/>
    </row>
    <row r="121" spans="1:65" s="2" customFormat="1" ht="6.95" customHeight="1">
      <c r="A121" s="35"/>
      <c r="B121" s="36"/>
      <c r="C121" s="37"/>
      <c r="D121" s="37"/>
      <c r="E121" s="37"/>
      <c r="F121" s="37"/>
      <c r="G121" s="37"/>
      <c r="H121" s="37"/>
      <c r="I121" s="37"/>
      <c r="J121" s="37"/>
      <c r="K121" s="37"/>
      <c r="L121" s="52"/>
      <c r="S121" s="35"/>
      <c r="T121" s="35"/>
      <c r="U121" s="35"/>
      <c r="V121" s="35"/>
      <c r="W121" s="35"/>
      <c r="X121" s="35"/>
      <c r="Y121" s="35"/>
      <c r="Z121" s="35"/>
      <c r="AA121" s="35"/>
      <c r="AB121" s="35"/>
      <c r="AC121" s="35"/>
      <c r="AD121" s="35"/>
      <c r="AE121" s="35"/>
    </row>
    <row r="122" spans="1:65" s="2" customFormat="1" ht="40.15" customHeight="1">
      <c r="A122" s="35"/>
      <c r="B122" s="36"/>
      <c r="C122" s="30" t="s">
        <v>24</v>
      </c>
      <c r="D122" s="37"/>
      <c r="E122" s="37"/>
      <c r="F122" s="28" t="str">
        <f>E15</f>
        <v>Město Nový Bydžov, Masarykovo nám. 1, 504 01</v>
      </c>
      <c r="G122" s="37"/>
      <c r="H122" s="37"/>
      <c r="I122" s="30" t="s">
        <v>30</v>
      </c>
      <c r="J122" s="33" t="str">
        <f>E21</f>
        <v>Architektura s.r.o., Vilkova 1142/15, Praha 4-Krč</v>
      </c>
      <c r="K122" s="37"/>
      <c r="L122" s="52"/>
      <c r="S122" s="35"/>
      <c r="T122" s="35"/>
      <c r="U122" s="35"/>
      <c r="V122" s="35"/>
      <c r="W122" s="35"/>
      <c r="X122" s="35"/>
      <c r="Y122" s="35"/>
      <c r="Z122" s="35"/>
      <c r="AA122" s="35"/>
      <c r="AB122" s="35"/>
      <c r="AC122" s="35"/>
      <c r="AD122" s="35"/>
      <c r="AE122" s="35"/>
    </row>
    <row r="123" spans="1:65" s="2" customFormat="1" ht="40.15" customHeight="1">
      <c r="A123" s="35"/>
      <c r="B123" s="36"/>
      <c r="C123" s="30" t="s">
        <v>28</v>
      </c>
      <c r="D123" s="37"/>
      <c r="E123" s="37"/>
      <c r="F123" s="28" t="str">
        <f>IF(E18="","",E18)</f>
        <v>Vyplň údaj</v>
      </c>
      <c r="G123" s="37"/>
      <c r="H123" s="37"/>
      <c r="I123" s="30" t="s">
        <v>33</v>
      </c>
      <c r="J123" s="33" t="str">
        <f>E24</f>
        <v>Projecticon s.r.o., A. Kopeckého 151, Nový Hrádek</v>
      </c>
      <c r="K123" s="37"/>
      <c r="L123" s="52"/>
      <c r="S123" s="35"/>
      <c r="T123" s="35"/>
      <c r="U123" s="35"/>
      <c r="V123" s="35"/>
      <c r="W123" s="35"/>
      <c r="X123" s="35"/>
      <c r="Y123" s="35"/>
      <c r="Z123" s="35"/>
      <c r="AA123" s="35"/>
      <c r="AB123" s="35"/>
      <c r="AC123" s="35"/>
      <c r="AD123" s="35"/>
      <c r="AE123" s="35"/>
    </row>
    <row r="124" spans="1:65" s="2" customFormat="1" ht="10.35" customHeight="1">
      <c r="A124" s="35"/>
      <c r="B124" s="36"/>
      <c r="C124" s="37"/>
      <c r="D124" s="37"/>
      <c r="E124" s="37"/>
      <c r="F124" s="37"/>
      <c r="G124" s="37"/>
      <c r="H124" s="37"/>
      <c r="I124" s="37"/>
      <c r="J124" s="37"/>
      <c r="K124" s="37"/>
      <c r="L124" s="52"/>
      <c r="S124" s="35"/>
      <c r="T124" s="35"/>
      <c r="U124" s="35"/>
      <c r="V124" s="35"/>
      <c r="W124" s="35"/>
      <c r="X124" s="35"/>
      <c r="Y124" s="35"/>
      <c r="Z124" s="35"/>
      <c r="AA124" s="35"/>
      <c r="AB124" s="35"/>
      <c r="AC124" s="35"/>
      <c r="AD124" s="35"/>
      <c r="AE124" s="35"/>
    </row>
    <row r="125" spans="1:65" s="11" customFormat="1" ht="29.25" customHeight="1">
      <c r="A125" s="162"/>
      <c r="B125" s="163"/>
      <c r="C125" s="164" t="s">
        <v>278</v>
      </c>
      <c r="D125" s="165" t="s">
        <v>62</v>
      </c>
      <c r="E125" s="165" t="s">
        <v>58</v>
      </c>
      <c r="F125" s="165" t="s">
        <v>59</v>
      </c>
      <c r="G125" s="165" t="s">
        <v>279</v>
      </c>
      <c r="H125" s="165" t="s">
        <v>280</v>
      </c>
      <c r="I125" s="165" t="s">
        <v>281</v>
      </c>
      <c r="J125" s="165" t="s">
        <v>249</v>
      </c>
      <c r="K125" s="166" t="s">
        <v>282</v>
      </c>
      <c r="L125" s="167"/>
      <c r="M125" s="76" t="s">
        <v>1</v>
      </c>
      <c r="N125" s="77" t="s">
        <v>41</v>
      </c>
      <c r="O125" s="77" t="s">
        <v>283</v>
      </c>
      <c r="P125" s="77" t="s">
        <v>284</v>
      </c>
      <c r="Q125" s="77" t="s">
        <v>285</v>
      </c>
      <c r="R125" s="77" t="s">
        <v>286</v>
      </c>
      <c r="S125" s="77" t="s">
        <v>287</v>
      </c>
      <c r="T125" s="78" t="s">
        <v>288</v>
      </c>
      <c r="U125" s="162"/>
      <c r="V125" s="162"/>
      <c r="W125" s="162"/>
      <c r="X125" s="162"/>
      <c r="Y125" s="162"/>
      <c r="Z125" s="162"/>
      <c r="AA125" s="162"/>
      <c r="AB125" s="162"/>
      <c r="AC125" s="162"/>
      <c r="AD125" s="162"/>
      <c r="AE125" s="162"/>
    </row>
    <row r="126" spans="1:65" s="2" customFormat="1" ht="22.9" customHeight="1">
      <c r="A126" s="35"/>
      <c r="B126" s="36"/>
      <c r="C126" s="83" t="s">
        <v>289</v>
      </c>
      <c r="D126" s="37"/>
      <c r="E126" s="37"/>
      <c r="F126" s="37"/>
      <c r="G126" s="37"/>
      <c r="H126" s="37"/>
      <c r="I126" s="37"/>
      <c r="J126" s="168">
        <f>BK126</f>
        <v>0</v>
      </c>
      <c r="K126" s="37"/>
      <c r="L126" s="40"/>
      <c r="M126" s="79"/>
      <c r="N126" s="169"/>
      <c r="O126" s="80"/>
      <c r="P126" s="170">
        <f>P127+P186+P222+P282+P319+P356+P395+P406+P431+P467</f>
        <v>0</v>
      </c>
      <c r="Q126" s="80"/>
      <c r="R126" s="170">
        <f>R127+R186+R222+R282+R319+R356+R395+R406+R431+R467</f>
        <v>0</v>
      </c>
      <c r="S126" s="80"/>
      <c r="T126" s="171">
        <f>T127+T186+T222+T282+T319+T356+T395+T406+T431+T467</f>
        <v>0</v>
      </c>
      <c r="U126" s="35"/>
      <c r="V126" s="35"/>
      <c r="W126" s="35"/>
      <c r="X126" s="35"/>
      <c r="Y126" s="35"/>
      <c r="Z126" s="35"/>
      <c r="AA126" s="35"/>
      <c r="AB126" s="35"/>
      <c r="AC126" s="35"/>
      <c r="AD126" s="35"/>
      <c r="AE126" s="35"/>
      <c r="AT126" s="18" t="s">
        <v>76</v>
      </c>
      <c r="AU126" s="18" t="s">
        <v>251</v>
      </c>
      <c r="BK126" s="172">
        <f>BK127+BK186+BK222+BK282+BK319+BK356+BK395+BK406+BK431+BK467</f>
        <v>0</v>
      </c>
    </row>
    <row r="127" spans="1:65" s="12" customFormat="1" ht="25.9" customHeight="1">
      <c r="B127" s="173"/>
      <c r="C127" s="174"/>
      <c r="D127" s="175" t="s">
        <v>76</v>
      </c>
      <c r="E127" s="176" t="s">
        <v>3721</v>
      </c>
      <c r="F127" s="176" t="s">
        <v>5325</v>
      </c>
      <c r="G127" s="174"/>
      <c r="H127" s="174"/>
      <c r="I127" s="177"/>
      <c r="J127" s="178">
        <f>BK127</f>
        <v>0</v>
      </c>
      <c r="K127" s="174"/>
      <c r="L127" s="179"/>
      <c r="M127" s="180"/>
      <c r="N127" s="181"/>
      <c r="O127" s="181"/>
      <c r="P127" s="182">
        <f>SUM(P128:P185)</f>
        <v>0</v>
      </c>
      <c r="Q127" s="181"/>
      <c r="R127" s="182">
        <f>SUM(R128:R185)</f>
        <v>0</v>
      </c>
      <c r="S127" s="181"/>
      <c r="T127" s="183">
        <f>SUM(T128:T185)</f>
        <v>0</v>
      </c>
      <c r="AR127" s="184" t="s">
        <v>85</v>
      </c>
      <c r="AT127" s="185" t="s">
        <v>76</v>
      </c>
      <c r="AU127" s="185" t="s">
        <v>77</v>
      </c>
      <c r="AY127" s="184" t="s">
        <v>292</v>
      </c>
      <c r="BK127" s="186">
        <f>SUM(BK128:BK185)</f>
        <v>0</v>
      </c>
    </row>
    <row r="128" spans="1:65" s="2" customFormat="1" ht="37.9" customHeight="1">
      <c r="A128" s="35"/>
      <c r="B128" s="36"/>
      <c r="C128" s="189" t="s">
        <v>85</v>
      </c>
      <c r="D128" s="189" t="s">
        <v>294</v>
      </c>
      <c r="E128" s="190" t="s">
        <v>5326</v>
      </c>
      <c r="F128" s="191" t="s">
        <v>5327</v>
      </c>
      <c r="G128" s="192" t="s">
        <v>3216</v>
      </c>
      <c r="H128" s="193">
        <v>40</v>
      </c>
      <c r="I128" s="194"/>
      <c r="J128" s="195">
        <f>ROUND(I128*H128,2)</f>
        <v>0</v>
      </c>
      <c r="K128" s="191" t="s">
        <v>1</v>
      </c>
      <c r="L128" s="40"/>
      <c r="M128" s="196" t="s">
        <v>1</v>
      </c>
      <c r="N128" s="197" t="s">
        <v>43</v>
      </c>
      <c r="O128" s="72"/>
      <c r="P128" s="198">
        <f>O128*H128</f>
        <v>0</v>
      </c>
      <c r="Q128" s="198">
        <v>0</v>
      </c>
      <c r="R128" s="198">
        <f>Q128*H128</f>
        <v>0</v>
      </c>
      <c r="S128" s="198">
        <v>0</v>
      </c>
      <c r="T128" s="199">
        <f>S128*H128</f>
        <v>0</v>
      </c>
      <c r="U128" s="35"/>
      <c r="V128" s="35"/>
      <c r="W128" s="35"/>
      <c r="X128" s="35"/>
      <c r="Y128" s="35"/>
      <c r="Z128" s="35"/>
      <c r="AA128" s="35"/>
      <c r="AB128" s="35"/>
      <c r="AC128" s="35"/>
      <c r="AD128" s="35"/>
      <c r="AE128" s="35"/>
      <c r="AR128" s="200" t="s">
        <v>299</v>
      </c>
      <c r="AT128" s="200" t="s">
        <v>294</v>
      </c>
      <c r="AU128" s="200" t="s">
        <v>85</v>
      </c>
      <c r="AY128" s="18" t="s">
        <v>292</v>
      </c>
      <c r="BE128" s="201">
        <f>IF(N128="základní",J128,0)</f>
        <v>0</v>
      </c>
      <c r="BF128" s="201">
        <f>IF(N128="snížená",J128,0)</f>
        <v>0</v>
      </c>
      <c r="BG128" s="201">
        <f>IF(N128="zákl. přenesená",J128,0)</f>
        <v>0</v>
      </c>
      <c r="BH128" s="201">
        <f>IF(N128="sníž. přenesená",J128,0)</f>
        <v>0</v>
      </c>
      <c r="BI128" s="201">
        <f>IF(N128="nulová",J128,0)</f>
        <v>0</v>
      </c>
      <c r="BJ128" s="18" t="s">
        <v>120</v>
      </c>
      <c r="BK128" s="201">
        <f>ROUND(I128*H128,2)</f>
        <v>0</v>
      </c>
      <c r="BL128" s="18" t="s">
        <v>299</v>
      </c>
      <c r="BM128" s="200" t="s">
        <v>120</v>
      </c>
    </row>
    <row r="129" spans="2:51" s="13" customFormat="1" ht="11.25">
      <c r="B129" s="202"/>
      <c r="C129" s="203"/>
      <c r="D129" s="204" t="s">
        <v>301</v>
      </c>
      <c r="E129" s="205" t="s">
        <v>1</v>
      </c>
      <c r="F129" s="206" t="s">
        <v>5328</v>
      </c>
      <c r="G129" s="203"/>
      <c r="H129" s="205" t="s">
        <v>1</v>
      </c>
      <c r="I129" s="207"/>
      <c r="J129" s="203"/>
      <c r="K129" s="203"/>
      <c r="L129" s="208"/>
      <c r="M129" s="209"/>
      <c r="N129" s="210"/>
      <c r="O129" s="210"/>
      <c r="P129" s="210"/>
      <c r="Q129" s="210"/>
      <c r="R129" s="210"/>
      <c r="S129" s="210"/>
      <c r="T129" s="211"/>
      <c r="AT129" s="212" t="s">
        <v>301</v>
      </c>
      <c r="AU129" s="212" t="s">
        <v>85</v>
      </c>
      <c r="AV129" s="13" t="s">
        <v>85</v>
      </c>
      <c r="AW129" s="13" t="s">
        <v>32</v>
      </c>
      <c r="AX129" s="13" t="s">
        <v>77</v>
      </c>
      <c r="AY129" s="212" t="s">
        <v>292</v>
      </c>
    </row>
    <row r="130" spans="2:51" s="13" customFormat="1" ht="11.25">
      <c r="B130" s="202"/>
      <c r="C130" s="203"/>
      <c r="D130" s="204" t="s">
        <v>301</v>
      </c>
      <c r="E130" s="205" t="s">
        <v>1</v>
      </c>
      <c r="F130" s="206" t="s">
        <v>5329</v>
      </c>
      <c r="G130" s="203"/>
      <c r="H130" s="205" t="s">
        <v>1</v>
      </c>
      <c r="I130" s="207"/>
      <c r="J130" s="203"/>
      <c r="K130" s="203"/>
      <c r="L130" s="208"/>
      <c r="M130" s="209"/>
      <c r="N130" s="210"/>
      <c r="O130" s="210"/>
      <c r="P130" s="210"/>
      <c r="Q130" s="210"/>
      <c r="R130" s="210"/>
      <c r="S130" s="210"/>
      <c r="T130" s="211"/>
      <c r="AT130" s="212" t="s">
        <v>301</v>
      </c>
      <c r="AU130" s="212" t="s">
        <v>85</v>
      </c>
      <c r="AV130" s="13" t="s">
        <v>85</v>
      </c>
      <c r="AW130" s="13" t="s">
        <v>32</v>
      </c>
      <c r="AX130" s="13" t="s">
        <v>77</v>
      </c>
      <c r="AY130" s="212" t="s">
        <v>292</v>
      </c>
    </row>
    <row r="131" spans="2:51" s="13" customFormat="1" ht="11.25">
      <c r="B131" s="202"/>
      <c r="C131" s="203"/>
      <c r="D131" s="204" t="s">
        <v>301</v>
      </c>
      <c r="E131" s="205" t="s">
        <v>1</v>
      </c>
      <c r="F131" s="206" t="s">
        <v>5330</v>
      </c>
      <c r="G131" s="203"/>
      <c r="H131" s="205" t="s">
        <v>1</v>
      </c>
      <c r="I131" s="207"/>
      <c r="J131" s="203"/>
      <c r="K131" s="203"/>
      <c r="L131" s="208"/>
      <c r="M131" s="209"/>
      <c r="N131" s="210"/>
      <c r="O131" s="210"/>
      <c r="P131" s="210"/>
      <c r="Q131" s="210"/>
      <c r="R131" s="210"/>
      <c r="S131" s="210"/>
      <c r="T131" s="211"/>
      <c r="AT131" s="212" t="s">
        <v>301</v>
      </c>
      <c r="AU131" s="212" t="s">
        <v>85</v>
      </c>
      <c r="AV131" s="13" t="s">
        <v>85</v>
      </c>
      <c r="AW131" s="13" t="s">
        <v>32</v>
      </c>
      <c r="AX131" s="13" t="s">
        <v>77</v>
      </c>
      <c r="AY131" s="212" t="s">
        <v>292</v>
      </c>
    </row>
    <row r="132" spans="2:51" s="13" customFormat="1" ht="11.25">
      <c r="B132" s="202"/>
      <c r="C132" s="203"/>
      <c r="D132" s="204" t="s">
        <v>301</v>
      </c>
      <c r="E132" s="205" t="s">
        <v>1</v>
      </c>
      <c r="F132" s="206" t="s">
        <v>5331</v>
      </c>
      <c r="G132" s="203"/>
      <c r="H132" s="205" t="s">
        <v>1</v>
      </c>
      <c r="I132" s="207"/>
      <c r="J132" s="203"/>
      <c r="K132" s="203"/>
      <c r="L132" s="208"/>
      <c r="M132" s="209"/>
      <c r="N132" s="210"/>
      <c r="O132" s="210"/>
      <c r="P132" s="210"/>
      <c r="Q132" s="210"/>
      <c r="R132" s="210"/>
      <c r="S132" s="210"/>
      <c r="T132" s="211"/>
      <c r="AT132" s="212" t="s">
        <v>301</v>
      </c>
      <c r="AU132" s="212" t="s">
        <v>85</v>
      </c>
      <c r="AV132" s="13" t="s">
        <v>85</v>
      </c>
      <c r="AW132" s="13" t="s">
        <v>32</v>
      </c>
      <c r="AX132" s="13" t="s">
        <v>77</v>
      </c>
      <c r="AY132" s="212" t="s">
        <v>292</v>
      </c>
    </row>
    <row r="133" spans="2:51" s="13" customFormat="1" ht="11.25">
      <c r="B133" s="202"/>
      <c r="C133" s="203"/>
      <c r="D133" s="204" t="s">
        <v>301</v>
      </c>
      <c r="E133" s="205" t="s">
        <v>1</v>
      </c>
      <c r="F133" s="206" t="s">
        <v>5332</v>
      </c>
      <c r="G133" s="203"/>
      <c r="H133" s="205" t="s">
        <v>1</v>
      </c>
      <c r="I133" s="207"/>
      <c r="J133" s="203"/>
      <c r="K133" s="203"/>
      <c r="L133" s="208"/>
      <c r="M133" s="209"/>
      <c r="N133" s="210"/>
      <c r="O133" s="210"/>
      <c r="P133" s="210"/>
      <c r="Q133" s="210"/>
      <c r="R133" s="210"/>
      <c r="S133" s="210"/>
      <c r="T133" s="211"/>
      <c r="AT133" s="212" t="s">
        <v>301</v>
      </c>
      <c r="AU133" s="212" t="s">
        <v>85</v>
      </c>
      <c r="AV133" s="13" t="s">
        <v>85</v>
      </c>
      <c r="AW133" s="13" t="s">
        <v>32</v>
      </c>
      <c r="AX133" s="13" t="s">
        <v>77</v>
      </c>
      <c r="AY133" s="212" t="s">
        <v>292</v>
      </c>
    </row>
    <row r="134" spans="2:51" s="13" customFormat="1" ht="11.25">
      <c r="B134" s="202"/>
      <c r="C134" s="203"/>
      <c r="D134" s="204" t="s">
        <v>301</v>
      </c>
      <c r="E134" s="205" t="s">
        <v>1</v>
      </c>
      <c r="F134" s="206" t="s">
        <v>5333</v>
      </c>
      <c r="G134" s="203"/>
      <c r="H134" s="205" t="s">
        <v>1</v>
      </c>
      <c r="I134" s="207"/>
      <c r="J134" s="203"/>
      <c r="K134" s="203"/>
      <c r="L134" s="208"/>
      <c r="M134" s="209"/>
      <c r="N134" s="210"/>
      <c r="O134" s="210"/>
      <c r="P134" s="210"/>
      <c r="Q134" s="210"/>
      <c r="R134" s="210"/>
      <c r="S134" s="210"/>
      <c r="T134" s="211"/>
      <c r="AT134" s="212" t="s">
        <v>301</v>
      </c>
      <c r="AU134" s="212" t="s">
        <v>85</v>
      </c>
      <c r="AV134" s="13" t="s">
        <v>85</v>
      </c>
      <c r="AW134" s="13" t="s">
        <v>32</v>
      </c>
      <c r="AX134" s="13" t="s">
        <v>77</v>
      </c>
      <c r="AY134" s="212" t="s">
        <v>292</v>
      </c>
    </row>
    <row r="135" spans="2:51" s="13" customFormat="1" ht="11.25">
      <c r="B135" s="202"/>
      <c r="C135" s="203"/>
      <c r="D135" s="204" t="s">
        <v>301</v>
      </c>
      <c r="E135" s="205" t="s">
        <v>1</v>
      </c>
      <c r="F135" s="206" t="s">
        <v>5334</v>
      </c>
      <c r="G135" s="203"/>
      <c r="H135" s="205" t="s">
        <v>1</v>
      </c>
      <c r="I135" s="207"/>
      <c r="J135" s="203"/>
      <c r="K135" s="203"/>
      <c r="L135" s="208"/>
      <c r="M135" s="209"/>
      <c r="N135" s="210"/>
      <c r="O135" s="210"/>
      <c r="P135" s="210"/>
      <c r="Q135" s="210"/>
      <c r="R135" s="210"/>
      <c r="S135" s="210"/>
      <c r="T135" s="211"/>
      <c r="AT135" s="212" t="s">
        <v>301</v>
      </c>
      <c r="AU135" s="212" t="s">
        <v>85</v>
      </c>
      <c r="AV135" s="13" t="s">
        <v>85</v>
      </c>
      <c r="AW135" s="13" t="s">
        <v>32</v>
      </c>
      <c r="AX135" s="13" t="s">
        <v>77</v>
      </c>
      <c r="AY135" s="212" t="s">
        <v>292</v>
      </c>
    </row>
    <row r="136" spans="2:51" s="13" customFormat="1" ht="11.25">
      <c r="B136" s="202"/>
      <c r="C136" s="203"/>
      <c r="D136" s="204" t="s">
        <v>301</v>
      </c>
      <c r="E136" s="205" t="s">
        <v>1</v>
      </c>
      <c r="F136" s="206" t="s">
        <v>5335</v>
      </c>
      <c r="G136" s="203"/>
      <c r="H136" s="205" t="s">
        <v>1</v>
      </c>
      <c r="I136" s="207"/>
      <c r="J136" s="203"/>
      <c r="K136" s="203"/>
      <c r="L136" s="208"/>
      <c r="M136" s="209"/>
      <c r="N136" s="210"/>
      <c r="O136" s="210"/>
      <c r="P136" s="210"/>
      <c r="Q136" s="210"/>
      <c r="R136" s="210"/>
      <c r="S136" s="210"/>
      <c r="T136" s="211"/>
      <c r="AT136" s="212" t="s">
        <v>301</v>
      </c>
      <c r="AU136" s="212" t="s">
        <v>85</v>
      </c>
      <c r="AV136" s="13" t="s">
        <v>85</v>
      </c>
      <c r="AW136" s="13" t="s">
        <v>32</v>
      </c>
      <c r="AX136" s="13" t="s">
        <v>77</v>
      </c>
      <c r="AY136" s="212" t="s">
        <v>292</v>
      </c>
    </row>
    <row r="137" spans="2:51" s="13" customFormat="1" ht="11.25">
      <c r="B137" s="202"/>
      <c r="C137" s="203"/>
      <c r="D137" s="204" t="s">
        <v>301</v>
      </c>
      <c r="E137" s="205" t="s">
        <v>1</v>
      </c>
      <c r="F137" s="206" t="s">
        <v>5336</v>
      </c>
      <c r="G137" s="203"/>
      <c r="H137" s="205" t="s">
        <v>1</v>
      </c>
      <c r="I137" s="207"/>
      <c r="J137" s="203"/>
      <c r="K137" s="203"/>
      <c r="L137" s="208"/>
      <c r="M137" s="209"/>
      <c r="N137" s="210"/>
      <c r="O137" s="210"/>
      <c r="P137" s="210"/>
      <c r="Q137" s="210"/>
      <c r="R137" s="210"/>
      <c r="S137" s="210"/>
      <c r="T137" s="211"/>
      <c r="AT137" s="212" t="s">
        <v>301</v>
      </c>
      <c r="AU137" s="212" t="s">
        <v>85</v>
      </c>
      <c r="AV137" s="13" t="s">
        <v>85</v>
      </c>
      <c r="AW137" s="13" t="s">
        <v>32</v>
      </c>
      <c r="AX137" s="13" t="s">
        <v>77</v>
      </c>
      <c r="AY137" s="212" t="s">
        <v>292</v>
      </c>
    </row>
    <row r="138" spans="2:51" s="13" customFormat="1" ht="11.25">
      <c r="B138" s="202"/>
      <c r="C138" s="203"/>
      <c r="D138" s="204" t="s">
        <v>301</v>
      </c>
      <c r="E138" s="205" t="s">
        <v>1</v>
      </c>
      <c r="F138" s="206" t="s">
        <v>5337</v>
      </c>
      <c r="G138" s="203"/>
      <c r="H138" s="205" t="s">
        <v>1</v>
      </c>
      <c r="I138" s="207"/>
      <c r="J138" s="203"/>
      <c r="K138" s="203"/>
      <c r="L138" s="208"/>
      <c r="M138" s="209"/>
      <c r="N138" s="210"/>
      <c r="O138" s="210"/>
      <c r="P138" s="210"/>
      <c r="Q138" s="210"/>
      <c r="R138" s="210"/>
      <c r="S138" s="210"/>
      <c r="T138" s="211"/>
      <c r="AT138" s="212" t="s">
        <v>301</v>
      </c>
      <c r="AU138" s="212" t="s">
        <v>85</v>
      </c>
      <c r="AV138" s="13" t="s">
        <v>85</v>
      </c>
      <c r="AW138" s="13" t="s">
        <v>32</v>
      </c>
      <c r="AX138" s="13" t="s">
        <v>77</v>
      </c>
      <c r="AY138" s="212" t="s">
        <v>292</v>
      </c>
    </row>
    <row r="139" spans="2:51" s="13" customFormat="1" ht="22.5">
      <c r="B139" s="202"/>
      <c r="C139" s="203"/>
      <c r="D139" s="204" t="s">
        <v>301</v>
      </c>
      <c r="E139" s="205" t="s">
        <v>1</v>
      </c>
      <c r="F139" s="206" t="s">
        <v>5338</v>
      </c>
      <c r="G139" s="203"/>
      <c r="H139" s="205" t="s">
        <v>1</v>
      </c>
      <c r="I139" s="207"/>
      <c r="J139" s="203"/>
      <c r="K139" s="203"/>
      <c r="L139" s="208"/>
      <c r="M139" s="209"/>
      <c r="N139" s="210"/>
      <c r="O139" s="210"/>
      <c r="P139" s="210"/>
      <c r="Q139" s="210"/>
      <c r="R139" s="210"/>
      <c r="S139" s="210"/>
      <c r="T139" s="211"/>
      <c r="AT139" s="212" t="s">
        <v>301</v>
      </c>
      <c r="AU139" s="212" t="s">
        <v>85</v>
      </c>
      <c r="AV139" s="13" t="s">
        <v>85</v>
      </c>
      <c r="AW139" s="13" t="s">
        <v>32</v>
      </c>
      <c r="AX139" s="13" t="s">
        <v>77</v>
      </c>
      <c r="AY139" s="212" t="s">
        <v>292</v>
      </c>
    </row>
    <row r="140" spans="2:51" s="13" customFormat="1" ht="11.25">
      <c r="B140" s="202"/>
      <c r="C140" s="203"/>
      <c r="D140" s="204" t="s">
        <v>301</v>
      </c>
      <c r="E140" s="205" t="s">
        <v>1</v>
      </c>
      <c r="F140" s="206" t="s">
        <v>5339</v>
      </c>
      <c r="G140" s="203"/>
      <c r="H140" s="205" t="s">
        <v>1</v>
      </c>
      <c r="I140" s="207"/>
      <c r="J140" s="203"/>
      <c r="K140" s="203"/>
      <c r="L140" s="208"/>
      <c r="M140" s="209"/>
      <c r="N140" s="210"/>
      <c r="O140" s="210"/>
      <c r="P140" s="210"/>
      <c r="Q140" s="210"/>
      <c r="R140" s="210"/>
      <c r="S140" s="210"/>
      <c r="T140" s="211"/>
      <c r="AT140" s="212" t="s">
        <v>301</v>
      </c>
      <c r="AU140" s="212" t="s">
        <v>85</v>
      </c>
      <c r="AV140" s="13" t="s">
        <v>85</v>
      </c>
      <c r="AW140" s="13" t="s">
        <v>32</v>
      </c>
      <c r="AX140" s="13" t="s">
        <v>77</v>
      </c>
      <c r="AY140" s="212" t="s">
        <v>292</v>
      </c>
    </row>
    <row r="141" spans="2:51" s="13" customFormat="1" ht="11.25">
      <c r="B141" s="202"/>
      <c r="C141" s="203"/>
      <c r="D141" s="204" t="s">
        <v>301</v>
      </c>
      <c r="E141" s="205" t="s">
        <v>1</v>
      </c>
      <c r="F141" s="206" t="s">
        <v>5340</v>
      </c>
      <c r="G141" s="203"/>
      <c r="H141" s="205" t="s">
        <v>1</v>
      </c>
      <c r="I141" s="207"/>
      <c r="J141" s="203"/>
      <c r="K141" s="203"/>
      <c r="L141" s="208"/>
      <c r="M141" s="209"/>
      <c r="N141" s="210"/>
      <c r="O141" s="210"/>
      <c r="P141" s="210"/>
      <c r="Q141" s="210"/>
      <c r="R141" s="210"/>
      <c r="S141" s="210"/>
      <c r="T141" s="211"/>
      <c r="AT141" s="212" t="s">
        <v>301</v>
      </c>
      <c r="AU141" s="212" t="s">
        <v>85</v>
      </c>
      <c r="AV141" s="13" t="s">
        <v>85</v>
      </c>
      <c r="AW141" s="13" t="s">
        <v>32</v>
      </c>
      <c r="AX141" s="13" t="s">
        <v>77</v>
      </c>
      <c r="AY141" s="212" t="s">
        <v>292</v>
      </c>
    </row>
    <row r="142" spans="2:51" s="13" customFormat="1" ht="22.5">
      <c r="B142" s="202"/>
      <c r="C142" s="203"/>
      <c r="D142" s="204" t="s">
        <v>301</v>
      </c>
      <c r="E142" s="205" t="s">
        <v>1</v>
      </c>
      <c r="F142" s="206" t="s">
        <v>5341</v>
      </c>
      <c r="G142" s="203"/>
      <c r="H142" s="205" t="s">
        <v>1</v>
      </c>
      <c r="I142" s="207"/>
      <c r="J142" s="203"/>
      <c r="K142" s="203"/>
      <c r="L142" s="208"/>
      <c r="M142" s="209"/>
      <c r="N142" s="210"/>
      <c r="O142" s="210"/>
      <c r="P142" s="210"/>
      <c r="Q142" s="210"/>
      <c r="R142" s="210"/>
      <c r="S142" s="210"/>
      <c r="T142" s="211"/>
      <c r="AT142" s="212" t="s">
        <v>301</v>
      </c>
      <c r="AU142" s="212" t="s">
        <v>85</v>
      </c>
      <c r="AV142" s="13" t="s">
        <v>85</v>
      </c>
      <c r="AW142" s="13" t="s">
        <v>32</v>
      </c>
      <c r="AX142" s="13" t="s">
        <v>77</v>
      </c>
      <c r="AY142" s="212" t="s">
        <v>292</v>
      </c>
    </row>
    <row r="143" spans="2:51" s="13" customFormat="1" ht="11.25">
      <c r="B143" s="202"/>
      <c r="C143" s="203"/>
      <c r="D143" s="204" t="s">
        <v>301</v>
      </c>
      <c r="E143" s="205" t="s">
        <v>1</v>
      </c>
      <c r="F143" s="206" t="s">
        <v>5333</v>
      </c>
      <c r="G143" s="203"/>
      <c r="H143" s="205" t="s">
        <v>1</v>
      </c>
      <c r="I143" s="207"/>
      <c r="J143" s="203"/>
      <c r="K143" s="203"/>
      <c r="L143" s="208"/>
      <c r="M143" s="209"/>
      <c r="N143" s="210"/>
      <c r="O143" s="210"/>
      <c r="P143" s="210"/>
      <c r="Q143" s="210"/>
      <c r="R143" s="210"/>
      <c r="S143" s="210"/>
      <c r="T143" s="211"/>
      <c r="AT143" s="212" t="s">
        <v>301</v>
      </c>
      <c r="AU143" s="212" t="s">
        <v>85</v>
      </c>
      <c r="AV143" s="13" t="s">
        <v>85</v>
      </c>
      <c r="AW143" s="13" t="s">
        <v>32</v>
      </c>
      <c r="AX143" s="13" t="s">
        <v>77</v>
      </c>
      <c r="AY143" s="212" t="s">
        <v>292</v>
      </c>
    </row>
    <row r="144" spans="2:51" s="14" customFormat="1" ht="11.25">
      <c r="B144" s="213"/>
      <c r="C144" s="214"/>
      <c r="D144" s="204" t="s">
        <v>301</v>
      </c>
      <c r="E144" s="215" t="s">
        <v>1</v>
      </c>
      <c r="F144" s="216" t="s">
        <v>607</v>
      </c>
      <c r="G144" s="214"/>
      <c r="H144" s="217">
        <v>40</v>
      </c>
      <c r="I144" s="218"/>
      <c r="J144" s="214"/>
      <c r="K144" s="214"/>
      <c r="L144" s="219"/>
      <c r="M144" s="220"/>
      <c r="N144" s="221"/>
      <c r="O144" s="221"/>
      <c r="P144" s="221"/>
      <c r="Q144" s="221"/>
      <c r="R144" s="221"/>
      <c r="S144" s="221"/>
      <c r="T144" s="222"/>
      <c r="AT144" s="223" t="s">
        <v>301</v>
      </c>
      <c r="AU144" s="223" t="s">
        <v>85</v>
      </c>
      <c r="AV144" s="14" t="s">
        <v>120</v>
      </c>
      <c r="AW144" s="14" t="s">
        <v>32</v>
      </c>
      <c r="AX144" s="14" t="s">
        <v>85</v>
      </c>
      <c r="AY144" s="223" t="s">
        <v>292</v>
      </c>
    </row>
    <row r="145" spans="1:65" s="2" customFormat="1" ht="37.9" customHeight="1">
      <c r="A145" s="35"/>
      <c r="B145" s="36"/>
      <c r="C145" s="189" t="s">
        <v>120</v>
      </c>
      <c r="D145" s="189" t="s">
        <v>294</v>
      </c>
      <c r="E145" s="190" t="s">
        <v>3726</v>
      </c>
      <c r="F145" s="191" t="s">
        <v>5342</v>
      </c>
      <c r="G145" s="192" t="s">
        <v>3216</v>
      </c>
      <c r="H145" s="193">
        <v>40</v>
      </c>
      <c r="I145" s="194"/>
      <c r="J145" s="195">
        <f>ROUND(I145*H145,2)</f>
        <v>0</v>
      </c>
      <c r="K145" s="191" t="s">
        <v>1</v>
      </c>
      <c r="L145" s="40"/>
      <c r="M145" s="196" t="s">
        <v>1</v>
      </c>
      <c r="N145" s="197" t="s">
        <v>43</v>
      </c>
      <c r="O145" s="72"/>
      <c r="P145" s="198">
        <f>O145*H145</f>
        <v>0</v>
      </c>
      <c r="Q145" s="198">
        <v>0</v>
      </c>
      <c r="R145" s="198">
        <f>Q145*H145</f>
        <v>0</v>
      </c>
      <c r="S145" s="198">
        <v>0</v>
      </c>
      <c r="T145" s="199">
        <f>S145*H145</f>
        <v>0</v>
      </c>
      <c r="U145" s="35"/>
      <c r="V145" s="35"/>
      <c r="W145" s="35"/>
      <c r="X145" s="35"/>
      <c r="Y145" s="35"/>
      <c r="Z145" s="35"/>
      <c r="AA145" s="35"/>
      <c r="AB145" s="35"/>
      <c r="AC145" s="35"/>
      <c r="AD145" s="35"/>
      <c r="AE145" s="35"/>
      <c r="AR145" s="200" t="s">
        <v>299</v>
      </c>
      <c r="AT145" s="200" t="s">
        <v>294</v>
      </c>
      <c r="AU145" s="200" t="s">
        <v>85</v>
      </c>
      <c r="AY145" s="18" t="s">
        <v>292</v>
      </c>
      <c r="BE145" s="201">
        <f>IF(N145="základní",J145,0)</f>
        <v>0</v>
      </c>
      <c r="BF145" s="201">
        <f>IF(N145="snížená",J145,0)</f>
        <v>0</v>
      </c>
      <c r="BG145" s="201">
        <f>IF(N145="zákl. přenesená",J145,0)</f>
        <v>0</v>
      </c>
      <c r="BH145" s="201">
        <f>IF(N145="sníž. přenesená",J145,0)</f>
        <v>0</v>
      </c>
      <c r="BI145" s="201">
        <f>IF(N145="nulová",J145,0)</f>
        <v>0</v>
      </c>
      <c r="BJ145" s="18" t="s">
        <v>120</v>
      </c>
      <c r="BK145" s="201">
        <f>ROUND(I145*H145,2)</f>
        <v>0</v>
      </c>
      <c r="BL145" s="18" t="s">
        <v>299</v>
      </c>
      <c r="BM145" s="200" t="s">
        <v>299</v>
      </c>
    </row>
    <row r="146" spans="1:65" s="2" customFormat="1" ht="21.75" customHeight="1">
      <c r="A146" s="35"/>
      <c r="B146" s="36"/>
      <c r="C146" s="189" t="s">
        <v>317</v>
      </c>
      <c r="D146" s="189" t="s">
        <v>294</v>
      </c>
      <c r="E146" s="190" t="s">
        <v>3729</v>
      </c>
      <c r="F146" s="191" t="s">
        <v>5343</v>
      </c>
      <c r="G146" s="192" t="s">
        <v>3216</v>
      </c>
      <c r="H146" s="193">
        <v>40</v>
      </c>
      <c r="I146" s="194"/>
      <c r="J146" s="195">
        <f>ROUND(I146*H146,2)</f>
        <v>0</v>
      </c>
      <c r="K146" s="191" t="s">
        <v>1</v>
      </c>
      <c r="L146" s="40"/>
      <c r="M146" s="196" t="s">
        <v>1</v>
      </c>
      <c r="N146" s="197" t="s">
        <v>43</v>
      </c>
      <c r="O146" s="72"/>
      <c r="P146" s="198">
        <f>O146*H146</f>
        <v>0</v>
      </c>
      <c r="Q146" s="198">
        <v>0</v>
      </c>
      <c r="R146" s="198">
        <f>Q146*H146</f>
        <v>0</v>
      </c>
      <c r="S146" s="198">
        <v>0</v>
      </c>
      <c r="T146" s="199">
        <f>S146*H146</f>
        <v>0</v>
      </c>
      <c r="U146" s="35"/>
      <c r="V146" s="35"/>
      <c r="W146" s="35"/>
      <c r="X146" s="35"/>
      <c r="Y146" s="35"/>
      <c r="Z146" s="35"/>
      <c r="AA146" s="35"/>
      <c r="AB146" s="35"/>
      <c r="AC146" s="35"/>
      <c r="AD146" s="35"/>
      <c r="AE146" s="35"/>
      <c r="AR146" s="200" t="s">
        <v>299</v>
      </c>
      <c r="AT146" s="200" t="s">
        <v>294</v>
      </c>
      <c r="AU146" s="200" t="s">
        <v>85</v>
      </c>
      <c r="AY146" s="18" t="s">
        <v>292</v>
      </c>
      <c r="BE146" s="201">
        <f>IF(N146="základní",J146,0)</f>
        <v>0</v>
      </c>
      <c r="BF146" s="201">
        <f>IF(N146="snížená",J146,0)</f>
        <v>0</v>
      </c>
      <c r="BG146" s="201">
        <f>IF(N146="zákl. přenesená",J146,0)</f>
        <v>0</v>
      </c>
      <c r="BH146" s="201">
        <f>IF(N146="sníž. přenesená",J146,0)</f>
        <v>0</v>
      </c>
      <c r="BI146" s="201">
        <f>IF(N146="nulová",J146,0)</f>
        <v>0</v>
      </c>
      <c r="BJ146" s="18" t="s">
        <v>120</v>
      </c>
      <c r="BK146" s="201">
        <f>ROUND(I146*H146,2)</f>
        <v>0</v>
      </c>
      <c r="BL146" s="18" t="s">
        <v>299</v>
      </c>
      <c r="BM146" s="200" t="s">
        <v>346</v>
      </c>
    </row>
    <row r="147" spans="1:65" s="2" customFormat="1" ht="16.5" customHeight="1">
      <c r="A147" s="35"/>
      <c r="B147" s="36"/>
      <c r="C147" s="189" t="s">
        <v>299</v>
      </c>
      <c r="D147" s="189" t="s">
        <v>294</v>
      </c>
      <c r="E147" s="190" t="s">
        <v>3732</v>
      </c>
      <c r="F147" s="191" t="s">
        <v>5344</v>
      </c>
      <c r="G147" s="192" t="s">
        <v>3216</v>
      </c>
      <c r="H147" s="193">
        <v>40</v>
      </c>
      <c r="I147" s="194"/>
      <c r="J147" s="195">
        <f>ROUND(I147*H147,2)</f>
        <v>0</v>
      </c>
      <c r="K147" s="191" t="s">
        <v>1</v>
      </c>
      <c r="L147" s="40"/>
      <c r="M147" s="196" t="s">
        <v>1</v>
      </c>
      <c r="N147" s="197" t="s">
        <v>43</v>
      </c>
      <c r="O147" s="72"/>
      <c r="P147" s="198">
        <f>O147*H147</f>
        <v>0</v>
      </c>
      <c r="Q147" s="198">
        <v>0</v>
      </c>
      <c r="R147" s="198">
        <f>Q147*H147</f>
        <v>0</v>
      </c>
      <c r="S147" s="198">
        <v>0</v>
      </c>
      <c r="T147" s="199">
        <f>S147*H147</f>
        <v>0</v>
      </c>
      <c r="U147" s="35"/>
      <c r="V147" s="35"/>
      <c r="W147" s="35"/>
      <c r="X147" s="35"/>
      <c r="Y147" s="35"/>
      <c r="Z147" s="35"/>
      <c r="AA147" s="35"/>
      <c r="AB147" s="35"/>
      <c r="AC147" s="35"/>
      <c r="AD147" s="35"/>
      <c r="AE147" s="35"/>
      <c r="AR147" s="200" t="s">
        <v>299</v>
      </c>
      <c r="AT147" s="200" t="s">
        <v>294</v>
      </c>
      <c r="AU147" s="200" t="s">
        <v>85</v>
      </c>
      <c r="AY147" s="18" t="s">
        <v>292</v>
      </c>
      <c r="BE147" s="201">
        <f>IF(N147="základní",J147,0)</f>
        <v>0</v>
      </c>
      <c r="BF147" s="201">
        <f>IF(N147="snížená",J147,0)</f>
        <v>0</v>
      </c>
      <c r="BG147" s="201">
        <f>IF(N147="zákl. přenesená",J147,0)</f>
        <v>0</v>
      </c>
      <c r="BH147" s="201">
        <f>IF(N147="sníž. přenesená",J147,0)</f>
        <v>0</v>
      </c>
      <c r="BI147" s="201">
        <f>IF(N147="nulová",J147,0)</f>
        <v>0</v>
      </c>
      <c r="BJ147" s="18" t="s">
        <v>120</v>
      </c>
      <c r="BK147" s="201">
        <f>ROUND(I147*H147,2)</f>
        <v>0</v>
      </c>
      <c r="BL147" s="18" t="s">
        <v>299</v>
      </c>
      <c r="BM147" s="200" t="s">
        <v>357</v>
      </c>
    </row>
    <row r="148" spans="1:65" s="2" customFormat="1" ht="49.15" customHeight="1">
      <c r="A148" s="35"/>
      <c r="B148" s="36"/>
      <c r="C148" s="189" t="s">
        <v>341</v>
      </c>
      <c r="D148" s="189" t="s">
        <v>294</v>
      </c>
      <c r="E148" s="190" t="s">
        <v>3735</v>
      </c>
      <c r="F148" s="191" t="s">
        <v>5345</v>
      </c>
      <c r="G148" s="192" t="s">
        <v>5346</v>
      </c>
      <c r="H148" s="193">
        <v>40</v>
      </c>
      <c r="I148" s="194"/>
      <c r="J148" s="195">
        <f>ROUND(I148*H148,2)</f>
        <v>0</v>
      </c>
      <c r="K148" s="191" t="s">
        <v>1</v>
      </c>
      <c r="L148" s="40"/>
      <c r="M148" s="196" t="s">
        <v>1</v>
      </c>
      <c r="N148" s="197" t="s">
        <v>43</v>
      </c>
      <c r="O148" s="72"/>
      <c r="P148" s="198">
        <f>O148*H148</f>
        <v>0</v>
      </c>
      <c r="Q148" s="198">
        <v>0</v>
      </c>
      <c r="R148" s="198">
        <f>Q148*H148</f>
        <v>0</v>
      </c>
      <c r="S148" s="198">
        <v>0</v>
      </c>
      <c r="T148" s="199">
        <f>S148*H148</f>
        <v>0</v>
      </c>
      <c r="U148" s="35"/>
      <c r="V148" s="35"/>
      <c r="W148" s="35"/>
      <c r="X148" s="35"/>
      <c r="Y148" s="35"/>
      <c r="Z148" s="35"/>
      <c r="AA148" s="35"/>
      <c r="AB148" s="35"/>
      <c r="AC148" s="35"/>
      <c r="AD148" s="35"/>
      <c r="AE148" s="35"/>
      <c r="AR148" s="200" t="s">
        <v>299</v>
      </c>
      <c r="AT148" s="200" t="s">
        <v>294</v>
      </c>
      <c r="AU148" s="200" t="s">
        <v>85</v>
      </c>
      <c r="AY148" s="18" t="s">
        <v>292</v>
      </c>
      <c r="BE148" s="201">
        <f>IF(N148="základní",J148,0)</f>
        <v>0</v>
      </c>
      <c r="BF148" s="201">
        <f>IF(N148="snížená",J148,0)</f>
        <v>0</v>
      </c>
      <c r="BG148" s="201">
        <f>IF(N148="zákl. přenesená",J148,0)</f>
        <v>0</v>
      </c>
      <c r="BH148" s="201">
        <f>IF(N148="sníž. přenesená",J148,0)</f>
        <v>0</v>
      </c>
      <c r="BI148" s="201">
        <f>IF(N148="nulová",J148,0)</f>
        <v>0</v>
      </c>
      <c r="BJ148" s="18" t="s">
        <v>120</v>
      </c>
      <c r="BK148" s="201">
        <f>ROUND(I148*H148,2)</f>
        <v>0</v>
      </c>
      <c r="BL148" s="18" t="s">
        <v>299</v>
      </c>
      <c r="BM148" s="200" t="s">
        <v>368</v>
      </c>
    </row>
    <row r="149" spans="1:65" s="2" customFormat="1" ht="66.75" customHeight="1">
      <c r="A149" s="35"/>
      <c r="B149" s="36"/>
      <c r="C149" s="189" t="s">
        <v>346</v>
      </c>
      <c r="D149" s="189" t="s">
        <v>294</v>
      </c>
      <c r="E149" s="190" t="s">
        <v>5347</v>
      </c>
      <c r="F149" s="191" t="s">
        <v>5348</v>
      </c>
      <c r="G149" s="192" t="s">
        <v>3216</v>
      </c>
      <c r="H149" s="193">
        <v>4</v>
      </c>
      <c r="I149" s="194"/>
      <c r="J149" s="195">
        <f>ROUND(I149*H149,2)</f>
        <v>0</v>
      </c>
      <c r="K149" s="191" t="s">
        <v>1</v>
      </c>
      <c r="L149" s="40"/>
      <c r="M149" s="196" t="s">
        <v>1</v>
      </c>
      <c r="N149" s="197" t="s">
        <v>43</v>
      </c>
      <c r="O149" s="72"/>
      <c r="P149" s="198">
        <f>O149*H149</f>
        <v>0</v>
      </c>
      <c r="Q149" s="198">
        <v>0</v>
      </c>
      <c r="R149" s="198">
        <f>Q149*H149</f>
        <v>0</v>
      </c>
      <c r="S149" s="198">
        <v>0</v>
      </c>
      <c r="T149" s="199">
        <f>S149*H149</f>
        <v>0</v>
      </c>
      <c r="U149" s="35"/>
      <c r="V149" s="35"/>
      <c r="W149" s="35"/>
      <c r="X149" s="35"/>
      <c r="Y149" s="35"/>
      <c r="Z149" s="35"/>
      <c r="AA149" s="35"/>
      <c r="AB149" s="35"/>
      <c r="AC149" s="35"/>
      <c r="AD149" s="35"/>
      <c r="AE149" s="35"/>
      <c r="AR149" s="200" t="s">
        <v>299</v>
      </c>
      <c r="AT149" s="200" t="s">
        <v>294</v>
      </c>
      <c r="AU149" s="200" t="s">
        <v>85</v>
      </c>
      <c r="AY149" s="18" t="s">
        <v>292</v>
      </c>
      <c r="BE149" s="201">
        <f>IF(N149="základní",J149,0)</f>
        <v>0</v>
      </c>
      <c r="BF149" s="201">
        <f>IF(N149="snížená",J149,0)</f>
        <v>0</v>
      </c>
      <c r="BG149" s="201">
        <f>IF(N149="zákl. přenesená",J149,0)</f>
        <v>0</v>
      </c>
      <c r="BH149" s="201">
        <f>IF(N149="sníž. přenesená",J149,0)</f>
        <v>0</v>
      </c>
      <c r="BI149" s="201">
        <f>IF(N149="nulová",J149,0)</f>
        <v>0</v>
      </c>
      <c r="BJ149" s="18" t="s">
        <v>120</v>
      </c>
      <c r="BK149" s="201">
        <f>ROUND(I149*H149,2)</f>
        <v>0</v>
      </c>
      <c r="BL149" s="18" t="s">
        <v>299</v>
      </c>
      <c r="BM149" s="200" t="s">
        <v>399</v>
      </c>
    </row>
    <row r="150" spans="1:65" s="13" customFormat="1" ht="11.25">
      <c r="B150" s="202"/>
      <c r="C150" s="203"/>
      <c r="D150" s="204" t="s">
        <v>301</v>
      </c>
      <c r="E150" s="205" t="s">
        <v>1</v>
      </c>
      <c r="F150" s="206" t="s">
        <v>5328</v>
      </c>
      <c r="G150" s="203"/>
      <c r="H150" s="205" t="s">
        <v>1</v>
      </c>
      <c r="I150" s="207"/>
      <c r="J150" s="203"/>
      <c r="K150" s="203"/>
      <c r="L150" s="208"/>
      <c r="M150" s="209"/>
      <c r="N150" s="210"/>
      <c r="O150" s="210"/>
      <c r="P150" s="210"/>
      <c r="Q150" s="210"/>
      <c r="R150" s="210"/>
      <c r="S150" s="210"/>
      <c r="T150" s="211"/>
      <c r="AT150" s="212" t="s">
        <v>301</v>
      </c>
      <c r="AU150" s="212" t="s">
        <v>85</v>
      </c>
      <c r="AV150" s="13" t="s">
        <v>85</v>
      </c>
      <c r="AW150" s="13" t="s">
        <v>32</v>
      </c>
      <c r="AX150" s="13" t="s">
        <v>77</v>
      </c>
      <c r="AY150" s="212" t="s">
        <v>292</v>
      </c>
    </row>
    <row r="151" spans="1:65" s="13" customFormat="1" ht="11.25">
      <c r="B151" s="202"/>
      <c r="C151" s="203"/>
      <c r="D151" s="204" t="s">
        <v>301</v>
      </c>
      <c r="E151" s="205" t="s">
        <v>1</v>
      </c>
      <c r="F151" s="206" t="s">
        <v>5329</v>
      </c>
      <c r="G151" s="203"/>
      <c r="H151" s="205" t="s">
        <v>1</v>
      </c>
      <c r="I151" s="207"/>
      <c r="J151" s="203"/>
      <c r="K151" s="203"/>
      <c r="L151" s="208"/>
      <c r="M151" s="209"/>
      <c r="N151" s="210"/>
      <c r="O151" s="210"/>
      <c r="P151" s="210"/>
      <c r="Q151" s="210"/>
      <c r="R151" s="210"/>
      <c r="S151" s="210"/>
      <c r="T151" s="211"/>
      <c r="AT151" s="212" t="s">
        <v>301</v>
      </c>
      <c r="AU151" s="212" t="s">
        <v>85</v>
      </c>
      <c r="AV151" s="13" t="s">
        <v>85</v>
      </c>
      <c r="AW151" s="13" t="s">
        <v>32</v>
      </c>
      <c r="AX151" s="13" t="s">
        <v>77</v>
      </c>
      <c r="AY151" s="212" t="s">
        <v>292</v>
      </c>
    </row>
    <row r="152" spans="1:65" s="13" customFormat="1" ht="11.25">
      <c r="B152" s="202"/>
      <c r="C152" s="203"/>
      <c r="D152" s="204" t="s">
        <v>301</v>
      </c>
      <c r="E152" s="205" t="s">
        <v>1</v>
      </c>
      <c r="F152" s="206" t="s">
        <v>5349</v>
      </c>
      <c r="G152" s="203"/>
      <c r="H152" s="205" t="s">
        <v>1</v>
      </c>
      <c r="I152" s="207"/>
      <c r="J152" s="203"/>
      <c r="K152" s="203"/>
      <c r="L152" s="208"/>
      <c r="M152" s="209"/>
      <c r="N152" s="210"/>
      <c r="O152" s="210"/>
      <c r="P152" s="210"/>
      <c r="Q152" s="210"/>
      <c r="R152" s="210"/>
      <c r="S152" s="210"/>
      <c r="T152" s="211"/>
      <c r="AT152" s="212" t="s">
        <v>301</v>
      </c>
      <c r="AU152" s="212" t="s">
        <v>85</v>
      </c>
      <c r="AV152" s="13" t="s">
        <v>85</v>
      </c>
      <c r="AW152" s="13" t="s">
        <v>32</v>
      </c>
      <c r="AX152" s="13" t="s">
        <v>77</v>
      </c>
      <c r="AY152" s="212" t="s">
        <v>292</v>
      </c>
    </row>
    <row r="153" spans="1:65" s="13" customFormat="1" ht="11.25">
      <c r="B153" s="202"/>
      <c r="C153" s="203"/>
      <c r="D153" s="204" t="s">
        <v>301</v>
      </c>
      <c r="E153" s="205" t="s">
        <v>1</v>
      </c>
      <c r="F153" s="206" t="s">
        <v>5350</v>
      </c>
      <c r="G153" s="203"/>
      <c r="H153" s="205" t="s">
        <v>1</v>
      </c>
      <c r="I153" s="207"/>
      <c r="J153" s="203"/>
      <c r="K153" s="203"/>
      <c r="L153" s="208"/>
      <c r="M153" s="209"/>
      <c r="N153" s="210"/>
      <c r="O153" s="210"/>
      <c r="P153" s="210"/>
      <c r="Q153" s="210"/>
      <c r="R153" s="210"/>
      <c r="S153" s="210"/>
      <c r="T153" s="211"/>
      <c r="AT153" s="212" t="s">
        <v>301</v>
      </c>
      <c r="AU153" s="212" t="s">
        <v>85</v>
      </c>
      <c r="AV153" s="13" t="s">
        <v>85</v>
      </c>
      <c r="AW153" s="13" t="s">
        <v>32</v>
      </c>
      <c r="AX153" s="13" t="s">
        <v>77</v>
      </c>
      <c r="AY153" s="212" t="s">
        <v>292</v>
      </c>
    </row>
    <row r="154" spans="1:65" s="13" customFormat="1" ht="11.25">
      <c r="B154" s="202"/>
      <c r="C154" s="203"/>
      <c r="D154" s="204" t="s">
        <v>301</v>
      </c>
      <c r="E154" s="205" t="s">
        <v>1</v>
      </c>
      <c r="F154" s="206" t="s">
        <v>5332</v>
      </c>
      <c r="G154" s="203"/>
      <c r="H154" s="205" t="s">
        <v>1</v>
      </c>
      <c r="I154" s="207"/>
      <c r="J154" s="203"/>
      <c r="K154" s="203"/>
      <c r="L154" s="208"/>
      <c r="M154" s="209"/>
      <c r="N154" s="210"/>
      <c r="O154" s="210"/>
      <c r="P154" s="210"/>
      <c r="Q154" s="210"/>
      <c r="R154" s="210"/>
      <c r="S154" s="210"/>
      <c r="T154" s="211"/>
      <c r="AT154" s="212" t="s">
        <v>301</v>
      </c>
      <c r="AU154" s="212" t="s">
        <v>85</v>
      </c>
      <c r="AV154" s="13" t="s">
        <v>85</v>
      </c>
      <c r="AW154" s="13" t="s">
        <v>32</v>
      </c>
      <c r="AX154" s="13" t="s">
        <v>77</v>
      </c>
      <c r="AY154" s="212" t="s">
        <v>292</v>
      </c>
    </row>
    <row r="155" spans="1:65" s="13" customFormat="1" ht="11.25">
      <c r="B155" s="202"/>
      <c r="C155" s="203"/>
      <c r="D155" s="204" t="s">
        <v>301</v>
      </c>
      <c r="E155" s="205" t="s">
        <v>1</v>
      </c>
      <c r="F155" s="206" t="s">
        <v>5333</v>
      </c>
      <c r="G155" s="203"/>
      <c r="H155" s="205" t="s">
        <v>1</v>
      </c>
      <c r="I155" s="207"/>
      <c r="J155" s="203"/>
      <c r="K155" s="203"/>
      <c r="L155" s="208"/>
      <c r="M155" s="209"/>
      <c r="N155" s="210"/>
      <c r="O155" s="210"/>
      <c r="P155" s="210"/>
      <c r="Q155" s="210"/>
      <c r="R155" s="210"/>
      <c r="S155" s="210"/>
      <c r="T155" s="211"/>
      <c r="AT155" s="212" t="s">
        <v>301</v>
      </c>
      <c r="AU155" s="212" t="s">
        <v>85</v>
      </c>
      <c r="AV155" s="13" t="s">
        <v>85</v>
      </c>
      <c r="AW155" s="13" t="s">
        <v>32</v>
      </c>
      <c r="AX155" s="13" t="s">
        <v>77</v>
      </c>
      <c r="AY155" s="212" t="s">
        <v>292</v>
      </c>
    </row>
    <row r="156" spans="1:65" s="13" customFormat="1" ht="11.25">
      <c r="B156" s="202"/>
      <c r="C156" s="203"/>
      <c r="D156" s="204" t="s">
        <v>301</v>
      </c>
      <c r="E156" s="205" t="s">
        <v>1</v>
      </c>
      <c r="F156" s="206" t="s">
        <v>5334</v>
      </c>
      <c r="G156" s="203"/>
      <c r="H156" s="205" t="s">
        <v>1</v>
      </c>
      <c r="I156" s="207"/>
      <c r="J156" s="203"/>
      <c r="K156" s="203"/>
      <c r="L156" s="208"/>
      <c r="M156" s="209"/>
      <c r="N156" s="210"/>
      <c r="O156" s="210"/>
      <c r="P156" s="210"/>
      <c r="Q156" s="210"/>
      <c r="R156" s="210"/>
      <c r="S156" s="210"/>
      <c r="T156" s="211"/>
      <c r="AT156" s="212" t="s">
        <v>301</v>
      </c>
      <c r="AU156" s="212" t="s">
        <v>85</v>
      </c>
      <c r="AV156" s="13" t="s">
        <v>85</v>
      </c>
      <c r="AW156" s="13" t="s">
        <v>32</v>
      </c>
      <c r="AX156" s="13" t="s">
        <v>77</v>
      </c>
      <c r="AY156" s="212" t="s">
        <v>292</v>
      </c>
    </row>
    <row r="157" spans="1:65" s="13" customFormat="1" ht="11.25">
      <c r="B157" s="202"/>
      <c r="C157" s="203"/>
      <c r="D157" s="204" t="s">
        <v>301</v>
      </c>
      <c r="E157" s="205" t="s">
        <v>1</v>
      </c>
      <c r="F157" s="206" t="s">
        <v>5335</v>
      </c>
      <c r="G157" s="203"/>
      <c r="H157" s="205" t="s">
        <v>1</v>
      </c>
      <c r="I157" s="207"/>
      <c r="J157" s="203"/>
      <c r="K157" s="203"/>
      <c r="L157" s="208"/>
      <c r="M157" s="209"/>
      <c r="N157" s="210"/>
      <c r="O157" s="210"/>
      <c r="P157" s="210"/>
      <c r="Q157" s="210"/>
      <c r="R157" s="210"/>
      <c r="S157" s="210"/>
      <c r="T157" s="211"/>
      <c r="AT157" s="212" t="s">
        <v>301</v>
      </c>
      <c r="AU157" s="212" t="s">
        <v>85</v>
      </c>
      <c r="AV157" s="13" t="s">
        <v>85</v>
      </c>
      <c r="AW157" s="13" t="s">
        <v>32</v>
      </c>
      <c r="AX157" s="13" t="s">
        <v>77</v>
      </c>
      <c r="AY157" s="212" t="s">
        <v>292</v>
      </c>
    </row>
    <row r="158" spans="1:65" s="13" customFormat="1" ht="11.25">
      <c r="B158" s="202"/>
      <c r="C158" s="203"/>
      <c r="D158" s="204" t="s">
        <v>301</v>
      </c>
      <c r="E158" s="205" t="s">
        <v>1</v>
      </c>
      <c r="F158" s="206" t="s">
        <v>5336</v>
      </c>
      <c r="G158" s="203"/>
      <c r="H158" s="205" t="s">
        <v>1</v>
      </c>
      <c r="I158" s="207"/>
      <c r="J158" s="203"/>
      <c r="K158" s="203"/>
      <c r="L158" s="208"/>
      <c r="M158" s="209"/>
      <c r="N158" s="210"/>
      <c r="O158" s="210"/>
      <c r="P158" s="210"/>
      <c r="Q158" s="210"/>
      <c r="R158" s="210"/>
      <c r="S158" s="210"/>
      <c r="T158" s="211"/>
      <c r="AT158" s="212" t="s">
        <v>301</v>
      </c>
      <c r="AU158" s="212" t="s">
        <v>85</v>
      </c>
      <c r="AV158" s="13" t="s">
        <v>85</v>
      </c>
      <c r="AW158" s="13" t="s">
        <v>32</v>
      </c>
      <c r="AX158" s="13" t="s">
        <v>77</v>
      </c>
      <c r="AY158" s="212" t="s">
        <v>292</v>
      </c>
    </row>
    <row r="159" spans="1:65" s="13" customFormat="1" ht="22.5">
      <c r="B159" s="202"/>
      <c r="C159" s="203"/>
      <c r="D159" s="204" t="s">
        <v>301</v>
      </c>
      <c r="E159" s="205" t="s">
        <v>1</v>
      </c>
      <c r="F159" s="206" t="s">
        <v>5351</v>
      </c>
      <c r="G159" s="203"/>
      <c r="H159" s="205" t="s">
        <v>1</v>
      </c>
      <c r="I159" s="207"/>
      <c r="J159" s="203"/>
      <c r="K159" s="203"/>
      <c r="L159" s="208"/>
      <c r="M159" s="209"/>
      <c r="N159" s="210"/>
      <c r="O159" s="210"/>
      <c r="P159" s="210"/>
      <c r="Q159" s="210"/>
      <c r="R159" s="210"/>
      <c r="S159" s="210"/>
      <c r="T159" s="211"/>
      <c r="AT159" s="212" t="s">
        <v>301</v>
      </c>
      <c r="AU159" s="212" t="s">
        <v>85</v>
      </c>
      <c r="AV159" s="13" t="s">
        <v>85</v>
      </c>
      <c r="AW159" s="13" t="s">
        <v>32</v>
      </c>
      <c r="AX159" s="13" t="s">
        <v>77</v>
      </c>
      <c r="AY159" s="212" t="s">
        <v>292</v>
      </c>
    </row>
    <row r="160" spans="1:65" s="13" customFormat="1" ht="11.25">
      <c r="B160" s="202"/>
      <c r="C160" s="203"/>
      <c r="D160" s="204" t="s">
        <v>301</v>
      </c>
      <c r="E160" s="205" t="s">
        <v>1</v>
      </c>
      <c r="F160" s="206" t="s">
        <v>5352</v>
      </c>
      <c r="G160" s="203"/>
      <c r="H160" s="205" t="s">
        <v>1</v>
      </c>
      <c r="I160" s="207"/>
      <c r="J160" s="203"/>
      <c r="K160" s="203"/>
      <c r="L160" s="208"/>
      <c r="M160" s="209"/>
      <c r="N160" s="210"/>
      <c r="O160" s="210"/>
      <c r="P160" s="210"/>
      <c r="Q160" s="210"/>
      <c r="R160" s="210"/>
      <c r="S160" s="210"/>
      <c r="T160" s="211"/>
      <c r="AT160" s="212" t="s">
        <v>301</v>
      </c>
      <c r="AU160" s="212" t="s">
        <v>85</v>
      </c>
      <c r="AV160" s="13" t="s">
        <v>85</v>
      </c>
      <c r="AW160" s="13" t="s">
        <v>32</v>
      </c>
      <c r="AX160" s="13" t="s">
        <v>77</v>
      </c>
      <c r="AY160" s="212" t="s">
        <v>292</v>
      </c>
    </row>
    <row r="161" spans="1:65" s="13" customFormat="1" ht="11.25">
      <c r="B161" s="202"/>
      <c r="C161" s="203"/>
      <c r="D161" s="204" t="s">
        <v>301</v>
      </c>
      <c r="E161" s="205" t="s">
        <v>1</v>
      </c>
      <c r="F161" s="206" t="s">
        <v>5339</v>
      </c>
      <c r="G161" s="203"/>
      <c r="H161" s="205" t="s">
        <v>1</v>
      </c>
      <c r="I161" s="207"/>
      <c r="J161" s="203"/>
      <c r="K161" s="203"/>
      <c r="L161" s="208"/>
      <c r="M161" s="209"/>
      <c r="N161" s="210"/>
      <c r="O161" s="210"/>
      <c r="P161" s="210"/>
      <c r="Q161" s="210"/>
      <c r="R161" s="210"/>
      <c r="S161" s="210"/>
      <c r="T161" s="211"/>
      <c r="AT161" s="212" t="s">
        <v>301</v>
      </c>
      <c r="AU161" s="212" t="s">
        <v>85</v>
      </c>
      <c r="AV161" s="13" t="s">
        <v>85</v>
      </c>
      <c r="AW161" s="13" t="s">
        <v>32</v>
      </c>
      <c r="AX161" s="13" t="s">
        <v>77</v>
      </c>
      <c r="AY161" s="212" t="s">
        <v>292</v>
      </c>
    </row>
    <row r="162" spans="1:65" s="13" customFormat="1" ht="11.25">
      <c r="B162" s="202"/>
      <c r="C162" s="203"/>
      <c r="D162" s="204" t="s">
        <v>301</v>
      </c>
      <c r="E162" s="205" t="s">
        <v>1</v>
      </c>
      <c r="F162" s="206" t="s">
        <v>5340</v>
      </c>
      <c r="G162" s="203"/>
      <c r="H162" s="205" t="s">
        <v>1</v>
      </c>
      <c r="I162" s="207"/>
      <c r="J162" s="203"/>
      <c r="K162" s="203"/>
      <c r="L162" s="208"/>
      <c r="M162" s="209"/>
      <c r="N162" s="210"/>
      <c r="O162" s="210"/>
      <c r="P162" s="210"/>
      <c r="Q162" s="210"/>
      <c r="R162" s="210"/>
      <c r="S162" s="210"/>
      <c r="T162" s="211"/>
      <c r="AT162" s="212" t="s">
        <v>301</v>
      </c>
      <c r="AU162" s="212" t="s">
        <v>85</v>
      </c>
      <c r="AV162" s="13" t="s">
        <v>85</v>
      </c>
      <c r="AW162" s="13" t="s">
        <v>32</v>
      </c>
      <c r="AX162" s="13" t="s">
        <v>77</v>
      </c>
      <c r="AY162" s="212" t="s">
        <v>292</v>
      </c>
    </row>
    <row r="163" spans="1:65" s="13" customFormat="1" ht="22.5">
      <c r="B163" s="202"/>
      <c r="C163" s="203"/>
      <c r="D163" s="204" t="s">
        <v>301</v>
      </c>
      <c r="E163" s="205" t="s">
        <v>1</v>
      </c>
      <c r="F163" s="206" t="s">
        <v>5351</v>
      </c>
      <c r="G163" s="203"/>
      <c r="H163" s="205" t="s">
        <v>1</v>
      </c>
      <c r="I163" s="207"/>
      <c r="J163" s="203"/>
      <c r="K163" s="203"/>
      <c r="L163" s="208"/>
      <c r="M163" s="209"/>
      <c r="N163" s="210"/>
      <c r="O163" s="210"/>
      <c r="P163" s="210"/>
      <c r="Q163" s="210"/>
      <c r="R163" s="210"/>
      <c r="S163" s="210"/>
      <c r="T163" s="211"/>
      <c r="AT163" s="212" t="s">
        <v>301</v>
      </c>
      <c r="AU163" s="212" t="s">
        <v>85</v>
      </c>
      <c r="AV163" s="13" t="s">
        <v>85</v>
      </c>
      <c r="AW163" s="13" t="s">
        <v>32</v>
      </c>
      <c r="AX163" s="13" t="s">
        <v>77</v>
      </c>
      <c r="AY163" s="212" t="s">
        <v>292</v>
      </c>
    </row>
    <row r="164" spans="1:65" s="13" customFormat="1" ht="11.25">
      <c r="B164" s="202"/>
      <c r="C164" s="203"/>
      <c r="D164" s="204" t="s">
        <v>301</v>
      </c>
      <c r="E164" s="205" t="s">
        <v>1</v>
      </c>
      <c r="F164" s="206" t="s">
        <v>5333</v>
      </c>
      <c r="G164" s="203"/>
      <c r="H164" s="205" t="s">
        <v>1</v>
      </c>
      <c r="I164" s="207"/>
      <c r="J164" s="203"/>
      <c r="K164" s="203"/>
      <c r="L164" s="208"/>
      <c r="M164" s="209"/>
      <c r="N164" s="210"/>
      <c r="O164" s="210"/>
      <c r="P164" s="210"/>
      <c r="Q164" s="210"/>
      <c r="R164" s="210"/>
      <c r="S164" s="210"/>
      <c r="T164" s="211"/>
      <c r="AT164" s="212" t="s">
        <v>301</v>
      </c>
      <c r="AU164" s="212" t="s">
        <v>85</v>
      </c>
      <c r="AV164" s="13" t="s">
        <v>85</v>
      </c>
      <c r="AW164" s="13" t="s">
        <v>32</v>
      </c>
      <c r="AX164" s="13" t="s">
        <v>77</v>
      </c>
      <c r="AY164" s="212" t="s">
        <v>292</v>
      </c>
    </row>
    <row r="165" spans="1:65" s="14" customFormat="1" ht="11.25">
      <c r="B165" s="213"/>
      <c r="C165" s="214"/>
      <c r="D165" s="204" t="s">
        <v>301</v>
      </c>
      <c r="E165" s="215" t="s">
        <v>1</v>
      </c>
      <c r="F165" s="216" t="s">
        <v>299</v>
      </c>
      <c r="G165" s="214"/>
      <c r="H165" s="217">
        <v>4</v>
      </c>
      <c r="I165" s="218"/>
      <c r="J165" s="214"/>
      <c r="K165" s="214"/>
      <c r="L165" s="219"/>
      <c r="M165" s="220"/>
      <c r="N165" s="221"/>
      <c r="O165" s="221"/>
      <c r="P165" s="221"/>
      <c r="Q165" s="221"/>
      <c r="R165" s="221"/>
      <c r="S165" s="221"/>
      <c r="T165" s="222"/>
      <c r="AT165" s="223" t="s">
        <v>301</v>
      </c>
      <c r="AU165" s="223" t="s">
        <v>85</v>
      </c>
      <c r="AV165" s="14" t="s">
        <v>120</v>
      </c>
      <c r="AW165" s="14" t="s">
        <v>32</v>
      </c>
      <c r="AX165" s="14" t="s">
        <v>85</v>
      </c>
      <c r="AY165" s="223" t="s">
        <v>292</v>
      </c>
    </row>
    <row r="166" spans="1:65" s="2" customFormat="1" ht="37.9" customHeight="1">
      <c r="A166" s="35"/>
      <c r="B166" s="36"/>
      <c r="C166" s="189" t="s">
        <v>352</v>
      </c>
      <c r="D166" s="189" t="s">
        <v>294</v>
      </c>
      <c r="E166" s="190" t="s">
        <v>3741</v>
      </c>
      <c r="F166" s="191" t="s">
        <v>5353</v>
      </c>
      <c r="G166" s="192" t="s">
        <v>3216</v>
      </c>
      <c r="H166" s="193">
        <v>4</v>
      </c>
      <c r="I166" s="194"/>
      <c r="J166" s="195">
        <f t="shared" ref="J166:J181" si="0">ROUND(I166*H166,2)</f>
        <v>0</v>
      </c>
      <c r="K166" s="191" t="s">
        <v>1</v>
      </c>
      <c r="L166" s="40"/>
      <c r="M166" s="196" t="s">
        <v>1</v>
      </c>
      <c r="N166" s="197" t="s">
        <v>43</v>
      </c>
      <c r="O166" s="72"/>
      <c r="P166" s="198">
        <f t="shared" ref="P166:P181" si="1">O166*H166</f>
        <v>0</v>
      </c>
      <c r="Q166" s="198">
        <v>0</v>
      </c>
      <c r="R166" s="198">
        <f t="shared" ref="R166:R181" si="2">Q166*H166</f>
        <v>0</v>
      </c>
      <c r="S166" s="198">
        <v>0</v>
      </c>
      <c r="T166" s="199">
        <f t="shared" ref="T166:T181" si="3">S166*H166</f>
        <v>0</v>
      </c>
      <c r="U166" s="35"/>
      <c r="V166" s="35"/>
      <c r="W166" s="35"/>
      <c r="X166" s="35"/>
      <c r="Y166" s="35"/>
      <c r="Z166" s="35"/>
      <c r="AA166" s="35"/>
      <c r="AB166" s="35"/>
      <c r="AC166" s="35"/>
      <c r="AD166" s="35"/>
      <c r="AE166" s="35"/>
      <c r="AR166" s="200" t="s">
        <v>299</v>
      </c>
      <c r="AT166" s="200" t="s">
        <v>294</v>
      </c>
      <c r="AU166" s="200" t="s">
        <v>85</v>
      </c>
      <c r="AY166" s="18" t="s">
        <v>292</v>
      </c>
      <c r="BE166" s="201">
        <f t="shared" ref="BE166:BE181" si="4">IF(N166="základní",J166,0)</f>
        <v>0</v>
      </c>
      <c r="BF166" s="201">
        <f t="shared" ref="BF166:BF181" si="5">IF(N166="snížená",J166,0)</f>
        <v>0</v>
      </c>
      <c r="BG166" s="201">
        <f t="shared" ref="BG166:BG181" si="6">IF(N166="zákl. přenesená",J166,0)</f>
        <v>0</v>
      </c>
      <c r="BH166" s="201">
        <f t="shared" ref="BH166:BH181" si="7">IF(N166="sníž. přenesená",J166,0)</f>
        <v>0</v>
      </c>
      <c r="BI166" s="201">
        <f t="shared" ref="BI166:BI181" si="8">IF(N166="nulová",J166,0)</f>
        <v>0</v>
      </c>
      <c r="BJ166" s="18" t="s">
        <v>120</v>
      </c>
      <c r="BK166" s="201">
        <f t="shared" ref="BK166:BK181" si="9">ROUND(I166*H166,2)</f>
        <v>0</v>
      </c>
      <c r="BL166" s="18" t="s">
        <v>299</v>
      </c>
      <c r="BM166" s="200" t="s">
        <v>415</v>
      </c>
    </row>
    <row r="167" spans="1:65" s="2" customFormat="1" ht="21.75" customHeight="1">
      <c r="A167" s="35"/>
      <c r="B167" s="36"/>
      <c r="C167" s="189" t="s">
        <v>357</v>
      </c>
      <c r="D167" s="189" t="s">
        <v>294</v>
      </c>
      <c r="E167" s="190" t="s">
        <v>3729</v>
      </c>
      <c r="F167" s="191" t="s">
        <v>5343</v>
      </c>
      <c r="G167" s="192" t="s">
        <v>3216</v>
      </c>
      <c r="H167" s="193">
        <v>4</v>
      </c>
      <c r="I167" s="194"/>
      <c r="J167" s="195">
        <f t="shared" si="0"/>
        <v>0</v>
      </c>
      <c r="K167" s="191" t="s">
        <v>1</v>
      </c>
      <c r="L167" s="40"/>
      <c r="M167" s="196" t="s">
        <v>1</v>
      </c>
      <c r="N167" s="197" t="s">
        <v>43</v>
      </c>
      <c r="O167" s="72"/>
      <c r="P167" s="198">
        <f t="shared" si="1"/>
        <v>0</v>
      </c>
      <c r="Q167" s="198">
        <v>0</v>
      </c>
      <c r="R167" s="198">
        <f t="shared" si="2"/>
        <v>0</v>
      </c>
      <c r="S167" s="198">
        <v>0</v>
      </c>
      <c r="T167" s="199">
        <f t="shared" si="3"/>
        <v>0</v>
      </c>
      <c r="U167" s="35"/>
      <c r="V167" s="35"/>
      <c r="W167" s="35"/>
      <c r="X167" s="35"/>
      <c r="Y167" s="35"/>
      <c r="Z167" s="35"/>
      <c r="AA167" s="35"/>
      <c r="AB167" s="35"/>
      <c r="AC167" s="35"/>
      <c r="AD167" s="35"/>
      <c r="AE167" s="35"/>
      <c r="AR167" s="200" t="s">
        <v>299</v>
      </c>
      <c r="AT167" s="200" t="s">
        <v>294</v>
      </c>
      <c r="AU167" s="200" t="s">
        <v>85</v>
      </c>
      <c r="AY167" s="18" t="s">
        <v>292</v>
      </c>
      <c r="BE167" s="201">
        <f t="shared" si="4"/>
        <v>0</v>
      </c>
      <c r="BF167" s="201">
        <f t="shared" si="5"/>
        <v>0</v>
      </c>
      <c r="BG167" s="201">
        <f t="shared" si="6"/>
        <v>0</v>
      </c>
      <c r="BH167" s="201">
        <f t="shared" si="7"/>
        <v>0</v>
      </c>
      <c r="BI167" s="201">
        <f t="shared" si="8"/>
        <v>0</v>
      </c>
      <c r="BJ167" s="18" t="s">
        <v>120</v>
      </c>
      <c r="BK167" s="201">
        <f t="shared" si="9"/>
        <v>0</v>
      </c>
      <c r="BL167" s="18" t="s">
        <v>299</v>
      </c>
      <c r="BM167" s="200" t="s">
        <v>438</v>
      </c>
    </row>
    <row r="168" spans="1:65" s="2" customFormat="1" ht="16.5" customHeight="1">
      <c r="A168" s="35"/>
      <c r="B168" s="36"/>
      <c r="C168" s="189" t="s">
        <v>362</v>
      </c>
      <c r="D168" s="189" t="s">
        <v>294</v>
      </c>
      <c r="E168" s="190" t="s">
        <v>3732</v>
      </c>
      <c r="F168" s="191" t="s">
        <v>5344</v>
      </c>
      <c r="G168" s="192" t="s">
        <v>3216</v>
      </c>
      <c r="H168" s="193">
        <v>4</v>
      </c>
      <c r="I168" s="194"/>
      <c r="J168" s="195">
        <f t="shared" si="0"/>
        <v>0</v>
      </c>
      <c r="K168" s="191" t="s">
        <v>1</v>
      </c>
      <c r="L168" s="40"/>
      <c r="M168" s="196" t="s">
        <v>1</v>
      </c>
      <c r="N168" s="197" t="s">
        <v>43</v>
      </c>
      <c r="O168" s="72"/>
      <c r="P168" s="198">
        <f t="shared" si="1"/>
        <v>0</v>
      </c>
      <c r="Q168" s="198">
        <v>0</v>
      </c>
      <c r="R168" s="198">
        <f t="shared" si="2"/>
        <v>0</v>
      </c>
      <c r="S168" s="198">
        <v>0</v>
      </c>
      <c r="T168" s="199">
        <f t="shared" si="3"/>
        <v>0</v>
      </c>
      <c r="U168" s="35"/>
      <c r="V168" s="35"/>
      <c r="W168" s="35"/>
      <c r="X168" s="35"/>
      <c r="Y168" s="35"/>
      <c r="Z168" s="35"/>
      <c r="AA168" s="35"/>
      <c r="AB168" s="35"/>
      <c r="AC168" s="35"/>
      <c r="AD168" s="35"/>
      <c r="AE168" s="35"/>
      <c r="AR168" s="200" t="s">
        <v>299</v>
      </c>
      <c r="AT168" s="200" t="s">
        <v>294</v>
      </c>
      <c r="AU168" s="200" t="s">
        <v>85</v>
      </c>
      <c r="AY168" s="18" t="s">
        <v>292</v>
      </c>
      <c r="BE168" s="201">
        <f t="shared" si="4"/>
        <v>0</v>
      </c>
      <c r="BF168" s="201">
        <f t="shared" si="5"/>
        <v>0</v>
      </c>
      <c r="BG168" s="201">
        <f t="shared" si="6"/>
        <v>0</v>
      </c>
      <c r="BH168" s="201">
        <f t="shared" si="7"/>
        <v>0</v>
      </c>
      <c r="BI168" s="201">
        <f t="shared" si="8"/>
        <v>0</v>
      </c>
      <c r="BJ168" s="18" t="s">
        <v>120</v>
      </c>
      <c r="BK168" s="201">
        <f t="shared" si="9"/>
        <v>0</v>
      </c>
      <c r="BL168" s="18" t="s">
        <v>299</v>
      </c>
      <c r="BM168" s="200" t="s">
        <v>449</v>
      </c>
    </row>
    <row r="169" spans="1:65" s="2" customFormat="1" ht="49.15" customHeight="1">
      <c r="A169" s="35"/>
      <c r="B169" s="36"/>
      <c r="C169" s="189" t="s">
        <v>368</v>
      </c>
      <c r="D169" s="189" t="s">
        <v>294</v>
      </c>
      <c r="E169" s="190" t="s">
        <v>3735</v>
      </c>
      <c r="F169" s="191" t="s">
        <v>5345</v>
      </c>
      <c r="G169" s="192" t="s">
        <v>5346</v>
      </c>
      <c r="H169" s="193">
        <v>4</v>
      </c>
      <c r="I169" s="194"/>
      <c r="J169" s="195">
        <f t="shared" si="0"/>
        <v>0</v>
      </c>
      <c r="K169" s="191" t="s">
        <v>1</v>
      </c>
      <c r="L169" s="40"/>
      <c r="M169" s="196" t="s">
        <v>1</v>
      </c>
      <c r="N169" s="197" t="s">
        <v>43</v>
      </c>
      <c r="O169" s="72"/>
      <c r="P169" s="198">
        <f t="shared" si="1"/>
        <v>0</v>
      </c>
      <c r="Q169" s="198">
        <v>0</v>
      </c>
      <c r="R169" s="198">
        <f t="shared" si="2"/>
        <v>0</v>
      </c>
      <c r="S169" s="198">
        <v>0</v>
      </c>
      <c r="T169" s="199">
        <f t="shared" si="3"/>
        <v>0</v>
      </c>
      <c r="U169" s="35"/>
      <c r="V169" s="35"/>
      <c r="W169" s="35"/>
      <c r="X169" s="35"/>
      <c r="Y169" s="35"/>
      <c r="Z169" s="35"/>
      <c r="AA169" s="35"/>
      <c r="AB169" s="35"/>
      <c r="AC169" s="35"/>
      <c r="AD169" s="35"/>
      <c r="AE169" s="35"/>
      <c r="AR169" s="200" t="s">
        <v>299</v>
      </c>
      <c r="AT169" s="200" t="s">
        <v>294</v>
      </c>
      <c r="AU169" s="200" t="s">
        <v>85</v>
      </c>
      <c r="AY169" s="18" t="s">
        <v>292</v>
      </c>
      <c r="BE169" s="201">
        <f t="shared" si="4"/>
        <v>0</v>
      </c>
      <c r="BF169" s="201">
        <f t="shared" si="5"/>
        <v>0</v>
      </c>
      <c r="BG169" s="201">
        <f t="shared" si="6"/>
        <v>0</v>
      </c>
      <c r="BH169" s="201">
        <f t="shared" si="7"/>
        <v>0</v>
      </c>
      <c r="BI169" s="201">
        <f t="shared" si="8"/>
        <v>0</v>
      </c>
      <c r="BJ169" s="18" t="s">
        <v>120</v>
      </c>
      <c r="BK169" s="201">
        <f t="shared" si="9"/>
        <v>0</v>
      </c>
      <c r="BL169" s="18" t="s">
        <v>299</v>
      </c>
      <c r="BM169" s="200" t="s">
        <v>459</v>
      </c>
    </row>
    <row r="170" spans="1:65" s="2" customFormat="1" ht="24.2" customHeight="1">
      <c r="A170" s="35"/>
      <c r="B170" s="36"/>
      <c r="C170" s="189" t="s">
        <v>372</v>
      </c>
      <c r="D170" s="189" t="s">
        <v>294</v>
      </c>
      <c r="E170" s="190" t="s">
        <v>5354</v>
      </c>
      <c r="F170" s="191" t="s">
        <v>5355</v>
      </c>
      <c r="G170" s="192" t="s">
        <v>3216</v>
      </c>
      <c r="H170" s="193">
        <v>44</v>
      </c>
      <c r="I170" s="194"/>
      <c r="J170" s="195">
        <f t="shared" si="0"/>
        <v>0</v>
      </c>
      <c r="K170" s="191" t="s">
        <v>1</v>
      </c>
      <c r="L170" s="40"/>
      <c r="M170" s="196" t="s">
        <v>1</v>
      </c>
      <c r="N170" s="197" t="s">
        <v>43</v>
      </c>
      <c r="O170" s="72"/>
      <c r="P170" s="198">
        <f t="shared" si="1"/>
        <v>0</v>
      </c>
      <c r="Q170" s="198">
        <v>0</v>
      </c>
      <c r="R170" s="198">
        <f t="shared" si="2"/>
        <v>0</v>
      </c>
      <c r="S170" s="198">
        <v>0</v>
      </c>
      <c r="T170" s="199">
        <f t="shared" si="3"/>
        <v>0</v>
      </c>
      <c r="U170" s="35"/>
      <c r="V170" s="35"/>
      <c r="W170" s="35"/>
      <c r="X170" s="35"/>
      <c r="Y170" s="35"/>
      <c r="Z170" s="35"/>
      <c r="AA170" s="35"/>
      <c r="AB170" s="35"/>
      <c r="AC170" s="35"/>
      <c r="AD170" s="35"/>
      <c r="AE170" s="35"/>
      <c r="AR170" s="200" t="s">
        <v>299</v>
      </c>
      <c r="AT170" s="200" t="s">
        <v>294</v>
      </c>
      <c r="AU170" s="200" t="s">
        <v>85</v>
      </c>
      <c r="AY170" s="18" t="s">
        <v>292</v>
      </c>
      <c r="BE170" s="201">
        <f t="shared" si="4"/>
        <v>0</v>
      </c>
      <c r="BF170" s="201">
        <f t="shared" si="5"/>
        <v>0</v>
      </c>
      <c r="BG170" s="201">
        <f t="shared" si="6"/>
        <v>0</v>
      </c>
      <c r="BH170" s="201">
        <f t="shared" si="7"/>
        <v>0</v>
      </c>
      <c r="BI170" s="201">
        <f t="shared" si="8"/>
        <v>0</v>
      </c>
      <c r="BJ170" s="18" t="s">
        <v>120</v>
      </c>
      <c r="BK170" s="201">
        <f t="shared" si="9"/>
        <v>0</v>
      </c>
      <c r="BL170" s="18" t="s">
        <v>299</v>
      </c>
      <c r="BM170" s="200" t="s">
        <v>485</v>
      </c>
    </row>
    <row r="171" spans="1:65" s="2" customFormat="1" ht="24.2" customHeight="1">
      <c r="A171" s="35"/>
      <c r="B171" s="36"/>
      <c r="C171" s="189" t="s">
        <v>399</v>
      </c>
      <c r="D171" s="189" t="s">
        <v>294</v>
      </c>
      <c r="E171" s="190" t="s">
        <v>5356</v>
      </c>
      <c r="F171" s="191" t="s">
        <v>5357</v>
      </c>
      <c r="G171" s="192" t="s">
        <v>3216</v>
      </c>
      <c r="H171" s="193">
        <v>44</v>
      </c>
      <c r="I171" s="194"/>
      <c r="J171" s="195">
        <f t="shared" si="0"/>
        <v>0</v>
      </c>
      <c r="K171" s="191" t="s">
        <v>1</v>
      </c>
      <c r="L171" s="40"/>
      <c r="M171" s="196" t="s">
        <v>1</v>
      </c>
      <c r="N171" s="197" t="s">
        <v>43</v>
      </c>
      <c r="O171" s="72"/>
      <c r="P171" s="198">
        <f t="shared" si="1"/>
        <v>0</v>
      </c>
      <c r="Q171" s="198">
        <v>0</v>
      </c>
      <c r="R171" s="198">
        <f t="shared" si="2"/>
        <v>0</v>
      </c>
      <c r="S171" s="198">
        <v>0</v>
      </c>
      <c r="T171" s="199">
        <f t="shared" si="3"/>
        <v>0</v>
      </c>
      <c r="U171" s="35"/>
      <c r="V171" s="35"/>
      <c r="W171" s="35"/>
      <c r="X171" s="35"/>
      <c r="Y171" s="35"/>
      <c r="Z171" s="35"/>
      <c r="AA171" s="35"/>
      <c r="AB171" s="35"/>
      <c r="AC171" s="35"/>
      <c r="AD171" s="35"/>
      <c r="AE171" s="35"/>
      <c r="AR171" s="200" t="s">
        <v>299</v>
      </c>
      <c r="AT171" s="200" t="s">
        <v>294</v>
      </c>
      <c r="AU171" s="200" t="s">
        <v>85</v>
      </c>
      <c r="AY171" s="18" t="s">
        <v>292</v>
      </c>
      <c r="BE171" s="201">
        <f t="shared" si="4"/>
        <v>0</v>
      </c>
      <c r="BF171" s="201">
        <f t="shared" si="5"/>
        <v>0</v>
      </c>
      <c r="BG171" s="201">
        <f t="shared" si="6"/>
        <v>0</v>
      </c>
      <c r="BH171" s="201">
        <f t="shared" si="7"/>
        <v>0</v>
      </c>
      <c r="BI171" s="201">
        <f t="shared" si="8"/>
        <v>0</v>
      </c>
      <c r="BJ171" s="18" t="s">
        <v>120</v>
      </c>
      <c r="BK171" s="201">
        <f t="shared" si="9"/>
        <v>0</v>
      </c>
      <c r="BL171" s="18" t="s">
        <v>299</v>
      </c>
      <c r="BM171" s="200" t="s">
        <v>494</v>
      </c>
    </row>
    <row r="172" spans="1:65" s="2" customFormat="1" ht="44.25" customHeight="1">
      <c r="A172" s="35"/>
      <c r="B172" s="36"/>
      <c r="C172" s="189" t="s">
        <v>404</v>
      </c>
      <c r="D172" s="189" t="s">
        <v>294</v>
      </c>
      <c r="E172" s="190" t="s">
        <v>5358</v>
      </c>
      <c r="F172" s="191" t="s">
        <v>5359</v>
      </c>
      <c r="G172" s="192" t="s">
        <v>3216</v>
      </c>
      <c r="H172" s="193">
        <v>88</v>
      </c>
      <c r="I172" s="194"/>
      <c r="J172" s="195">
        <f t="shared" si="0"/>
        <v>0</v>
      </c>
      <c r="K172" s="191" t="s">
        <v>1</v>
      </c>
      <c r="L172" s="40"/>
      <c r="M172" s="196" t="s">
        <v>1</v>
      </c>
      <c r="N172" s="197" t="s">
        <v>43</v>
      </c>
      <c r="O172" s="72"/>
      <c r="P172" s="198">
        <f t="shared" si="1"/>
        <v>0</v>
      </c>
      <c r="Q172" s="198">
        <v>0</v>
      </c>
      <c r="R172" s="198">
        <f t="shared" si="2"/>
        <v>0</v>
      </c>
      <c r="S172" s="198">
        <v>0</v>
      </c>
      <c r="T172" s="199">
        <f t="shared" si="3"/>
        <v>0</v>
      </c>
      <c r="U172" s="35"/>
      <c r="V172" s="35"/>
      <c r="W172" s="35"/>
      <c r="X172" s="35"/>
      <c r="Y172" s="35"/>
      <c r="Z172" s="35"/>
      <c r="AA172" s="35"/>
      <c r="AB172" s="35"/>
      <c r="AC172" s="35"/>
      <c r="AD172" s="35"/>
      <c r="AE172" s="35"/>
      <c r="AR172" s="200" t="s">
        <v>299</v>
      </c>
      <c r="AT172" s="200" t="s">
        <v>294</v>
      </c>
      <c r="AU172" s="200" t="s">
        <v>85</v>
      </c>
      <c r="AY172" s="18" t="s">
        <v>292</v>
      </c>
      <c r="BE172" s="201">
        <f t="shared" si="4"/>
        <v>0</v>
      </c>
      <c r="BF172" s="201">
        <f t="shared" si="5"/>
        <v>0</v>
      </c>
      <c r="BG172" s="201">
        <f t="shared" si="6"/>
        <v>0</v>
      </c>
      <c r="BH172" s="201">
        <f t="shared" si="7"/>
        <v>0</v>
      </c>
      <c r="BI172" s="201">
        <f t="shared" si="8"/>
        <v>0</v>
      </c>
      <c r="BJ172" s="18" t="s">
        <v>120</v>
      </c>
      <c r="BK172" s="201">
        <f t="shared" si="9"/>
        <v>0</v>
      </c>
      <c r="BL172" s="18" t="s">
        <v>299</v>
      </c>
      <c r="BM172" s="200" t="s">
        <v>503</v>
      </c>
    </row>
    <row r="173" spans="1:65" s="2" customFormat="1" ht="44.25" customHeight="1">
      <c r="A173" s="35"/>
      <c r="B173" s="36"/>
      <c r="C173" s="189" t="s">
        <v>415</v>
      </c>
      <c r="D173" s="189" t="s">
        <v>294</v>
      </c>
      <c r="E173" s="190" t="s">
        <v>5360</v>
      </c>
      <c r="F173" s="191" t="s">
        <v>5361</v>
      </c>
      <c r="G173" s="192" t="s">
        <v>3216</v>
      </c>
      <c r="H173" s="193">
        <v>44</v>
      </c>
      <c r="I173" s="194"/>
      <c r="J173" s="195">
        <f t="shared" si="0"/>
        <v>0</v>
      </c>
      <c r="K173" s="191" t="s">
        <v>1</v>
      </c>
      <c r="L173" s="40"/>
      <c r="M173" s="196" t="s">
        <v>1</v>
      </c>
      <c r="N173" s="197" t="s">
        <v>43</v>
      </c>
      <c r="O173" s="72"/>
      <c r="P173" s="198">
        <f t="shared" si="1"/>
        <v>0</v>
      </c>
      <c r="Q173" s="198">
        <v>0</v>
      </c>
      <c r="R173" s="198">
        <f t="shared" si="2"/>
        <v>0</v>
      </c>
      <c r="S173" s="198">
        <v>0</v>
      </c>
      <c r="T173" s="199">
        <f t="shared" si="3"/>
        <v>0</v>
      </c>
      <c r="U173" s="35"/>
      <c r="V173" s="35"/>
      <c r="W173" s="35"/>
      <c r="X173" s="35"/>
      <c r="Y173" s="35"/>
      <c r="Z173" s="35"/>
      <c r="AA173" s="35"/>
      <c r="AB173" s="35"/>
      <c r="AC173" s="35"/>
      <c r="AD173" s="35"/>
      <c r="AE173" s="35"/>
      <c r="AR173" s="200" t="s">
        <v>299</v>
      </c>
      <c r="AT173" s="200" t="s">
        <v>294</v>
      </c>
      <c r="AU173" s="200" t="s">
        <v>85</v>
      </c>
      <c r="AY173" s="18" t="s">
        <v>292</v>
      </c>
      <c r="BE173" s="201">
        <f t="shared" si="4"/>
        <v>0</v>
      </c>
      <c r="BF173" s="201">
        <f t="shared" si="5"/>
        <v>0</v>
      </c>
      <c r="BG173" s="201">
        <f t="shared" si="6"/>
        <v>0</v>
      </c>
      <c r="BH173" s="201">
        <f t="shared" si="7"/>
        <v>0</v>
      </c>
      <c r="BI173" s="201">
        <f t="shared" si="8"/>
        <v>0</v>
      </c>
      <c r="BJ173" s="18" t="s">
        <v>120</v>
      </c>
      <c r="BK173" s="201">
        <f t="shared" si="9"/>
        <v>0</v>
      </c>
      <c r="BL173" s="18" t="s">
        <v>299</v>
      </c>
      <c r="BM173" s="200" t="s">
        <v>523</v>
      </c>
    </row>
    <row r="174" spans="1:65" s="2" customFormat="1" ht="33" customHeight="1">
      <c r="A174" s="35"/>
      <c r="B174" s="36"/>
      <c r="C174" s="189" t="s">
        <v>8</v>
      </c>
      <c r="D174" s="189" t="s">
        <v>294</v>
      </c>
      <c r="E174" s="190" t="s">
        <v>5362</v>
      </c>
      <c r="F174" s="191" t="s">
        <v>5363</v>
      </c>
      <c r="G174" s="192" t="s">
        <v>5364</v>
      </c>
      <c r="H174" s="193">
        <v>75</v>
      </c>
      <c r="I174" s="194"/>
      <c r="J174" s="195">
        <f t="shared" si="0"/>
        <v>0</v>
      </c>
      <c r="K174" s="191" t="s">
        <v>1</v>
      </c>
      <c r="L174" s="40"/>
      <c r="M174" s="196" t="s">
        <v>1</v>
      </c>
      <c r="N174" s="197" t="s">
        <v>43</v>
      </c>
      <c r="O174" s="72"/>
      <c r="P174" s="198">
        <f t="shared" si="1"/>
        <v>0</v>
      </c>
      <c r="Q174" s="198">
        <v>0</v>
      </c>
      <c r="R174" s="198">
        <f t="shared" si="2"/>
        <v>0</v>
      </c>
      <c r="S174" s="198">
        <v>0</v>
      </c>
      <c r="T174" s="199">
        <f t="shared" si="3"/>
        <v>0</v>
      </c>
      <c r="U174" s="35"/>
      <c r="V174" s="35"/>
      <c r="W174" s="35"/>
      <c r="X174" s="35"/>
      <c r="Y174" s="35"/>
      <c r="Z174" s="35"/>
      <c r="AA174" s="35"/>
      <c r="AB174" s="35"/>
      <c r="AC174" s="35"/>
      <c r="AD174" s="35"/>
      <c r="AE174" s="35"/>
      <c r="AR174" s="200" t="s">
        <v>299</v>
      </c>
      <c r="AT174" s="200" t="s">
        <v>294</v>
      </c>
      <c r="AU174" s="200" t="s">
        <v>85</v>
      </c>
      <c r="AY174" s="18" t="s">
        <v>292</v>
      </c>
      <c r="BE174" s="201">
        <f t="shared" si="4"/>
        <v>0</v>
      </c>
      <c r="BF174" s="201">
        <f t="shared" si="5"/>
        <v>0</v>
      </c>
      <c r="BG174" s="201">
        <f t="shared" si="6"/>
        <v>0</v>
      </c>
      <c r="BH174" s="201">
        <f t="shared" si="7"/>
        <v>0</v>
      </c>
      <c r="BI174" s="201">
        <f t="shared" si="8"/>
        <v>0</v>
      </c>
      <c r="BJ174" s="18" t="s">
        <v>120</v>
      </c>
      <c r="BK174" s="201">
        <f t="shared" si="9"/>
        <v>0</v>
      </c>
      <c r="BL174" s="18" t="s">
        <v>299</v>
      </c>
      <c r="BM174" s="200" t="s">
        <v>554</v>
      </c>
    </row>
    <row r="175" spans="1:65" s="2" customFormat="1" ht="33" customHeight="1">
      <c r="A175" s="35"/>
      <c r="B175" s="36"/>
      <c r="C175" s="189" t="s">
        <v>438</v>
      </c>
      <c r="D175" s="189" t="s">
        <v>294</v>
      </c>
      <c r="E175" s="190" t="s">
        <v>5365</v>
      </c>
      <c r="F175" s="191" t="s">
        <v>5366</v>
      </c>
      <c r="G175" s="192" t="s">
        <v>5364</v>
      </c>
      <c r="H175" s="193">
        <v>30</v>
      </c>
      <c r="I175" s="194"/>
      <c r="J175" s="195">
        <f t="shared" si="0"/>
        <v>0</v>
      </c>
      <c r="K175" s="191" t="s">
        <v>1</v>
      </c>
      <c r="L175" s="40"/>
      <c r="M175" s="196" t="s">
        <v>1</v>
      </c>
      <c r="N175" s="197" t="s">
        <v>43</v>
      </c>
      <c r="O175" s="72"/>
      <c r="P175" s="198">
        <f t="shared" si="1"/>
        <v>0</v>
      </c>
      <c r="Q175" s="198">
        <v>0</v>
      </c>
      <c r="R175" s="198">
        <f t="shared" si="2"/>
        <v>0</v>
      </c>
      <c r="S175" s="198">
        <v>0</v>
      </c>
      <c r="T175" s="199">
        <f t="shared" si="3"/>
        <v>0</v>
      </c>
      <c r="U175" s="35"/>
      <c r="V175" s="35"/>
      <c r="W175" s="35"/>
      <c r="X175" s="35"/>
      <c r="Y175" s="35"/>
      <c r="Z175" s="35"/>
      <c r="AA175" s="35"/>
      <c r="AB175" s="35"/>
      <c r="AC175" s="35"/>
      <c r="AD175" s="35"/>
      <c r="AE175" s="35"/>
      <c r="AR175" s="200" t="s">
        <v>299</v>
      </c>
      <c r="AT175" s="200" t="s">
        <v>294</v>
      </c>
      <c r="AU175" s="200" t="s">
        <v>85</v>
      </c>
      <c r="AY175" s="18" t="s">
        <v>292</v>
      </c>
      <c r="BE175" s="201">
        <f t="shared" si="4"/>
        <v>0</v>
      </c>
      <c r="BF175" s="201">
        <f t="shared" si="5"/>
        <v>0</v>
      </c>
      <c r="BG175" s="201">
        <f t="shared" si="6"/>
        <v>0</v>
      </c>
      <c r="BH175" s="201">
        <f t="shared" si="7"/>
        <v>0</v>
      </c>
      <c r="BI175" s="201">
        <f t="shared" si="8"/>
        <v>0</v>
      </c>
      <c r="BJ175" s="18" t="s">
        <v>120</v>
      </c>
      <c r="BK175" s="201">
        <f t="shared" si="9"/>
        <v>0</v>
      </c>
      <c r="BL175" s="18" t="s">
        <v>299</v>
      </c>
      <c r="BM175" s="200" t="s">
        <v>573</v>
      </c>
    </row>
    <row r="176" spans="1:65" s="2" customFormat="1" ht="33" customHeight="1">
      <c r="A176" s="35"/>
      <c r="B176" s="36"/>
      <c r="C176" s="189" t="s">
        <v>445</v>
      </c>
      <c r="D176" s="189" t="s">
        <v>294</v>
      </c>
      <c r="E176" s="190" t="s">
        <v>5367</v>
      </c>
      <c r="F176" s="191" t="s">
        <v>5368</v>
      </c>
      <c r="G176" s="192" t="s">
        <v>5364</v>
      </c>
      <c r="H176" s="193">
        <v>210</v>
      </c>
      <c r="I176" s="194"/>
      <c r="J176" s="195">
        <f t="shared" si="0"/>
        <v>0</v>
      </c>
      <c r="K176" s="191" t="s">
        <v>1</v>
      </c>
      <c r="L176" s="40"/>
      <c r="M176" s="196" t="s">
        <v>1</v>
      </c>
      <c r="N176" s="197" t="s">
        <v>43</v>
      </c>
      <c r="O176" s="72"/>
      <c r="P176" s="198">
        <f t="shared" si="1"/>
        <v>0</v>
      </c>
      <c r="Q176" s="198">
        <v>0</v>
      </c>
      <c r="R176" s="198">
        <f t="shared" si="2"/>
        <v>0</v>
      </c>
      <c r="S176" s="198">
        <v>0</v>
      </c>
      <c r="T176" s="199">
        <f t="shared" si="3"/>
        <v>0</v>
      </c>
      <c r="U176" s="35"/>
      <c r="V176" s="35"/>
      <c r="W176" s="35"/>
      <c r="X176" s="35"/>
      <c r="Y176" s="35"/>
      <c r="Z176" s="35"/>
      <c r="AA176" s="35"/>
      <c r="AB176" s="35"/>
      <c r="AC176" s="35"/>
      <c r="AD176" s="35"/>
      <c r="AE176" s="35"/>
      <c r="AR176" s="200" t="s">
        <v>299</v>
      </c>
      <c r="AT176" s="200" t="s">
        <v>294</v>
      </c>
      <c r="AU176" s="200" t="s">
        <v>85</v>
      </c>
      <c r="AY176" s="18" t="s">
        <v>292</v>
      </c>
      <c r="BE176" s="201">
        <f t="shared" si="4"/>
        <v>0</v>
      </c>
      <c r="BF176" s="201">
        <f t="shared" si="5"/>
        <v>0</v>
      </c>
      <c r="BG176" s="201">
        <f t="shared" si="6"/>
        <v>0</v>
      </c>
      <c r="BH176" s="201">
        <f t="shared" si="7"/>
        <v>0</v>
      </c>
      <c r="BI176" s="201">
        <f t="shared" si="8"/>
        <v>0</v>
      </c>
      <c r="BJ176" s="18" t="s">
        <v>120</v>
      </c>
      <c r="BK176" s="201">
        <f t="shared" si="9"/>
        <v>0</v>
      </c>
      <c r="BL176" s="18" t="s">
        <v>299</v>
      </c>
      <c r="BM176" s="200" t="s">
        <v>583</v>
      </c>
    </row>
    <row r="177" spans="1:65" s="2" customFormat="1" ht="33" customHeight="1">
      <c r="A177" s="35"/>
      <c r="B177" s="36"/>
      <c r="C177" s="189" t="s">
        <v>449</v>
      </c>
      <c r="D177" s="189" t="s">
        <v>294</v>
      </c>
      <c r="E177" s="190" t="s">
        <v>5369</v>
      </c>
      <c r="F177" s="191" t="s">
        <v>5370</v>
      </c>
      <c r="G177" s="192" t="s">
        <v>5364</v>
      </c>
      <c r="H177" s="193">
        <v>390</v>
      </c>
      <c r="I177" s="194"/>
      <c r="J177" s="195">
        <f t="shared" si="0"/>
        <v>0</v>
      </c>
      <c r="K177" s="191" t="s">
        <v>1</v>
      </c>
      <c r="L177" s="40"/>
      <c r="M177" s="196" t="s">
        <v>1</v>
      </c>
      <c r="N177" s="197" t="s">
        <v>43</v>
      </c>
      <c r="O177" s="72"/>
      <c r="P177" s="198">
        <f t="shared" si="1"/>
        <v>0</v>
      </c>
      <c r="Q177" s="198">
        <v>0</v>
      </c>
      <c r="R177" s="198">
        <f t="shared" si="2"/>
        <v>0</v>
      </c>
      <c r="S177" s="198">
        <v>0</v>
      </c>
      <c r="T177" s="199">
        <f t="shared" si="3"/>
        <v>0</v>
      </c>
      <c r="U177" s="35"/>
      <c r="V177" s="35"/>
      <c r="W177" s="35"/>
      <c r="X177" s="35"/>
      <c r="Y177" s="35"/>
      <c r="Z177" s="35"/>
      <c r="AA177" s="35"/>
      <c r="AB177" s="35"/>
      <c r="AC177" s="35"/>
      <c r="AD177" s="35"/>
      <c r="AE177" s="35"/>
      <c r="AR177" s="200" t="s">
        <v>299</v>
      </c>
      <c r="AT177" s="200" t="s">
        <v>294</v>
      </c>
      <c r="AU177" s="200" t="s">
        <v>85</v>
      </c>
      <c r="AY177" s="18" t="s">
        <v>292</v>
      </c>
      <c r="BE177" s="201">
        <f t="shared" si="4"/>
        <v>0</v>
      </c>
      <c r="BF177" s="201">
        <f t="shared" si="5"/>
        <v>0</v>
      </c>
      <c r="BG177" s="201">
        <f t="shared" si="6"/>
        <v>0</v>
      </c>
      <c r="BH177" s="201">
        <f t="shared" si="7"/>
        <v>0</v>
      </c>
      <c r="BI177" s="201">
        <f t="shared" si="8"/>
        <v>0</v>
      </c>
      <c r="BJ177" s="18" t="s">
        <v>120</v>
      </c>
      <c r="BK177" s="201">
        <f t="shared" si="9"/>
        <v>0</v>
      </c>
      <c r="BL177" s="18" t="s">
        <v>299</v>
      </c>
      <c r="BM177" s="200" t="s">
        <v>591</v>
      </c>
    </row>
    <row r="178" spans="1:65" s="2" customFormat="1" ht="33" customHeight="1">
      <c r="A178" s="35"/>
      <c r="B178" s="36"/>
      <c r="C178" s="189" t="s">
        <v>454</v>
      </c>
      <c r="D178" s="189" t="s">
        <v>294</v>
      </c>
      <c r="E178" s="190" t="s">
        <v>5371</v>
      </c>
      <c r="F178" s="191" t="s">
        <v>5372</v>
      </c>
      <c r="G178" s="192" t="s">
        <v>5364</v>
      </c>
      <c r="H178" s="193">
        <v>27</v>
      </c>
      <c r="I178" s="194"/>
      <c r="J178" s="195">
        <f t="shared" si="0"/>
        <v>0</v>
      </c>
      <c r="K178" s="191" t="s">
        <v>1</v>
      </c>
      <c r="L178" s="40"/>
      <c r="M178" s="196" t="s">
        <v>1</v>
      </c>
      <c r="N178" s="197" t="s">
        <v>43</v>
      </c>
      <c r="O178" s="72"/>
      <c r="P178" s="198">
        <f t="shared" si="1"/>
        <v>0</v>
      </c>
      <c r="Q178" s="198">
        <v>0</v>
      </c>
      <c r="R178" s="198">
        <f t="shared" si="2"/>
        <v>0</v>
      </c>
      <c r="S178" s="198">
        <v>0</v>
      </c>
      <c r="T178" s="199">
        <f t="shared" si="3"/>
        <v>0</v>
      </c>
      <c r="U178" s="35"/>
      <c r="V178" s="35"/>
      <c r="W178" s="35"/>
      <c r="X178" s="35"/>
      <c r="Y178" s="35"/>
      <c r="Z178" s="35"/>
      <c r="AA178" s="35"/>
      <c r="AB178" s="35"/>
      <c r="AC178" s="35"/>
      <c r="AD178" s="35"/>
      <c r="AE178" s="35"/>
      <c r="AR178" s="200" t="s">
        <v>299</v>
      </c>
      <c r="AT178" s="200" t="s">
        <v>294</v>
      </c>
      <c r="AU178" s="200" t="s">
        <v>85</v>
      </c>
      <c r="AY178" s="18" t="s">
        <v>292</v>
      </c>
      <c r="BE178" s="201">
        <f t="shared" si="4"/>
        <v>0</v>
      </c>
      <c r="BF178" s="201">
        <f t="shared" si="5"/>
        <v>0</v>
      </c>
      <c r="BG178" s="201">
        <f t="shared" si="6"/>
        <v>0</v>
      </c>
      <c r="BH178" s="201">
        <f t="shared" si="7"/>
        <v>0</v>
      </c>
      <c r="BI178" s="201">
        <f t="shared" si="8"/>
        <v>0</v>
      </c>
      <c r="BJ178" s="18" t="s">
        <v>120</v>
      </c>
      <c r="BK178" s="201">
        <f t="shared" si="9"/>
        <v>0</v>
      </c>
      <c r="BL178" s="18" t="s">
        <v>299</v>
      </c>
      <c r="BM178" s="200" t="s">
        <v>599</v>
      </c>
    </row>
    <row r="179" spans="1:65" s="2" customFormat="1" ht="37.9" customHeight="1">
      <c r="A179" s="35"/>
      <c r="B179" s="36"/>
      <c r="C179" s="189" t="s">
        <v>459</v>
      </c>
      <c r="D179" s="189" t="s">
        <v>294</v>
      </c>
      <c r="E179" s="190" t="s">
        <v>5373</v>
      </c>
      <c r="F179" s="191" t="s">
        <v>5374</v>
      </c>
      <c r="G179" s="192" t="s">
        <v>3216</v>
      </c>
      <c r="H179" s="193">
        <v>2</v>
      </c>
      <c r="I179" s="194"/>
      <c r="J179" s="195">
        <f t="shared" si="0"/>
        <v>0</v>
      </c>
      <c r="K179" s="191" t="s">
        <v>1</v>
      </c>
      <c r="L179" s="40"/>
      <c r="M179" s="196" t="s">
        <v>1</v>
      </c>
      <c r="N179" s="197" t="s">
        <v>43</v>
      </c>
      <c r="O179" s="72"/>
      <c r="P179" s="198">
        <f t="shared" si="1"/>
        <v>0</v>
      </c>
      <c r="Q179" s="198">
        <v>0</v>
      </c>
      <c r="R179" s="198">
        <f t="shared" si="2"/>
        <v>0</v>
      </c>
      <c r="S179" s="198">
        <v>0</v>
      </c>
      <c r="T179" s="199">
        <f t="shared" si="3"/>
        <v>0</v>
      </c>
      <c r="U179" s="35"/>
      <c r="V179" s="35"/>
      <c r="W179" s="35"/>
      <c r="X179" s="35"/>
      <c r="Y179" s="35"/>
      <c r="Z179" s="35"/>
      <c r="AA179" s="35"/>
      <c r="AB179" s="35"/>
      <c r="AC179" s="35"/>
      <c r="AD179" s="35"/>
      <c r="AE179" s="35"/>
      <c r="AR179" s="200" t="s">
        <v>299</v>
      </c>
      <c r="AT179" s="200" t="s">
        <v>294</v>
      </c>
      <c r="AU179" s="200" t="s">
        <v>85</v>
      </c>
      <c r="AY179" s="18" t="s">
        <v>292</v>
      </c>
      <c r="BE179" s="201">
        <f t="shared" si="4"/>
        <v>0</v>
      </c>
      <c r="BF179" s="201">
        <f t="shared" si="5"/>
        <v>0</v>
      </c>
      <c r="BG179" s="201">
        <f t="shared" si="6"/>
        <v>0</v>
      </c>
      <c r="BH179" s="201">
        <f t="shared" si="7"/>
        <v>0</v>
      </c>
      <c r="BI179" s="201">
        <f t="shared" si="8"/>
        <v>0</v>
      </c>
      <c r="BJ179" s="18" t="s">
        <v>120</v>
      </c>
      <c r="BK179" s="201">
        <f t="shared" si="9"/>
        <v>0</v>
      </c>
      <c r="BL179" s="18" t="s">
        <v>299</v>
      </c>
      <c r="BM179" s="200" t="s">
        <v>607</v>
      </c>
    </row>
    <row r="180" spans="1:65" s="2" customFormat="1" ht="24.2" customHeight="1">
      <c r="A180" s="35"/>
      <c r="B180" s="36"/>
      <c r="C180" s="189" t="s">
        <v>7</v>
      </c>
      <c r="D180" s="189" t="s">
        <v>294</v>
      </c>
      <c r="E180" s="190" t="s">
        <v>5375</v>
      </c>
      <c r="F180" s="191" t="s">
        <v>5376</v>
      </c>
      <c r="G180" s="192" t="s">
        <v>297</v>
      </c>
      <c r="H180" s="193">
        <v>60</v>
      </c>
      <c r="I180" s="194"/>
      <c r="J180" s="195">
        <f t="shared" si="0"/>
        <v>0</v>
      </c>
      <c r="K180" s="191" t="s">
        <v>1</v>
      </c>
      <c r="L180" s="40"/>
      <c r="M180" s="196" t="s">
        <v>1</v>
      </c>
      <c r="N180" s="197" t="s">
        <v>43</v>
      </c>
      <c r="O180" s="72"/>
      <c r="P180" s="198">
        <f t="shared" si="1"/>
        <v>0</v>
      </c>
      <c r="Q180" s="198">
        <v>0</v>
      </c>
      <c r="R180" s="198">
        <f t="shared" si="2"/>
        <v>0</v>
      </c>
      <c r="S180" s="198">
        <v>0</v>
      </c>
      <c r="T180" s="199">
        <f t="shared" si="3"/>
        <v>0</v>
      </c>
      <c r="U180" s="35"/>
      <c r="V180" s="35"/>
      <c r="W180" s="35"/>
      <c r="X180" s="35"/>
      <c r="Y180" s="35"/>
      <c r="Z180" s="35"/>
      <c r="AA180" s="35"/>
      <c r="AB180" s="35"/>
      <c r="AC180" s="35"/>
      <c r="AD180" s="35"/>
      <c r="AE180" s="35"/>
      <c r="AR180" s="200" t="s">
        <v>299</v>
      </c>
      <c r="AT180" s="200" t="s">
        <v>294</v>
      </c>
      <c r="AU180" s="200" t="s">
        <v>85</v>
      </c>
      <c r="AY180" s="18" t="s">
        <v>292</v>
      </c>
      <c r="BE180" s="201">
        <f t="shared" si="4"/>
        <v>0</v>
      </c>
      <c r="BF180" s="201">
        <f t="shared" si="5"/>
        <v>0</v>
      </c>
      <c r="BG180" s="201">
        <f t="shared" si="6"/>
        <v>0</v>
      </c>
      <c r="BH180" s="201">
        <f t="shared" si="7"/>
        <v>0</v>
      </c>
      <c r="BI180" s="201">
        <f t="shared" si="8"/>
        <v>0</v>
      </c>
      <c r="BJ180" s="18" t="s">
        <v>120</v>
      </c>
      <c r="BK180" s="201">
        <f t="shared" si="9"/>
        <v>0</v>
      </c>
      <c r="BL180" s="18" t="s">
        <v>299</v>
      </c>
      <c r="BM180" s="200" t="s">
        <v>615</v>
      </c>
    </row>
    <row r="181" spans="1:65" s="2" customFormat="1" ht="21.75" customHeight="1">
      <c r="A181" s="35"/>
      <c r="B181" s="36"/>
      <c r="C181" s="189" t="s">
        <v>485</v>
      </c>
      <c r="D181" s="189" t="s">
        <v>294</v>
      </c>
      <c r="E181" s="190" t="s">
        <v>5377</v>
      </c>
      <c r="F181" s="191" t="s">
        <v>5378</v>
      </c>
      <c r="G181" s="192" t="s">
        <v>1738</v>
      </c>
      <c r="H181" s="193">
        <v>1000</v>
      </c>
      <c r="I181" s="194"/>
      <c r="J181" s="195">
        <f t="shared" si="0"/>
        <v>0</v>
      </c>
      <c r="K181" s="191" t="s">
        <v>1</v>
      </c>
      <c r="L181" s="40"/>
      <c r="M181" s="196" t="s">
        <v>1</v>
      </c>
      <c r="N181" s="197" t="s">
        <v>43</v>
      </c>
      <c r="O181" s="72"/>
      <c r="P181" s="198">
        <f t="shared" si="1"/>
        <v>0</v>
      </c>
      <c r="Q181" s="198">
        <v>0</v>
      </c>
      <c r="R181" s="198">
        <f t="shared" si="2"/>
        <v>0</v>
      </c>
      <c r="S181" s="198">
        <v>0</v>
      </c>
      <c r="T181" s="199">
        <f t="shared" si="3"/>
        <v>0</v>
      </c>
      <c r="U181" s="35"/>
      <c r="V181" s="35"/>
      <c r="W181" s="35"/>
      <c r="X181" s="35"/>
      <c r="Y181" s="35"/>
      <c r="Z181" s="35"/>
      <c r="AA181" s="35"/>
      <c r="AB181" s="35"/>
      <c r="AC181" s="35"/>
      <c r="AD181" s="35"/>
      <c r="AE181" s="35"/>
      <c r="AR181" s="200" t="s">
        <v>299</v>
      </c>
      <c r="AT181" s="200" t="s">
        <v>294</v>
      </c>
      <c r="AU181" s="200" t="s">
        <v>85</v>
      </c>
      <c r="AY181" s="18" t="s">
        <v>292</v>
      </c>
      <c r="BE181" s="201">
        <f t="shared" si="4"/>
        <v>0</v>
      </c>
      <c r="BF181" s="201">
        <f t="shared" si="5"/>
        <v>0</v>
      </c>
      <c r="BG181" s="201">
        <f t="shared" si="6"/>
        <v>0</v>
      </c>
      <c r="BH181" s="201">
        <f t="shared" si="7"/>
        <v>0</v>
      </c>
      <c r="BI181" s="201">
        <f t="shared" si="8"/>
        <v>0</v>
      </c>
      <c r="BJ181" s="18" t="s">
        <v>120</v>
      </c>
      <c r="BK181" s="201">
        <f t="shared" si="9"/>
        <v>0</v>
      </c>
      <c r="BL181" s="18" t="s">
        <v>299</v>
      </c>
      <c r="BM181" s="200" t="s">
        <v>625</v>
      </c>
    </row>
    <row r="182" spans="1:65" s="13" customFormat="1" ht="33.75">
      <c r="B182" s="202"/>
      <c r="C182" s="203"/>
      <c r="D182" s="204" t="s">
        <v>301</v>
      </c>
      <c r="E182" s="205" t="s">
        <v>1</v>
      </c>
      <c r="F182" s="206" t="s">
        <v>5379</v>
      </c>
      <c r="G182" s="203"/>
      <c r="H182" s="205" t="s">
        <v>1</v>
      </c>
      <c r="I182" s="207"/>
      <c r="J182" s="203"/>
      <c r="K182" s="203"/>
      <c r="L182" s="208"/>
      <c r="M182" s="209"/>
      <c r="N182" s="210"/>
      <c r="O182" s="210"/>
      <c r="P182" s="210"/>
      <c r="Q182" s="210"/>
      <c r="R182" s="210"/>
      <c r="S182" s="210"/>
      <c r="T182" s="211"/>
      <c r="AT182" s="212" t="s">
        <v>301</v>
      </c>
      <c r="AU182" s="212" t="s">
        <v>85</v>
      </c>
      <c r="AV182" s="13" t="s">
        <v>85</v>
      </c>
      <c r="AW182" s="13" t="s">
        <v>32</v>
      </c>
      <c r="AX182" s="13" t="s">
        <v>77</v>
      </c>
      <c r="AY182" s="212" t="s">
        <v>292</v>
      </c>
    </row>
    <row r="183" spans="1:65" s="13" customFormat="1" ht="33.75">
      <c r="B183" s="202"/>
      <c r="C183" s="203"/>
      <c r="D183" s="204" t="s">
        <v>301</v>
      </c>
      <c r="E183" s="205" t="s">
        <v>1</v>
      </c>
      <c r="F183" s="206" t="s">
        <v>5380</v>
      </c>
      <c r="G183" s="203"/>
      <c r="H183" s="205" t="s">
        <v>1</v>
      </c>
      <c r="I183" s="207"/>
      <c r="J183" s="203"/>
      <c r="K183" s="203"/>
      <c r="L183" s="208"/>
      <c r="M183" s="209"/>
      <c r="N183" s="210"/>
      <c r="O183" s="210"/>
      <c r="P183" s="210"/>
      <c r="Q183" s="210"/>
      <c r="R183" s="210"/>
      <c r="S183" s="210"/>
      <c r="T183" s="211"/>
      <c r="AT183" s="212" t="s">
        <v>301</v>
      </c>
      <c r="AU183" s="212" t="s">
        <v>85</v>
      </c>
      <c r="AV183" s="13" t="s">
        <v>85</v>
      </c>
      <c r="AW183" s="13" t="s">
        <v>32</v>
      </c>
      <c r="AX183" s="13" t="s">
        <v>77</v>
      </c>
      <c r="AY183" s="212" t="s">
        <v>292</v>
      </c>
    </row>
    <row r="184" spans="1:65" s="13" customFormat="1" ht="11.25">
      <c r="B184" s="202"/>
      <c r="C184" s="203"/>
      <c r="D184" s="204" t="s">
        <v>301</v>
      </c>
      <c r="E184" s="205" t="s">
        <v>1</v>
      </c>
      <c r="F184" s="206" t="s">
        <v>5381</v>
      </c>
      <c r="G184" s="203"/>
      <c r="H184" s="205" t="s">
        <v>1</v>
      </c>
      <c r="I184" s="207"/>
      <c r="J184" s="203"/>
      <c r="K184" s="203"/>
      <c r="L184" s="208"/>
      <c r="M184" s="209"/>
      <c r="N184" s="210"/>
      <c r="O184" s="210"/>
      <c r="P184" s="210"/>
      <c r="Q184" s="210"/>
      <c r="R184" s="210"/>
      <c r="S184" s="210"/>
      <c r="T184" s="211"/>
      <c r="AT184" s="212" t="s">
        <v>301</v>
      </c>
      <c r="AU184" s="212" t="s">
        <v>85</v>
      </c>
      <c r="AV184" s="13" t="s">
        <v>85</v>
      </c>
      <c r="AW184" s="13" t="s">
        <v>32</v>
      </c>
      <c r="AX184" s="13" t="s">
        <v>77</v>
      </c>
      <c r="AY184" s="212" t="s">
        <v>292</v>
      </c>
    </row>
    <row r="185" spans="1:65" s="14" customFormat="1" ht="11.25">
      <c r="B185" s="213"/>
      <c r="C185" s="214"/>
      <c r="D185" s="204" t="s">
        <v>301</v>
      </c>
      <c r="E185" s="215" t="s">
        <v>1</v>
      </c>
      <c r="F185" s="216" t="s">
        <v>5382</v>
      </c>
      <c r="G185" s="214"/>
      <c r="H185" s="217">
        <v>1000</v>
      </c>
      <c r="I185" s="218"/>
      <c r="J185" s="214"/>
      <c r="K185" s="214"/>
      <c r="L185" s="219"/>
      <c r="M185" s="220"/>
      <c r="N185" s="221"/>
      <c r="O185" s="221"/>
      <c r="P185" s="221"/>
      <c r="Q185" s="221"/>
      <c r="R185" s="221"/>
      <c r="S185" s="221"/>
      <c r="T185" s="222"/>
      <c r="AT185" s="223" t="s">
        <v>301</v>
      </c>
      <c r="AU185" s="223" t="s">
        <v>85</v>
      </c>
      <c r="AV185" s="14" t="s">
        <v>120</v>
      </c>
      <c r="AW185" s="14" t="s">
        <v>32</v>
      </c>
      <c r="AX185" s="14" t="s">
        <v>85</v>
      </c>
      <c r="AY185" s="223" t="s">
        <v>292</v>
      </c>
    </row>
    <row r="186" spans="1:65" s="12" customFormat="1" ht="25.9" customHeight="1">
      <c r="B186" s="173"/>
      <c r="C186" s="174"/>
      <c r="D186" s="175" t="s">
        <v>76</v>
      </c>
      <c r="E186" s="176" t="s">
        <v>3783</v>
      </c>
      <c r="F186" s="176" t="s">
        <v>5383</v>
      </c>
      <c r="G186" s="174"/>
      <c r="H186" s="174"/>
      <c r="I186" s="177"/>
      <c r="J186" s="178">
        <f>BK186</f>
        <v>0</v>
      </c>
      <c r="K186" s="174"/>
      <c r="L186" s="179"/>
      <c r="M186" s="180"/>
      <c r="N186" s="181"/>
      <c r="O186" s="181"/>
      <c r="P186" s="182">
        <f>SUM(P187:P221)</f>
        <v>0</v>
      </c>
      <c r="Q186" s="181"/>
      <c r="R186" s="182">
        <f>SUM(R187:R221)</f>
        <v>0</v>
      </c>
      <c r="S186" s="181"/>
      <c r="T186" s="183">
        <f>SUM(T187:T221)</f>
        <v>0</v>
      </c>
      <c r="AR186" s="184" t="s">
        <v>85</v>
      </c>
      <c r="AT186" s="185" t="s">
        <v>76</v>
      </c>
      <c r="AU186" s="185" t="s">
        <v>77</v>
      </c>
      <c r="AY186" s="184" t="s">
        <v>292</v>
      </c>
      <c r="BK186" s="186">
        <f>SUM(BK187:BK221)</f>
        <v>0</v>
      </c>
    </row>
    <row r="187" spans="1:65" s="2" customFormat="1" ht="37.9" customHeight="1">
      <c r="A187" s="35"/>
      <c r="B187" s="36"/>
      <c r="C187" s="189" t="s">
        <v>489</v>
      </c>
      <c r="D187" s="189" t="s">
        <v>294</v>
      </c>
      <c r="E187" s="190" t="s">
        <v>5384</v>
      </c>
      <c r="F187" s="191" t="s">
        <v>5385</v>
      </c>
      <c r="G187" s="192" t="s">
        <v>3216</v>
      </c>
      <c r="H187" s="193">
        <v>4</v>
      </c>
      <c r="I187" s="194"/>
      <c r="J187" s="195">
        <f>ROUND(I187*H187,2)</f>
        <v>0</v>
      </c>
      <c r="K187" s="191" t="s">
        <v>1</v>
      </c>
      <c r="L187" s="40"/>
      <c r="M187" s="196" t="s">
        <v>1</v>
      </c>
      <c r="N187" s="197" t="s">
        <v>43</v>
      </c>
      <c r="O187" s="72"/>
      <c r="P187" s="198">
        <f>O187*H187</f>
        <v>0</v>
      </c>
      <c r="Q187" s="198">
        <v>0</v>
      </c>
      <c r="R187" s="198">
        <f>Q187*H187</f>
        <v>0</v>
      </c>
      <c r="S187" s="198">
        <v>0</v>
      </c>
      <c r="T187" s="199">
        <f>S187*H187</f>
        <v>0</v>
      </c>
      <c r="U187" s="35"/>
      <c r="V187" s="35"/>
      <c r="W187" s="35"/>
      <c r="X187" s="35"/>
      <c r="Y187" s="35"/>
      <c r="Z187" s="35"/>
      <c r="AA187" s="35"/>
      <c r="AB187" s="35"/>
      <c r="AC187" s="35"/>
      <c r="AD187" s="35"/>
      <c r="AE187" s="35"/>
      <c r="AR187" s="200" t="s">
        <v>299</v>
      </c>
      <c r="AT187" s="200" t="s">
        <v>294</v>
      </c>
      <c r="AU187" s="200" t="s">
        <v>85</v>
      </c>
      <c r="AY187" s="18" t="s">
        <v>292</v>
      </c>
      <c r="BE187" s="201">
        <f>IF(N187="základní",J187,0)</f>
        <v>0</v>
      </c>
      <c r="BF187" s="201">
        <f>IF(N187="snížená",J187,0)</f>
        <v>0</v>
      </c>
      <c r="BG187" s="201">
        <f>IF(N187="zákl. přenesená",J187,0)</f>
        <v>0</v>
      </c>
      <c r="BH187" s="201">
        <f>IF(N187="sníž. přenesená",J187,0)</f>
        <v>0</v>
      </c>
      <c r="BI187" s="201">
        <f>IF(N187="nulová",J187,0)</f>
        <v>0</v>
      </c>
      <c r="BJ187" s="18" t="s">
        <v>120</v>
      </c>
      <c r="BK187" s="201">
        <f>ROUND(I187*H187,2)</f>
        <v>0</v>
      </c>
      <c r="BL187" s="18" t="s">
        <v>299</v>
      </c>
      <c r="BM187" s="200" t="s">
        <v>639</v>
      </c>
    </row>
    <row r="188" spans="1:65" s="13" customFormat="1" ht="11.25">
      <c r="B188" s="202"/>
      <c r="C188" s="203"/>
      <c r="D188" s="204" t="s">
        <v>301</v>
      </c>
      <c r="E188" s="205" t="s">
        <v>1</v>
      </c>
      <c r="F188" s="206" t="s">
        <v>5386</v>
      </c>
      <c r="G188" s="203"/>
      <c r="H188" s="205" t="s">
        <v>1</v>
      </c>
      <c r="I188" s="207"/>
      <c r="J188" s="203"/>
      <c r="K188" s="203"/>
      <c r="L188" s="208"/>
      <c r="M188" s="209"/>
      <c r="N188" s="210"/>
      <c r="O188" s="210"/>
      <c r="P188" s="210"/>
      <c r="Q188" s="210"/>
      <c r="R188" s="210"/>
      <c r="S188" s="210"/>
      <c r="T188" s="211"/>
      <c r="AT188" s="212" t="s">
        <v>301</v>
      </c>
      <c r="AU188" s="212" t="s">
        <v>85</v>
      </c>
      <c r="AV188" s="13" t="s">
        <v>85</v>
      </c>
      <c r="AW188" s="13" t="s">
        <v>32</v>
      </c>
      <c r="AX188" s="13" t="s">
        <v>77</v>
      </c>
      <c r="AY188" s="212" t="s">
        <v>292</v>
      </c>
    </row>
    <row r="189" spans="1:65" s="13" customFormat="1" ht="11.25">
      <c r="B189" s="202"/>
      <c r="C189" s="203"/>
      <c r="D189" s="204" t="s">
        <v>301</v>
      </c>
      <c r="E189" s="205" t="s">
        <v>1</v>
      </c>
      <c r="F189" s="206" t="s">
        <v>5387</v>
      </c>
      <c r="G189" s="203"/>
      <c r="H189" s="205" t="s">
        <v>1</v>
      </c>
      <c r="I189" s="207"/>
      <c r="J189" s="203"/>
      <c r="K189" s="203"/>
      <c r="L189" s="208"/>
      <c r="M189" s="209"/>
      <c r="N189" s="210"/>
      <c r="O189" s="210"/>
      <c r="P189" s="210"/>
      <c r="Q189" s="210"/>
      <c r="R189" s="210"/>
      <c r="S189" s="210"/>
      <c r="T189" s="211"/>
      <c r="AT189" s="212" t="s">
        <v>301</v>
      </c>
      <c r="AU189" s="212" t="s">
        <v>85</v>
      </c>
      <c r="AV189" s="13" t="s">
        <v>85</v>
      </c>
      <c r="AW189" s="13" t="s">
        <v>32</v>
      </c>
      <c r="AX189" s="13" t="s">
        <v>77</v>
      </c>
      <c r="AY189" s="212" t="s">
        <v>292</v>
      </c>
    </row>
    <row r="190" spans="1:65" s="13" customFormat="1" ht="11.25">
      <c r="B190" s="202"/>
      <c r="C190" s="203"/>
      <c r="D190" s="204" t="s">
        <v>301</v>
      </c>
      <c r="E190" s="205" t="s">
        <v>1</v>
      </c>
      <c r="F190" s="206" t="s">
        <v>5388</v>
      </c>
      <c r="G190" s="203"/>
      <c r="H190" s="205" t="s">
        <v>1</v>
      </c>
      <c r="I190" s="207"/>
      <c r="J190" s="203"/>
      <c r="K190" s="203"/>
      <c r="L190" s="208"/>
      <c r="M190" s="209"/>
      <c r="N190" s="210"/>
      <c r="O190" s="210"/>
      <c r="P190" s="210"/>
      <c r="Q190" s="210"/>
      <c r="R190" s="210"/>
      <c r="S190" s="210"/>
      <c r="T190" s="211"/>
      <c r="AT190" s="212" t="s">
        <v>301</v>
      </c>
      <c r="AU190" s="212" t="s">
        <v>85</v>
      </c>
      <c r="AV190" s="13" t="s">
        <v>85</v>
      </c>
      <c r="AW190" s="13" t="s">
        <v>32</v>
      </c>
      <c r="AX190" s="13" t="s">
        <v>77</v>
      </c>
      <c r="AY190" s="212" t="s">
        <v>292</v>
      </c>
    </row>
    <row r="191" spans="1:65" s="13" customFormat="1" ht="11.25">
      <c r="B191" s="202"/>
      <c r="C191" s="203"/>
      <c r="D191" s="204" t="s">
        <v>301</v>
      </c>
      <c r="E191" s="205" t="s">
        <v>1</v>
      </c>
      <c r="F191" s="206" t="s">
        <v>5389</v>
      </c>
      <c r="G191" s="203"/>
      <c r="H191" s="205" t="s">
        <v>1</v>
      </c>
      <c r="I191" s="207"/>
      <c r="J191" s="203"/>
      <c r="K191" s="203"/>
      <c r="L191" s="208"/>
      <c r="M191" s="209"/>
      <c r="N191" s="210"/>
      <c r="O191" s="210"/>
      <c r="P191" s="210"/>
      <c r="Q191" s="210"/>
      <c r="R191" s="210"/>
      <c r="S191" s="210"/>
      <c r="T191" s="211"/>
      <c r="AT191" s="212" t="s">
        <v>301</v>
      </c>
      <c r="AU191" s="212" t="s">
        <v>85</v>
      </c>
      <c r="AV191" s="13" t="s">
        <v>85</v>
      </c>
      <c r="AW191" s="13" t="s">
        <v>32</v>
      </c>
      <c r="AX191" s="13" t="s">
        <v>77</v>
      </c>
      <c r="AY191" s="212" t="s">
        <v>292</v>
      </c>
    </row>
    <row r="192" spans="1:65" s="13" customFormat="1" ht="11.25">
      <c r="B192" s="202"/>
      <c r="C192" s="203"/>
      <c r="D192" s="204" t="s">
        <v>301</v>
      </c>
      <c r="E192" s="205" t="s">
        <v>1</v>
      </c>
      <c r="F192" s="206" t="s">
        <v>5332</v>
      </c>
      <c r="G192" s="203"/>
      <c r="H192" s="205" t="s">
        <v>1</v>
      </c>
      <c r="I192" s="207"/>
      <c r="J192" s="203"/>
      <c r="K192" s="203"/>
      <c r="L192" s="208"/>
      <c r="M192" s="209"/>
      <c r="N192" s="210"/>
      <c r="O192" s="210"/>
      <c r="P192" s="210"/>
      <c r="Q192" s="210"/>
      <c r="R192" s="210"/>
      <c r="S192" s="210"/>
      <c r="T192" s="211"/>
      <c r="AT192" s="212" t="s">
        <v>301</v>
      </c>
      <c r="AU192" s="212" t="s">
        <v>85</v>
      </c>
      <c r="AV192" s="13" t="s">
        <v>85</v>
      </c>
      <c r="AW192" s="13" t="s">
        <v>32</v>
      </c>
      <c r="AX192" s="13" t="s">
        <v>77</v>
      </c>
      <c r="AY192" s="212" t="s">
        <v>292</v>
      </c>
    </row>
    <row r="193" spans="1:65" s="13" customFormat="1" ht="11.25">
      <c r="B193" s="202"/>
      <c r="C193" s="203"/>
      <c r="D193" s="204" t="s">
        <v>301</v>
      </c>
      <c r="E193" s="205" t="s">
        <v>1</v>
      </c>
      <c r="F193" s="206" t="s">
        <v>5333</v>
      </c>
      <c r="G193" s="203"/>
      <c r="H193" s="205" t="s">
        <v>1</v>
      </c>
      <c r="I193" s="207"/>
      <c r="J193" s="203"/>
      <c r="K193" s="203"/>
      <c r="L193" s="208"/>
      <c r="M193" s="209"/>
      <c r="N193" s="210"/>
      <c r="O193" s="210"/>
      <c r="P193" s="210"/>
      <c r="Q193" s="210"/>
      <c r="R193" s="210"/>
      <c r="S193" s="210"/>
      <c r="T193" s="211"/>
      <c r="AT193" s="212" t="s">
        <v>301</v>
      </c>
      <c r="AU193" s="212" t="s">
        <v>85</v>
      </c>
      <c r="AV193" s="13" t="s">
        <v>85</v>
      </c>
      <c r="AW193" s="13" t="s">
        <v>32</v>
      </c>
      <c r="AX193" s="13" t="s">
        <v>77</v>
      </c>
      <c r="AY193" s="212" t="s">
        <v>292</v>
      </c>
    </row>
    <row r="194" spans="1:65" s="13" customFormat="1" ht="11.25">
      <c r="B194" s="202"/>
      <c r="C194" s="203"/>
      <c r="D194" s="204" t="s">
        <v>301</v>
      </c>
      <c r="E194" s="205" t="s">
        <v>1</v>
      </c>
      <c r="F194" s="206" t="s">
        <v>5334</v>
      </c>
      <c r="G194" s="203"/>
      <c r="H194" s="205" t="s">
        <v>1</v>
      </c>
      <c r="I194" s="207"/>
      <c r="J194" s="203"/>
      <c r="K194" s="203"/>
      <c r="L194" s="208"/>
      <c r="M194" s="209"/>
      <c r="N194" s="210"/>
      <c r="O194" s="210"/>
      <c r="P194" s="210"/>
      <c r="Q194" s="210"/>
      <c r="R194" s="210"/>
      <c r="S194" s="210"/>
      <c r="T194" s="211"/>
      <c r="AT194" s="212" t="s">
        <v>301</v>
      </c>
      <c r="AU194" s="212" t="s">
        <v>85</v>
      </c>
      <c r="AV194" s="13" t="s">
        <v>85</v>
      </c>
      <c r="AW194" s="13" t="s">
        <v>32</v>
      </c>
      <c r="AX194" s="13" t="s">
        <v>77</v>
      </c>
      <c r="AY194" s="212" t="s">
        <v>292</v>
      </c>
    </row>
    <row r="195" spans="1:65" s="13" customFormat="1" ht="11.25">
      <c r="B195" s="202"/>
      <c r="C195" s="203"/>
      <c r="D195" s="204" t="s">
        <v>301</v>
      </c>
      <c r="E195" s="205" t="s">
        <v>1</v>
      </c>
      <c r="F195" s="206" t="s">
        <v>5335</v>
      </c>
      <c r="G195" s="203"/>
      <c r="H195" s="205" t="s">
        <v>1</v>
      </c>
      <c r="I195" s="207"/>
      <c r="J195" s="203"/>
      <c r="K195" s="203"/>
      <c r="L195" s="208"/>
      <c r="M195" s="209"/>
      <c r="N195" s="210"/>
      <c r="O195" s="210"/>
      <c r="P195" s="210"/>
      <c r="Q195" s="210"/>
      <c r="R195" s="210"/>
      <c r="S195" s="210"/>
      <c r="T195" s="211"/>
      <c r="AT195" s="212" t="s">
        <v>301</v>
      </c>
      <c r="AU195" s="212" t="s">
        <v>85</v>
      </c>
      <c r="AV195" s="13" t="s">
        <v>85</v>
      </c>
      <c r="AW195" s="13" t="s">
        <v>32</v>
      </c>
      <c r="AX195" s="13" t="s">
        <v>77</v>
      </c>
      <c r="AY195" s="212" t="s">
        <v>292</v>
      </c>
    </row>
    <row r="196" spans="1:65" s="13" customFormat="1" ht="11.25">
      <c r="B196" s="202"/>
      <c r="C196" s="203"/>
      <c r="D196" s="204" t="s">
        <v>301</v>
      </c>
      <c r="E196" s="205" t="s">
        <v>1</v>
      </c>
      <c r="F196" s="206" t="s">
        <v>5390</v>
      </c>
      <c r="G196" s="203"/>
      <c r="H196" s="205" t="s">
        <v>1</v>
      </c>
      <c r="I196" s="207"/>
      <c r="J196" s="203"/>
      <c r="K196" s="203"/>
      <c r="L196" s="208"/>
      <c r="M196" s="209"/>
      <c r="N196" s="210"/>
      <c r="O196" s="210"/>
      <c r="P196" s="210"/>
      <c r="Q196" s="210"/>
      <c r="R196" s="210"/>
      <c r="S196" s="210"/>
      <c r="T196" s="211"/>
      <c r="AT196" s="212" t="s">
        <v>301</v>
      </c>
      <c r="AU196" s="212" t="s">
        <v>85</v>
      </c>
      <c r="AV196" s="13" t="s">
        <v>85</v>
      </c>
      <c r="AW196" s="13" t="s">
        <v>32</v>
      </c>
      <c r="AX196" s="13" t="s">
        <v>77</v>
      </c>
      <c r="AY196" s="212" t="s">
        <v>292</v>
      </c>
    </row>
    <row r="197" spans="1:65" s="13" customFormat="1" ht="11.25">
      <c r="B197" s="202"/>
      <c r="C197" s="203"/>
      <c r="D197" s="204" t="s">
        <v>301</v>
      </c>
      <c r="E197" s="205" t="s">
        <v>1</v>
      </c>
      <c r="F197" s="206" t="s">
        <v>5391</v>
      </c>
      <c r="G197" s="203"/>
      <c r="H197" s="205" t="s">
        <v>1</v>
      </c>
      <c r="I197" s="207"/>
      <c r="J197" s="203"/>
      <c r="K197" s="203"/>
      <c r="L197" s="208"/>
      <c r="M197" s="209"/>
      <c r="N197" s="210"/>
      <c r="O197" s="210"/>
      <c r="P197" s="210"/>
      <c r="Q197" s="210"/>
      <c r="R197" s="210"/>
      <c r="S197" s="210"/>
      <c r="T197" s="211"/>
      <c r="AT197" s="212" t="s">
        <v>301</v>
      </c>
      <c r="AU197" s="212" t="s">
        <v>85</v>
      </c>
      <c r="AV197" s="13" t="s">
        <v>85</v>
      </c>
      <c r="AW197" s="13" t="s">
        <v>32</v>
      </c>
      <c r="AX197" s="13" t="s">
        <v>77</v>
      </c>
      <c r="AY197" s="212" t="s">
        <v>292</v>
      </c>
    </row>
    <row r="198" spans="1:65" s="13" customFormat="1" ht="22.5">
      <c r="B198" s="202"/>
      <c r="C198" s="203"/>
      <c r="D198" s="204" t="s">
        <v>301</v>
      </c>
      <c r="E198" s="205" t="s">
        <v>1</v>
      </c>
      <c r="F198" s="206" t="s">
        <v>5392</v>
      </c>
      <c r="G198" s="203"/>
      <c r="H198" s="205" t="s">
        <v>1</v>
      </c>
      <c r="I198" s="207"/>
      <c r="J198" s="203"/>
      <c r="K198" s="203"/>
      <c r="L198" s="208"/>
      <c r="M198" s="209"/>
      <c r="N198" s="210"/>
      <c r="O198" s="210"/>
      <c r="P198" s="210"/>
      <c r="Q198" s="210"/>
      <c r="R198" s="210"/>
      <c r="S198" s="210"/>
      <c r="T198" s="211"/>
      <c r="AT198" s="212" t="s">
        <v>301</v>
      </c>
      <c r="AU198" s="212" t="s">
        <v>85</v>
      </c>
      <c r="AV198" s="13" t="s">
        <v>85</v>
      </c>
      <c r="AW198" s="13" t="s">
        <v>32</v>
      </c>
      <c r="AX198" s="13" t="s">
        <v>77</v>
      </c>
      <c r="AY198" s="212" t="s">
        <v>292</v>
      </c>
    </row>
    <row r="199" spans="1:65" s="13" customFormat="1" ht="11.25">
      <c r="B199" s="202"/>
      <c r="C199" s="203"/>
      <c r="D199" s="204" t="s">
        <v>301</v>
      </c>
      <c r="E199" s="205" t="s">
        <v>1</v>
      </c>
      <c r="F199" s="206" t="s">
        <v>5339</v>
      </c>
      <c r="G199" s="203"/>
      <c r="H199" s="205" t="s">
        <v>1</v>
      </c>
      <c r="I199" s="207"/>
      <c r="J199" s="203"/>
      <c r="K199" s="203"/>
      <c r="L199" s="208"/>
      <c r="M199" s="209"/>
      <c r="N199" s="210"/>
      <c r="O199" s="210"/>
      <c r="P199" s="210"/>
      <c r="Q199" s="210"/>
      <c r="R199" s="210"/>
      <c r="S199" s="210"/>
      <c r="T199" s="211"/>
      <c r="AT199" s="212" t="s">
        <v>301</v>
      </c>
      <c r="AU199" s="212" t="s">
        <v>85</v>
      </c>
      <c r="AV199" s="13" t="s">
        <v>85</v>
      </c>
      <c r="AW199" s="13" t="s">
        <v>32</v>
      </c>
      <c r="AX199" s="13" t="s">
        <v>77</v>
      </c>
      <c r="AY199" s="212" t="s">
        <v>292</v>
      </c>
    </row>
    <row r="200" spans="1:65" s="13" customFormat="1" ht="11.25">
      <c r="B200" s="202"/>
      <c r="C200" s="203"/>
      <c r="D200" s="204" t="s">
        <v>301</v>
      </c>
      <c r="E200" s="205" t="s">
        <v>1</v>
      </c>
      <c r="F200" s="206" t="s">
        <v>5340</v>
      </c>
      <c r="G200" s="203"/>
      <c r="H200" s="205" t="s">
        <v>1</v>
      </c>
      <c r="I200" s="207"/>
      <c r="J200" s="203"/>
      <c r="K200" s="203"/>
      <c r="L200" s="208"/>
      <c r="M200" s="209"/>
      <c r="N200" s="210"/>
      <c r="O200" s="210"/>
      <c r="P200" s="210"/>
      <c r="Q200" s="210"/>
      <c r="R200" s="210"/>
      <c r="S200" s="210"/>
      <c r="T200" s="211"/>
      <c r="AT200" s="212" t="s">
        <v>301</v>
      </c>
      <c r="AU200" s="212" t="s">
        <v>85</v>
      </c>
      <c r="AV200" s="13" t="s">
        <v>85</v>
      </c>
      <c r="AW200" s="13" t="s">
        <v>32</v>
      </c>
      <c r="AX200" s="13" t="s">
        <v>77</v>
      </c>
      <c r="AY200" s="212" t="s">
        <v>292</v>
      </c>
    </row>
    <row r="201" spans="1:65" s="13" customFormat="1" ht="22.5">
      <c r="B201" s="202"/>
      <c r="C201" s="203"/>
      <c r="D201" s="204" t="s">
        <v>301</v>
      </c>
      <c r="E201" s="205" t="s">
        <v>1</v>
      </c>
      <c r="F201" s="206" t="s">
        <v>5393</v>
      </c>
      <c r="G201" s="203"/>
      <c r="H201" s="205" t="s">
        <v>1</v>
      </c>
      <c r="I201" s="207"/>
      <c r="J201" s="203"/>
      <c r="K201" s="203"/>
      <c r="L201" s="208"/>
      <c r="M201" s="209"/>
      <c r="N201" s="210"/>
      <c r="O201" s="210"/>
      <c r="P201" s="210"/>
      <c r="Q201" s="210"/>
      <c r="R201" s="210"/>
      <c r="S201" s="210"/>
      <c r="T201" s="211"/>
      <c r="AT201" s="212" t="s">
        <v>301</v>
      </c>
      <c r="AU201" s="212" t="s">
        <v>85</v>
      </c>
      <c r="AV201" s="13" t="s">
        <v>85</v>
      </c>
      <c r="AW201" s="13" t="s">
        <v>32</v>
      </c>
      <c r="AX201" s="13" t="s">
        <v>77</v>
      </c>
      <c r="AY201" s="212" t="s">
        <v>292</v>
      </c>
    </row>
    <row r="202" spans="1:65" s="13" customFormat="1" ht="11.25">
      <c r="B202" s="202"/>
      <c r="C202" s="203"/>
      <c r="D202" s="204" t="s">
        <v>301</v>
      </c>
      <c r="E202" s="205" t="s">
        <v>1</v>
      </c>
      <c r="F202" s="206" t="s">
        <v>5333</v>
      </c>
      <c r="G202" s="203"/>
      <c r="H202" s="205" t="s">
        <v>1</v>
      </c>
      <c r="I202" s="207"/>
      <c r="J202" s="203"/>
      <c r="K202" s="203"/>
      <c r="L202" s="208"/>
      <c r="M202" s="209"/>
      <c r="N202" s="210"/>
      <c r="O202" s="210"/>
      <c r="P202" s="210"/>
      <c r="Q202" s="210"/>
      <c r="R202" s="210"/>
      <c r="S202" s="210"/>
      <c r="T202" s="211"/>
      <c r="AT202" s="212" t="s">
        <v>301</v>
      </c>
      <c r="AU202" s="212" t="s">
        <v>85</v>
      </c>
      <c r="AV202" s="13" t="s">
        <v>85</v>
      </c>
      <c r="AW202" s="13" t="s">
        <v>32</v>
      </c>
      <c r="AX202" s="13" t="s">
        <v>77</v>
      </c>
      <c r="AY202" s="212" t="s">
        <v>292</v>
      </c>
    </row>
    <row r="203" spans="1:65" s="14" customFormat="1" ht="11.25">
      <c r="B203" s="213"/>
      <c r="C203" s="214"/>
      <c r="D203" s="204" t="s">
        <v>301</v>
      </c>
      <c r="E203" s="215" t="s">
        <v>1</v>
      </c>
      <c r="F203" s="216" t="s">
        <v>299</v>
      </c>
      <c r="G203" s="214"/>
      <c r="H203" s="217">
        <v>4</v>
      </c>
      <c r="I203" s="218"/>
      <c r="J203" s="214"/>
      <c r="K203" s="214"/>
      <c r="L203" s="219"/>
      <c r="M203" s="220"/>
      <c r="N203" s="221"/>
      <c r="O203" s="221"/>
      <c r="P203" s="221"/>
      <c r="Q203" s="221"/>
      <c r="R203" s="221"/>
      <c r="S203" s="221"/>
      <c r="T203" s="222"/>
      <c r="AT203" s="223" t="s">
        <v>301</v>
      </c>
      <c r="AU203" s="223" t="s">
        <v>85</v>
      </c>
      <c r="AV203" s="14" t="s">
        <v>120</v>
      </c>
      <c r="AW203" s="14" t="s">
        <v>32</v>
      </c>
      <c r="AX203" s="14" t="s">
        <v>85</v>
      </c>
      <c r="AY203" s="223" t="s">
        <v>292</v>
      </c>
    </row>
    <row r="204" spans="1:65" s="2" customFormat="1" ht="33" customHeight="1">
      <c r="A204" s="35"/>
      <c r="B204" s="36"/>
      <c r="C204" s="189" t="s">
        <v>494</v>
      </c>
      <c r="D204" s="189" t="s">
        <v>294</v>
      </c>
      <c r="E204" s="190" t="s">
        <v>5394</v>
      </c>
      <c r="F204" s="191" t="s">
        <v>5395</v>
      </c>
      <c r="G204" s="192" t="s">
        <v>3216</v>
      </c>
      <c r="H204" s="193">
        <v>4</v>
      </c>
      <c r="I204" s="194"/>
      <c r="J204" s="195">
        <f t="shared" ref="J204:J217" si="10">ROUND(I204*H204,2)</f>
        <v>0</v>
      </c>
      <c r="K204" s="191" t="s">
        <v>1</v>
      </c>
      <c r="L204" s="40"/>
      <c r="M204" s="196" t="s">
        <v>1</v>
      </c>
      <c r="N204" s="197" t="s">
        <v>43</v>
      </c>
      <c r="O204" s="72"/>
      <c r="P204" s="198">
        <f t="shared" ref="P204:P217" si="11">O204*H204</f>
        <v>0</v>
      </c>
      <c r="Q204" s="198">
        <v>0</v>
      </c>
      <c r="R204" s="198">
        <f t="shared" ref="R204:R217" si="12">Q204*H204</f>
        <v>0</v>
      </c>
      <c r="S204" s="198">
        <v>0</v>
      </c>
      <c r="T204" s="199">
        <f t="shared" ref="T204:T217" si="13">S204*H204</f>
        <v>0</v>
      </c>
      <c r="U204" s="35"/>
      <c r="V204" s="35"/>
      <c r="W204" s="35"/>
      <c r="X204" s="35"/>
      <c r="Y204" s="35"/>
      <c r="Z204" s="35"/>
      <c r="AA204" s="35"/>
      <c r="AB204" s="35"/>
      <c r="AC204" s="35"/>
      <c r="AD204" s="35"/>
      <c r="AE204" s="35"/>
      <c r="AR204" s="200" t="s">
        <v>299</v>
      </c>
      <c r="AT204" s="200" t="s">
        <v>294</v>
      </c>
      <c r="AU204" s="200" t="s">
        <v>85</v>
      </c>
      <c r="AY204" s="18" t="s">
        <v>292</v>
      </c>
      <c r="BE204" s="201">
        <f t="shared" ref="BE204:BE217" si="14">IF(N204="základní",J204,0)</f>
        <v>0</v>
      </c>
      <c r="BF204" s="201">
        <f t="shared" ref="BF204:BF217" si="15">IF(N204="snížená",J204,0)</f>
        <v>0</v>
      </c>
      <c r="BG204" s="201">
        <f t="shared" ref="BG204:BG217" si="16">IF(N204="zákl. přenesená",J204,0)</f>
        <v>0</v>
      </c>
      <c r="BH204" s="201">
        <f t="shared" ref="BH204:BH217" si="17">IF(N204="sníž. přenesená",J204,0)</f>
        <v>0</v>
      </c>
      <c r="BI204" s="201">
        <f t="shared" ref="BI204:BI217" si="18">IF(N204="nulová",J204,0)</f>
        <v>0</v>
      </c>
      <c r="BJ204" s="18" t="s">
        <v>120</v>
      </c>
      <c r="BK204" s="201">
        <f t="shared" ref="BK204:BK217" si="19">ROUND(I204*H204,2)</f>
        <v>0</v>
      </c>
      <c r="BL204" s="18" t="s">
        <v>299</v>
      </c>
      <c r="BM204" s="200" t="s">
        <v>670</v>
      </c>
    </row>
    <row r="205" spans="1:65" s="2" customFormat="1" ht="62.65" customHeight="1">
      <c r="A205" s="35"/>
      <c r="B205" s="36"/>
      <c r="C205" s="189" t="s">
        <v>498</v>
      </c>
      <c r="D205" s="189" t="s">
        <v>294</v>
      </c>
      <c r="E205" s="190" t="s">
        <v>5396</v>
      </c>
      <c r="F205" s="191" t="s">
        <v>5397</v>
      </c>
      <c r="G205" s="192" t="s">
        <v>3216</v>
      </c>
      <c r="H205" s="193">
        <v>4</v>
      </c>
      <c r="I205" s="194"/>
      <c r="J205" s="195">
        <f t="shared" si="10"/>
        <v>0</v>
      </c>
      <c r="K205" s="191" t="s">
        <v>1</v>
      </c>
      <c r="L205" s="40"/>
      <c r="M205" s="196" t="s">
        <v>1</v>
      </c>
      <c r="N205" s="197" t="s">
        <v>43</v>
      </c>
      <c r="O205" s="72"/>
      <c r="P205" s="198">
        <f t="shared" si="11"/>
        <v>0</v>
      </c>
      <c r="Q205" s="198">
        <v>0</v>
      </c>
      <c r="R205" s="198">
        <f t="shared" si="12"/>
        <v>0</v>
      </c>
      <c r="S205" s="198">
        <v>0</v>
      </c>
      <c r="T205" s="199">
        <f t="shared" si="13"/>
        <v>0</v>
      </c>
      <c r="U205" s="35"/>
      <c r="V205" s="35"/>
      <c r="W205" s="35"/>
      <c r="X205" s="35"/>
      <c r="Y205" s="35"/>
      <c r="Z205" s="35"/>
      <c r="AA205" s="35"/>
      <c r="AB205" s="35"/>
      <c r="AC205" s="35"/>
      <c r="AD205" s="35"/>
      <c r="AE205" s="35"/>
      <c r="AR205" s="200" t="s">
        <v>299</v>
      </c>
      <c r="AT205" s="200" t="s">
        <v>294</v>
      </c>
      <c r="AU205" s="200" t="s">
        <v>85</v>
      </c>
      <c r="AY205" s="18" t="s">
        <v>292</v>
      </c>
      <c r="BE205" s="201">
        <f t="shared" si="14"/>
        <v>0</v>
      </c>
      <c r="BF205" s="201">
        <f t="shared" si="15"/>
        <v>0</v>
      </c>
      <c r="BG205" s="201">
        <f t="shared" si="16"/>
        <v>0</v>
      </c>
      <c r="BH205" s="201">
        <f t="shared" si="17"/>
        <v>0</v>
      </c>
      <c r="BI205" s="201">
        <f t="shared" si="18"/>
        <v>0</v>
      </c>
      <c r="BJ205" s="18" t="s">
        <v>120</v>
      </c>
      <c r="BK205" s="201">
        <f t="shared" si="19"/>
        <v>0</v>
      </c>
      <c r="BL205" s="18" t="s">
        <v>299</v>
      </c>
      <c r="BM205" s="200" t="s">
        <v>693</v>
      </c>
    </row>
    <row r="206" spans="1:65" s="2" customFormat="1" ht="49.15" customHeight="1">
      <c r="A206" s="35"/>
      <c r="B206" s="36"/>
      <c r="C206" s="189" t="s">
        <v>503</v>
      </c>
      <c r="D206" s="189" t="s">
        <v>294</v>
      </c>
      <c r="E206" s="190" t="s">
        <v>3735</v>
      </c>
      <c r="F206" s="191" t="s">
        <v>5345</v>
      </c>
      <c r="G206" s="192" t="s">
        <v>5346</v>
      </c>
      <c r="H206" s="193">
        <v>4</v>
      </c>
      <c r="I206" s="194"/>
      <c r="J206" s="195">
        <f t="shared" si="10"/>
        <v>0</v>
      </c>
      <c r="K206" s="191" t="s">
        <v>1</v>
      </c>
      <c r="L206" s="40"/>
      <c r="M206" s="196" t="s">
        <v>1</v>
      </c>
      <c r="N206" s="197" t="s">
        <v>43</v>
      </c>
      <c r="O206" s="72"/>
      <c r="P206" s="198">
        <f t="shared" si="11"/>
        <v>0</v>
      </c>
      <c r="Q206" s="198">
        <v>0</v>
      </c>
      <c r="R206" s="198">
        <f t="shared" si="12"/>
        <v>0</v>
      </c>
      <c r="S206" s="198">
        <v>0</v>
      </c>
      <c r="T206" s="199">
        <f t="shared" si="13"/>
        <v>0</v>
      </c>
      <c r="U206" s="35"/>
      <c r="V206" s="35"/>
      <c r="W206" s="35"/>
      <c r="X206" s="35"/>
      <c r="Y206" s="35"/>
      <c r="Z206" s="35"/>
      <c r="AA206" s="35"/>
      <c r="AB206" s="35"/>
      <c r="AC206" s="35"/>
      <c r="AD206" s="35"/>
      <c r="AE206" s="35"/>
      <c r="AR206" s="200" t="s">
        <v>299</v>
      </c>
      <c r="AT206" s="200" t="s">
        <v>294</v>
      </c>
      <c r="AU206" s="200" t="s">
        <v>85</v>
      </c>
      <c r="AY206" s="18" t="s">
        <v>292</v>
      </c>
      <c r="BE206" s="201">
        <f t="shared" si="14"/>
        <v>0</v>
      </c>
      <c r="BF206" s="201">
        <f t="shared" si="15"/>
        <v>0</v>
      </c>
      <c r="BG206" s="201">
        <f t="shared" si="16"/>
        <v>0</v>
      </c>
      <c r="BH206" s="201">
        <f t="shared" si="17"/>
        <v>0</v>
      </c>
      <c r="BI206" s="201">
        <f t="shared" si="18"/>
        <v>0</v>
      </c>
      <c r="BJ206" s="18" t="s">
        <v>120</v>
      </c>
      <c r="BK206" s="201">
        <f t="shared" si="19"/>
        <v>0</v>
      </c>
      <c r="BL206" s="18" t="s">
        <v>299</v>
      </c>
      <c r="BM206" s="200" t="s">
        <v>708</v>
      </c>
    </row>
    <row r="207" spans="1:65" s="2" customFormat="1" ht="24.2" customHeight="1">
      <c r="A207" s="35"/>
      <c r="B207" s="36"/>
      <c r="C207" s="189" t="s">
        <v>517</v>
      </c>
      <c r="D207" s="189" t="s">
        <v>294</v>
      </c>
      <c r="E207" s="190" t="s">
        <v>5398</v>
      </c>
      <c r="F207" s="191" t="s">
        <v>5399</v>
      </c>
      <c r="G207" s="192" t="s">
        <v>3216</v>
      </c>
      <c r="H207" s="193">
        <v>4</v>
      </c>
      <c r="I207" s="194"/>
      <c r="J207" s="195">
        <f t="shared" si="10"/>
        <v>0</v>
      </c>
      <c r="K207" s="191" t="s">
        <v>1</v>
      </c>
      <c r="L207" s="40"/>
      <c r="M207" s="196" t="s">
        <v>1</v>
      </c>
      <c r="N207" s="197" t="s">
        <v>43</v>
      </c>
      <c r="O207" s="72"/>
      <c r="P207" s="198">
        <f t="shared" si="11"/>
        <v>0</v>
      </c>
      <c r="Q207" s="198">
        <v>0</v>
      </c>
      <c r="R207" s="198">
        <f t="shared" si="12"/>
        <v>0</v>
      </c>
      <c r="S207" s="198">
        <v>0</v>
      </c>
      <c r="T207" s="199">
        <f t="shared" si="13"/>
        <v>0</v>
      </c>
      <c r="U207" s="35"/>
      <c r="V207" s="35"/>
      <c r="W207" s="35"/>
      <c r="X207" s="35"/>
      <c r="Y207" s="35"/>
      <c r="Z207" s="35"/>
      <c r="AA207" s="35"/>
      <c r="AB207" s="35"/>
      <c r="AC207" s="35"/>
      <c r="AD207" s="35"/>
      <c r="AE207" s="35"/>
      <c r="AR207" s="200" t="s">
        <v>299</v>
      </c>
      <c r="AT207" s="200" t="s">
        <v>294</v>
      </c>
      <c r="AU207" s="200" t="s">
        <v>85</v>
      </c>
      <c r="AY207" s="18" t="s">
        <v>292</v>
      </c>
      <c r="BE207" s="201">
        <f t="shared" si="14"/>
        <v>0</v>
      </c>
      <c r="BF207" s="201">
        <f t="shared" si="15"/>
        <v>0</v>
      </c>
      <c r="BG207" s="201">
        <f t="shared" si="16"/>
        <v>0</v>
      </c>
      <c r="BH207" s="201">
        <f t="shared" si="17"/>
        <v>0</v>
      </c>
      <c r="BI207" s="201">
        <f t="shared" si="18"/>
        <v>0</v>
      </c>
      <c r="BJ207" s="18" t="s">
        <v>120</v>
      </c>
      <c r="BK207" s="201">
        <f t="shared" si="19"/>
        <v>0</v>
      </c>
      <c r="BL207" s="18" t="s">
        <v>299</v>
      </c>
      <c r="BM207" s="200" t="s">
        <v>731</v>
      </c>
    </row>
    <row r="208" spans="1:65" s="2" customFormat="1" ht="24.2" customHeight="1">
      <c r="A208" s="35"/>
      <c r="B208" s="36"/>
      <c r="C208" s="189" t="s">
        <v>523</v>
      </c>
      <c r="D208" s="189" t="s">
        <v>294</v>
      </c>
      <c r="E208" s="190" t="s">
        <v>5400</v>
      </c>
      <c r="F208" s="191" t="s">
        <v>5401</v>
      </c>
      <c r="G208" s="192" t="s">
        <v>3216</v>
      </c>
      <c r="H208" s="193">
        <v>4</v>
      </c>
      <c r="I208" s="194"/>
      <c r="J208" s="195">
        <f t="shared" si="10"/>
        <v>0</v>
      </c>
      <c r="K208" s="191" t="s">
        <v>1</v>
      </c>
      <c r="L208" s="40"/>
      <c r="M208" s="196" t="s">
        <v>1</v>
      </c>
      <c r="N208" s="197" t="s">
        <v>43</v>
      </c>
      <c r="O208" s="72"/>
      <c r="P208" s="198">
        <f t="shared" si="11"/>
        <v>0</v>
      </c>
      <c r="Q208" s="198">
        <v>0</v>
      </c>
      <c r="R208" s="198">
        <f t="shared" si="12"/>
        <v>0</v>
      </c>
      <c r="S208" s="198">
        <v>0</v>
      </c>
      <c r="T208" s="199">
        <f t="shared" si="13"/>
        <v>0</v>
      </c>
      <c r="U208" s="35"/>
      <c r="V208" s="35"/>
      <c r="W208" s="35"/>
      <c r="X208" s="35"/>
      <c r="Y208" s="35"/>
      <c r="Z208" s="35"/>
      <c r="AA208" s="35"/>
      <c r="AB208" s="35"/>
      <c r="AC208" s="35"/>
      <c r="AD208" s="35"/>
      <c r="AE208" s="35"/>
      <c r="AR208" s="200" t="s">
        <v>299</v>
      </c>
      <c r="AT208" s="200" t="s">
        <v>294</v>
      </c>
      <c r="AU208" s="200" t="s">
        <v>85</v>
      </c>
      <c r="AY208" s="18" t="s">
        <v>292</v>
      </c>
      <c r="BE208" s="201">
        <f t="shared" si="14"/>
        <v>0</v>
      </c>
      <c r="BF208" s="201">
        <f t="shared" si="15"/>
        <v>0</v>
      </c>
      <c r="BG208" s="201">
        <f t="shared" si="16"/>
        <v>0</v>
      </c>
      <c r="BH208" s="201">
        <f t="shared" si="17"/>
        <v>0</v>
      </c>
      <c r="BI208" s="201">
        <f t="shared" si="18"/>
        <v>0</v>
      </c>
      <c r="BJ208" s="18" t="s">
        <v>120</v>
      </c>
      <c r="BK208" s="201">
        <f t="shared" si="19"/>
        <v>0</v>
      </c>
      <c r="BL208" s="18" t="s">
        <v>299</v>
      </c>
      <c r="BM208" s="200" t="s">
        <v>751</v>
      </c>
    </row>
    <row r="209" spans="1:65" s="2" customFormat="1" ht="62.65" customHeight="1">
      <c r="A209" s="35"/>
      <c r="B209" s="36"/>
      <c r="C209" s="189" t="s">
        <v>532</v>
      </c>
      <c r="D209" s="189" t="s">
        <v>294</v>
      </c>
      <c r="E209" s="190" t="s">
        <v>5402</v>
      </c>
      <c r="F209" s="191" t="s">
        <v>5403</v>
      </c>
      <c r="G209" s="192" t="s">
        <v>3216</v>
      </c>
      <c r="H209" s="193">
        <v>32</v>
      </c>
      <c r="I209" s="194"/>
      <c r="J209" s="195">
        <f t="shared" si="10"/>
        <v>0</v>
      </c>
      <c r="K209" s="191" t="s">
        <v>1</v>
      </c>
      <c r="L209" s="40"/>
      <c r="M209" s="196" t="s">
        <v>1</v>
      </c>
      <c r="N209" s="197" t="s">
        <v>43</v>
      </c>
      <c r="O209" s="72"/>
      <c r="P209" s="198">
        <f t="shared" si="11"/>
        <v>0</v>
      </c>
      <c r="Q209" s="198">
        <v>0</v>
      </c>
      <c r="R209" s="198">
        <f t="shared" si="12"/>
        <v>0</v>
      </c>
      <c r="S209" s="198">
        <v>0</v>
      </c>
      <c r="T209" s="199">
        <f t="shared" si="13"/>
        <v>0</v>
      </c>
      <c r="U209" s="35"/>
      <c r="V209" s="35"/>
      <c r="W209" s="35"/>
      <c r="X209" s="35"/>
      <c r="Y209" s="35"/>
      <c r="Z209" s="35"/>
      <c r="AA209" s="35"/>
      <c r="AB209" s="35"/>
      <c r="AC209" s="35"/>
      <c r="AD209" s="35"/>
      <c r="AE209" s="35"/>
      <c r="AR209" s="200" t="s">
        <v>299</v>
      </c>
      <c r="AT209" s="200" t="s">
        <v>294</v>
      </c>
      <c r="AU209" s="200" t="s">
        <v>85</v>
      </c>
      <c r="AY209" s="18" t="s">
        <v>292</v>
      </c>
      <c r="BE209" s="201">
        <f t="shared" si="14"/>
        <v>0</v>
      </c>
      <c r="BF209" s="201">
        <f t="shared" si="15"/>
        <v>0</v>
      </c>
      <c r="BG209" s="201">
        <f t="shared" si="16"/>
        <v>0</v>
      </c>
      <c r="BH209" s="201">
        <f t="shared" si="17"/>
        <v>0</v>
      </c>
      <c r="BI209" s="201">
        <f t="shared" si="18"/>
        <v>0</v>
      </c>
      <c r="BJ209" s="18" t="s">
        <v>120</v>
      </c>
      <c r="BK209" s="201">
        <f t="shared" si="19"/>
        <v>0</v>
      </c>
      <c r="BL209" s="18" t="s">
        <v>299</v>
      </c>
      <c r="BM209" s="200" t="s">
        <v>783</v>
      </c>
    </row>
    <row r="210" spans="1:65" s="2" customFormat="1" ht="62.65" customHeight="1">
      <c r="A210" s="35"/>
      <c r="B210" s="36"/>
      <c r="C210" s="189" t="s">
        <v>554</v>
      </c>
      <c r="D210" s="189" t="s">
        <v>294</v>
      </c>
      <c r="E210" s="190" t="s">
        <v>5404</v>
      </c>
      <c r="F210" s="191" t="s">
        <v>5405</v>
      </c>
      <c r="G210" s="192" t="s">
        <v>3216</v>
      </c>
      <c r="H210" s="193">
        <v>32</v>
      </c>
      <c r="I210" s="194"/>
      <c r="J210" s="195">
        <f t="shared" si="10"/>
        <v>0</v>
      </c>
      <c r="K210" s="191" t="s">
        <v>1</v>
      </c>
      <c r="L210" s="40"/>
      <c r="M210" s="196" t="s">
        <v>1</v>
      </c>
      <c r="N210" s="197" t="s">
        <v>43</v>
      </c>
      <c r="O210" s="72"/>
      <c r="P210" s="198">
        <f t="shared" si="11"/>
        <v>0</v>
      </c>
      <c r="Q210" s="198">
        <v>0</v>
      </c>
      <c r="R210" s="198">
        <f t="shared" si="12"/>
        <v>0</v>
      </c>
      <c r="S210" s="198">
        <v>0</v>
      </c>
      <c r="T210" s="199">
        <f t="shared" si="13"/>
        <v>0</v>
      </c>
      <c r="U210" s="35"/>
      <c r="V210" s="35"/>
      <c r="W210" s="35"/>
      <c r="X210" s="35"/>
      <c r="Y210" s="35"/>
      <c r="Z210" s="35"/>
      <c r="AA210" s="35"/>
      <c r="AB210" s="35"/>
      <c r="AC210" s="35"/>
      <c r="AD210" s="35"/>
      <c r="AE210" s="35"/>
      <c r="AR210" s="200" t="s">
        <v>299</v>
      </c>
      <c r="AT210" s="200" t="s">
        <v>294</v>
      </c>
      <c r="AU210" s="200" t="s">
        <v>85</v>
      </c>
      <c r="AY210" s="18" t="s">
        <v>292</v>
      </c>
      <c r="BE210" s="201">
        <f t="shared" si="14"/>
        <v>0</v>
      </c>
      <c r="BF210" s="201">
        <f t="shared" si="15"/>
        <v>0</v>
      </c>
      <c r="BG210" s="201">
        <f t="shared" si="16"/>
        <v>0</v>
      </c>
      <c r="BH210" s="201">
        <f t="shared" si="17"/>
        <v>0</v>
      </c>
      <c r="BI210" s="201">
        <f t="shared" si="18"/>
        <v>0</v>
      </c>
      <c r="BJ210" s="18" t="s">
        <v>120</v>
      </c>
      <c r="BK210" s="201">
        <f t="shared" si="19"/>
        <v>0</v>
      </c>
      <c r="BL210" s="18" t="s">
        <v>299</v>
      </c>
      <c r="BM210" s="200" t="s">
        <v>804</v>
      </c>
    </row>
    <row r="211" spans="1:65" s="2" customFormat="1" ht="33" customHeight="1">
      <c r="A211" s="35"/>
      <c r="B211" s="36"/>
      <c r="C211" s="189" t="s">
        <v>562</v>
      </c>
      <c r="D211" s="189" t="s">
        <v>294</v>
      </c>
      <c r="E211" s="190" t="s">
        <v>5406</v>
      </c>
      <c r="F211" s="191" t="s">
        <v>5368</v>
      </c>
      <c r="G211" s="192" t="s">
        <v>5364</v>
      </c>
      <c r="H211" s="193">
        <v>36</v>
      </c>
      <c r="I211" s="194"/>
      <c r="J211" s="195">
        <f t="shared" si="10"/>
        <v>0</v>
      </c>
      <c r="K211" s="191" t="s">
        <v>1</v>
      </c>
      <c r="L211" s="40"/>
      <c r="M211" s="196" t="s">
        <v>1</v>
      </c>
      <c r="N211" s="197" t="s">
        <v>43</v>
      </c>
      <c r="O211" s="72"/>
      <c r="P211" s="198">
        <f t="shared" si="11"/>
        <v>0</v>
      </c>
      <c r="Q211" s="198">
        <v>0</v>
      </c>
      <c r="R211" s="198">
        <f t="shared" si="12"/>
        <v>0</v>
      </c>
      <c r="S211" s="198">
        <v>0</v>
      </c>
      <c r="T211" s="199">
        <f t="shared" si="13"/>
        <v>0</v>
      </c>
      <c r="U211" s="35"/>
      <c r="V211" s="35"/>
      <c r="W211" s="35"/>
      <c r="X211" s="35"/>
      <c r="Y211" s="35"/>
      <c r="Z211" s="35"/>
      <c r="AA211" s="35"/>
      <c r="AB211" s="35"/>
      <c r="AC211" s="35"/>
      <c r="AD211" s="35"/>
      <c r="AE211" s="35"/>
      <c r="AR211" s="200" t="s">
        <v>299</v>
      </c>
      <c r="AT211" s="200" t="s">
        <v>294</v>
      </c>
      <c r="AU211" s="200" t="s">
        <v>85</v>
      </c>
      <c r="AY211" s="18" t="s">
        <v>292</v>
      </c>
      <c r="BE211" s="201">
        <f t="shared" si="14"/>
        <v>0</v>
      </c>
      <c r="BF211" s="201">
        <f t="shared" si="15"/>
        <v>0</v>
      </c>
      <c r="BG211" s="201">
        <f t="shared" si="16"/>
        <v>0</v>
      </c>
      <c r="BH211" s="201">
        <f t="shared" si="17"/>
        <v>0</v>
      </c>
      <c r="BI211" s="201">
        <f t="shared" si="18"/>
        <v>0</v>
      </c>
      <c r="BJ211" s="18" t="s">
        <v>120</v>
      </c>
      <c r="BK211" s="201">
        <f t="shared" si="19"/>
        <v>0</v>
      </c>
      <c r="BL211" s="18" t="s">
        <v>299</v>
      </c>
      <c r="BM211" s="200" t="s">
        <v>821</v>
      </c>
    </row>
    <row r="212" spans="1:65" s="2" customFormat="1" ht="33" customHeight="1">
      <c r="A212" s="35"/>
      <c r="B212" s="36"/>
      <c r="C212" s="189" t="s">
        <v>573</v>
      </c>
      <c r="D212" s="189" t="s">
        <v>294</v>
      </c>
      <c r="E212" s="190" t="s">
        <v>5407</v>
      </c>
      <c r="F212" s="191" t="s">
        <v>5408</v>
      </c>
      <c r="G212" s="192" t="s">
        <v>5364</v>
      </c>
      <c r="H212" s="193">
        <v>36</v>
      </c>
      <c r="I212" s="194"/>
      <c r="J212" s="195">
        <f t="shared" si="10"/>
        <v>0</v>
      </c>
      <c r="K212" s="191" t="s">
        <v>1</v>
      </c>
      <c r="L212" s="40"/>
      <c r="M212" s="196" t="s">
        <v>1</v>
      </c>
      <c r="N212" s="197" t="s">
        <v>43</v>
      </c>
      <c r="O212" s="72"/>
      <c r="P212" s="198">
        <f t="shared" si="11"/>
        <v>0</v>
      </c>
      <c r="Q212" s="198">
        <v>0</v>
      </c>
      <c r="R212" s="198">
        <f t="shared" si="12"/>
        <v>0</v>
      </c>
      <c r="S212" s="198">
        <v>0</v>
      </c>
      <c r="T212" s="199">
        <f t="shared" si="13"/>
        <v>0</v>
      </c>
      <c r="U212" s="35"/>
      <c r="V212" s="35"/>
      <c r="W212" s="35"/>
      <c r="X212" s="35"/>
      <c r="Y212" s="35"/>
      <c r="Z212" s="35"/>
      <c r="AA212" s="35"/>
      <c r="AB212" s="35"/>
      <c r="AC212" s="35"/>
      <c r="AD212" s="35"/>
      <c r="AE212" s="35"/>
      <c r="AR212" s="200" t="s">
        <v>299</v>
      </c>
      <c r="AT212" s="200" t="s">
        <v>294</v>
      </c>
      <c r="AU212" s="200" t="s">
        <v>85</v>
      </c>
      <c r="AY212" s="18" t="s">
        <v>292</v>
      </c>
      <c r="BE212" s="201">
        <f t="shared" si="14"/>
        <v>0</v>
      </c>
      <c r="BF212" s="201">
        <f t="shared" si="15"/>
        <v>0</v>
      </c>
      <c r="BG212" s="201">
        <f t="shared" si="16"/>
        <v>0</v>
      </c>
      <c r="BH212" s="201">
        <f t="shared" si="17"/>
        <v>0</v>
      </c>
      <c r="BI212" s="201">
        <f t="shared" si="18"/>
        <v>0</v>
      </c>
      <c r="BJ212" s="18" t="s">
        <v>120</v>
      </c>
      <c r="BK212" s="201">
        <f t="shared" si="19"/>
        <v>0</v>
      </c>
      <c r="BL212" s="18" t="s">
        <v>299</v>
      </c>
      <c r="BM212" s="200" t="s">
        <v>829</v>
      </c>
    </row>
    <row r="213" spans="1:65" s="2" customFormat="1" ht="33" customHeight="1">
      <c r="A213" s="35"/>
      <c r="B213" s="36"/>
      <c r="C213" s="189" t="s">
        <v>578</v>
      </c>
      <c r="D213" s="189" t="s">
        <v>294</v>
      </c>
      <c r="E213" s="190" t="s">
        <v>5409</v>
      </c>
      <c r="F213" s="191" t="s">
        <v>5372</v>
      </c>
      <c r="G213" s="192" t="s">
        <v>5364</v>
      </c>
      <c r="H213" s="193">
        <v>90</v>
      </c>
      <c r="I213" s="194"/>
      <c r="J213" s="195">
        <f t="shared" si="10"/>
        <v>0</v>
      </c>
      <c r="K213" s="191" t="s">
        <v>1</v>
      </c>
      <c r="L213" s="40"/>
      <c r="M213" s="196" t="s">
        <v>1</v>
      </c>
      <c r="N213" s="197" t="s">
        <v>43</v>
      </c>
      <c r="O213" s="72"/>
      <c r="P213" s="198">
        <f t="shared" si="11"/>
        <v>0</v>
      </c>
      <c r="Q213" s="198">
        <v>0</v>
      </c>
      <c r="R213" s="198">
        <f t="shared" si="12"/>
        <v>0</v>
      </c>
      <c r="S213" s="198">
        <v>0</v>
      </c>
      <c r="T213" s="199">
        <f t="shared" si="13"/>
        <v>0</v>
      </c>
      <c r="U213" s="35"/>
      <c r="V213" s="35"/>
      <c r="W213" s="35"/>
      <c r="X213" s="35"/>
      <c r="Y213" s="35"/>
      <c r="Z213" s="35"/>
      <c r="AA213" s="35"/>
      <c r="AB213" s="35"/>
      <c r="AC213" s="35"/>
      <c r="AD213" s="35"/>
      <c r="AE213" s="35"/>
      <c r="AR213" s="200" t="s">
        <v>299</v>
      </c>
      <c r="AT213" s="200" t="s">
        <v>294</v>
      </c>
      <c r="AU213" s="200" t="s">
        <v>85</v>
      </c>
      <c r="AY213" s="18" t="s">
        <v>292</v>
      </c>
      <c r="BE213" s="201">
        <f t="shared" si="14"/>
        <v>0</v>
      </c>
      <c r="BF213" s="201">
        <f t="shared" si="15"/>
        <v>0</v>
      </c>
      <c r="BG213" s="201">
        <f t="shared" si="16"/>
        <v>0</v>
      </c>
      <c r="BH213" s="201">
        <f t="shared" si="17"/>
        <v>0</v>
      </c>
      <c r="BI213" s="201">
        <f t="shared" si="18"/>
        <v>0</v>
      </c>
      <c r="BJ213" s="18" t="s">
        <v>120</v>
      </c>
      <c r="BK213" s="201">
        <f t="shared" si="19"/>
        <v>0</v>
      </c>
      <c r="BL213" s="18" t="s">
        <v>299</v>
      </c>
      <c r="BM213" s="200" t="s">
        <v>839</v>
      </c>
    </row>
    <row r="214" spans="1:65" s="2" customFormat="1" ht="33" customHeight="1">
      <c r="A214" s="35"/>
      <c r="B214" s="36"/>
      <c r="C214" s="189" t="s">
        <v>583</v>
      </c>
      <c r="D214" s="189" t="s">
        <v>294</v>
      </c>
      <c r="E214" s="190" t="s">
        <v>5410</v>
      </c>
      <c r="F214" s="191" t="s">
        <v>5411</v>
      </c>
      <c r="G214" s="192" t="s">
        <v>5364</v>
      </c>
      <c r="H214" s="193">
        <v>30</v>
      </c>
      <c r="I214" s="194"/>
      <c r="J214" s="195">
        <f t="shared" si="10"/>
        <v>0</v>
      </c>
      <c r="K214" s="191" t="s">
        <v>1</v>
      </c>
      <c r="L214" s="40"/>
      <c r="M214" s="196" t="s">
        <v>1</v>
      </c>
      <c r="N214" s="197" t="s">
        <v>43</v>
      </c>
      <c r="O214" s="72"/>
      <c r="P214" s="198">
        <f t="shared" si="11"/>
        <v>0</v>
      </c>
      <c r="Q214" s="198">
        <v>0</v>
      </c>
      <c r="R214" s="198">
        <f t="shared" si="12"/>
        <v>0</v>
      </c>
      <c r="S214" s="198">
        <v>0</v>
      </c>
      <c r="T214" s="199">
        <f t="shared" si="13"/>
        <v>0</v>
      </c>
      <c r="U214" s="35"/>
      <c r="V214" s="35"/>
      <c r="W214" s="35"/>
      <c r="X214" s="35"/>
      <c r="Y214" s="35"/>
      <c r="Z214" s="35"/>
      <c r="AA214" s="35"/>
      <c r="AB214" s="35"/>
      <c r="AC214" s="35"/>
      <c r="AD214" s="35"/>
      <c r="AE214" s="35"/>
      <c r="AR214" s="200" t="s">
        <v>299</v>
      </c>
      <c r="AT214" s="200" t="s">
        <v>294</v>
      </c>
      <c r="AU214" s="200" t="s">
        <v>85</v>
      </c>
      <c r="AY214" s="18" t="s">
        <v>292</v>
      </c>
      <c r="BE214" s="201">
        <f t="shared" si="14"/>
        <v>0</v>
      </c>
      <c r="BF214" s="201">
        <f t="shared" si="15"/>
        <v>0</v>
      </c>
      <c r="BG214" s="201">
        <f t="shared" si="16"/>
        <v>0</v>
      </c>
      <c r="BH214" s="201">
        <f t="shared" si="17"/>
        <v>0</v>
      </c>
      <c r="BI214" s="201">
        <f t="shared" si="18"/>
        <v>0</v>
      </c>
      <c r="BJ214" s="18" t="s">
        <v>120</v>
      </c>
      <c r="BK214" s="201">
        <f t="shared" si="19"/>
        <v>0</v>
      </c>
      <c r="BL214" s="18" t="s">
        <v>299</v>
      </c>
      <c r="BM214" s="200" t="s">
        <v>852</v>
      </c>
    </row>
    <row r="215" spans="1:65" s="2" customFormat="1" ht="33" customHeight="1">
      <c r="A215" s="35"/>
      <c r="B215" s="36"/>
      <c r="C215" s="189" t="s">
        <v>587</v>
      </c>
      <c r="D215" s="189" t="s">
        <v>294</v>
      </c>
      <c r="E215" s="190" t="s">
        <v>5412</v>
      </c>
      <c r="F215" s="191" t="s">
        <v>5413</v>
      </c>
      <c r="G215" s="192" t="s">
        <v>5364</v>
      </c>
      <c r="H215" s="193">
        <v>4</v>
      </c>
      <c r="I215" s="194"/>
      <c r="J215" s="195">
        <f t="shared" si="10"/>
        <v>0</v>
      </c>
      <c r="K215" s="191" t="s">
        <v>1</v>
      </c>
      <c r="L215" s="40"/>
      <c r="M215" s="196" t="s">
        <v>1</v>
      </c>
      <c r="N215" s="197" t="s">
        <v>43</v>
      </c>
      <c r="O215" s="72"/>
      <c r="P215" s="198">
        <f t="shared" si="11"/>
        <v>0</v>
      </c>
      <c r="Q215" s="198">
        <v>0</v>
      </c>
      <c r="R215" s="198">
        <f t="shared" si="12"/>
        <v>0</v>
      </c>
      <c r="S215" s="198">
        <v>0</v>
      </c>
      <c r="T215" s="199">
        <f t="shared" si="13"/>
        <v>0</v>
      </c>
      <c r="U215" s="35"/>
      <c r="V215" s="35"/>
      <c r="W215" s="35"/>
      <c r="X215" s="35"/>
      <c r="Y215" s="35"/>
      <c r="Z215" s="35"/>
      <c r="AA215" s="35"/>
      <c r="AB215" s="35"/>
      <c r="AC215" s="35"/>
      <c r="AD215" s="35"/>
      <c r="AE215" s="35"/>
      <c r="AR215" s="200" t="s">
        <v>299</v>
      </c>
      <c r="AT215" s="200" t="s">
        <v>294</v>
      </c>
      <c r="AU215" s="200" t="s">
        <v>85</v>
      </c>
      <c r="AY215" s="18" t="s">
        <v>292</v>
      </c>
      <c r="BE215" s="201">
        <f t="shared" si="14"/>
        <v>0</v>
      </c>
      <c r="BF215" s="201">
        <f t="shared" si="15"/>
        <v>0</v>
      </c>
      <c r="BG215" s="201">
        <f t="shared" si="16"/>
        <v>0</v>
      </c>
      <c r="BH215" s="201">
        <f t="shared" si="17"/>
        <v>0</v>
      </c>
      <c r="BI215" s="201">
        <f t="shared" si="18"/>
        <v>0</v>
      </c>
      <c r="BJ215" s="18" t="s">
        <v>120</v>
      </c>
      <c r="BK215" s="201">
        <f t="shared" si="19"/>
        <v>0</v>
      </c>
      <c r="BL215" s="18" t="s">
        <v>299</v>
      </c>
      <c r="BM215" s="200" t="s">
        <v>866</v>
      </c>
    </row>
    <row r="216" spans="1:65" s="2" customFormat="1" ht="24.2" customHeight="1">
      <c r="A216" s="35"/>
      <c r="B216" s="36"/>
      <c r="C216" s="189" t="s">
        <v>591</v>
      </c>
      <c r="D216" s="189" t="s">
        <v>294</v>
      </c>
      <c r="E216" s="190" t="s">
        <v>5414</v>
      </c>
      <c r="F216" s="191" t="s">
        <v>5376</v>
      </c>
      <c r="G216" s="192" t="s">
        <v>297</v>
      </c>
      <c r="H216" s="193">
        <v>10</v>
      </c>
      <c r="I216" s="194"/>
      <c r="J216" s="195">
        <f t="shared" si="10"/>
        <v>0</v>
      </c>
      <c r="K216" s="191" t="s">
        <v>1</v>
      </c>
      <c r="L216" s="40"/>
      <c r="M216" s="196" t="s">
        <v>1</v>
      </c>
      <c r="N216" s="197" t="s">
        <v>43</v>
      </c>
      <c r="O216" s="72"/>
      <c r="P216" s="198">
        <f t="shared" si="11"/>
        <v>0</v>
      </c>
      <c r="Q216" s="198">
        <v>0</v>
      </c>
      <c r="R216" s="198">
        <f t="shared" si="12"/>
        <v>0</v>
      </c>
      <c r="S216" s="198">
        <v>0</v>
      </c>
      <c r="T216" s="199">
        <f t="shared" si="13"/>
        <v>0</v>
      </c>
      <c r="U216" s="35"/>
      <c r="V216" s="35"/>
      <c r="W216" s="35"/>
      <c r="X216" s="35"/>
      <c r="Y216" s="35"/>
      <c r="Z216" s="35"/>
      <c r="AA216" s="35"/>
      <c r="AB216" s="35"/>
      <c r="AC216" s="35"/>
      <c r="AD216" s="35"/>
      <c r="AE216" s="35"/>
      <c r="AR216" s="200" t="s">
        <v>299</v>
      </c>
      <c r="AT216" s="200" t="s">
        <v>294</v>
      </c>
      <c r="AU216" s="200" t="s">
        <v>85</v>
      </c>
      <c r="AY216" s="18" t="s">
        <v>292</v>
      </c>
      <c r="BE216" s="201">
        <f t="shared" si="14"/>
        <v>0</v>
      </c>
      <c r="BF216" s="201">
        <f t="shared" si="15"/>
        <v>0</v>
      </c>
      <c r="BG216" s="201">
        <f t="shared" si="16"/>
        <v>0</v>
      </c>
      <c r="BH216" s="201">
        <f t="shared" si="17"/>
        <v>0</v>
      </c>
      <c r="BI216" s="201">
        <f t="shared" si="18"/>
        <v>0</v>
      </c>
      <c r="BJ216" s="18" t="s">
        <v>120</v>
      </c>
      <c r="BK216" s="201">
        <f t="shared" si="19"/>
        <v>0</v>
      </c>
      <c r="BL216" s="18" t="s">
        <v>299</v>
      </c>
      <c r="BM216" s="200" t="s">
        <v>876</v>
      </c>
    </row>
    <row r="217" spans="1:65" s="2" customFormat="1" ht="21.75" customHeight="1">
      <c r="A217" s="35"/>
      <c r="B217" s="36"/>
      <c r="C217" s="189" t="s">
        <v>595</v>
      </c>
      <c r="D217" s="189" t="s">
        <v>294</v>
      </c>
      <c r="E217" s="190" t="s">
        <v>5377</v>
      </c>
      <c r="F217" s="191" t="s">
        <v>5378</v>
      </c>
      <c r="G217" s="192" t="s">
        <v>1738</v>
      </c>
      <c r="H217" s="193">
        <v>120</v>
      </c>
      <c r="I217" s="194"/>
      <c r="J217" s="195">
        <f t="shared" si="10"/>
        <v>0</v>
      </c>
      <c r="K217" s="191" t="s">
        <v>1</v>
      </c>
      <c r="L217" s="40"/>
      <c r="M217" s="196" t="s">
        <v>1</v>
      </c>
      <c r="N217" s="197" t="s">
        <v>43</v>
      </c>
      <c r="O217" s="72"/>
      <c r="P217" s="198">
        <f t="shared" si="11"/>
        <v>0</v>
      </c>
      <c r="Q217" s="198">
        <v>0</v>
      </c>
      <c r="R217" s="198">
        <f t="shared" si="12"/>
        <v>0</v>
      </c>
      <c r="S217" s="198">
        <v>0</v>
      </c>
      <c r="T217" s="199">
        <f t="shared" si="13"/>
        <v>0</v>
      </c>
      <c r="U217" s="35"/>
      <c r="V217" s="35"/>
      <c r="W217" s="35"/>
      <c r="X217" s="35"/>
      <c r="Y217" s="35"/>
      <c r="Z217" s="35"/>
      <c r="AA217" s="35"/>
      <c r="AB217" s="35"/>
      <c r="AC217" s="35"/>
      <c r="AD217" s="35"/>
      <c r="AE217" s="35"/>
      <c r="AR217" s="200" t="s">
        <v>299</v>
      </c>
      <c r="AT217" s="200" t="s">
        <v>294</v>
      </c>
      <c r="AU217" s="200" t="s">
        <v>85</v>
      </c>
      <c r="AY217" s="18" t="s">
        <v>292</v>
      </c>
      <c r="BE217" s="201">
        <f t="shared" si="14"/>
        <v>0</v>
      </c>
      <c r="BF217" s="201">
        <f t="shared" si="15"/>
        <v>0</v>
      </c>
      <c r="BG217" s="201">
        <f t="shared" si="16"/>
        <v>0</v>
      </c>
      <c r="BH217" s="201">
        <f t="shared" si="17"/>
        <v>0</v>
      </c>
      <c r="BI217" s="201">
        <f t="shared" si="18"/>
        <v>0</v>
      </c>
      <c r="BJ217" s="18" t="s">
        <v>120</v>
      </c>
      <c r="BK217" s="201">
        <f t="shared" si="19"/>
        <v>0</v>
      </c>
      <c r="BL217" s="18" t="s">
        <v>299</v>
      </c>
      <c r="BM217" s="200" t="s">
        <v>907</v>
      </c>
    </row>
    <row r="218" spans="1:65" s="13" customFormat="1" ht="33.75">
      <c r="B218" s="202"/>
      <c r="C218" s="203"/>
      <c r="D218" s="204" t="s">
        <v>301</v>
      </c>
      <c r="E218" s="205" t="s">
        <v>1</v>
      </c>
      <c r="F218" s="206" t="s">
        <v>5379</v>
      </c>
      <c r="G218" s="203"/>
      <c r="H218" s="205" t="s">
        <v>1</v>
      </c>
      <c r="I218" s="207"/>
      <c r="J218" s="203"/>
      <c r="K218" s="203"/>
      <c r="L218" s="208"/>
      <c r="M218" s="209"/>
      <c r="N218" s="210"/>
      <c r="O218" s="210"/>
      <c r="P218" s="210"/>
      <c r="Q218" s="210"/>
      <c r="R218" s="210"/>
      <c r="S218" s="210"/>
      <c r="T218" s="211"/>
      <c r="AT218" s="212" t="s">
        <v>301</v>
      </c>
      <c r="AU218" s="212" t="s">
        <v>85</v>
      </c>
      <c r="AV218" s="13" t="s">
        <v>85</v>
      </c>
      <c r="AW218" s="13" t="s">
        <v>32</v>
      </c>
      <c r="AX218" s="13" t="s">
        <v>77</v>
      </c>
      <c r="AY218" s="212" t="s">
        <v>292</v>
      </c>
    </row>
    <row r="219" spans="1:65" s="13" customFormat="1" ht="33.75">
      <c r="B219" s="202"/>
      <c r="C219" s="203"/>
      <c r="D219" s="204" t="s">
        <v>301</v>
      </c>
      <c r="E219" s="205" t="s">
        <v>1</v>
      </c>
      <c r="F219" s="206" t="s">
        <v>5380</v>
      </c>
      <c r="G219" s="203"/>
      <c r="H219" s="205" t="s">
        <v>1</v>
      </c>
      <c r="I219" s="207"/>
      <c r="J219" s="203"/>
      <c r="K219" s="203"/>
      <c r="L219" s="208"/>
      <c r="M219" s="209"/>
      <c r="N219" s="210"/>
      <c r="O219" s="210"/>
      <c r="P219" s="210"/>
      <c r="Q219" s="210"/>
      <c r="R219" s="210"/>
      <c r="S219" s="210"/>
      <c r="T219" s="211"/>
      <c r="AT219" s="212" t="s">
        <v>301</v>
      </c>
      <c r="AU219" s="212" t="s">
        <v>85</v>
      </c>
      <c r="AV219" s="13" t="s">
        <v>85</v>
      </c>
      <c r="AW219" s="13" t="s">
        <v>32</v>
      </c>
      <c r="AX219" s="13" t="s">
        <v>77</v>
      </c>
      <c r="AY219" s="212" t="s">
        <v>292</v>
      </c>
    </row>
    <row r="220" spans="1:65" s="13" customFormat="1" ht="11.25">
      <c r="B220" s="202"/>
      <c r="C220" s="203"/>
      <c r="D220" s="204" t="s">
        <v>301</v>
      </c>
      <c r="E220" s="205" t="s">
        <v>1</v>
      </c>
      <c r="F220" s="206" t="s">
        <v>5381</v>
      </c>
      <c r="G220" s="203"/>
      <c r="H220" s="205" t="s">
        <v>1</v>
      </c>
      <c r="I220" s="207"/>
      <c r="J220" s="203"/>
      <c r="K220" s="203"/>
      <c r="L220" s="208"/>
      <c r="M220" s="209"/>
      <c r="N220" s="210"/>
      <c r="O220" s="210"/>
      <c r="P220" s="210"/>
      <c r="Q220" s="210"/>
      <c r="R220" s="210"/>
      <c r="S220" s="210"/>
      <c r="T220" s="211"/>
      <c r="AT220" s="212" t="s">
        <v>301</v>
      </c>
      <c r="AU220" s="212" t="s">
        <v>85</v>
      </c>
      <c r="AV220" s="13" t="s">
        <v>85</v>
      </c>
      <c r="AW220" s="13" t="s">
        <v>32</v>
      </c>
      <c r="AX220" s="13" t="s">
        <v>77</v>
      </c>
      <c r="AY220" s="212" t="s">
        <v>292</v>
      </c>
    </row>
    <row r="221" spans="1:65" s="14" customFormat="1" ht="11.25">
      <c r="B221" s="213"/>
      <c r="C221" s="214"/>
      <c r="D221" s="204" t="s">
        <v>301</v>
      </c>
      <c r="E221" s="215" t="s">
        <v>1</v>
      </c>
      <c r="F221" s="216" t="s">
        <v>1388</v>
      </c>
      <c r="G221" s="214"/>
      <c r="H221" s="217">
        <v>120</v>
      </c>
      <c r="I221" s="218"/>
      <c r="J221" s="214"/>
      <c r="K221" s="214"/>
      <c r="L221" s="219"/>
      <c r="M221" s="220"/>
      <c r="N221" s="221"/>
      <c r="O221" s="221"/>
      <c r="P221" s="221"/>
      <c r="Q221" s="221"/>
      <c r="R221" s="221"/>
      <c r="S221" s="221"/>
      <c r="T221" s="222"/>
      <c r="AT221" s="223" t="s">
        <v>301</v>
      </c>
      <c r="AU221" s="223" t="s">
        <v>85</v>
      </c>
      <c r="AV221" s="14" t="s">
        <v>120</v>
      </c>
      <c r="AW221" s="14" t="s">
        <v>32</v>
      </c>
      <c r="AX221" s="14" t="s">
        <v>85</v>
      </c>
      <c r="AY221" s="223" t="s">
        <v>292</v>
      </c>
    </row>
    <row r="222" spans="1:65" s="12" customFormat="1" ht="25.9" customHeight="1">
      <c r="B222" s="173"/>
      <c r="C222" s="174"/>
      <c r="D222" s="175" t="s">
        <v>76</v>
      </c>
      <c r="E222" s="176" t="s">
        <v>3857</v>
      </c>
      <c r="F222" s="176" t="s">
        <v>5415</v>
      </c>
      <c r="G222" s="174"/>
      <c r="H222" s="174"/>
      <c r="I222" s="177"/>
      <c r="J222" s="178">
        <f>BK222</f>
        <v>0</v>
      </c>
      <c r="K222" s="174"/>
      <c r="L222" s="179"/>
      <c r="M222" s="180"/>
      <c r="N222" s="181"/>
      <c r="O222" s="181"/>
      <c r="P222" s="182">
        <f>SUM(P223:P281)</f>
        <v>0</v>
      </c>
      <c r="Q222" s="181"/>
      <c r="R222" s="182">
        <f>SUM(R223:R281)</f>
        <v>0</v>
      </c>
      <c r="S222" s="181"/>
      <c r="T222" s="183">
        <f>SUM(T223:T281)</f>
        <v>0</v>
      </c>
      <c r="AR222" s="184" t="s">
        <v>85</v>
      </c>
      <c r="AT222" s="185" t="s">
        <v>76</v>
      </c>
      <c r="AU222" s="185" t="s">
        <v>77</v>
      </c>
      <c r="AY222" s="184" t="s">
        <v>292</v>
      </c>
      <c r="BK222" s="186">
        <f>SUM(BK223:BK281)</f>
        <v>0</v>
      </c>
    </row>
    <row r="223" spans="1:65" s="2" customFormat="1" ht="37.9" customHeight="1">
      <c r="A223" s="35"/>
      <c r="B223" s="36"/>
      <c r="C223" s="189" t="s">
        <v>599</v>
      </c>
      <c r="D223" s="189" t="s">
        <v>294</v>
      </c>
      <c r="E223" s="190" t="s">
        <v>5416</v>
      </c>
      <c r="F223" s="191" t="s">
        <v>5417</v>
      </c>
      <c r="G223" s="192" t="s">
        <v>3216</v>
      </c>
      <c r="H223" s="193">
        <v>2</v>
      </c>
      <c r="I223" s="194"/>
      <c r="J223" s="195">
        <f>ROUND(I223*H223,2)</f>
        <v>0</v>
      </c>
      <c r="K223" s="191" t="s">
        <v>1</v>
      </c>
      <c r="L223" s="40"/>
      <c r="M223" s="196" t="s">
        <v>1</v>
      </c>
      <c r="N223" s="197" t="s">
        <v>43</v>
      </c>
      <c r="O223" s="72"/>
      <c r="P223" s="198">
        <f>O223*H223</f>
        <v>0</v>
      </c>
      <c r="Q223" s="198">
        <v>0</v>
      </c>
      <c r="R223" s="198">
        <f>Q223*H223</f>
        <v>0</v>
      </c>
      <c r="S223" s="198">
        <v>0</v>
      </c>
      <c r="T223" s="199">
        <f>S223*H223</f>
        <v>0</v>
      </c>
      <c r="U223" s="35"/>
      <c r="V223" s="35"/>
      <c r="W223" s="35"/>
      <c r="X223" s="35"/>
      <c r="Y223" s="35"/>
      <c r="Z223" s="35"/>
      <c r="AA223" s="35"/>
      <c r="AB223" s="35"/>
      <c r="AC223" s="35"/>
      <c r="AD223" s="35"/>
      <c r="AE223" s="35"/>
      <c r="AR223" s="200" t="s">
        <v>299</v>
      </c>
      <c r="AT223" s="200" t="s">
        <v>294</v>
      </c>
      <c r="AU223" s="200" t="s">
        <v>85</v>
      </c>
      <c r="AY223" s="18" t="s">
        <v>292</v>
      </c>
      <c r="BE223" s="201">
        <f>IF(N223="základní",J223,0)</f>
        <v>0</v>
      </c>
      <c r="BF223" s="201">
        <f>IF(N223="snížená",J223,0)</f>
        <v>0</v>
      </c>
      <c r="BG223" s="201">
        <f>IF(N223="zákl. přenesená",J223,0)</f>
        <v>0</v>
      </c>
      <c r="BH223" s="201">
        <f>IF(N223="sníž. přenesená",J223,0)</f>
        <v>0</v>
      </c>
      <c r="BI223" s="201">
        <f>IF(N223="nulová",J223,0)</f>
        <v>0</v>
      </c>
      <c r="BJ223" s="18" t="s">
        <v>120</v>
      </c>
      <c r="BK223" s="201">
        <f>ROUND(I223*H223,2)</f>
        <v>0</v>
      </c>
      <c r="BL223" s="18" t="s">
        <v>299</v>
      </c>
      <c r="BM223" s="200" t="s">
        <v>914</v>
      </c>
    </row>
    <row r="224" spans="1:65" s="13" customFormat="1" ht="11.25">
      <c r="B224" s="202"/>
      <c r="C224" s="203"/>
      <c r="D224" s="204" t="s">
        <v>301</v>
      </c>
      <c r="E224" s="205" t="s">
        <v>1</v>
      </c>
      <c r="F224" s="206" t="s">
        <v>5418</v>
      </c>
      <c r="G224" s="203"/>
      <c r="H224" s="205" t="s">
        <v>1</v>
      </c>
      <c r="I224" s="207"/>
      <c r="J224" s="203"/>
      <c r="K224" s="203"/>
      <c r="L224" s="208"/>
      <c r="M224" s="209"/>
      <c r="N224" s="210"/>
      <c r="O224" s="210"/>
      <c r="P224" s="210"/>
      <c r="Q224" s="210"/>
      <c r="R224" s="210"/>
      <c r="S224" s="210"/>
      <c r="T224" s="211"/>
      <c r="AT224" s="212" t="s">
        <v>301</v>
      </c>
      <c r="AU224" s="212" t="s">
        <v>85</v>
      </c>
      <c r="AV224" s="13" t="s">
        <v>85</v>
      </c>
      <c r="AW224" s="13" t="s">
        <v>32</v>
      </c>
      <c r="AX224" s="13" t="s">
        <v>77</v>
      </c>
      <c r="AY224" s="212" t="s">
        <v>292</v>
      </c>
    </row>
    <row r="225" spans="1:65" s="13" customFormat="1" ht="11.25">
      <c r="B225" s="202"/>
      <c r="C225" s="203"/>
      <c r="D225" s="204" t="s">
        <v>301</v>
      </c>
      <c r="E225" s="205" t="s">
        <v>1</v>
      </c>
      <c r="F225" s="206" t="s">
        <v>5419</v>
      </c>
      <c r="G225" s="203"/>
      <c r="H225" s="205" t="s">
        <v>1</v>
      </c>
      <c r="I225" s="207"/>
      <c r="J225" s="203"/>
      <c r="K225" s="203"/>
      <c r="L225" s="208"/>
      <c r="M225" s="209"/>
      <c r="N225" s="210"/>
      <c r="O225" s="210"/>
      <c r="P225" s="210"/>
      <c r="Q225" s="210"/>
      <c r="R225" s="210"/>
      <c r="S225" s="210"/>
      <c r="T225" s="211"/>
      <c r="AT225" s="212" t="s">
        <v>301</v>
      </c>
      <c r="AU225" s="212" t="s">
        <v>85</v>
      </c>
      <c r="AV225" s="13" t="s">
        <v>85</v>
      </c>
      <c r="AW225" s="13" t="s">
        <v>32</v>
      </c>
      <c r="AX225" s="13" t="s">
        <v>77</v>
      </c>
      <c r="AY225" s="212" t="s">
        <v>292</v>
      </c>
    </row>
    <row r="226" spans="1:65" s="13" customFormat="1" ht="11.25">
      <c r="B226" s="202"/>
      <c r="C226" s="203"/>
      <c r="D226" s="204" t="s">
        <v>301</v>
      </c>
      <c r="E226" s="205" t="s">
        <v>1</v>
      </c>
      <c r="F226" s="206" t="s">
        <v>5420</v>
      </c>
      <c r="G226" s="203"/>
      <c r="H226" s="205" t="s">
        <v>1</v>
      </c>
      <c r="I226" s="207"/>
      <c r="J226" s="203"/>
      <c r="K226" s="203"/>
      <c r="L226" s="208"/>
      <c r="M226" s="209"/>
      <c r="N226" s="210"/>
      <c r="O226" s="210"/>
      <c r="P226" s="210"/>
      <c r="Q226" s="210"/>
      <c r="R226" s="210"/>
      <c r="S226" s="210"/>
      <c r="T226" s="211"/>
      <c r="AT226" s="212" t="s">
        <v>301</v>
      </c>
      <c r="AU226" s="212" t="s">
        <v>85</v>
      </c>
      <c r="AV226" s="13" t="s">
        <v>85</v>
      </c>
      <c r="AW226" s="13" t="s">
        <v>32</v>
      </c>
      <c r="AX226" s="13" t="s">
        <v>77</v>
      </c>
      <c r="AY226" s="212" t="s">
        <v>292</v>
      </c>
    </row>
    <row r="227" spans="1:65" s="13" customFormat="1" ht="11.25">
      <c r="B227" s="202"/>
      <c r="C227" s="203"/>
      <c r="D227" s="204" t="s">
        <v>301</v>
      </c>
      <c r="E227" s="205" t="s">
        <v>1</v>
      </c>
      <c r="F227" s="206" t="s">
        <v>5421</v>
      </c>
      <c r="G227" s="203"/>
      <c r="H227" s="205" t="s">
        <v>1</v>
      </c>
      <c r="I227" s="207"/>
      <c r="J227" s="203"/>
      <c r="K227" s="203"/>
      <c r="L227" s="208"/>
      <c r="M227" s="209"/>
      <c r="N227" s="210"/>
      <c r="O227" s="210"/>
      <c r="P227" s="210"/>
      <c r="Q227" s="210"/>
      <c r="R227" s="210"/>
      <c r="S227" s="210"/>
      <c r="T227" s="211"/>
      <c r="AT227" s="212" t="s">
        <v>301</v>
      </c>
      <c r="AU227" s="212" t="s">
        <v>85</v>
      </c>
      <c r="AV227" s="13" t="s">
        <v>85</v>
      </c>
      <c r="AW227" s="13" t="s">
        <v>32</v>
      </c>
      <c r="AX227" s="13" t="s">
        <v>77</v>
      </c>
      <c r="AY227" s="212" t="s">
        <v>292</v>
      </c>
    </row>
    <row r="228" spans="1:65" s="13" customFormat="1" ht="11.25">
      <c r="B228" s="202"/>
      <c r="C228" s="203"/>
      <c r="D228" s="204" t="s">
        <v>301</v>
      </c>
      <c r="E228" s="205" t="s">
        <v>1</v>
      </c>
      <c r="F228" s="206" t="s">
        <v>5332</v>
      </c>
      <c r="G228" s="203"/>
      <c r="H228" s="205" t="s">
        <v>1</v>
      </c>
      <c r="I228" s="207"/>
      <c r="J228" s="203"/>
      <c r="K228" s="203"/>
      <c r="L228" s="208"/>
      <c r="M228" s="209"/>
      <c r="N228" s="210"/>
      <c r="O228" s="210"/>
      <c r="P228" s="210"/>
      <c r="Q228" s="210"/>
      <c r="R228" s="210"/>
      <c r="S228" s="210"/>
      <c r="T228" s="211"/>
      <c r="AT228" s="212" t="s">
        <v>301</v>
      </c>
      <c r="AU228" s="212" t="s">
        <v>85</v>
      </c>
      <c r="AV228" s="13" t="s">
        <v>85</v>
      </c>
      <c r="AW228" s="13" t="s">
        <v>32</v>
      </c>
      <c r="AX228" s="13" t="s">
        <v>77</v>
      </c>
      <c r="AY228" s="212" t="s">
        <v>292</v>
      </c>
    </row>
    <row r="229" spans="1:65" s="13" customFormat="1" ht="11.25">
      <c r="B229" s="202"/>
      <c r="C229" s="203"/>
      <c r="D229" s="204" t="s">
        <v>301</v>
      </c>
      <c r="E229" s="205" t="s">
        <v>1</v>
      </c>
      <c r="F229" s="206" t="s">
        <v>5333</v>
      </c>
      <c r="G229" s="203"/>
      <c r="H229" s="205" t="s">
        <v>1</v>
      </c>
      <c r="I229" s="207"/>
      <c r="J229" s="203"/>
      <c r="K229" s="203"/>
      <c r="L229" s="208"/>
      <c r="M229" s="209"/>
      <c r="N229" s="210"/>
      <c r="O229" s="210"/>
      <c r="P229" s="210"/>
      <c r="Q229" s="210"/>
      <c r="R229" s="210"/>
      <c r="S229" s="210"/>
      <c r="T229" s="211"/>
      <c r="AT229" s="212" t="s">
        <v>301</v>
      </c>
      <c r="AU229" s="212" t="s">
        <v>85</v>
      </c>
      <c r="AV229" s="13" t="s">
        <v>85</v>
      </c>
      <c r="AW229" s="13" t="s">
        <v>32</v>
      </c>
      <c r="AX229" s="13" t="s">
        <v>77</v>
      </c>
      <c r="AY229" s="212" t="s">
        <v>292</v>
      </c>
    </row>
    <row r="230" spans="1:65" s="13" customFormat="1" ht="11.25">
      <c r="B230" s="202"/>
      <c r="C230" s="203"/>
      <c r="D230" s="204" t="s">
        <v>301</v>
      </c>
      <c r="E230" s="205" t="s">
        <v>1</v>
      </c>
      <c r="F230" s="206" t="s">
        <v>5334</v>
      </c>
      <c r="G230" s="203"/>
      <c r="H230" s="205" t="s">
        <v>1</v>
      </c>
      <c r="I230" s="207"/>
      <c r="J230" s="203"/>
      <c r="K230" s="203"/>
      <c r="L230" s="208"/>
      <c r="M230" s="209"/>
      <c r="N230" s="210"/>
      <c r="O230" s="210"/>
      <c r="P230" s="210"/>
      <c r="Q230" s="210"/>
      <c r="R230" s="210"/>
      <c r="S230" s="210"/>
      <c r="T230" s="211"/>
      <c r="AT230" s="212" t="s">
        <v>301</v>
      </c>
      <c r="AU230" s="212" t="s">
        <v>85</v>
      </c>
      <c r="AV230" s="13" t="s">
        <v>85</v>
      </c>
      <c r="AW230" s="13" t="s">
        <v>32</v>
      </c>
      <c r="AX230" s="13" t="s">
        <v>77</v>
      </c>
      <c r="AY230" s="212" t="s">
        <v>292</v>
      </c>
    </row>
    <row r="231" spans="1:65" s="13" customFormat="1" ht="11.25">
      <c r="B231" s="202"/>
      <c r="C231" s="203"/>
      <c r="D231" s="204" t="s">
        <v>301</v>
      </c>
      <c r="E231" s="205" t="s">
        <v>1</v>
      </c>
      <c r="F231" s="206" t="s">
        <v>5335</v>
      </c>
      <c r="G231" s="203"/>
      <c r="H231" s="205" t="s">
        <v>1</v>
      </c>
      <c r="I231" s="207"/>
      <c r="J231" s="203"/>
      <c r="K231" s="203"/>
      <c r="L231" s="208"/>
      <c r="M231" s="209"/>
      <c r="N231" s="210"/>
      <c r="O231" s="210"/>
      <c r="P231" s="210"/>
      <c r="Q231" s="210"/>
      <c r="R231" s="210"/>
      <c r="S231" s="210"/>
      <c r="T231" s="211"/>
      <c r="AT231" s="212" t="s">
        <v>301</v>
      </c>
      <c r="AU231" s="212" t="s">
        <v>85</v>
      </c>
      <c r="AV231" s="13" t="s">
        <v>85</v>
      </c>
      <c r="AW231" s="13" t="s">
        <v>32</v>
      </c>
      <c r="AX231" s="13" t="s">
        <v>77</v>
      </c>
      <c r="AY231" s="212" t="s">
        <v>292</v>
      </c>
    </row>
    <row r="232" spans="1:65" s="13" customFormat="1" ht="11.25">
      <c r="B232" s="202"/>
      <c r="C232" s="203"/>
      <c r="D232" s="204" t="s">
        <v>301</v>
      </c>
      <c r="E232" s="205" t="s">
        <v>1</v>
      </c>
      <c r="F232" s="206" t="s">
        <v>5422</v>
      </c>
      <c r="G232" s="203"/>
      <c r="H232" s="205" t="s">
        <v>1</v>
      </c>
      <c r="I232" s="207"/>
      <c r="J232" s="203"/>
      <c r="K232" s="203"/>
      <c r="L232" s="208"/>
      <c r="M232" s="209"/>
      <c r="N232" s="210"/>
      <c r="O232" s="210"/>
      <c r="P232" s="210"/>
      <c r="Q232" s="210"/>
      <c r="R232" s="210"/>
      <c r="S232" s="210"/>
      <c r="T232" s="211"/>
      <c r="AT232" s="212" t="s">
        <v>301</v>
      </c>
      <c r="AU232" s="212" t="s">
        <v>85</v>
      </c>
      <c r="AV232" s="13" t="s">
        <v>85</v>
      </c>
      <c r="AW232" s="13" t="s">
        <v>32</v>
      </c>
      <c r="AX232" s="13" t="s">
        <v>77</v>
      </c>
      <c r="AY232" s="212" t="s">
        <v>292</v>
      </c>
    </row>
    <row r="233" spans="1:65" s="13" customFormat="1" ht="11.25">
      <c r="B233" s="202"/>
      <c r="C233" s="203"/>
      <c r="D233" s="204" t="s">
        <v>301</v>
      </c>
      <c r="E233" s="205" t="s">
        <v>1</v>
      </c>
      <c r="F233" s="206" t="s">
        <v>5391</v>
      </c>
      <c r="G233" s="203"/>
      <c r="H233" s="205" t="s">
        <v>1</v>
      </c>
      <c r="I233" s="207"/>
      <c r="J233" s="203"/>
      <c r="K233" s="203"/>
      <c r="L233" s="208"/>
      <c r="M233" s="209"/>
      <c r="N233" s="210"/>
      <c r="O233" s="210"/>
      <c r="P233" s="210"/>
      <c r="Q233" s="210"/>
      <c r="R233" s="210"/>
      <c r="S233" s="210"/>
      <c r="T233" s="211"/>
      <c r="AT233" s="212" t="s">
        <v>301</v>
      </c>
      <c r="AU233" s="212" t="s">
        <v>85</v>
      </c>
      <c r="AV233" s="13" t="s">
        <v>85</v>
      </c>
      <c r="AW233" s="13" t="s">
        <v>32</v>
      </c>
      <c r="AX233" s="13" t="s">
        <v>77</v>
      </c>
      <c r="AY233" s="212" t="s">
        <v>292</v>
      </c>
    </row>
    <row r="234" spans="1:65" s="13" customFormat="1" ht="22.5">
      <c r="B234" s="202"/>
      <c r="C234" s="203"/>
      <c r="D234" s="204" t="s">
        <v>301</v>
      </c>
      <c r="E234" s="205" t="s">
        <v>1</v>
      </c>
      <c r="F234" s="206" t="s">
        <v>5423</v>
      </c>
      <c r="G234" s="203"/>
      <c r="H234" s="205" t="s">
        <v>1</v>
      </c>
      <c r="I234" s="207"/>
      <c r="J234" s="203"/>
      <c r="K234" s="203"/>
      <c r="L234" s="208"/>
      <c r="M234" s="209"/>
      <c r="N234" s="210"/>
      <c r="O234" s="210"/>
      <c r="P234" s="210"/>
      <c r="Q234" s="210"/>
      <c r="R234" s="210"/>
      <c r="S234" s="210"/>
      <c r="T234" s="211"/>
      <c r="AT234" s="212" t="s">
        <v>301</v>
      </c>
      <c r="AU234" s="212" t="s">
        <v>85</v>
      </c>
      <c r="AV234" s="13" t="s">
        <v>85</v>
      </c>
      <c r="AW234" s="13" t="s">
        <v>32</v>
      </c>
      <c r="AX234" s="13" t="s">
        <v>77</v>
      </c>
      <c r="AY234" s="212" t="s">
        <v>292</v>
      </c>
    </row>
    <row r="235" spans="1:65" s="13" customFormat="1" ht="11.25">
      <c r="B235" s="202"/>
      <c r="C235" s="203"/>
      <c r="D235" s="204" t="s">
        <v>301</v>
      </c>
      <c r="E235" s="205" t="s">
        <v>1</v>
      </c>
      <c r="F235" s="206" t="s">
        <v>5339</v>
      </c>
      <c r="G235" s="203"/>
      <c r="H235" s="205" t="s">
        <v>1</v>
      </c>
      <c r="I235" s="207"/>
      <c r="J235" s="203"/>
      <c r="K235" s="203"/>
      <c r="L235" s="208"/>
      <c r="M235" s="209"/>
      <c r="N235" s="210"/>
      <c r="O235" s="210"/>
      <c r="P235" s="210"/>
      <c r="Q235" s="210"/>
      <c r="R235" s="210"/>
      <c r="S235" s="210"/>
      <c r="T235" s="211"/>
      <c r="AT235" s="212" t="s">
        <v>301</v>
      </c>
      <c r="AU235" s="212" t="s">
        <v>85</v>
      </c>
      <c r="AV235" s="13" t="s">
        <v>85</v>
      </c>
      <c r="AW235" s="13" t="s">
        <v>32</v>
      </c>
      <c r="AX235" s="13" t="s">
        <v>77</v>
      </c>
      <c r="AY235" s="212" t="s">
        <v>292</v>
      </c>
    </row>
    <row r="236" spans="1:65" s="13" customFormat="1" ht="11.25">
      <c r="B236" s="202"/>
      <c r="C236" s="203"/>
      <c r="D236" s="204" t="s">
        <v>301</v>
      </c>
      <c r="E236" s="205" t="s">
        <v>1</v>
      </c>
      <c r="F236" s="206" t="s">
        <v>5340</v>
      </c>
      <c r="G236" s="203"/>
      <c r="H236" s="205" t="s">
        <v>1</v>
      </c>
      <c r="I236" s="207"/>
      <c r="J236" s="203"/>
      <c r="K236" s="203"/>
      <c r="L236" s="208"/>
      <c r="M236" s="209"/>
      <c r="N236" s="210"/>
      <c r="O236" s="210"/>
      <c r="P236" s="210"/>
      <c r="Q236" s="210"/>
      <c r="R236" s="210"/>
      <c r="S236" s="210"/>
      <c r="T236" s="211"/>
      <c r="AT236" s="212" t="s">
        <v>301</v>
      </c>
      <c r="AU236" s="212" t="s">
        <v>85</v>
      </c>
      <c r="AV236" s="13" t="s">
        <v>85</v>
      </c>
      <c r="AW236" s="13" t="s">
        <v>32</v>
      </c>
      <c r="AX236" s="13" t="s">
        <v>77</v>
      </c>
      <c r="AY236" s="212" t="s">
        <v>292</v>
      </c>
    </row>
    <row r="237" spans="1:65" s="13" customFormat="1" ht="22.5">
      <c r="B237" s="202"/>
      <c r="C237" s="203"/>
      <c r="D237" s="204" t="s">
        <v>301</v>
      </c>
      <c r="E237" s="205" t="s">
        <v>1</v>
      </c>
      <c r="F237" s="206" t="s">
        <v>5424</v>
      </c>
      <c r="G237" s="203"/>
      <c r="H237" s="205" t="s">
        <v>1</v>
      </c>
      <c r="I237" s="207"/>
      <c r="J237" s="203"/>
      <c r="K237" s="203"/>
      <c r="L237" s="208"/>
      <c r="M237" s="209"/>
      <c r="N237" s="210"/>
      <c r="O237" s="210"/>
      <c r="P237" s="210"/>
      <c r="Q237" s="210"/>
      <c r="R237" s="210"/>
      <c r="S237" s="210"/>
      <c r="T237" s="211"/>
      <c r="AT237" s="212" t="s">
        <v>301</v>
      </c>
      <c r="AU237" s="212" t="s">
        <v>85</v>
      </c>
      <c r="AV237" s="13" t="s">
        <v>85</v>
      </c>
      <c r="AW237" s="13" t="s">
        <v>32</v>
      </c>
      <c r="AX237" s="13" t="s">
        <v>77</v>
      </c>
      <c r="AY237" s="212" t="s">
        <v>292</v>
      </c>
    </row>
    <row r="238" spans="1:65" s="13" customFormat="1" ht="11.25">
      <c r="B238" s="202"/>
      <c r="C238" s="203"/>
      <c r="D238" s="204" t="s">
        <v>301</v>
      </c>
      <c r="E238" s="205" t="s">
        <v>1</v>
      </c>
      <c r="F238" s="206" t="s">
        <v>5333</v>
      </c>
      <c r="G238" s="203"/>
      <c r="H238" s="205" t="s">
        <v>1</v>
      </c>
      <c r="I238" s="207"/>
      <c r="J238" s="203"/>
      <c r="K238" s="203"/>
      <c r="L238" s="208"/>
      <c r="M238" s="209"/>
      <c r="N238" s="210"/>
      <c r="O238" s="210"/>
      <c r="P238" s="210"/>
      <c r="Q238" s="210"/>
      <c r="R238" s="210"/>
      <c r="S238" s="210"/>
      <c r="T238" s="211"/>
      <c r="AT238" s="212" t="s">
        <v>301</v>
      </c>
      <c r="AU238" s="212" t="s">
        <v>85</v>
      </c>
      <c r="AV238" s="13" t="s">
        <v>85</v>
      </c>
      <c r="AW238" s="13" t="s">
        <v>32</v>
      </c>
      <c r="AX238" s="13" t="s">
        <v>77</v>
      </c>
      <c r="AY238" s="212" t="s">
        <v>292</v>
      </c>
    </row>
    <row r="239" spans="1:65" s="14" customFormat="1" ht="11.25">
      <c r="B239" s="213"/>
      <c r="C239" s="214"/>
      <c r="D239" s="204" t="s">
        <v>301</v>
      </c>
      <c r="E239" s="215" t="s">
        <v>1</v>
      </c>
      <c r="F239" s="216" t="s">
        <v>120</v>
      </c>
      <c r="G239" s="214"/>
      <c r="H239" s="217">
        <v>2</v>
      </c>
      <c r="I239" s="218"/>
      <c r="J239" s="214"/>
      <c r="K239" s="214"/>
      <c r="L239" s="219"/>
      <c r="M239" s="220"/>
      <c r="N239" s="221"/>
      <c r="O239" s="221"/>
      <c r="P239" s="221"/>
      <c r="Q239" s="221"/>
      <c r="R239" s="221"/>
      <c r="S239" s="221"/>
      <c r="T239" s="222"/>
      <c r="AT239" s="223" t="s">
        <v>301</v>
      </c>
      <c r="AU239" s="223" t="s">
        <v>85</v>
      </c>
      <c r="AV239" s="14" t="s">
        <v>120</v>
      </c>
      <c r="AW239" s="14" t="s">
        <v>32</v>
      </c>
      <c r="AX239" s="14" t="s">
        <v>85</v>
      </c>
      <c r="AY239" s="223" t="s">
        <v>292</v>
      </c>
    </row>
    <row r="240" spans="1:65" s="2" customFormat="1" ht="33" customHeight="1">
      <c r="A240" s="35"/>
      <c r="B240" s="36"/>
      <c r="C240" s="189" t="s">
        <v>603</v>
      </c>
      <c r="D240" s="189" t="s">
        <v>294</v>
      </c>
      <c r="E240" s="190" t="s">
        <v>5425</v>
      </c>
      <c r="F240" s="191" t="s">
        <v>5426</v>
      </c>
      <c r="G240" s="192" t="s">
        <v>3216</v>
      </c>
      <c r="H240" s="193">
        <v>2</v>
      </c>
      <c r="I240" s="194"/>
      <c r="J240" s="195">
        <f>ROUND(I240*H240,2)</f>
        <v>0</v>
      </c>
      <c r="K240" s="191" t="s">
        <v>1</v>
      </c>
      <c r="L240" s="40"/>
      <c r="M240" s="196" t="s">
        <v>1</v>
      </c>
      <c r="N240" s="197" t="s">
        <v>43</v>
      </c>
      <c r="O240" s="72"/>
      <c r="P240" s="198">
        <f>O240*H240</f>
        <v>0</v>
      </c>
      <c r="Q240" s="198">
        <v>0</v>
      </c>
      <c r="R240" s="198">
        <f>Q240*H240</f>
        <v>0</v>
      </c>
      <c r="S240" s="198">
        <v>0</v>
      </c>
      <c r="T240" s="199">
        <f>S240*H240</f>
        <v>0</v>
      </c>
      <c r="U240" s="35"/>
      <c r="V240" s="35"/>
      <c r="W240" s="35"/>
      <c r="X240" s="35"/>
      <c r="Y240" s="35"/>
      <c r="Z240" s="35"/>
      <c r="AA240" s="35"/>
      <c r="AB240" s="35"/>
      <c r="AC240" s="35"/>
      <c r="AD240" s="35"/>
      <c r="AE240" s="35"/>
      <c r="AR240" s="200" t="s">
        <v>299</v>
      </c>
      <c r="AT240" s="200" t="s">
        <v>294</v>
      </c>
      <c r="AU240" s="200" t="s">
        <v>85</v>
      </c>
      <c r="AY240" s="18" t="s">
        <v>292</v>
      </c>
      <c r="BE240" s="201">
        <f>IF(N240="základní",J240,0)</f>
        <v>0</v>
      </c>
      <c r="BF240" s="201">
        <f>IF(N240="snížená",J240,0)</f>
        <v>0</v>
      </c>
      <c r="BG240" s="201">
        <f>IF(N240="zákl. přenesená",J240,0)</f>
        <v>0</v>
      </c>
      <c r="BH240" s="201">
        <f>IF(N240="sníž. přenesená",J240,0)</f>
        <v>0</v>
      </c>
      <c r="BI240" s="201">
        <f>IF(N240="nulová",J240,0)</f>
        <v>0</v>
      </c>
      <c r="BJ240" s="18" t="s">
        <v>120</v>
      </c>
      <c r="BK240" s="201">
        <f>ROUND(I240*H240,2)</f>
        <v>0</v>
      </c>
      <c r="BL240" s="18" t="s">
        <v>299</v>
      </c>
      <c r="BM240" s="200" t="s">
        <v>923</v>
      </c>
    </row>
    <row r="241" spans="1:65" s="2" customFormat="1" ht="37.9" customHeight="1">
      <c r="A241" s="35"/>
      <c r="B241" s="36"/>
      <c r="C241" s="189" t="s">
        <v>607</v>
      </c>
      <c r="D241" s="189" t="s">
        <v>294</v>
      </c>
      <c r="E241" s="190" t="s">
        <v>5427</v>
      </c>
      <c r="F241" s="191" t="s">
        <v>5428</v>
      </c>
      <c r="G241" s="192" t="s">
        <v>3216</v>
      </c>
      <c r="H241" s="193">
        <v>1</v>
      </c>
      <c r="I241" s="194"/>
      <c r="J241" s="195">
        <f>ROUND(I241*H241,2)</f>
        <v>0</v>
      </c>
      <c r="K241" s="191" t="s">
        <v>1</v>
      </c>
      <c r="L241" s="40"/>
      <c r="M241" s="196" t="s">
        <v>1</v>
      </c>
      <c r="N241" s="197" t="s">
        <v>43</v>
      </c>
      <c r="O241" s="72"/>
      <c r="P241" s="198">
        <f>O241*H241</f>
        <v>0</v>
      </c>
      <c r="Q241" s="198">
        <v>0</v>
      </c>
      <c r="R241" s="198">
        <f>Q241*H241</f>
        <v>0</v>
      </c>
      <c r="S241" s="198">
        <v>0</v>
      </c>
      <c r="T241" s="199">
        <f>S241*H241</f>
        <v>0</v>
      </c>
      <c r="U241" s="35"/>
      <c r="V241" s="35"/>
      <c r="W241" s="35"/>
      <c r="X241" s="35"/>
      <c r="Y241" s="35"/>
      <c r="Z241" s="35"/>
      <c r="AA241" s="35"/>
      <c r="AB241" s="35"/>
      <c r="AC241" s="35"/>
      <c r="AD241" s="35"/>
      <c r="AE241" s="35"/>
      <c r="AR241" s="200" t="s">
        <v>299</v>
      </c>
      <c r="AT241" s="200" t="s">
        <v>294</v>
      </c>
      <c r="AU241" s="200" t="s">
        <v>85</v>
      </c>
      <c r="AY241" s="18" t="s">
        <v>292</v>
      </c>
      <c r="BE241" s="201">
        <f>IF(N241="základní",J241,0)</f>
        <v>0</v>
      </c>
      <c r="BF241" s="201">
        <f>IF(N241="snížená",J241,0)</f>
        <v>0</v>
      </c>
      <c r="BG241" s="201">
        <f>IF(N241="zákl. přenesená",J241,0)</f>
        <v>0</v>
      </c>
      <c r="BH241" s="201">
        <f>IF(N241="sníž. přenesená",J241,0)</f>
        <v>0</v>
      </c>
      <c r="BI241" s="201">
        <f>IF(N241="nulová",J241,0)</f>
        <v>0</v>
      </c>
      <c r="BJ241" s="18" t="s">
        <v>120</v>
      </c>
      <c r="BK241" s="201">
        <f>ROUND(I241*H241,2)</f>
        <v>0</v>
      </c>
      <c r="BL241" s="18" t="s">
        <v>299</v>
      </c>
      <c r="BM241" s="200" t="s">
        <v>947</v>
      </c>
    </row>
    <row r="242" spans="1:65" s="13" customFormat="1" ht="11.25">
      <c r="B242" s="202"/>
      <c r="C242" s="203"/>
      <c r="D242" s="204" t="s">
        <v>301</v>
      </c>
      <c r="E242" s="205" t="s">
        <v>1</v>
      </c>
      <c r="F242" s="206" t="s">
        <v>5429</v>
      </c>
      <c r="G242" s="203"/>
      <c r="H242" s="205" t="s">
        <v>1</v>
      </c>
      <c r="I242" s="207"/>
      <c r="J242" s="203"/>
      <c r="K242" s="203"/>
      <c r="L242" s="208"/>
      <c r="M242" s="209"/>
      <c r="N242" s="210"/>
      <c r="O242" s="210"/>
      <c r="P242" s="210"/>
      <c r="Q242" s="210"/>
      <c r="R242" s="210"/>
      <c r="S242" s="210"/>
      <c r="T242" s="211"/>
      <c r="AT242" s="212" t="s">
        <v>301</v>
      </c>
      <c r="AU242" s="212" t="s">
        <v>85</v>
      </c>
      <c r="AV242" s="13" t="s">
        <v>85</v>
      </c>
      <c r="AW242" s="13" t="s">
        <v>32</v>
      </c>
      <c r="AX242" s="13" t="s">
        <v>77</v>
      </c>
      <c r="AY242" s="212" t="s">
        <v>292</v>
      </c>
    </row>
    <row r="243" spans="1:65" s="13" customFormat="1" ht="11.25">
      <c r="B243" s="202"/>
      <c r="C243" s="203"/>
      <c r="D243" s="204" t="s">
        <v>301</v>
      </c>
      <c r="E243" s="205" t="s">
        <v>1</v>
      </c>
      <c r="F243" s="206" t="s">
        <v>5430</v>
      </c>
      <c r="G243" s="203"/>
      <c r="H243" s="205" t="s">
        <v>1</v>
      </c>
      <c r="I243" s="207"/>
      <c r="J243" s="203"/>
      <c r="K243" s="203"/>
      <c r="L243" s="208"/>
      <c r="M243" s="209"/>
      <c r="N243" s="210"/>
      <c r="O243" s="210"/>
      <c r="P243" s="210"/>
      <c r="Q243" s="210"/>
      <c r="R243" s="210"/>
      <c r="S243" s="210"/>
      <c r="T243" s="211"/>
      <c r="AT243" s="212" t="s">
        <v>301</v>
      </c>
      <c r="AU243" s="212" t="s">
        <v>85</v>
      </c>
      <c r="AV243" s="13" t="s">
        <v>85</v>
      </c>
      <c r="AW243" s="13" t="s">
        <v>32</v>
      </c>
      <c r="AX243" s="13" t="s">
        <v>77</v>
      </c>
      <c r="AY243" s="212" t="s">
        <v>292</v>
      </c>
    </row>
    <row r="244" spans="1:65" s="13" customFormat="1" ht="11.25">
      <c r="B244" s="202"/>
      <c r="C244" s="203"/>
      <c r="D244" s="204" t="s">
        <v>301</v>
      </c>
      <c r="E244" s="205" t="s">
        <v>1</v>
      </c>
      <c r="F244" s="206" t="s">
        <v>5388</v>
      </c>
      <c r="G244" s="203"/>
      <c r="H244" s="205" t="s">
        <v>1</v>
      </c>
      <c r="I244" s="207"/>
      <c r="J244" s="203"/>
      <c r="K244" s="203"/>
      <c r="L244" s="208"/>
      <c r="M244" s="209"/>
      <c r="N244" s="210"/>
      <c r="O244" s="210"/>
      <c r="P244" s="210"/>
      <c r="Q244" s="210"/>
      <c r="R244" s="210"/>
      <c r="S244" s="210"/>
      <c r="T244" s="211"/>
      <c r="AT244" s="212" t="s">
        <v>301</v>
      </c>
      <c r="AU244" s="212" t="s">
        <v>85</v>
      </c>
      <c r="AV244" s="13" t="s">
        <v>85</v>
      </c>
      <c r="AW244" s="13" t="s">
        <v>32</v>
      </c>
      <c r="AX244" s="13" t="s">
        <v>77</v>
      </c>
      <c r="AY244" s="212" t="s">
        <v>292</v>
      </c>
    </row>
    <row r="245" spans="1:65" s="13" customFormat="1" ht="11.25">
      <c r="B245" s="202"/>
      <c r="C245" s="203"/>
      <c r="D245" s="204" t="s">
        <v>301</v>
      </c>
      <c r="E245" s="205" t="s">
        <v>1</v>
      </c>
      <c r="F245" s="206" t="s">
        <v>5389</v>
      </c>
      <c r="G245" s="203"/>
      <c r="H245" s="205" t="s">
        <v>1</v>
      </c>
      <c r="I245" s="207"/>
      <c r="J245" s="203"/>
      <c r="K245" s="203"/>
      <c r="L245" s="208"/>
      <c r="M245" s="209"/>
      <c r="N245" s="210"/>
      <c r="O245" s="210"/>
      <c r="P245" s="210"/>
      <c r="Q245" s="210"/>
      <c r="R245" s="210"/>
      <c r="S245" s="210"/>
      <c r="T245" s="211"/>
      <c r="AT245" s="212" t="s">
        <v>301</v>
      </c>
      <c r="AU245" s="212" t="s">
        <v>85</v>
      </c>
      <c r="AV245" s="13" t="s">
        <v>85</v>
      </c>
      <c r="AW245" s="13" t="s">
        <v>32</v>
      </c>
      <c r="AX245" s="13" t="s">
        <v>77</v>
      </c>
      <c r="AY245" s="212" t="s">
        <v>292</v>
      </c>
    </row>
    <row r="246" spans="1:65" s="13" customFormat="1" ht="11.25">
      <c r="B246" s="202"/>
      <c r="C246" s="203"/>
      <c r="D246" s="204" t="s">
        <v>301</v>
      </c>
      <c r="E246" s="205" t="s">
        <v>1</v>
      </c>
      <c r="F246" s="206" t="s">
        <v>5332</v>
      </c>
      <c r="G246" s="203"/>
      <c r="H246" s="205" t="s">
        <v>1</v>
      </c>
      <c r="I246" s="207"/>
      <c r="J246" s="203"/>
      <c r="K246" s="203"/>
      <c r="L246" s="208"/>
      <c r="M246" s="209"/>
      <c r="N246" s="210"/>
      <c r="O246" s="210"/>
      <c r="P246" s="210"/>
      <c r="Q246" s="210"/>
      <c r="R246" s="210"/>
      <c r="S246" s="210"/>
      <c r="T246" s="211"/>
      <c r="AT246" s="212" t="s">
        <v>301</v>
      </c>
      <c r="AU246" s="212" t="s">
        <v>85</v>
      </c>
      <c r="AV246" s="13" t="s">
        <v>85</v>
      </c>
      <c r="AW246" s="13" t="s">
        <v>32</v>
      </c>
      <c r="AX246" s="13" t="s">
        <v>77</v>
      </c>
      <c r="AY246" s="212" t="s">
        <v>292</v>
      </c>
    </row>
    <row r="247" spans="1:65" s="13" customFormat="1" ht="11.25">
      <c r="B247" s="202"/>
      <c r="C247" s="203"/>
      <c r="D247" s="204" t="s">
        <v>301</v>
      </c>
      <c r="E247" s="205" t="s">
        <v>1</v>
      </c>
      <c r="F247" s="206" t="s">
        <v>5333</v>
      </c>
      <c r="G247" s="203"/>
      <c r="H247" s="205" t="s">
        <v>1</v>
      </c>
      <c r="I247" s="207"/>
      <c r="J247" s="203"/>
      <c r="K247" s="203"/>
      <c r="L247" s="208"/>
      <c r="M247" s="209"/>
      <c r="N247" s="210"/>
      <c r="O247" s="210"/>
      <c r="P247" s="210"/>
      <c r="Q247" s="210"/>
      <c r="R247" s="210"/>
      <c r="S247" s="210"/>
      <c r="T247" s="211"/>
      <c r="AT247" s="212" t="s">
        <v>301</v>
      </c>
      <c r="AU247" s="212" t="s">
        <v>85</v>
      </c>
      <c r="AV247" s="13" t="s">
        <v>85</v>
      </c>
      <c r="AW247" s="13" t="s">
        <v>32</v>
      </c>
      <c r="AX247" s="13" t="s">
        <v>77</v>
      </c>
      <c r="AY247" s="212" t="s">
        <v>292</v>
      </c>
    </row>
    <row r="248" spans="1:65" s="13" customFormat="1" ht="11.25">
      <c r="B248" s="202"/>
      <c r="C248" s="203"/>
      <c r="D248" s="204" t="s">
        <v>301</v>
      </c>
      <c r="E248" s="205" t="s">
        <v>1</v>
      </c>
      <c r="F248" s="206" t="s">
        <v>5334</v>
      </c>
      <c r="G248" s="203"/>
      <c r="H248" s="205" t="s">
        <v>1</v>
      </c>
      <c r="I248" s="207"/>
      <c r="J248" s="203"/>
      <c r="K248" s="203"/>
      <c r="L248" s="208"/>
      <c r="M248" s="209"/>
      <c r="N248" s="210"/>
      <c r="O248" s="210"/>
      <c r="P248" s="210"/>
      <c r="Q248" s="210"/>
      <c r="R248" s="210"/>
      <c r="S248" s="210"/>
      <c r="T248" s="211"/>
      <c r="AT248" s="212" t="s">
        <v>301</v>
      </c>
      <c r="AU248" s="212" t="s">
        <v>85</v>
      </c>
      <c r="AV248" s="13" t="s">
        <v>85</v>
      </c>
      <c r="AW248" s="13" t="s">
        <v>32</v>
      </c>
      <c r="AX248" s="13" t="s">
        <v>77</v>
      </c>
      <c r="AY248" s="212" t="s">
        <v>292</v>
      </c>
    </row>
    <row r="249" spans="1:65" s="13" customFormat="1" ht="11.25">
      <c r="B249" s="202"/>
      <c r="C249" s="203"/>
      <c r="D249" s="204" t="s">
        <v>301</v>
      </c>
      <c r="E249" s="205" t="s">
        <v>1</v>
      </c>
      <c r="F249" s="206" t="s">
        <v>5335</v>
      </c>
      <c r="G249" s="203"/>
      <c r="H249" s="205" t="s">
        <v>1</v>
      </c>
      <c r="I249" s="207"/>
      <c r="J249" s="203"/>
      <c r="K249" s="203"/>
      <c r="L249" s="208"/>
      <c r="M249" s="209"/>
      <c r="N249" s="210"/>
      <c r="O249" s="210"/>
      <c r="P249" s="210"/>
      <c r="Q249" s="210"/>
      <c r="R249" s="210"/>
      <c r="S249" s="210"/>
      <c r="T249" s="211"/>
      <c r="AT249" s="212" t="s">
        <v>301</v>
      </c>
      <c r="AU249" s="212" t="s">
        <v>85</v>
      </c>
      <c r="AV249" s="13" t="s">
        <v>85</v>
      </c>
      <c r="AW249" s="13" t="s">
        <v>32</v>
      </c>
      <c r="AX249" s="13" t="s">
        <v>77</v>
      </c>
      <c r="AY249" s="212" t="s">
        <v>292</v>
      </c>
    </row>
    <row r="250" spans="1:65" s="13" customFormat="1" ht="11.25">
      <c r="B250" s="202"/>
      <c r="C250" s="203"/>
      <c r="D250" s="204" t="s">
        <v>301</v>
      </c>
      <c r="E250" s="205" t="s">
        <v>1</v>
      </c>
      <c r="F250" s="206" t="s">
        <v>5422</v>
      </c>
      <c r="G250" s="203"/>
      <c r="H250" s="205" t="s">
        <v>1</v>
      </c>
      <c r="I250" s="207"/>
      <c r="J250" s="203"/>
      <c r="K250" s="203"/>
      <c r="L250" s="208"/>
      <c r="M250" s="209"/>
      <c r="N250" s="210"/>
      <c r="O250" s="210"/>
      <c r="P250" s="210"/>
      <c r="Q250" s="210"/>
      <c r="R250" s="210"/>
      <c r="S250" s="210"/>
      <c r="T250" s="211"/>
      <c r="AT250" s="212" t="s">
        <v>301</v>
      </c>
      <c r="AU250" s="212" t="s">
        <v>85</v>
      </c>
      <c r="AV250" s="13" t="s">
        <v>85</v>
      </c>
      <c r="AW250" s="13" t="s">
        <v>32</v>
      </c>
      <c r="AX250" s="13" t="s">
        <v>77</v>
      </c>
      <c r="AY250" s="212" t="s">
        <v>292</v>
      </c>
    </row>
    <row r="251" spans="1:65" s="13" customFormat="1" ht="11.25">
      <c r="B251" s="202"/>
      <c r="C251" s="203"/>
      <c r="D251" s="204" t="s">
        <v>301</v>
      </c>
      <c r="E251" s="205" t="s">
        <v>1</v>
      </c>
      <c r="F251" s="206" t="s">
        <v>5391</v>
      </c>
      <c r="G251" s="203"/>
      <c r="H251" s="205" t="s">
        <v>1</v>
      </c>
      <c r="I251" s="207"/>
      <c r="J251" s="203"/>
      <c r="K251" s="203"/>
      <c r="L251" s="208"/>
      <c r="M251" s="209"/>
      <c r="N251" s="210"/>
      <c r="O251" s="210"/>
      <c r="P251" s="210"/>
      <c r="Q251" s="210"/>
      <c r="R251" s="210"/>
      <c r="S251" s="210"/>
      <c r="T251" s="211"/>
      <c r="AT251" s="212" t="s">
        <v>301</v>
      </c>
      <c r="AU251" s="212" t="s">
        <v>85</v>
      </c>
      <c r="AV251" s="13" t="s">
        <v>85</v>
      </c>
      <c r="AW251" s="13" t="s">
        <v>32</v>
      </c>
      <c r="AX251" s="13" t="s">
        <v>77</v>
      </c>
      <c r="AY251" s="212" t="s">
        <v>292</v>
      </c>
    </row>
    <row r="252" spans="1:65" s="13" customFormat="1" ht="22.5">
      <c r="B252" s="202"/>
      <c r="C252" s="203"/>
      <c r="D252" s="204" t="s">
        <v>301</v>
      </c>
      <c r="E252" s="205" t="s">
        <v>1</v>
      </c>
      <c r="F252" s="206" t="s">
        <v>5392</v>
      </c>
      <c r="G252" s="203"/>
      <c r="H252" s="205" t="s">
        <v>1</v>
      </c>
      <c r="I252" s="207"/>
      <c r="J252" s="203"/>
      <c r="K252" s="203"/>
      <c r="L252" s="208"/>
      <c r="M252" s="209"/>
      <c r="N252" s="210"/>
      <c r="O252" s="210"/>
      <c r="P252" s="210"/>
      <c r="Q252" s="210"/>
      <c r="R252" s="210"/>
      <c r="S252" s="210"/>
      <c r="T252" s="211"/>
      <c r="AT252" s="212" t="s">
        <v>301</v>
      </c>
      <c r="AU252" s="212" t="s">
        <v>85</v>
      </c>
      <c r="AV252" s="13" t="s">
        <v>85</v>
      </c>
      <c r="AW252" s="13" t="s">
        <v>32</v>
      </c>
      <c r="AX252" s="13" t="s">
        <v>77</v>
      </c>
      <c r="AY252" s="212" t="s">
        <v>292</v>
      </c>
    </row>
    <row r="253" spans="1:65" s="13" customFormat="1" ht="11.25">
      <c r="B253" s="202"/>
      <c r="C253" s="203"/>
      <c r="D253" s="204" t="s">
        <v>301</v>
      </c>
      <c r="E253" s="205" t="s">
        <v>1</v>
      </c>
      <c r="F253" s="206" t="s">
        <v>5339</v>
      </c>
      <c r="G253" s="203"/>
      <c r="H253" s="205" t="s">
        <v>1</v>
      </c>
      <c r="I253" s="207"/>
      <c r="J253" s="203"/>
      <c r="K253" s="203"/>
      <c r="L253" s="208"/>
      <c r="M253" s="209"/>
      <c r="N253" s="210"/>
      <c r="O253" s="210"/>
      <c r="P253" s="210"/>
      <c r="Q253" s="210"/>
      <c r="R253" s="210"/>
      <c r="S253" s="210"/>
      <c r="T253" s="211"/>
      <c r="AT253" s="212" t="s">
        <v>301</v>
      </c>
      <c r="AU253" s="212" t="s">
        <v>85</v>
      </c>
      <c r="AV253" s="13" t="s">
        <v>85</v>
      </c>
      <c r="AW253" s="13" t="s">
        <v>32</v>
      </c>
      <c r="AX253" s="13" t="s">
        <v>77</v>
      </c>
      <c r="AY253" s="212" t="s">
        <v>292</v>
      </c>
    </row>
    <row r="254" spans="1:65" s="13" customFormat="1" ht="11.25">
      <c r="B254" s="202"/>
      <c r="C254" s="203"/>
      <c r="D254" s="204" t="s">
        <v>301</v>
      </c>
      <c r="E254" s="205" t="s">
        <v>1</v>
      </c>
      <c r="F254" s="206" t="s">
        <v>5340</v>
      </c>
      <c r="G254" s="203"/>
      <c r="H254" s="205" t="s">
        <v>1</v>
      </c>
      <c r="I254" s="207"/>
      <c r="J254" s="203"/>
      <c r="K254" s="203"/>
      <c r="L254" s="208"/>
      <c r="M254" s="209"/>
      <c r="N254" s="210"/>
      <c r="O254" s="210"/>
      <c r="P254" s="210"/>
      <c r="Q254" s="210"/>
      <c r="R254" s="210"/>
      <c r="S254" s="210"/>
      <c r="T254" s="211"/>
      <c r="AT254" s="212" t="s">
        <v>301</v>
      </c>
      <c r="AU254" s="212" t="s">
        <v>85</v>
      </c>
      <c r="AV254" s="13" t="s">
        <v>85</v>
      </c>
      <c r="AW254" s="13" t="s">
        <v>32</v>
      </c>
      <c r="AX254" s="13" t="s">
        <v>77</v>
      </c>
      <c r="AY254" s="212" t="s">
        <v>292</v>
      </c>
    </row>
    <row r="255" spans="1:65" s="13" customFormat="1" ht="22.5">
      <c r="B255" s="202"/>
      <c r="C255" s="203"/>
      <c r="D255" s="204" t="s">
        <v>301</v>
      </c>
      <c r="E255" s="205" t="s">
        <v>1</v>
      </c>
      <c r="F255" s="206" t="s">
        <v>5393</v>
      </c>
      <c r="G255" s="203"/>
      <c r="H255" s="205" t="s">
        <v>1</v>
      </c>
      <c r="I255" s="207"/>
      <c r="J255" s="203"/>
      <c r="K255" s="203"/>
      <c r="L255" s="208"/>
      <c r="M255" s="209"/>
      <c r="N255" s="210"/>
      <c r="O255" s="210"/>
      <c r="P255" s="210"/>
      <c r="Q255" s="210"/>
      <c r="R255" s="210"/>
      <c r="S255" s="210"/>
      <c r="T255" s="211"/>
      <c r="AT255" s="212" t="s">
        <v>301</v>
      </c>
      <c r="AU255" s="212" t="s">
        <v>85</v>
      </c>
      <c r="AV255" s="13" t="s">
        <v>85</v>
      </c>
      <c r="AW255" s="13" t="s">
        <v>32</v>
      </c>
      <c r="AX255" s="13" t="s">
        <v>77</v>
      </c>
      <c r="AY255" s="212" t="s">
        <v>292</v>
      </c>
    </row>
    <row r="256" spans="1:65" s="13" customFormat="1" ht="11.25">
      <c r="B256" s="202"/>
      <c r="C256" s="203"/>
      <c r="D256" s="204" t="s">
        <v>301</v>
      </c>
      <c r="E256" s="205" t="s">
        <v>1</v>
      </c>
      <c r="F256" s="206" t="s">
        <v>5333</v>
      </c>
      <c r="G256" s="203"/>
      <c r="H256" s="205" t="s">
        <v>1</v>
      </c>
      <c r="I256" s="207"/>
      <c r="J256" s="203"/>
      <c r="K256" s="203"/>
      <c r="L256" s="208"/>
      <c r="M256" s="209"/>
      <c r="N256" s="210"/>
      <c r="O256" s="210"/>
      <c r="P256" s="210"/>
      <c r="Q256" s="210"/>
      <c r="R256" s="210"/>
      <c r="S256" s="210"/>
      <c r="T256" s="211"/>
      <c r="AT256" s="212" t="s">
        <v>301</v>
      </c>
      <c r="AU256" s="212" t="s">
        <v>85</v>
      </c>
      <c r="AV256" s="13" t="s">
        <v>85</v>
      </c>
      <c r="AW256" s="13" t="s">
        <v>32</v>
      </c>
      <c r="AX256" s="13" t="s">
        <v>77</v>
      </c>
      <c r="AY256" s="212" t="s">
        <v>292</v>
      </c>
    </row>
    <row r="257" spans="1:65" s="14" customFormat="1" ht="11.25">
      <c r="B257" s="213"/>
      <c r="C257" s="214"/>
      <c r="D257" s="204" t="s">
        <v>301</v>
      </c>
      <c r="E257" s="215" t="s">
        <v>1</v>
      </c>
      <c r="F257" s="216" t="s">
        <v>85</v>
      </c>
      <c r="G257" s="214"/>
      <c r="H257" s="217">
        <v>1</v>
      </c>
      <c r="I257" s="218"/>
      <c r="J257" s="214"/>
      <c r="K257" s="214"/>
      <c r="L257" s="219"/>
      <c r="M257" s="220"/>
      <c r="N257" s="221"/>
      <c r="O257" s="221"/>
      <c r="P257" s="221"/>
      <c r="Q257" s="221"/>
      <c r="R257" s="221"/>
      <c r="S257" s="221"/>
      <c r="T257" s="222"/>
      <c r="AT257" s="223" t="s">
        <v>301</v>
      </c>
      <c r="AU257" s="223" t="s">
        <v>85</v>
      </c>
      <c r="AV257" s="14" t="s">
        <v>120</v>
      </c>
      <c r="AW257" s="14" t="s">
        <v>32</v>
      </c>
      <c r="AX257" s="14" t="s">
        <v>85</v>
      </c>
      <c r="AY257" s="223" t="s">
        <v>292</v>
      </c>
    </row>
    <row r="258" spans="1:65" s="2" customFormat="1" ht="33" customHeight="1">
      <c r="A258" s="35"/>
      <c r="B258" s="36"/>
      <c r="C258" s="189" t="s">
        <v>611</v>
      </c>
      <c r="D258" s="189" t="s">
        <v>294</v>
      </c>
      <c r="E258" s="190" t="s">
        <v>5431</v>
      </c>
      <c r="F258" s="191" t="s">
        <v>5432</v>
      </c>
      <c r="G258" s="192" t="s">
        <v>3216</v>
      </c>
      <c r="H258" s="193">
        <v>1</v>
      </c>
      <c r="I258" s="194"/>
      <c r="J258" s="195">
        <f t="shared" ref="J258:J277" si="20">ROUND(I258*H258,2)</f>
        <v>0</v>
      </c>
      <c r="K258" s="191" t="s">
        <v>1</v>
      </c>
      <c r="L258" s="40"/>
      <c r="M258" s="196" t="s">
        <v>1</v>
      </c>
      <c r="N258" s="197" t="s">
        <v>43</v>
      </c>
      <c r="O258" s="72"/>
      <c r="P258" s="198">
        <f t="shared" ref="P258:P277" si="21">O258*H258</f>
        <v>0</v>
      </c>
      <c r="Q258" s="198">
        <v>0</v>
      </c>
      <c r="R258" s="198">
        <f t="shared" ref="R258:R277" si="22">Q258*H258</f>
        <v>0</v>
      </c>
      <c r="S258" s="198">
        <v>0</v>
      </c>
      <c r="T258" s="199">
        <f t="shared" ref="T258:T277" si="23">S258*H258</f>
        <v>0</v>
      </c>
      <c r="U258" s="35"/>
      <c r="V258" s="35"/>
      <c r="W258" s="35"/>
      <c r="X258" s="35"/>
      <c r="Y258" s="35"/>
      <c r="Z258" s="35"/>
      <c r="AA258" s="35"/>
      <c r="AB258" s="35"/>
      <c r="AC258" s="35"/>
      <c r="AD258" s="35"/>
      <c r="AE258" s="35"/>
      <c r="AR258" s="200" t="s">
        <v>299</v>
      </c>
      <c r="AT258" s="200" t="s">
        <v>294</v>
      </c>
      <c r="AU258" s="200" t="s">
        <v>85</v>
      </c>
      <c r="AY258" s="18" t="s">
        <v>292</v>
      </c>
      <c r="BE258" s="201">
        <f t="shared" ref="BE258:BE277" si="24">IF(N258="základní",J258,0)</f>
        <v>0</v>
      </c>
      <c r="BF258" s="201">
        <f t="shared" ref="BF258:BF277" si="25">IF(N258="snížená",J258,0)</f>
        <v>0</v>
      </c>
      <c r="BG258" s="201">
        <f t="shared" ref="BG258:BG277" si="26">IF(N258="zákl. přenesená",J258,0)</f>
        <v>0</v>
      </c>
      <c r="BH258" s="201">
        <f t="shared" ref="BH258:BH277" si="27">IF(N258="sníž. přenesená",J258,0)</f>
        <v>0</v>
      </c>
      <c r="BI258" s="201">
        <f t="shared" ref="BI258:BI277" si="28">IF(N258="nulová",J258,0)</f>
        <v>0</v>
      </c>
      <c r="BJ258" s="18" t="s">
        <v>120</v>
      </c>
      <c r="BK258" s="201">
        <f t="shared" ref="BK258:BK277" si="29">ROUND(I258*H258,2)</f>
        <v>0</v>
      </c>
      <c r="BL258" s="18" t="s">
        <v>299</v>
      </c>
      <c r="BM258" s="200" t="s">
        <v>962</v>
      </c>
    </row>
    <row r="259" spans="1:65" s="2" customFormat="1" ht="44.25" customHeight="1">
      <c r="A259" s="35"/>
      <c r="B259" s="36"/>
      <c r="C259" s="189" t="s">
        <v>615</v>
      </c>
      <c r="D259" s="189" t="s">
        <v>294</v>
      </c>
      <c r="E259" s="190" t="s">
        <v>5433</v>
      </c>
      <c r="F259" s="191" t="s">
        <v>5434</v>
      </c>
      <c r="G259" s="192" t="s">
        <v>3216</v>
      </c>
      <c r="H259" s="193">
        <v>3</v>
      </c>
      <c r="I259" s="194"/>
      <c r="J259" s="195">
        <f t="shared" si="20"/>
        <v>0</v>
      </c>
      <c r="K259" s="191" t="s">
        <v>1</v>
      </c>
      <c r="L259" s="40"/>
      <c r="M259" s="196" t="s">
        <v>1</v>
      </c>
      <c r="N259" s="197" t="s">
        <v>43</v>
      </c>
      <c r="O259" s="72"/>
      <c r="P259" s="198">
        <f t="shared" si="21"/>
        <v>0</v>
      </c>
      <c r="Q259" s="198">
        <v>0</v>
      </c>
      <c r="R259" s="198">
        <f t="shared" si="22"/>
        <v>0</v>
      </c>
      <c r="S259" s="198">
        <v>0</v>
      </c>
      <c r="T259" s="199">
        <f t="shared" si="23"/>
        <v>0</v>
      </c>
      <c r="U259" s="35"/>
      <c r="V259" s="35"/>
      <c r="W259" s="35"/>
      <c r="X259" s="35"/>
      <c r="Y259" s="35"/>
      <c r="Z259" s="35"/>
      <c r="AA259" s="35"/>
      <c r="AB259" s="35"/>
      <c r="AC259" s="35"/>
      <c r="AD259" s="35"/>
      <c r="AE259" s="35"/>
      <c r="AR259" s="200" t="s">
        <v>299</v>
      </c>
      <c r="AT259" s="200" t="s">
        <v>294</v>
      </c>
      <c r="AU259" s="200" t="s">
        <v>85</v>
      </c>
      <c r="AY259" s="18" t="s">
        <v>292</v>
      </c>
      <c r="BE259" s="201">
        <f t="shared" si="24"/>
        <v>0</v>
      </c>
      <c r="BF259" s="201">
        <f t="shared" si="25"/>
        <v>0</v>
      </c>
      <c r="BG259" s="201">
        <f t="shared" si="26"/>
        <v>0</v>
      </c>
      <c r="BH259" s="201">
        <f t="shared" si="27"/>
        <v>0</v>
      </c>
      <c r="BI259" s="201">
        <f t="shared" si="28"/>
        <v>0</v>
      </c>
      <c r="BJ259" s="18" t="s">
        <v>120</v>
      </c>
      <c r="BK259" s="201">
        <f t="shared" si="29"/>
        <v>0</v>
      </c>
      <c r="BL259" s="18" t="s">
        <v>299</v>
      </c>
      <c r="BM259" s="200" t="s">
        <v>970</v>
      </c>
    </row>
    <row r="260" spans="1:65" s="2" customFormat="1" ht="49.15" customHeight="1">
      <c r="A260" s="35"/>
      <c r="B260" s="36"/>
      <c r="C260" s="189" t="s">
        <v>619</v>
      </c>
      <c r="D260" s="189" t="s">
        <v>294</v>
      </c>
      <c r="E260" s="190" t="s">
        <v>3735</v>
      </c>
      <c r="F260" s="191" t="s">
        <v>5345</v>
      </c>
      <c r="G260" s="192" t="s">
        <v>5346</v>
      </c>
      <c r="H260" s="193">
        <v>3</v>
      </c>
      <c r="I260" s="194"/>
      <c r="J260" s="195">
        <f t="shared" si="20"/>
        <v>0</v>
      </c>
      <c r="K260" s="191" t="s">
        <v>1</v>
      </c>
      <c r="L260" s="40"/>
      <c r="M260" s="196" t="s">
        <v>1</v>
      </c>
      <c r="N260" s="197" t="s">
        <v>43</v>
      </c>
      <c r="O260" s="72"/>
      <c r="P260" s="198">
        <f t="shared" si="21"/>
        <v>0</v>
      </c>
      <c r="Q260" s="198">
        <v>0</v>
      </c>
      <c r="R260" s="198">
        <f t="shared" si="22"/>
        <v>0</v>
      </c>
      <c r="S260" s="198">
        <v>0</v>
      </c>
      <c r="T260" s="199">
        <f t="shared" si="23"/>
        <v>0</v>
      </c>
      <c r="U260" s="35"/>
      <c r="V260" s="35"/>
      <c r="W260" s="35"/>
      <c r="X260" s="35"/>
      <c r="Y260" s="35"/>
      <c r="Z260" s="35"/>
      <c r="AA260" s="35"/>
      <c r="AB260" s="35"/>
      <c r="AC260" s="35"/>
      <c r="AD260" s="35"/>
      <c r="AE260" s="35"/>
      <c r="AR260" s="200" t="s">
        <v>299</v>
      </c>
      <c r="AT260" s="200" t="s">
        <v>294</v>
      </c>
      <c r="AU260" s="200" t="s">
        <v>85</v>
      </c>
      <c r="AY260" s="18" t="s">
        <v>292</v>
      </c>
      <c r="BE260" s="201">
        <f t="shared" si="24"/>
        <v>0</v>
      </c>
      <c r="BF260" s="201">
        <f t="shared" si="25"/>
        <v>0</v>
      </c>
      <c r="BG260" s="201">
        <f t="shared" si="26"/>
        <v>0</v>
      </c>
      <c r="BH260" s="201">
        <f t="shared" si="27"/>
        <v>0</v>
      </c>
      <c r="BI260" s="201">
        <f t="shared" si="28"/>
        <v>0</v>
      </c>
      <c r="BJ260" s="18" t="s">
        <v>120</v>
      </c>
      <c r="BK260" s="201">
        <f t="shared" si="29"/>
        <v>0</v>
      </c>
      <c r="BL260" s="18" t="s">
        <v>299</v>
      </c>
      <c r="BM260" s="200" t="s">
        <v>979</v>
      </c>
    </row>
    <row r="261" spans="1:65" s="2" customFormat="1" ht="24.2" customHeight="1">
      <c r="A261" s="35"/>
      <c r="B261" s="36"/>
      <c r="C261" s="189" t="s">
        <v>625</v>
      </c>
      <c r="D261" s="189" t="s">
        <v>294</v>
      </c>
      <c r="E261" s="190" t="s">
        <v>5435</v>
      </c>
      <c r="F261" s="191" t="s">
        <v>5436</v>
      </c>
      <c r="G261" s="192" t="s">
        <v>3216</v>
      </c>
      <c r="H261" s="193">
        <v>2</v>
      </c>
      <c r="I261" s="194"/>
      <c r="J261" s="195">
        <f t="shared" si="20"/>
        <v>0</v>
      </c>
      <c r="K261" s="191" t="s">
        <v>1</v>
      </c>
      <c r="L261" s="40"/>
      <c r="M261" s="196" t="s">
        <v>1</v>
      </c>
      <c r="N261" s="197" t="s">
        <v>43</v>
      </c>
      <c r="O261" s="72"/>
      <c r="P261" s="198">
        <f t="shared" si="21"/>
        <v>0</v>
      </c>
      <c r="Q261" s="198">
        <v>0</v>
      </c>
      <c r="R261" s="198">
        <f t="shared" si="22"/>
        <v>0</v>
      </c>
      <c r="S261" s="198">
        <v>0</v>
      </c>
      <c r="T261" s="199">
        <f t="shared" si="23"/>
        <v>0</v>
      </c>
      <c r="U261" s="35"/>
      <c r="V261" s="35"/>
      <c r="W261" s="35"/>
      <c r="X261" s="35"/>
      <c r="Y261" s="35"/>
      <c r="Z261" s="35"/>
      <c r="AA261" s="35"/>
      <c r="AB261" s="35"/>
      <c r="AC261" s="35"/>
      <c r="AD261" s="35"/>
      <c r="AE261" s="35"/>
      <c r="AR261" s="200" t="s">
        <v>299</v>
      </c>
      <c r="AT261" s="200" t="s">
        <v>294</v>
      </c>
      <c r="AU261" s="200" t="s">
        <v>85</v>
      </c>
      <c r="AY261" s="18" t="s">
        <v>292</v>
      </c>
      <c r="BE261" s="201">
        <f t="shared" si="24"/>
        <v>0</v>
      </c>
      <c r="BF261" s="201">
        <f t="shared" si="25"/>
        <v>0</v>
      </c>
      <c r="BG261" s="201">
        <f t="shared" si="26"/>
        <v>0</v>
      </c>
      <c r="BH261" s="201">
        <f t="shared" si="27"/>
        <v>0</v>
      </c>
      <c r="BI261" s="201">
        <f t="shared" si="28"/>
        <v>0</v>
      </c>
      <c r="BJ261" s="18" t="s">
        <v>120</v>
      </c>
      <c r="BK261" s="201">
        <f t="shared" si="29"/>
        <v>0</v>
      </c>
      <c r="BL261" s="18" t="s">
        <v>299</v>
      </c>
      <c r="BM261" s="200" t="s">
        <v>989</v>
      </c>
    </row>
    <row r="262" spans="1:65" s="2" customFormat="1" ht="24.2" customHeight="1">
      <c r="A262" s="35"/>
      <c r="B262" s="36"/>
      <c r="C262" s="189" t="s">
        <v>631</v>
      </c>
      <c r="D262" s="189" t="s">
        <v>294</v>
      </c>
      <c r="E262" s="190" t="s">
        <v>5437</v>
      </c>
      <c r="F262" s="191" t="s">
        <v>5399</v>
      </c>
      <c r="G262" s="192" t="s">
        <v>3216</v>
      </c>
      <c r="H262" s="193">
        <v>1</v>
      </c>
      <c r="I262" s="194"/>
      <c r="J262" s="195">
        <f t="shared" si="20"/>
        <v>0</v>
      </c>
      <c r="K262" s="191" t="s">
        <v>1</v>
      </c>
      <c r="L262" s="40"/>
      <c r="M262" s="196" t="s">
        <v>1</v>
      </c>
      <c r="N262" s="197" t="s">
        <v>43</v>
      </c>
      <c r="O262" s="72"/>
      <c r="P262" s="198">
        <f t="shared" si="21"/>
        <v>0</v>
      </c>
      <c r="Q262" s="198">
        <v>0</v>
      </c>
      <c r="R262" s="198">
        <f t="shared" si="22"/>
        <v>0</v>
      </c>
      <c r="S262" s="198">
        <v>0</v>
      </c>
      <c r="T262" s="199">
        <f t="shared" si="23"/>
        <v>0</v>
      </c>
      <c r="U262" s="35"/>
      <c r="V262" s="35"/>
      <c r="W262" s="35"/>
      <c r="X262" s="35"/>
      <c r="Y262" s="35"/>
      <c r="Z262" s="35"/>
      <c r="AA262" s="35"/>
      <c r="AB262" s="35"/>
      <c r="AC262" s="35"/>
      <c r="AD262" s="35"/>
      <c r="AE262" s="35"/>
      <c r="AR262" s="200" t="s">
        <v>299</v>
      </c>
      <c r="AT262" s="200" t="s">
        <v>294</v>
      </c>
      <c r="AU262" s="200" t="s">
        <v>85</v>
      </c>
      <c r="AY262" s="18" t="s">
        <v>292</v>
      </c>
      <c r="BE262" s="201">
        <f t="shared" si="24"/>
        <v>0</v>
      </c>
      <c r="BF262" s="201">
        <f t="shared" si="25"/>
        <v>0</v>
      </c>
      <c r="BG262" s="201">
        <f t="shared" si="26"/>
        <v>0</v>
      </c>
      <c r="BH262" s="201">
        <f t="shared" si="27"/>
        <v>0</v>
      </c>
      <c r="BI262" s="201">
        <f t="shared" si="28"/>
        <v>0</v>
      </c>
      <c r="BJ262" s="18" t="s">
        <v>120</v>
      </c>
      <c r="BK262" s="201">
        <f t="shared" si="29"/>
        <v>0</v>
      </c>
      <c r="BL262" s="18" t="s">
        <v>299</v>
      </c>
      <c r="BM262" s="200" t="s">
        <v>530</v>
      </c>
    </row>
    <row r="263" spans="1:65" s="2" customFormat="1" ht="24.2" customHeight="1">
      <c r="A263" s="35"/>
      <c r="B263" s="36"/>
      <c r="C263" s="189" t="s">
        <v>639</v>
      </c>
      <c r="D263" s="189" t="s">
        <v>294</v>
      </c>
      <c r="E263" s="190" t="s">
        <v>5438</v>
      </c>
      <c r="F263" s="191" t="s">
        <v>5439</v>
      </c>
      <c r="G263" s="192" t="s">
        <v>3216</v>
      </c>
      <c r="H263" s="193">
        <v>2</v>
      </c>
      <c r="I263" s="194"/>
      <c r="J263" s="195">
        <f t="shared" si="20"/>
        <v>0</v>
      </c>
      <c r="K263" s="191" t="s">
        <v>1</v>
      </c>
      <c r="L263" s="40"/>
      <c r="M263" s="196" t="s">
        <v>1</v>
      </c>
      <c r="N263" s="197" t="s">
        <v>43</v>
      </c>
      <c r="O263" s="72"/>
      <c r="P263" s="198">
        <f t="shared" si="21"/>
        <v>0</v>
      </c>
      <c r="Q263" s="198">
        <v>0</v>
      </c>
      <c r="R263" s="198">
        <f t="shared" si="22"/>
        <v>0</v>
      </c>
      <c r="S263" s="198">
        <v>0</v>
      </c>
      <c r="T263" s="199">
        <f t="shared" si="23"/>
        <v>0</v>
      </c>
      <c r="U263" s="35"/>
      <c r="V263" s="35"/>
      <c r="W263" s="35"/>
      <c r="X263" s="35"/>
      <c r="Y263" s="35"/>
      <c r="Z263" s="35"/>
      <c r="AA263" s="35"/>
      <c r="AB263" s="35"/>
      <c r="AC263" s="35"/>
      <c r="AD263" s="35"/>
      <c r="AE263" s="35"/>
      <c r="AR263" s="200" t="s">
        <v>299</v>
      </c>
      <c r="AT263" s="200" t="s">
        <v>294</v>
      </c>
      <c r="AU263" s="200" t="s">
        <v>85</v>
      </c>
      <c r="AY263" s="18" t="s">
        <v>292</v>
      </c>
      <c r="BE263" s="201">
        <f t="shared" si="24"/>
        <v>0</v>
      </c>
      <c r="BF263" s="201">
        <f t="shared" si="25"/>
        <v>0</v>
      </c>
      <c r="BG263" s="201">
        <f t="shared" si="26"/>
        <v>0</v>
      </c>
      <c r="BH263" s="201">
        <f t="shared" si="27"/>
        <v>0</v>
      </c>
      <c r="BI263" s="201">
        <f t="shared" si="28"/>
        <v>0</v>
      </c>
      <c r="BJ263" s="18" t="s">
        <v>120</v>
      </c>
      <c r="BK263" s="201">
        <f t="shared" si="29"/>
        <v>0</v>
      </c>
      <c r="BL263" s="18" t="s">
        <v>299</v>
      </c>
      <c r="BM263" s="200" t="s">
        <v>1184</v>
      </c>
    </row>
    <row r="264" spans="1:65" s="2" customFormat="1" ht="24.2" customHeight="1">
      <c r="A264" s="35"/>
      <c r="B264" s="36"/>
      <c r="C264" s="189" t="s">
        <v>648</v>
      </c>
      <c r="D264" s="189" t="s">
        <v>294</v>
      </c>
      <c r="E264" s="190" t="s">
        <v>5440</v>
      </c>
      <c r="F264" s="191" t="s">
        <v>5401</v>
      </c>
      <c r="G264" s="192" t="s">
        <v>3216</v>
      </c>
      <c r="H264" s="193">
        <v>1</v>
      </c>
      <c r="I264" s="194"/>
      <c r="J264" s="195">
        <f t="shared" si="20"/>
        <v>0</v>
      </c>
      <c r="K264" s="191" t="s">
        <v>1</v>
      </c>
      <c r="L264" s="40"/>
      <c r="M264" s="196" t="s">
        <v>1</v>
      </c>
      <c r="N264" s="197" t="s">
        <v>43</v>
      </c>
      <c r="O264" s="72"/>
      <c r="P264" s="198">
        <f t="shared" si="21"/>
        <v>0</v>
      </c>
      <c r="Q264" s="198">
        <v>0</v>
      </c>
      <c r="R264" s="198">
        <f t="shared" si="22"/>
        <v>0</v>
      </c>
      <c r="S264" s="198">
        <v>0</v>
      </c>
      <c r="T264" s="199">
        <f t="shared" si="23"/>
        <v>0</v>
      </c>
      <c r="U264" s="35"/>
      <c r="V264" s="35"/>
      <c r="W264" s="35"/>
      <c r="X264" s="35"/>
      <c r="Y264" s="35"/>
      <c r="Z264" s="35"/>
      <c r="AA264" s="35"/>
      <c r="AB264" s="35"/>
      <c r="AC264" s="35"/>
      <c r="AD264" s="35"/>
      <c r="AE264" s="35"/>
      <c r="AR264" s="200" t="s">
        <v>299</v>
      </c>
      <c r="AT264" s="200" t="s">
        <v>294</v>
      </c>
      <c r="AU264" s="200" t="s">
        <v>85</v>
      </c>
      <c r="AY264" s="18" t="s">
        <v>292</v>
      </c>
      <c r="BE264" s="201">
        <f t="shared" si="24"/>
        <v>0</v>
      </c>
      <c r="BF264" s="201">
        <f t="shared" si="25"/>
        <v>0</v>
      </c>
      <c r="BG264" s="201">
        <f t="shared" si="26"/>
        <v>0</v>
      </c>
      <c r="BH264" s="201">
        <f t="shared" si="27"/>
        <v>0</v>
      </c>
      <c r="BI264" s="201">
        <f t="shared" si="28"/>
        <v>0</v>
      </c>
      <c r="BJ264" s="18" t="s">
        <v>120</v>
      </c>
      <c r="BK264" s="201">
        <f t="shared" si="29"/>
        <v>0</v>
      </c>
      <c r="BL264" s="18" t="s">
        <v>299</v>
      </c>
      <c r="BM264" s="200" t="s">
        <v>1194</v>
      </c>
    </row>
    <row r="265" spans="1:65" s="2" customFormat="1" ht="62.65" customHeight="1">
      <c r="A265" s="35"/>
      <c r="B265" s="36"/>
      <c r="C265" s="189" t="s">
        <v>670</v>
      </c>
      <c r="D265" s="189" t="s">
        <v>294</v>
      </c>
      <c r="E265" s="190" t="s">
        <v>5441</v>
      </c>
      <c r="F265" s="191" t="s">
        <v>5403</v>
      </c>
      <c r="G265" s="192" t="s">
        <v>3216</v>
      </c>
      <c r="H265" s="193">
        <v>8</v>
      </c>
      <c r="I265" s="194"/>
      <c r="J265" s="195">
        <f t="shared" si="20"/>
        <v>0</v>
      </c>
      <c r="K265" s="191" t="s">
        <v>1</v>
      </c>
      <c r="L265" s="40"/>
      <c r="M265" s="196" t="s">
        <v>1</v>
      </c>
      <c r="N265" s="197" t="s">
        <v>43</v>
      </c>
      <c r="O265" s="72"/>
      <c r="P265" s="198">
        <f t="shared" si="21"/>
        <v>0</v>
      </c>
      <c r="Q265" s="198">
        <v>0</v>
      </c>
      <c r="R265" s="198">
        <f t="shared" si="22"/>
        <v>0</v>
      </c>
      <c r="S265" s="198">
        <v>0</v>
      </c>
      <c r="T265" s="199">
        <f t="shared" si="23"/>
        <v>0</v>
      </c>
      <c r="U265" s="35"/>
      <c r="V265" s="35"/>
      <c r="W265" s="35"/>
      <c r="X265" s="35"/>
      <c r="Y265" s="35"/>
      <c r="Z265" s="35"/>
      <c r="AA265" s="35"/>
      <c r="AB265" s="35"/>
      <c r="AC265" s="35"/>
      <c r="AD265" s="35"/>
      <c r="AE265" s="35"/>
      <c r="AR265" s="200" t="s">
        <v>299</v>
      </c>
      <c r="AT265" s="200" t="s">
        <v>294</v>
      </c>
      <c r="AU265" s="200" t="s">
        <v>85</v>
      </c>
      <c r="AY265" s="18" t="s">
        <v>292</v>
      </c>
      <c r="BE265" s="201">
        <f t="shared" si="24"/>
        <v>0</v>
      </c>
      <c r="BF265" s="201">
        <f t="shared" si="25"/>
        <v>0</v>
      </c>
      <c r="BG265" s="201">
        <f t="shared" si="26"/>
        <v>0</v>
      </c>
      <c r="BH265" s="201">
        <f t="shared" si="27"/>
        <v>0</v>
      </c>
      <c r="BI265" s="201">
        <f t="shared" si="28"/>
        <v>0</v>
      </c>
      <c r="BJ265" s="18" t="s">
        <v>120</v>
      </c>
      <c r="BK265" s="201">
        <f t="shared" si="29"/>
        <v>0</v>
      </c>
      <c r="BL265" s="18" t="s">
        <v>299</v>
      </c>
      <c r="BM265" s="200" t="s">
        <v>1204</v>
      </c>
    </row>
    <row r="266" spans="1:65" s="2" customFormat="1" ht="44.25" customHeight="1">
      <c r="A266" s="35"/>
      <c r="B266" s="36"/>
      <c r="C266" s="189" t="s">
        <v>676</v>
      </c>
      <c r="D266" s="189" t="s">
        <v>294</v>
      </c>
      <c r="E266" s="190" t="s">
        <v>5442</v>
      </c>
      <c r="F266" s="191" t="s">
        <v>5443</v>
      </c>
      <c r="G266" s="192" t="s">
        <v>3216</v>
      </c>
      <c r="H266" s="193">
        <v>4</v>
      </c>
      <c r="I266" s="194"/>
      <c r="J266" s="195">
        <f t="shared" si="20"/>
        <v>0</v>
      </c>
      <c r="K266" s="191" t="s">
        <v>1</v>
      </c>
      <c r="L266" s="40"/>
      <c r="M266" s="196" t="s">
        <v>1</v>
      </c>
      <c r="N266" s="197" t="s">
        <v>43</v>
      </c>
      <c r="O266" s="72"/>
      <c r="P266" s="198">
        <f t="shared" si="21"/>
        <v>0</v>
      </c>
      <c r="Q266" s="198">
        <v>0</v>
      </c>
      <c r="R266" s="198">
        <f t="shared" si="22"/>
        <v>0</v>
      </c>
      <c r="S266" s="198">
        <v>0</v>
      </c>
      <c r="T266" s="199">
        <f t="shared" si="23"/>
        <v>0</v>
      </c>
      <c r="U266" s="35"/>
      <c r="V266" s="35"/>
      <c r="W266" s="35"/>
      <c r="X266" s="35"/>
      <c r="Y266" s="35"/>
      <c r="Z266" s="35"/>
      <c r="AA266" s="35"/>
      <c r="AB266" s="35"/>
      <c r="AC266" s="35"/>
      <c r="AD266" s="35"/>
      <c r="AE266" s="35"/>
      <c r="AR266" s="200" t="s">
        <v>299</v>
      </c>
      <c r="AT266" s="200" t="s">
        <v>294</v>
      </c>
      <c r="AU266" s="200" t="s">
        <v>85</v>
      </c>
      <c r="AY266" s="18" t="s">
        <v>292</v>
      </c>
      <c r="BE266" s="201">
        <f t="shared" si="24"/>
        <v>0</v>
      </c>
      <c r="BF266" s="201">
        <f t="shared" si="25"/>
        <v>0</v>
      </c>
      <c r="BG266" s="201">
        <f t="shared" si="26"/>
        <v>0</v>
      </c>
      <c r="BH266" s="201">
        <f t="shared" si="27"/>
        <v>0</v>
      </c>
      <c r="BI266" s="201">
        <f t="shared" si="28"/>
        <v>0</v>
      </c>
      <c r="BJ266" s="18" t="s">
        <v>120</v>
      </c>
      <c r="BK266" s="201">
        <f t="shared" si="29"/>
        <v>0</v>
      </c>
      <c r="BL266" s="18" t="s">
        <v>299</v>
      </c>
      <c r="BM266" s="200" t="s">
        <v>1240</v>
      </c>
    </row>
    <row r="267" spans="1:65" s="2" customFormat="1" ht="44.25" customHeight="1">
      <c r="A267" s="35"/>
      <c r="B267" s="36"/>
      <c r="C267" s="189" t="s">
        <v>693</v>
      </c>
      <c r="D267" s="189" t="s">
        <v>294</v>
      </c>
      <c r="E267" s="190" t="s">
        <v>5444</v>
      </c>
      <c r="F267" s="191" t="s">
        <v>5445</v>
      </c>
      <c r="G267" s="192" t="s">
        <v>3216</v>
      </c>
      <c r="H267" s="193">
        <v>4</v>
      </c>
      <c r="I267" s="194"/>
      <c r="J267" s="195">
        <f t="shared" si="20"/>
        <v>0</v>
      </c>
      <c r="K267" s="191" t="s">
        <v>1</v>
      </c>
      <c r="L267" s="40"/>
      <c r="M267" s="196" t="s">
        <v>1</v>
      </c>
      <c r="N267" s="197" t="s">
        <v>43</v>
      </c>
      <c r="O267" s="72"/>
      <c r="P267" s="198">
        <f t="shared" si="21"/>
        <v>0</v>
      </c>
      <c r="Q267" s="198">
        <v>0</v>
      </c>
      <c r="R267" s="198">
        <f t="shared" si="22"/>
        <v>0</v>
      </c>
      <c r="S267" s="198">
        <v>0</v>
      </c>
      <c r="T267" s="199">
        <f t="shared" si="23"/>
        <v>0</v>
      </c>
      <c r="U267" s="35"/>
      <c r="V267" s="35"/>
      <c r="W267" s="35"/>
      <c r="X267" s="35"/>
      <c r="Y267" s="35"/>
      <c r="Z267" s="35"/>
      <c r="AA267" s="35"/>
      <c r="AB267" s="35"/>
      <c r="AC267" s="35"/>
      <c r="AD267" s="35"/>
      <c r="AE267" s="35"/>
      <c r="AR267" s="200" t="s">
        <v>299</v>
      </c>
      <c r="AT267" s="200" t="s">
        <v>294</v>
      </c>
      <c r="AU267" s="200" t="s">
        <v>85</v>
      </c>
      <c r="AY267" s="18" t="s">
        <v>292</v>
      </c>
      <c r="BE267" s="201">
        <f t="shared" si="24"/>
        <v>0</v>
      </c>
      <c r="BF267" s="201">
        <f t="shared" si="25"/>
        <v>0</v>
      </c>
      <c r="BG267" s="201">
        <f t="shared" si="26"/>
        <v>0</v>
      </c>
      <c r="BH267" s="201">
        <f t="shared" si="27"/>
        <v>0</v>
      </c>
      <c r="BI267" s="201">
        <f t="shared" si="28"/>
        <v>0</v>
      </c>
      <c r="BJ267" s="18" t="s">
        <v>120</v>
      </c>
      <c r="BK267" s="201">
        <f t="shared" si="29"/>
        <v>0</v>
      </c>
      <c r="BL267" s="18" t="s">
        <v>299</v>
      </c>
      <c r="BM267" s="200" t="s">
        <v>1250</v>
      </c>
    </row>
    <row r="268" spans="1:65" s="2" customFormat="1" ht="33" customHeight="1">
      <c r="A268" s="35"/>
      <c r="B268" s="36"/>
      <c r="C268" s="189" t="s">
        <v>697</v>
      </c>
      <c r="D268" s="189" t="s">
        <v>294</v>
      </c>
      <c r="E268" s="190" t="s">
        <v>5446</v>
      </c>
      <c r="F268" s="191" t="s">
        <v>5363</v>
      </c>
      <c r="G268" s="192" t="s">
        <v>5364</v>
      </c>
      <c r="H268" s="193">
        <v>3</v>
      </c>
      <c r="I268" s="194"/>
      <c r="J268" s="195">
        <f t="shared" si="20"/>
        <v>0</v>
      </c>
      <c r="K268" s="191" t="s">
        <v>1</v>
      </c>
      <c r="L268" s="40"/>
      <c r="M268" s="196" t="s">
        <v>1</v>
      </c>
      <c r="N268" s="197" t="s">
        <v>43</v>
      </c>
      <c r="O268" s="72"/>
      <c r="P268" s="198">
        <f t="shared" si="21"/>
        <v>0</v>
      </c>
      <c r="Q268" s="198">
        <v>0</v>
      </c>
      <c r="R268" s="198">
        <f t="shared" si="22"/>
        <v>0</v>
      </c>
      <c r="S268" s="198">
        <v>0</v>
      </c>
      <c r="T268" s="199">
        <f t="shared" si="23"/>
        <v>0</v>
      </c>
      <c r="U268" s="35"/>
      <c r="V268" s="35"/>
      <c r="W268" s="35"/>
      <c r="X268" s="35"/>
      <c r="Y268" s="35"/>
      <c r="Z268" s="35"/>
      <c r="AA268" s="35"/>
      <c r="AB268" s="35"/>
      <c r="AC268" s="35"/>
      <c r="AD268" s="35"/>
      <c r="AE268" s="35"/>
      <c r="AR268" s="200" t="s">
        <v>299</v>
      </c>
      <c r="AT268" s="200" t="s">
        <v>294</v>
      </c>
      <c r="AU268" s="200" t="s">
        <v>85</v>
      </c>
      <c r="AY268" s="18" t="s">
        <v>292</v>
      </c>
      <c r="BE268" s="201">
        <f t="shared" si="24"/>
        <v>0</v>
      </c>
      <c r="BF268" s="201">
        <f t="shared" si="25"/>
        <v>0</v>
      </c>
      <c r="BG268" s="201">
        <f t="shared" si="26"/>
        <v>0</v>
      </c>
      <c r="BH268" s="201">
        <f t="shared" si="27"/>
        <v>0</v>
      </c>
      <c r="BI268" s="201">
        <f t="shared" si="28"/>
        <v>0</v>
      </c>
      <c r="BJ268" s="18" t="s">
        <v>120</v>
      </c>
      <c r="BK268" s="201">
        <f t="shared" si="29"/>
        <v>0</v>
      </c>
      <c r="BL268" s="18" t="s">
        <v>299</v>
      </c>
      <c r="BM268" s="200" t="s">
        <v>1266</v>
      </c>
    </row>
    <row r="269" spans="1:65" s="2" customFormat="1" ht="33" customHeight="1">
      <c r="A269" s="35"/>
      <c r="B269" s="36"/>
      <c r="C269" s="189" t="s">
        <v>708</v>
      </c>
      <c r="D269" s="189" t="s">
        <v>294</v>
      </c>
      <c r="E269" s="190" t="s">
        <v>5447</v>
      </c>
      <c r="F269" s="191" t="s">
        <v>5368</v>
      </c>
      <c r="G269" s="192" t="s">
        <v>5364</v>
      </c>
      <c r="H269" s="193">
        <v>15</v>
      </c>
      <c r="I269" s="194"/>
      <c r="J269" s="195">
        <f t="shared" si="20"/>
        <v>0</v>
      </c>
      <c r="K269" s="191" t="s">
        <v>1</v>
      </c>
      <c r="L269" s="40"/>
      <c r="M269" s="196" t="s">
        <v>1</v>
      </c>
      <c r="N269" s="197" t="s">
        <v>43</v>
      </c>
      <c r="O269" s="72"/>
      <c r="P269" s="198">
        <f t="shared" si="21"/>
        <v>0</v>
      </c>
      <c r="Q269" s="198">
        <v>0</v>
      </c>
      <c r="R269" s="198">
        <f t="shared" si="22"/>
        <v>0</v>
      </c>
      <c r="S269" s="198">
        <v>0</v>
      </c>
      <c r="T269" s="199">
        <f t="shared" si="23"/>
        <v>0</v>
      </c>
      <c r="U269" s="35"/>
      <c r="V269" s="35"/>
      <c r="W269" s="35"/>
      <c r="X269" s="35"/>
      <c r="Y269" s="35"/>
      <c r="Z269" s="35"/>
      <c r="AA269" s="35"/>
      <c r="AB269" s="35"/>
      <c r="AC269" s="35"/>
      <c r="AD269" s="35"/>
      <c r="AE269" s="35"/>
      <c r="AR269" s="200" t="s">
        <v>299</v>
      </c>
      <c r="AT269" s="200" t="s">
        <v>294</v>
      </c>
      <c r="AU269" s="200" t="s">
        <v>85</v>
      </c>
      <c r="AY269" s="18" t="s">
        <v>292</v>
      </c>
      <c r="BE269" s="201">
        <f t="shared" si="24"/>
        <v>0</v>
      </c>
      <c r="BF269" s="201">
        <f t="shared" si="25"/>
        <v>0</v>
      </c>
      <c r="BG269" s="201">
        <f t="shared" si="26"/>
        <v>0</v>
      </c>
      <c r="BH269" s="201">
        <f t="shared" si="27"/>
        <v>0</v>
      </c>
      <c r="BI269" s="201">
        <f t="shared" si="28"/>
        <v>0</v>
      </c>
      <c r="BJ269" s="18" t="s">
        <v>120</v>
      </c>
      <c r="BK269" s="201">
        <f t="shared" si="29"/>
        <v>0</v>
      </c>
      <c r="BL269" s="18" t="s">
        <v>299</v>
      </c>
      <c r="BM269" s="200" t="s">
        <v>1275</v>
      </c>
    </row>
    <row r="270" spans="1:65" s="2" customFormat="1" ht="33" customHeight="1">
      <c r="A270" s="35"/>
      <c r="B270" s="36"/>
      <c r="C270" s="189" t="s">
        <v>719</v>
      </c>
      <c r="D270" s="189" t="s">
        <v>294</v>
      </c>
      <c r="E270" s="190" t="s">
        <v>5448</v>
      </c>
      <c r="F270" s="191" t="s">
        <v>5408</v>
      </c>
      <c r="G270" s="192" t="s">
        <v>5364</v>
      </c>
      <c r="H270" s="193">
        <v>18</v>
      </c>
      <c r="I270" s="194"/>
      <c r="J270" s="195">
        <f t="shared" si="20"/>
        <v>0</v>
      </c>
      <c r="K270" s="191" t="s">
        <v>1</v>
      </c>
      <c r="L270" s="40"/>
      <c r="M270" s="196" t="s">
        <v>1</v>
      </c>
      <c r="N270" s="197" t="s">
        <v>43</v>
      </c>
      <c r="O270" s="72"/>
      <c r="P270" s="198">
        <f t="shared" si="21"/>
        <v>0</v>
      </c>
      <c r="Q270" s="198">
        <v>0</v>
      </c>
      <c r="R270" s="198">
        <f t="shared" si="22"/>
        <v>0</v>
      </c>
      <c r="S270" s="198">
        <v>0</v>
      </c>
      <c r="T270" s="199">
        <f t="shared" si="23"/>
        <v>0</v>
      </c>
      <c r="U270" s="35"/>
      <c r="V270" s="35"/>
      <c r="W270" s="35"/>
      <c r="X270" s="35"/>
      <c r="Y270" s="35"/>
      <c r="Z270" s="35"/>
      <c r="AA270" s="35"/>
      <c r="AB270" s="35"/>
      <c r="AC270" s="35"/>
      <c r="AD270" s="35"/>
      <c r="AE270" s="35"/>
      <c r="AR270" s="200" t="s">
        <v>299</v>
      </c>
      <c r="AT270" s="200" t="s">
        <v>294</v>
      </c>
      <c r="AU270" s="200" t="s">
        <v>85</v>
      </c>
      <c r="AY270" s="18" t="s">
        <v>292</v>
      </c>
      <c r="BE270" s="201">
        <f t="shared" si="24"/>
        <v>0</v>
      </c>
      <c r="BF270" s="201">
        <f t="shared" si="25"/>
        <v>0</v>
      </c>
      <c r="BG270" s="201">
        <f t="shared" si="26"/>
        <v>0</v>
      </c>
      <c r="BH270" s="201">
        <f t="shared" si="27"/>
        <v>0</v>
      </c>
      <c r="BI270" s="201">
        <f t="shared" si="28"/>
        <v>0</v>
      </c>
      <c r="BJ270" s="18" t="s">
        <v>120</v>
      </c>
      <c r="BK270" s="201">
        <f t="shared" si="29"/>
        <v>0</v>
      </c>
      <c r="BL270" s="18" t="s">
        <v>299</v>
      </c>
      <c r="BM270" s="200" t="s">
        <v>1300</v>
      </c>
    </row>
    <row r="271" spans="1:65" s="2" customFormat="1" ht="33" customHeight="1">
      <c r="A271" s="35"/>
      <c r="B271" s="36"/>
      <c r="C271" s="189" t="s">
        <v>731</v>
      </c>
      <c r="D271" s="189" t="s">
        <v>294</v>
      </c>
      <c r="E271" s="190" t="s">
        <v>5449</v>
      </c>
      <c r="F271" s="191" t="s">
        <v>5370</v>
      </c>
      <c r="G271" s="192" t="s">
        <v>5364</v>
      </c>
      <c r="H271" s="193">
        <v>6</v>
      </c>
      <c r="I271" s="194"/>
      <c r="J271" s="195">
        <f t="shared" si="20"/>
        <v>0</v>
      </c>
      <c r="K271" s="191" t="s">
        <v>1</v>
      </c>
      <c r="L271" s="40"/>
      <c r="M271" s="196" t="s">
        <v>1</v>
      </c>
      <c r="N271" s="197" t="s">
        <v>43</v>
      </c>
      <c r="O271" s="72"/>
      <c r="P271" s="198">
        <f t="shared" si="21"/>
        <v>0</v>
      </c>
      <c r="Q271" s="198">
        <v>0</v>
      </c>
      <c r="R271" s="198">
        <f t="shared" si="22"/>
        <v>0</v>
      </c>
      <c r="S271" s="198">
        <v>0</v>
      </c>
      <c r="T271" s="199">
        <f t="shared" si="23"/>
        <v>0</v>
      </c>
      <c r="U271" s="35"/>
      <c r="V271" s="35"/>
      <c r="W271" s="35"/>
      <c r="X271" s="35"/>
      <c r="Y271" s="35"/>
      <c r="Z271" s="35"/>
      <c r="AA271" s="35"/>
      <c r="AB271" s="35"/>
      <c r="AC271" s="35"/>
      <c r="AD271" s="35"/>
      <c r="AE271" s="35"/>
      <c r="AR271" s="200" t="s">
        <v>299</v>
      </c>
      <c r="AT271" s="200" t="s">
        <v>294</v>
      </c>
      <c r="AU271" s="200" t="s">
        <v>85</v>
      </c>
      <c r="AY271" s="18" t="s">
        <v>292</v>
      </c>
      <c r="BE271" s="201">
        <f t="shared" si="24"/>
        <v>0</v>
      </c>
      <c r="BF271" s="201">
        <f t="shared" si="25"/>
        <v>0</v>
      </c>
      <c r="BG271" s="201">
        <f t="shared" si="26"/>
        <v>0</v>
      </c>
      <c r="BH271" s="201">
        <f t="shared" si="27"/>
        <v>0</v>
      </c>
      <c r="BI271" s="201">
        <f t="shared" si="28"/>
        <v>0</v>
      </c>
      <c r="BJ271" s="18" t="s">
        <v>120</v>
      </c>
      <c r="BK271" s="201">
        <f t="shared" si="29"/>
        <v>0</v>
      </c>
      <c r="BL271" s="18" t="s">
        <v>299</v>
      </c>
      <c r="BM271" s="200" t="s">
        <v>1309</v>
      </c>
    </row>
    <row r="272" spans="1:65" s="2" customFormat="1" ht="33" customHeight="1">
      <c r="A272" s="35"/>
      <c r="B272" s="36"/>
      <c r="C272" s="189" t="s">
        <v>741</v>
      </c>
      <c r="D272" s="189" t="s">
        <v>294</v>
      </c>
      <c r="E272" s="190" t="s">
        <v>5450</v>
      </c>
      <c r="F272" s="191" t="s">
        <v>5451</v>
      </c>
      <c r="G272" s="192" t="s">
        <v>5364</v>
      </c>
      <c r="H272" s="193">
        <v>3</v>
      </c>
      <c r="I272" s="194"/>
      <c r="J272" s="195">
        <f t="shared" si="20"/>
        <v>0</v>
      </c>
      <c r="K272" s="191" t="s">
        <v>1</v>
      </c>
      <c r="L272" s="40"/>
      <c r="M272" s="196" t="s">
        <v>1</v>
      </c>
      <c r="N272" s="197" t="s">
        <v>43</v>
      </c>
      <c r="O272" s="72"/>
      <c r="P272" s="198">
        <f t="shared" si="21"/>
        <v>0</v>
      </c>
      <c r="Q272" s="198">
        <v>0</v>
      </c>
      <c r="R272" s="198">
        <f t="shared" si="22"/>
        <v>0</v>
      </c>
      <c r="S272" s="198">
        <v>0</v>
      </c>
      <c r="T272" s="199">
        <f t="shared" si="23"/>
        <v>0</v>
      </c>
      <c r="U272" s="35"/>
      <c r="V272" s="35"/>
      <c r="W272" s="35"/>
      <c r="X272" s="35"/>
      <c r="Y272" s="35"/>
      <c r="Z272" s="35"/>
      <c r="AA272" s="35"/>
      <c r="AB272" s="35"/>
      <c r="AC272" s="35"/>
      <c r="AD272" s="35"/>
      <c r="AE272" s="35"/>
      <c r="AR272" s="200" t="s">
        <v>299</v>
      </c>
      <c r="AT272" s="200" t="s">
        <v>294</v>
      </c>
      <c r="AU272" s="200" t="s">
        <v>85</v>
      </c>
      <c r="AY272" s="18" t="s">
        <v>292</v>
      </c>
      <c r="BE272" s="201">
        <f t="shared" si="24"/>
        <v>0</v>
      </c>
      <c r="BF272" s="201">
        <f t="shared" si="25"/>
        <v>0</v>
      </c>
      <c r="BG272" s="201">
        <f t="shared" si="26"/>
        <v>0</v>
      </c>
      <c r="BH272" s="201">
        <f t="shared" si="27"/>
        <v>0</v>
      </c>
      <c r="BI272" s="201">
        <f t="shared" si="28"/>
        <v>0</v>
      </c>
      <c r="BJ272" s="18" t="s">
        <v>120</v>
      </c>
      <c r="BK272" s="201">
        <f t="shared" si="29"/>
        <v>0</v>
      </c>
      <c r="BL272" s="18" t="s">
        <v>299</v>
      </c>
      <c r="BM272" s="200" t="s">
        <v>1322</v>
      </c>
    </row>
    <row r="273" spans="1:65" s="2" customFormat="1" ht="33" customHeight="1">
      <c r="A273" s="35"/>
      <c r="B273" s="36"/>
      <c r="C273" s="189" t="s">
        <v>751</v>
      </c>
      <c r="D273" s="189" t="s">
        <v>294</v>
      </c>
      <c r="E273" s="190" t="s">
        <v>5452</v>
      </c>
      <c r="F273" s="191" t="s">
        <v>5372</v>
      </c>
      <c r="G273" s="192" t="s">
        <v>5364</v>
      </c>
      <c r="H273" s="193">
        <v>18</v>
      </c>
      <c r="I273" s="194"/>
      <c r="J273" s="195">
        <f t="shared" si="20"/>
        <v>0</v>
      </c>
      <c r="K273" s="191" t="s">
        <v>1</v>
      </c>
      <c r="L273" s="40"/>
      <c r="M273" s="196" t="s">
        <v>1</v>
      </c>
      <c r="N273" s="197" t="s">
        <v>43</v>
      </c>
      <c r="O273" s="72"/>
      <c r="P273" s="198">
        <f t="shared" si="21"/>
        <v>0</v>
      </c>
      <c r="Q273" s="198">
        <v>0</v>
      </c>
      <c r="R273" s="198">
        <f t="shared" si="22"/>
        <v>0</v>
      </c>
      <c r="S273" s="198">
        <v>0</v>
      </c>
      <c r="T273" s="199">
        <f t="shared" si="23"/>
        <v>0</v>
      </c>
      <c r="U273" s="35"/>
      <c r="V273" s="35"/>
      <c r="W273" s="35"/>
      <c r="X273" s="35"/>
      <c r="Y273" s="35"/>
      <c r="Z273" s="35"/>
      <c r="AA273" s="35"/>
      <c r="AB273" s="35"/>
      <c r="AC273" s="35"/>
      <c r="AD273" s="35"/>
      <c r="AE273" s="35"/>
      <c r="AR273" s="200" t="s">
        <v>299</v>
      </c>
      <c r="AT273" s="200" t="s">
        <v>294</v>
      </c>
      <c r="AU273" s="200" t="s">
        <v>85</v>
      </c>
      <c r="AY273" s="18" t="s">
        <v>292</v>
      </c>
      <c r="BE273" s="201">
        <f t="shared" si="24"/>
        <v>0</v>
      </c>
      <c r="BF273" s="201">
        <f t="shared" si="25"/>
        <v>0</v>
      </c>
      <c r="BG273" s="201">
        <f t="shared" si="26"/>
        <v>0</v>
      </c>
      <c r="BH273" s="201">
        <f t="shared" si="27"/>
        <v>0</v>
      </c>
      <c r="BI273" s="201">
        <f t="shared" si="28"/>
        <v>0</v>
      </c>
      <c r="BJ273" s="18" t="s">
        <v>120</v>
      </c>
      <c r="BK273" s="201">
        <f t="shared" si="29"/>
        <v>0</v>
      </c>
      <c r="BL273" s="18" t="s">
        <v>299</v>
      </c>
      <c r="BM273" s="200" t="s">
        <v>1349</v>
      </c>
    </row>
    <row r="274" spans="1:65" s="2" customFormat="1" ht="33" customHeight="1">
      <c r="A274" s="35"/>
      <c r="B274" s="36"/>
      <c r="C274" s="189" t="s">
        <v>767</v>
      </c>
      <c r="D274" s="189" t="s">
        <v>294</v>
      </c>
      <c r="E274" s="190" t="s">
        <v>5453</v>
      </c>
      <c r="F274" s="191" t="s">
        <v>5411</v>
      </c>
      <c r="G274" s="192" t="s">
        <v>5364</v>
      </c>
      <c r="H274" s="193">
        <v>1</v>
      </c>
      <c r="I274" s="194"/>
      <c r="J274" s="195">
        <f t="shared" si="20"/>
        <v>0</v>
      </c>
      <c r="K274" s="191" t="s">
        <v>1</v>
      </c>
      <c r="L274" s="40"/>
      <c r="M274" s="196" t="s">
        <v>1</v>
      </c>
      <c r="N274" s="197" t="s">
        <v>43</v>
      </c>
      <c r="O274" s="72"/>
      <c r="P274" s="198">
        <f t="shared" si="21"/>
        <v>0</v>
      </c>
      <c r="Q274" s="198">
        <v>0</v>
      </c>
      <c r="R274" s="198">
        <f t="shared" si="22"/>
        <v>0</v>
      </c>
      <c r="S274" s="198">
        <v>0</v>
      </c>
      <c r="T274" s="199">
        <f t="shared" si="23"/>
        <v>0</v>
      </c>
      <c r="U274" s="35"/>
      <c r="V274" s="35"/>
      <c r="W274" s="35"/>
      <c r="X274" s="35"/>
      <c r="Y274" s="35"/>
      <c r="Z274" s="35"/>
      <c r="AA274" s="35"/>
      <c r="AB274" s="35"/>
      <c r="AC274" s="35"/>
      <c r="AD274" s="35"/>
      <c r="AE274" s="35"/>
      <c r="AR274" s="200" t="s">
        <v>299</v>
      </c>
      <c r="AT274" s="200" t="s">
        <v>294</v>
      </c>
      <c r="AU274" s="200" t="s">
        <v>85</v>
      </c>
      <c r="AY274" s="18" t="s">
        <v>292</v>
      </c>
      <c r="BE274" s="201">
        <f t="shared" si="24"/>
        <v>0</v>
      </c>
      <c r="BF274" s="201">
        <f t="shared" si="25"/>
        <v>0</v>
      </c>
      <c r="BG274" s="201">
        <f t="shared" si="26"/>
        <v>0</v>
      </c>
      <c r="BH274" s="201">
        <f t="shared" si="27"/>
        <v>0</v>
      </c>
      <c r="BI274" s="201">
        <f t="shared" si="28"/>
        <v>0</v>
      </c>
      <c r="BJ274" s="18" t="s">
        <v>120</v>
      </c>
      <c r="BK274" s="201">
        <f t="shared" si="29"/>
        <v>0</v>
      </c>
      <c r="BL274" s="18" t="s">
        <v>299</v>
      </c>
      <c r="BM274" s="200" t="s">
        <v>1359</v>
      </c>
    </row>
    <row r="275" spans="1:65" s="2" customFormat="1" ht="33" customHeight="1">
      <c r="A275" s="35"/>
      <c r="B275" s="36"/>
      <c r="C275" s="189" t="s">
        <v>783</v>
      </c>
      <c r="D275" s="189" t="s">
        <v>294</v>
      </c>
      <c r="E275" s="190" t="s">
        <v>5454</v>
      </c>
      <c r="F275" s="191" t="s">
        <v>5413</v>
      </c>
      <c r="G275" s="192" t="s">
        <v>5364</v>
      </c>
      <c r="H275" s="193">
        <v>1</v>
      </c>
      <c r="I275" s="194"/>
      <c r="J275" s="195">
        <f t="shared" si="20"/>
        <v>0</v>
      </c>
      <c r="K275" s="191" t="s">
        <v>1</v>
      </c>
      <c r="L275" s="40"/>
      <c r="M275" s="196" t="s">
        <v>1</v>
      </c>
      <c r="N275" s="197" t="s">
        <v>43</v>
      </c>
      <c r="O275" s="72"/>
      <c r="P275" s="198">
        <f t="shared" si="21"/>
        <v>0</v>
      </c>
      <c r="Q275" s="198">
        <v>0</v>
      </c>
      <c r="R275" s="198">
        <f t="shared" si="22"/>
        <v>0</v>
      </c>
      <c r="S275" s="198">
        <v>0</v>
      </c>
      <c r="T275" s="199">
        <f t="shared" si="23"/>
        <v>0</v>
      </c>
      <c r="U275" s="35"/>
      <c r="V275" s="35"/>
      <c r="W275" s="35"/>
      <c r="X275" s="35"/>
      <c r="Y275" s="35"/>
      <c r="Z275" s="35"/>
      <c r="AA275" s="35"/>
      <c r="AB275" s="35"/>
      <c r="AC275" s="35"/>
      <c r="AD275" s="35"/>
      <c r="AE275" s="35"/>
      <c r="AR275" s="200" t="s">
        <v>299</v>
      </c>
      <c r="AT275" s="200" t="s">
        <v>294</v>
      </c>
      <c r="AU275" s="200" t="s">
        <v>85</v>
      </c>
      <c r="AY275" s="18" t="s">
        <v>292</v>
      </c>
      <c r="BE275" s="201">
        <f t="shared" si="24"/>
        <v>0</v>
      </c>
      <c r="BF275" s="201">
        <f t="shared" si="25"/>
        <v>0</v>
      </c>
      <c r="BG275" s="201">
        <f t="shared" si="26"/>
        <v>0</v>
      </c>
      <c r="BH275" s="201">
        <f t="shared" si="27"/>
        <v>0</v>
      </c>
      <c r="BI275" s="201">
        <f t="shared" si="28"/>
        <v>0</v>
      </c>
      <c r="BJ275" s="18" t="s">
        <v>120</v>
      </c>
      <c r="BK275" s="201">
        <f t="shared" si="29"/>
        <v>0</v>
      </c>
      <c r="BL275" s="18" t="s">
        <v>299</v>
      </c>
      <c r="BM275" s="200" t="s">
        <v>1369</v>
      </c>
    </row>
    <row r="276" spans="1:65" s="2" customFormat="1" ht="24.2" customHeight="1">
      <c r="A276" s="35"/>
      <c r="B276" s="36"/>
      <c r="C276" s="189" t="s">
        <v>792</v>
      </c>
      <c r="D276" s="189" t="s">
        <v>294</v>
      </c>
      <c r="E276" s="190" t="s">
        <v>5455</v>
      </c>
      <c r="F276" s="191" t="s">
        <v>5376</v>
      </c>
      <c r="G276" s="192" t="s">
        <v>297</v>
      </c>
      <c r="H276" s="193">
        <v>5</v>
      </c>
      <c r="I276" s="194"/>
      <c r="J276" s="195">
        <f t="shared" si="20"/>
        <v>0</v>
      </c>
      <c r="K276" s="191" t="s">
        <v>1</v>
      </c>
      <c r="L276" s="40"/>
      <c r="M276" s="196" t="s">
        <v>1</v>
      </c>
      <c r="N276" s="197" t="s">
        <v>43</v>
      </c>
      <c r="O276" s="72"/>
      <c r="P276" s="198">
        <f t="shared" si="21"/>
        <v>0</v>
      </c>
      <c r="Q276" s="198">
        <v>0</v>
      </c>
      <c r="R276" s="198">
        <f t="shared" si="22"/>
        <v>0</v>
      </c>
      <c r="S276" s="198">
        <v>0</v>
      </c>
      <c r="T276" s="199">
        <f t="shared" si="23"/>
        <v>0</v>
      </c>
      <c r="U276" s="35"/>
      <c r="V276" s="35"/>
      <c r="W276" s="35"/>
      <c r="X276" s="35"/>
      <c r="Y276" s="35"/>
      <c r="Z276" s="35"/>
      <c r="AA276" s="35"/>
      <c r="AB276" s="35"/>
      <c r="AC276" s="35"/>
      <c r="AD276" s="35"/>
      <c r="AE276" s="35"/>
      <c r="AR276" s="200" t="s">
        <v>299</v>
      </c>
      <c r="AT276" s="200" t="s">
        <v>294</v>
      </c>
      <c r="AU276" s="200" t="s">
        <v>85</v>
      </c>
      <c r="AY276" s="18" t="s">
        <v>292</v>
      </c>
      <c r="BE276" s="201">
        <f t="shared" si="24"/>
        <v>0</v>
      </c>
      <c r="BF276" s="201">
        <f t="shared" si="25"/>
        <v>0</v>
      </c>
      <c r="BG276" s="201">
        <f t="shared" si="26"/>
        <v>0</v>
      </c>
      <c r="BH276" s="201">
        <f t="shared" si="27"/>
        <v>0</v>
      </c>
      <c r="BI276" s="201">
        <f t="shared" si="28"/>
        <v>0</v>
      </c>
      <c r="BJ276" s="18" t="s">
        <v>120</v>
      </c>
      <c r="BK276" s="201">
        <f t="shared" si="29"/>
        <v>0</v>
      </c>
      <c r="BL276" s="18" t="s">
        <v>299</v>
      </c>
      <c r="BM276" s="200" t="s">
        <v>1378</v>
      </c>
    </row>
    <row r="277" spans="1:65" s="2" customFormat="1" ht="21.75" customHeight="1">
      <c r="A277" s="35"/>
      <c r="B277" s="36"/>
      <c r="C277" s="189" t="s">
        <v>804</v>
      </c>
      <c r="D277" s="189" t="s">
        <v>294</v>
      </c>
      <c r="E277" s="190" t="s">
        <v>5377</v>
      </c>
      <c r="F277" s="191" t="s">
        <v>5378</v>
      </c>
      <c r="G277" s="192" t="s">
        <v>1738</v>
      </c>
      <c r="H277" s="193">
        <v>80</v>
      </c>
      <c r="I277" s="194"/>
      <c r="J277" s="195">
        <f t="shared" si="20"/>
        <v>0</v>
      </c>
      <c r="K277" s="191" t="s">
        <v>1</v>
      </c>
      <c r="L277" s="40"/>
      <c r="M277" s="196" t="s">
        <v>1</v>
      </c>
      <c r="N277" s="197" t="s">
        <v>43</v>
      </c>
      <c r="O277" s="72"/>
      <c r="P277" s="198">
        <f t="shared" si="21"/>
        <v>0</v>
      </c>
      <c r="Q277" s="198">
        <v>0</v>
      </c>
      <c r="R277" s="198">
        <f t="shared" si="22"/>
        <v>0</v>
      </c>
      <c r="S277" s="198">
        <v>0</v>
      </c>
      <c r="T277" s="199">
        <f t="shared" si="23"/>
        <v>0</v>
      </c>
      <c r="U277" s="35"/>
      <c r="V277" s="35"/>
      <c r="W277" s="35"/>
      <c r="X277" s="35"/>
      <c r="Y277" s="35"/>
      <c r="Z277" s="35"/>
      <c r="AA277" s="35"/>
      <c r="AB277" s="35"/>
      <c r="AC277" s="35"/>
      <c r="AD277" s="35"/>
      <c r="AE277" s="35"/>
      <c r="AR277" s="200" t="s">
        <v>299</v>
      </c>
      <c r="AT277" s="200" t="s">
        <v>294</v>
      </c>
      <c r="AU277" s="200" t="s">
        <v>85</v>
      </c>
      <c r="AY277" s="18" t="s">
        <v>292</v>
      </c>
      <c r="BE277" s="201">
        <f t="shared" si="24"/>
        <v>0</v>
      </c>
      <c r="BF277" s="201">
        <f t="shared" si="25"/>
        <v>0</v>
      </c>
      <c r="BG277" s="201">
        <f t="shared" si="26"/>
        <v>0</v>
      </c>
      <c r="BH277" s="201">
        <f t="shared" si="27"/>
        <v>0</v>
      </c>
      <c r="BI277" s="201">
        <f t="shared" si="28"/>
        <v>0</v>
      </c>
      <c r="BJ277" s="18" t="s">
        <v>120</v>
      </c>
      <c r="BK277" s="201">
        <f t="shared" si="29"/>
        <v>0</v>
      </c>
      <c r="BL277" s="18" t="s">
        <v>299</v>
      </c>
      <c r="BM277" s="200" t="s">
        <v>1388</v>
      </c>
    </row>
    <row r="278" spans="1:65" s="13" customFormat="1" ht="33.75">
      <c r="B278" s="202"/>
      <c r="C278" s="203"/>
      <c r="D278" s="204" t="s">
        <v>301</v>
      </c>
      <c r="E278" s="205" t="s">
        <v>1</v>
      </c>
      <c r="F278" s="206" t="s">
        <v>5379</v>
      </c>
      <c r="G278" s="203"/>
      <c r="H278" s="205" t="s">
        <v>1</v>
      </c>
      <c r="I278" s="207"/>
      <c r="J278" s="203"/>
      <c r="K278" s="203"/>
      <c r="L278" s="208"/>
      <c r="M278" s="209"/>
      <c r="N278" s="210"/>
      <c r="O278" s="210"/>
      <c r="P278" s="210"/>
      <c r="Q278" s="210"/>
      <c r="R278" s="210"/>
      <c r="S278" s="210"/>
      <c r="T278" s="211"/>
      <c r="AT278" s="212" t="s">
        <v>301</v>
      </c>
      <c r="AU278" s="212" t="s">
        <v>85</v>
      </c>
      <c r="AV278" s="13" t="s">
        <v>85</v>
      </c>
      <c r="AW278" s="13" t="s">
        <v>32</v>
      </c>
      <c r="AX278" s="13" t="s">
        <v>77</v>
      </c>
      <c r="AY278" s="212" t="s">
        <v>292</v>
      </c>
    </row>
    <row r="279" spans="1:65" s="13" customFormat="1" ht="33.75">
      <c r="B279" s="202"/>
      <c r="C279" s="203"/>
      <c r="D279" s="204" t="s">
        <v>301</v>
      </c>
      <c r="E279" s="205" t="s">
        <v>1</v>
      </c>
      <c r="F279" s="206" t="s">
        <v>5380</v>
      </c>
      <c r="G279" s="203"/>
      <c r="H279" s="205" t="s">
        <v>1</v>
      </c>
      <c r="I279" s="207"/>
      <c r="J279" s="203"/>
      <c r="K279" s="203"/>
      <c r="L279" s="208"/>
      <c r="M279" s="209"/>
      <c r="N279" s="210"/>
      <c r="O279" s="210"/>
      <c r="P279" s="210"/>
      <c r="Q279" s="210"/>
      <c r="R279" s="210"/>
      <c r="S279" s="210"/>
      <c r="T279" s="211"/>
      <c r="AT279" s="212" t="s">
        <v>301</v>
      </c>
      <c r="AU279" s="212" t="s">
        <v>85</v>
      </c>
      <c r="AV279" s="13" t="s">
        <v>85</v>
      </c>
      <c r="AW279" s="13" t="s">
        <v>32</v>
      </c>
      <c r="AX279" s="13" t="s">
        <v>77</v>
      </c>
      <c r="AY279" s="212" t="s">
        <v>292</v>
      </c>
    </row>
    <row r="280" spans="1:65" s="13" customFormat="1" ht="11.25">
      <c r="B280" s="202"/>
      <c r="C280" s="203"/>
      <c r="D280" s="204" t="s">
        <v>301</v>
      </c>
      <c r="E280" s="205" t="s">
        <v>1</v>
      </c>
      <c r="F280" s="206" t="s">
        <v>5381</v>
      </c>
      <c r="G280" s="203"/>
      <c r="H280" s="205" t="s">
        <v>1</v>
      </c>
      <c r="I280" s="207"/>
      <c r="J280" s="203"/>
      <c r="K280" s="203"/>
      <c r="L280" s="208"/>
      <c r="M280" s="209"/>
      <c r="N280" s="210"/>
      <c r="O280" s="210"/>
      <c r="P280" s="210"/>
      <c r="Q280" s="210"/>
      <c r="R280" s="210"/>
      <c r="S280" s="210"/>
      <c r="T280" s="211"/>
      <c r="AT280" s="212" t="s">
        <v>301</v>
      </c>
      <c r="AU280" s="212" t="s">
        <v>85</v>
      </c>
      <c r="AV280" s="13" t="s">
        <v>85</v>
      </c>
      <c r="AW280" s="13" t="s">
        <v>32</v>
      </c>
      <c r="AX280" s="13" t="s">
        <v>77</v>
      </c>
      <c r="AY280" s="212" t="s">
        <v>292</v>
      </c>
    </row>
    <row r="281" spans="1:65" s="14" customFormat="1" ht="11.25">
      <c r="B281" s="213"/>
      <c r="C281" s="214"/>
      <c r="D281" s="204" t="s">
        <v>301</v>
      </c>
      <c r="E281" s="215" t="s">
        <v>1</v>
      </c>
      <c r="F281" s="216" t="s">
        <v>947</v>
      </c>
      <c r="G281" s="214"/>
      <c r="H281" s="217">
        <v>80</v>
      </c>
      <c r="I281" s="218"/>
      <c r="J281" s="214"/>
      <c r="K281" s="214"/>
      <c r="L281" s="219"/>
      <c r="M281" s="220"/>
      <c r="N281" s="221"/>
      <c r="O281" s="221"/>
      <c r="P281" s="221"/>
      <c r="Q281" s="221"/>
      <c r="R281" s="221"/>
      <c r="S281" s="221"/>
      <c r="T281" s="222"/>
      <c r="AT281" s="223" t="s">
        <v>301</v>
      </c>
      <c r="AU281" s="223" t="s">
        <v>85</v>
      </c>
      <c r="AV281" s="14" t="s">
        <v>120</v>
      </c>
      <c r="AW281" s="14" t="s">
        <v>32</v>
      </c>
      <c r="AX281" s="14" t="s">
        <v>85</v>
      </c>
      <c r="AY281" s="223" t="s">
        <v>292</v>
      </c>
    </row>
    <row r="282" spans="1:65" s="12" customFormat="1" ht="25.9" customHeight="1">
      <c r="B282" s="173"/>
      <c r="C282" s="174"/>
      <c r="D282" s="175" t="s">
        <v>76</v>
      </c>
      <c r="E282" s="176" t="s">
        <v>3904</v>
      </c>
      <c r="F282" s="176" t="s">
        <v>5456</v>
      </c>
      <c r="G282" s="174"/>
      <c r="H282" s="174"/>
      <c r="I282" s="177"/>
      <c r="J282" s="178">
        <f>BK282</f>
        <v>0</v>
      </c>
      <c r="K282" s="174"/>
      <c r="L282" s="179"/>
      <c r="M282" s="180"/>
      <c r="N282" s="181"/>
      <c r="O282" s="181"/>
      <c r="P282" s="182">
        <f>SUM(P283:P318)</f>
        <v>0</v>
      </c>
      <c r="Q282" s="181"/>
      <c r="R282" s="182">
        <f>SUM(R283:R318)</f>
        <v>0</v>
      </c>
      <c r="S282" s="181"/>
      <c r="T282" s="183">
        <f>SUM(T283:T318)</f>
        <v>0</v>
      </c>
      <c r="AR282" s="184" t="s">
        <v>85</v>
      </c>
      <c r="AT282" s="185" t="s">
        <v>76</v>
      </c>
      <c r="AU282" s="185" t="s">
        <v>77</v>
      </c>
      <c r="AY282" s="184" t="s">
        <v>292</v>
      </c>
      <c r="BK282" s="186">
        <f>SUM(BK283:BK318)</f>
        <v>0</v>
      </c>
    </row>
    <row r="283" spans="1:65" s="2" customFormat="1" ht="37.9" customHeight="1">
      <c r="A283" s="35"/>
      <c r="B283" s="36"/>
      <c r="C283" s="189" t="s">
        <v>812</v>
      </c>
      <c r="D283" s="189" t="s">
        <v>294</v>
      </c>
      <c r="E283" s="190" t="s">
        <v>5457</v>
      </c>
      <c r="F283" s="191" t="s">
        <v>5458</v>
      </c>
      <c r="G283" s="192" t="s">
        <v>3216</v>
      </c>
      <c r="H283" s="193">
        <v>1</v>
      </c>
      <c r="I283" s="194"/>
      <c r="J283" s="195">
        <f>ROUND(I283*H283,2)</f>
        <v>0</v>
      </c>
      <c r="K283" s="191" t="s">
        <v>1</v>
      </c>
      <c r="L283" s="40"/>
      <c r="M283" s="196" t="s">
        <v>1</v>
      </c>
      <c r="N283" s="197" t="s">
        <v>43</v>
      </c>
      <c r="O283" s="72"/>
      <c r="P283" s="198">
        <f>O283*H283</f>
        <v>0</v>
      </c>
      <c r="Q283" s="198">
        <v>0</v>
      </c>
      <c r="R283" s="198">
        <f>Q283*H283</f>
        <v>0</v>
      </c>
      <c r="S283" s="198">
        <v>0</v>
      </c>
      <c r="T283" s="199">
        <f>S283*H283</f>
        <v>0</v>
      </c>
      <c r="U283" s="35"/>
      <c r="V283" s="35"/>
      <c r="W283" s="35"/>
      <c r="X283" s="35"/>
      <c r="Y283" s="35"/>
      <c r="Z283" s="35"/>
      <c r="AA283" s="35"/>
      <c r="AB283" s="35"/>
      <c r="AC283" s="35"/>
      <c r="AD283" s="35"/>
      <c r="AE283" s="35"/>
      <c r="AR283" s="200" t="s">
        <v>299</v>
      </c>
      <c r="AT283" s="200" t="s">
        <v>294</v>
      </c>
      <c r="AU283" s="200" t="s">
        <v>85</v>
      </c>
      <c r="AY283" s="18" t="s">
        <v>292</v>
      </c>
      <c r="BE283" s="201">
        <f>IF(N283="základní",J283,0)</f>
        <v>0</v>
      </c>
      <c r="BF283" s="201">
        <f>IF(N283="snížená",J283,0)</f>
        <v>0</v>
      </c>
      <c r="BG283" s="201">
        <f>IF(N283="zákl. přenesená",J283,0)</f>
        <v>0</v>
      </c>
      <c r="BH283" s="201">
        <f>IF(N283="sníž. přenesená",J283,0)</f>
        <v>0</v>
      </c>
      <c r="BI283" s="201">
        <f>IF(N283="nulová",J283,0)</f>
        <v>0</v>
      </c>
      <c r="BJ283" s="18" t="s">
        <v>120</v>
      </c>
      <c r="BK283" s="201">
        <f>ROUND(I283*H283,2)</f>
        <v>0</v>
      </c>
      <c r="BL283" s="18" t="s">
        <v>299</v>
      </c>
      <c r="BM283" s="200" t="s">
        <v>1407</v>
      </c>
    </row>
    <row r="284" spans="1:65" s="13" customFormat="1" ht="11.25">
      <c r="B284" s="202"/>
      <c r="C284" s="203"/>
      <c r="D284" s="204" t="s">
        <v>301</v>
      </c>
      <c r="E284" s="205" t="s">
        <v>1</v>
      </c>
      <c r="F284" s="206" t="s">
        <v>5459</v>
      </c>
      <c r="G284" s="203"/>
      <c r="H284" s="205" t="s">
        <v>1</v>
      </c>
      <c r="I284" s="207"/>
      <c r="J284" s="203"/>
      <c r="K284" s="203"/>
      <c r="L284" s="208"/>
      <c r="M284" s="209"/>
      <c r="N284" s="210"/>
      <c r="O284" s="210"/>
      <c r="P284" s="210"/>
      <c r="Q284" s="210"/>
      <c r="R284" s="210"/>
      <c r="S284" s="210"/>
      <c r="T284" s="211"/>
      <c r="AT284" s="212" t="s">
        <v>301</v>
      </c>
      <c r="AU284" s="212" t="s">
        <v>85</v>
      </c>
      <c r="AV284" s="13" t="s">
        <v>85</v>
      </c>
      <c r="AW284" s="13" t="s">
        <v>32</v>
      </c>
      <c r="AX284" s="13" t="s">
        <v>77</v>
      </c>
      <c r="AY284" s="212" t="s">
        <v>292</v>
      </c>
    </row>
    <row r="285" spans="1:65" s="13" customFormat="1" ht="11.25">
      <c r="B285" s="202"/>
      <c r="C285" s="203"/>
      <c r="D285" s="204" t="s">
        <v>301</v>
      </c>
      <c r="E285" s="205" t="s">
        <v>1</v>
      </c>
      <c r="F285" s="206" t="s">
        <v>5460</v>
      </c>
      <c r="G285" s="203"/>
      <c r="H285" s="205" t="s">
        <v>1</v>
      </c>
      <c r="I285" s="207"/>
      <c r="J285" s="203"/>
      <c r="K285" s="203"/>
      <c r="L285" s="208"/>
      <c r="M285" s="209"/>
      <c r="N285" s="210"/>
      <c r="O285" s="210"/>
      <c r="P285" s="210"/>
      <c r="Q285" s="210"/>
      <c r="R285" s="210"/>
      <c r="S285" s="210"/>
      <c r="T285" s="211"/>
      <c r="AT285" s="212" t="s">
        <v>301</v>
      </c>
      <c r="AU285" s="212" t="s">
        <v>85</v>
      </c>
      <c r="AV285" s="13" t="s">
        <v>85</v>
      </c>
      <c r="AW285" s="13" t="s">
        <v>32</v>
      </c>
      <c r="AX285" s="13" t="s">
        <v>77</v>
      </c>
      <c r="AY285" s="212" t="s">
        <v>292</v>
      </c>
    </row>
    <row r="286" spans="1:65" s="13" customFormat="1" ht="11.25">
      <c r="B286" s="202"/>
      <c r="C286" s="203"/>
      <c r="D286" s="204" t="s">
        <v>301</v>
      </c>
      <c r="E286" s="205" t="s">
        <v>1</v>
      </c>
      <c r="F286" s="206" t="s">
        <v>5388</v>
      </c>
      <c r="G286" s="203"/>
      <c r="H286" s="205" t="s">
        <v>1</v>
      </c>
      <c r="I286" s="207"/>
      <c r="J286" s="203"/>
      <c r="K286" s="203"/>
      <c r="L286" s="208"/>
      <c r="M286" s="209"/>
      <c r="N286" s="210"/>
      <c r="O286" s="210"/>
      <c r="P286" s="210"/>
      <c r="Q286" s="210"/>
      <c r="R286" s="210"/>
      <c r="S286" s="210"/>
      <c r="T286" s="211"/>
      <c r="AT286" s="212" t="s">
        <v>301</v>
      </c>
      <c r="AU286" s="212" t="s">
        <v>85</v>
      </c>
      <c r="AV286" s="13" t="s">
        <v>85</v>
      </c>
      <c r="AW286" s="13" t="s">
        <v>32</v>
      </c>
      <c r="AX286" s="13" t="s">
        <v>77</v>
      </c>
      <c r="AY286" s="212" t="s">
        <v>292</v>
      </c>
    </row>
    <row r="287" spans="1:65" s="13" customFormat="1" ht="11.25">
      <c r="B287" s="202"/>
      <c r="C287" s="203"/>
      <c r="D287" s="204" t="s">
        <v>301</v>
      </c>
      <c r="E287" s="205" t="s">
        <v>1</v>
      </c>
      <c r="F287" s="206" t="s">
        <v>5389</v>
      </c>
      <c r="G287" s="203"/>
      <c r="H287" s="205" t="s">
        <v>1</v>
      </c>
      <c r="I287" s="207"/>
      <c r="J287" s="203"/>
      <c r="K287" s="203"/>
      <c r="L287" s="208"/>
      <c r="M287" s="209"/>
      <c r="N287" s="210"/>
      <c r="O287" s="210"/>
      <c r="P287" s="210"/>
      <c r="Q287" s="210"/>
      <c r="R287" s="210"/>
      <c r="S287" s="210"/>
      <c r="T287" s="211"/>
      <c r="AT287" s="212" t="s">
        <v>301</v>
      </c>
      <c r="AU287" s="212" t="s">
        <v>85</v>
      </c>
      <c r="AV287" s="13" t="s">
        <v>85</v>
      </c>
      <c r="AW287" s="13" t="s">
        <v>32</v>
      </c>
      <c r="AX287" s="13" t="s">
        <v>77</v>
      </c>
      <c r="AY287" s="212" t="s">
        <v>292</v>
      </c>
    </row>
    <row r="288" spans="1:65" s="13" customFormat="1" ht="11.25">
      <c r="B288" s="202"/>
      <c r="C288" s="203"/>
      <c r="D288" s="204" t="s">
        <v>301</v>
      </c>
      <c r="E288" s="205" t="s">
        <v>1</v>
      </c>
      <c r="F288" s="206" t="s">
        <v>5332</v>
      </c>
      <c r="G288" s="203"/>
      <c r="H288" s="205" t="s">
        <v>1</v>
      </c>
      <c r="I288" s="207"/>
      <c r="J288" s="203"/>
      <c r="K288" s="203"/>
      <c r="L288" s="208"/>
      <c r="M288" s="209"/>
      <c r="N288" s="210"/>
      <c r="O288" s="210"/>
      <c r="P288" s="210"/>
      <c r="Q288" s="210"/>
      <c r="R288" s="210"/>
      <c r="S288" s="210"/>
      <c r="T288" s="211"/>
      <c r="AT288" s="212" t="s">
        <v>301</v>
      </c>
      <c r="AU288" s="212" t="s">
        <v>85</v>
      </c>
      <c r="AV288" s="13" t="s">
        <v>85</v>
      </c>
      <c r="AW288" s="13" t="s">
        <v>32</v>
      </c>
      <c r="AX288" s="13" t="s">
        <v>77</v>
      </c>
      <c r="AY288" s="212" t="s">
        <v>292</v>
      </c>
    </row>
    <row r="289" spans="1:65" s="13" customFormat="1" ht="11.25">
      <c r="B289" s="202"/>
      <c r="C289" s="203"/>
      <c r="D289" s="204" t="s">
        <v>301</v>
      </c>
      <c r="E289" s="205" t="s">
        <v>1</v>
      </c>
      <c r="F289" s="206" t="s">
        <v>5333</v>
      </c>
      <c r="G289" s="203"/>
      <c r="H289" s="205" t="s">
        <v>1</v>
      </c>
      <c r="I289" s="207"/>
      <c r="J289" s="203"/>
      <c r="K289" s="203"/>
      <c r="L289" s="208"/>
      <c r="M289" s="209"/>
      <c r="N289" s="210"/>
      <c r="O289" s="210"/>
      <c r="P289" s="210"/>
      <c r="Q289" s="210"/>
      <c r="R289" s="210"/>
      <c r="S289" s="210"/>
      <c r="T289" s="211"/>
      <c r="AT289" s="212" t="s">
        <v>301</v>
      </c>
      <c r="AU289" s="212" t="s">
        <v>85</v>
      </c>
      <c r="AV289" s="13" t="s">
        <v>85</v>
      </c>
      <c r="AW289" s="13" t="s">
        <v>32</v>
      </c>
      <c r="AX289" s="13" t="s">
        <v>77</v>
      </c>
      <c r="AY289" s="212" t="s">
        <v>292</v>
      </c>
    </row>
    <row r="290" spans="1:65" s="13" customFormat="1" ht="11.25">
      <c r="B290" s="202"/>
      <c r="C290" s="203"/>
      <c r="D290" s="204" t="s">
        <v>301</v>
      </c>
      <c r="E290" s="205" t="s">
        <v>1</v>
      </c>
      <c r="F290" s="206" t="s">
        <v>5334</v>
      </c>
      <c r="G290" s="203"/>
      <c r="H290" s="205" t="s">
        <v>1</v>
      </c>
      <c r="I290" s="207"/>
      <c r="J290" s="203"/>
      <c r="K290" s="203"/>
      <c r="L290" s="208"/>
      <c r="M290" s="209"/>
      <c r="N290" s="210"/>
      <c r="O290" s="210"/>
      <c r="P290" s="210"/>
      <c r="Q290" s="210"/>
      <c r="R290" s="210"/>
      <c r="S290" s="210"/>
      <c r="T290" s="211"/>
      <c r="AT290" s="212" t="s">
        <v>301</v>
      </c>
      <c r="AU290" s="212" t="s">
        <v>85</v>
      </c>
      <c r="AV290" s="13" t="s">
        <v>85</v>
      </c>
      <c r="AW290" s="13" t="s">
        <v>32</v>
      </c>
      <c r="AX290" s="13" t="s">
        <v>77</v>
      </c>
      <c r="AY290" s="212" t="s">
        <v>292</v>
      </c>
    </row>
    <row r="291" spans="1:65" s="13" customFormat="1" ht="11.25">
      <c r="B291" s="202"/>
      <c r="C291" s="203"/>
      <c r="D291" s="204" t="s">
        <v>301</v>
      </c>
      <c r="E291" s="205" t="s">
        <v>1</v>
      </c>
      <c r="F291" s="206" t="s">
        <v>5335</v>
      </c>
      <c r="G291" s="203"/>
      <c r="H291" s="205" t="s">
        <v>1</v>
      </c>
      <c r="I291" s="207"/>
      <c r="J291" s="203"/>
      <c r="K291" s="203"/>
      <c r="L291" s="208"/>
      <c r="M291" s="209"/>
      <c r="N291" s="210"/>
      <c r="O291" s="210"/>
      <c r="P291" s="210"/>
      <c r="Q291" s="210"/>
      <c r="R291" s="210"/>
      <c r="S291" s="210"/>
      <c r="T291" s="211"/>
      <c r="AT291" s="212" t="s">
        <v>301</v>
      </c>
      <c r="AU291" s="212" t="s">
        <v>85</v>
      </c>
      <c r="AV291" s="13" t="s">
        <v>85</v>
      </c>
      <c r="AW291" s="13" t="s">
        <v>32</v>
      </c>
      <c r="AX291" s="13" t="s">
        <v>77</v>
      </c>
      <c r="AY291" s="212" t="s">
        <v>292</v>
      </c>
    </row>
    <row r="292" spans="1:65" s="13" customFormat="1" ht="11.25">
      <c r="B292" s="202"/>
      <c r="C292" s="203"/>
      <c r="D292" s="204" t="s">
        <v>301</v>
      </c>
      <c r="E292" s="205" t="s">
        <v>1</v>
      </c>
      <c r="F292" s="206" t="s">
        <v>5461</v>
      </c>
      <c r="G292" s="203"/>
      <c r="H292" s="205" t="s">
        <v>1</v>
      </c>
      <c r="I292" s="207"/>
      <c r="J292" s="203"/>
      <c r="K292" s="203"/>
      <c r="L292" s="208"/>
      <c r="M292" s="209"/>
      <c r="N292" s="210"/>
      <c r="O292" s="210"/>
      <c r="P292" s="210"/>
      <c r="Q292" s="210"/>
      <c r="R292" s="210"/>
      <c r="S292" s="210"/>
      <c r="T292" s="211"/>
      <c r="AT292" s="212" t="s">
        <v>301</v>
      </c>
      <c r="AU292" s="212" t="s">
        <v>85</v>
      </c>
      <c r="AV292" s="13" t="s">
        <v>85</v>
      </c>
      <c r="AW292" s="13" t="s">
        <v>32</v>
      </c>
      <c r="AX292" s="13" t="s">
        <v>77</v>
      </c>
      <c r="AY292" s="212" t="s">
        <v>292</v>
      </c>
    </row>
    <row r="293" spans="1:65" s="13" customFormat="1" ht="11.25">
      <c r="B293" s="202"/>
      <c r="C293" s="203"/>
      <c r="D293" s="204" t="s">
        <v>301</v>
      </c>
      <c r="E293" s="205" t="s">
        <v>1</v>
      </c>
      <c r="F293" s="206" t="s">
        <v>5391</v>
      </c>
      <c r="G293" s="203"/>
      <c r="H293" s="205" t="s">
        <v>1</v>
      </c>
      <c r="I293" s="207"/>
      <c r="J293" s="203"/>
      <c r="K293" s="203"/>
      <c r="L293" s="208"/>
      <c r="M293" s="209"/>
      <c r="N293" s="210"/>
      <c r="O293" s="210"/>
      <c r="P293" s="210"/>
      <c r="Q293" s="210"/>
      <c r="R293" s="210"/>
      <c r="S293" s="210"/>
      <c r="T293" s="211"/>
      <c r="AT293" s="212" t="s">
        <v>301</v>
      </c>
      <c r="AU293" s="212" t="s">
        <v>85</v>
      </c>
      <c r="AV293" s="13" t="s">
        <v>85</v>
      </c>
      <c r="AW293" s="13" t="s">
        <v>32</v>
      </c>
      <c r="AX293" s="13" t="s">
        <v>77</v>
      </c>
      <c r="AY293" s="212" t="s">
        <v>292</v>
      </c>
    </row>
    <row r="294" spans="1:65" s="13" customFormat="1" ht="22.5">
      <c r="B294" s="202"/>
      <c r="C294" s="203"/>
      <c r="D294" s="204" t="s">
        <v>301</v>
      </c>
      <c r="E294" s="205" t="s">
        <v>1</v>
      </c>
      <c r="F294" s="206" t="s">
        <v>5392</v>
      </c>
      <c r="G294" s="203"/>
      <c r="H294" s="205" t="s">
        <v>1</v>
      </c>
      <c r="I294" s="207"/>
      <c r="J294" s="203"/>
      <c r="K294" s="203"/>
      <c r="L294" s="208"/>
      <c r="M294" s="209"/>
      <c r="N294" s="210"/>
      <c r="O294" s="210"/>
      <c r="P294" s="210"/>
      <c r="Q294" s="210"/>
      <c r="R294" s="210"/>
      <c r="S294" s="210"/>
      <c r="T294" s="211"/>
      <c r="AT294" s="212" t="s">
        <v>301</v>
      </c>
      <c r="AU294" s="212" t="s">
        <v>85</v>
      </c>
      <c r="AV294" s="13" t="s">
        <v>85</v>
      </c>
      <c r="AW294" s="13" t="s">
        <v>32</v>
      </c>
      <c r="AX294" s="13" t="s">
        <v>77</v>
      </c>
      <c r="AY294" s="212" t="s">
        <v>292</v>
      </c>
    </row>
    <row r="295" spans="1:65" s="13" customFormat="1" ht="11.25">
      <c r="B295" s="202"/>
      <c r="C295" s="203"/>
      <c r="D295" s="204" t="s">
        <v>301</v>
      </c>
      <c r="E295" s="205" t="s">
        <v>1</v>
      </c>
      <c r="F295" s="206" t="s">
        <v>5339</v>
      </c>
      <c r="G295" s="203"/>
      <c r="H295" s="205" t="s">
        <v>1</v>
      </c>
      <c r="I295" s="207"/>
      <c r="J295" s="203"/>
      <c r="K295" s="203"/>
      <c r="L295" s="208"/>
      <c r="M295" s="209"/>
      <c r="N295" s="210"/>
      <c r="O295" s="210"/>
      <c r="P295" s="210"/>
      <c r="Q295" s="210"/>
      <c r="R295" s="210"/>
      <c r="S295" s="210"/>
      <c r="T295" s="211"/>
      <c r="AT295" s="212" t="s">
        <v>301</v>
      </c>
      <c r="AU295" s="212" t="s">
        <v>85</v>
      </c>
      <c r="AV295" s="13" t="s">
        <v>85</v>
      </c>
      <c r="AW295" s="13" t="s">
        <v>32</v>
      </c>
      <c r="AX295" s="13" t="s">
        <v>77</v>
      </c>
      <c r="AY295" s="212" t="s">
        <v>292</v>
      </c>
    </row>
    <row r="296" spans="1:65" s="13" customFormat="1" ht="11.25">
      <c r="B296" s="202"/>
      <c r="C296" s="203"/>
      <c r="D296" s="204" t="s">
        <v>301</v>
      </c>
      <c r="E296" s="205" t="s">
        <v>1</v>
      </c>
      <c r="F296" s="206" t="s">
        <v>5340</v>
      </c>
      <c r="G296" s="203"/>
      <c r="H296" s="205" t="s">
        <v>1</v>
      </c>
      <c r="I296" s="207"/>
      <c r="J296" s="203"/>
      <c r="K296" s="203"/>
      <c r="L296" s="208"/>
      <c r="M296" s="209"/>
      <c r="N296" s="210"/>
      <c r="O296" s="210"/>
      <c r="P296" s="210"/>
      <c r="Q296" s="210"/>
      <c r="R296" s="210"/>
      <c r="S296" s="210"/>
      <c r="T296" s="211"/>
      <c r="AT296" s="212" t="s">
        <v>301</v>
      </c>
      <c r="AU296" s="212" t="s">
        <v>85</v>
      </c>
      <c r="AV296" s="13" t="s">
        <v>85</v>
      </c>
      <c r="AW296" s="13" t="s">
        <v>32</v>
      </c>
      <c r="AX296" s="13" t="s">
        <v>77</v>
      </c>
      <c r="AY296" s="212" t="s">
        <v>292</v>
      </c>
    </row>
    <row r="297" spans="1:65" s="13" customFormat="1" ht="22.5">
      <c r="B297" s="202"/>
      <c r="C297" s="203"/>
      <c r="D297" s="204" t="s">
        <v>301</v>
      </c>
      <c r="E297" s="205" t="s">
        <v>1</v>
      </c>
      <c r="F297" s="206" t="s">
        <v>5393</v>
      </c>
      <c r="G297" s="203"/>
      <c r="H297" s="205" t="s">
        <v>1</v>
      </c>
      <c r="I297" s="207"/>
      <c r="J297" s="203"/>
      <c r="K297" s="203"/>
      <c r="L297" s="208"/>
      <c r="M297" s="209"/>
      <c r="N297" s="210"/>
      <c r="O297" s="210"/>
      <c r="P297" s="210"/>
      <c r="Q297" s="210"/>
      <c r="R297" s="210"/>
      <c r="S297" s="210"/>
      <c r="T297" s="211"/>
      <c r="AT297" s="212" t="s">
        <v>301</v>
      </c>
      <c r="AU297" s="212" t="s">
        <v>85</v>
      </c>
      <c r="AV297" s="13" t="s">
        <v>85</v>
      </c>
      <c r="AW297" s="13" t="s">
        <v>32</v>
      </c>
      <c r="AX297" s="13" t="s">
        <v>77</v>
      </c>
      <c r="AY297" s="212" t="s">
        <v>292</v>
      </c>
    </row>
    <row r="298" spans="1:65" s="13" customFormat="1" ht="11.25">
      <c r="B298" s="202"/>
      <c r="C298" s="203"/>
      <c r="D298" s="204" t="s">
        <v>301</v>
      </c>
      <c r="E298" s="205" t="s">
        <v>1</v>
      </c>
      <c r="F298" s="206" t="s">
        <v>5333</v>
      </c>
      <c r="G298" s="203"/>
      <c r="H298" s="205" t="s">
        <v>1</v>
      </c>
      <c r="I298" s="207"/>
      <c r="J298" s="203"/>
      <c r="K298" s="203"/>
      <c r="L298" s="208"/>
      <c r="M298" s="209"/>
      <c r="N298" s="210"/>
      <c r="O298" s="210"/>
      <c r="P298" s="210"/>
      <c r="Q298" s="210"/>
      <c r="R298" s="210"/>
      <c r="S298" s="210"/>
      <c r="T298" s="211"/>
      <c r="AT298" s="212" t="s">
        <v>301</v>
      </c>
      <c r="AU298" s="212" t="s">
        <v>85</v>
      </c>
      <c r="AV298" s="13" t="s">
        <v>85</v>
      </c>
      <c r="AW298" s="13" t="s">
        <v>32</v>
      </c>
      <c r="AX298" s="13" t="s">
        <v>77</v>
      </c>
      <c r="AY298" s="212" t="s">
        <v>292</v>
      </c>
    </row>
    <row r="299" spans="1:65" s="14" customFormat="1" ht="11.25">
      <c r="B299" s="213"/>
      <c r="C299" s="214"/>
      <c r="D299" s="204" t="s">
        <v>301</v>
      </c>
      <c r="E299" s="215" t="s">
        <v>1</v>
      </c>
      <c r="F299" s="216" t="s">
        <v>85</v>
      </c>
      <c r="G299" s="214"/>
      <c r="H299" s="217">
        <v>1</v>
      </c>
      <c r="I299" s="218"/>
      <c r="J299" s="214"/>
      <c r="K299" s="214"/>
      <c r="L299" s="219"/>
      <c r="M299" s="220"/>
      <c r="N299" s="221"/>
      <c r="O299" s="221"/>
      <c r="P299" s="221"/>
      <c r="Q299" s="221"/>
      <c r="R299" s="221"/>
      <c r="S299" s="221"/>
      <c r="T299" s="222"/>
      <c r="AT299" s="223" t="s">
        <v>301</v>
      </c>
      <c r="AU299" s="223" t="s">
        <v>85</v>
      </c>
      <c r="AV299" s="14" t="s">
        <v>120</v>
      </c>
      <c r="AW299" s="14" t="s">
        <v>32</v>
      </c>
      <c r="AX299" s="14" t="s">
        <v>85</v>
      </c>
      <c r="AY299" s="223" t="s">
        <v>292</v>
      </c>
    </row>
    <row r="300" spans="1:65" s="2" customFormat="1" ht="33" customHeight="1">
      <c r="A300" s="35"/>
      <c r="B300" s="36"/>
      <c r="C300" s="189" t="s">
        <v>821</v>
      </c>
      <c r="D300" s="189" t="s">
        <v>294</v>
      </c>
      <c r="E300" s="190" t="s">
        <v>3941</v>
      </c>
      <c r="F300" s="191" t="s">
        <v>5462</v>
      </c>
      <c r="G300" s="192" t="s">
        <v>3216</v>
      </c>
      <c r="H300" s="193">
        <v>1</v>
      </c>
      <c r="I300" s="194"/>
      <c r="J300" s="195">
        <f t="shared" ref="J300:J314" si="30">ROUND(I300*H300,2)</f>
        <v>0</v>
      </c>
      <c r="K300" s="191" t="s">
        <v>1</v>
      </c>
      <c r="L300" s="40"/>
      <c r="M300" s="196" t="s">
        <v>1</v>
      </c>
      <c r="N300" s="197" t="s">
        <v>43</v>
      </c>
      <c r="O300" s="72"/>
      <c r="P300" s="198">
        <f t="shared" ref="P300:P314" si="31">O300*H300</f>
        <v>0</v>
      </c>
      <c r="Q300" s="198">
        <v>0</v>
      </c>
      <c r="R300" s="198">
        <f t="shared" ref="R300:R314" si="32">Q300*H300</f>
        <v>0</v>
      </c>
      <c r="S300" s="198">
        <v>0</v>
      </c>
      <c r="T300" s="199">
        <f t="shared" ref="T300:T314" si="33">S300*H300</f>
        <v>0</v>
      </c>
      <c r="U300" s="35"/>
      <c r="V300" s="35"/>
      <c r="W300" s="35"/>
      <c r="X300" s="35"/>
      <c r="Y300" s="35"/>
      <c r="Z300" s="35"/>
      <c r="AA300" s="35"/>
      <c r="AB300" s="35"/>
      <c r="AC300" s="35"/>
      <c r="AD300" s="35"/>
      <c r="AE300" s="35"/>
      <c r="AR300" s="200" t="s">
        <v>299</v>
      </c>
      <c r="AT300" s="200" t="s">
        <v>294</v>
      </c>
      <c r="AU300" s="200" t="s">
        <v>85</v>
      </c>
      <c r="AY300" s="18" t="s">
        <v>292</v>
      </c>
      <c r="BE300" s="201">
        <f t="shared" ref="BE300:BE314" si="34">IF(N300="základní",J300,0)</f>
        <v>0</v>
      </c>
      <c r="BF300" s="201">
        <f t="shared" ref="BF300:BF314" si="35">IF(N300="snížená",J300,0)</f>
        <v>0</v>
      </c>
      <c r="BG300" s="201">
        <f t="shared" ref="BG300:BG314" si="36">IF(N300="zákl. přenesená",J300,0)</f>
        <v>0</v>
      </c>
      <c r="BH300" s="201">
        <f t="shared" ref="BH300:BH314" si="37">IF(N300="sníž. přenesená",J300,0)</f>
        <v>0</v>
      </c>
      <c r="BI300" s="201">
        <f t="shared" ref="BI300:BI314" si="38">IF(N300="nulová",J300,0)</f>
        <v>0</v>
      </c>
      <c r="BJ300" s="18" t="s">
        <v>120</v>
      </c>
      <c r="BK300" s="201">
        <f t="shared" ref="BK300:BK314" si="39">ROUND(I300*H300,2)</f>
        <v>0</v>
      </c>
      <c r="BL300" s="18" t="s">
        <v>299</v>
      </c>
      <c r="BM300" s="200" t="s">
        <v>1418</v>
      </c>
    </row>
    <row r="301" spans="1:65" s="2" customFormat="1" ht="44.25" customHeight="1">
      <c r="A301" s="35"/>
      <c r="B301" s="36"/>
      <c r="C301" s="189" t="s">
        <v>825</v>
      </c>
      <c r="D301" s="189" t="s">
        <v>294</v>
      </c>
      <c r="E301" s="190" t="s">
        <v>5433</v>
      </c>
      <c r="F301" s="191" t="s">
        <v>5434</v>
      </c>
      <c r="G301" s="192" t="s">
        <v>3216</v>
      </c>
      <c r="H301" s="193">
        <v>1</v>
      </c>
      <c r="I301" s="194"/>
      <c r="J301" s="195">
        <f t="shared" si="30"/>
        <v>0</v>
      </c>
      <c r="K301" s="191" t="s">
        <v>1</v>
      </c>
      <c r="L301" s="40"/>
      <c r="M301" s="196" t="s">
        <v>1</v>
      </c>
      <c r="N301" s="197" t="s">
        <v>43</v>
      </c>
      <c r="O301" s="72"/>
      <c r="P301" s="198">
        <f t="shared" si="31"/>
        <v>0</v>
      </c>
      <c r="Q301" s="198">
        <v>0</v>
      </c>
      <c r="R301" s="198">
        <f t="shared" si="32"/>
        <v>0</v>
      </c>
      <c r="S301" s="198">
        <v>0</v>
      </c>
      <c r="T301" s="199">
        <f t="shared" si="33"/>
        <v>0</v>
      </c>
      <c r="U301" s="35"/>
      <c r="V301" s="35"/>
      <c r="W301" s="35"/>
      <c r="X301" s="35"/>
      <c r="Y301" s="35"/>
      <c r="Z301" s="35"/>
      <c r="AA301" s="35"/>
      <c r="AB301" s="35"/>
      <c r="AC301" s="35"/>
      <c r="AD301" s="35"/>
      <c r="AE301" s="35"/>
      <c r="AR301" s="200" t="s">
        <v>299</v>
      </c>
      <c r="AT301" s="200" t="s">
        <v>294</v>
      </c>
      <c r="AU301" s="200" t="s">
        <v>85</v>
      </c>
      <c r="AY301" s="18" t="s">
        <v>292</v>
      </c>
      <c r="BE301" s="201">
        <f t="shared" si="34"/>
        <v>0</v>
      </c>
      <c r="BF301" s="201">
        <f t="shared" si="35"/>
        <v>0</v>
      </c>
      <c r="BG301" s="201">
        <f t="shared" si="36"/>
        <v>0</v>
      </c>
      <c r="BH301" s="201">
        <f t="shared" si="37"/>
        <v>0</v>
      </c>
      <c r="BI301" s="201">
        <f t="shared" si="38"/>
        <v>0</v>
      </c>
      <c r="BJ301" s="18" t="s">
        <v>120</v>
      </c>
      <c r="BK301" s="201">
        <f t="shared" si="39"/>
        <v>0</v>
      </c>
      <c r="BL301" s="18" t="s">
        <v>299</v>
      </c>
      <c r="BM301" s="200" t="s">
        <v>1430</v>
      </c>
    </row>
    <row r="302" spans="1:65" s="2" customFormat="1" ht="49.15" customHeight="1">
      <c r="A302" s="35"/>
      <c r="B302" s="36"/>
      <c r="C302" s="189" t="s">
        <v>829</v>
      </c>
      <c r="D302" s="189" t="s">
        <v>294</v>
      </c>
      <c r="E302" s="190" t="s">
        <v>3735</v>
      </c>
      <c r="F302" s="191" t="s">
        <v>5345</v>
      </c>
      <c r="G302" s="192" t="s">
        <v>5346</v>
      </c>
      <c r="H302" s="193">
        <v>1</v>
      </c>
      <c r="I302" s="194"/>
      <c r="J302" s="195">
        <f t="shared" si="30"/>
        <v>0</v>
      </c>
      <c r="K302" s="191" t="s">
        <v>1</v>
      </c>
      <c r="L302" s="40"/>
      <c r="M302" s="196" t="s">
        <v>1</v>
      </c>
      <c r="N302" s="197" t="s">
        <v>43</v>
      </c>
      <c r="O302" s="72"/>
      <c r="P302" s="198">
        <f t="shared" si="31"/>
        <v>0</v>
      </c>
      <c r="Q302" s="198">
        <v>0</v>
      </c>
      <c r="R302" s="198">
        <f t="shared" si="32"/>
        <v>0</v>
      </c>
      <c r="S302" s="198">
        <v>0</v>
      </c>
      <c r="T302" s="199">
        <f t="shared" si="33"/>
        <v>0</v>
      </c>
      <c r="U302" s="35"/>
      <c r="V302" s="35"/>
      <c r="W302" s="35"/>
      <c r="X302" s="35"/>
      <c r="Y302" s="35"/>
      <c r="Z302" s="35"/>
      <c r="AA302" s="35"/>
      <c r="AB302" s="35"/>
      <c r="AC302" s="35"/>
      <c r="AD302" s="35"/>
      <c r="AE302" s="35"/>
      <c r="AR302" s="200" t="s">
        <v>299</v>
      </c>
      <c r="AT302" s="200" t="s">
        <v>294</v>
      </c>
      <c r="AU302" s="200" t="s">
        <v>85</v>
      </c>
      <c r="AY302" s="18" t="s">
        <v>292</v>
      </c>
      <c r="BE302" s="201">
        <f t="shared" si="34"/>
        <v>0</v>
      </c>
      <c r="BF302" s="201">
        <f t="shared" si="35"/>
        <v>0</v>
      </c>
      <c r="BG302" s="201">
        <f t="shared" si="36"/>
        <v>0</v>
      </c>
      <c r="BH302" s="201">
        <f t="shared" si="37"/>
        <v>0</v>
      </c>
      <c r="BI302" s="201">
        <f t="shared" si="38"/>
        <v>0</v>
      </c>
      <c r="BJ302" s="18" t="s">
        <v>120</v>
      </c>
      <c r="BK302" s="201">
        <f t="shared" si="39"/>
        <v>0</v>
      </c>
      <c r="BL302" s="18" t="s">
        <v>299</v>
      </c>
      <c r="BM302" s="200" t="s">
        <v>1445</v>
      </c>
    </row>
    <row r="303" spans="1:65" s="2" customFormat="1" ht="24.2" customHeight="1">
      <c r="A303" s="35"/>
      <c r="B303" s="36"/>
      <c r="C303" s="189" t="s">
        <v>833</v>
      </c>
      <c r="D303" s="189" t="s">
        <v>294</v>
      </c>
      <c r="E303" s="190" t="s">
        <v>5463</v>
      </c>
      <c r="F303" s="191" t="s">
        <v>5464</v>
      </c>
      <c r="G303" s="192" t="s">
        <v>3216</v>
      </c>
      <c r="H303" s="193">
        <v>1</v>
      </c>
      <c r="I303" s="194"/>
      <c r="J303" s="195">
        <f t="shared" si="30"/>
        <v>0</v>
      </c>
      <c r="K303" s="191" t="s">
        <v>1</v>
      </c>
      <c r="L303" s="40"/>
      <c r="M303" s="196" t="s">
        <v>1</v>
      </c>
      <c r="N303" s="197" t="s">
        <v>43</v>
      </c>
      <c r="O303" s="72"/>
      <c r="P303" s="198">
        <f t="shared" si="31"/>
        <v>0</v>
      </c>
      <c r="Q303" s="198">
        <v>0</v>
      </c>
      <c r="R303" s="198">
        <f t="shared" si="32"/>
        <v>0</v>
      </c>
      <c r="S303" s="198">
        <v>0</v>
      </c>
      <c r="T303" s="199">
        <f t="shared" si="33"/>
        <v>0</v>
      </c>
      <c r="U303" s="35"/>
      <c r="V303" s="35"/>
      <c r="W303" s="35"/>
      <c r="X303" s="35"/>
      <c r="Y303" s="35"/>
      <c r="Z303" s="35"/>
      <c r="AA303" s="35"/>
      <c r="AB303" s="35"/>
      <c r="AC303" s="35"/>
      <c r="AD303" s="35"/>
      <c r="AE303" s="35"/>
      <c r="AR303" s="200" t="s">
        <v>299</v>
      </c>
      <c r="AT303" s="200" t="s">
        <v>294</v>
      </c>
      <c r="AU303" s="200" t="s">
        <v>85</v>
      </c>
      <c r="AY303" s="18" t="s">
        <v>292</v>
      </c>
      <c r="BE303" s="201">
        <f t="shared" si="34"/>
        <v>0</v>
      </c>
      <c r="BF303" s="201">
        <f t="shared" si="35"/>
        <v>0</v>
      </c>
      <c r="BG303" s="201">
        <f t="shared" si="36"/>
        <v>0</v>
      </c>
      <c r="BH303" s="201">
        <f t="shared" si="37"/>
        <v>0</v>
      </c>
      <c r="BI303" s="201">
        <f t="shared" si="38"/>
        <v>0</v>
      </c>
      <c r="BJ303" s="18" t="s">
        <v>120</v>
      </c>
      <c r="BK303" s="201">
        <f t="shared" si="39"/>
        <v>0</v>
      </c>
      <c r="BL303" s="18" t="s">
        <v>299</v>
      </c>
      <c r="BM303" s="200" t="s">
        <v>1454</v>
      </c>
    </row>
    <row r="304" spans="1:65" s="2" customFormat="1" ht="24.2" customHeight="1">
      <c r="A304" s="35"/>
      <c r="B304" s="36"/>
      <c r="C304" s="189" t="s">
        <v>839</v>
      </c>
      <c r="D304" s="189" t="s">
        <v>294</v>
      </c>
      <c r="E304" s="190" t="s">
        <v>5465</v>
      </c>
      <c r="F304" s="191" t="s">
        <v>5466</v>
      </c>
      <c r="G304" s="192" t="s">
        <v>3216</v>
      </c>
      <c r="H304" s="193">
        <v>1</v>
      </c>
      <c r="I304" s="194"/>
      <c r="J304" s="195">
        <f t="shared" si="30"/>
        <v>0</v>
      </c>
      <c r="K304" s="191" t="s">
        <v>1</v>
      </c>
      <c r="L304" s="40"/>
      <c r="M304" s="196" t="s">
        <v>1</v>
      </c>
      <c r="N304" s="197" t="s">
        <v>43</v>
      </c>
      <c r="O304" s="72"/>
      <c r="P304" s="198">
        <f t="shared" si="31"/>
        <v>0</v>
      </c>
      <c r="Q304" s="198">
        <v>0</v>
      </c>
      <c r="R304" s="198">
        <f t="shared" si="32"/>
        <v>0</v>
      </c>
      <c r="S304" s="198">
        <v>0</v>
      </c>
      <c r="T304" s="199">
        <f t="shared" si="33"/>
        <v>0</v>
      </c>
      <c r="U304" s="35"/>
      <c r="V304" s="35"/>
      <c r="W304" s="35"/>
      <c r="X304" s="35"/>
      <c r="Y304" s="35"/>
      <c r="Z304" s="35"/>
      <c r="AA304" s="35"/>
      <c r="AB304" s="35"/>
      <c r="AC304" s="35"/>
      <c r="AD304" s="35"/>
      <c r="AE304" s="35"/>
      <c r="AR304" s="200" t="s">
        <v>299</v>
      </c>
      <c r="AT304" s="200" t="s">
        <v>294</v>
      </c>
      <c r="AU304" s="200" t="s">
        <v>85</v>
      </c>
      <c r="AY304" s="18" t="s">
        <v>292</v>
      </c>
      <c r="BE304" s="201">
        <f t="shared" si="34"/>
        <v>0</v>
      </c>
      <c r="BF304" s="201">
        <f t="shared" si="35"/>
        <v>0</v>
      </c>
      <c r="BG304" s="201">
        <f t="shared" si="36"/>
        <v>0</v>
      </c>
      <c r="BH304" s="201">
        <f t="shared" si="37"/>
        <v>0</v>
      </c>
      <c r="BI304" s="201">
        <f t="shared" si="38"/>
        <v>0</v>
      </c>
      <c r="BJ304" s="18" t="s">
        <v>120</v>
      </c>
      <c r="BK304" s="201">
        <f t="shared" si="39"/>
        <v>0</v>
      </c>
      <c r="BL304" s="18" t="s">
        <v>299</v>
      </c>
      <c r="BM304" s="200" t="s">
        <v>1462</v>
      </c>
    </row>
    <row r="305" spans="1:65" s="2" customFormat="1" ht="62.65" customHeight="1">
      <c r="A305" s="35"/>
      <c r="B305" s="36"/>
      <c r="C305" s="189" t="s">
        <v>845</v>
      </c>
      <c r="D305" s="189" t="s">
        <v>294</v>
      </c>
      <c r="E305" s="190" t="s">
        <v>5467</v>
      </c>
      <c r="F305" s="191" t="s">
        <v>5403</v>
      </c>
      <c r="G305" s="192" t="s">
        <v>3216</v>
      </c>
      <c r="H305" s="193">
        <v>4</v>
      </c>
      <c r="I305" s="194"/>
      <c r="J305" s="195">
        <f t="shared" si="30"/>
        <v>0</v>
      </c>
      <c r="K305" s="191" t="s">
        <v>1</v>
      </c>
      <c r="L305" s="40"/>
      <c r="M305" s="196" t="s">
        <v>1</v>
      </c>
      <c r="N305" s="197" t="s">
        <v>43</v>
      </c>
      <c r="O305" s="72"/>
      <c r="P305" s="198">
        <f t="shared" si="31"/>
        <v>0</v>
      </c>
      <c r="Q305" s="198">
        <v>0</v>
      </c>
      <c r="R305" s="198">
        <f t="shared" si="32"/>
        <v>0</v>
      </c>
      <c r="S305" s="198">
        <v>0</v>
      </c>
      <c r="T305" s="199">
        <f t="shared" si="33"/>
        <v>0</v>
      </c>
      <c r="U305" s="35"/>
      <c r="V305" s="35"/>
      <c r="W305" s="35"/>
      <c r="X305" s="35"/>
      <c r="Y305" s="35"/>
      <c r="Z305" s="35"/>
      <c r="AA305" s="35"/>
      <c r="AB305" s="35"/>
      <c r="AC305" s="35"/>
      <c r="AD305" s="35"/>
      <c r="AE305" s="35"/>
      <c r="AR305" s="200" t="s">
        <v>299</v>
      </c>
      <c r="AT305" s="200" t="s">
        <v>294</v>
      </c>
      <c r="AU305" s="200" t="s">
        <v>85</v>
      </c>
      <c r="AY305" s="18" t="s">
        <v>292</v>
      </c>
      <c r="BE305" s="201">
        <f t="shared" si="34"/>
        <v>0</v>
      </c>
      <c r="BF305" s="201">
        <f t="shared" si="35"/>
        <v>0</v>
      </c>
      <c r="BG305" s="201">
        <f t="shared" si="36"/>
        <v>0</v>
      </c>
      <c r="BH305" s="201">
        <f t="shared" si="37"/>
        <v>0</v>
      </c>
      <c r="BI305" s="201">
        <f t="shared" si="38"/>
        <v>0</v>
      </c>
      <c r="BJ305" s="18" t="s">
        <v>120</v>
      </c>
      <c r="BK305" s="201">
        <f t="shared" si="39"/>
        <v>0</v>
      </c>
      <c r="BL305" s="18" t="s">
        <v>299</v>
      </c>
      <c r="BM305" s="200" t="s">
        <v>1470</v>
      </c>
    </row>
    <row r="306" spans="1:65" s="2" customFormat="1" ht="62.65" customHeight="1">
      <c r="A306" s="35"/>
      <c r="B306" s="36"/>
      <c r="C306" s="189" t="s">
        <v>852</v>
      </c>
      <c r="D306" s="189" t="s">
        <v>294</v>
      </c>
      <c r="E306" s="190" t="s">
        <v>5468</v>
      </c>
      <c r="F306" s="191" t="s">
        <v>5405</v>
      </c>
      <c r="G306" s="192" t="s">
        <v>3216</v>
      </c>
      <c r="H306" s="193">
        <v>4</v>
      </c>
      <c r="I306" s="194"/>
      <c r="J306" s="195">
        <f t="shared" si="30"/>
        <v>0</v>
      </c>
      <c r="K306" s="191" t="s">
        <v>1</v>
      </c>
      <c r="L306" s="40"/>
      <c r="M306" s="196" t="s">
        <v>1</v>
      </c>
      <c r="N306" s="197" t="s">
        <v>43</v>
      </c>
      <c r="O306" s="72"/>
      <c r="P306" s="198">
        <f t="shared" si="31"/>
        <v>0</v>
      </c>
      <c r="Q306" s="198">
        <v>0</v>
      </c>
      <c r="R306" s="198">
        <f t="shared" si="32"/>
        <v>0</v>
      </c>
      <c r="S306" s="198">
        <v>0</v>
      </c>
      <c r="T306" s="199">
        <f t="shared" si="33"/>
        <v>0</v>
      </c>
      <c r="U306" s="35"/>
      <c r="V306" s="35"/>
      <c r="W306" s="35"/>
      <c r="X306" s="35"/>
      <c r="Y306" s="35"/>
      <c r="Z306" s="35"/>
      <c r="AA306" s="35"/>
      <c r="AB306" s="35"/>
      <c r="AC306" s="35"/>
      <c r="AD306" s="35"/>
      <c r="AE306" s="35"/>
      <c r="AR306" s="200" t="s">
        <v>299</v>
      </c>
      <c r="AT306" s="200" t="s">
        <v>294</v>
      </c>
      <c r="AU306" s="200" t="s">
        <v>85</v>
      </c>
      <c r="AY306" s="18" t="s">
        <v>292</v>
      </c>
      <c r="BE306" s="201">
        <f t="shared" si="34"/>
        <v>0</v>
      </c>
      <c r="BF306" s="201">
        <f t="shared" si="35"/>
        <v>0</v>
      </c>
      <c r="BG306" s="201">
        <f t="shared" si="36"/>
        <v>0</v>
      </c>
      <c r="BH306" s="201">
        <f t="shared" si="37"/>
        <v>0</v>
      </c>
      <c r="BI306" s="201">
        <f t="shared" si="38"/>
        <v>0</v>
      </c>
      <c r="BJ306" s="18" t="s">
        <v>120</v>
      </c>
      <c r="BK306" s="201">
        <f t="shared" si="39"/>
        <v>0</v>
      </c>
      <c r="BL306" s="18" t="s">
        <v>299</v>
      </c>
      <c r="BM306" s="200" t="s">
        <v>1479</v>
      </c>
    </row>
    <row r="307" spans="1:65" s="2" customFormat="1" ht="37.9" customHeight="1">
      <c r="A307" s="35"/>
      <c r="B307" s="36"/>
      <c r="C307" s="189" t="s">
        <v>862</v>
      </c>
      <c r="D307" s="189" t="s">
        <v>294</v>
      </c>
      <c r="E307" s="190" t="s">
        <v>5469</v>
      </c>
      <c r="F307" s="191" t="s">
        <v>5470</v>
      </c>
      <c r="G307" s="192" t="s">
        <v>297</v>
      </c>
      <c r="H307" s="193">
        <v>2</v>
      </c>
      <c r="I307" s="194"/>
      <c r="J307" s="195">
        <f t="shared" si="30"/>
        <v>0</v>
      </c>
      <c r="K307" s="191" t="s">
        <v>1</v>
      </c>
      <c r="L307" s="40"/>
      <c r="M307" s="196" t="s">
        <v>1</v>
      </c>
      <c r="N307" s="197" t="s">
        <v>43</v>
      </c>
      <c r="O307" s="72"/>
      <c r="P307" s="198">
        <f t="shared" si="31"/>
        <v>0</v>
      </c>
      <c r="Q307" s="198">
        <v>0</v>
      </c>
      <c r="R307" s="198">
        <f t="shared" si="32"/>
        <v>0</v>
      </c>
      <c r="S307" s="198">
        <v>0</v>
      </c>
      <c r="T307" s="199">
        <f t="shared" si="33"/>
        <v>0</v>
      </c>
      <c r="U307" s="35"/>
      <c r="V307" s="35"/>
      <c r="W307" s="35"/>
      <c r="X307" s="35"/>
      <c r="Y307" s="35"/>
      <c r="Z307" s="35"/>
      <c r="AA307" s="35"/>
      <c r="AB307" s="35"/>
      <c r="AC307" s="35"/>
      <c r="AD307" s="35"/>
      <c r="AE307" s="35"/>
      <c r="AR307" s="200" t="s">
        <v>299</v>
      </c>
      <c r="AT307" s="200" t="s">
        <v>294</v>
      </c>
      <c r="AU307" s="200" t="s">
        <v>85</v>
      </c>
      <c r="AY307" s="18" t="s">
        <v>292</v>
      </c>
      <c r="BE307" s="201">
        <f t="shared" si="34"/>
        <v>0</v>
      </c>
      <c r="BF307" s="201">
        <f t="shared" si="35"/>
        <v>0</v>
      </c>
      <c r="BG307" s="201">
        <f t="shared" si="36"/>
        <v>0</v>
      </c>
      <c r="BH307" s="201">
        <f t="shared" si="37"/>
        <v>0</v>
      </c>
      <c r="BI307" s="201">
        <f t="shared" si="38"/>
        <v>0</v>
      </c>
      <c r="BJ307" s="18" t="s">
        <v>120</v>
      </c>
      <c r="BK307" s="201">
        <f t="shared" si="39"/>
        <v>0</v>
      </c>
      <c r="BL307" s="18" t="s">
        <v>299</v>
      </c>
      <c r="BM307" s="200" t="s">
        <v>1490</v>
      </c>
    </row>
    <row r="308" spans="1:65" s="2" customFormat="1" ht="33" customHeight="1">
      <c r="A308" s="35"/>
      <c r="B308" s="36"/>
      <c r="C308" s="189" t="s">
        <v>866</v>
      </c>
      <c r="D308" s="189" t="s">
        <v>294</v>
      </c>
      <c r="E308" s="190" t="s">
        <v>5471</v>
      </c>
      <c r="F308" s="191" t="s">
        <v>5368</v>
      </c>
      <c r="G308" s="192" t="s">
        <v>5364</v>
      </c>
      <c r="H308" s="193">
        <v>6</v>
      </c>
      <c r="I308" s="194"/>
      <c r="J308" s="195">
        <f t="shared" si="30"/>
        <v>0</v>
      </c>
      <c r="K308" s="191" t="s">
        <v>1</v>
      </c>
      <c r="L308" s="40"/>
      <c r="M308" s="196" t="s">
        <v>1</v>
      </c>
      <c r="N308" s="197" t="s">
        <v>43</v>
      </c>
      <c r="O308" s="72"/>
      <c r="P308" s="198">
        <f t="shared" si="31"/>
        <v>0</v>
      </c>
      <c r="Q308" s="198">
        <v>0</v>
      </c>
      <c r="R308" s="198">
        <f t="shared" si="32"/>
        <v>0</v>
      </c>
      <c r="S308" s="198">
        <v>0</v>
      </c>
      <c r="T308" s="199">
        <f t="shared" si="33"/>
        <v>0</v>
      </c>
      <c r="U308" s="35"/>
      <c r="V308" s="35"/>
      <c r="W308" s="35"/>
      <c r="X308" s="35"/>
      <c r="Y308" s="35"/>
      <c r="Z308" s="35"/>
      <c r="AA308" s="35"/>
      <c r="AB308" s="35"/>
      <c r="AC308" s="35"/>
      <c r="AD308" s="35"/>
      <c r="AE308" s="35"/>
      <c r="AR308" s="200" t="s">
        <v>299</v>
      </c>
      <c r="AT308" s="200" t="s">
        <v>294</v>
      </c>
      <c r="AU308" s="200" t="s">
        <v>85</v>
      </c>
      <c r="AY308" s="18" t="s">
        <v>292</v>
      </c>
      <c r="BE308" s="201">
        <f t="shared" si="34"/>
        <v>0</v>
      </c>
      <c r="BF308" s="201">
        <f t="shared" si="35"/>
        <v>0</v>
      </c>
      <c r="BG308" s="201">
        <f t="shared" si="36"/>
        <v>0</v>
      </c>
      <c r="BH308" s="201">
        <f t="shared" si="37"/>
        <v>0</v>
      </c>
      <c r="BI308" s="201">
        <f t="shared" si="38"/>
        <v>0</v>
      </c>
      <c r="BJ308" s="18" t="s">
        <v>120</v>
      </c>
      <c r="BK308" s="201">
        <f t="shared" si="39"/>
        <v>0</v>
      </c>
      <c r="BL308" s="18" t="s">
        <v>299</v>
      </c>
      <c r="BM308" s="200" t="s">
        <v>1505</v>
      </c>
    </row>
    <row r="309" spans="1:65" s="2" customFormat="1" ht="33" customHeight="1">
      <c r="A309" s="35"/>
      <c r="B309" s="36"/>
      <c r="C309" s="189" t="s">
        <v>872</v>
      </c>
      <c r="D309" s="189" t="s">
        <v>294</v>
      </c>
      <c r="E309" s="190" t="s">
        <v>5472</v>
      </c>
      <c r="F309" s="191" t="s">
        <v>5408</v>
      </c>
      <c r="G309" s="192" t="s">
        <v>5364</v>
      </c>
      <c r="H309" s="193">
        <v>9</v>
      </c>
      <c r="I309" s="194"/>
      <c r="J309" s="195">
        <f t="shared" si="30"/>
        <v>0</v>
      </c>
      <c r="K309" s="191" t="s">
        <v>1</v>
      </c>
      <c r="L309" s="40"/>
      <c r="M309" s="196" t="s">
        <v>1</v>
      </c>
      <c r="N309" s="197" t="s">
        <v>43</v>
      </c>
      <c r="O309" s="72"/>
      <c r="P309" s="198">
        <f t="shared" si="31"/>
        <v>0</v>
      </c>
      <c r="Q309" s="198">
        <v>0</v>
      </c>
      <c r="R309" s="198">
        <f t="shared" si="32"/>
        <v>0</v>
      </c>
      <c r="S309" s="198">
        <v>0</v>
      </c>
      <c r="T309" s="199">
        <f t="shared" si="33"/>
        <v>0</v>
      </c>
      <c r="U309" s="35"/>
      <c r="V309" s="35"/>
      <c r="W309" s="35"/>
      <c r="X309" s="35"/>
      <c r="Y309" s="35"/>
      <c r="Z309" s="35"/>
      <c r="AA309" s="35"/>
      <c r="AB309" s="35"/>
      <c r="AC309" s="35"/>
      <c r="AD309" s="35"/>
      <c r="AE309" s="35"/>
      <c r="AR309" s="200" t="s">
        <v>299</v>
      </c>
      <c r="AT309" s="200" t="s">
        <v>294</v>
      </c>
      <c r="AU309" s="200" t="s">
        <v>85</v>
      </c>
      <c r="AY309" s="18" t="s">
        <v>292</v>
      </c>
      <c r="BE309" s="201">
        <f t="shared" si="34"/>
        <v>0</v>
      </c>
      <c r="BF309" s="201">
        <f t="shared" si="35"/>
        <v>0</v>
      </c>
      <c r="BG309" s="201">
        <f t="shared" si="36"/>
        <v>0</v>
      </c>
      <c r="BH309" s="201">
        <f t="shared" si="37"/>
        <v>0</v>
      </c>
      <c r="BI309" s="201">
        <f t="shared" si="38"/>
        <v>0</v>
      </c>
      <c r="BJ309" s="18" t="s">
        <v>120</v>
      </c>
      <c r="BK309" s="201">
        <f t="shared" si="39"/>
        <v>0</v>
      </c>
      <c r="BL309" s="18" t="s">
        <v>299</v>
      </c>
      <c r="BM309" s="200" t="s">
        <v>1516</v>
      </c>
    </row>
    <row r="310" spans="1:65" s="2" customFormat="1" ht="33" customHeight="1">
      <c r="A310" s="35"/>
      <c r="B310" s="36"/>
      <c r="C310" s="189" t="s">
        <v>876</v>
      </c>
      <c r="D310" s="189" t="s">
        <v>294</v>
      </c>
      <c r="E310" s="190" t="s">
        <v>5473</v>
      </c>
      <c r="F310" s="191" t="s">
        <v>5372</v>
      </c>
      <c r="G310" s="192" t="s">
        <v>5364</v>
      </c>
      <c r="H310" s="193">
        <v>90</v>
      </c>
      <c r="I310" s="194"/>
      <c r="J310" s="195">
        <f t="shared" si="30"/>
        <v>0</v>
      </c>
      <c r="K310" s="191" t="s">
        <v>1</v>
      </c>
      <c r="L310" s="40"/>
      <c r="M310" s="196" t="s">
        <v>1</v>
      </c>
      <c r="N310" s="197" t="s">
        <v>43</v>
      </c>
      <c r="O310" s="72"/>
      <c r="P310" s="198">
        <f t="shared" si="31"/>
        <v>0</v>
      </c>
      <c r="Q310" s="198">
        <v>0</v>
      </c>
      <c r="R310" s="198">
        <f t="shared" si="32"/>
        <v>0</v>
      </c>
      <c r="S310" s="198">
        <v>0</v>
      </c>
      <c r="T310" s="199">
        <f t="shared" si="33"/>
        <v>0</v>
      </c>
      <c r="U310" s="35"/>
      <c r="V310" s="35"/>
      <c r="W310" s="35"/>
      <c r="X310" s="35"/>
      <c r="Y310" s="35"/>
      <c r="Z310" s="35"/>
      <c r="AA310" s="35"/>
      <c r="AB310" s="35"/>
      <c r="AC310" s="35"/>
      <c r="AD310" s="35"/>
      <c r="AE310" s="35"/>
      <c r="AR310" s="200" t="s">
        <v>299</v>
      </c>
      <c r="AT310" s="200" t="s">
        <v>294</v>
      </c>
      <c r="AU310" s="200" t="s">
        <v>85</v>
      </c>
      <c r="AY310" s="18" t="s">
        <v>292</v>
      </c>
      <c r="BE310" s="201">
        <f t="shared" si="34"/>
        <v>0</v>
      </c>
      <c r="BF310" s="201">
        <f t="shared" si="35"/>
        <v>0</v>
      </c>
      <c r="BG310" s="201">
        <f t="shared" si="36"/>
        <v>0</v>
      </c>
      <c r="BH310" s="201">
        <f t="shared" si="37"/>
        <v>0</v>
      </c>
      <c r="BI310" s="201">
        <f t="shared" si="38"/>
        <v>0</v>
      </c>
      <c r="BJ310" s="18" t="s">
        <v>120</v>
      </c>
      <c r="BK310" s="201">
        <f t="shared" si="39"/>
        <v>0</v>
      </c>
      <c r="BL310" s="18" t="s">
        <v>299</v>
      </c>
      <c r="BM310" s="200" t="s">
        <v>1526</v>
      </c>
    </row>
    <row r="311" spans="1:65" s="2" customFormat="1" ht="33" customHeight="1">
      <c r="A311" s="35"/>
      <c r="B311" s="36"/>
      <c r="C311" s="189" t="s">
        <v>895</v>
      </c>
      <c r="D311" s="189" t="s">
        <v>294</v>
      </c>
      <c r="E311" s="190" t="s">
        <v>5474</v>
      </c>
      <c r="F311" s="191" t="s">
        <v>5411</v>
      </c>
      <c r="G311" s="192" t="s">
        <v>5364</v>
      </c>
      <c r="H311" s="193">
        <v>9</v>
      </c>
      <c r="I311" s="194"/>
      <c r="J311" s="195">
        <f t="shared" si="30"/>
        <v>0</v>
      </c>
      <c r="K311" s="191" t="s">
        <v>1</v>
      </c>
      <c r="L311" s="40"/>
      <c r="M311" s="196" t="s">
        <v>1</v>
      </c>
      <c r="N311" s="197" t="s">
        <v>43</v>
      </c>
      <c r="O311" s="72"/>
      <c r="P311" s="198">
        <f t="shared" si="31"/>
        <v>0</v>
      </c>
      <c r="Q311" s="198">
        <v>0</v>
      </c>
      <c r="R311" s="198">
        <f t="shared" si="32"/>
        <v>0</v>
      </c>
      <c r="S311" s="198">
        <v>0</v>
      </c>
      <c r="T311" s="199">
        <f t="shared" si="33"/>
        <v>0</v>
      </c>
      <c r="U311" s="35"/>
      <c r="V311" s="35"/>
      <c r="W311" s="35"/>
      <c r="X311" s="35"/>
      <c r="Y311" s="35"/>
      <c r="Z311" s="35"/>
      <c r="AA311" s="35"/>
      <c r="AB311" s="35"/>
      <c r="AC311" s="35"/>
      <c r="AD311" s="35"/>
      <c r="AE311" s="35"/>
      <c r="AR311" s="200" t="s">
        <v>299</v>
      </c>
      <c r="AT311" s="200" t="s">
        <v>294</v>
      </c>
      <c r="AU311" s="200" t="s">
        <v>85</v>
      </c>
      <c r="AY311" s="18" t="s">
        <v>292</v>
      </c>
      <c r="BE311" s="201">
        <f t="shared" si="34"/>
        <v>0</v>
      </c>
      <c r="BF311" s="201">
        <f t="shared" si="35"/>
        <v>0</v>
      </c>
      <c r="BG311" s="201">
        <f t="shared" si="36"/>
        <v>0</v>
      </c>
      <c r="BH311" s="201">
        <f t="shared" si="37"/>
        <v>0</v>
      </c>
      <c r="BI311" s="201">
        <f t="shared" si="38"/>
        <v>0</v>
      </c>
      <c r="BJ311" s="18" t="s">
        <v>120</v>
      </c>
      <c r="BK311" s="201">
        <f t="shared" si="39"/>
        <v>0</v>
      </c>
      <c r="BL311" s="18" t="s">
        <v>299</v>
      </c>
      <c r="BM311" s="200" t="s">
        <v>1535</v>
      </c>
    </row>
    <row r="312" spans="1:65" s="2" customFormat="1" ht="33" customHeight="1">
      <c r="A312" s="35"/>
      <c r="B312" s="36"/>
      <c r="C312" s="189" t="s">
        <v>907</v>
      </c>
      <c r="D312" s="189" t="s">
        <v>294</v>
      </c>
      <c r="E312" s="190" t="s">
        <v>5475</v>
      </c>
      <c r="F312" s="191" t="s">
        <v>5413</v>
      </c>
      <c r="G312" s="192" t="s">
        <v>5364</v>
      </c>
      <c r="H312" s="193">
        <v>1</v>
      </c>
      <c r="I312" s="194"/>
      <c r="J312" s="195">
        <f t="shared" si="30"/>
        <v>0</v>
      </c>
      <c r="K312" s="191" t="s">
        <v>1</v>
      </c>
      <c r="L312" s="40"/>
      <c r="M312" s="196" t="s">
        <v>1</v>
      </c>
      <c r="N312" s="197" t="s">
        <v>43</v>
      </c>
      <c r="O312" s="72"/>
      <c r="P312" s="198">
        <f t="shared" si="31"/>
        <v>0</v>
      </c>
      <c r="Q312" s="198">
        <v>0</v>
      </c>
      <c r="R312" s="198">
        <f t="shared" si="32"/>
        <v>0</v>
      </c>
      <c r="S312" s="198">
        <v>0</v>
      </c>
      <c r="T312" s="199">
        <f t="shared" si="33"/>
        <v>0</v>
      </c>
      <c r="U312" s="35"/>
      <c r="V312" s="35"/>
      <c r="W312" s="35"/>
      <c r="X312" s="35"/>
      <c r="Y312" s="35"/>
      <c r="Z312" s="35"/>
      <c r="AA312" s="35"/>
      <c r="AB312" s="35"/>
      <c r="AC312" s="35"/>
      <c r="AD312" s="35"/>
      <c r="AE312" s="35"/>
      <c r="AR312" s="200" t="s">
        <v>299</v>
      </c>
      <c r="AT312" s="200" t="s">
        <v>294</v>
      </c>
      <c r="AU312" s="200" t="s">
        <v>85</v>
      </c>
      <c r="AY312" s="18" t="s">
        <v>292</v>
      </c>
      <c r="BE312" s="201">
        <f t="shared" si="34"/>
        <v>0</v>
      </c>
      <c r="BF312" s="201">
        <f t="shared" si="35"/>
        <v>0</v>
      </c>
      <c r="BG312" s="201">
        <f t="shared" si="36"/>
        <v>0</v>
      </c>
      <c r="BH312" s="201">
        <f t="shared" si="37"/>
        <v>0</v>
      </c>
      <c r="BI312" s="201">
        <f t="shared" si="38"/>
        <v>0</v>
      </c>
      <c r="BJ312" s="18" t="s">
        <v>120</v>
      </c>
      <c r="BK312" s="201">
        <f t="shared" si="39"/>
        <v>0</v>
      </c>
      <c r="BL312" s="18" t="s">
        <v>299</v>
      </c>
      <c r="BM312" s="200" t="s">
        <v>1543</v>
      </c>
    </row>
    <row r="313" spans="1:65" s="2" customFormat="1" ht="24.2" customHeight="1">
      <c r="A313" s="35"/>
      <c r="B313" s="36"/>
      <c r="C313" s="189" t="s">
        <v>911</v>
      </c>
      <c r="D313" s="189" t="s">
        <v>294</v>
      </c>
      <c r="E313" s="190" t="s">
        <v>5476</v>
      </c>
      <c r="F313" s="191" t="s">
        <v>5376</v>
      </c>
      <c r="G313" s="192" t="s">
        <v>297</v>
      </c>
      <c r="H313" s="193">
        <v>2</v>
      </c>
      <c r="I313" s="194"/>
      <c r="J313" s="195">
        <f t="shared" si="30"/>
        <v>0</v>
      </c>
      <c r="K313" s="191" t="s">
        <v>1</v>
      </c>
      <c r="L313" s="40"/>
      <c r="M313" s="196" t="s">
        <v>1</v>
      </c>
      <c r="N313" s="197" t="s">
        <v>43</v>
      </c>
      <c r="O313" s="72"/>
      <c r="P313" s="198">
        <f t="shared" si="31"/>
        <v>0</v>
      </c>
      <c r="Q313" s="198">
        <v>0</v>
      </c>
      <c r="R313" s="198">
        <f t="shared" si="32"/>
        <v>0</v>
      </c>
      <c r="S313" s="198">
        <v>0</v>
      </c>
      <c r="T313" s="199">
        <f t="shared" si="33"/>
        <v>0</v>
      </c>
      <c r="U313" s="35"/>
      <c r="V313" s="35"/>
      <c r="W313" s="35"/>
      <c r="X313" s="35"/>
      <c r="Y313" s="35"/>
      <c r="Z313" s="35"/>
      <c r="AA313" s="35"/>
      <c r="AB313" s="35"/>
      <c r="AC313" s="35"/>
      <c r="AD313" s="35"/>
      <c r="AE313" s="35"/>
      <c r="AR313" s="200" t="s">
        <v>299</v>
      </c>
      <c r="AT313" s="200" t="s">
        <v>294</v>
      </c>
      <c r="AU313" s="200" t="s">
        <v>85</v>
      </c>
      <c r="AY313" s="18" t="s">
        <v>292</v>
      </c>
      <c r="BE313" s="201">
        <f t="shared" si="34"/>
        <v>0</v>
      </c>
      <c r="BF313" s="201">
        <f t="shared" si="35"/>
        <v>0</v>
      </c>
      <c r="BG313" s="201">
        <f t="shared" si="36"/>
        <v>0</v>
      </c>
      <c r="BH313" s="201">
        <f t="shared" si="37"/>
        <v>0</v>
      </c>
      <c r="BI313" s="201">
        <f t="shared" si="38"/>
        <v>0</v>
      </c>
      <c r="BJ313" s="18" t="s">
        <v>120</v>
      </c>
      <c r="BK313" s="201">
        <f t="shared" si="39"/>
        <v>0</v>
      </c>
      <c r="BL313" s="18" t="s">
        <v>299</v>
      </c>
      <c r="BM313" s="200" t="s">
        <v>1549</v>
      </c>
    </row>
    <row r="314" spans="1:65" s="2" customFormat="1" ht="21.75" customHeight="1">
      <c r="A314" s="35"/>
      <c r="B314" s="36"/>
      <c r="C314" s="189" t="s">
        <v>914</v>
      </c>
      <c r="D314" s="189" t="s">
        <v>294</v>
      </c>
      <c r="E314" s="190" t="s">
        <v>5377</v>
      </c>
      <c r="F314" s="191" t="s">
        <v>5378</v>
      </c>
      <c r="G314" s="192" t="s">
        <v>1738</v>
      </c>
      <c r="H314" s="193">
        <v>50</v>
      </c>
      <c r="I314" s="194"/>
      <c r="J314" s="195">
        <f t="shared" si="30"/>
        <v>0</v>
      </c>
      <c r="K314" s="191" t="s">
        <v>1</v>
      </c>
      <c r="L314" s="40"/>
      <c r="M314" s="196" t="s">
        <v>1</v>
      </c>
      <c r="N314" s="197" t="s">
        <v>43</v>
      </c>
      <c r="O314" s="72"/>
      <c r="P314" s="198">
        <f t="shared" si="31"/>
        <v>0</v>
      </c>
      <c r="Q314" s="198">
        <v>0</v>
      </c>
      <c r="R314" s="198">
        <f t="shared" si="32"/>
        <v>0</v>
      </c>
      <c r="S314" s="198">
        <v>0</v>
      </c>
      <c r="T314" s="199">
        <f t="shared" si="33"/>
        <v>0</v>
      </c>
      <c r="U314" s="35"/>
      <c r="V314" s="35"/>
      <c r="W314" s="35"/>
      <c r="X314" s="35"/>
      <c r="Y314" s="35"/>
      <c r="Z314" s="35"/>
      <c r="AA314" s="35"/>
      <c r="AB314" s="35"/>
      <c r="AC314" s="35"/>
      <c r="AD314" s="35"/>
      <c r="AE314" s="35"/>
      <c r="AR314" s="200" t="s">
        <v>299</v>
      </c>
      <c r="AT314" s="200" t="s">
        <v>294</v>
      </c>
      <c r="AU314" s="200" t="s">
        <v>85</v>
      </c>
      <c r="AY314" s="18" t="s">
        <v>292</v>
      </c>
      <c r="BE314" s="201">
        <f t="shared" si="34"/>
        <v>0</v>
      </c>
      <c r="BF314" s="201">
        <f t="shared" si="35"/>
        <v>0</v>
      </c>
      <c r="BG314" s="201">
        <f t="shared" si="36"/>
        <v>0</v>
      </c>
      <c r="BH314" s="201">
        <f t="shared" si="37"/>
        <v>0</v>
      </c>
      <c r="BI314" s="201">
        <f t="shared" si="38"/>
        <v>0</v>
      </c>
      <c r="BJ314" s="18" t="s">
        <v>120</v>
      </c>
      <c r="BK314" s="201">
        <f t="shared" si="39"/>
        <v>0</v>
      </c>
      <c r="BL314" s="18" t="s">
        <v>299</v>
      </c>
      <c r="BM314" s="200" t="s">
        <v>1563</v>
      </c>
    </row>
    <row r="315" spans="1:65" s="13" customFormat="1" ht="33.75">
      <c r="B315" s="202"/>
      <c r="C315" s="203"/>
      <c r="D315" s="204" t="s">
        <v>301</v>
      </c>
      <c r="E315" s="205" t="s">
        <v>1</v>
      </c>
      <c r="F315" s="206" t="s">
        <v>5379</v>
      </c>
      <c r="G315" s="203"/>
      <c r="H315" s="205" t="s">
        <v>1</v>
      </c>
      <c r="I315" s="207"/>
      <c r="J315" s="203"/>
      <c r="K315" s="203"/>
      <c r="L315" s="208"/>
      <c r="M315" s="209"/>
      <c r="N315" s="210"/>
      <c r="O315" s="210"/>
      <c r="P315" s="210"/>
      <c r="Q315" s="210"/>
      <c r="R315" s="210"/>
      <c r="S315" s="210"/>
      <c r="T315" s="211"/>
      <c r="AT315" s="212" t="s">
        <v>301</v>
      </c>
      <c r="AU315" s="212" t="s">
        <v>85</v>
      </c>
      <c r="AV315" s="13" t="s">
        <v>85</v>
      </c>
      <c r="AW315" s="13" t="s">
        <v>32</v>
      </c>
      <c r="AX315" s="13" t="s">
        <v>77</v>
      </c>
      <c r="AY315" s="212" t="s">
        <v>292</v>
      </c>
    </row>
    <row r="316" spans="1:65" s="13" customFormat="1" ht="33.75">
      <c r="B316" s="202"/>
      <c r="C316" s="203"/>
      <c r="D316" s="204" t="s">
        <v>301</v>
      </c>
      <c r="E316" s="205" t="s">
        <v>1</v>
      </c>
      <c r="F316" s="206" t="s">
        <v>5380</v>
      </c>
      <c r="G316" s="203"/>
      <c r="H316" s="205" t="s">
        <v>1</v>
      </c>
      <c r="I316" s="207"/>
      <c r="J316" s="203"/>
      <c r="K316" s="203"/>
      <c r="L316" s="208"/>
      <c r="M316" s="209"/>
      <c r="N316" s="210"/>
      <c r="O316" s="210"/>
      <c r="P316" s="210"/>
      <c r="Q316" s="210"/>
      <c r="R316" s="210"/>
      <c r="S316" s="210"/>
      <c r="T316" s="211"/>
      <c r="AT316" s="212" t="s">
        <v>301</v>
      </c>
      <c r="AU316" s="212" t="s">
        <v>85</v>
      </c>
      <c r="AV316" s="13" t="s">
        <v>85</v>
      </c>
      <c r="AW316" s="13" t="s">
        <v>32</v>
      </c>
      <c r="AX316" s="13" t="s">
        <v>77</v>
      </c>
      <c r="AY316" s="212" t="s">
        <v>292</v>
      </c>
    </row>
    <row r="317" spans="1:65" s="13" customFormat="1" ht="11.25">
      <c r="B317" s="202"/>
      <c r="C317" s="203"/>
      <c r="D317" s="204" t="s">
        <v>301</v>
      </c>
      <c r="E317" s="205" t="s">
        <v>1</v>
      </c>
      <c r="F317" s="206" t="s">
        <v>5381</v>
      </c>
      <c r="G317" s="203"/>
      <c r="H317" s="205" t="s">
        <v>1</v>
      </c>
      <c r="I317" s="207"/>
      <c r="J317" s="203"/>
      <c r="K317" s="203"/>
      <c r="L317" s="208"/>
      <c r="M317" s="209"/>
      <c r="N317" s="210"/>
      <c r="O317" s="210"/>
      <c r="P317" s="210"/>
      <c r="Q317" s="210"/>
      <c r="R317" s="210"/>
      <c r="S317" s="210"/>
      <c r="T317" s="211"/>
      <c r="AT317" s="212" t="s">
        <v>301</v>
      </c>
      <c r="AU317" s="212" t="s">
        <v>85</v>
      </c>
      <c r="AV317" s="13" t="s">
        <v>85</v>
      </c>
      <c r="AW317" s="13" t="s">
        <v>32</v>
      </c>
      <c r="AX317" s="13" t="s">
        <v>77</v>
      </c>
      <c r="AY317" s="212" t="s">
        <v>292</v>
      </c>
    </row>
    <row r="318" spans="1:65" s="14" customFormat="1" ht="11.25">
      <c r="B318" s="213"/>
      <c r="C318" s="214"/>
      <c r="D318" s="204" t="s">
        <v>301</v>
      </c>
      <c r="E318" s="215" t="s">
        <v>1</v>
      </c>
      <c r="F318" s="216" t="s">
        <v>693</v>
      </c>
      <c r="G318" s="214"/>
      <c r="H318" s="217">
        <v>50</v>
      </c>
      <c r="I318" s="218"/>
      <c r="J318" s="214"/>
      <c r="K318" s="214"/>
      <c r="L318" s="219"/>
      <c r="M318" s="220"/>
      <c r="N318" s="221"/>
      <c r="O318" s="221"/>
      <c r="P318" s="221"/>
      <c r="Q318" s="221"/>
      <c r="R318" s="221"/>
      <c r="S318" s="221"/>
      <c r="T318" s="222"/>
      <c r="AT318" s="223" t="s">
        <v>301</v>
      </c>
      <c r="AU318" s="223" t="s">
        <v>85</v>
      </c>
      <c r="AV318" s="14" t="s">
        <v>120</v>
      </c>
      <c r="AW318" s="14" t="s">
        <v>32</v>
      </c>
      <c r="AX318" s="14" t="s">
        <v>85</v>
      </c>
      <c r="AY318" s="223" t="s">
        <v>292</v>
      </c>
    </row>
    <row r="319" spans="1:65" s="12" customFormat="1" ht="25.9" customHeight="1">
      <c r="B319" s="173"/>
      <c r="C319" s="174"/>
      <c r="D319" s="175" t="s">
        <v>76</v>
      </c>
      <c r="E319" s="176" t="s">
        <v>4412</v>
      </c>
      <c r="F319" s="176" t="s">
        <v>5477</v>
      </c>
      <c r="G319" s="174"/>
      <c r="H319" s="174"/>
      <c r="I319" s="177"/>
      <c r="J319" s="178">
        <f>BK319</f>
        <v>0</v>
      </c>
      <c r="K319" s="174"/>
      <c r="L319" s="179"/>
      <c r="M319" s="180"/>
      <c r="N319" s="181"/>
      <c r="O319" s="181"/>
      <c r="P319" s="182">
        <f>SUM(P320:P355)</f>
        <v>0</v>
      </c>
      <c r="Q319" s="181"/>
      <c r="R319" s="182">
        <f>SUM(R320:R355)</f>
        <v>0</v>
      </c>
      <c r="S319" s="181"/>
      <c r="T319" s="183">
        <f>SUM(T320:T355)</f>
        <v>0</v>
      </c>
      <c r="AR319" s="184" t="s">
        <v>85</v>
      </c>
      <c r="AT319" s="185" t="s">
        <v>76</v>
      </c>
      <c r="AU319" s="185" t="s">
        <v>77</v>
      </c>
      <c r="AY319" s="184" t="s">
        <v>292</v>
      </c>
      <c r="BK319" s="186">
        <f>SUM(BK320:BK355)</f>
        <v>0</v>
      </c>
    </row>
    <row r="320" spans="1:65" s="2" customFormat="1" ht="37.9" customHeight="1">
      <c r="A320" s="35"/>
      <c r="B320" s="36"/>
      <c r="C320" s="189" t="s">
        <v>918</v>
      </c>
      <c r="D320" s="189" t="s">
        <v>294</v>
      </c>
      <c r="E320" s="190" t="s">
        <v>5478</v>
      </c>
      <c r="F320" s="191" t="s">
        <v>5458</v>
      </c>
      <c r="G320" s="192" t="s">
        <v>3216</v>
      </c>
      <c r="H320" s="193">
        <v>1</v>
      </c>
      <c r="I320" s="194"/>
      <c r="J320" s="195">
        <f>ROUND(I320*H320,2)</f>
        <v>0</v>
      </c>
      <c r="K320" s="191" t="s">
        <v>1</v>
      </c>
      <c r="L320" s="40"/>
      <c r="M320" s="196" t="s">
        <v>1</v>
      </c>
      <c r="N320" s="197" t="s">
        <v>43</v>
      </c>
      <c r="O320" s="72"/>
      <c r="P320" s="198">
        <f>O320*H320</f>
        <v>0</v>
      </c>
      <c r="Q320" s="198">
        <v>0</v>
      </c>
      <c r="R320" s="198">
        <f>Q320*H320</f>
        <v>0</v>
      </c>
      <c r="S320" s="198">
        <v>0</v>
      </c>
      <c r="T320" s="199">
        <f>S320*H320</f>
        <v>0</v>
      </c>
      <c r="U320" s="35"/>
      <c r="V320" s="35"/>
      <c r="W320" s="35"/>
      <c r="X320" s="35"/>
      <c r="Y320" s="35"/>
      <c r="Z320" s="35"/>
      <c r="AA320" s="35"/>
      <c r="AB320" s="35"/>
      <c r="AC320" s="35"/>
      <c r="AD320" s="35"/>
      <c r="AE320" s="35"/>
      <c r="AR320" s="200" t="s">
        <v>299</v>
      </c>
      <c r="AT320" s="200" t="s">
        <v>294</v>
      </c>
      <c r="AU320" s="200" t="s">
        <v>85</v>
      </c>
      <c r="AY320" s="18" t="s">
        <v>292</v>
      </c>
      <c r="BE320" s="201">
        <f>IF(N320="základní",J320,0)</f>
        <v>0</v>
      </c>
      <c r="BF320" s="201">
        <f>IF(N320="snížená",J320,0)</f>
        <v>0</v>
      </c>
      <c r="BG320" s="201">
        <f>IF(N320="zákl. přenesená",J320,0)</f>
        <v>0</v>
      </c>
      <c r="BH320" s="201">
        <f>IF(N320="sníž. přenesená",J320,0)</f>
        <v>0</v>
      </c>
      <c r="BI320" s="201">
        <f>IF(N320="nulová",J320,0)</f>
        <v>0</v>
      </c>
      <c r="BJ320" s="18" t="s">
        <v>120</v>
      </c>
      <c r="BK320" s="201">
        <f>ROUND(I320*H320,2)</f>
        <v>0</v>
      </c>
      <c r="BL320" s="18" t="s">
        <v>299</v>
      </c>
      <c r="BM320" s="200" t="s">
        <v>1572</v>
      </c>
    </row>
    <row r="321" spans="2:51" s="13" customFormat="1" ht="11.25">
      <c r="B321" s="202"/>
      <c r="C321" s="203"/>
      <c r="D321" s="204" t="s">
        <v>301</v>
      </c>
      <c r="E321" s="205" t="s">
        <v>1</v>
      </c>
      <c r="F321" s="206" t="s">
        <v>5459</v>
      </c>
      <c r="G321" s="203"/>
      <c r="H321" s="205" t="s">
        <v>1</v>
      </c>
      <c r="I321" s="207"/>
      <c r="J321" s="203"/>
      <c r="K321" s="203"/>
      <c r="L321" s="208"/>
      <c r="M321" s="209"/>
      <c r="N321" s="210"/>
      <c r="O321" s="210"/>
      <c r="P321" s="210"/>
      <c r="Q321" s="210"/>
      <c r="R321" s="210"/>
      <c r="S321" s="210"/>
      <c r="T321" s="211"/>
      <c r="AT321" s="212" t="s">
        <v>301</v>
      </c>
      <c r="AU321" s="212" t="s">
        <v>85</v>
      </c>
      <c r="AV321" s="13" t="s">
        <v>85</v>
      </c>
      <c r="AW321" s="13" t="s">
        <v>32</v>
      </c>
      <c r="AX321" s="13" t="s">
        <v>77</v>
      </c>
      <c r="AY321" s="212" t="s">
        <v>292</v>
      </c>
    </row>
    <row r="322" spans="2:51" s="13" customFormat="1" ht="11.25">
      <c r="B322" s="202"/>
      <c r="C322" s="203"/>
      <c r="D322" s="204" t="s">
        <v>301</v>
      </c>
      <c r="E322" s="205" t="s">
        <v>1</v>
      </c>
      <c r="F322" s="206" t="s">
        <v>5460</v>
      </c>
      <c r="G322" s="203"/>
      <c r="H322" s="205" t="s">
        <v>1</v>
      </c>
      <c r="I322" s="207"/>
      <c r="J322" s="203"/>
      <c r="K322" s="203"/>
      <c r="L322" s="208"/>
      <c r="M322" s="209"/>
      <c r="N322" s="210"/>
      <c r="O322" s="210"/>
      <c r="P322" s="210"/>
      <c r="Q322" s="210"/>
      <c r="R322" s="210"/>
      <c r="S322" s="210"/>
      <c r="T322" s="211"/>
      <c r="AT322" s="212" t="s">
        <v>301</v>
      </c>
      <c r="AU322" s="212" t="s">
        <v>85</v>
      </c>
      <c r="AV322" s="13" t="s">
        <v>85</v>
      </c>
      <c r="AW322" s="13" t="s">
        <v>32</v>
      </c>
      <c r="AX322" s="13" t="s">
        <v>77</v>
      </c>
      <c r="AY322" s="212" t="s">
        <v>292</v>
      </c>
    </row>
    <row r="323" spans="2:51" s="13" customFormat="1" ht="11.25">
      <c r="B323" s="202"/>
      <c r="C323" s="203"/>
      <c r="D323" s="204" t="s">
        <v>301</v>
      </c>
      <c r="E323" s="205" t="s">
        <v>1</v>
      </c>
      <c r="F323" s="206" t="s">
        <v>5388</v>
      </c>
      <c r="G323" s="203"/>
      <c r="H323" s="205" t="s">
        <v>1</v>
      </c>
      <c r="I323" s="207"/>
      <c r="J323" s="203"/>
      <c r="K323" s="203"/>
      <c r="L323" s="208"/>
      <c r="M323" s="209"/>
      <c r="N323" s="210"/>
      <c r="O323" s="210"/>
      <c r="P323" s="210"/>
      <c r="Q323" s="210"/>
      <c r="R323" s="210"/>
      <c r="S323" s="210"/>
      <c r="T323" s="211"/>
      <c r="AT323" s="212" t="s">
        <v>301</v>
      </c>
      <c r="AU323" s="212" t="s">
        <v>85</v>
      </c>
      <c r="AV323" s="13" t="s">
        <v>85</v>
      </c>
      <c r="AW323" s="13" t="s">
        <v>32</v>
      </c>
      <c r="AX323" s="13" t="s">
        <v>77</v>
      </c>
      <c r="AY323" s="212" t="s">
        <v>292</v>
      </c>
    </row>
    <row r="324" spans="2:51" s="13" customFormat="1" ht="11.25">
      <c r="B324" s="202"/>
      <c r="C324" s="203"/>
      <c r="D324" s="204" t="s">
        <v>301</v>
      </c>
      <c r="E324" s="205" t="s">
        <v>1</v>
      </c>
      <c r="F324" s="206" t="s">
        <v>5389</v>
      </c>
      <c r="G324" s="203"/>
      <c r="H324" s="205" t="s">
        <v>1</v>
      </c>
      <c r="I324" s="207"/>
      <c r="J324" s="203"/>
      <c r="K324" s="203"/>
      <c r="L324" s="208"/>
      <c r="M324" s="209"/>
      <c r="N324" s="210"/>
      <c r="O324" s="210"/>
      <c r="P324" s="210"/>
      <c r="Q324" s="210"/>
      <c r="R324" s="210"/>
      <c r="S324" s="210"/>
      <c r="T324" s="211"/>
      <c r="AT324" s="212" t="s">
        <v>301</v>
      </c>
      <c r="AU324" s="212" t="s">
        <v>85</v>
      </c>
      <c r="AV324" s="13" t="s">
        <v>85</v>
      </c>
      <c r="AW324" s="13" t="s">
        <v>32</v>
      </c>
      <c r="AX324" s="13" t="s">
        <v>77</v>
      </c>
      <c r="AY324" s="212" t="s">
        <v>292</v>
      </c>
    </row>
    <row r="325" spans="2:51" s="13" customFormat="1" ht="11.25">
      <c r="B325" s="202"/>
      <c r="C325" s="203"/>
      <c r="D325" s="204" t="s">
        <v>301</v>
      </c>
      <c r="E325" s="205" t="s">
        <v>1</v>
      </c>
      <c r="F325" s="206" t="s">
        <v>5332</v>
      </c>
      <c r="G325" s="203"/>
      <c r="H325" s="205" t="s">
        <v>1</v>
      </c>
      <c r="I325" s="207"/>
      <c r="J325" s="203"/>
      <c r="K325" s="203"/>
      <c r="L325" s="208"/>
      <c r="M325" s="209"/>
      <c r="N325" s="210"/>
      <c r="O325" s="210"/>
      <c r="P325" s="210"/>
      <c r="Q325" s="210"/>
      <c r="R325" s="210"/>
      <c r="S325" s="210"/>
      <c r="T325" s="211"/>
      <c r="AT325" s="212" t="s">
        <v>301</v>
      </c>
      <c r="AU325" s="212" t="s">
        <v>85</v>
      </c>
      <c r="AV325" s="13" t="s">
        <v>85</v>
      </c>
      <c r="AW325" s="13" t="s">
        <v>32</v>
      </c>
      <c r="AX325" s="13" t="s">
        <v>77</v>
      </c>
      <c r="AY325" s="212" t="s">
        <v>292</v>
      </c>
    </row>
    <row r="326" spans="2:51" s="13" customFormat="1" ht="11.25">
      <c r="B326" s="202"/>
      <c r="C326" s="203"/>
      <c r="D326" s="204" t="s">
        <v>301</v>
      </c>
      <c r="E326" s="205" t="s">
        <v>1</v>
      </c>
      <c r="F326" s="206" t="s">
        <v>5333</v>
      </c>
      <c r="G326" s="203"/>
      <c r="H326" s="205" t="s">
        <v>1</v>
      </c>
      <c r="I326" s="207"/>
      <c r="J326" s="203"/>
      <c r="K326" s="203"/>
      <c r="L326" s="208"/>
      <c r="M326" s="209"/>
      <c r="N326" s="210"/>
      <c r="O326" s="210"/>
      <c r="P326" s="210"/>
      <c r="Q326" s="210"/>
      <c r="R326" s="210"/>
      <c r="S326" s="210"/>
      <c r="T326" s="211"/>
      <c r="AT326" s="212" t="s">
        <v>301</v>
      </c>
      <c r="AU326" s="212" t="s">
        <v>85</v>
      </c>
      <c r="AV326" s="13" t="s">
        <v>85</v>
      </c>
      <c r="AW326" s="13" t="s">
        <v>32</v>
      </c>
      <c r="AX326" s="13" t="s">
        <v>77</v>
      </c>
      <c r="AY326" s="212" t="s">
        <v>292</v>
      </c>
    </row>
    <row r="327" spans="2:51" s="13" customFormat="1" ht="11.25">
      <c r="B327" s="202"/>
      <c r="C327" s="203"/>
      <c r="D327" s="204" t="s">
        <v>301</v>
      </c>
      <c r="E327" s="205" t="s">
        <v>1</v>
      </c>
      <c r="F327" s="206" t="s">
        <v>5334</v>
      </c>
      <c r="G327" s="203"/>
      <c r="H327" s="205" t="s">
        <v>1</v>
      </c>
      <c r="I327" s="207"/>
      <c r="J327" s="203"/>
      <c r="K327" s="203"/>
      <c r="L327" s="208"/>
      <c r="M327" s="209"/>
      <c r="N327" s="210"/>
      <c r="O327" s="210"/>
      <c r="P327" s="210"/>
      <c r="Q327" s="210"/>
      <c r="R327" s="210"/>
      <c r="S327" s="210"/>
      <c r="T327" s="211"/>
      <c r="AT327" s="212" t="s">
        <v>301</v>
      </c>
      <c r="AU327" s="212" t="s">
        <v>85</v>
      </c>
      <c r="AV327" s="13" t="s">
        <v>85</v>
      </c>
      <c r="AW327" s="13" t="s">
        <v>32</v>
      </c>
      <c r="AX327" s="13" t="s">
        <v>77</v>
      </c>
      <c r="AY327" s="212" t="s">
        <v>292</v>
      </c>
    </row>
    <row r="328" spans="2:51" s="13" customFormat="1" ht="11.25">
      <c r="B328" s="202"/>
      <c r="C328" s="203"/>
      <c r="D328" s="204" t="s">
        <v>301</v>
      </c>
      <c r="E328" s="205" t="s">
        <v>1</v>
      </c>
      <c r="F328" s="206" t="s">
        <v>5335</v>
      </c>
      <c r="G328" s="203"/>
      <c r="H328" s="205" t="s">
        <v>1</v>
      </c>
      <c r="I328" s="207"/>
      <c r="J328" s="203"/>
      <c r="K328" s="203"/>
      <c r="L328" s="208"/>
      <c r="M328" s="209"/>
      <c r="N328" s="210"/>
      <c r="O328" s="210"/>
      <c r="P328" s="210"/>
      <c r="Q328" s="210"/>
      <c r="R328" s="210"/>
      <c r="S328" s="210"/>
      <c r="T328" s="211"/>
      <c r="AT328" s="212" t="s">
        <v>301</v>
      </c>
      <c r="AU328" s="212" t="s">
        <v>85</v>
      </c>
      <c r="AV328" s="13" t="s">
        <v>85</v>
      </c>
      <c r="AW328" s="13" t="s">
        <v>32</v>
      </c>
      <c r="AX328" s="13" t="s">
        <v>77</v>
      </c>
      <c r="AY328" s="212" t="s">
        <v>292</v>
      </c>
    </row>
    <row r="329" spans="2:51" s="13" customFormat="1" ht="11.25">
      <c r="B329" s="202"/>
      <c r="C329" s="203"/>
      <c r="D329" s="204" t="s">
        <v>301</v>
      </c>
      <c r="E329" s="205" t="s">
        <v>1</v>
      </c>
      <c r="F329" s="206" t="s">
        <v>5479</v>
      </c>
      <c r="G329" s="203"/>
      <c r="H329" s="205" t="s">
        <v>1</v>
      </c>
      <c r="I329" s="207"/>
      <c r="J329" s="203"/>
      <c r="K329" s="203"/>
      <c r="L329" s="208"/>
      <c r="M329" s="209"/>
      <c r="N329" s="210"/>
      <c r="O329" s="210"/>
      <c r="P329" s="210"/>
      <c r="Q329" s="210"/>
      <c r="R329" s="210"/>
      <c r="S329" s="210"/>
      <c r="T329" s="211"/>
      <c r="AT329" s="212" t="s">
        <v>301</v>
      </c>
      <c r="AU329" s="212" t="s">
        <v>85</v>
      </c>
      <c r="AV329" s="13" t="s">
        <v>85</v>
      </c>
      <c r="AW329" s="13" t="s">
        <v>32</v>
      </c>
      <c r="AX329" s="13" t="s">
        <v>77</v>
      </c>
      <c r="AY329" s="212" t="s">
        <v>292</v>
      </c>
    </row>
    <row r="330" spans="2:51" s="13" customFormat="1" ht="11.25">
      <c r="B330" s="202"/>
      <c r="C330" s="203"/>
      <c r="D330" s="204" t="s">
        <v>301</v>
      </c>
      <c r="E330" s="205" t="s">
        <v>1</v>
      </c>
      <c r="F330" s="206" t="s">
        <v>5391</v>
      </c>
      <c r="G330" s="203"/>
      <c r="H330" s="205" t="s">
        <v>1</v>
      </c>
      <c r="I330" s="207"/>
      <c r="J330" s="203"/>
      <c r="K330" s="203"/>
      <c r="L330" s="208"/>
      <c r="M330" s="209"/>
      <c r="N330" s="210"/>
      <c r="O330" s="210"/>
      <c r="P330" s="210"/>
      <c r="Q330" s="210"/>
      <c r="R330" s="210"/>
      <c r="S330" s="210"/>
      <c r="T330" s="211"/>
      <c r="AT330" s="212" t="s">
        <v>301</v>
      </c>
      <c r="AU330" s="212" t="s">
        <v>85</v>
      </c>
      <c r="AV330" s="13" t="s">
        <v>85</v>
      </c>
      <c r="AW330" s="13" t="s">
        <v>32</v>
      </c>
      <c r="AX330" s="13" t="s">
        <v>77</v>
      </c>
      <c r="AY330" s="212" t="s">
        <v>292</v>
      </c>
    </row>
    <row r="331" spans="2:51" s="13" customFormat="1" ht="22.5">
      <c r="B331" s="202"/>
      <c r="C331" s="203"/>
      <c r="D331" s="204" t="s">
        <v>301</v>
      </c>
      <c r="E331" s="205" t="s">
        <v>1</v>
      </c>
      <c r="F331" s="206" t="s">
        <v>5392</v>
      </c>
      <c r="G331" s="203"/>
      <c r="H331" s="205" t="s">
        <v>1</v>
      </c>
      <c r="I331" s="207"/>
      <c r="J331" s="203"/>
      <c r="K331" s="203"/>
      <c r="L331" s="208"/>
      <c r="M331" s="209"/>
      <c r="N331" s="210"/>
      <c r="O331" s="210"/>
      <c r="P331" s="210"/>
      <c r="Q331" s="210"/>
      <c r="R331" s="210"/>
      <c r="S331" s="210"/>
      <c r="T331" s="211"/>
      <c r="AT331" s="212" t="s">
        <v>301</v>
      </c>
      <c r="AU331" s="212" t="s">
        <v>85</v>
      </c>
      <c r="AV331" s="13" t="s">
        <v>85</v>
      </c>
      <c r="AW331" s="13" t="s">
        <v>32</v>
      </c>
      <c r="AX331" s="13" t="s">
        <v>77</v>
      </c>
      <c r="AY331" s="212" t="s">
        <v>292</v>
      </c>
    </row>
    <row r="332" spans="2:51" s="13" customFormat="1" ht="11.25">
      <c r="B332" s="202"/>
      <c r="C332" s="203"/>
      <c r="D332" s="204" t="s">
        <v>301</v>
      </c>
      <c r="E332" s="205" t="s">
        <v>1</v>
      </c>
      <c r="F332" s="206" t="s">
        <v>5339</v>
      </c>
      <c r="G332" s="203"/>
      <c r="H332" s="205" t="s">
        <v>1</v>
      </c>
      <c r="I332" s="207"/>
      <c r="J332" s="203"/>
      <c r="K332" s="203"/>
      <c r="L332" s="208"/>
      <c r="M332" s="209"/>
      <c r="N332" s="210"/>
      <c r="O332" s="210"/>
      <c r="P332" s="210"/>
      <c r="Q332" s="210"/>
      <c r="R332" s="210"/>
      <c r="S332" s="210"/>
      <c r="T332" s="211"/>
      <c r="AT332" s="212" t="s">
        <v>301</v>
      </c>
      <c r="AU332" s="212" t="s">
        <v>85</v>
      </c>
      <c r="AV332" s="13" t="s">
        <v>85</v>
      </c>
      <c r="AW332" s="13" t="s">
        <v>32</v>
      </c>
      <c r="AX332" s="13" t="s">
        <v>77</v>
      </c>
      <c r="AY332" s="212" t="s">
        <v>292</v>
      </c>
    </row>
    <row r="333" spans="2:51" s="13" customFormat="1" ht="11.25">
      <c r="B333" s="202"/>
      <c r="C333" s="203"/>
      <c r="D333" s="204" t="s">
        <v>301</v>
      </c>
      <c r="E333" s="205" t="s">
        <v>1</v>
      </c>
      <c r="F333" s="206" t="s">
        <v>5340</v>
      </c>
      <c r="G333" s="203"/>
      <c r="H333" s="205" t="s">
        <v>1</v>
      </c>
      <c r="I333" s="207"/>
      <c r="J333" s="203"/>
      <c r="K333" s="203"/>
      <c r="L333" s="208"/>
      <c r="M333" s="209"/>
      <c r="N333" s="210"/>
      <c r="O333" s="210"/>
      <c r="P333" s="210"/>
      <c r="Q333" s="210"/>
      <c r="R333" s="210"/>
      <c r="S333" s="210"/>
      <c r="T333" s="211"/>
      <c r="AT333" s="212" t="s">
        <v>301</v>
      </c>
      <c r="AU333" s="212" t="s">
        <v>85</v>
      </c>
      <c r="AV333" s="13" t="s">
        <v>85</v>
      </c>
      <c r="AW333" s="13" t="s">
        <v>32</v>
      </c>
      <c r="AX333" s="13" t="s">
        <v>77</v>
      </c>
      <c r="AY333" s="212" t="s">
        <v>292</v>
      </c>
    </row>
    <row r="334" spans="2:51" s="13" customFormat="1" ht="22.5">
      <c r="B334" s="202"/>
      <c r="C334" s="203"/>
      <c r="D334" s="204" t="s">
        <v>301</v>
      </c>
      <c r="E334" s="205" t="s">
        <v>1</v>
      </c>
      <c r="F334" s="206" t="s">
        <v>5393</v>
      </c>
      <c r="G334" s="203"/>
      <c r="H334" s="205" t="s">
        <v>1</v>
      </c>
      <c r="I334" s="207"/>
      <c r="J334" s="203"/>
      <c r="K334" s="203"/>
      <c r="L334" s="208"/>
      <c r="M334" s="209"/>
      <c r="N334" s="210"/>
      <c r="O334" s="210"/>
      <c r="P334" s="210"/>
      <c r="Q334" s="210"/>
      <c r="R334" s="210"/>
      <c r="S334" s="210"/>
      <c r="T334" s="211"/>
      <c r="AT334" s="212" t="s">
        <v>301</v>
      </c>
      <c r="AU334" s="212" t="s">
        <v>85</v>
      </c>
      <c r="AV334" s="13" t="s">
        <v>85</v>
      </c>
      <c r="AW334" s="13" t="s">
        <v>32</v>
      </c>
      <c r="AX334" s="13" t="s">
        <v>77</v>
      </c>
      <c r="AY334" s="212" t="s">
        <v>292</v>
      </c>
    </row>
    <row r="335" spans="2:51" s="13" customFormat="1" ht="11.25">
      <c r="B335" s="202"/>
      <c r="C335" s="203"/>
      <c r="D335" s="204" t="s">
        <v>301</v>
      </c>
      <c r="E335" s="205" t="s">
        <v>1</v>
      </c>
      <c r="F335" s="206" t="s">
        <v>5333</v>
      </c>
      <c r="G335" s="203"/>
      <c r="H335" s="205" t="s">
        <v>1</v>
      </c>
      <c r="I335" s="207"/>
      <c r="J335" s="203"/>
      <c r="K335" s="203"/>
      <c r="L335" s="208"/>
      <c r="M335" s="209"/>
      <c r="N335" s="210"/>
      <c r="O335" s="210"/>
      <c r="P335" s="210"/>
      <c r="Q335" s="210"/>
      <c r="R335" s="210"/>
      <c r="S335" s="210"/>
      <c r="T335" s="211"/>
      <c r="AT335" s="212" t="s">
        <v>301</v>
      </c>
      <c r="AU335" s="212" t="s">
        <v>85</v>
      </c>
      <c r="AV335" s="13" t="s">
        <v>85</v>
      </c>
      <c r="AW335" s="13" t="s">
        <v>32</v>
      </c>
      <c r="AX335" s="13" t="s">
        <v>77</v>
      </c>
      <c r="AY335" s="212" t="s">
        <v>292</v>
      </c>
    </row>
    <row r="336" spans="2:51" s="14" customFormat="1" ht="11.25">
      <c r="B336" s="213"/>
      <c r="C336" s="214"/>
      <c r="D336" s="204" t="s">
        <v>301</v>
      </c>
      <c r="E336" s="215" t="s">
        <v>1</v>
      </c>
      <c r="F336" s="216" t="s">
        <v>85</v>
      </c>
      <c r="G336" s="214"/>
      <c r="H336" s="217">
        <v>1</v>
      </c>
      <c r="I336" s="218"/>
      <c r="J336" s="214"/>
      <c r="K336" s="214"/>
      <c r="L336" s="219"/>
      <c r="M336" s="220"/>
      <c r="N336" s="221"/>
      <c r="O336" s="221"/>
      <c r="P336" s="221"/>
      <c r="Q336" s="221"/>
      <c r="R336" s="221"/>
      <c r="S336" s="221"/>
      <c r="T336" s="222"/>
      <c r="AT336" s="223" t="s">
        <v>301</v>
      </c>
      <c r="AU336" s="223" t="s">
        <v>85</v>
      </c>
      <c r="AV336" s="14" t="s">
        <v>120</v>
      </c>
      <c r="AW336" s="14" t="s">
        <v>32</v>
      </c>
      <c r="AX336" s="14" t="s">
        <v>85</v>
      </c>
      <c r="AY336" s="223" t="s">
        <v>292</v>
      </c>
    </row>
    <row r="337" spans="1:65" s="2" customFormat="1" ht="33" customHeight="1">
      <c r="A337" s="35"/>
      <c r="B337" s="36"/>
      <c r="C337" s="189" t="s">
        <v>923</v>
      </c>
      <c r="D337" s="189" t="s">
        <v>294</v>
      </c>
      <c r="E337" s="190" t="s">
        <v>5480</v>
      </c>
      <c r="F337" s="191" t="s">
        <v>5481</v>
      </c>
      <c r="G337" s="192" t="s">
        <v>3216</v>
      </c>
      <c r="H337" s="193">
        <v>1</v>
      </c>
      <c r="I337" s="194"/>
      <c r="J337" s="195">
        <f t="shared" ref="J337:J351" si="40">ROUND(I337*H337,2)</f>
        <v>0</v>
      </c>
      <c r="K337" s="191" t="s">
        <v>1</v>
      </c>
      <c r="L337" s="40"/>
      <c r="M337" s="196" t="s">
        <v>1</v>
      </c>
      <c r="N337" s="197" t="s">
        <v>43</v>
      </c>
      <c r="O337" s="72"/>
      <c r="P337" s="198">
        <f t="shared" ref="P337:P351" si="41">O337*H337</f>
        <v>0</v>
      </c>
      <c r="Q337" s="198">
        <v>0</v>
      </c>
      <c r="R337" s="198">
        <f t="shared" ref="R337:R351" si="42">Q337*H337</f>
        <v>0</v>
      </c>
      <c r="S337" s="198">
        <v>0</v>
      </c>
      <c r="T337" s="199">
        <f t="shared" ref="T337:T351" si="43">S337*H337</f>
        <v>0</v>
      </c>
      <c r="U337" s="35"/>
      <c r="V337" s="35"/>
      <c r="W337" s="35"/>
      <c r="X337" s="35"/>
      <c r="Y337" s="35"/>
      <c r="Z337" s="35"/>
      <c r="AA337" s="35"/>
      <c r="AB337" s="35"/>
      <c r="AC337" s="35"/>
      <c r="AD337" s="35"/>
      <c r="AE337" s="35"/>
      <c r="AR337" s="200" t="s">
        <v>299</v>
      </c>
      <c r="AT337" s="200" t="s">
        <v>294</v>
      </c>
      <c r="AU337" s="200" t="s">
        <v>85</v>
      </c>
      <c r="AY337" s="18" t="s">
        <v>292</v>
      </c>
      <c r="BE337" s="201">
        <f t="shared" ref="BE337:BE351" si="44">IF(N337="základní",J337,0)</f>
        <v>0</v>
      </c>
      <c r="BF337" s="201">
        <f t="shared" ref="BF337:BF351" si="45">IF(N337="snížená",J337,0)</f>
        <v>0</v>
      </c>
      <c r="BG337" s="201">
        <f t="shared" ref="BG337:BG351" si="46">IF(N337="zákl. přenesená",J337,0)</f>
        <v>0</v>
      </c>
      <c r="BH337" s="201">
        <f t="shared" ref="BH337:BH351" si="47">IF(N337="sníž. přenesená",J337,0)</f>
        <v>0</v>
      </c>
      <c r="BI337" s="201">
        <f t="shared" ref="BI337:BI351" si="48">IF(N337="nulová",J337,0)</f>
        <v>0</v>
      </c>
      <c r="BJ337" s="18" t="s">
        <v>120</v>
      </c>
      <c r="BK337" s="201">
        <f t="shared" ref="BK337:BK351" si="49">ROUND(I337*H337,2)</f>
        <v>0</v>
      </c>
      <c r="BL337" s="18" t="s">
        <v>299</v>
      </c>
      <c r="BM337" s="200" t="s">
        <v>1581</v>
      </c>
    </row>
    <row r="338" spans="1:65" s="2" customFormat="1" ht="62.65" customHeight="1">
      <c r="A338" s="35"/>
      <c r="B338" s="36"/>
      <c r="C338" s="189" t="s">
        <v>940</v>
      </c>
      <c r="D338" s="189" t="s">
        <v>294</v>
      </c>
      <c r="E338" s="190" t="s">
        <v>5396</v>
      </c>
      <c r="F338" s="191" t="s">
        <v>5397</v>
      </c>
      <c r="G338" s="192" t="s">
        <v>3216</v>
      </c>
      <c r="H338" s="193">
        <v>1</v>
      </c>
      <c r="I338" s="194"/>
      <c r="J338" s="195">
        <f t="shared" si="40"/>
        <v>0</v>
      </c>
      <c r="K338" s="191" t="s">
        <v>1</v>
      </c>
      <c r="L338" s="40"/>
      <c r="M338" s="196" t="s">
        <v>1</v>
      </c>
      <c r="N338" s="197" t="s">
        <v>43</v>
      </c>
      <c r="O338" s="72"/>
      <c r="P338" s="198">
        <f t="shared" si="41"/>
        <v>0</v>
      </c>
      <c r="Q338" s="198">
        <v>0</v>
      </c>
      <c r="R338" s="198">
        <f t="shared" si="42"/>
        <v>0</v>
      </c>
      <c r="S338" s="198">
        <v>0</v>
      </c>
      <c r="T338" s="199">
        <f t="shared" si="43"/>
        <v>0</v>
      </c>
      <c r="U338" s="35"/>
      <c r="V338" s="35"/>
      <c r="W338" s="35"/>
      <c r="X338" s="35"/>
      <c r="Y338" s="35"/>
      <c r="Z338" s="35"/>
      <c r="AA338" s="35"/>
      <c r="AB338" s="35"/>
      <c r="AC338" s="35"/>
      <c r="AD338" s="35"/>
      <c r="AE338" s="35"/>
      <c r="AR338" s="200" t="s">
        <v>299</v>
      </c>
      <c r="AT338" s="200" t="s">
        <v>294</v>
      </c>
      <c r="AU338" s="200" t="s">
        <v>85</v>
      </c>
      <c r="AY338" s="18" t="s">
        <v>292</v>
      </c>
      <c r="BE338" s="201">
        <f t="shared" si="44"/>
        <v>0</v>
      </c>
      <c r="BF338" s="201">
        <f t="shared" si="45"/>
        <v>0</v>
      </c>
      <c r="BG338" s="201">
        <f t="shared" si="46"/>
        <v>0</v>
      </c>
      <c r="BH338" s="201">
        <f t="shared" si="47"/>
        <v>0</v>
      </c>
      <c r="BI338" s="201">
        <f t="shared" si="48"/>
        <v>0</v>
      </c>
      <c r="BJ338" s="18" t="s">
        <v>120</v>
      </c>
      <c r="BK338" s="201">
        <f t="shared" si="49"/>
        <v>0</v>
      </c>
      <c r="BL338" s="18" t="s">
        <v>299</v>
      </c>
      <c r="BM338" s="200" t="s">
        <v>1592</v>
      </c>
    </row>
    <row r="339" spans="1:65" s="2" customFormat="1" ht="49.15" customHeight="1">
      <c r="A339" s="35"/>
      <c r="B339" s="36"/>
      <c r="C339" s="189" t="s">
        <v>947</v>
      </c>
      <c r="D339" s="189" t="s">
        <v>294</v>
      </c>
      <c r="E339" s="190" t="s">
        <v>3735</v>
      </c>
      <c r="F339" s="191" t="s">
        <v>5345</v>
      </c>
      <c r="G339" s="192" t="s">
        <v>5346</v>
      </c>
      <c r="H339" s="193">
        <v>1</v>
      </c>
      <c r="I339" s="194"/>
      <c r="J339" s="195">
        <f t="shared" si="40"/>
        <v>0</v>
      </c>
      <c r="K339" s="191" t="s">
        <v>1</v>
      </c>
      <c r="L339" s="40"/>
      <c r="M339" s="196" t="s">
        <v>1</v>
      </c>
      <c r="N339" s="197" t="s">
        <v>43</v>
      </c>
      <c r="O339" s="72"/>
      <c r="P339" s="198">
        <f t="shared" si="41"/>
        <v>0</v>
      </c>
      <c r="Q339" s="198">
        <v>0</v>
      </c>
      <c r="R339" s="198">
        <f t="shared" si="42"/>
        <v>0</v>
      </c>
      <c r="S339" s="198">
        <v>0</v>
      </c>
      <c r="T339" s="199">
        <f t="shared" si="43"/>
        <v>0</v>
      </c>
      <c r="U339" s="35"/>
      <c r="V339" s="35"/>
      <c r="W339" s="35"/>
      <c r="X339" s="35"/>
      <c r="Y339" s="35"/>
      <c r="Z339" s="35"/>
      <c r="AA339" s="35"/>
      <c r="AB339" s="35"/>
      <c r="AC339" s="35"/>
      <c r="AD339" s="35"/>
      <c r="AE339" s="35"/>
      <c r="AR339" s="200" t="s">
        <v>299</v>
      </c>
      <c r="AT339" s="200" t="s">
        <v>294</v>
      </c>
      <c r="AU339" s="200" t="s">
        <v>85</v>
      </c>
      <c r="AY339" s="18" t="s">
        <v>292</v>
      </c>
      <c r="BE339" s="201">
        <f t="shared" si="44"/>
        <v>0</v>
      </c>
      <c r="BF339" s="201">
        <f t="shared" si="45"/>
        <v>0</v>
      </c>
      <c r="BG339" s="201">
        <f t="shared" si="46"/>
        <v>0</v>
      </c>
      <c r="BH339" s="201">
        <f t="shared" si="47"/>
        <v>0</v>
      </c>
      <c r="BI339" s="201">
        <f t="shared" si="48"/>
        <v>0</v>
      </c>
      <c r="BJ339" s="18" t="s">
        <v>120</v>
      </c>
      <c r="BK339" s="201">
        <f t="shared" si="49"/>
        <v>0</v>
      </c>
      <c r="BL339" s="18" t="s">
        <v>299</v>
      </c>
      <c r="BM339" s="200" t="s">
        <v>1628</v>
      </c>
    </row>
    <row r="340" spans="1:65" s="2" customFormat="1" ht="37.9" customHeight="1">
      <c r="A340" s="35"/>
      <c r="B340" s="36"/>
      <c r="C340" s="189" t="s">
        <v>957</v>
      </c>
      <c r="D340" s="189" t="s">
        <v>294</v>
      </c>
      <c r="E340" s="190" t="s">
        <v>5482</v>
      </c>
      <c r="F340" s="191" t="s">
        <v>5483</v>
      </c>
      <c r="G340" s="192" t="s">
        <v>3216</v>
      </c>
      <c r="H340" s="193">
        <v>4</v>
      </c>
      <c r="I340" s="194"/>
      <c r="J340" s="195">
        <f t="shared" si="40"/>
        <v>0</v>
      </c>
      <c r="K340" s="191" t="s">
        <v>1</v>
      </c>
      <c r="L340" s="40"/>
      <c r="M340" s="196" t="s">
        <v>1</v>
      </c>
      <c r="N340" s="197" t="s">
        <v>43</v>
      </c>
      <c r="O340" s="72"/>
      <c r="P340" s="198">
        <f t="shared" si="41"/>
        <v>0</v>
      </c>
      <c r="Q340" s="198">
        <v>0</v>
      </c>
      <c r="R340" s="198">
        <f t="shared" si="42"/>
        <v>0</v>
      </c>
      <c r="S340" s="198">
        <v>0</v>
      </c>
      <c r="T340" s="199">
        <f t="shared" si="43"/>
        <v>0</v>
      </c>
      <c r="U340" s="35"/>
      <c r="V340" s="35"/>
      <c r="W340" s="35"/>
      <c r="X340" s="35"/>
      <c r="Y340" s="35"/>
      <c r="Z340" s="35"/>
      <c r="AA340" s="35"/>
      <c r="AB340" s="35"/>
      <c r="AC340" s="35"/>
      <c r="AD340" s="35"/>
      <c r="AE340" s="35"/>
      <c r="AR340" s="200" t="s">
        <v>299</v>
      </c>
      <c r="AT340" s="200" t="s">
        <v>294</v>
      </c>
      <c r="AU340" s="200" t="s">
        <v>85</v>
      </c>
      <c r="AY340" s="18" t="s">
        <v>292</v>
      </c>
      <c r="BE340" s="201">
        <f t="shared" si="44"/>
        <v>0</v>
      </c>
      <c r="BF340" s="201">
        <f t="shared" si="45"/>
        <v>0</v>
      </c>
      <c r="BG340" s="201">
        <f t="shared" si="46"/>
        <v>0</v>
      </c>
      <c r="BH340" s="201">
        <f t="shared" si="47"/>
        <v>0</v>
      </c>
      <c r="BI340" s="201">
        <f t="shared" si="48"/>
        <v>0</v>
      </c>
      <c r="BJ340" s="18" t="s">
        <v>120</v>
      </c>
      <c r="BK340" s="201">
        <f t="shared" si="49"/>
        <v>0</v>
      </c>
      <c r="BL340" s="18" t="s">
        <v>299</v>
      </c>
      <c r="BM340" s="200" t="s">
        <v>1659</v>
      </c>
    </row>
    <row r="341" spans="1:65" s="2" customFormat="1" ht="24.2" customHeight="1">
      <c r="A341" s="35"/>
      <c r="B341" s="36"/>
      <c r="C341" s="189" t="s">
        <v>962</v>
      </c>
      <c r="D341" s="189" t="s">
        <v>294</v>
      </c>
      <c r="E341" s="190" t="s">
        <v>5484</v>
      </c>
      <c r="F341" s="191" t="s">
        <v>5464</v>
      </c>
      <c r="G341" s="192" t="s">
        <v>3216</v>
      </c>
      <c r="H341" s="193">
        <v>1</v>
      </c>
      <c r="I341" s="194"/>
      <c r="J341" s="195">
        <f t="shared" si="40"/>
        <v>0</v>
      </c>
      <c r="K341" s="191" t="s">
        <v>1</v>
      </c>
      <c r="L341" s="40"/>
      <c r="M341" s="196" t="s">
        <v>1</v>
      </c>
      <c r="N341" s="197" t="s">
        <v>43</v>
      </c>
      <c r="O341" s="72"/>
      <c r="P341" s="198">
        <f t="shared" si="41"/>
        <v>0</v>
      </c>
      <c r="Q341" s="198">
        <v>0</v>
      </c>
      <c r="R341" s="198">
        <f t="shared" si="42"/>
        <v>0</v>
      </c>
      <c r="S341" s="198">
        <v>0</v>
      </c>
      <c r="T341" s="199">
        <f t="shared" si="43"/>
        <v>0</v>
      </c>
      <c r="U341" s="35"/>
      <c r="V341" s="35"/>
      <c r="W341" s="35"/>
      <c r="X341" s="35"/>
      <c r="Y341" s="35"/>
      <c r="Z341" s="35"/>
      <c r="AA341" s="35"/>
      <c r="AB341" s="35"/>
      <c r="AC341" s="35"/>
      <c r="AD341" s="35"/>
      <c r="AE341" s="35"/>
      <c r="AR341" s="200" t="s">
        <v>299</v>
      </c>
      <c r="AT341" s="200" t="s">
        <v>294</v>
      </c>
      <c r="AU341" s="200" t="s">
        <v>85</v>
      </c>
      <c r="AY341" s="18" t="s">
        <v>292</v>
      </c>
      <c r="BE341" s="201">
        <f t="shared" si="44"/>
        <v>0</v>
      </c>
      <c r="BF341" s="201">
        <f t="shared" si="45"/>
        <v>0</v>
      </c>
      <c r="BG341" s="201">
        <f t="shared" si="46"/>
        <v>0</v>
      </c>
      <c r="BH341" s="201">
        <f t="shared" si="47"/>
        <v>0</v>
      </c>
      <c r="BI341" s="201">
        <f t="shared" si="48"/>
        <v>0</v>
      </c>
      <c r="BJ341" s="18" t="s">
        <v>120</v>
      </c>
      <c r="BK341" s="201">
        <f t="shared" si="49"/>
        <v>0</v>
      </c>
      <c r="BL341" s="18" t="s">
        <v>299</v>
      </c>
      <c r="BM341" s="200" t="s">
        <v>1668</v>
      </c>
    </row>
    <row r="342" spans="1:65" s="2" customFormat="1" ht="24.2" customHeight="1">
      <c r="A342" s="35"/>
      <c r="B342" s="36"/>
      <c r="C342" s="189" t="s">
        <v>966</v>
      </c>
      <c r="D342" s="189" t="s">
        <v>294</v>
      </c>
      <c r="E342" s="190" t="s">
        <v>5485</v>
      </c>
      <c r="F342" s="191" t="s">
        <v>5466</v>
      </c>
      <c r="G342" s="192" t="s">
        <v>3216</v>
      </c>
      <c r="H342" s="193">
        <v>1</v>
      </c>
      <c r="I342" s="194"/>
      <c r="J342" s="195">
        <f t="shared" si="40"/>
        <v>0</v>
      </c>
      <c r="K342" s="191" t="s">
        <v>1</v>
      </c>
      <c r="L342" s="40"/>
      <c r="M342" s="196" t="s">
        <v>1</v>
      </c>
      <c r="N342" s="197" t="s">
        <v>43</v>
      </c>
      <c r="O342" s="72"/>
      <c r="P342" s="198">
        <f t="shared" si="41"/>
        <v>0</v>
      </c>
      <c r="Q342" s="198">
        <v>0</v>
      </c>
      <c r="R342" s="198">
        <f t="shared" si="42"/>
        <v>0</v>
      </c>
      <c r="S342" s="198">
        <v>0</v>
      </c>
      <c r="T342" s="199">
        <f t="shared" si="43"/>
        <v>0</v>
      </c>
      <c r="U342" s="35"/>
      <c r="V342" s="35"/>
      <c r="W342" s="35"/>
      <c r="X342" s="35"/>
      <c r="Y342" s="35"/>
      <c r="Z342" s="35"/>
      <c r="AA342" s="35"/>
      <c r="AB342" s="35"/>
      <c r="AC342" s="35"/>
      <c r="AD342" s="35"/>
      <c r="AE342" s="35"/>
      <c r="AR342" s="200" t="s">
        <v>299</v>
      </c>
      <c r="AT342" s="200" t="s">
        <v>294</v>
      </c>
      <c r="AU342" s="200" t="s">
        <v>85</v>
      </c>
      <c r="AY342" s="18" t="s">
        <v>292</v>
      </c>
      <c r="BE342" s="201">
        <f t="shared" si="44"/>
        <v>0</v>
      </c>
      <c r="BF342" s="201">
        <f t="shared" si="45"/>
        <v>0</v>
      </c>
      <c r="BG342" s="201">
        <f t="shared" si="46"/>
        <v>0</v>
      </c>
      <c r="BH342" s="201">
        <f t="shared" si="47"/>
        <v>0</v>
      </c>
      <c r="BI342" s="201">
        <f t="shared" si="48"/>
        <v>0</v>
      </c>
      <c r="BJ342" s="18" t="s">
        <v>120</v>
      </c>
      <c r="BK342" s="201">
        <f t="shared" si="49"/>
        <v>0</v>
      </c>
      <c r="BL342" s="18" t="s">
        <v>299</v>
      </c>
      <c r="BM342" s="200" t="s">
        <v>1674</v>
      </c>
    </row>
    <row r="343" spans="1:65" s="2" customFormat="1" ht="62.65" customHeight="1">
      <c r="A343" s="35"/>
      <c r="B343" s="36"/>
      <c r="C343" s="189" t="s">
        <v>970</v>
      </c>
      <c r="D343" s="189" t="s">
        <v>294</v>
      </c>
      <c r="E343" s="190" t="s">
        <v>5486</v>
      </c>
      <c r="F343" s="191" t="s">
        <v>5403</v>
      </c>
      <c r="G343" s="192" t="s">
        <v>3216</v>
      </c>
      <c r="H343" s="193">
        <v>6</v>
      </c>
      <c r="I343" s="194"/>
      <c r="J343" s="195">
        <f t="shared" si="40"/>
        <v>0</v>
      </c>
      <c r="K343" s="191" t="s">
        <v>1</v>
      </c>
      <c r="L343" s="40"/>
      <c r="M343" s="196" t="s">
        <v>1</v>
      </c>
      <c r="N343" s="197" t="s">
        <v>43</v>
      </c>
      <c r="O343" s="72"/>
      <c r="P343" s="198">
        <f t="shared" si="41"/>
        <v>0</v>
      </c>
      <c r="Q343" s="198">
        <v>0</v>
      </c>
      <c r="R343" s="198">
        <f t="shared" si="42"/>
        <v>0</v>
      </c>
      <c r="S343" s="198">
        <v>0</v>
      </c>
      <c r="T343" s="199">
        <f t="shared" si="43"/>
        <v>0</v>
      </c>
      <c r="U343" s="35"/>
      <c r="V343" s="35"/>
      <c r="W343" s="35"/>
      <c r="X343" s="35"/>
      <c r="Y343" s="35"/>
      <c r="Z343" s="35"/>
      <c r="AA343" s="35"/>
      <c r="AB343" s="35"/>
      <c r="AC343" s="35"/>
      <c r="AD343" s="35"/>
      <c r="AE343" s="35"/>
      <c r="AR343" s="200" t="s">
        <v>299</v>
      </c>
      <c r="AT343" s="200" t="s">
        <v>294</v>
      </c>
      <c r="AU343" s="200" t="s">
        <v>85</v>
      </c>
      <c r="AY343" s="18" t="s">
        <v>292</v>
      </c>
      <c r="BE343" s="201">
        <f t="shared" si="44"/>
        <v>0</v>
      </c>
      <c r="BF343" s="201">
        <f t="shared" si="45"/>
        <v>0</v>
      </c>
      <c r="BG343" s="201">
        <f t="shared" si="46"/>
        <v>0</v>
      </c>
      <c r="BH343" s="201">
        <f t="shared" si="47"/>
        <v>0</v>
      </c>
      <c r="BI343" s="201">
        <f t="shared" si="48"/>
        <v>0</v>
      </c>
      <c r="BJ343" s="18" t="s">
        <v>120</v>
      </c>
      <c r="BK343" s="201">
        <f t="shared" si="49"/>
        <v>0</v>
      </c>
      <c r="BL343" s="18" t="s">
        <v>299</v>
      </c>
      <c r="BM343" s="200" t="s">
        <v>1681</v>
      </c>
    </row>
    <row r="344" spans="1:65" s="2" customFormat="1" ht="62.65" customHeight="1">
      <c r="A344" s="35"/>
      <c r="B344" s="36"/>
      <c r="C344" s="189" t="s">
        <v>975</v>
      </c>
      <c r="D344" s="189" t="s">
        <v>294</v>
      </c>
      <c r="E344" s="190" t="s">
        <v>5487</v>
      </c>
      <c r="F344" s="191" t="s">
        <v>5405</v>
      </c>
      <c r="G344" s="192" t="s">
        <v>3216</v>
      </c>
      <c r="H344" s="193">
        <v>4</v>
      </c>
      <c r="I344" s="194"/>
      <c r="J344" s="195">
        <f t="shared" si="40"/>
        <v>0</v>
      </c>
      <c r="K344" s="191" t="s">
        <v>1</v>
      </c>
      <c r="L344" s="40"/>
      <c r="M344" s="196" t="s">
        <v>1</v>
      </c>
      <c r="N344" s="197" t="s">
        <v>43</v>
      </c>
      <c r="O344" s="72"/>
      <c r="P344" s="198">
        <f t="shared" si="41"/>
        <v>0</v>
      </c>
      <c r="Q344" s="198">
        <v>0</v>
      </c>
      <c r="R344" s="198">
        <f t="shared" si="42"/>
        <v>0</v>
      </c>
      <c r="S344" s="198">
        <v>0</v>
      </c>
      <c r="T344" s="199">
        <f t="shared" si="43"/>
        <v>0</v>
      </c>
      <c r="U344" s="35"/>
      <c r="V344" s="35"/>
      <c r="W344" s="35"/>
      <c r="X344" s="35"/>
      <c r="Y344" s="35"/>
      <c r="Z344" s="35"/>
      <c r="AA344" s="35"/>
      <c r="AB344" s="35"/>
      <c r="AC344" s="35"/>
      <c r="AD344" s="35"/>
      <c r="AE344" s="35"/>
      <c r="AR344" s="200" t="s">
        <v>299</v>
      </c>
      <c r="AT344" s="200" t="s">
        <v>294</v>
      </c>
      <c r="AU344" s="200" t="s">
        <v>85</v>
      </c>
      <c r="AY344" s="18" t="s">
        <v>292</v>
      </c>
      <c r="BE344" s="201">
        <f t="shared" si="44"/>
        <v>0</v>
      </c>
      <c r="BF344" s="201">
        <f t="shared" si="45"/>
        <v>0</v>
      </c>
      <c r="BG344" s="201">
        <f t="shared" si="46"/>
        <v>0</v>
      </c>
      <c r="BH344" s="201">
        <f t="shared" si="47"/>
        <v>0</v>
      </c>
      <c r="BI344" s="201">
        <f t="shared" si="48"/>
        <v>0</v>
      </c>
      <c r="BJ344" s="18" t="s">
        <v>120</v>
      </c>
      <c r="BK344" s="201">
        <f t="shared" si="49"/>
        <v>0</v>
      </c>
      <c r="BL344" s="18" t="s">
        <v>299</v>
      </c>
      <c r="BM344" s="200" t="s">
        <v>1689</v>
      </c>
    </row>
    <row r="345" spans="1:65" s="2" customFormat="1" ht="33" customHeight="1">
      <c r="A345" s="35"/>
      <c r="B345" s="36"/>
      <c r="C345" s="189" t="s">
        <v>979</v>
      </c>
      <c r="D345" s="189" t="s">
        <v>294</v>
      </c>
      <c r="E345" s="190" t="s">
        <v>5488</v>
      </c>
      <c r="F345" s="191" t="s">
        <v>5368</v>
      </c>
      <c r="G345" s="192" t="s">
        <v>5364</v>
      </c>
      <c r="H345" s="193">
        <v>3</v>
      </c>
      <c r="I345" s="194"/>
      <c r="J345" s="195">
        <f t="shared" si="40"/>
        <v>0</v>
      </c>
      <c r="K345" s="191" t="s">
        <v>1</v>
      </c>
      <c r="L345" s="40"/>
      <c r="M345" s="196" t="s">
        <v>1</v>
      </c>
      <c r="N345" s="197" t="s">
        <v>43</v>
      </c>
      <c r="O345" s="72"/>
      <c r="P345" s="198">
        <f t="shared" si="41"/>
        <v>0</v>
      </c>
      <c r="Q345" s="198">
        <v>0</v>
      </c>
      <c r="R345" s="198">
        <f t="shared" si="42"/>
        <v>0</v>
      </c>
      <c r="S345" s="198">
        <v>0</v>
      </c>
      <c r="T345" s="199">
        <f t="shared" si="43"/>
        <v>0</v>
      </c>
      <c r="U345" s="35"/>
      <c r="V345" s="35"/>
      <c r="W345" s="35"/>
      <c r="X345" s="35"/>
      <c r="Y345" s="35"/>
      <c r="Z345" s="35"/>
      <c r="AA345" s="35"/>
      <c r="AB345" s="35"/>
      <c r="AC345" s="35"/>
      <c r="AD345" s="35"/>
      <c r="AE345" s="35"/>
      <c r="AR345" s="200" t="s">
        <v>299</v>
      </c>
      <c r="AT345" s="200" t="s">
        <v>294</v>
      </c>
      <c r="AU345" s="200" t="s">
        <v>85</v>
      </c>
      <c r="AY345" s="18" t="s">
        <v>292</v>
      </c>
      <c r="BE345" s="201">
        <f t="shared" si="44"/>
        <v>0</v>
      </c>
      <c r="BF345" s="201">
        <f t="shared" si="45"/>
        <v>0</v>
      </c>
      <c r="BG345" s="201">
        <f t="shared" si="46"/>
        <v>0</v>
      </c>
      <c r="BH345" s="201">
        <f t="shared" si="47"/>
        <v>0</v>
      </c>
      <c r="BI345" s="201">
        <f t="shared" si="48"/>
        <v>0</v>
      </c>
      <c r="BJ345" s="18" t="s">
        <v>120</v>
      </c>
      <c r="BK345" s="201">
        <f t="shared" si="49"/>
        <v>0</v>
      </c>
      <c r="BL345" s="18" t="s">
        <v>299</v>
      </c>
      <c r="BM345" s="200" t="s">
        <v>1699</v>
      </c>
    </row>
    <row r="346" spans="1:65" s="2" customFormat="1" ht="33" customHeight="1">
      <c r="A346" s="35"/>
      <c r="B346" s="36"/>
      <c r="C346" s="189" t="s">
        <v>984</v>
      </c>
      <c r="D346" s="189" t="s">
        <v>294</v>
      </c>
      <c r="E346" s="190" t="s">
        <v>5489</v>
      </c>
      <c r="F346" s="191" t="s">
        <v>5408</v>
      </c>
      <c r="G346" s="192" t="s">
        <v>5364</v>
      </c>
      <c r="H346" s="193">
        <v>9</v>
      </c>
      <c r="I346" s="194"/>
      <c r="J346" s="195">
        <f t="shared" si="40"/>
        <v>0</v>
      </c>
      <c r="K346" s="191" t="s">
        <v>1</v>
      </c>
      <c r="L346" s="40"/>
      <c r="M346" s="196" t="s">
        <v>1</v>
      </c>
      <c r="N346" s="197" t="s">
        <v>43</v>
      </c>
      <c r="O346" s="72"/>
      <c r="P346" s="198">
        <f t="shared" si="41"/>
        <v>0</v>
      </c>
      <c r="Q346" s="198">
        <v>0</v>
      </c>
      <c r="R346" s="198">
        <f t="shared" si="42"/>
        <v>0</v>
      </c>
      <c r="S346" s="198">
        <v>0</v>
      </c>
      <c r="T346" s="199">
        <f t="shared" si="43"/>
        <v>0</v>
      </c>
      <c r="U346" s="35"/>
      <c r="V346" s="35"/>
      <c r="W346" s="35"/>
      <c r="X346" s="35"/>
      <c r="Y346" s="35"/>
      <c r="Z346" s="35"/>
      <c r="AA346" s="35"/>
      <c r="AB346" s="35"/>
      <c r="AC346" s="35"/>
      <c r="AD346" s="35"/>
      <c r="AE346" s="35"/>
      <c r="AR346" s="200" t="s">
        <v>299</v>
      </c>
      <c r="AT346" s="200" t="s">
        <v>294</v>
      </c>
      <c r="AU346" s="200" t="s">
        <v>85</v>
      </c>
      <c r="AY346" s="18" t="s">
        <v>292</v>
      </c>
      <c r="BE346" s="201">
        <f t="shared" si="44"/>
        <v>0</v>
      </c>
      <c r="BF346" s="201">
        <f t="shared" si="45"/>
        <v>0</v>
      </c>
      <c r="BG346" s="201">
        <f t="shared" si="46"/>
        <v>0</v>
      </c>
      <c r="BH346" s="201">
        <f t="shared" si="47"/>
        <v>0</v>
      </c>
      <c r="BI346" s="201">
        <f t="shared" si="48"/>
        <v>0</v>
      </c>
      <c r="BJ346" s="18" t="s">
        <v>120</v>
      </c>
      <c r="BK346" s="201">
        <f t="shared" si="49"/>
        <v>0</v>
      </c>
      <c r="BL346" s="18" t="s">
        <v>299</v>
      </c>
      <c r="BM346" s="200" t="s">
        <v>1709</v>
      </c>
    </row>
    <row r="347" spans="1:65" s="2" customFormat="1" ht="33" customHeight="1">
      <c r="A347" s="35"/>
      <c r="B347" s="36"/>
      <c r="C347" s="189" t="s">
        <v>989</v>
      </c>
      <c r="D347" s="189" t="s">
        <v>294</v>
      </c>
      <c r="E347" s="190" t="s">
        <v>5490</v>
      </c>
      <c r="F347" s="191" t="s">
        <v>5372</v>
      </c>
      <c r="G347" s="192" t="s">
        <v>5364</v>
      </c>
      <c r="H347" s="193">
        <v>21</v>
      </c>
      <c r="I347" s="194"/>
      <c r="J347" s="195">
        <f t="shared" si="40"/>
        <v>0</v>
      </c>
      <c r="K347" s="191" t="s">
        <v>1</v>
      </c>
      <c r="L347" s="40"/>
      <c r="M347" s="196" t="s">
        <v>1</v>
      </c>
      <c r="N347" s="197" t="s">
        <v>43</v>
      </c>
      <c r="O347" s="72"/>
      <c r="P347" s="198">
        <f t="shared" si="41"/>
        <v>0</v>
      </c>
      <c r="Q347" s="198">
        <v>0</v>
      </c>
      <c r="R347" s="198">
        <f t="shared" si="42"/>
        <v>0</v>
      </c>
      <c r="S347" s="198">
        <v>0</v>
      </c>
      <c r="T347" s="199">
        <f t="shared" si="43"/>
        <v>0</v>
      </c>
      <c r="U347" s="35"/>
      <c r="V347" s="35"/>
      <c r="W347" s="35"/>
      <c r="X347" s="35"/>
      <c r="Y347" s="35"/>
      <c r="Z347" s="35"/>
      <c r="AA347" s="35"/>
      <c r="AB347" s="35"/>
      <c r="AC347" s="35"/>
      <c r="AD347" s="35"/>
      <c r="AE347" s="35"/>
      <c r="AR347" s="200" t="s">
        <v>299</v>
      </c>
      <c r="AT347" s="200" t="s">
        <v>294</v>
      </c>
      <c r="AU347" s="200" t="s">
        <v>85</v>
      </c>
      <c r="AY347" s="18" t="s">
        <v>292</v>
      </c>
      <c r="BE347" s="201">
        <f t="shared" si="44"/>
        <v>0</v>
      </c>
      <c r="BF347" s="201">
        <f t="shared" si="45"/>
        <v>0</v>
      </c>
      <c r="BG347" s="201">
        <f t="shared" si="46"/>
        <v>0</v>
      </c>
      <c r="BH347" s="201">
        <f t="shared" si="47"/>
        <v>0</v>
      </c>
      <c r="BI347" s="201">
        <f t="shared" si="48"/>
        <v>0</v>
      </c>
      <c r="BJ347" s="18" t="s">
        <v>120</v>
      </c>
      <c r="BK347" s="201">
        <f t="shared" si="49"/>
        <v>0</v>
      </c>
      <c r="BL347" s="18" t="s">
        <v>299</v>
      </c>
      <c r="BM347" s="200" t="s">
        <v>1718</v>
      </c>
    </row>
    <row r="348" spans="1:65" s="2" customFormat="1" ht="33" customHeight="1">
      <c r="A348" s="35"/>
      <c r="B348" s="36"/>
      <c r="C348" s="189" t="s">
        <v>1157</v>
      </c>
      <c r="D348" s="189" t="s">
        <v>294</v>
      </c>
      <c r="E348" s="190" t="s">
        <v>5491</v>
      </c>
      <c r="F348" s="191" t="s">
        <v>5411</v>
      </c>
      <c r="G348" s="192" t="s">
        <v>5364</v>
      </c>
      <c r="H348" s="193">
        <v>36</v>
      </c>
      <c r="I348" s="194"/>
      <c r="J348" s="195">
        <f t="shared" si="40"/>
        <v>0</v>
      </c>
      <c r="K348" s="191" t="s">
        <v>1</v>
      </c>
      <c r="L348" s="40"/>
      <c r="M348" s="196" t="s">
        <v>1</v>
      </c>
      <c r="N348" s="197" t="s">
        <v>43</v>
      </c>
      <c r="O348" s="72"/>
      <c r="P348" s="198">
        <f t="shared" si="41"/>
        <v>0</v>
      </c>
      <c r="Q348" s="198">
        <v>0</v>
      </c>
      <c r="R348" s="198">
        <f t="shared" si="42"/>
        <v>0</v>
      </c>
      <c r="S348" s="198">
        <v>0</v>
      </c>
      <c r="T348" s="199">
        <f t="shared" si="43"/>
        <v>0</v>
      </c>
      <c r="U348" s="35"/>
      <c r="V348" s="35"/>
      <c r="W348" s="35"/>
      <c r="X348" s="35"/>
      <c r="Y348" s="35"/>
      <c r="Z348" s="35"/>
      <c r="AA348" s="35"/>
      <c r="AB348" s="35"/>
      <c r="AC348" s="35"/>
      <c r="AD348" s="35"/>
      <c r="AE348" s="35"/>
      <c r="AR348" s="200" t="s">
        <v>299</v>
      </c>
      <c r="AT348" s="200" t="s">
        <v>294</v>
      </c>
      <c r="AU348" s="200" t="s">
        <v>85</v>
      </c>
      <c r="AY348" s="18" t="s">
        <v>292</v>
      </c>
      <c r="BE348" s="201">
        <f t="shared" si="44"/>
        <v>0</v>
      </c>
      <c r="BF348" s="201">
        <f t="shared" si="45"/>
        <v>0</v>
      </c>
      <c r="BG348" s="201">
        <f t="shared" si="46"/>
        <v>0</v>
      </c>
      <c r="BH348" s="201">
        <f t="shared" si="47"/>
        <v>0</v>
      </c>
      <c r="BI348" s="201">
        <f t="shared" si="48"/>
        <v>0</v>
      </c>
      <c r="BJ348" s="18" t="s">
        <v>120</v>
      </c>
      <c r="BK348" s="201">
        <f t="shared" si="49"/>
        <v>0</v>
      </c>
      <c r="BL348" s="18" t="s">
        <v>299</v>
      </c>
      <c r="BM348" s="200" t="s">
        <v>1726</v>
      </c>
    </row>
    <row r="349" spans="1:65" s="2" customFormat="1" ht="33" customHeight="1">
      <c r="A349" s="35"/>
      <c r="B349" s="36"/>
      <c r="C349" s="189" t="s">
        <v>530</v>
      </c>
      <c r="D349" s="189" t="s">
        <v>294</v>
      </c>
      <c r="E349" s="190" t="s">
        <v>5492</v>
      </c>
      <c r="F349" s="191" t="s">
        <v>5413</v>
      </c>
      <c r="G349" s="192" t="s">
        <v>5364</v>
      </c>
      <c r="H349" s="193">
        <v>1</v>
      </c>
      <c r="I349" s="194"/>
      <c r="J349" s="195">
        <f t="shared" si="40"/>
        <v>0</v>
      </c>
      <c r="K349" s="191" t="s">
        <v>1</v>
      </c>
      <c r="L349" s="40"/>
      <c r="M349" s="196" t="s">
        <v>1</v>
      </c>
      <c r="N349" s="197" t="s">
        <v>43</v>
      </c>
      <c r="O349" s="72"/>
      <c r="P349" s="198">
        <f t="shared" si="41"/>
        <v>0</v>
      </c>
      <c r="Q349" s="198">
        <v>0</v>
      </c>
      <c r="R349" s="198">
        <f t="shared" si="42"/>
        <v>0</v>
      </c>
      <c r="S349" s="198">
        <v>0</v>
      </c>
      <c r="T349" s="199">
        <f t="shared" si="43"/>
        <v>0</v>
      </c>
      <c r="U349" s="35"/>
      <c r="V349" s="35"/>
      <c r="W349" s="35"/>
      <c r="X349" s="35"/>
      <c r="Y349" s="35"/>
      <c r="Z349" s="35"/>
      <c r="AA349" s="35"/>
      <c r="AB349" s="35"/>
      <c r="AC349" s="35"/>
      <c r="AD349" s="35"/>
      <c r="AE349" s="35"/>
      <c r="AR349" s="200" t="s">
        <v>299</v>
      </c>
      <c r="AT349" s="200" t="s">
        <v>294</v>
      </c>
      <c r="AU349" s="200" t="s">
        <v>85</v>
      </c>
      <c r="AY349" s="18" t="s">
        <v>292</v>
      </c>
      <c r="BE349" s="201">
        <f t="shared" si="44"/>
        <v>0</v>
      </c>
      <c r="BF349" s="201">
        <f t="shared" si="45"/>
        <v>0</v>
      </c>
      <c r="BG349" s="201">
        <f t="shared" si="46"/>
        <v>0</v>
      </c>
      <c r="BH349" s="201">
        <f t="shared" si="47"/>
        <v>0</v>
      </c>
      <c r="BI349" s="201">
        <f t="shared" si="48"/>
        <v>0</v>
      </c>
      <c r="BJ349" s="18" t="s">
        <v>120</v>
      </c>
      <c r="BK349" s="201">
        <f t="shared" si="49"/>
        <v>0</v>
      </c>
      <c r="BL349" s="18" t="s">
        <v>299</v>
      </c>
      <c r="BM349" s="200" t="s">
        <v>1735</v>
      </c>
    </row>
    <row r="350" spans="1:65" s="2" customFormat="1" ht="24.2" customHeight="1">
      <c r="A350" s="35"/>
      <c r="B350" s="36"/>
      <c r="C350" s="189" t="s">
        <v>1178</v>
      </c>
      <c r="D350" s="189" t="s">
        <v>294</v>
      </c>
      <c r="E350" s="190" t="s">
        <v>5493</v>
      </c>
      <c r="F350" s="191" t="s">
        <v>5376</v>
      </c>
      <c r="G350" s="192" t="s">
        <v>297</v>
      </c>
      <c r="H350" s="193">
        <v>2</v>
      </c>
      <c r="I350" s="194"/>
      <c r="J350" s="195">
        <f t="shared" si="40"/>
        <v>0</v>
      </c>
      <c r="K350" s="191" t="s">
        <v>1</v>
      </c>
      <c r="L350" s="40"/>
      <c r="M350" s="196" t="s">
        <v>1</v>
      </c>
      <c r="N350" s="197" t="s">
        <v>43</v>
      </c>
      <c r="O350" s="72"/>
      <c r="P350" s="198">
        <f t="shared" si="41"/>
        <v>0</v>
      </c>
      <c r="Q350" s="198">
        <v>0</v>
      </c>
      <c r="R350" s="198">
        <f t="shared" si="42"/>
        <v>0</v>
      </c>
      <c r="S350" s="198">
        <v>0</v>
      </c>
      <c r="T350" s="199">
        <f t="shared" si="43"/>
        <v>0</v>
      </c>
      <c r="U350" s="35"/>
      <c r="V350" s="35"/>
      <c r="W350" s="35"/>
      <c r="X350" s="35"/>
      <c r="Y350" s="35"/>
      <c r="Z350" s="35"/>
      <c r="AA350" s="35"/>
      <c r="AB350" s="35"/>
      <c r="AC350" s="35"/>
      <c r="AD350" s="35"/>
      <c r="AE350" s="35"/>
      <c r="AR350" s="200" t="s">
        <v>299</v>
      </c>
      <c r="AT350" s="200" t="s">
        <v>294</v>
      </c>
      <c r="AU350" s="200" t="s">
        <v>85</v>
      </c>
      <c r="AY350" s="18" t="s">
        <v>292</v>
      </c>
      <c r="BE350" s="201">
        <f t="shared" si="44"/>
        <v>0</v>
      </c>
      <c r="BF350" s="201">
        <f t="shared" si="45"/>
        <v>0</v>
      </c>
      <c r="BG350" s="201">
        <f t="shared" si="46"/>
        <v>0</v>
      </c>
      <c r="BH350" s="201">
        <f t="shared" si="47"/>
        <v>0</v>
      </c>
      <c r="BI350" s="201">
        <f t="shared" si="48"/>
        <v>0</v>
      </c>
      <c r="BJ350" s="18" t="s">
        <v>120</v>
      </c>
      <c r="BK350" s="201">
        <f t="shared" si="49"/>
        <v>0</v>
      </c>
      <c r="BL350" s="18" t="s">
        <v>299</v>
      </c>
      <c r="BM350" s="200" t="s">
        <v>1746</v>
      </c>
    </row>
    <row r="351" spans="1:65" s="2" customFormat="1" ht="21.75" customHeight="1">
      <c r="A351" s="35"/>
      <c r="B351" s="36"/>
      <c r="C351" s="189" t="s">
        <v>1184</v>
      </c>
      <c r="D351" s="189" t="s">
        <v>294</v>
      </c>
      <c r="E351" s="190" t="s">
        <v>5377</v>
      </c>
      <c r="F351" s="191" t="s">
        <v>5378</v>
      </c>
      <c r="G351" s="192" t="s">
        <v>1738</v>
      </c>
      <c r="H351" s="193">
        <v>50</v>
      </c>
      <c r="I351" s="194"/>
      <c r="J351" s="195">
        <f t="shared" si="40"/>
        <v>0</v>
      </c>
      <c r="K351" s="191" t="s">
        <v>1</v>
      </c>
      <c r="L351" s="40"/>
      <c r="M351" s="196" t="s">
        <v>1</v>
      </c>
      <c r="N351" s="197" t="s">
        <v>43</v>
      </c>
      <c r="O351" s="72"/>
      <c r="P351" s="198">
        <f t="shared" si="41"/>
        <v>0</v>
      </c>
      <c r="Q351" s="198">
        <v>0</v>
      </c>
      <c r="R351" s="198">
        <f t="shared" si="42"/>
        <v>0</v>
      </c>
      <c r="S351" s="198">
        <v>0</v>
      </c>
      <c r="T351" s="199">
        <f t="shared" si="43"/>
        <v>0</v>
      </c>
      <c r="U351" s="35"/>
      <c r="V351" s="35"/>
      <c r="W351" s="35"/>
      <c r="X351" s="35"/>
      <c r="Y351" s="35"/>
      <c r="Z351" s="35"/>
      <c r="AA351" s="35"/>
      <c r="AB351" s="35"/>
      <c r="AC351" s="35"/>
      <c r="AD351" s="35"/>
      <c r="AE351" s="35"/>
      <c r="AR351" s="200" t="s">
        <v>299</v>
      </c>
      <c r="AT351" s="200" t="s">
        <v>294</v>
      </c>
      <c r="AU351" s="200" t="s">
        <v>85</v>
      </c>
      <c r="AY351" s="18" t="s">
        <v>292</v>
      </c>
      <c r="BE351" s="201">
        <f t="shared" si="44"/>
        <v>0</v>
      </c>
      <c r="BF351" s="201">
        <f t="shared" si="45"/>
        <v>0</v>
      </c>
      <c r="BG351" s="201">
        <f t="shared" si="46"/>
        <v>0</v>
      </c>
      <c r="BH351" s="201">
        <f t="shared" si="47"/>
        <v>0</v>
      </c>
      <c r="BI351" s="201">
        <f t="shared" si="48"/>
        <v>0</v>
      </c>
      <c r="BJ351" s="18" t="s">
        <v>120</v>
      </c>
      <c r="BK351" s="201">
        <f t="shared" si="49"/>
        <v>0</v>
      </c>
      <c r="BL351" s="18" t="s">
        <v>299</v>
      </c>
      <c r="BM351" s="200" t="s">
        <v>1755</v>
      </c>
    </row>
    <row r="352" spans="1:65" s="13" customFormat="1" ht="33.75">
      <c r="B352" s="202"/>
      <c r="C352" s="203"/>
      <c r="D352" s="204" t="s">
        <v>301</v>
      </c>
      <c r="E352" s="205" t="s">
        <v>1</v>
      </c>
      <c r="F352" s="206" t="s">
        <v>5379</v>
      </c>
      <c r="G352" s="203"/>
      <c r="H352" s="205" t="s">
        <v>1</v>
      </c>
      <c r="I352" s="207"/>
      <c r="J352" s="203"/>
      <c r="K352" s="203"/>
      <c r="L352" s="208"/>
      <c r="M352" s="209"/>
      <c r="N352" s="210"/>
      <c r="O352" s="210"/>
      <c r="P352" s="210"/>
      <c r="Q352" s="210"/>
      <c r="R352" s="210"/>
      <c r="S352" s="210"/>
      <c r="T352" s="211"/>
      <c r="AT352" s="212" t="s">
        <v>301</v>
      </c>
      <c r="AU352" s="212" t="s">
        <v>85</v>
      </c>
      <c r="AV352" s="13" t="s">
        <v>85</v>
      </c>
      <c r="AW352" s="13" t="s">
        <v>32</v>
      </c>
      <c r="AX352" s="13" t="s">
        <v>77</v>
      </c>
      <c r="AY352" s="212" t="s">
        <v>292</v>
      </c>
    </row>
    <row r="353" spans="1:65" s="13" customFormat="1" ht="33.75">
      <c r="B353" s="202"/>
      <c r="C353" s="203"/>
      <c r="D353" s="204" t="s">
        <v>301</v>
      </c>
      <c r="E353" s="205" t="s">
        <v>1</v>
      </c>
      <c r="F353" s="206" t="s">
        <v>5380</v>
      </c>
      <c r="G353" s="203"/>
      <c r="H353" s="205" t="s">
        <v>1</v>
      </c>
      <c r="I353" s="207"/>
      <c r="J353" s="203"/>
      <c r="K353" s="203"/>
      <c r="L353" s="208"/>
      <c r="M353" s="209"/>
      <c r="N353" s="210"/>
      <c r="O353" s="210"/>
      <c r="P353" s="210"/>
      <c r="Q353" s="210"/>
      <c r="R353" s="210"/>
      <c r="S353" s="210"/>
      <c r="T353" s="211"/>
      <c r="AT353" s="212" t="s">
        <v>301</v>
      </c>
      <c r="AU353" s="212" t="s">
        <v>85</v>
      </c>
      <c r="AV353" s="13" t="s">
        <v>85</v>
      </c>
      <c r="AW353" s="13" t="s">
        <v>32</v>
      </c>
      <c r="AX353" s="13" t="s">
        <v>77</v>
      </c>
      <c r="AY353" s="212" t="s">
        <v>292</v>
      </c>
    </row>
    <row r="354" spans="1:65" s="13" customFormat="1" ht="11.25">
      <c r="B354" s="202"/>
      <c r="C354" s="203"/>
      <c r="D354" s="204" t="s">
        <v>301</v>
      </c>
      <c r="E354" s="205" t="s">
        <v>1</v>
      </c>
      <c r="F354" s="206" t="s">
        <v>5381</v>
      </c>
      <c r="G354" s="203"/>
      <c r="H354" s="205" t="s">
        <v>1</v>
      </c>
      <c r="I354" s="207"/>
      <c r="J354" s="203"/>
      <c r="K354" s="203"/>
      <c r="L354" s="208"/>
      <c r="M354" s="209"/>
      <c r="N354" s="210"/>
      <c r="O354" s="210"/>
      <c r="P354" s="210"/>
      <c r="Q354" s="210"/>
      <c r="R354" s="210"/>
      <c r="S354" s="210"/>
      <c r="T354" s="211"/>
      <c r="AT354" s="212" t="s">
        <v>301</v>
      </c>
      <c r="AU354" s="212" t="s">
        <v>85</v>
      </c>
      <c r="AV354" s="13" t="s">
        <v>85</v>
      </c>
      <c r="AW354" s="13" t="s">
        <v>32</v>
      </c>
      <c r="AX354" s="13" t="s">
        <v>77</v>
      </c>
      <c r="AY354" s="212" t="s">
        <v>292</v>
      </c>
    </row>
    <row r="355" spans="1:65" s="14" customFormat="1" ht="11.25">
      <c r="B355" s="213"/>
      <c r="C355" s="214"/>
      <c r="D355" s="204" t="s">
        <v>301</v>
      </c>
      <c r="E355" s="215" t="s">
        <v>1</v>
      </c>
      <c r="F355" s="216" t="s">
        <v>693</v>
      </c>
      <c r="G355" s="214"/>
      <c r="H355" s="217">
        <v>50</v>
      </c>
      <c r="I355" s="218"/>
      <c r="J355" s="214"/>
      <c r="K355" s="214"/>
      <c r="L355" s="219"/>
      <c r="M355" s="220"/>
      <c r="N355" s="221"/>
      <c r="O355" s="221"/>
      <c r="P355" s="221"/>
      <c r="Q355" s="221"/>
      <c r="R355" s="221"/>
      <c r="S355" s="221"/>
      <c r="T355" s="222"/>
      <c r="AT355" s="223" t="s">
        <v>301</v>
      </c>
      <c r="AU355" s="223" t="s">
        <v>85</v>
      </c>
      <c r="AV355" s="14" t="s">
        <v>120</v>
      </c>
      <c r="AW355" s="14" t="s">
        <v>32</v>
      </c>
      <c r="AX355" s="14" t="s">
        <v>85</v>
      </c>
      <c r="AY355" s="223" t="s">
        <v>292</v>
      </c>
    </row>
    <row r="356" spans="1:65" s="12" customFormat="1" ht="25.9" customHeight="1">
      <c r="B356" s="173"/>
      <c r="C356" s="174"/>
      <c r="D356" s="175" t="s">
        <v>76</v>
      </c>
      <c r="E356" s="176" t="s">
        <v>4440</v>
      </c>
      <c r="F356" s="176" t="s">
        <v>5494</v>
      </c>
      <c r="G356" s="174"/>
      <c r="H356" s="174"/>
      <c r="I356" s="177"/>
      <c r="J356" s="178">
        <f>BK356</f>
        <v>0</v>
      </c>
      <c r="K356" s="174"/>
      <c r="L356" s="179"/>
      <c r="M356" s="180"/>
      <c r="N356" s="181"/>
      <c r="O356" s="181"/>
      <c r="P356" s="182">
        <f>SUM(P357:P394)</f>
        <v>0</v>
      </c>
      <c r="Q356" s="181"/>
      <c r="R356" s="182">
        <f>SUM(R357:R394)</f>
        <v>0</v>
      </c>
      <c r="S356" s="181"/>
      <c r="T356" s="183">
        <f>SUM(T357:T394)</f>
        <v>0</v>
      </c>
      <c r="AR356" s="184" t="s">
        <v>85</v>
      </c>
      <c r="AT356" s="185" t="s">
        <v>76</v>
      </c>
      <c r="AU356" s="185" t="s">
        <v>77</v>
      </c>
      <c r="AY356" s="184" t="s">
        <v>292</v>
      </c>
      <c r="BK356" s="186">
        <f>SUM(BK357:BK394)</f>
        <v>0</v>
      </c>
    </row>
    <row r="357" spans="1:65" s="2" customFormat="1" ht="37.9" customHeight="1">
      <c r="A357" s="35"/>
      <c r="B357" s="36"/>
      <c r="C357" s="189" t="s">
        <v>1189</v>
      </c>
      <c r="D357" s="189" t="s">
        <v>294</v>
      </c>
      <c r="E357" s="190" t="s">
        <v>5495</v>
      </c>
      <c r="F357" s="191" t="s">
        <v>5496</v>
      </c>
      <c r="G357" s="192" t="s">
        <v>3216</v>
      </c>
      <c r="H357" s="193">
        <v>1</v>
      </c>
      <c r="I357" s="194"/>
      <c r="J357" s="195">
        <f>ROUND(I357*H357,2)</f>
        <v>0</v>
      </c>
      <c r="K357" s="191" t="s">
        <v>1</v>
      </c>
      <c r="L357" s="40"/>
      <c r="M357" s="196" t="s">
        <v>1</v>
      </c>
      <c r="N357" s="197" t="s">
        <v>43</v>
      </c>
      <c r="O357" s="72"/>
      <c r="P357" s="198">
        <f>O357*H357</f>
        <v>0</v>
      </c>
      <c r="Q357" s="198">
        <v>0</v>
      </c>
      <c r="R357" s="198">
        <f>Q357*H357</f>
        <v>0</v>
      </c>
      <c r="S357" s="198">
        <v>0</v>
      </c>
      <c r="T357" s="199">
        <f>S357*H357</f>
        <v>0</v>
      </c>
      <c r="U357" s="35"/>
      <c r="V357" s="35"/>
      <c r="W357" s="35"/>
      <c r="X357" s="35"/>
      <c r="Y357" s="35"/>
      <c r="Z357" s="35"/>
      <c r="AA357" s="35"/>
      <c r="AB357" s="35"/>
      <c r="AC357" s="35"/>
      <c r="AD357" s="35"/>
      <c r="AE357" s="35"/>
      <c r="AR357" s="200" t="s">
        <v>299</v>
      </c>
      <c r="AT357" s="200" t="s">
        <v>294</v>
      </c>
      <c r="AU357" s="200" t="s">
        <v>85</v>
      </c>
      <c r="AY357" s="18" t="s">
        <v>292</v>
      </c>
      <c r="BE357" s="201">
        <f>IF(N357="základní",J357,0)</f>
        <v>0</v>
      </c>
      <c r="BF357" s="201">
        <f>IF(N357="snížená",J357,0)</f>
        <v>0</v>
      </c>
      <c r="BG357" s="201">
        <f>IF(N357="zákl. přenesená",J357,0)</f>
        <v>0</v>
      </c>
      <c r="BH357" s="201">
        <f>IF(N357="sníž. přenesená",J357,0)</f>
        <v>0</v>
      </c>
      <c r="BI357" s="201">
        <f>IF(N357="nulová",J357,0)</f>
        <v>0</v>
      </c>
      <c r="BJ357" s="18" t="s">
        <v>120</v>
      </c>
      <c r="BK357" s="201">
        <f>ROUND(I357*H357,2)</f>
        <v>0</v>
      </c>
      <c r="BL357" s="18" t="s">
        <v>299</v>
      </c>
      <c r="BM357" s="200" t="s">
        <v>1764</v>
      </c>
    </row>
    <row r="358" spans="1:65" s="13" customFormat="1" ht="11.25">
      <c r="B358" s="202"/>
      <c r="C358" s="203"/>
      <c r="D358" s="204" t="s">
        <v>301</v>
      </c>
      <c r="E358" s="205" t="s">
        <v>1</v>
      </c>
      <c r="F358" s="206" t="s">
        <v>5497</v>
      </c>
      <c r="G358" s="203"/>
      <c r="H358" s="205" t="s">
        <v>1</v>
      </c>
      <c r="I358" s="207"/>
      <c r="J358" s="203"/>
      <c r="K358" s="203"/>
      <c r="L358" s="208"/>
      <c r="M358" s="209"/>
      <c r="N358" s="210"/>
      <c r="O358" s="210"/>
      <c r="P358" s="210"/>
      <c r="Q358" s="210"/>
      <c r="R358" s="210"/>
      <c r="S358" s="210"/>
      <c r="T358" s="211"/>
      <c r="AT358" s="212" t="s">
        <v>301</v>
      </c>
      <c r="AU358" s="212" t="s">
        <v>85</v>
      </c>
      <c r="AV358" s="13" t="s">
        <v>85</v>
      </c>
      <c r="AW358" s="13" t="s">
        <v>32</v>
      </c>
      <c r="AX358" s="13" t="s">
        <v>77</v>
      </c>
      <c r="AY358" s="212" t="s">
        <v>292</v>
      </c>
    </row>
    <row r="359" spans="1:65" s="13" customFormat="1" ht="11.25">
      <c r="B359" s="202"/>
      <c r="C359" s="203"/>
      <c r="D359" s="204" t="s">
        <v>301</v>
      </c>
      <c r="E359" s="205" t="s">
        <v>1</v>
      </c>
      <c r="F359" s="206" t="s">
        <v>5498</v>
      </c>
      <c r="G359" s="203"/>
      <c r="H359" s="205" t="s">
        <v>1</v>
      </c>
      <c r="I359" s="207"/>
      <c r="J359" s="203"/>
      <c r="K359" s="203"/>
      <c r="L359" s="208"/>
      <c r="M359" s="209"/>
      <c r="N359" s="210"/>
      <c r="O359" s="210"/>
      <c r="P359" s="210"/>
      <c r="Q359" s="210"/>
      <c r="R359" s="210"/>
      <c r="S359" s="210"/>
      <c r="T359" s="211"/>
      <c r="AT359" s="212" t="s">
        <v>301</v>
      </c>
      <c r="AU359" s="212" t="s">
        <v>85</v>
      </c>
      <c r="AV359" s="13" t="s">
        <v>85</v>
      </c>
      <c r="AW359" s="13" t="s">
        <v>32</v>
      </c>
      <c r="AX359" s="13" t="s">
        <v>77</v>
      </c>
      <c r="AY359" s="212" t="s">
        <v>292</v>
      </c>
    </row>
    <row r="360" spans="1:65" s="13" customFormat="1" ht="11.25">
      <c r="B360" s="202"/>
      <c r="C360" s="203"/>
      <c r="D360" s="204" t="s">
        <v>301</v>
      </c>
      <c r="E360" s="205" t="s">
        <v>1</v>
      </c>
      <c r="F360" s="206" t="s">
        <v>5388</v>
      </c>
      <c r="G360" s="203"/>
      <c r="H360" s="205" t="s">
        <v>1</v>
      </c>
      <c r="I360" s="207"/>
      <c r="J360" s="203"/>
      <c r="K360" s="203"/>
      <c r="L360" s="208"/>
      <c r="M360" s="209"/>
      <c r="N360" s="210"/>
      <c r="O360" s="210"/>
      <c r="P360" s="210"/>
      <c r="Q360" s="210"/>
      <c r="R360" s="210"/>
      <c r="S360" s="210"/>
      <c r="T360" s="211"/>
      <c r="AT360" s="212" t="s">
        <v>301</v>
      </c>
      <c r="AU360" s="212" t="s">
        <v>85</v>
      </c>
      <c r="AV360" s="13" t="s">
        <v>85</v>
      </c>
      <c r="AW360" s="13" t="s">
        <v>32</v>
      </c>
      <c r="AX360" s="13" t="s">
        <v>77</v>
      </c>
      <c r="AY360" s="212" t="s">
        <v>292</v>
      </c>
    </row>
    <row r="361" spans="1:65" s="13" customFormat="1" ht="11.25">
      <c r="B361" s="202"/>
      <c r="C361" s="203"/>
      <c r="D361" s="204" t="s">
        <v>301</v>
      </c>
      <c r="E361" s="205" t="s">
        <v>1</v>
      </c>
      <c r="F361" s="206" t="s">
        <v>5389</v>
      </c>
      <c r="G361" s="203"/>
      <c r="H361" s="205" t="s">
        <v>1</v>
      </c>
      <c r="I361" s="207"/>
      <c r="J361" s="203"/>
      <c r="K361" s="203"/>
      <c r="L361" s="208"/>
      <c r="M361" s="209"/>
      <c r="N361" s="210"/>
      <c r="O361" s="210"/>
      <c r="P361" s="210"/>
      <c r="Q361" s="210"/>
      <c r="R361" s="210"/>
      <c r="S361" s="210"/>
      <c r="T361" s="211"/>
      <c r="AT361" s="212" t="s">
        <v>301</v>
      </c>
      <c r="AU361" s="212" t="s">
        <v>85</v>
      </c>
      <c r="AV361" s="13" t="s">
        <v>85</v>
      </c>
      <c r="AW361" s="13" t="s">
        <v>32</v>
      </c>
      <c r="AX361" s="13" t="s">
        <v>77</v>
      </c>
      <c r="AY361" s="212" t="s">
        <v>292</v>
      </c>
    </row>
    <row r="362" spans="1:65" s="13" customFormat="1" ht="11.25">
      <c r="B362" s="202"/>
      <c r="C362" s="203"/>
      <c r="D362" s="204" t="s">
        <v>301</v>
      </c>
      <c r="E362" s="205" t="s">
        <v>1</v>
      </c>
      <c r="F362" s="206" t="s">
        <v>5332</v>
      </c>
      <c r="G362" s="203"/>
      <c r="H362" s="205" t="s">
        <v>1</v>
      </c>
      <c r="I362" s="207"/>
      <c r="J362" s="203"/>
      <c r="K362" s="203"/>
      <c r="L362" s="208"/>
      <c r="M362" s="209"/>
      <c r="N362" s="210"/>
      <c r="O362" s="210"/>
      <c r="P362" s="210"/>
      <c r="Q362" s="210"/>
      <c r="R362" s="210"/>
      <c r="S362" s="210"/>
      <c r="T362" s="211"/>
      <c r="AT362" s="212" t="s">
        <v>301</v>
      </c>
      <c r="AU362" s="212" t="s">
        <v>85</v>
      </c>
      <c r="AV362" s="13" t="s">
        <v>85</v>
      </c>
      <c r="AW362" s="13" t="s">
        <v>32</v>
      </c>
      <c r="AX362" s="13" t="s">
        <v>77</v>
      </c>
      <c r="AY362" s="212" t="s">
        <v>292</v>
      </c>
    </row>
    <row r="363" spans="1:65" s="13" customFormat="1" ht="11.25">
      <c r="B363" s="202"/>
      <c r="C363" s="203"/>
      <c r="D363" s="204" t="s">
        <v>301</v>
      </c>
      <c r="E363" s="205" t="s">
        <v>1</v>
      </c>
      <c r="F363" s="206" t="s">
        <v>5333</v>
      </c>
      <c r="G363" s="203"/>
      <c r="H363" s="205" t="s">
        <v>1</v>
      </c>
      <c r="I363" s="207"/>
      <c r="J363" s="203"/>
      <c r="K363" s="203"/>
      <c r="L363" s="208"/>
      <c r="M363" s="209"/>
      <c r="N363" s="210"/>
      <c r="O363" s="210"/>
      <c r="P363" s="210"/>
      <c r="Q363" s="210"/>
      <c r="R363" s="210"/>
      <c r="S363" s="210"/>
      <c r="T363" s="211"/>
      <c r="AT363" s="212" t="s">
        <v>301</v>
      </c>
      <c r="AU363" s="212" t="s">
        <v>85</v>
      </c>
      <c r="AV363" s="13" t="s">
        <v>85</v>
      </c>
      <c r="AW363" s="13" t="s">
        <v>32</v>
      </c>
      <c r="AX363" s="13" t="s">
        <v>77</v>
      </c>
      <c r="AY363" s="212" t="s">
        <v>292</v>
      </c>
    </row>
    <row r="364" spans="1:65" s="13" customFormat="1" ht="11.25">
      <c r="B364" s="202"/>
      <c r="C364" s="203"/>
      <c r="D364" s="204" t="s">
        <v>301</v>
      </c>
      <c r="E364" s="205" t="s">
        <v>1</v>
      </c>
      <c r="F364" s="206" t="s">
        <v>5334</v>
      </c>
      <c r="G364" s="203"/>
      <c r="H364" s="205" t="s">
        <v>1</v>
      </c>
      <c r="I364" s="207"/>
      <c r="J364" s="203"/>
      <c r="K364" s="203"/>
      <c r="L364" s="208"/>
      <c r="M364" s="209"/>
      <c r="N364" s="210"/>
      <c r="O364" s="210"/>
      <c r="P364" s="210"/>
      <c r="Q364" s="210"/>
      <c r="R364" s="210"/>
      <c r="S364" s="210"/>
      <c r="T364" s="211"/>
      <c r="AT364" s="212" t="s">
        <v>301</v>
      </c>
      <c r="AU364" s="212" t="s">
        <v>85</v>
      </c>
      <c r="AV364" s="13" t="s">
        <v>85</v>
      </c>
      <c r="AW364" s="13" t="s">
        <v>32</v>
      </c>
      <c r="AX364" s="13" t="s">
        <v>77</v>
      </c>
      <c r="AY364" s="212" t="s">
        <v>292</v>
      </c>
    </row>
    <row r="365" spans="1:65" s="13" customFormat="1" ht="11.25">
      <c r="B365" s="202"/>
      <c r="C365" s="203"/>
      <c r="D365" s="204" t="s">
        <v>301</v>
      </c>
      <c r="E365" s="205" t="s">
        <v>1</v>
      </c>
      <c r="F365" s="206" t="s">
        <v>5335</v>
      </c>
      <c r="G365" s="203"/>
      <c r="H365" s="205" t="s">
        <v>1</v>
      </c>
      <c r="I365" s="207"/>
      <c r="J365" s="203"/>
      <c r="K365" s="203"/>
      <c r="L365" s="208"/>
      <c r="M365" s="209"/>
      <c r="N365" s="210"/>
      <c r="O365" s="210"/>
      <c r="P365" s="210"/>
      <c r="Q365" s="210"/>
      <c r="R365" s="210"/>
      <c r="S365" s="210"/>
      <c r="T365" s="211"/>
      <c r="AT365" s="212" t="s">
        <v>301</v>
      </c>
      <c r="AU365" s="212" t="s">
        <v>85</v>
      </c>
      <c r="AV365" s="13" t="s">
        <v>85</v>
      </c>
      <c r="AW365" s="13" t="s">
        <v>32</v>
      </c>
      <c r="AX365" s="13" t="s">
        <v>77</v>
      </c>
      <c r="AY365" s="212" t="s">
        <v>292</v>
      </c>
    </row>
    <row r="366" spans="1:65" s="13" customFormat="1" ht="11.25">
      <c r="B366" s="202"/>
      <c r="C366" s="203"/>
      <c r="D366" s="204" t="s">
        <v>301</v>
      </c>
      <c r="E366" s="205" t="s">
        <v>1</v>
      </c>
      <c r="F366" s="206" t="s">
        <v>5499</v>
      </c>
      <c r="G366" s="203"/>
      <c r="H366" s="205" t="s">
        <v>1</v>
      </c>
      <c r="I366" s="207"/>
      <c r="J366" s="203"/>
      <c r="K366" s="203"/>
      <c r="L366" s="208"/>
      <c r="M366" s="209"/>
      <c r="N366" s="210"/>
      <c r="O366" s="210"/>
      <c r="P366" s="210"/>
      <c r="Q366" s="210"/>
      <c r="R366" s="210"/>
      <c r="S366" s="210"/>
      <c r="T366" s="211"/>
      <c r="AT366" s="212" t="s">
        <v>301</v>
      </c>
      <c r="AU366" s="212" t="s">
        <v>85</v>
      </c>
      <c r="AV366" s="13" t="s">
        <v>85</v>
      </c>
      <c r="AW366" s="13" t="s">
        <v>32</v>
      </c>
      <c r="AX366" s="13" t="s">
        <v>77</v>
      </c>
      <c r="AY366" s="212" t="s">
        <v>292</v>
      </c>
    </row>
    <row r="367" spans="1:65" s="13" customFormat="1" ht="11.25">
      <c r="B367" s="202"/>
      <c r="C367" s="203"/>
      <c r="D367" s="204" t="s">
        <v>301</v>
      </c>
      <c r="E367" s="205" t="s">
        <v>1</v>
      </c>
      <c r="F367" s="206" t="s">
        <v>5391</v>
      </c>
      <c r="G367" s="203"/>
      <c r="H367" s="205" t="s">
        <v>1</v>
      </c>
      <c r="I367" s="207"/>
      <c r="J367" s="203"/>
      <c r="K367" s="203"/>
      <c r="L367" s="208"/>
      <c r="M367" s="209"/>
      <c r="N367" s="210"/>
      <c r="O367" s="210"/>
      <c r="P367" s="210"/>
      <c r="Q367" s="210"/>
      <c r="R367" s="210"/>
      <c r="S367" s="210"/>
      <c r="T367" s="211"/>
      <c r="AT367" s="212" t="s">
        <v>301</v>
      </c>
      <c r="AU367" s="212" t="s">
        <v>85</v>
      </c>
      <c r="AV367" s="13" t="s">
        <v>85</v>
      </c>
      <c r="AW367" s="13" t="s">
        <v>32</v>
      </c>
      <c r="AX367" s="13" t="s">
        <v>77</v>
      </c>
      <c r="AY367" s="212" t="s">
        <v>292</v>
      </c>
    </row>
    <row r="368" spans="1:65" s="13" customFormat="1" ht="22.5">
      <c r="B368" s="202"/>
      <c r="C368" s="203"/>
      <c r="D368" s="204" t="s">
        <v>301</v>
      </c>
      <c r="E368" s="205" t="s">
        <v>1</v>
      </c>
      <c r="F368" s="206" t="s">
        <v>5392</v>
      </c>
      <c r="G368" s="203"/>
      <c r="H368" s="205" t="s">
        <v>1</v>
      </c>
      <c r="I368" s="207"/>
      <c r="J368" s="203"/>
      <c r="K368" s="203"/>
      <c r="L368" s="208"/>
      <c r="M368" s="209"/>
      <c r="N368" s="210"/>
      <c r="O368" s="210"/>
      <c r="P368" s="210"/>
      <c r="Q368" s="210"/>
      <c r="R368" s="210"/>
      <c r="S368" s="210"/>
      <c r="T368" s="211"/>
      <c r="AT368" s="212" t="s">
        <v>301</v>
      </c>
      <c r="AU368" s="212" t="s">
        <v>85</v>
      </c>
      <c r="AV368" s="13" t="s">
        <v>85</v>
      </c>
      <c r="AW368" s="13" t="s">
        <v>32</v>
      </c>
      <c r="AX368" s="13" t="s">
        <v>77</v>
      </c>
      <c r="AY368" s="212" t="s">
        <v>292</v>
      </c>
    </row>
    <row r="369" spans="1:65" s="13" customFormat="1" ht="11.25">
      <c r="B369" s="202"/>
      <c r="C369" s="203"/>
      <c r="D369" s="204" t="s">
        <v>301</v>
      </c>
      <c r="E369" s="205" t="s">
        <v>1</v>
      </c>
      <c r="F369" s="206" t="s">
        <v>5339</v>
      </c>
      <c r="G369" s="203"/>
      <c r="H369" s="205" t="s">
        <v>1</v>
      </c>
      <c r="I369" s="207"/>
      <c r="J369" s="203"/>
      <c r="K369" s="203"/>
      <c r="L369" s="208"/>
      <c r="M369" s="209"/>
      <c r="N369" s="210"/>
      <c r="O369" s="210"/>
      <c r="P369" s="210"/>
      <c r="Q369" s="210"/>
      <c r="R369" s="210"/>
      <c r="S369" s="210"/>
      <c r="T369" s="211"/>
      <c r="AT369" s="212" t="s">
        <v>301</v>
      </c>
      <c r="AU369" s="212" t="s">
        <v>85</v>
      </c>
      <c r="AV369" s="13" t="s">
        <v>85</v>
      </c>
      <c r="AW369" s="13" t="s">
        <v>32</v>
      </c>
      <c r="AX369" s="13" t="s">
        <v>77</v>
      </c>
      <c r="AY369" s="212" t="s">
        <v>292</v>
      </c>
    </row>
    <row r="370" spans="1:65" s="13" customFormat="1" ht="11.25">
      <c r="B370" s="202"/>
      <c r="C370" s="203"/>
      <c r="D370" s="204" t="s">
        <v>301</v>
      </c>
      <c r="E370" s="205" t="s">
        <v>1</v>
      </c>
      <c r="F370" s="206" t="s">
        <v>5340</v>
      </c>
      <c r="G370" s="203"/>
      <c r="H370" s="205" t="s">
        <v>1</v>
      </c>
      <c r="I370" s="207"/>
      <c r="J370" s="203"/>
      <c r="K370" s="203"/>
      <c r="L370" s="208"/>
      <c r="M370" s="209"/>
      <c r="N370" s="210"/>
      <c r="O370" s="210"/>
      <c r="P370" s="210"/>
      <c r="Q370" s="210"/>
      <c r="R370" s="210"/>
      <c r="S370" s="210"/>
      <c r="T370" s="211"/>
      <c r="AT370" s="212" t="s">
        <v>301</v>
      </c>
      <c r="AU370" s="212" t="s">
        <v>85</v>
      </c>
      <c r="AV370" s="13" t="s">
        <v>85</v>
      </c>
      <c r="AW370" s="13" t="s">
        <v>32</v>
      </c>
      <c r="AX370" s="13" t="s">
        <v>77</v>
      </c>
      <c r="AY370" s="212" t="s">
        <v>292</v>
      </c>
    </row>
    <row r="371" spans="1:65" s="13" customFormat="1" ht="22.5">
      <c r="B371" s="202"/>
      <c r="C371" s="203"/>
      <c r="D371" s="204" t="s">
        <v>301</v>
      </c>
      <c r="E371" s="205" t="s">
        <v>1</v>
      </c>
      <c r="F371" s="206" t="s">
        <v>5393</v>
      </c>
      <c r="G371" s="203"/>
      <c r="H371" s="205" t="s">
        <v>1</v>
      </c>
      <c r="I371" s="207"/>
      <c r="J371" s="203"/>
      <c r="K371" s="203"/>
      <c r="L371" s="208"/>
      <c r="M371" s="209"/>
      <c r="N371" s="210"/>
      <c r="O371" s="210"/>
      <c r="P371" s="210"/>
      <c r="Q371" s="210"/>
      <c r="R371" s="210"/>
      <c r="S371" s="210"/>
      <c r="T371" s="211"/>
      <c r="AT371" s="212" t="s">
        <v>301</v>
      </c>
      <c r="AU371" s="212" t="s">
        <v>85</v>
      </c>
      <c r="AV371" s="13" t="s">
        <v>85</v>
      </c>
      <c r="AW371" s="13" t="s">
        <v>32</v>
      </c>
      <c r="AX371" s="13" t="s">
        <v>77</v>
      </c>
      <c r="AY371" s="212" t="s">
        <v>292</v>
      </c>
    </row>
    <row r="372" spans="1:65" s="13" customFormat="1" ht="11.25">
      <c r="B372" s="202"/>
      <c r="C372" s="203"/>
      <c r="D372" s="204" t="s">
        <v>301</v>
      </c>
      <c r="E372" s="205" t="s">
        <v>1</v>
      </c>
      <c r="F372" s="206" t="s">
        <v>5333</v>
      </c>
      <c r="G372" s="203"/>
      <c r="H372" s="205" t="s">
        <v>1</v>
      </c>
      <c r="I372" s="207"/>
      <c r="J372" s="203"/>
      <c r="K372" s="203"/>
      <c r="L372" s="208"/>
      <c r="M372" s="209"/>
      <c r="N372" s="210"/>
      <c r="O372" s="210"/>
      <c r="P372" s="210"/>
      <c r="Q372" s="210"/>
      <c r="R372" s="210"/>
      <c r="S372" s="210"/>
      <c r="T372" s="211"/>
      <c r="AT372" s="212" t="s">
        <v>301</v>
      </c>
      <c r="AU372" s="212" t="s">
        <v>85</v>
      </c>
      <c r="AV372" s="13" t="s">
        <v>85</v>
      </c>
      <c r="AW372" s="13" t="s">
        <v>32</v>
      </c>
      <c r="AX372" s="13" t="s">
        <v>77</v>
      </c>
      <c r="AY372" s="212" t="s">
        <v>292</v>
      </c>
    </row>
    <row r="373" spans="1:65" s="14" customFormat="1" ht="11.25">
      <c r="B373" s="213"/>
      <c r="C373" s="214"/>
      <c r="D373" s="204" t="s">
        <v>301</v>
      </c>
      <c r="E373" s="215" t="s">
        <v>1</v>
      </c>
      <c r="F373" s="216" t="s">
        <v>85</v>
      </c>
      <c r="G373" s="214"/>
      <c r="H373" s="217">
        <v>1</v>
      </c>
      <c r="I373" s="218"/>
      <c r="J373" s="214"/>
      <c r="K373" s="214"/>
      <c r="L373" s="219"/>
      <c r="M373" s="220"/>
      <c r="N373" s="221"/>
      <c r="O373" s="221"/>
      <c r="P373" s="221"/>
      <c r="Q373" s="221"/>
      <c r="R373" s="221"/>
      <c r="S373" s="221"/>
      <c r="T373" s="222"/>
      <c r="AT373" s="223" t="s">
        <v>301</v>
      </c>
      <c r="AU373" s="223" t="s">
        <v>85</v>
      </c>
      <c r="AV373" s="14" t="s">
        <v>120</v>
      </c>
      <c r="AW373" s="14" t="s">
        <v>32</v>
      </c>
      <c r="AX373" s="14" t="s">
        <v>85</v>
      </c>
      <c r="AY373" s="223" t="s">
        <v>292</v>
      </c>
    </row>
    <row r="374" spans="1:65" s="2" customFormat="1" ht="33" customHeight="1">
      <c r="A374" s="35"/>
      <c r="B374" s="36"/>
      <c r="C374" s="189" t="s">
        <v>1194</v>
      </c>
      <c r="D374" s="189" t="s">
        <v>294</v>
      </c>
      <c r="E374" s="190" t="s">
        <v>3963</v>
      </c>
      <c r="F374" s="191" t="s">
        <v>5500</v>
      </c>
      <c r="G374" s="192" t="s">
        <v>3216</v>
      </c>
      <c r="H374" s="193">
        <v>1</v>
      </c>
      <c r="I374" s="194"/>
      <c r="J374" s="195">
        <f t="shared" ref="J374:J390" si="50">ROUND(I374*H374,2)</f>
        <v>0</v>
      </c>
      <c r="K374" s="191" t="s">
        <v>1</v>
      </c>
      <c r="L374" s="40"/>
      <c r="M374" s="196" t="s">
        <v>1</v>
      </c>
      <c r="N374" s="197" t="s">
        <v>43</v>
      </c>
      <c r="O374" s="72"/>
      <c r="P374" s="198">
        <f t="shared" ref="P374:P390" si="51">O374*H374</f>
        <v>0</v>
      </c>
      <c r="Q374" s="198">
        <v>0</v>
      </c>
      <c r="R374" s="198">
        <f t="shared" ref="R374:R390" si="52">Q374*H374</f>
        <v>0</v>
      </c>
      <c r="S374" s="198">
        <v>0</v>
      </c>
      <c r="T374" s="199">
        <f t="shared" ref="T374:T390" si="53">S374*H374</f>
        <v>0</v>
      </c>
      <c r="U374" s="35"/>
      <c r="V374" s="35"/>
      <c r="W374" s="35"/>
      <c r="X374" s="35"/>
      <c r="Y374" s="35"/>
      <c r="Z374" s="35"/>
      <c r="AA374" s="35"/>
      <c r="AB374" s="35"/>
      <c r="AC374" s="35"/>
      <c r="AD374" s="35"/>
      <c r="AE374" s="35"/>
      <c r="AR374" s="200" t="s">
        <v>299</v>
      </c>
      <c r="AT374" s="200" t="s">
        <v>294</v>
      </c>
      <c r="AU374" s="200" t="s">
        <v>85</v>
      </c>
      <c r="AY374" s="18" t="s">
        <v>292</v>
      </c>
      <c r="BE374" s="201">
        <f t="shared" ref="BE374:BE390" si="54">IF(N374="základní",J374,0)</f>
        <v>0</v>
      </c>
      <c r="BF374" s="201">
        <f t="shared" ref="BF374:BF390" si="55">IF(N374="snížená",J374,0)</f>
        <v>0</v>
      </c>
      <c r="BG374" s="201">
        <f t="shared" ref="BG374:BG390" si="56">IF(N374="zákl. přenesená",J374,0)</f>
        <v>0</v>
      </c>
      <c r="BH374" s="201">
        <f t="shared" ref="BH374:BH390" si="57">IF(N374="sníž. přenesená",J374,0)</f>
        <v>0</v>
      </c>
      <c r="BI374" s="201">
        <f t="shared" ref="BI374:BI390" si="58">IF(N374="nulová",J374,0)</f>
        <v>0</v>
      </c>
      <c r="BJ374" s="18" t="s">
        <v>120</v>
      </c>
      <c r="BK374" s="201">
        <f t="shared" ref="BK374:BK390" si="59">ROUND(I374*H374,2)</f>
        <v>0</v>
      </c>
      <c r="BL374" s="18" t="s">
        <v>299</v>
      </c>
      <c r="BM374" s="200" t="s">
        <v>1773</v>
      </c>
    </row>
    <row r="375" spans="1:65" s="2" customFormat="1" ht="44.25" customHeight="1">
      <c r="A375" s="35"/>
      <c r="B375" s="36"/>
      <c r="C375" s="189" t="s">
        <v>1198</v>
      </c>
      <c r="D375" s="189" t="s">
        <v>294</v>
      </c>
      <c r="E375" s="190" t="s">
        <v>5433</v>
      </c>
      <c r="F375" s="191" t="s">
        <v>5434</v>
      </c>
      <c r="G375" s="192" t="s">
        <v>3216</v>
      </c>
      <c r="H375" s="193">
        <v>1</v>
      </c>
      <c r="I375" s="194"/>
      <c r="J375" s="195">
        <f t="shared" si="50"/>
        <v>0</v>
      </c>
      <c r="K375" s="191" t="s">
        <v>1</v>
      </c>
      <c r="L375" s="40"/>
      <c r="M375" s="196" t="s">
        <v>1</v>
      </c>
      <c r="N375" s="197" t="s">
        <v>43</v>
      </c>
      <c r="O375" s="72"/>
      <c r="P375" s="198">
        <f t="shared" si="51"/>
        <v>0</v>
      </c>
      <c r="Q375" s="198">
        <v>0</v>
      </c>
      <c r="R375" s="198">
        <f t="shared" si="52"/>
        <v>0</v>
      </c>
      <c r="S375" s="198">
        <v>0</v>
      </c>
      <c r="T375" s="199">
        <f t="shared" si="53"/>
        <v>0</v>
      </c>
      <c r="U375" s="35"/>
      <c r="V375" s="35"/>
      <c r="W375" s="35"/>
      <c r="X375" s="35"/>
      <c r="Y375" s="35"/>
      <c r="Z375" s="35"/>
      <c r="AA375" s="35"/>
      <c r="AB375" s="35"/>
      <c r="AC375" s="35"/>
      <c r="AD375" s="35"/>
      <c r="AE375" s="35"/>
      <c r="AR375" s="200" t="s">
        <v>299</v>
      </c>
      <c r="AT375" s="200" t="s">
        <v>294</v>
      </c>
      <c r="AU375" s="200" t="s">
        <v>85</v>
      </c>
      <c r="AY375" s="18" t="s">
        <v>292</v>
      </c>
      <c r="BE375" s="201">
        <f t="shared" si="54"/>
        <v>0</v>
      </c>
      <c r="BF375" s="201">
        <f t="shared" si="55"/>
        <v>0</v>
      </c>
      <c r="BG375" s="201">
        <f t="shared" si="56"/>
        <v>0</v>
      </c>
      <c r="BH375" s="201">
        <f t="shared" si="57"/>
        <v>0</v>
      </c>
      <c r="BI375" s="201">
        <f t="shared" si="58"/>
        <v>0</v>
      </c>
      <c r="BJ375" s="18" t="s">
        <v>120</v>
      </c>
      <c r="BK375" s="201">
        <f t="shared" si="59"/>
        <v>0</v>
      </c>
      <c r="BL375" s="18" t="s">
        <v>299</v>
      </c>
      <c r="BM375" s="200" t="s">
        <v>1783</v>
      </c>
    </row>
    <row r="376" spans="1:65" s="2" customFormat="1" ht="49.15" customHeight="1">
      <c r="A376" s="35"/>
      <c r="B376" s="36"/>
      <c r="C376" s="189" t="s">
        <v>1204</v>
      </c>
      <c r="D376" s="189" t="s">
        <v>294</v>
      </c>
      <c r="E376" s="190" t="s">
        <v>3735</v>
      </c>
      <c r="F376" s="191" t="s">
        <v>5345</v>
      </c>
      <c r="G376" s="192" t="s">
        <v>5346</v>
      </c>
      <c r="H376" s="193">
        <v>1</v>
      </c>
      <c r="I376" s="194"/>
      <c r="J376" s="195">
        <f t="shared" si="50"/>
        <v>0</v>
      </c>
      <c r="K376" s="191" t="s">
        <v>1</v>
      </c>
      <c r="L376" s="40"/>
      <c r="M376" s="196" t="s">
        <v>1</v>
      </c>
      <c r="N376" s="197" t="s">
        <v>43</v>
      </c>
      <c r="O376" s="72"/>
      <c r="P376" s="198">
        <f t="shared" si="51"/>
        <v>0</v>
      </c>
      <c r="Q376" s="198">
        <v>0</v>
      </c>
      <c r="R376" s="198">
        <f t="shared" si="52"/>
        <v>0</v>
      </c>
      <c r="S376" s="198">
        <v>0</v>
      </c>
      <c r="T376" s="199">
        <f t="shared" si="53"/>
        <v>0</v>
      </c>
      <c r="U376" s="35"/>
      <c r="V376" s="35"/>
      <c r="W376" s="35"/>
      <c r="X376" s="35"/>
      <c r="Y376" s="35"/>
      <c r="Z376" s="35"/>
      <c r="AA376" s="35"/>
      <c r="AB376" s="35"/>
      <c r="AC376" s="35"/>
      <c r="AD376" s="35"/>
      <c r="AE376" s="35"/>
      <c r="AR376" s="200" t="s">
        <v>299</v>
      </c>
      <c r="AT376" s="200" t="s">
        <v>294</v>
      </c>
      <c r="AU376" s="200" t="s">
        <v>85</v>
      </c>
      <c r="AY376" s="18" t="s">
        <v>292</v>
      </c>
      <c r="BE376" s="201">
        <f t="shared" si="54"/>
        <v>0</v>
      </c>
      <c r="BF376" s="201">
        <f t="shared" si="55"/>
        <v>0</v>
      </c>
      <c r="BG376" s="201">
        <f t="shared" si="56"/>
        <v>0</v>
      </c>
      <c r="BH376" s="201">
        <f t="shared" si="57"/>
        <v>0</v>
      </c>
      <c r="BI376" s="201">
        <f t="shared" si="58"/>
        <v>0</v>
      </c>
      <c r="BJ376" s="18" t="s">
        <v>120</v>
      </c>
      <c r="BK376" s="201">
        <f t="shared" si="59"/>
        <v>0</v>
      </c>
      <c r="BL376" s="18" t="s">
        <v>299</v>
      </c>
      <c r="BM376" s="200" t="s">
        <v>1806</v>
      </c>
    </row>
    <row r="377" spans="1:65" s="2" customFormat="1" ht="37.9" customHeight="1">
      <c r="A377" s="35"/>
      <c r="B377" s="36"/>
      <c r="C377" s="189" t="s">
        <v>1235</v>
      </c>
      <c r="D377" s="189" t="s">
        <v>294</v>
      </c>
      <c r="E377" s="190" t="s">
        <v>5501</v>
      </c>
      <c r="F377" s="191" t="s">
        <v>5483</v>
      </c>
      <c r="G377" s="192" t="s">
        <v>3216</v>
      </c>
      <c r="H377" s="193">
        <v>2</v>
      </c>
      <c r="I377" s="194"/>
      <c r="J377" s="195">
        <f t="shared" si="50"/>
        <v>0</v>
      </c>
      <c r="K377" s="191" t="s">
        <v>1</v>
      </c>
      <c r="L377" s="40"/>
      <c r="M377" s="196" t="s">
        <v>1</v>
      </c>
      <c r="N377" s="197" t="s">
        <v>43</v>
      </c>
      <c r="O377" s="72"/>
      <c r="P377" s="198">
        <f t="shared" si="51"/>
        <v>0</v>
      </c>
      <c r="Q377" s="198">
        <v>0</v>
      </c>
      <c r="R377" s="198">
        <f t="shared" si="52"/>
        <v>0</v>
      </c>
      <c r="S377" s="198">
        <v>0</v>
      </c>
      <c r="T377" s="199">
        <f t="shared" si="53"/>
        <v>0</v>
      </c>
      <c r="U377" s="35"/>
      <c r="V377" s="35"/>
      <c r="W377" s="35"/>
      <c r="X377" s="35"/>
      <c r="Y377" s="35"/>
      <c r="Z377" s="35"/>
      <c r="AA377" s="35"/>
      <c r="AB377" s="35"/>
      <c r="AC377" s="35"/>
      <c r="AD377" s="35"/>
      <c r="AE377" s="35"/>
      <c r="AR377" s="200" t="s">
        <v>299</v>
      </c>
      <c r="AT377" s="200" t="s">
        <v>294</v>
      </c>
      <c r="AU377" s="200" t="s">
        <v>85</v>
      </c>
      <c r="AY377" s="18" t="s">
        <v>292</v>
      </c>
      <c r="BE377" s="201">
        <f t="shared" si="54"/>
        <v>0</v>
      </c>
      <c r="BF377" s="201">
        <f t="shared" si="55"/>
        <v>0</v>
      </c>
      <c r="BG377" s="201">
        <f t="shared" si="56"/>
        <v>0</v>
      </c>
      <c r="BH377" s="201">
        <f t="shared" si="57"/>
        <v>0</v>
      </c>
      <c r="BI377" s="201">
        <f t="shared" si="58"/>
        <v>0</v>
      </c>
      <c r="BJ377" s="18" t="s">
        <v>120</v>
      </c>
      <c r="BK377" s="201">
        <f t="shared" si="59"/>
        <v>0</v>
      </c>
      <c r="BL377" s="18" t="s">
        <v>299</v>
      </c>
      <c r="BM377" s="200" t="s">
        <v>1817</v>
      </c>
    </row>
    <row r="378" spans="1:65" s="2" customFormat="1" ht="37.9" customHeight="1">
      <c r="A378" s="35"/>
      <c r="B378" s="36"/>
      <c r="C378" s="189" t="s">
        <v>1240</v>
      </c>
      <c r="D378" s="189" t="s">
        <v>294</v>
      </c>
      <c r="E378" s="190" t="s">
        <v>5502</v>
      </c>
      <c r="F378" s="191" t="s">
        <v>5503</v>
      </c>
      <c r="G378" s="192" t="s">
        <v>3216</v>
      </c>
      <c r="H378" s="193">
        <v>2</v>
      </c>
      <c r="I378" s="194"/>
      <c r="J378" s="195">
        <f t="shared" si="50"/>
        <v>0</v>
      </c>
      <c r="K378" s="191" t="s">
        <v>1</v>
      </c>
      <c r="L378" s="40"/>
      <c r="M378" s="196" t="s">
        <v>1</v>
      </c>
      <c r="N378" s="197" t="s">
        <v>43</v>
      </c>
      <c r="O378" s="72"/>
      <c r="P378" s="198">
        <f t="shared" si="51"/>
        <v>0</v>
      </c>
      <c r="Q378" s="198">
        <v>0</v>
      </c>
      <c r="R378" s="198">
        <f t="shared" si="52"/>
        <v>0</v>
      </c>
      <c r="S378" s="198">
        <v>0</v>
      </c>
      <c r="T378" s="199">
        <f t="shared" si="53"/>
        <v>0</v>
      </c>
      <c r="U378" s="35"/>
      <c r="V378" s="35"/>
      <c r="W378" s="35"/>
      <c r="X378" s="35"/>
      <c r="Y378" s="35"/>
      <c r="Z378" s="35"/>
      <c r="AA378" s="35"/>
      <c r="AB378" s="35"/>
      <c r="AC378" s="35"/>
      <c r="AD378" s="35"/>
      <c r="AE378" s="35"/>
      <c r="AR378" s="200" t="s">
        <v>299</v>
      </c>
      <c r="AT378" s="200" t="s">
        <v>294</v>
      </c>
      <c r="AU378" s="200" t="s">
        <v>85</v>
      </c>
      <c r="AY378" s="18" t="s">
        <v>292</v>
      </c>
      <c r="BE378" s="201">
        <f t="shared" si="54"/>
        <v>0</v>
      </c>
      <c r="BF378" s="201">
        <f t="shared" si="55"/>
        <v>0</v>
      </c>
      <c r="BG378" s="201">
        <f t="shared" si="56"/>
        <v>0</v>
      </c>
      <c r="BH378" s="201">
        <f t="shared" si="57"/>
        <v>0</v>
      </c>
      <c r="BI378" s="201">
        <f t="shared" si="58"/>
        <v>0</v>
      </c>
      <c r="BJ378" s="18" t="s">
        <v>120</v>
      </c>
      <c r="BK378" s="201">
        <f t="shared" si="59"/>
        <v>0</v>
      </c>
      <c r="BL378" s="18" t="s">
        <v>299</v>
      </c>
      <c r="BM378" s="200" t="s">
        <v>1828</v>
      </c>
    </row>
    <row r="379" spans="1:65" s="2" customFormat="1" ht="24.2" customHeight="1">
      <c r="A379" s="35"/>
      <c r="B379" s="36"/>
      <c r="C379" s="189" t="s">
        <v>1245</v>
      </c>
      <c r="D379" s="189" t="s">
        <v>294</v>
      </c>
      <c r="E379" s="190" t="s">
        <v>5504</v>
      </c>
      <c r="F379" s="191" t="s">
        <v>5464</v>
      </c>
      <c r="G379" s="192" t="s">
        <v>3216</v>
      </c>
      <c r="H379" s="193">
        <v>1</v>
      </c>
      <c r="I379" s="194"/>
      <c r="J379" s="195">
        <f t="shared" si="50"/>
        <v>0</v>
      </c>
      <c r="K379" s="191" t="s">
        <v>1</v>
      </c>
      <c r="L379" s="40"/>
      <c r="M379" s="196" t="s">
        <v>1</v>
      </c>
      <c r="N379" s="197" t="s">
        <v>43</v>
      </c>
      <c r="O379" s="72"/>
      <c r="P379" s="198">
        <f t="shared" si="51"/>
        <v>0</v>
      </c>
      <c r="Q379" s="198">
        <v>0</v>
      </c>
      <c r="R379" s="198">
        <f t="shared" si="52"/>
        <v>0</v>
      </c>
      <c r="S379" s="198">
        <v>0</v>
      </c>
      <c r="T379" s="199">
        <f t="shared" si="53"/>
        <v>0</v>
      </c>
      <c r="U379" s="35"/>
      <c r="V379" s="35"/>
      <c r="W379" s="35"/>
      <c r="X379" s="35"/>
      <c r="Y379" s="35"/>
      <c r="Z379" s="35"/>
      <c r="AA379" s="35"/>
      <c r="AB379" s="35"/>
      <c r="AC379" s="35"/>
      <c r="AD379" s="35"/>
      <c r="AE379" s="35"/>
      <c r="AR379" s="200" t="s">
        <v>299</v>
      </c>
      <c r="AT379" s="200" t="s">
        <v>294</v>
      </c>
      <c r="AU379" s="200" t="s">
        <v>85</v>
      </c>
      <c r="AY379" s="18" t="s">
        <v>292</v>
      </c>
      <c r="BE379" s="201">
        <f t="shared" si="54"/>
        <v>0</v>
      </c>
      <c r="BF379" s="201">
        <f t="shared" si="55"/>
        <v>0</v>
      </c>
      <c r="BG379" s="201">
        <f t="shared" si="56"/>
        <v>0</v>
      </c>
      <c r="BH379" s="201">
        <f t="shared" si="57"/>
        <v>0</v>
      </c>
      <c r="BI379" s="201">
        <f t="shared" si="58"/>
        <v>0</v>
      </c>
      <c r="BJ379" s="18" t="s">
        <v>120</v>
      </c>
      <c r="BK379" s="201">
        <f t="shared" si="59"/>
        <v>0</v>
      </c>
      <c r="BL379" s="18" t="s">
        <v>299</v>
      </c>
      <c r="BM379" s="200" t="s">
        <v>1838</v>
      </c>
    </row>
    <row r="380" spans="1:65" s="2" customFormat="1" ht="24.2" customHeight="1">
      <c r="A380" s="35"/>
      <c r="B380" s="36"/>
      <c r="C380" s="189" t="s">
        <v>1250</v>
      </c>
      <c r="D380" s="189" t="s">
        <v>294</v>
      </c>
      <c r="E380" s="190" t="s">
        <v>5505</v>
      </c>
      <c r="F380" s="191" t="s">
        <v>5466</v>
      </c>
      <c r="G380" s="192" t="s">
        <v>3216</v>
      </c>
      <c r="H380" s="193">
        <v>1</v>
      </c>
      <c r="I380" s="194"/>
      <c r="J380" s="195">
        <f t="shared" si="50"/>
        <v>0</v>
      </c>
      <c r="K380" s="191" t="s">
        <v>1</v>
      </c>
      <c r="L380" s="40"/>
      <c r="M380" s="196" t="s">
        <v>1</v>
      </c>
      <c r="N380" s="197" t="s">
        <v>43</v>
      </c>
      <c r="O380" s="72"/>
      <c r="P380" s="198">
        <f t="shared" si="51"/>
        <v>0</v>
      </c>
      <c r="Q380" s="198">
        <v>0</v>
      </c>
      <c r="R380" s="198">
        <f t="shared" si="52"/>
        <v>0</v>
      </c>
      <c r="S380" s="198">
        <v>0</v>
      </c>
      <c r="T380" s="199">
        <f t="shared" si="53"/>
        <v>0</v>
      </c>
      <c r="U380" s="35"/>
      <c r="V380" s="35"/>
      <c r="W380" s="35"/>
      <c r="X380" s="35"/>
      <c r="Y380" s="35"/>
      <c r="Z380" s="35"/>
      <c r="AA380" s="35"/>
      <c r="AB380" s="35"/>
      <c r="AC380" s="35"/>
      <c r="AD380" s="35"/>
      <c r="AE380" s="35"/>
      <c r="AR380" s="200" t="s">
        <v>299</v>
      </c>
      <c r="AT380" s="200" t="s">
        <v>294</v>
      </c>
      <c r="AU380" s="200" t="s">
        <v>85</v>
      </c>
      <c r="AY380" s="18" t="s">
        <v>292</v>
      </c>
      <c r="BE380" s="201">
        <f t="shared" si="54"/>
        <v>0</v>
      </c>
      <c r="BF380" s="201">
        <f t="shared" si="55"/>
        <v>0</v>
      </c>
      <c r="BG380" s="201">
        <f t="shared" si="56"/>
        <v>0</v>
      </c>
      <c r="BH380" s="201">
        <f t="shared" si="57"/>
        <v>0</v>
      </c>
      <c r="BI380" s="201">
        <f t="shared" si="58"/>
        <v>0</v>
      </c>
      <c r="BJ380" s="18" t="s">
        <v>120</v>
      </c>
      <c r="BK380" s="201">
        <f t="shared" si="59"/>
        <v>0</v>
      </c>
      <c r="BL380" s="18" t="s">
        <v>299</v>
      </c>
      <c r="BM380" s="200" t="s">
        <v>1848</v>
      </c>
    </row>
    <row r="381" spans="1:65" s="2" customFormat="1" ht="62.65" customHeight="1">
      <c r="A381" s="35"/>
      <c r="B381" s="36"/>
      <c r="C381" s="189" t="s">
        <v>1261</v>
      </c>
      <c r="D381" s="189" t="s">
        <v>294</v>
      </c>
      <c r="E381" s="190" t="s">
        <v>5506</v>
      </c>
      <c r="F381" s="191" t="s">
        <v>5403</v>
      </c>
      <c r="G381" s="192" t="s">
        <v>3216</v>
      </c>
      <c r="H381" s="193">
        <v>3</v>
      </c>
      <c r="I381" s="194"/>
      <c r="J381" s="195">
        <f t="shared" si="50"/>
        <v>0</v>
      </c>
      <c r="K381" s="191" t="s">
        <v>1</v>
      </c>
      <c r="L381" s="40"/>
      <c r="M381" s="196" t="s">
        <v>1</v>
      </c>
      <c r="N381" s="197" t="s">
        <v>43</v>
      </c>
      <c r="O381" s="72"/>
      <c r="P381" s="198">
        <f t="shared" si="51"/>
        <v>0</v>
      </c>
      <c r="Q381" s="198">
        <v>0</v>
      </c>
      <c r="R381" s="198">
        <f t="shared" si="52"/>
        <v>0</v>
      </c>
      <c r="S381" s="198">
        <v>0</v>
      </c>
      <c r="T381" s="199">
        <f t="shared" si="53"/>
        <v>0</v>
      </c>
      <c r="U381" s="35"/>
      <c r="V381" s="35"/>
      <c r="W381" s="35"/>
      <c r="X381" s="35"/>
      <c r="Y381" s="35"/>
      <c r="Z381" s="35"/>
      <c r="AA381" s="35"/>
      <c r="AB381" s="35"/>
      <c r="AC381" s="35"/>
      <c r="AD381" s="35"/>
      <c r="AE381" s="35"/>
      <c r="AR381" s="200" t="s">
        <v>299</v>
      </c>
      <c r="AT381" s="200" t="s">
        <v>294</v>
      </c>
      <c r="AU381" s="200" t="s">
        <v>85</v>
      </c>
      <c r="AY381" s="18" t="s">
        <v>292</v>
      </c>
      <c r="BE381" s="201">
        <f t="shared" si="54"/>
        <v>0</v>
      </c>
      <c r="BF381" s="201">
        <f t="shared" si="55"/>
        <v>0</v>
      </c>
      <c r="BG381" s="201">
        <f t="shared" si="56"/>
        <v>0</v>
      </c>
      <c r="BH381" s="201">
        <f t="shared" si="57"/>
        <v>0</v>
      </c>
      <c r="BI381" s="201">
        <f t="shared" si="58"/>
        <v>0</v>
      </c>
      <c r="BJ381" s="18" t="s">
        <v>120</v>
      </c>
      <c r="BK381" s="201">
        <f t="shared" si="59"/>
        <v>0</v>
      </c>
      <c r="BL381" s="18" t="s">
        <v>299</v>
      </c>
      <c r="BM381" s="200" t="s">
        <v>1858</v>
      </c>
    </row>
    <row r="382" spans="1:65" s="2" customFormat="1" ht="62.65" customHeight="1">
      <c r="A382" s="35"/>
      <c r="B382" s="36"/>
      <c r="C382" s="189" t="s">
        <v>1266</v>
      </c>
      <c r="D382" s="189" t="s">
        <v>294</v>
      </c>
      <c r="E382" s="190" t="s">
        <v>5507</v>
      </c>
      <c r="F382" s="191" t="s">
        <v>5405</v>
      </c>
      <c r="G382" s="192" t="s">
        <v>3216</v>
      </c>
      <c r="H382" s="193">
        <v>3</v>
      </c>
      <c r="I382" s="194"/>
      <c r="J382" s="195">
        <f t="shared" si="50"/>
        <v>0</v>
      </c>
      <c r="K382" s="191" t="s">
        <v>1</v>
      </c>
      <c r="L382" s="40"/>
      <c r="M382" s="196" t="s">
        <v>1</v>
      </c>
      <c r="N382" s="197" t="s">
        <v>43</v>
      </c>
      <c r="O382" s="72"/>
      <c r="P382" s="198">
        <f t="shared" si="51"/>
        <v>0</v>
      </c>
      <c r="Q382" s="198">
        <v>0</v>
      </c>
      <c r="R382" s="198">
        <f t="shared" si="52"/>
        <v>0</v>
      </c>
      <c r="S382" s="198">
        <v>0</v>
      </c>
      <c r="T382" s="199">
        <f t="shared" si="53"/>
        <v>0</v>
      </c>
      <c r="U382" s="35"/>
      <c r="V382" s="35"/>
      <c r="W382" s="35"/>
      <c r="X382" s="35"/>
      <c r="Y382" s="35"/>
      <c r="Z382" s="35"/>
      <c r="AA382" s="35"/>
      <c r="AB382" s="35"/>
      <c r="AC382" s="35"/>
      <c r="AD382" s="35"/>
      <c r="AE382" s="35"/>
      <c r="AR382" s="200" t="s">
        <v>299</v>
      </c>
      <c r="AT382" s="200" t="s">
        <v>294</v>
      </c>
      <c r="AU382" s="200" t="s">
        <v>85</v>
      </c>
      <c r="AY382" s="18" t="s">
        <v>292</v>
      </c>
      <c r="BE382" s="201">
        <f t="shared" si="54"/>
        <v>0</v>
      </c>
      <c r="BF382" s="201">
        <f t="shared" si="55"/>
        <v>0</v>
      </c>
      <c r="BG382" s="201">
        <f t="shared" si="56"/>
        <v>0</v>
      </c>
      <c r="BH382" s="201">
        <f t="shared" si="57"/>
        <v>0</v>
      </c>
      <c r="BI382" s="201">
        <f t="shared" si="58"/>
        <v>0</v>
      </c>
      <c r="BJ382" s="18" t="s">
        <v>120</v>
      </c>
      <c r="BK382" s="201">
        <f t="shared" si="59"/>
        <v>0</v>
      </c>
      <c r="BL382" s="18" t="s">
        <v>299</v>
      </c>
      <c r="BM382" s="200" t="s">
        <v>1874</v>
      </c>
    </row>
    <row r="383" spans="1:65" s="2" customFormat="1" ht="37.9" customHeight="1">
      <c r="A383" s="35"/>
      <c r="B383" s="36"/>
      <c r="C383" s="189" t="s">
        <v>1270</v>
      </c>
      <c r="D383" s="189" t="s">
        <v>294</v>
      </c>
      <c r="E383" s="190" t="s">
        <v>5508</v>
      </c>
      <c r="F383" s="191" t="s">
        <v>5470</v>
      </c>
      <c r="G383" s="192" t="s">
        <v>297</v>
      </c>
      <c r="H383" s="193">
        <v>2</v>
      </c>
      <c r="I383" s="194"/>
      <c r="J383" s="195">
        <f t="shared" si="50"/>
        <v>0</v>
      </c>
      <c r="K383" s="191" t="s">
        <v>1</v>
      </c>
      <c r="L383" s="40"/>
      <c r="M383" s="196" t="s">
        <v>1</v>
      </c>
      <c r="N383" s="197" t="s">
        <v>43</v>
      </c>
      <c r="O383" s="72"/>
      <c r="P383" s="198">
        <f t="shared" si="51"/>
        <v>0</v>
      </c>
      <c r="Q383" s="198">
        <v>0</v>
      </c>
      <c r="R383" s="198">
        <f t="shared" si="52"/>
        <v>0</v>
      </c>
      <c r="S383" s="198">
        <v>0</v>
      </c>
      <c r="T383" s="199">
        <f t="shared" si="53"/>
        <v>0</v>
      </c>
      <c r="U383" s="35"/>
      <c r="V383" s="35"/>
      <c r="W383" s="35"/>
      <c r="X383" s="35"/>
      <c r="Y383" s="35"/>
      <c r="Z383" s="35"/>
      <c r="AA383" s="35"/>
      <c r="AB383" s="35"/>
      <c r="AC383" s="35"/>
      <c r="AD383" s="35"/>
      <c r="AE383" s="35"/>
      <c r="AR383" s="200" t="s">
        <v>299</v>
      </c>
      <c r="AT383" s="200" t="s">
        <v>294</v>
      </c>
      <c r="AU383" s="200" t="s">
        <v>85</v>
      </c>
      <c r="AY383" s="18" t="s">
        <v>292</v>
      </c>
      <c r="BE383" s="201">
        <f t="shared" si="54"/>
        <v>0</v>
      </c>
      <c r="BF383" s="201">
        <f t="shared" si="55"/>
        <v>0</v>
      </c>
      <c r="BG383" s="201">
        <f t="shared" si="56"/>
        <v>0</v>
      </c>
      <c r="BH383" s="201">
        <f t="shared" si="57"/>
        <v>0</v>
      </c>
      <c r="BI383" s="201">
        <f t="shared" si="58"/>
        <v>0</v>
      </c>
      <c r="BJ383" s="18" t="s">
        <v>120</v>
      </c>
      <c r="BK383" s="201">
        <f t="shared" si="59"/>
        <v>0</v>
      </c>
      <c r="BL383" s="18" t="s">
        <v>299</v>
      </c>
      <c r="BM383" s="200" t="s">
        <v>1895</v>
      </c>
    </row>
    <row r="384" spans="1:65" s="2" customFormat="1" ht="33" customHeight="1">
      <c r="A384" s="35"/>
      <c r="B384" s="36"/>
      <c r="C384" s="189" t="s">
        <v>1275</v>
      </c>
      <c r="D384" s="189" t="s">
        <v>294</v>
      </c>
      <c r="E384" s="190" t="s">
        <v>5509</v>
      </c>
      <c r="F384" s="191" t="s">
        <v>5368</v>
      </c>
      <c r="G384" s="192" t="s">
        <v>5364</v>
      </c>
      <c r="H384" s="193">
        <v>6</v>
      </c>
      <c r="I384" s="194"/>
      <c r="J384" s="195">
        <f t="shared" si="50"/>
        <v>0</v>
      </c>
      <c r="K384" s="191" t="s">
        <v>1</v>
      </c>
      <c r="L384" s="40"/>
      <c r="M384" s="196" t="s">
        <v>1</v>
      </c>
      <c r="N384" s="197" t="s">
        <v>43</v>
      </c>
      <c r="O384" s="72"/>
      <c r="P384" s="198">
        <f t="shared" si="51"/>
        <v>0</v>
      </c>
      <c r="Q384" s="198">
        <v>0</v>
      </c>
      <c r="R384" s="198">
        <f t="shared" si="52"/>
        <v>0</v>
      </c>
      <c r="S384" s="198">
        <v>0</v>
      </c>
      <c r="T384" s="199">
        <f t="shared" si="53"/>
        <v>0</v>
      </c>
      <c r="U384" s="35"/>
      <c r="V384" s="35"/>
      <c r="W384" s="35"/>
      <c r="X384" s="35"/>
      <c r="Y384" s="35"/>
      <c r="Z384" s="35"/>
      <c r="AA384" s="35"/>
      <c r="AB384" s="35"/>
      <c r="AC384" s="35"/>
      <c r="AD384" s="35"/>
      <c r="AE384" s="35"/>
      <c r="AR384" s="200" t="s">
        <v>299</v>
      </c>
      <c r="AT384" s="200" t="s">
        <v>294</v>
      </c>
      <c r="AU384" s="200" t="s">
        <v>85</v>
      </c>
      <c r="AY384" s="18" t="s">
        <v>292</v>
      </c>
      <c r="BE384" s="201">
        <f t="shared" si="54"/>
        <v>0</v>
      </c>
      <c r="BF384" s="201">
        <f t="shared" si="55"/>
        <v>0</v>
      </c>
      <c r="BG384" s="201">
        <f t="shared" si="56"/>
        <v>0</v>
      </c>
      <c r="BH384" s="201">
        <f t="shared" si="57"/>
        <v>0</v>
      </c>
      <c r="BI384" s="201">
        <f t="shared" si="58"/>
        <v>0</v>
      </c>
      <c r="BJ384" s="18" t="s">
        <v>120</v>
      </c>
      <c r="BK384" s="201">
        <f t="shared" si="59"/>
        <v>0</v>
      </c>
      <c r="BL384" s="18" t="s">
        <v>299</v>
      </c>
      <c r="BM384" s="200" t="s">
        <v>1902</v>
      </c>
    </row>
    <row r="385" spans="1:65" s="2" customFormat="1" ht="33" customHeight="1">
      <c r="A385" s="35"/>
      <c r="B385" s="36"/>
      <c r="C385" s="189" t="s">
        <v>1295</v>
      </c>
      <c r="D385" s="189" t="s">
        <v>294</v>
      </c>
      <c r="E385" s="190" t="s">
        <v>5510</v>
      </c>
      <c r="F385" s="191" t="s">
        <v>5408</v>
      </c>
      <c r="G385" s="192" t="s">
        <v>5364</v>
      </c>
      <c r="H385" s="193">
        <v>9</v>
      </c>
      <c r="I385" s="194"/>
      <c r="J385" s="195">
        <f t="shared" si="50"/>
        <v>0</v>
      </c>
      <c r="K385" s="191" t="s">
        <v>1</v>
      </c>
      <c r="L385" s="40"/>
      <c r="M385" s="196" t="s">
        <v>1</v>
      </c>
      <c r="N385" s="197" t="s">
        <v>43</v>
      </c>
      <c r="O385" s="72"/>
      <c r="P385" s="198">
        <f t="shared" si="51"/>
        <v>0</v>
      </c>
      <c r="Q385" s="198">
        <v>0</v>
      </c>
      <c r="R385" s="198">
        <f t="shared" si="52"/>
        <v>0</v>
      </c>
      <c r="S385" s="198">
        <v>0</v>
      </c>
      <c r="T385" s="199">
        <f t="shared" si="53"/>
        <v>0</v>
      </c>
      <c r="U385" s="35"/>
      <c r="V385" s="35"/>
      <c r="W385" s="35"/>
      <c r="X385" s="35"/>
      <c r="Y385" s="35"/>
      <c r="Z385" s="35"/>
      <c r="AA385" s="35"/>
      <c r="AB385" s="35"/>
      <c r="AC385" s="35"/>
      <c r="AD385" s="35"/>
      <c r="AE385" s="35"/>
      <c r="AR385" s="200" t="s">
        <v>299</v>
      </c>
      <c r="AT385" s="200" t="s">
        <v>294</v>
      </c>
      <c r="AU385" s="200" t="s">
        <v>85</v>
      </c>
      <c r="AY385" s="18" t="s">
        <v>292</v>
      </c>
      <c r="BE385" s="201">
        <f t="shared" si="54"/>
        <v>0</v>
      </c>
      <c r="BF385" s="201">
        <f t="shared" si="55"/>
        <v>0</v>
      </c>
      <c r="BG385" s="201">
        <f t="shared" si="56"/>
        <v>0</v>
      </c>
      <c r="BH385" s="201">
        <f t="shared" si="57"/>
        <v>0</v>
      </c>
      <c r="BI385" s="201">
        <f t="shared" si="58"/>
        <v>0</v>
      </c>
      <c r="BJ385" s="18" t="s">
        <v>120</v>
      </c>
      <c r="BK385" s="201">
        <f t="shared" si="59"/>
        <v>0</v>
      </c>
      <c r="BL385" s="18" t="s">
        <v>299</v>
      </c>
      <c r="BM385" s="200" t="s">
        <v>1916</v>
      </c>
    </row>
    <row r="386" spans="1:65" s="2" customFormat="1" ht="33" customHeight="1">
      <c r="A386" s="35"/>
      <c r="B386" s="36"/>
      <c r="C386" s="189" t="s">
        <v>1300</v>
      </c>
      <c r="D386" s="189" t="s">
        <v>294</v>
      </c>
      <c r="E386" s="190" t="s">
        <v>5511</v>
      </c>
      <c r="F386" s="191" t="s">
        <v>5372</v>
      </c>
      <c r="G386" s="192" t="s">
        <v>5364</v>
      </c>
      <c r="H386" s="193">
        <v>6</v>
      </c>
      <c r="I386" s="194"/>
      <c r="J386" s="195">
        <f t="shared" si="50"/>
        <v>0</v>
      </c>
      <c r="K386" s="191" t="s">
        <v>1</v>
      </c>
      <c r="L386" s="40"/>
      <c r="M386" s="196" t="s">
        <v>1</v>
      </c>
      <c r="N386" s="197" t="s">
        <v>43</v>
      </c>
      <c r="O386" s="72"/>
      <c r="P386" s="198">
        <f t="shared" si="51"/>
        <v>0</v>
      </c>
      <c r="Q386" s="198">
        <v>0</v>
      </c>
      <c r="R386" s="198">
        <f t="shared" si="52"/>
        <v>0</v>
      </c>
      <c r="S386" s="198">
        <v>0</v>
      </c>
      <c r="T386" s="199">
        <f t="shared" si="53"/>
        <v>0</v>
      </c>
      <c r="U386" s="35"/>
      <c r="V386" s="35"/>
      <c r="W386" s="35"/>
      <c r="X386" s="35"/>
      <c r="Y386" s="35"/>
      <c r="Z386" s="35"/>
      <c r="AA386" s="35"/>
      <c r="AB386" s="35"/>
      <c r="AC386" s="35"/>
      <c r="AD386" s="35"/>
      <c r="AE386" s="35"/>
      <c r="AR386" s="200" t="s">
        <v>299</v>
      </c>
      <c r="AT386" s="200" t="s">
        <v>294</v>
      </c>
      <c r="AU386" s="200" t="s">
        <v>85</v>
      </c>
      <c r="AY386" s="18" t="s">
        <v>292</v>
      </c>
      <c r="BE386" s="201">
        <f t="shared" si="54"/>
        <v>0</v>
      </c>
      <c r="BF386" s="201">
        <f t="shared" si="55"/>
        <v>0</v>
      </c>
      <c r="BG386" s="201">
        <f t="shared" si="56"/>
        <v>0</v>
      </c>
      <c r="BH386" s="201">
        <f t="shared" si="57"/>
        <v>0</v>
      </c>
      <c r="BI386" s="201">
        <f t="shared" si="58"/>
        <v>0</v>
      </c>
      <c r="BJ386" s="18" t="s">
        <v>120</v>
      </c>
      <c r="BK386" s="201">
        <f t="shared" si="59"/>
        <v>0</v>
      </c>
      <c r="BL386" s="18" t="s">
        <v>299</v>
      </c>
      <c r="BM386" s="200" t="s">
        <v>1926</v>
      </c>
    </row>
    <row r="387" spans="1:65" s="2" customFormat="1" ht="33" customHeight="1">
      <c r="A387" s="35"/>
      <c r="B387" s="36"/>
      <c r="C387" s="189" t="s">
        <v>1305</v>
      </c>
      <c r="D387" s="189" t="s">
        <v>294</v>
      </c>
      <c r="E387" s="190" t="s">
        <v>5512</v>
      </c>
      <c r="F387" s="191" t="s">
        <v>5411</v>
      </c>
      <c r="G387" s="192" t="s">
        <v>5364</v>
      </c>
      <c r="H387" s="193">
        <v>30</v>
      </c>
      <c r="I387" s="194"/>
      <c r="J387" s="195">
        <f t="shared" si="50"/>
        <v>0</v>
      </c>
      <c r="K387" s="191" t="s">
        <v>1</v>
      </c>
      <c r="L387" s="40"/>
      <c r="M387" s="196" t="s">
        <v>1</v>
      </c>
      <c r="N387" s="197" t="s">
        <v>43</v>
      </c>
      <c r="O387" s="72"/>
      <c r="P387" s="198">
        <f t="shared" si="51"/>
        <v>0</v>
      </c>
      <c r="Q387" s="198">
        <v>0</v>
      </c>
      <c r="R387" s="198">
        <f t="shared" si="52"/>
        <v>0</v>
      </c>
      <c r="S387" s="198">
        <v>0</v>
      </c>
      <c r="T387" s="199">
        <f t="shared" si="53"/>
        <v>0</v>
      </c>
      <c r="U387" s="35"/>
      <c r="V387" s="35"/>
      <c r="W387" s="35"/>
      <c r="X387" s="35"/>
      <c r="Y387" s="35"/>
      <c r="Z387" s="35"/>
      <c r="AA387" s="35"/>
      <c r="AB387" s="35"/>
      <c r="AC387" s="35"/>
      <c r="AD387" s="35"/>
      <c r="AE387" s="35"/>
      <c r="AR387" s="200" t="s">
        <v>299</v>
      </c>
      <c r="AT387" s="200" t="s">
        <v>294</v>
      </c>
      <c r="AU387" s="200" t="s">
        <v>85</v>
      </c>
      <c r="AY387" s="18" t="s">
        <v>292</v>
      </c>
      <c r="BE387" s="201">
        <f t="shared" si="54"/>
        <v>0</v>
      </c>
      <c r="BF387" s="201">
        <f t="shared" si="55"/>
        <v>0</v>
      </c>
      <c r="BG387" s="201">
        <f t="shared" si="56"/>
        <v>0</v>
      </c>
      <c r="BH387" s="201">
        <f t="shared" si="57"/>
        <v>0</v>
      </c>
      <c r="BI387" s="201">
        <f t="shared" si="58"/>
        <v>0</v>
      </c>
      <c r="BJ387" s="18" t="s">
        <v>120</v>
      </c>
      <c r="BK387" s="201">
        <f t="shared" si="59"/>
        <v>0</v>
      </c>
      <c r="BL387" s="18" t="s">
        <v>299</v>
      </c>
      <c r="BM387" s="200" t="s">
        <v>1944</v>
      </c>
    </row>
    <row r="388" spans="1:65" s="2" customFormat="1" ht="33" customHeight="1">
      <c r="A388" s="35"/>
      <c r="B388" s="36"/>
      <c r="C388" s="189" t="s">
        <v>1309</v>
      </c>
      <c r="D388" s="189" t="s">
        <v>294</v>
      </c>
      <c r="E388" s="190" t="s">
        <v>5513</v>
      </c>
      <c r="F388" s="191" t="s">
        <v>5413</v>
      </c>
      <c r="G388" s="192" t="s">
        <v>5364</v>
      </c>
      <c r="H388" s="193">
        <v>1</v>
      </c>
      <c r="I388" s="194"/>
      <c r="J388" s="195">
        <f t="shared" si="50"/>
        <v>0</v>
      </c>
      <c r="K388" s="191" t="s">
        <v>1</v>
      </c>
      <c r="L388" s="40"/>
      <c r="M388" s="196" t="s">
        <v>1</v>
      </c>
      <c r="N388" s="197" t="s">
        <v>43</v>
      </c>
      <c r="O388" s="72"/>
      <c r="P388" s="198">
        <f t="shared" si="51"/>
        <v>0</v>
      </c>
      <c r="Q388" s="198">
        <v>0</v>
      </c>
      <c r="R388" s="198">
        <f t="shared" si="52"/>
        <v>0</v>
      </c>
      <c r="S388" s="198">
        <v>0</v>
      </c>
      <c r="T388" s="199">
        <f t="shared" si="53"/>
        <v>0</v>
      </c>
      <c r="U388" s="35"/>
      <c r="V388" s="35"/>
      <c r="W388" s="35"/>
      <c r="X388" s="35"/>
      <c r="Y388" s="35"/>
      <c r="Z388" s="35"/>
      <c r="AA388" s="35"/>
      <c r="AB388" s="35"/>
      <c r="AC388" s="35"/>
      <c r="AD388" s="35"/>
      <c r="AE388" s="35"/>
      <c r="AR388" s="200" t="s">
        <v>299</v>
      </c>
      <c r="AT388" s="200" t="s">
        <v>294</v>
      </c>
      <c r="AU388" s="200" t="s">
        <v>85</v>
      </c>
      <c r="AY388" s="18" t="s">
        <v>292</v>
      </c>
      <c r="BE388" s="201">
        <f t="shared" si="54"/>
        <v>0</v>
      </c>
      <c r="BF388" s="201">
        <f t="shared" si="55"/>
        <v>0</v>
      </c>
      <c r="BG388" s="201">
        <f t="shared" si="56"/>
        <v>0</v>
      </c>
      <c r="BH388" s="201">
        <f t="shared" si="57"/>
        <v>0</v>
      </c>
      <c r="BI388" s="201">
        <f t="shared" si="58"/>
        <v>0</v>
      </c>
      <c r="BJ388" s="18" t="s">
        <v>120</v>
      </c>
      <c r="BK388" s="201">
        <f t="shared" si="59"/>
        <v>0</v>
      </c>
      <c r="BL388" s="18" t="s">
        <v>299</v>
      </c>
      <c r="BM388" s="200" t="s">
        <v>1956</v>
      </c>
    </row>
    <row r="389" spans="1:65" s="2" customFormat="1" ht="24.2" customHeight="1">
      <c r="A389" s="35"/>
      <c r="B389" s="36"/>
      <c r="C389" s="189" t="s">
        <v>1317</v>
      </c>
      <c r="D389" s="189" t="s">
        <v>294</v>
      </c>
      <c r="E389" s="190" t="s">
        <v>5514</v>
      </c>
      <c r="F389" s="191" t="s">
        <v>5376</v>
      </c>
      <c r="G389" s="192" t="s">
        <v>297</v>
      </c>
      <c r="H389" s="193">
        <v>2</v>
      </c>
      <c r="I389" s="194"/>
      <c r="J389" s="195">
        <f t="shared" si="50"/>
        <v>0</v>
      </c>
      <c r="K389" s="191" t="s">
        <v>1</v>
      </c>
      <c r="L389" s="40"/>
      <c r="M389" s="196" t="s">
        <v>1</v>
      </c>
      <c r="N389" s="197" t="s">
        <v>43</v>
      </c>
      <c r="O389" s="72"/>
      <c r="P389" s="198">
        <f t="shared" si="51"/>
        <v>0</v>
      </c>
      <c r="Q389" s="198">
        <v>0</v>
      </c>
      <c r="R389" s="198">
        <f t="shared" si="52"/>
        <v>0</v>
      </c>
      <c r="S389" s="198">
        <v>0</v>
      </c>
      <c r="T389" s="199">
        <f t="shared" si="53"/>
        <v>0</v>
      </c>
      <c r="U389" s="35"/>
      <c r="V389" s="35"/>
      <c r="W389" s="35"/>
      <c r="X389" s="35"/>
      <c r="Y389" s="35"/>
      <c r="Z389" s="35"/>
      <c r="AA389" s="35"/>
      <c r="AB389" s="35"/>
      <c r="AC389" s="35"/>
      <c r="AD389" s="35"/>
      <c r="AE389" s="35"/>
      <c r="AR389" s="200" t="s">
        <v>299</v>
      </c>
      <c r="AT389" s="200" t="s">
        <v>294</v>
      </c>
      <c r="AU389" s="200" t="s">
        <v>85</v>
      </c>
      <c r="AY389" s="18" t="s">
        <v>292</v>
      </c>
      <c r="BE389" s="201">
        <f t="shared" si="54"/>
        <v>0</v>
      </c>
      <c r="BF389" s="201">
        <f t="shared" si="55"/>
        <v>0</v>
      </c>
      <c r="BG389" s="201">
        <f t="shared" si="56"/>
        <v>0</v>
      </c>
      <c r="BH389" s="201">
        <f t="shared" si="57"/>
        <v>0</v>
      </c>
      <c r="BI389" s="201">
        <f t="shared" si="58"/>
        <v>0</v>
      </c>
      <c r="BJ389" s="18" t="s">
        <v>120</v>
      </c>
      <c r="BK389" s="201">
        <f t="shared" si="59"/>
        <v>0</v>
      </c>
      <c r="BL389" s="18" t="s">
        <v>299</v>
      </c>
      <c r="BM389" s="200" t="s">
        <v>1969</v>
      </c>
    </row>
    <row r="390" spans="1:65" s="2" customFormat="1" ht="21.75" customHeight="1">
      <c r="A390" s="35"/>
      <c r="B390" s="36"/>
      <c r="C390" s="189" t="s">
        <v>1322</v>
      </c>
      <c r="D390" s="189" t="s">
        <v>294</v>
      </c>
      <c r="E390" s="190" t="s">
        <v>5377</v>
      </c>
      <c r="F390" s="191" t="s">
        <v>5378</v>
      </c>
      <c r="G390" s="192" t="s">
        <v>1738</v>
      </c>
      <c r="H390" s="193">
        <v>50</v>
      </c>
      <c r="I390" s="194"/>
      <c r="J390" s="195">
        <f t="shared" si="50"/>
        <v>0</v>
      </c>
      <c r="K390" s="191" t="s">
        <v>1</v>
      </c>
      <c r="L390" s="40"/>
      <c r="M390" s="196" t="s">
        <v>1</v>
      </c>
      <c r="N390" s="197" t="s">
        <v>43</v>
      </c>
      <c r="O390" s="72"/>
      <c r="P390" s="198">
        <f t="shared" si="51"/>
        <v>0</v>
      </c>
      <c r="Q390" s="198">
        <v>0</v>
      </c>
      <c r="R390" s="198">
        <f t="shared" si="52"/>
        <v>0</v>
      </c>
      <c r="S390" s="198">
        <v>0</v>
      </c>
      <c r="T390" s="199">
        <f t="shared" si="53"/>
        <v>0</v>
      </c>
      <c r="U390" s="35"/>
      <c r="V390" s="35"/>
      <c r="W390" s="35"/>
      <c r="X390" s="35"/>
      <c r="Y390" s="35"/>
      <c r="Z390" s="35"/>
      <c r="AA390" s="35"/>
      <c r="AB390" s="35"/>
      <c r="AC390" s="35"/>
      <c r="AD390" s="35"/>
      <c r="AE390" s="35"/>
      <c r="AR390" s="200" t="s">
        <v>299</v>
      </c>
      <c r="AT390" s="200" t="s">
        <v>294</v>
      </c>
      <c r="AU390" s="200" t="s">
        <v>85</v>
      </c>
      <c r="AY390" s="18" t="s">
        <v>292</v>
      </c>
      <c r="BE390" s="201">
        <f t="shared" si="54"/>
        <v>0</v>
      </c>
      <c r="BF390" s="201">
        <f t="shared" si="55"/>
        <v>0</v>
      </c>
      <c r="BG390" s="201">
        <f t="shared" si="56"/>
        <v>0</v>
      </c>
      <c r="BH390" s="201">
        <f t="shared" si="57"/>
        <v>0</v>
      </c>
      <c r="BI390" s="201">
        <f t="shared" si="58"/>
        <v>0</v>
      </c>
      <c r="BJ390" s="18" t="s">
        <v>120</v>
      </c>
      <c r="BK390" s="201">
        <f t="shared" si="59"/>
        <v>0</v>
      </c>
      <c r="BL390" s="18" t="s">
        <v>299</v>
      </c>
      <c r="BM390" s="200" t="s">
        <v>2110</v>
      </c>
    </row>
    <row r="391" spans="1:65" s="13" customFormat="1" ht="33.75">
      <c r="B391" s="202"/>
      <c r="C391" s="203"/>
      <c r="D391" s="204" t="s">
        <v>301</v>
      </c>
      <c r="E391" s="205" t="s">
        <v>1</v>
      </c>
      <c r="F391" s="206" t="s">
        <v>5379</v>
      </c>
      <c r="G391" s="203"/>
      <c r="H391" s="205" t="s">
        <v>1</v>
      </c>
      <c r="I391" s="207"/>
      <c r="J391" s="203"/>
      <c r="K391" s="203"/>
      <c r="L391" s="208"/>
      <c r="M391" s="209"/>
      <c r="N391" s="210"/>
      <c r="O391" s="210"/>
      <c r="P391" s="210"/>
      <c r="Q391" s="210"/>
      <c r="R391" s="210"/>
      <c r="S391" s="210"/>
      <c r="T391" s="211"/>
      <c r="AT391" s="212" t="s">
        <v>301</v>
      </c>
      <c r="AU391" s="212" t="s">
        <v>85</v>
      </c>
      <c r="AV391" s="13" t="s">
        <v>85</v>
      </c>
      <c r="AW391" s="13" t="s">
        <v>32</v>
      </c>
      <c r="AX391" s="13" t="s">
        <v>77</v>
      </c>
      <c r="AY391" s="212" t="s">
        <v>292</v>
      </c>
    </row>
    <row r="392" spans="1:65" s="13" customFormat="1" ht="33.75">
      <c r="B392" s="202"/>
      <c r="C392" s="203"/>
      <c r="D392" s="204" t="s">
        <v>301</v>
      </c>
      <c r="E392" s="205" t="s">
        <v>1</v>
      </c>
      <c r="F392" s="206" t="s">
        <v>5380</v>
      </c>
      <c r="G392" s="203"/>
      <c r="H392" s="205" t="s">
        <v>1</v>
      </c>
      <c r="I392" s="207"/>
      <c r="J392" s="203"/>
      <c r="K392" s="203"/>
      <c r="L392" s="208"/>
      <c r="M392" s="209"/>
      <c r="N392" s="210"/>
      <c r="O392" s="210"/>
      <c r="P392" s="210"/>
      <c r="Q392" s="210"/>
      <c r="R392" s="210"/>
      <c r="S392" s="210"/>
      <c r="T392" s="211"/>
      <c r="AT392" s="212" t="s">
        <v>301</v>
      </c>
      <c r="AU392" s="212" t="s">
        <v>85</v>
      </c>
      <c r="AV392" s="13" t="s">
        <v>85</v>
      </c>
      <c r="AW392" s="13" t="s">
        <v>32</v>
      </c>
      <c r="AX392" s="13" t="s">
        <v>77</v>
      </c>
      <c r="AY392" s="212" t="s">
        <v>292</v>
      </c>
    </row>
    <row r="393" spans="1:65" s="13" customFormat="1" ht="11.25">
      <c r="B393" s="202"/>
      <c r="C393" s="203"/>
      <c r="D393" s="204" t="s">
        <v>301</v>
      </c>
      <c r="E393" s="205" t="s">
        <v>1</v>
      </c>
      <c r="F393" s="206" t="s">
        <v>5381</v>
      </c>
      <c r="G393" s="203"/>
      <c r="H393" s="205" t="s">
        <v>1</v>
      </c>
      <c r="I393" s="207"/>
      <c r="J393" s="203"/>
      <c r="K393" s="203"/>
      <c r="L393" s="208"/>
      <c r="M393" s="209"/>
      <c r="N393" s="210"/>
      <c r="O393" s="210"/>
      <c r="P393" s="210"/>
      <c r="Q393" s="210"/>
      <c r="R393" s="210"/>
      <c r="S393" s="210"/>
      <c r="T393" s="211"/>
      <c r="AT393" s="212" t="s">
        <v>301</v>
      </c>
      <c r="AU393" s="212" t="s">
        <v>85</v>
      </c>
      <c r="AV393" s="13" t="s">
        <v>85</v>
      </c>
      <c r="AW393" s="13" t="s">
        <v>32</v>
      </c>
      <c r="AX393" s="13" t="s">
        <v>77</v>
      </c>
      <c r="AY393" s="212" t="s">
        <v>292</v>
      </c>
    </row>
    <row r="394" spans="1:65" s="14" customFormat="1" ht="11.25">
      <c r="B394" s="213"/>
      <c r="C394" s="214"/>
      <c r="D394" s="204" t="s">
        <v>301</v>
      </c>
      <c r="E394" s="215" t="s">
        <v>1</v>
      </c>
      <c r="F394" s="216" t="s">
        <v>693</v>
      </c>
      <c r="G394" s="214"/>
      <c r="H394" s="217">
        <v>50</v>
      </c>
      <c r="I394" s="218"/>
      <c r="J394" s="214"/>
      <c r="K394" s="214"/>
      <c r="L394" s="219"/>
      <c r="M394" s="220"/>
      <c r="N394" s="221"/>
      <c r="O394" s="221"/>
      <c r="P394" s="221"/>
      <c r="Q394" s="221"/>
      <c r="R394" s="221"/>
      <c r="S394" s="221"/>
      <c r="T394" s="222"/>
      <c r="AT394" s="223" t="s">
        <v>301</v>
      </c>
      <c r="AU394" s="223" t="s">
        <v>85</v>
      </c>
      <c r="AV394" s="14" t="s">
        <v>120</v>
      </c>
      <c r="AW394" s="14" t="s">
        <v>32</v>
      </c>
      <c r="AX394" s="14" t="s">
        <v>85</v>
      </c>
      <c r="AY394" s="223" t="s">
        <v>292</v>
      </c>
    </row>
    <row r="395" spans="1:65" s="12" customFormat="1" ht="25.9" customHeight="1">
      <c r="B395" s="173"/>
      <c r="C395" s="174"/>
      <c r="D395" s="175" t="s">
        <v>76</v>
      </c>
      <c r="E395" s="176" t="s">
        <v>5515</v>
      </c>
      <c r="F395" s="176" t="s">
        <v>5516</v>
      </c>
      <c r="G395" s="174"/>
      <c r="H395" s="174"/>
      <c r="I395" s="177"/>
      <c r="J395" s="178">
        <f>BK395</f>
        <v>0</v>
      </c>
      <c r="K395" s="174"/>
      <c r="L395" s="179"/>
      <c r="M395" s="180"/>
      <c r="N395" s="181"/>
      <c r="O395" s="181"/>
      <c r="P395" s="182">
        <f>SUM(P396:P405)</f>
        <v>0</v>
      </c>
      <c r="Q395" s="181"/>
      <c r="R395" s="182">
        <f>SUM(R396:R405)</f>
        <v>0</v>
      </c>
      <c r="S395" s="181"/>
      <c r="T395" s="183">
        <f>SUM(T396:T405)</f>
        <v>0</v>
      </c>
      <c r="AR395" s="184" t="s">
        <v>85</v>
      </c>
      <c r="AT395" s="185" t="s">
        <v>76</v>
      </c>
      <c r="AU395" s="185" t="s">
        <v>77</v>
      </c>
      <c r="AY395" s="184" t="s">
        <v>292</v>
      </c>
      <c r="BK395" s="186">
        <f>SUM(BK396:BK405)</f>
        <v>0</v>
      </c>
    </row>
    <row r="396" spans="1:65" s="2" customFormat="1" ht="55.5" customHeight="1">
      <c r="A396" s="35"/>
      <c r="B396" s="36"/>
      <c r="C396" s="189" t="s">
        <v>1344</v>
      </c>
      <c r="D396" s="189" t="s">
        <v>294</v>
      </c>
      <c r="E396" s="190" t="s">
        <v>5517</v>
      </c>
      <c r="F396" s="191" t="s">
        <v>5518</v>
      </c>
      <c r="G396" s="192" t="s">
        <v>3216</v>
      </c>
      <c r="H396" s="193">
        <v>8</v>
      </c>
      <c r="I396" s="194"/>
      <c r="J396" s="195">
        <f t="shared" ref="J396:J401" si="60">ROUND(I396*H396,2)</f>
        <v>0</v>
      </c>
      <c r="K396" s="191" t="s">
        <v>1</v>
      </c>
      <c r="L396" s="40"/>
      <c r="M396" s="196" t="s">
        <v>1</v>
      </c>
      <c r="N396" s="197" t="s">
        <v>43</v>
      </c>
      <c r="O396" s="72"/>
      <c r="P396" s="198">
        <f t="shared" ref="P396:P401" si="61">O396*H396</f>
        <v>0</v>
      </c>
      <c r="Q396" s="198">
        <v>0</v>
      </c>
      <c r="R396" s="198">
        <f t="shared" ref="R396:R401" si="62">Q396*H396</f>
        <v>0</v>
      </c>
      <c r="S396" s="198">
        <v>0</v>
      </c>
      <c r="T396" s="199">
        <f t="shared" ref="T396:T401" si="63">S396*H396</f>
        <v>0</v>
      </c>
      <c r="U396" s="35"/>
      <c r="V396" s="35"/>
      <c r="W396" s="35"/>
      <c r="X396" s="35"/>
      <c r="Y396" s="35"/>
      <c r="Z396" s="35"/>
      <c r="AA396" s="35"/>
      <c r="AB396" s="35"/>
      <c r="AC396" s="35"/>
      <c r="AD396" s="35"/>
      <c r="AE396" s="35"/>
      <c r="AR396" s="200" t="s">
        <v>299</v>
      </c>
      <c r="AT396" s="200" t="s">
        <v>294</v>
      </c>
      <c r="AU396" s="200" t="s">
        <v>85</v>
      </c>
      <c r="AY396" s="18" t="s">
        <v>292</v>
      </c>
      <c r="BE396" s="201">
        <f t="shared" ref="BE396:BE401" si="64">IF(N396="základní",J396,0)</f>
        <v>0</v>
      </c>
      <c r="BF396" s="201">
        <f t="shared" ref="BF396:BF401" si="65">IF(N396="snížená",J396,0)</f>
        <v>0</v>
      </c>
      <c r="BG396" s="201">
        <f t="shared" ref="BG396:BG401" si="66">IF(N396="zákl. přenesená",J396,0)</f>
        <v>0</v>
      </c>
      <c r="BH396" s="201">
        <f t="shared" ref="BH396:BH401" si="67">IF(N396="sníž. přenesená",J396,0)</f>
        <v>0</v>
      </c>
      <c r="BI396" s="201">
        <f t="shared" ref="BI396:BI401" si="68">IF(N396="nulová",J396,0)</f>
        <v>0</v>
      </c>
      <c r="BJ396" s="18" t="s">
        <v>120</v>
      </c>
      <c r="BK396" s="201">
        <f t="shared" ref="BK396:BK401" si="69">ROUND(I396*H396,2)</f>
        <v>0</v>
      </c>
      <c r="BL396" s="18" t="s">
        <v>299</v>
      </c>
      <c r="BM396" s="200" t="s">
        <v>2121</v>
      </c>
    </row>
    <row r="397" spans="1:65" s="2" customFormat="1" ht="24.2" customHeight="1">
      <c r="A397" s="35"/>
      <c r="B397" s="36"/>
      <c r="C397" s="189" t="s">
        <v>1349</v>
      </c>
      <c r="D397" s="189" t="s">
        <v>294</v>
      </c>
      <c r="E397" s="190" t="s">
        <v>5519</v>
      </c>
      <c r="F397" s="191" t="s">
        <v>5520</v>
      </c>
      <c r="G397" s="192" t="s">
        <v>3216</v>
      </c>
      <c r="H397" s="193">
        <v>8</v>
      </c>
      <c r="I397" s="194"/>
      <c r="J397" s="195">
        <f t="shared" si="60"/>
        <v>0</v>
      </c>
      <c r="K397" s="191" t="s">
        <v>1</v>
      </c>
      <c r="L397" s="40"/>
      <c r="M397" s="196" t="s">
        <v>1</v>
      </c>
      <c r="N397" s="197" t="s">
        <v>43</v>
      </c>
      <c r="O397" s="72"/>
      <c r="P397" s="198">
        <f t="shared" si="61"/>
        <v>0</v>
      </c>
      <c r="Q397" s="198">
        <v>0</v>
      </c>
      <c r="R397" s="198">
        <f t="shared" si="62"/>
        <v>0</v>
      </c>
      <c r="S397" s="198">
        <v>0</v>
      </c>
      <c r="T397" s="199">
        <f t="shared" si="63"/>
        <v>0</v>
      </c>
      <c r="U397" s="35"/>
      <c r="V397" s="35"/>
      <c r="W397" s="35"/>
      <c r="X397" s="35"/>
      <c r="Y397" s="35"/>
      <c r="Z397" s="35"/>
      <c r="AA397" s="35"/>
      <c r="AB397" s="35"/>
      <c r="AC397" s="35"/>
      <c r="AD397" s="35"/>
      <c r="AE397" s="35"/>
      <c r="AR397" s="200" t="s">
        <v>299</v>
      </c>
      <c r="AT397" s="200" t="s">
        <v>294</v>
      </c>
      <c r="AU397" s="200" t="s">
        <v>85</v>
      </c>
      <c r="AY397" s="18" t="s">
        <v>292</v>
      </c>
      <c r="BE397" s="201">
        <f t="shared" si="64"/>
        <v>0</v>
      </c>
      <c r="BF397" s="201">
        <f t="shared" si="65"/>
        <v>0</v>
      </c>
      <c r="BG397" s="201">
        <f t="shared" si="66"/>
        <v>0</v>
      </c>
      <c r="BH397" s="201">
        <f t="shared" si="67"/>
        <v>0</v>
      </c>
      <c r="BI397" s="201">
        <f t="shared" si="68"/>
        <v>0</v>
      </c>
      <c r="BJ397" s="18" t="s">
        <v>120</v>
      </c>
      <c r="BK397" s="201">
        <f t="shared" si="69"/>
        <v>0</v>
      </c>
      <c r="BL397" s="18" t="s">
        <v>299</v>
      </c>
      <c r="BM397" s="200" t="s">
        <v>2131</v>
      </c>
    </row>
    <row r="398" spans="1:65" s="2" customFormat="1" ht="55.5" customHeight="1">
      <c r="A398" s="35"/>
      <c r="B398" s="36"/>
      <c r="C398" s="189" t="s">
        <v>1354</v>
      </c>
      <c r="D398" s="189" t="s">
        <v>294</v>
      </c>
      <c r="E398" s="190" t="s">
        <v>5521</v>
      </c>
      <c r="F398" s="191" t="s">
        <v>5522</v>
      </c>
      <c r="G398" s="192" t="s">
        <v>3216</v>
      </c>
      <c r="H398" s="193">
        <v>8</v>
      </c>
      <c r="I398" s="194"/>
      <c r="J398" s="195">
        <f t="shared" si="60"/>
        <v>0</v>
      </c>
      <c r="K398" s="191" t="s">
        <v>1</v>
      </c>
      <c r="L398" s="40"/>
      <c r="M398" s="196" t="s">
        <v>1</v>
      </c>
      <c r="N398" s="197" t="s">
        <v>43</v>
      </c>
      <c r="O398" s="72"/>
      <c r="P398" s="198">
        <f t="shared" si="61"/>
        <v>0</v>
      </c>
      <c r="Q398" s="198">
        <v>0</v>
      </c>
      <c r="R398" s="198">
        <f t="shared" si="62"/>
        <v>0</v>
      </c>
      <c r="S398" s="198">
        <v>0</v>
      </c>
      <c r="T398" s="199">
        <f t="shared" si="63"/>
        <v>0</v>
      </c>
      <c r="U398" s="35"/>
      <c r="V398" s="35"/>
      <c r="W398" s="35"/>
      <c r="X398" s="35"/>
      <c r="Y398" s="35"/>
      <c r="Z398" s="35"/>
      <c r="AA398" s="35"/>
      <c r="AB398" s="35"/>
      <c r="AC398" s="35"/>
      <c r="AD398" s="35"/>
      <c r="AE398" s="35"/>
      <c r="AR398" s="200" t="s">
        <v>299</v>
      </c>
      <c r="AT398" s="200" t="s">
        <v>294</v>
      </c>
      <c r="AU398" s="200" t="s">
        <v>85</v>
      </c>
      <c r="AY398" s="18" t="s">
        <v>292</v>
      </c>
      <c r="BE398" s="201">
        <f t="shared" si="64"/>
        <v>0</v>
      </c>
      <c r="BF398" s="201">
        <f t="shared" si="65"/>
        <v>0</v>
      </c>
      <c r="BG398" s="201">
        <f t="shared" si="66"/>
        <v>0</v>
      </c>
      <c r="BH398" s="201">
        <f t="shared" si="67"/>
        <v>0</v>
      </c>
      <c r="BI398" s="201">
        <f t="shared" si="68"/>
        <v>0</v>
      </c>
      <c r="BJ398" s="18" t="s">
        <v>120</v>
      </c>
      <c r="BK398" s="201">
        <f t="shared" si="69"/>
        <v>0</v>
      </c>
      <c r="BL398" s="18" t="s">
        <v>299</v>
      </c>
      <c r="BM398" s="200" t="s">
        <v>2139</v>
      </c>
    </row>
    <row r="399" spans="1:65" s="2" customFormat="1" ht="24.2" customHeight="1">
      <c r="A399" s="35"/>
      <c r="B399" s="36"/>
      <c r="C399" s="189" t="s">
        <v>1359</v>
      </c>
      <c r="D399" s="189" t="s">
        <v>294</v>
      </c>
      <c r="E399" s="190" t="s">
        <v>5523</v>
      </c>
      <c r="F399" s="191" t="s">
        <v>5401</v>
      </c>
      <c r="G399" s="192" t="s">
        <v>3216</v>
      </c>
      <c r="H399" s="193">
        <v>8</v>
      </c>
      <c r="I399" s="194"/>
      <c r="J399" s="195">
        <f t="shared" si="60"/>
        <v>0</v>
      </c>
      <c r="K399" s="191" t="s">
        <v>1</v>
      </c>
      <c r="L399" s="40"/>
      <c r="M399" s="196" t="s">
        <v>1</v>
      </c>
      <c r="N399" s="197" t="s">
        <v>43</v>
      </c>
      <c r="O399" s="72"/>
      <c r="P399" s="198">
        <f t="shared" si="61"/>
        <v>0</v>
      </c>
      <c r="Q399" s="198">
        <v>0</v>
      </c>
      <c r="R399" s="198">
        <f t="shared" si="62"/>
        <v>0</v>
      </c>
      <c r="S399" s="198">
        <v>0</v>
      </c>
      <c r="T399" s="199">
        <f t="shared" si="63"/>
        <v>0</v>
      </c>
      <c r="U399" s="35"/>
      <c r="V399" s="35"/>
      <c r="W399" s="35"/>
      <c r="X399" s="35"/>
      <c r="Y399" s="35"/>
      <c r="Z399" s="35"/>
      <c r="AA399" s="35"/>
      <c r="AB399" s="35"/>
      <c r="AC399" s="35"/>
      <c r="AD399" s="35"/>
      <c r="AE399" s="35"/>
      <c r="AR399" s="200" t="s">
        <v>299</v>
      </c>
      <c r="AT399" s="200" t="s">
        <v>294</v>
      </c>
      <c r="AU399" s="200" t="s">
        <v>85</v>
      </c>
      <c r="AY399" s="18" t="s">
        <v>292</v>
      </c>
      <c r="BE399" s="201">
        <f t="shared" si="64"/>
        <v>0</v>
      </c>
      <c r="BF399" s="201">
        <f t="shared" si="65"/>
        <v>0</v>
      </c>
      <c r="BG399" s="201">
        <f t="shared" si="66"/>
        <v>0</v>
      </c>
      <c r="BH399" s="201">
        <f t="shared" si="67"/>
        <v>0</v>
      </c>
      <c r="BI399" s="201">
        <f t="shared" si="68"/>
        <v>0</v>
      </c>
      <c r="BJ399" s="18" t="s">
        <v>120</v>
      </c>
      <c r="BK399" s="201">
        <f t="shared" si="69"/>
        <v>0</v>
      </c>
      <c r="BL399" s="18" t="s">
        <v>299</v>
      </c>
      <c r="BM399" s="200" t="s">
        <v>2152</v>
      </c>
    </row>
    <row r="400" spans="1:65" s="2" customFormat="1" ht="33" customHeight="1">
      <c r="A400" s="35"/>
      <c r="B400" s="36"/>
      <c r="C400" s="189" t="s">
        <v>1363</v>
      </c>
      <c r="D400" s="189" t="s">
        <v>294</v>
      </c>
      <c r="E400" s="190" t="s">
        <v>5524</v>
      </c>
      <c r="F400" s="191" t="s">
        <v>5372</v>
      </c>
      <c r="G400" s="192" t="s">
        <v>5364</v>
      </c>
      <c r="H400" s="193">
        <v>12</v>
      </c>
      <c r="I400" s="194"/>
      <c r="J400" s="195">
        <f t="shared" si="60"/>
        <v>0</v>
      </c>
      <c r="K400" s="191" t="s">
        <v>1</v>
      </c>
      <c r="L400" s="40"/>
      <c r="M400" s="196" t="s">
        <v>1</v>
      </c>
      <c r="N400" s="197" t="s">
        <v>43</v>
      </c>
      <c r="O400" s="72"/>
      <c r="P400" s="198">
        <f t="shared" si="61"/>
        <v>0</v>
      </c>
      <c r="Q400" s="198">
        <v>0</v>
      </c>
      <c r="R400" s="198">
        <f t="shared" si="62"/>
        <v>0</v>
      </c>
      <c r="S400" s="198">
        <v>0</v>
      </c>
      <c r="T400" s="199">
        <f t="shared" si="63"/>
        <v>0</v>
      </c>
      <c r="U400" s="35"/>
      <c r="V400" s="35"/>
      <c r="W400" s="35"/>
      <c r="X400" s="35"/>
      <c r="Y400" s="35"/>
      <c r="Z400" s="35"/>
      <c r="AA400" s="35"/>
      <c r="AB400" s="35"/>
      <c r="AC400" s="35"/>
      <c r="AD400" s="35"/>
      <c r="AE400" s="35"/>
      <c r="AR400" s="200" t="s">
        <v>299</v>
      </c>
      <c r="AT400" s="200" t="s">
        <v>294</v>
      </c>
      <c r="AU400" s="200" t="s">
        <v>85</v>
      </c>
      <c r="AY400" s="18" t="s">
        <v>292</v>
      </c>
      <c r="BE400" s="201">
        <f t="shared" si="64"/>
        <v>0</v>
      </c>
      <c r="BF400" s="201">
        <f t="shared" si="65"/>
        <v>0</v>
      </c>
      <c r="BG400" s="201">
        <f t="shared" si="66"/>
        <v>0</v>
      </c>
      <c r="BH400" s="201">
        <f t="shared" si="67"/>
        <v>0</v>
      </c>
      <c r="BI400" s="201">
        <f t="shared" si="68"/>
        <v>0</v>
      </c>
      <c r="BJ400" s="18" t="s">
        <v>120</v>
      </c>
      <c r="BK400" s="201">
        <f t="shared" si="69"/>
        <v>0</v>
      </c>
      <c r="BL400" s="18" t="s">
        <v>299</v>
      </c>
      <c r="BM400" s="200" t="s">
        <v>2164</v>
      </c>
    </row>
    <row r="401" spans="1:65" s="2" customFormat="1" ht="21.75" customHeight="1">
      <c r="A401" s="35"/>
      <c r="B401" s="36"/>
      <c r="C401" s="189" t="s">
        <v>1369</v>
      </c>
      <c r="D401" s="189" t="s">
        <v>294</v>
      </c>
      <c r="E401" s="190" t="s">
        <v>5525</v>
      </c>
      <c r="F401" s="191" t="s">
        <v>5378</v>
      </c>
      <c r="G401" s="192" t="s">
        <v>1738</v>
      </c>
      <c r="H401" s="193">
        <v>30</v>
      </c>
      <c r="I401" s="194"/>
      <c r="J401" s="195">
        <f t="shared" si="60"/>
        <v>0</v>
      </c>
      <c r="K401" s="191" t="s">
        <v>1</v>
      </c>
      <c r="L401" s="40"/>
      <c r="M401" s="196" t="s">
        <v>1</v>
      </c>
      <c r="N401" s="197" t="s">
        <v>43</v>
      </c>
      <c r="O401" s="72"/>
      <c r="P401" s="198">
        <f t="shared" si="61"/>
        <v>0</v>
      </c>
      <c r="Q401" s="198">
        <v>0</v>
      </c>
      <c r="R401" s="198">
        <f t="shared" si="62"/>
        <v>0</v>
      </c>
      <c r="S401" s="198">
        <v>0</v>
      </c>
      <c r="T401" s="199">
        <f t="shared" si="63"/>
        <v>0</v>
      </c>
      <c r="U401" s="35"/>
      <c r="V401" s="35"/>
      <c r="W401" s="35"/>
      <c r="X401" s="35"/>
      <c r="Y401" s="35"/>
      <c r="Z401" s="35"/>
      <c r="AA401" s="35"/>
      <c r="AB401" s="35"/>
      <c r="AC401" s="35"/>
      <c r="AD401" s="35"/>
      <c r="AE401" s="35"/>
      <c r="AR401" s="200" t="s">
        <v>299</v>
      </c>
      <c r="AT401" s="200" t="s">
        <v>294</v>
      </c>
      <c r="AU401" s="200" t="s">
        <v>85</v>
      </c>
      <c r="AY401" s="18" t="s">
        <v>292</v>
      </c>
      <c r="BE401" s="201">
        <f t="shared" si="64"/>
        <v>0</v>
      </c>
      <c r="BF401" s="201">
        <f t="shared" si="65"/>
        <v>0</v>
      </c>
      <c r="BG401" s="201">
        <f t="shared" si="66"/>
        <v>0</v>
      </c>
      <c r="BH401" s="201">
        <f t="shared" si="67"/>
        <v>0</v>
      </c>
      <c r="BI401" s="201">
        <f t="shared" si="68"/>
        <v>0</v>
      </c>
      <c r="BJ401" s="18" t="s">
        <v>120</v>
      </c>
      <c r="BK401" s="201">
        <f t="shared" si="69"/>
        <v>0</v>
      </c>
      <c r="BL401" s="18" t="s">
        <v>299</v>
      </c>
      <c r="BM401" s="200" t="s">
        <v>2174</v>
      </c>
    </row>
    <row r="402" spans="1:65" s="13" customFormat="1" ht="33.75">
      <c r="B402" s="202"/>
      <c r="C402" s="203"/>
      <c r="D402" s="204" t="s">
        <v>301</v>
      </c>
      <c r="E402" s="205" t="s">
        <v>1</v>
      </c>
      <c r="F402" s="206" t="s">
        <v>5379</v>
      </c>
      <c r="G402" s="203"/>
      <c r="H402" s="205" t="s">
        <v>1</v>
      </c>
      <c r="I402" s="207"/>
      <c r="J402" s="203"/>
      <c r="K402" s="203"/>
      <c r="L402" s="208"/>
      <c r="M402" s="209"/>
      <c r="N402" s="210"/>
      <c r="O402" s="210"/>
      <c r="P402" s="210"/>
      <c r="Q402" s="210"/>
      <c r="R402" s="210"/>
      <c r="S402" s="210"/>
      <c r="T402" s="211"/>
      <c r="AT402" s="212" t="s">
        <v>301</v>
      </c>
      <c r="AU402" s="212" t="s">
        <v>85</v>
      </c>
      <c r="AV402" s="13" t="s">
        <v>85</v>
      </c>
      <c r="AW402" s="13" t="s">
        <v>32</v>
      </c>
      <c r="AX402" s="13" t="s">
        <v>77</v>
      </c>
      <c r="AY402" s="212" t="s">
        <v>292</v>
      </c>
    </row>
    <row r="403" spans="1:65" s="13" customFormat="1" ht="33.75">
      <c r="B403" s="202"/>
      <c r="C403" s="203"/>
      <c r="D403" s="204" t="s">
        <v>301</v>
      </c>
      <c r="E403" s="205" t="s">
        <v>1</v>
      </c>
      <c r="F403" s="206" t="s">
        <v>5380</v>
      </c>
      <c r="G403" s="203"/>
      <c r="H403" s="205" t="s">
        <v>1</v>
      </c>
      <c r="I403" s="207"/>
      <c r="J403" s="203"/>
      <c r="K403" s="203"/>
      <c r="L403" s="208"/>
      <c r="M403" s="209"/>
      <c r="N403" s="210"/>
      <c r="O403" s="210"/>
      <c r="P403" s="210"/>
      <c r="Q403" s="210"/>
      <c r="R403" s="210"/>
      <c r="S403" s="210"/>
      <c r="T403" s="211"/>
      <c r="AT403" s="212" t="s">
        <v>301</v>
      </c>
      <c r="AU403" s="212" t="s">
        <v>85</v>
      </c>
      <c r="AV403" s="13" t="s">
        <v>85</v>
      </c>
      <c r="AW403" s="13" t="s">
        <v>32</v>
      </c>
      <c r="AX403" s="13" t="s">
        <v>77</v>
      </c>
      <c r="AY403" s="212" t="s">
        <v>292</v>
      </c>
    </row>
    <row r="404" spans="1:65" s="13" customFormat="1" ht="11.25">
      <c r="B404" s="202"/>
      <c r="C404" s="203"/>
      <c r="D404" s="204" t="s">
        <v>301</v>
      </c>
      <c r="E404" s="205" t="s">
        <v>1</v>
      </c>
      <c r="F404" s="206" t="s">
        <v>5381</v>
      </c>
      <c r="G404" s="203"/>
      <c r="H404" s="205" t="s">
        <v>1</v>
      </c>
      <c r="I404" s="207"/>
      <c r="J404" s="203"/>
      <c r="K404" s="203"/>
      <c r="L404" s="208"/>
      <c r="M404" s="209"/>
      <c r="N404" s="210"/>
      <c r="O404" s="210"/>
      <c r="P404" s="210"/>
      <c r="Q404" s="210"/>
      <c r="R404" s="210"/>
      <c r="S404" s="210"/>
      <c r="T404" s="211"/>
      <c r="AT404" s="212" t="s">
        <v>301</v>
      </c>
      <c r="AU404" s="212" t="s">
        <v>85</v>
      </c>
      <c r="AV404" s="13" t="s">
        <v>85</v>
      </c>
      <c r="AW404" s="13" t="s">
        <v>32</v>
      </c>
      <c r="AX404" s="13" t="s">
        <v>77</v>
      </c>
      <c r="AY404" s="212" t="s">
        <v>292</v>
      </c>
    </row>
    <row r="405" spans="1:65" s="14" customFormat="1" ht="11.25">
      <c r="B405" s="213"/>
      <c r="C405" s="214"/>
      <c r="D405" s="204" t="s">
        <v>301</v>
      </c>
      <c r="E405" s="215" t="s">
        <v>1</v>
      </c>
      <c r="F405" s="216" t="s">
        <v>554</v>
      </c>
      <c r="G405" s="214"/>
      <c r="H405" s="217">
        <v>30</v>
      </c>
      <c r="I405" s="218"/>
      <c r="J405" s="214"/>
      <c r="K405" s="214"/>
      <c r="L405" s="219"/>
      <c r="M405" s="220"/>
      <c r="N405" s="221"/>
      <c r="O405" s="221"/>
      <c r="P405" s="221"/>
      <c r="Q405" s="221"/>
      <c r="R405" s="221"/>
      <c r="S405" s="221"/>
      <c r="T405" s="222"/>
      <c r="AT405" s="223" t="s">
        <v>301</v>
      </c>
      <c r="AU405" s="223" t="s">
        <v>85</v>
      </c>
      <c r="AV405" s="14" t="s">
        <v>120</v>
      </c>
      <c r="AW405" s="14" t="s">
        <v>32</v>
      </c>
      <c r="AX405" s="14" t="s">
        <v>85</v>
      </c>
      <c r="AY405" s="223" t="s">
        <v>292</v>
      </c>
    </row>
    <row r="406" spans="1:65" s="12" customFormat="1" ht="25.9" customHeight="1">
      <c r="B406" s="173"/>
      <c r="C406" s="174"/>
      <c r="D406" s="175" t="s">
        <v>76</v>
      </c>
      <c r="E406" s="176" t="s">
        <v>5526</v>
      </c>
      <c r="F406" s="176" t="s">
        <v>5527</v>
      </c>
      <c r="G406" s="174"/>
      <c r="H406" s="174"/>
      <c r="I406" s="177"/>
      <c r="J406" s="178">
        <f>BK406</f>
        <v>0</v>
      </c>
      <c r="K406" s="174"/>
      <c r="L406" s="179"/>
      <c r="M406" s="180"/>
      <c r="N406" s="181"/>
      <c r="O406" s="181"/>
      <c r="P406" s="182">
        <f>SUM(P407:P430)</f>
        <v>0</v>
      </c>
      <c r="Q406" s="181"/>
      <c r="R406" s="182">
        <f>SUM(R407:R430)</f>
        <v>0</v>
      </c>
      <c r="S406" s="181"/>
      <c r="T406" s="183">
        <f>SUM(T407:T430)</f>
        <v>0</v>
      </c>
      <c r="AR406" s="184" t="s">
        <v>85</v>
      </c>
      <c r="AT406" s="185" t="s">
        <v>76</v>
      </c>
      <c r="AU406" s="185" t="s">
        <v>77</v>
      </c>
      <c r="AY406" s="184" t="s">
        <v>292</v>
      </c>
      <c r="BK406" s="186">
        <f>SUM(BK407:BK430)</f>
        <v>0</v>
      </c>
    </row>
    <row r="407" spans="1:65" s="2" customFormat="1" ht="66.75" customHeight="1">
      <c r="A407" s="35"/>
      <c r="B407" s="36"/>
      <c r="C407" s="189" t="s">
        <v>1373</v>
      </c>
      <c r="D407" s="189" t="s">
        <v>294</v>
      </c>
      <c r="E407" s="190" t="s">
        <v>5528</v>
      </c>
      <c r="F407" s="191" t="s">
        <v>5529</v>
      </c>
      <c r="G407" s="192" t="s">
        <v>3216</v>
      </c>
      <c r="H407" s="193">
        <v>13</v>
      </c>
      <c r="I407" s="194"/>
      <c r="J407" s="195">
        <f t="shared" ref="J407:J426" si="70">ROUND(I407*H407,2)</f>
        <v>0</v>
      </c>
      <c r="K407" s="191" t="s">
        <v>1</v>
      </c>
      <c r="L407" s="40"/>
      <c r="M407" s="196" t="s">
        <v>1</v>
      </c>
      <c r="N407" s="197" t="s">
        <v>43</v>
      </c>
      <c r="O407" s="72"/>
      <c r="P407" s="198">
        <f t="shared" ref="P407:P426" si="71">O407*H407</f>
        <v>0</v>
      </c>
      <c r="Q407" s="198">
        <v>0</v>
      </c>
      <c r="R407" s="198">
        <f t="shared" ref="R407:R426" si="72">Q407*H407</f>
        <v>0</v>
      </c>
      <c r="S407" s="198">
        <v>0</v>
      </c>
      <c r="T407" s="199">
        <f t="shared" ref="T407:T426" si="73">S407*H407</f>
        <v>0</v>
      </c>
      <c r="U407" s="35"/>
      <c r="V407" s="35"/>
      <c r="W407" s="35"/>
      <c r="X407" s="35"/>
      <c r="Y407" s="35"/>
      <c r="Z407" s="35"/>
      <c r="AA407" s="35"/>
      <c r="AB407" s="35"/>
      <c r="AC407" s="35"/>
      <c r="AD407" s="35"/>
      <c r="AE407" s="35"/>
      <c r="AR407" s="200" t="s">
        <v>299</v>
      </c>
      <c r="AT407" s="200" t="s">
        <v>294</v>
      </c>
      <c r="AU407" s="200" t="s">
        <v>85</v>
      </c>
      <c r="AY407" s="18" t="s">
        <v>292</v>
      </c>
      <c r="BE407" s="201">
        <f t="shared" ref="BE407:BE426" si="74">IF(N407="základní",J407,0)</f>
        <v>0</v>
      </c>
      <c r="BF407" s="201">
        <f t="shared" ref="BF407:BF426" si="75">IF(N407="snížená",J407,0)</f>
        <v>0</v>
      </c>
      <c r="BG407" s="201">
        <f t="shared" ref="BG407:BG426" si="76">IF(N407="zákl. přenesená",J407,0)</f>
        <v>0</v>
      </c>
      <c r="BH407" s="201">
        <f t="shared" ref="BH407:BH426" si="77">IF(N407="sníž. přenesená",J407,0)</f>
        <v>0</v>
      </c>
      <c r="BI407" s="201">
        <f t="shared" ref="BI407:BI426" si="78">IF(N407="nulová",J407,0)</f>
        <v>0</v>
      </c>
      <c r="BJ407" s="18" t="s">
        <v>120</v>
      </c>
      <c r="BK407" s="201">
        <f t="shared" ref="BK407:BK426" si="79">ROUND(I407*H407,2)</f>
        <v>0</v>
      </c>
      <c r="BL407" s="18" t="s">
        <v>299</v>
      </c>
      <c r="BM407" s="200" t="s">
        <v>2184</v>
      </c>
    </row>
    <row r="408" spans="1:65" s="2" customFormat="1" ht="66.75" customHeight="1">
      <c r="A408" s="35"/>
      <c r="B408" s="36"/>
      <c r="C408" s="189" t="s">
        <v>1378</v>
      </c>
      <c r="D408" s="189" t="s">
        <v>294</v>
      </c>
      <c r="E408" s="190" t="s">
        <v>5530</v>
      </c>
      <c r="F408" s="191" t="s">
        <v>5531</v>
      </c>
      <c r="G408" s="192" t="s">
        <v>3216</v>
      </c>
      <c r="H408" s="193">
        <v>1</v>
      </c>
      <c r="I408" s="194"/>
      <c r="J408" s="195">
        <f t="shared" si="70"/>
        <v>0</v>
      </c>
      <c r="K408" s="191" t="s">
        <v>1</v>
      </c>
      <c r="L408" s="40"/>
      <c r="M408" s="196" t="s">
        <v>1</v>
      </c>
      <c r="N408" s="197" t="s">
        <v>43</v>
      </c>
      <c r="O408" s="72"/>
      <c r="P408" s="198">
        <f t="shared" si="71"/>
        <v>0</v>
      </c>
      <c r="Q408" s="198">
        <v>0</v>
      </c>
      <c r="R408" s="198">
        <f t="shared" si="72"/>
        <v>0</v>
      </c>
      <c r="S408" s="198">
        <v>0</v>
      </c>
      <c r="T408" s="199">
        <f t="shared" si="73"/>
        <v>0</v>
      </c>
      <c r="U408" s="35"/>
      <c r="V408" s="35"/>
      <c r="W408" s="35"/>
      <c r="X408" s="35"/>
      <c r="Y408" s="35"/>
      <c r="Z408" s="35"/>
      <c r="AA408" s="35"/>
      <c r="AB408" s="35"/>
      <c r="AC408" s="35"/>
      <c r="AD408" s="35"/>
      <c r="AE408" s="35"/>
      <c r="AR408" s="200" t="s">
        <v>299</v>
      </c>
      <c r="AT408" s="200" t="s">
        <v>294</v>
      </c>
      <c r="AU408" s="200" t="s">
        <v>85</v>
      </c>
      <c r="AY408" s="18" t="s">
        <v>292</v>
      </c>
      <c r="BE408" s="201">
        <f t="shared" si="74"/>
        <v>0</v>
      </c>
      <c r="BF408" s="201">
        <f t="shared" si="75"/>
        <v>0</v>
      </c>
      <c r="BG408" s="201">
        <f t="shared" si="76"/>
        <v>0</v>
      </c>
      <c r="BH408" s="201">
        <f t="shared" si="77"/>
        <v>0</v>
      </c>
      <c r="BI408" s="201">
        <f t="shared" si="78"/>
        <v>0</v>
      </c>
      <c r="BJ408" s="18" t="s">
        <v>120</v>
      </c>
      <c r="BK408" s="201">
        <f t="shared" si="79"/>
        <v>0</v>
      </c>
      <c r="BL408" s="18" t="s">
        <v>299</v>
      </c>
      <c r="BM408" s="200" t="s">
        <v>2196</v>
      </c>
    </row>
    <row r="409" spans="1:65" s="2" customFormat="1" ht="37.9" customHeight="1">
      <c r="A409" s="35"/>
      <c r="B409" s="36"/>
      <c r="C409" s="189" t="s">
        <v>1383</v>
      </c>
      <c r="D409" s="189" t="s">
        <v>294</v>
      </c>
      <c r="E409" s="190" t="s">
        <v>5532</v>
      </c>
      <c r="F409" s="191" t="s">
        <v>5533</v>
      </c>
      <c r="G409" s="192" t="s">
        <v>3216</v>
      </c>
      <c r="H409" s="193">
        <v>1</v>
      </c>
      <c r="I409" s="194"/>
      <c r="J409" s="195">
        <f t="shared" si="70"/>
        <v>0</v>
      </c>
      <c r="K409" s="191" t="s">
        <v>1</v>
      </c>
      <c r="L409" s="40"/>
      <c r="M409" s="196" t="s">
        <v>1</v>
      </c>
      <c r="N409" s="197" t="s">
        <v>43</v>
      </c>
      <c r="O409" s="72"/>
      <c r="P409" s="198">
        <f t="shared" si="71"/>
        <v>0</v>
      </c>
      <c r="Q409" s="198">
        <v>0</v>
      </c>
      <c r="R409" s="198">
        <f t="shared" si="72"/>
        <v>0</v>
      </c>
      <c r="S409" s="198">
        <v>0</v>
      </c>
      <c r="T409" s="199">
        <f t="shared" si="73"/>
        <v>0</v>
      </c>
      <c r="U409" s="35"/>
      <c r="V409" s="35"/>
      <c r="W409" s="35"/>
      <c r="X409" s="35"/>
      <c r="Y409" s="35"/>
      <c r="Z409" s="35"/>
      <c r="AA409" s="35"/>
      <c r="AB409" s="35"/>
      <c r="AC409" s="35"/>
      <c r="AD409" s="35"/>
      <c r="AE409" s="35"/>
      <c r="AR409" s="200" t="s">
        <v>299</v>
      </c>
      <c r="AT409" s="200" t="s">
        <v>294</v>
      </c>
      <c r="AU409" s="200" t="s">
        <v>85</v>
      </c>
      <c r="AY409" s="18" t="s">
        <v>292</v>
      </c>
      <c r="BE409" s="201">
        <f t="shared" si="74"/>
        <v>0</v>
      </c>
      <c r="BF409" s="201">
        <f t="shared" si="75"/>
        <v>0</v>
      </c>
      <c r="BG409" s="201">
        <f t="shared" si="76"/>
        <v>0</v>
      </c>
      <c r="BH409" s="201">
        <f t="shared" si="77"/>
        <v>0</v>
      </c>
      <c r="BI409" s="201">
        <f t="shared" si="78"/>
        <v>0</v>
      </c>
      <c r="BJ409" s="18" t="s">
        <v>120</v>
      </c>
      <c r="BK409" s="201">
        <f t="shared" si="79"/>
        <v>0</v>
      </c>
      <c r="BL409" s="18" t="s">
        <v>299</v>
      </c>
      <c r="BM409" s="200" t="s">
        <v>2226</v>
      </c>
    </row>
    <row r="410" spans="1:65" s="2" customFormat="1" ht="66.75" customHeight="1">
      <c r="A410" s="35"/>
      <c r="B410" s="36"/>
      <c r="C410" s="189" t="s">
        <v>1388</v>
      </c>
      <c r="D410" s="189" t="s">
        <v>294</v>
      </c>
      <c r="E410" s="190" t="s">
        <v>5534</v>
      </c>
      <c r="F410" s="191" t="s">
        <v>5535</v>
      </c>
      <c r="G410" s="192" t="s">
        <v>3216</v>
      </c>
      <c r="H410" s="193">
        <v>5</v>
      </c>
      <c r="I410" s="194"/>
      <c r="J410" s="195">
        <f t="shared" si="70"/>
        <v>0</v>
      </c>
      <c r="K410" s="191" t="s">
        <v>1</v>
      </c>
      <c r="L410" s="40"/>
      <c r="M410" s="196" t="s">
        <v>1</v>
      </c>
      <c r="N410" s="197" t="s">
        <v>43</v>
      </c>
      <c r="O410" s="72"/>
      <c r="P410" s="198">
        <f t="shared" si="71"/>
        <v>0</v>
      </c>
      <c r="Q410" s="198">
        <v>0</v>
      </c>
      <c r="R410" s="198">
        <f t="shared" si="72"/>
        <v>0</v>
      </c>
      <c r="S410" s="198">
        <v>0</v>
      </c>
      <c r="T410" s="199">
        <f t="shared" si="73"/>
        <v>0</v>
      </c>
      <c r="U410" s="35"/>
      <c r="V410" s="35"/>
      <c r="W410" s="35"/>
      <c r="X410" s="35"/>
      <c r="Y410" s="35"/>
      <c r="Z410" s="35"/>
      <c r="AA410" s="35"/>
      <c r="AB410" s="35"/>
      <c r="AC410" s="35"/>
      <c r="AD410" s="35"/>
      <c r="AE410" s="35"/>
      <c r="AR410" s="200" t="s">
        <v>299</v>
      </c>
      <c r="AT410" s="200" t="s">
        <v>294</v>
      </c>
      <c r="AU410" s="200" t="s">
        <v>85</v>
      </c>
      <c r="AY410" s="18" t="s">
        <v>292</v>
      </c>
      <c r="BE410" s="201">
        <f t="shared" si="74"/>
        <v>0</v>
      </c>
      <c r="BF410" s="201">
        <f t="shared" si="75"/>
        <v>0</v>
      </c>
      <c r="BG410" s="201">
        <f t="shared" si="76"/>
        <v>0</v>
      </c>
      <c r="BH410" s="201">
        <f t="shared" si="77"/>
        <v>0</v>
      </c>
      <c r="BI410" s="201">
        <f t="shared" si="78"/>
        <v>0</v>
      </c>
      <c r="BJ410" s="18" t="s">
        <v>120</v>
      </c>
      <c r="BK410" s="201">
        <f t="shared" si="79"/>
        <v>0</v>
      </c>
      <c r="BL410" s="18" t="s">
        <v>299</v>
      </c>
      <c r="BM410" s="200" t="s">
        <v>2255</v>
      </c>
    </row>
    <row r="411" spans="1:65" s="2" customFormat="1" ht="66.75" customHeight="1">
      <c r="A411" s="35"/>
      <c r="B411" s="36"/>
      <c r="C411" s="189" t="s">
        <v>1401</v>
      </c>
      <c r="D411" s="189" t="s">
        <v>294</v>
      </c>
      <c r="E411" s="190" t="s">
        <v>5536</v>
      </c>
      <c r="F411" s="191" t="s">
        <v>5537</v>
      </c>
      <c r="G411" s="192" t="s">
        <v>3216</v>
      </c>
      <c r="H411" s="193">
        <v>4</v>
      </c>
      <c r="I411" s="194"/>
      <c r="J411" s="195">
        <f t="shared" si="70"/>
        <v>0</v>
      </c>
      <c r="K411" s="191" t="s">
        <v>1</v>
      </c>
      <c r="L411" s="40"/>
      <c r="M411" s="196" t="s">
        <v>1</v>
      </c>
      <c r="N411" s="197" t="s">
        <v>43</v>
      </c>
      <c r="O411" s="72"/>
      <c r="P411" s="198">
        <f t="shared" si="71"/>
        <v>0</v>
      </c>
      <c r="Q411" s="198">
        <v>0</v>
      </c>
      <c r="R411" s="198">
        <f t="shared" si="72"/>
        <v>0</v>
      </c>
      <c r="S411" s="198">
        <v>0</v>
      </c>
      <c r="T411" s="199">
        <f t="shared" si="73"/>
        <v>0</v>
      </c>
      <c r="U411" s="35"/>
      <c r="V411" s="35"/>
      <c r="W411" s="35"/>
      <c r="X411" s="35"/>
      <c r="Y411" s="35"/>
      <c r="Z411" s="35"/>
      <c r="AA411" s="35"/>
      <c r="AB411" s="35"/>
      <c r="AC411" s="35"/>
      <c r="AD411" s="35"/>
      <c r="AE411" s="35"/>
      <c r="AR411" s="200" t="s">
        <v>299</v>
      </c>
      <c r="AT411" s="200" t="s">
        <v>294</v>
      </c>
      <c r="AU411" s="200" t="s">
        <v>85</v>
      </c>
      <c r="AY411" s="18" t="s">
        <v>292</v>
      </c>
      <c r="BE411" s="201">
        <f t="shared" si="74"/>
        <v>0</v>
      </c>
      <c r="BF411" s="201">
        <f t="shared" si="75"/>
        <v>0</v>
      </c>
      <c r="BG411" s="201">
        <f t="shared" si="76"/>
        <v>0</v>
      </c>
      <c r="BH411" s="201">
        <f t="shared" si="77"/>
        <v>0</v>
      </c>
      <c r="BI411" s="201">
        <f t="shared" si="78"/>
        <v>0</v>
      </c>
      <c r="BJ411" s="18" t="s">
        <v>120</v>
      </c>
      <c r="BK411" s="201">
        <f t="shared" si="79"/>
        <v>0</v>
      </c>
      <c r="BL411" s="18" t="s">
        <v>299</v>
      </c>
      <c r="BM411" s="200" t="s">
        <v>2309</v>
      </c>
    </row>
    <row r="412" spans="1:65" s="2" customFormat="1" ht="66.75" customHeight="1">
      <c r="A412" s="35"/>
      <c r="B412" s="36"/>
      <c r="C412" s="189" t="s">
        <v>1407</v>
      </c>
      <c r="D412" s="189" t="s">
        <v>294</v>
      </c>
      <c r="E412" s="190" t="s">
        <v>5538</v>
      </c>
      <c r="F412" s="191" t="s">
        <v>5529</v>
      </c>
      <c r="G412" s="192" t="s">
        <v>3216</v>
      </c>
      <c r="H412" s="193">
        <v>4</v>
      </c>
      <c r="I412" s="194"/>
      <c r="J412" s="195">
        <f t="shared" si="70"/>
        <v>0</v>
      </c>
      <c r="K412" s="191" t="s">
        <v>1</v>
      </c>
      <c r="L412" s="40"/>
      <c r="M412" s="196" t="s">
        <v>1</v>
      </c>
      <c r="N412" s="197" t="s">
        <v>43</v>
      </c>
      <c r="O412" s="72"/>
      <c r="P412" s="198">
        <f t="shared" si="71"/>
        <v>0</v>
      </c>
      <c r="Q412" s="198">
        <v>0</v>
      </c>
      <c r="R412" s="198">
        <f t="shared" si="72"/>
        <v>0</v>
      </c>
      <c r="S412" s="198">
        <v>0</v>
      </c>
      <c r="T412" s="199">
        <f t="shared" si="73"/>
        <v>0</v>
      </c>
      <c r="U412" s="35"/>
      <c r="V412" s="35"/>
      <c r="W412" s="35"/>
      <c r="X412" s="35"/>
      <c r="Y412" s="35"/>
      <c r="Z412" s="35"/>
      <c r="AA412" s="35"/>
      <c r="AB412" s="35"/>
      <c r="AC412" s="35"/>
      <c r="AD412" s="35"/>
      <c r="AE412" s="35"/>
      <c r="AR412" s="200" t="s">
        <v>299</v>
      </c>
      <c r="AT412" s="200" t="s">
        <v>294</v>
      </c>
      <c r="AU412" s="200" t="s">
        <v>85</v>
      </c>
      <c r="AY412" s="18" t="s">
        <v>292</v>
      </c>
      <c r="BE412" s="201">
        <f t="shared" si="74"/>
        <v>0</v>
      </c>
      <c r="BF412" s="201">
        <f t="shared" si="75"/>
        <v>0</v>
      </c>
      <c r="BG412" s="201">
        <f t="shared" si="76"/>
        <v>0</v>
      </c>
      <c r="BH412" s="201">
        <f t="shared" si="77"/>
        <v>0</v>
      </c>
      <c r="BI412" s="201">
        <f t="shared" si="78"/>
        <v>0</v>
      </c>
      <c r="BJ412" s="18" t="s">
        <v>120</v>
      </c>
      <c r="BK412" s="201">
        <f t="shared" si="79"/>
        <v>0</v>
      </c>
      <c r="BL412" s="18" t="s">
        <v>299</v>
      </c>
      <c r="BM412" s="200" t="s">
        <v>2328</v>
      </c>
    </row>
    <row r="413" spans="1:65" s="2" customFormat="1" ht="66.75" customHeight="1">
      <c r="A413" s="35"/>
      <c r="B413" s="36"/>
      <c r="C413" s="189" t="s">
        <v>1412</v>
      </c>
      <c r="D413" s="189" t="s">
        <v>294</v>
      </c>
      <c r="E413" s="190" t="s">
        <v>5539</v>
      </c>
      <c r="F413" s="191" t="s">
        <v>5531</v>
      </c>
      <c r="G413" s="192" t="s">
        <v>3216</v>
      </c>
      <c r="H413" s="193">
        <v>4</v>
      </c>
      <c r="I413" s="194"/>
      <c r="J413" s="195">
        <f t="shared" si="70"/>
        <v>0</v>
      </c>
      <c r="K413" s="191" t="s">
        <v>1</v>
      </c>
      <c r="L413" s="40"/>
      <c r="M413" s="196" t="s">
        <v>1</v>
      </c>
      <c r="N413" s="197" t="s">
        <v>43</v>
      </c>
      <c r="O413" s="72"/>
      <c r="P413" s="198">
        <f t="shared" si="71"/>
        <v>0</v>
      </c>
      <c r="Q413" s="198">
        <v>0</v>
      </c>
      <c r="R413" s="198">
        <f t="shared" si="72"/>
        <v>0</v>
      </c>
      <c r="S413" s="198">
        <v>0</v>
      </c>
      <c r="T413" s="199">
        <f t="shared" si="73"/>
        <v>0</v>
      </c>
      <c r="U413" s="35"/>
      <c r="V413" s="35"/>
      <c r="W413" s="35"/>
      <c r="X413" s="35"/>
      <c r="Y413" s="35"/>
      <c r="Z413" s="35"/>
      <c r="AA413" s="35"/>
      <c r="AB413" s="35"/>
      <c r="AC413" s="35"/>
      <c r="AD413" s="35"/>
      <c r="AE413" s="35"/>
      <c r="AR413" s="200" t="s">
        <v>299</v>
      </c>
      <c r="AT413" s="200" t="s">
        <v>294</v>
      </c>
      <c r="AU413" s="200" t="s">
        <v>85</v>
      </c>
      <c r="AY413" s="18" t="s">
        <v>292</v>
      </c>
      <c r="BE413" s="201">
        <f t="shared" si="74"/>
        <v>0</v>
      </c>
      <c r="BF413" s="201">
        <f t="shared" si="75"/>
        <v>0</v>
      </c>
      <c r="BG413" s="201">
        <f t="shared" si="76"/>
        <v>0</v>
      </c>
      <c r="BH413" s="201">
        <f t="shared" si="77"/>
        <v>0</v>
      </c>
      <c r="BI413" s="201">
        <f t="shared" si="78"/>
        <v>0</v>
      </c>
      <c r="BJ413" s="18" t="s">
        <v>120</v>
      </c>
      <c r="BK413" s="201">
        <f t="shared" si="79"/>
        <v>0</v>
      </c>
      <c r="BL413" s="18" t="s">
        <v>299</v>
      </c>
      <c r="BM413" s="200" t="s">
        <v>2338</v>
      </c>
    </row>
    <row r="414" spans="1:65" s="2" customFormat="1" ht="66.75" customHeight="1">
      <c r="A414" s="35"/>
      <c r="B414" s="36"/>
      <c r="C414" s="189" t="s">
        <v>1418</v>
      </c>
      <c r="D414" s="189" t="s">
        <v>294</v>
      </c>
      <c r="E414" s="190" t="s">
        <v>5540</v>
      </c>
      <c r="F414" s="191" t="s">
        <v>5531</v>
      </c>
      <c r="G414" s="192" t="s">
        <v>3216</v>
      </c>
      <c r="H414" s="193">
        <v>1</v>
      </c>
      <c r="I414" s="194"/>
      <c r="J414" s="195">
        <f t="shared" si="70"/>
        <v>0</v>
      </c>
      <c r="K414" s="191" t="s">
        <v>1</v>
      </c>
      <c r="L414" s="40"/>
      <c r="M414" s="196" t="s">
        <v>1</v>
      </c>
      <c r="N414" s="197" t="s">
        <v>43</v>
      </c>
      <c r="O414" s="72"/>
      <c r="P414" s="198">
        <f t="shared" si="71"/>
        <v>0</v>
      </c>
      <c r="Q414" s="198">
        <v>0</v>
      </c>
      <c r="R414" s="198">
        <f t="shared" si="72"/>
        <v>0</v>
      </c>
      <c r="S414" s="198">
        <v>0</v>
      </c>
      <c r="T414" s="199">
        <f t="shared" si="73"/>
        <v>0</v>
      </c>
      <c r="U414" s="35"/>
      <c r="V414" s="35"/>
      <c r="W414" s="35"/>
      <c r="X414" s="35"/>
      <c r="Y414" s="35"/>
      <c r="Z414" s="35"/>
      <c r="AA414" s="35"/>
      <c r="AB414" s="35"/>
      <c r="AC414" s="35"/>
      <c r="AD414" s="35"/>
      <c r="AE414" s="35"/>
      <c r="AR414" s="200" t="s">
        <v>299</v>
      </c>
      <c r="AT414" s="200" t="s">
        <v>294</v>
      </c>
      <c r="AU414" s="200" t="s">
        <v>85</v>
      </c>
      <c r="AY414" s="18" t="s">
        <v>292</v>
      </c>
      <c r="BE414" s="201">
        <f t="shared" si="74"/>
        <v>0</v>
      </c>
      <c r="BF414" s="201">
        <f t="shared" si="75"/>
        <v>0</v>
      </c>
      <c r="BG414" s="201">
        <f t="shared" si="76"/>
        <v>0</v>
      </c>
      <c r="BH414" s="201">
        <f t="shared" si="77"/>
        <v>0</v>
      </c>
      <c r="BI414" s="201">
        <f t="shared" si="78"/>
        <v>0</v>
      </c>
      <c r="BJ414" s="18" t="s">
        <v>120</v>
      </c>
      <c r="BK414" s="201">
        <f t="shared" si="79"/>
        <v>0</v>
      </c>
      <c r="BL414" s="18" t="s">
        <v>299</v>
      </c>
      <c r="BM414" s="200" t="s">
        <v>2362</v>
      </c>
    </row>
    <row r="415" spans="1:65" s="2" customFormat="1" ht="66.75" customHeight="1">
      <c r="A415" s="35"/>
      <c r="B415" s="36"/>
      <c r="C415" s="189" t="s">
        <v>1422</v>
      </c>
      <c r="D415" s="189" t="s">
        <v>294</v>
      </c>
      <c r="E415" s="190" t="s">
        <v>5541</v>
      </c>
      <c r="F415" s="191" t="s">
        <v>5531</v>
      </c>
      <c r="G415" s="192" t="s">
        <v>3216</v>
      </c>
      <c r="H415" s="193">
        <v>1</v>
      </c>
      <c r="I415" s="194"/>
      <c r="J415" s="195">
        <f t="shared" si="70"/>
        <v>0</v>
      </c>
      <c r="K415" s="191" t="s">
        <v>1</v>
      </c>
      <c r="L415" s="40"/>
      <c r="M415" s="196" t="s">
        <v>1</v>
      </c>
      <c r="N415" s="197" t="s">
        <v>43</v>
      </c>
      <c r="O415" s="72"/>
      <c r="P415" s="198">
        <f t="shared" si="71"/>
        <v>0</v>
      </c>
      <c r="Q415" s="198">
        <v>0</v>
      </c>
      <c r="R415" s="198">
        <f t="shared" si="72"/>
        <v>0</v>
      </c>
      <c r="S415" s="198">
        <v>0</v>
      </c>
      <c r="T415" s="199">
        <f t="shared" si="73"/>
        <v>0</v>
      </c>
      <c r="U415" s="35"/>
      <c r="V415" s="35"/>
      <c r="W415" s="35"/>
      <c r="X415" s="35"/>
      <c r="Y415" s="35"/>
      <c r="Z415" s="35"/>
      <c r="AA415" s="35"/>
      <c r="AB415" s="35"/>
      <c r="AC415" s="35"/>
      <c r="AD415" s="35"/>
      <c r="AE415" s="35"/>
      <c r="AR415" s="200" t="s">
        <v>299</v>
      </c>
      <c r="AT415" s="200" t="s">
        <v>294</v>
      </c>
      <c r="AU415" s="200" t="s">
        <v>85</v>
      </c>
      <c r="AY415" s="18" t="s">
        <v>292</v>
      </c>
      <c r="BE415" s="201">
        <f t="shared" si="74"/>
        <v>0</v>
      </c>
      <c r="BF415" s="201">
        <f t="shared" si="75"/>
        <v>0</v>
      </c>
      <c r="BG415" s="201">
        <f t="shared" si="76"/>
        <v>0</v>
      </c>
      <c r="BH415" s="201">
        <f t="shared" si="77"/>
        <v>0</v>
      </c>
      <c r="BI415" s="201">
        <f t="shared" si="78"/>
        <v>0</v>
      </c>
      <c r="BJ415" s="18" t="s">
        <v>120</v>
      </c>
      <c r="BK415" s="201">
        <f t="shared" si="79"/>
        <v>0</v>
      </c>
      <c r="BL415" s="18" t="s">
        <v>299</v>
      </c>
      <c r="BM415" s="200" t="s">
        <v>2383</v>
      </c>
    </row>
    <row r="416" spans="1:65" s="2" customFormat="1" ht="66.75" customHeight="1">
      <c r="A416" s="35"/>
      <c r="B416" s="36"/>
      <c r="C416" s="189" t="s">
        <v>1430</v>
      </c>
      <c r="D416" s="189" t="s">
        <v>294</v>
      </c>
      <c r="E416" s="190" t="s">
        <v>5542</v>
      </c>
      <c r="F416" s="191" t="s">
        <v>5529</v>
      </c>
      <c r="G416" s="192" t="s">
        <v>3216</v>
      </c>
      <c r="H416" s="193">
        <v>1</v>
      </c>
      <c r="I416" s="194"/>
      <c r="J416" s="195">
        <f t="shared" si="70"/>
        <v>0</v>
      </c>
      <c r="K416" s="191" t="s">
        <v>1</v>
      </c>
      <c r="L416" s="40"/>
      <c r="M416" s="196" t="s">
        <v>1</v>
      </c>
      <c r="N416" s="197" t="s">
        <v>43</v>
      </c>
      <c r="O416" s="72"/>
      <c r="P416" s="198">
        <f t="shared" si="71"/>
        <v>0</v>
      </c>
      <c r="Q416" s="198">
        <v>0</v>
      </c>
      <c r="R416" s="198">
        <f t="shared" si="72"/>
        <v>0</v>
      </c>
      <c r="S416" s="198">
        <v>0</v>
      </c>
      <c r="T416" s="199">
        <f t="shared" si="73"/>
        <v>0</v>
      </c>
      <c r="U416" s="35"/>
      <c r="V416" s="35"/>
      <c r="W416" s="35"/>
      <c r="X416" s="35"/>
      <c r="Y416" s="35"/>
      <c r="Z416" s="35"/>
      <c r="AA416" s="35"/>
      <c r="AB416" s="35"/>
      <c r="AC416" s="35"/>
      <c r="AD416" s="35"/>
      <c r="AE416" s="35"/>
      <c r="AR416" s="200" t="s">
        <v>299</v>
      </c>
      <c r="AT416" s="200" t="s">
        <v>294</v>
      </c>
      <c r="AU416" s="200" t="s">
        <v>85</v>
      </c>
      <c r="AY416" s="18" t="s">
        <v>292</v>
      </c>
      <c r="BE416" s="201">
        <f t="shared" si="74"/>
        <v>0</v>
      </c>
      <c r="BF416" s="201">
        <f t="shared" si="75"/>
        <v>0</v>
      </c>
      <c r="BG416" s="201">
        <f t="shared" si="76"/>
        <v>0</v>
      </c>
      <c r="BH416" s="201">
        <f t="shared" si="77"/>
        <v>0</v>
      </c>
      <c r="BI416" s="201">
        <f t="shared" si="78"/>
        <v>0</v>
      </c>
      <c r="BJ416" s="18" t="s">
        <v>120</v>
      </c>
      <c r="BK416" s="201">
        <f t="shared" si="79"/>
        <v>0</v>
      </c>
      <c r="BL416" s="18" t="s">
        <v>299</v>
      </c>
      <c r="BM416" s="200" t="s">
        <v>2398</v>
      </c>
    </row>
    <row r="417" spans="1:65" s="2" customFormat="1" ht="66.75" customHeight="1">
      <c r="A417" s="35"/>
      <c r="B417" s="36"/>
      <c r="C417" s="189" t="s">
        <v>1436</v>
      </c>
      <c r="D417" s="189" t="s">
        <v>294</v>
      </c>
      <c r="E417" s="190" t="s">
        <v>5543</v>
      </c>
      <c r="F417" s="191" t="s">
        <v>5529</v>
      </c>
      <c r="G417" s="192" t="s">
        <v>3216</v>
      </c>
      <c r="H417" s="193">
        <v>2</v>
      </c>
      <c r="I417" s="194"/>
      <c r="J417" s="195">
        <f t="shared" si="70"/>
        <v>0</v>
      </c>
      <c r="K417" s="191" t="s">
        <v>1</v>
      </c>
      <c r="L417" s="40"/>
      <c r="M417" s="196" t="s">
        <v>1</v>
      </c>
      <c r="N417" s="197" t="s">
        <v>43</v>
      </c>
      <c r="O417" s="72"/>
      <c r="P417" s="198">
        <f t="shared" si="71"/>
        <v>0</v>
      </c>
      <c r="Q417" s="198">
        <v>0</v>
      </c>
      <c r="R417" s="198">
        <f t="shared" si="72"/>
        <v>0</v>
      </c>
      <c r="S417" s="198">
        <v>0</v>
      </c>
      <c r="T417" s="199">
        <f t="shared" si="73"/>
        <v>0</v>
      </c>
      <c r="U417" s="35"/>
      <c r="V417" s="35"/>
      <c r="W417" s="35"/>
      <c r="X417" s="35"/>
      <c r="Y417" s="35"/>
      <c r="Z417" s="35"/>
      <c r="AA417" s="35"/>
      <c r="AB417" s="35"/>
      <c r="AC417" s="35"/>
      <c r="AD417" s="35"/>
      <c r="AE417" s="35"/>
      <c r="AR417" s="200" t="s">
        <v>299</v>
      </c>
      <c r="AT417" s="200" t="s">
        <v>294</v>
      </c>
      <c r="AU417" s="200" t="s">
        <v>85</v>
      </c>
      <c r="AY417" s="18" t="s">
        <v>292</v>
      </c>
      <c r="BE417" s="201">
        <f t="shared" si="74"/>
        <v>0</v>
      </c>
      <c r="BF417" s="201">
        <f t="shared" si="75"/>
        <v>0</v>
      </c>
      <c r="BG417" s="201">
        <f t="shared" si="76"/>
        <v>0</v>
      </c>
      <c r="BH417" s="201">
        <f t="shared" si="77"/>
        <v>0</v>
      </c>
      <c r="BI417" s="201">
        <f t="shared" si="78"/>
        <v>0</v>
      </c>
      <c r="BJ417" s="18" t="s">
        <v>120</v>
      </c>
      <c r="BK417" s="201">
        <f t="shared" si="79"/>
        <v>0</v>
      </c>
      <c r="BL417" s="18" t="s">
        <v>299</v>
      </c>
      <c r="BM417" s="200" t="s">
        <v>2417</v>
      </c>
    </row>
    <row r="418" spans="1:65" s="2" customFormat="1" ht="66.75" customHeight="1">
      <c r="A418" s="35"/>
      <c r="B418" s="36"/>
      <c r="C418" s="189" t="s">
        <v>1445</v>
      </c>
      <c r="D418" s="189" t="s">
        <v>294</v>
      </c>
      <c r="E418" s="190" t="s">
        <v>5544</v>
      </c>
      <c r="F418" s="191" t="s">
        <v>5531</v>
      </c>
      <c r="G418" s="192" t="s">
        <v>3216</v>
      </c>
      <c r="H418" s="193">
        <v>1</v>
      </c>
      <c r="I418" s="194"/>
      <c r="J418" s="195">
        <f t="shared" si="70"/>
        <v>0</v>
      </c>
      <c r="K418" s="191" t="s">
        <v>1</v>
      </c>
      <c r="L418" s="40"/>
      <c r="M418" s="196" t="s">
        <v>1</v>
      </c>
      <c r="N418" s="197" t="s">
        <v>43</v>
      </c>
      <c r="O418" s="72"/>
      <c r="P418" s="198">
        <f t="shared" si="71"/>
        <v>0</v>
      </c>
      <c r="Q418" s="198">
        <v>0</v>
      </c>
      <c r="R418" s="198">
        <f t="shared" si="72"/>
        <v>0</v>
      </c>
      <c r="S418" s="198">
        <v>0</v>
      </c>
      <c r="T418" s="199">
        <f t="shared" si="73"/>
        <v>0</v>
      </c>
      <c r="U418" s="35"/>
      <c r="V418" s="35"/>
      <c r="W418" s="35"/>
      <c r="X418" s="35"/>
      <c r="Y418" s="35"/>
      <c r="Z418" s="35"/>
      <c r="AA418" s="35"/>
      <c r="AB418" s="35"/>
      <c r="AC418" s="35"/>
      <c r="AD418" s="35"/>
      <c r="AE418" s="35"/>
      <c r="AR418" s="200" t="s">
        <v>299</v>
      </c>
      <c r="AT418" s="200" t="s">
        <v>294</v>
      </c>
      <c r="AU418" s="200" t="s">
        <v>85</v>
      </c>
      <c r="AY418" s="18" t="s">
        <v>292</v>
      </c>
      <c r="BE418" s="201">
        <f t="shared" si="74"/>
        <v>0</v>
      </c>
      <c r="BF418" s="201">
        <f t="shared" si="75"/>
        <v>0</v>
      </c>
      <c r="BG418" s="201">
        <f t="shared" si="76"/>
        <v>0</v>
      </c>
      <c r="BH418" s="201">
        <f t="shared" si="77"/>
        <v>0</v>
      </c>
      <c r="BI418" s="201">
        <f t="shared" si="78"/>
        <v>0</v>
      </c>
      <c r="BJ418" s="18" t="s">
        <v>120</v>
      </c>
      <c r="BK418" s="201">
        <f t="shared" si="79"/>
        <v>0</v>
      </c>
      <c r="BL418" s="18" t="s">
        <v>299</v>
      </c>
      <c r="BM418" s="200" t="s">
        <v>2428</v>
      </c>
    </row>
    <row r="419" spans="1:65" s="2" customFormat="1" ht="24.2" customHeight="1">
      <c r="A419" s="35"/>
      <c r="B419" s="36"/>
      <c r="C419" s="189" t="s">
        <v>1450</v>
      </c>
      <c r="D419" s="189" t="s">
        <v>294</v>
      </c>
      <c r="E419" s="190" t="s">
        <v>5545</v>
      </c>
      <c r="F419" s="191" t="s">
        <v>5357</v>
      </c>
      <c r="G419" s="192" t="s">
        <v>3216</v>
      </c>
      <c r="H419" s="193">
        <v>26</v>
      </c>
      <c r="I419" s="194"/>
      <c r="J419" s="195">
        <f t="shared" si="70"/>
        <v>0</v>
      </c>
      <c r="K419" s="191" t="s">
        <v>1</v>
      </c>
      <c r="L419" s="40"/>
      <c r="M419" s="196" t="s">
        <v>1</v>
      </c>
      <c r="N419" s="197" t="s">
        <v>43</v>
      </c>
      <c r="O419" s="72"/>
      <c r="P419" s="198">
        <f t="shared" si="71"/>
        <v>0</v>
      </c>
      <c r="Q419" s="198">
        <v>0</v>
      </c>
      <c r="R419" s="198">
        <f t="shared" si="72"/>
        <v>0</v>
      </c>
      <c r="S419" s="198">
        <v>0</v>
      </c>
      <c r="T419" s="199">
        <f t="shared" si="73"/>
        <v>0</v>
      </c>
      <c r="U419" s="35"/>
      <c r="V419" s="35"/>
      <c r="W419" s="35"/>
      <c r="X419" s="35"/>
      <c r="Y419" s="35"/>
      <c r="Z419" s="35"/>
      <c r="AA419" s="35"/>
      <c r="AB419" s="35"/>
      <c r="AC419" s="35"/>
      <c r="AD419" s="35"/>
      <c r="AE419" s="35"/>
      <c r="AR419" s="200" t="s">
        <v>299</v>
      </c>
      <c r="AT419" s="200" t="s">
        <v>294</v>
      </c>
      <c r="AU419" s="200" t="s">
        <v>85</v>
      </c>
      <c r="AY419" s="18" t="s">
        <v>292</v>
      </c>
      <c r="BE419" s="201">
        <f t="shared" si="74"/>
        <v>0</v>
      </c>
      <c r="BF419" s="201">
        <f t="shared" si="75"/>
        <v>0</v>
      </c>
      <c r="BG419" s="201">
        <f t="shared" si="76"/>
        <v>0</v>
      </c>
      <c r="BH419" s="201">
        <f t="shared" si="77"/>
        <v>0</v>
      </c>
      <c r="BI419" s="201">
        <f t="shared" si="78"/>
        <v>0</v>
      </c>
      <c r="BJ419" s="18" t="s">
        <v>120</v>
      </c>
      <c r="BK419" s="201">
        <f t="shared" si="79"/>
        <v>0</v>
      </c>
      <c r="BL419" s="18" t="s">
        <v>299</v>
      </c>
      <c r="BM419" s="200" t="s">
        <v>2479</v>
      </c>
    </row>
    <row r="420" spans="1:65" s="2" customFormat="1" ht="44.25" customHeight="1">
      <c r="A420" s="35"/>
      <c r="B420" s="36"/>
      <c r="C420" s="189" t="s">
        <v>1454</v>
      </c>
      <c r="D420" s="189" t="s">
        <v>294</v>
      </c>
      <c r="E420" s="190" t="s">
        <v>5546</v>
      </c>
      <c r="F420" s="191" t="s">
        <v>5547</v>
      </c>
      <c r="G420" s="192" t="s">
        <v>3216</v>
      </c>
      <c r="H420" s="193">
        <v>2</v>
      </c>
      <c r="I420" s="194"/>
      <c r="J420" s="195">
        <f t="shared" si="70"/>
        <v>0</v>
      </c>
      <c r="K420" s="191" t="s">
        <v>1</v>
      </c>
      <c r="L420" s="40"/>
      <c r="M420" s="196" t="s">
        <v>1</v>
      </c>
      <c r="N420" s="197" t="s">
        <v>43</v>
      </c>
      <c r="O420" s="72"/>
      <c r="P420" s="198">
        <f t="shared" si="71"/>
        <v>0</v>
      </c>
      <c r="Q420" s="198">
        <v>0</v>
      </c>
      <c r="R420" s="198">
        <f t="shared" si="72"/>
        <v>0</v>
      </c>
      <c r="S420" s="198">
        <v>0</v>
      </c>
      <c r="T420" s="199">
        <f t="shared" si="73"/>
        <v>0</v>
      </c>
      <c r="U420" s="35"/>
      <c r="V420" s="35"/>
      <c r="W420" s="35"/>
      <c r="X420" s="35"/>
      <c r="Y420" s="35"/>
      <c r="Z420" s="35"/>
      <c r="AA420" s="35"/>
      <c r="AB420" s="35"/>
      <c r="AC420" s="35"/>
      <c r="AD420" s="35"/>
      <c r="AE420" s="35"/>
      <c r="AR420" s="200" t="s">
        <v>299</v>
      </c>
      <c r="AT420" s="200" t="s">
        <v>294</v>
      </c>
      <c r="AU420" s="200" t="s">
        <v>85</v>
      </c>
      <c r="AY420" s="18" t="s">
        <v>292</v>
      </c>
      <c r="BE420" s="201">
        <f t="shared" si="74"/>
        <v>0</v>
      </c>
      <c r="BF420" s="201">
        <f t="shared" si="75"/>
        <v>0</v>
      </c>
      <c r="BG420" s="201">
        <f t="shared" si="76"/>
        <v>0</v>
      </c>
      <c r="BH420" s="201">
        <f t="shared" si="77"/>
        <v>0</v>
      </c>
      <c r="BI420" s="201">
        <f t="shared" si="78"/>
        <v>0</v>
      </c>
      <c r="BJ420" s="18" t="s">
        <v>120</v>
      </c>
      <c r="BK420" s="201">
        <f t="shared" si="79"/>
        <v>0</v>
      </c>
      <c r="BL420" s="18" t="s">
        <v>299</v>
      </c>
      <c r="BM420" s="200" t="s">
        <v>2488</v>
      </c>
    </row>
    <row r="421" spans="1:65" s="2" customFormat="1" ht="16.5" customHeight="1">
      <c r="A421" s="35"/>
      <c r="B421" s="36"/>
      <c r="C421" s="189" t="s">
        <v>1458</v>
      </c>
      <c r="D421" s="189" t="s">
        <v>294</v>
      </c>
      <c r="E421" s="190" t="s">
        <v>5548</v>
      </c>
      <c r="F421" s="191" t="s">
        <v>5549</v>
      </c>
      <c r="G421" s="192" t="s">
        <v>3216</v>
      </c>
      <c r="H421" s="193">
        <v>2</v>
      </c>
      <c r="I421" s="194"/>
      <c r="J421" s="195">
        <f t="shared" si="70"/>
        <v>0</v>
      </c>
      <c r="K421" s="191" t="s">
        <v>1</v>
      </c>
      <c r="L421" s="40"/>
      <c r="M421" s="196" t="s">
        <v>1</v>
      </c>
      <c r="N421" s="197" t="s">
        <v>43</v>
      </c>
      <c r="O421" s="72"/>
      <c r="P421" s="198">
        <f t="shared" si="71"/>
        <v>0</v>
      </c>
      <c r="Q421" s="198">
        <v>0</v>
      </c>
      <c r="R421" s="198">
        <f t="shared" si="72"/>
        <v>0</v>
      </c>
      <c r="S421" s="198">
        <v>0</v>
      </c>
      <c r="T421" s="199">
        <f t="shared" si="73"/>
        <v>0</v>
      </c>
      <c r="U421" s="35"/>
      <c r="V421" s="35"/>
      <c r="W421" s="35"/>
      <c r="X421" s="35"/>
      <c r="Y421" s="35"/>
      <c r="Z421" s="35"/>
      <c r="AA421" s="35"/>
      <c r="AB421" s="35"/>
      <c r="AC421" s="35"/>
      <c r="AD421" s="35"/>
      <c r="AE421" s="35"/>
      <c r="AR421" s="200" t="s">
        <v>299</v>
      </c>
      <c r="AT421" s="200" t="s">
        <v>294</v>
      </c>
      <c r="AU421" s="200" t="s">
        <v>85</v>
      </c>
      <c r="AY421" s="18" t="s">
        <v>292</v>
      </c>
      <c r="BE421" s="201">
        <f t="shared" si="74"/>
        <v>0</v>
      </c>
      <c r="BF421" s="201">
        <f t="shared" si="75"/>
        <v>0</v>
      </c>
      <c r="BG421" s="201">
        <f t="shared" si="76"/>
        <v>0</v>
      </c>
      <c r="BH421" s="201">
        <f t="shared" si="77"/>
        <v>0</v>
      </c>
      <c r="BI421" s="201">
        <f t="shared" si="78"/>
        <v>0</v>
      </c>
      <c r="BJ421" s="18" t="s">
        <v>120</v>
      </c>
      <c r="BK421" s="201">
        <f t="shared" si="79"/>
        <v>0</v>
      </c>
      <c r="BL421" s="18" t="s">
        <v>299</v>
      </c>
      <c r="BM421" s="200" t="s">
        <v>2496</v>
      </c>
    </row>
    <row r="422" spans="1:65" s="2" customFormat="1" ht="49.15" customHeight="1">
      <c r="A422" s="35"/>
      <c r="B422" s="36"/>
      <c r="C422" s="189" t="s">
        <v>1462</v>
      </c>
      <c r="D422" s="189" t="s">
        <v>294</v>
      </c>
      <c r="E422" s="190" t="s">
        <v>5550</v>
      </c>
      <c r="F422" s="191" t="s">
        <v>5551</v>
      </c>
      <c r="G422" s="192" t="s">
        <v>3216</v>
      </c>
      <c r="H422" s="193">
        <v>2</v>
      </c>
      <c r="I422" s="194"/>
      <c r="J422" s="195">
        <f t="shared" si="70"/>
        <v>0</v>
      </c>
      <c r="K422" s="191" t="s">
        <v>1</v>
      </c>
      <c r="L422" s="40"/>
      <c r="M422" s="196" t="s">
        <v>1</v>
      </c>
      <c r="N422" s="197" t="s">
        <v>43</v>
      </c>
      <c r="O422" s="72"/>
      <c r="P422" s="198">
        <f t="shared" si="71"/>
        <v>0</v>
      </c>
      <c r="Q422" s="198">
        <v>0</v>
      </c>
      <c r="R422" s="198">
        <f t="shared" si="72"/>
        <v>0</v>
      </c>
      <c r="S422" s="198">
        <v>0</v>
      </c>
      <c r="T422" s="199">
        <f t="shared" si="73"/>
        <v>0</v>
      </c>
      <c r="U422" s="35"/>
      <c r="V422" s="35"/>
      <c r="W422" s="35"/>
      <c r="X422" s="35"/>
      <c r="Y422" s="35"/>
      <c r="Z422" s="35"/>
      <c r="AA422" s="35"/>
      <c r="AB422" s="35"/>
      <c r="AC422" s="35"/>
      <c r="AD422" s="35"/>
      <c r="AE422" s="35"/>
      <c r="AR422" s="200" t="s">
        <v>299</v>
      </c>
      <c r="AT422" s="200" t="s">
        <v>294</v>
      </c>
      <c r="AU422" s="200" t="s">
        <v>85</v>
      </c>
      <c r="AY422" s="18" t="s">
        <v>292</v>
      </c>
      <c r="BE422" s="201">
        <f t="shared" si="74"/>
        <v>0</v>
      </c>
      <c r="BF422" s="201">
        <f t="shared" si="75"/>
        <v>0</v>
      </c>
      <c r="BG422" s="201">
        <f t="shared" si="76"/>
        <v>0</v>
      </c>
      <c r="BH422" s="201">
        <f t="shared" si="77"/>
        <v>0</v>
      </c>
      <c r="BI422" s="201">
        <f t="shared" si="78"/>
        <v>0</v>
      </c>
      <c r="BJ422" s="18" t="s">
        <v>120</v>
      </c>
      <c r="BK422" s="201">
        <f t="shared" si="79"/>
        <v>0</v>
      </c>
      <c r="BL422" s="18" t="s">
        <v>299</v>
      </c>
      <c r="BM422" s="200" t="s">
        <v>2504</v>
      </c>
    </row>
    <row r="423" spans="1:65" s="2" customFormat="1" ht="37.9" customHeight="1">
      <c r="A423" s="35"/>
      <c r="B423" s="36"/>
      <c r="C423" s="189" t="s">
        <v>1466</v>
      </c>
      <c r="D423" s="189" t="s">
        <v>294</v>
      </c>
      <c r="E423" s="190" t="s">
        <v>5552</v>
      </c>
      <c r="F423" s="191" t="s">
        <v>5470</v>
      </c>
      <c r="G423" s="192" t="s">
        <v>297</v>
      </c>
      <c r="H423" s="193">
        <v>1</v>
      </c>
      <c r="I423" s="194"/>
      <c r="J423" s="195">
        <f t="shared" si="70"/>
        <v>0</v>
      </c>
      <c r="K423" s="191" t="s">
        <v>1</v>
      </c>
      <c r="L423" s="40"/>
      <c r="M423" s="196" t="s">
        <v>1</v>
      </c>
      <c r="N423" s="197" t="s">
        <v>43</v>
      </c>
      <c r="O423" s="72"/>
      <c r="P423" s="198">
        <f t="shared" si="71"/>
        <v>0</v>
      </c>
      <c r="Q423" s="198">
        <v>0</v>
      </c>
      <c r="R423" s="198">
        <f t="shared" si="72"/>
        <v>0</v>
      </c>
      <c r="S423" s="198">
        <v>0</v>
      </c>
      <c r="T423" s="199">
        <f t="shared" si="73"/>
        <v>0</v>
      </c>
      <c r="U423" s="35"/>
      <c r="V423" s="35"/>
      <c r="W423" s="35"/>
      <c r="X423" s="35"/>
      <c r="Y423" s="35"/>
      <c r="Z423" s="35"/>
      <c r="AA423" s="35"/>
      <c r="AB423" s="35"/>
      <c r="AC423" s="35"/>
      <c r="AD423" s="35"/>
      <c r="AE423" s="35"/>
      <c r="AR423" s="200" t="s">
        <v>299</v>
      </c>
      <c r="AT423" s="200" t="s">
        <v>294</v>
      </c>
      <c r="AU423" s="200" t="s">
        <v>85</v>
      </c>
      <c r="AY423" s="18" t="s">
        <v>292</v>
      </c>
      <c r="BE423" s="201">
        <f t="shared" si="74"/>
        <v>0</v>
      </c>
      <c r="BF423" s="201">
        <f t="shared" si="75"/>
        <v>0</v>
      </c>
      <c r="BG423" s="201">
        <f t="shared" si="76"/>
        <v>0</v>
      </c>
      <c r="BH423" s="201">
        <f t="shared" si="77"/>
        <v>0</v>
      </c>
      <c r="BI423" s="201">
        <f t="shared" si="78"/>
        <v>0</v>
      </c>
      <c r="BJ423" s="18" t="s">
        <v>120</v>
      </c>
      <c r="BK423" s="201">
        <f t="shared" si="79"/>
        <v>0</v>
      </c>
      <c r="BL423" s="18" t="s">
        <v>299</v>
      </c>
      <c r="BM423" s="200" t="s">
        <v>2514</v>
      </c>
    </row>
    <row r="424" spans="1:65" s="2" customFormat="1" ht="33" customHeight="1">
      <c r="A424" s="35"/>
      <c r="B424" s="36"/>
      <c r="C424" s="189" t="s">
        <v>1470</v>
      </c>
      <c r="D424" s="189" t="s">
        <v>294</v>
      </c>
      <c r="E424" s="190" t="s">
        <v>5553</v>
      </c>
      <c r="F424" s="191" t="s">
        <v>5363</v>
      </c>
      <c r="G424" s="192" t="s">
        <v>5364</v>
      </c>
      <c r="H424" s="193">
        <v>51</v>
      </c>
      <c r="I424" s="194"/>
      <c r="J424" s="195">
        <f t="shared" si="70"/>
        <v>0</v>
      </c>
      <c r="K424" s="191" t="s">
        <v>1</v>
      </c>
      <c r="L424" s="40"/>
      <c r="M424" s="196" t="s">
        <v>1</v>
      </c>
      <c r="N424" s="197" t="s">
        <v>43</v>
      </c>
      <c r="O424" s="72"/>
      <c r="P424" s="198">
        <f t="shared" si="71"/>
        <v>0</v>
      </c>
      <c r="Q424" s="198">
        <v>0</v>
      </c>
      <c r="R424" s="198">
        <f t="shared" si="72"/>
        <v>0</v>
      </c>
      <c r="S424" s="198">
        <v>0</v>
      </c>
      <c r="T424" s="199">
        <f t="shared" si="73"/>
        <v>0</v>
      </c>
      <c r="U424" s="35"/>
      <c r="V424" s="35"/>
      <c r="W424" s="35"/>
      <c r="X424" s="35"/>
      <c r="Y424" s="35"/>
      <c r="Z424" s="35"/>
      <c r="AA424" s="35"/>
      <c r="AB424" s="35"/>
      <c r="AC424" s="35"/>
      <c r="AD424" s="35"/>
      <c r="AE424" s="35"/>
      <c r="AR424" s="200" t="s">
        <v>299</v>
      </c>
      <c r="AT424" s="200" t="s">
        <v>294</v>
      </c>
      <c r="AU424" s="200" t="s">
        <v>85</v>
      </c>
      <c r="AY424" s="18" t="s">
        <v>292</v>
      </c>
      <c r="BE424" s="201">
        <f t="shared" si="74"/>
        <v>0</v>
      </c>
      <c r="BF424" s="201">
        <f t="shared" si="75"/>
        <v>0</v>
      </c>
      <c r="BG424" s="201">
        <f t="shared" si="76"/>
        <v>0</v>
      </c>
      <c r="BH424" s="201">
        <f t="shared" si="77"/>
        <v>0</v>
      </c>
      <c r="BI424" s="201">
        <f t="shared" si="78"/>
        <v>0</v>
      </c>
      <c r="BJ424" s="18" t="s">
        <v>120</v>
      </c>
      <c r="BK424" s="201">
        <f t="shared" si="79"/>
        <v>0</v>
      </c>
      <c r="BL424" s="18" t="s">
        <v>299</v>
      </c>
      <c r="BM424" s="200" t="s">
        <v>2523</v>
      </c>
    </row>
    <row r="425" spans="1:65" s="2" customFormat="1" ht="33" customHeight="1">
      <c r="A425" s="35"/>
      <c r="B425" s="36"/>
      <c r="C425" s="189" t="s">
        <v>1474</v>
      </c>
      <c r="D425" s="189" t="s">
        <v>294</v>
      </c>
      <c r="E425" s="190" t="s">
        <v>5554</v>
      </c>
      <c r="F425" s="191" t="s">
        <v>5370</v>
      </c>
      <c r="G425" s="192" t="s">
        <v>5364</v>
      </c>
      <c r="H425" s="193">
        <v>51</v>
      </c>
      <c r="I425" s="194"/>
      <c r="J425" s="195">
        <f t="shared" si="70"/>
        <v>0</v>
      </c>
      <c r="K425" s="191" t="s">
        <v>1</v>
      </c>
      <c r="L425" s="40"/>
      <c r="M425" s="196" t="s">
        <v>1</v>
      </c>
      <c r="N425" s="197" t="s">
        <v>43</v>
      </c>
      <c r="O425" s="72"/>
      <c r="P425" s="198">
        <f t="shared" si="71"/>
        <v>0</v>
      </c>
      <c r="Q425" s="198">
        <v>0</v>
      </c>
      <c r="R425" s="198">
        <f t="shared" si="72"/>
        <v>0</v>
      </c>
      <c r="S425" s="198">
        <v>0</v>
      </c>
      <c r="T425" s="199">
        <f t="shared" si="73"/>
        <v>0</v>
      </c>
      <c r="U425" s="35"/>
      <c r="V425" s="35"/>
      <c r="W425" s="35"/>
      <c r="X425" s="35"/>
      <c r="Y425" s="35"/>
      <c r="Z425" s="35"/>
      <c r="AA425" s="35"/>
      <c r="AB425" s="35"/>
      <c r="AC425" s="35"/>
      <c r="AD425" s="35"/>
      <c r="AE425" s="35"/>
      <c r="AR425" s="200" t="s">
        <v>299</v>
      </c>
      <c r="AT425" s="200" t="s">
        <v>294</v>
      </c>
      <c r="AU425" s="200" t="s">
        <v>85</v>
      </c>
      <c r="AY425" s="18" t="s">
        <v>292</v>
      </c>
      <c r="BE425" s="201">
        <f t="shared" si="74"/>
        <v>0</v>
      </c>
      <c r="BF425" s="201">
        <f t="shared" si="75"/>
        <v>0</v>
      </c>
      <c r="BG425" s="201">
        <f t="shared" si="76"/>
        <v>0</v>
      </c>
      <c r="BH425" s="201">
        <f t="shared" si="77"/>
        <v>0</v>
      </c>
      <c r="BI425" s="201">
        <f t="shared" si="78"/>
        <v>0</v>
      </c>
      <c r="BJ425" s="18" t="s">
        <v>120</v>
      </c>
      <c r="BK425" s="201">
        <f t="shared" si="79"/>
        <v>0</v>
      </c>
      <c r="BL425" s="18" t="s">
        <v>299</v>
      </c>
      <c r="BM425" s="200" t="s">
        <v>2533</v>
      </c>
    </row>
    <row r="426" spans="1:65" s="2" customFormat="1" ht="21.75" customHeight="1">
      <c r="A426" s="35"/>
      <c r="B426" s="36"/>
      <c r="C426" s="189" t="s">
        <v>1479</v>
      </c>
      <c r="D426" s="189" t="s">
        <v>294</v>
      </c>
      <c r="E426" s="190" t="s">
        <v>5555</v>
      </c>
      <c r="F426" s="191" t="s">
        <v>5378</v>
      </c>
      <c r="G426" s="192" t="s">
        <v>1738</v>
      </c>
      <c r="H426" s="193">
        <v>50</v>
      </c>
      <c r="I426" s="194"/>
      <c r="J426" s="195">
        <f t="shared" si="70"/>
        <v>0</v>
      </c>
      <c r="K426" s="191" t="s">
        <v>1</v>
      </c>
      <c r="L426" s="40"/>
      <c r="M426" s="196" t="s">
        <v>1</v>
      </c>
      <c r="N426" s="197" t="s">
        <v>43</v>
      </c>
      <c r="O426" s="72"/>
      <c r="P426" s="198">
        <f t="shared" si="71"/>
        <v>0</v>
      </c>
      <c r="Q426" s="198">
        <v>0</v>
      </c>
      <c r="R426" s="198">
        <f t="shared" si="72"/>
        <v>0</v>
      </c>
      <c r="S426" s="198">
        <v>0</v>
      </c>
      <c r="T426" s="199">
        <f t="shared" si="73"/>
        <v>0</v>
      </c>
      <c r="U426" s="35"/>
      <c r="V426" s="35"/>
      <c r="W426" s="35"/>
      <c r="X426" s="35"/>
      <c r="Y426" s="35"/>
      <c r="Z426" s="35"/>
      <c r="AA426" s="35"/>
      <c r="AB426" s="35"/>
      <c r="AC426" s="35"/>
      <c r="AD426" s="35"/>
      <c r="AE426" s="35"/>
      <c r="AR426" s="200" t="s">
        <v>299</v>
      </c>
      <c r="AT426" s="200" t="s">
        <v>294</v>
      </c>
      <c r="AU426" s="200" t="s">
        <v>85</v>
      </c>
      <c r="AY426" s="18" t="s">
        <v>292</v>
      </c>
      <c r="BE426" s="201">
        <f t="shared" si="74"/>
        <v>0</v>
      </c>
      <c r="BF426" s="201">
        <f t="shared" si="75"/>
        <v>0</v>
      </c>
      <c r="BG426" s="201">
        <f t="shared" si="76"/>
        <v>0</v>
      </c>
      <c r="BH426" s="201">
        <f t="shared" si="77"/>
        <v>0</v>
      </c>
      <c r="BI426" s="201">
        <f t="shared" si="78"/>
        <v>0</v>
      </c>
      <c r="BJ426" s="18" t="s">
        <v>120</v>
      </c>
      <c r="BK426" s="201">
        <f t="shared" si="79"/>
        <v>0</v>
      </c>
      <c r="BL426" s="18" t="s">
        <v>299</v>
      </c>
      <c r="BM426" s="200" t="s">
        <v>2610</v>
      </c>
    </row>
    <row r="427" spans="1:65" s="13" customFormat="1" ht="33.75">
      <c r="B427" s="202"/>
      <c r="C427" s="203"/>
      <c r="D427" s="204" t="s">
        <v>301</v>
      </c>
      <c r="E427" s="205" t="s">
        <v>1</v>
      </c>
      <c r="F427" s="206" t="s">
        <v>5379</v>
      </c>
      <c r="G427" s="203"/>
      <c r="H427" s="205" t="s">
        <v>1</v>
      </c>
      <c r="I427" s="207"/>
      <c r="J427" s="203"/>
      <c r="K427" s="203"/>
      <c r="L427" s="208"/>
      <c r="M427" s="209"/>
      <c r="N427" s="210"/>
      <c r="O427" s="210"/>
      <c r="P427" s="210"/>
      <c r="Q427" s="210"/>
      <c r="R427" s="210"/>
      <c r="S427" s="210"/>
      <c r="T427" s="211"/>
      <c r="AT427" s="212" t="s">
        <v>301</v>
      </c>
      <c r="AU427" s="212" t="s">
        <v>85</v>
      </c>
      <c r="AV427" s="13" t="s">
        <v>85</v>
      </c>
      <c r="AW427" s="13" t="s">
        <v>32</v>
      </c>
      <c r="AX427" s="13" t="s">
        <v>77</v>
      </c>
      <c r="AY427" s="212" t="s">
        <v>292</v>
      </c>
    </row>
    <row r="428" spans="1:65" s="13" customFormat="1" ht="33.75">
      <c r="B428" s="202"/>
      <c r="C428" s="203"/>
      <c r="D428" s="204" t="s">
        <v>301</v>
      </c>
      <c r="E428" s="205" t="s">
        <v>1</v>
      </c>
      <c r="F428" s="206" t="s">
        <v>5380</v>
      </c>
      <c r="G428" s="203"/>
      <c r="H428" s="205" t="s">
        <v>1</v>
      </c>
      <c r="I428" s="207"/>
      <c r="J428" s="203"/>
      <c r="K428" s="203"/>
      <c r="L428" s="208"/>
      <c r="M428" s="209"/>
      <c r="N428" s="210"/>
      <c r="O428" s="210"/>
      <c r="P428" s="210"/>
      <c r="Q428" s="210"/>
      <c r="R428" s="210"/>
      <c r="S428" s="210"/>
      <c r="T428" s="211"/>
      <c r="AT428" s="212" t="s">
        <v>301</v>
      </c>
      <c r="AU428" s="212" t="s">
        <v>85</v>
      </c>
      <c r="AV428" s="13" t="s">
        <v>85</v>
      </c>
      <c r="AW428" s="13" t="s">
        <v>32</v>
      </c>
      <c r="AX428" s="13" t="s">
        <v>77</v>
      </c>
      <c r="AY428" s="212" t="s">
        <v>292</v>
      </c>
    </row>
    <row r="429" spans="1:65" s="13" customFormat="1" ht="11.25">
      <c r="B429" s="202"/>
      <c r="C429" s="203"/>
      <c r="D429" s="204" t="s">
        <v>301</v>
      </c>
      <c r="E429" s="205" t="s">
        <v>1</v>
      </c>
      <c r="F429" s="206" t="s">
        <v>5381</v>
      </c>
      <c r="G429" s="203"/>
      <c r="H429" s="205" t="s">
        <v>1</v>
      </c>
      <c r="I429" s="207"/>
      <c r="J429" s="203"/>
      <c r="K429" s="203"/>
      <c r="L429" s="208"/>
      <c r="M429" s="209"/>
      <c r="N429" s="210"/>
      <c r="O429" s="210"/>
      <c r="P429" s="210"/>
      <c r="Q429" s="210"/>
      <c r="R429" s="210"/>
      <c r="S429" s="210"/>
      <c r="T429" s="211"/>
      <c r="AT429" s="212" t="s">
        <v>301</v>
      </c>
      <c r="AU429" s="212" t="s">
        <v>85</v>
      </c>
      <c r="AV429" s="13" t="s">
        <v>85</v>
      </c>
      <c r="AW429" s="13" t="s">
        <v>32</v>
      </c>
      <c r="AX429" s="13" t="s">
        <v>77</v>
      </c>
      <c r="AY429" s="212" t="s">
        <v>292</v>
      </c>
    </row>
    <row r="430" spans="1:65" s="14" customFormat="1" ht="11.25">
      <c r="B430" s="213"/>
      <c r="C430" s="214"/>
      <c r="D430" s="204" t="s">
        <v>301</v>
      </c>
      <c r="E430" s="215" t="s">
        <v>1</v>
      </c>
      <c r="F430" s="216" t="s">
        <v>693</v>
      </c>
      <c r="G430" s="214"/>
      <c r="H430" s="217">
        <v>50</v>
      </c>
      <c r="I430" s="218"/>
      <c r="J430" s="214"/>
      <c r="K430" s="214"/>
      <c r="L430" s="219"/>
      <c r="M430" s="220"/>
      <c r="N430" s="221"/>
      <c r="O430" s="221"/>
      <c r="P430" s="221"/>
      <c r="Q430" s="221"/>
      <c r="R430" s="221"/>
      <c r="S430" s="221"/>
      <c r="T430" s="222"/>
      <c r="AT430" s="223" t="s">
        <v>301</v>
      </c>
      <c r="AU430" s="223" t="s">
        <v>85</v>
      </c>
      <c r="AV430" s="14" t="s">
        <v>120</v>
      </c>
      <c r="AW430" s="14" t="s">
        <v>32</v>
      </c>
      <c r="AX430" s="14" t="s">
        <v>85</v>
      </c>
      <c r="AY430" s="223" t="s">
        <v>292</v>
      </c>
    </row>
    <row r="431" spans="1:65" s="12" customFormat="1" ht="25.9" customHeight="1">
      <c r="B431" s="173"/>
      <c r="C431" s="174"/>
      <c r="D431" s="175" t="s">
        <v>76</v>
      </c>
      <c r="E431" s="176" t="s">
        <v>5556</v>
      </c>
      <c r="F431" s="176" t="s">
        <v>5557</v>
      </c>
      <c r="G431" s="174"/>
      <c r="H431" s="174"/>
      <c r="I431" s="177"/>
      <c r="J431" s="178">
        <f>BK431</f>
        <v>0</v>
      </c>
      <c r="K431" s="174"/>
      <c r="L431" s="179"/>
      <c r="M431" s="180"/>
      <c r="N431" s="181"/>
      <c r="O431" s="181"/>
      <c r="P431" s="182">
        <f>SUM(P432:P466)</f>
        <v>0</v>
      </c>
      <c r="Q431" s="181"/>
      <c r="R431" s="182">
        <f>SUM(R432:R466)</f>
        <v>0</v>
      </c>
      <c r="S431" s="181"/>
      <c r="T431" s="183">
        <f>SUM(T432:T466)</f>
        <v>0</v>
      </c>
      <c r="AR431" s="184" t="s">
        <v>85</v>
      </c>
      <c r="AT431" s="185" t="s">
        <v>76</v>
      </c>
      <c r="AU431" s="185" t="s">
        <v>77</v>
      </c>
      <c r="AY431" s="184" t="s">
        <v>292</v>
      </c>
      <c r="BK431" s="186">
        <f>SUM(BK432:BK466)</f>
        <v>0</v>
      </c>
    </row>
    <row r="432" spans="1:65" s="2" customFormat="1" ht="16.5" customHeight="1">
      <c r="A432" s="35"/>
      <c r="B432" s="36"/>
      <c r="C432" s="189" t="s">
        <v>1484</v>
      </c>
      <c r="D432" s="189" t="s">
        <v>294</v>
      </c>
      <c r="E432" s="190" t="s">
        <v>5558</v>
      </c>
      <c r="F432" s="191" t="s">
        <v>5559</v>
      </c>
      <c r="G432" s="192" t="s">
        <v>3216</v>
      </c>
      <c r="H432" s="193">
        <v>1</v>
      </c>
      <c r="I432" s="194"/>
      <c r="J432" s="195">
        <f>ROUND(I432*H432,2)</f>
        <v>0</v>
      </c>
      <c r="K432" s="191" t="s">
        <v>1</v>
      </c>
      <c r="L432" s="40"/>
      <c r="M432" s="196" t="s">
        <v>1</v>
      </c>
      <c r="N432" s="197" t="s">
        <v>43</v>
      </c>
      <c r="O432" s="72"/>
      <c r="P432" s="198">
        <f>O432*H432</f>
        <v>0</v>
      </c>
      <c r="Q432" s="198">
        <v>0</v>
      </c>
      <c r="R432" s="198">
        <f>Q432*H432</f>
        <v>0</v>
      </c>
      <c r="S432" s="198">
        <v>0</v>
      </c>
      <c r="T432" s="199">
        <f>S432*H432</f>
        <v>0</v>
      </c>
      <c r="U432" s="35"/>
      <c r="V432" s="35"/>
      <c r="W432" s="35"/>
      <c r="X432" s="35"/>
      <c r="Y432" s="35"/>
      <c r="Z432" s="35"/>
      <c r="AA432" s="35"/>
      <c r="AB432" s="35"/>
      <c r="AC432" s="35"/>
      <c r="AD432" s="35"/>
      <c r="AE432" s="35"/>
      <c r="AR432" s="200" t="s">
        <v>299</v>
      </c>
      <c r="AT432" s="200" t="s">
        <v>294</v>
      </c>
      <c r="AU432" s="200" t="s">
        <v>85</v>
      </c>
      <c r="AY432" s="18" t="s">
        <v>292</v>
      </c>
      <c r="BE432" s="201">
        <f>IF(N432="základní",J432,0)</f>
        <v>0</v>
      </c>
      <c r="BF432" s="201">
        <f>IF(N432="snížená",J432,0)</f>
        <v>0</v>
      </c>
      <c r="BG432" s="201">
        <f>IF(N432="zákl. přenesená",J432,0)</f>
        <v>0</v>
      </c>
      <c r="BH432" s="201">
        <f>IF(N432="sníž. přenesená",J432,0)</f>
        <v>0</v>
      </c>
      <c r="BI432" s="201">
        <f>IF(N432="nulová",J432,0)</f>
        <v>0</v>
      </c>
      <c r="BJ432" s="18" t="s">
        <v>120</v>
      </c>
      <c r="BK432" s="201">
        <f>ROUND(I432*H432,2)</f>
        <v>0</v>
      </c>
      <c r="BL432" s="18" t="s">
        <v>299</v>
      </c>
      <c r="BM432" s="200" t="s">
        <v>2618</v>
      </c>
    </row>
    <row r="433" spans="1:65" s="13" customFormat="1" ht="11.25">
      <c r="B433" s="202"/>
      <c r="C433" s="203"/>
      <c r="D433" s="204" t="s">
        <v>301</v>
      </c>
      <c r="E433" s="205" t="s">
        <v>1</v>
      </c>
      <c r="F433" s="206" t="s">
        <v>5560</v>
      </c>
      <c r="G433" s="203"/>
      <c r="H433" s="205" t="s">
        <v>1</v>
      </c>
      <c r="I433" s="207"/>
      <c r="J433" s="203"/>
      <c r="K433" s="203"/>
      <c r="L433" s="208"/>
      <c r="M433" s="209"/>
      <c r="N433" s="210"/>
      <c r="O433" s="210"/>
      <c r="P433" s="210"/>
      <c r="Q433" s="210"/>
      <c r="R433" s="210"/>
      <c r="S433" s="210"/>
      <c r="T433" s="211"/>
      <c r="AT433" s="212" t="s">
        <v>301</v>
      </c>
      <c r="AU433" s="212" t="s">
        <v>85</v>
      </c>
      <c r="AV433" s="13" t="s">
        <v>85</v>
      </c>
      <c r="AW433" s="13" t="s">
        <v>32</v>
      </c>
      <c r="AX433" s="13" t="s">
        <v>77</v>
      </c>
      <c r="AY433" s="212" t="s">
        <v>292</v>
      </c>
    </row>
    <row r="434" spans="1:65" s="13" customFormat="1" ht="11.25">
      <c r="B434" s="202"/>
      <c r="C434" s="203"/>
      <c r="D434" s="204" t="s">
        <v>301</v>
      </c>
      <c r="E434" s="205" t="s">
        <v>1</v>
      </c>
      <c r="F434" s="206" t="s">
        <v>5561</v>
      </c>
      <c r="G434" s="203"/>
      <c r="H434" s="205" t="s">
        <v>1</v>
      </c>
      <c r="I434" s="207"/>
      <c r="J434" s="203"/>
      <c r="K434" s="203"/>
      <c r="L434" s="208"/>
      <c r="M434" s="209"/>
      <c r="N434" s="210"/>
      <c r="O434" s="210"/>
      <c r="P434" s="210"/>
      <c r="Q434" s="210"/>
      <c r="R434" s="210"/>
      <c r="S434" s="210"/>
      <c r="T434" s="211"/>
      <c r="AT434" s="212" t="s">
        <v>301</v>
      </c>
      <c r="AU434" s="212" t="s">
        <v>85</v>
      </c>
      <c r="AV434" s="13" t="s">
        <v>85</v>
      </c>
      <c r="AW434" s="13" t="s">
        <v>32</v>
      </c>
      <c r="AX434" s="13" t="s">
        <v>77</v>
      </c>
      <c r="AY434" s="212" t="s">
        <v>292</v>
      </c>
    </row>
    <row r="435" spans="1:65" s="13" customFormat="1" ht="11.25">
      <c r="B435" s="202"/>
      <c r="C435" s="203"/>
      <c r="D435" s="204" t="s">
        <v>301</v>
      </c>
      <c r="E435" s="205" t="s">
        <v>1</v>
      </c>
      <c r="F435" s="206" t="s">
        <v>5562</v>
      </c>
      <c r="G435" s="203"/>
      <c r="H435" s="205" t="s">
        <v>1</v>
      </c>
      <c r="I435" s="207"/>
      <c r="J435" s="203"/>
      <c r="K435" s="203"/>
      <c r="L435" s="208"/>
      <c r="M435" s="209"/>
      <c r="N435" s="210"/>
      <c r="O435" s="210"/>
      <c r="P435" s="210"/>
      <c r="Q435" s="210"/>
      <c r="R435" s="210"/>
      <c r="S435" s="210"/>
      <c r="T435" s="211"/>
      <c r="AT435" s="212" t="s">
        <v>301</v>
      </c>
      <c r="AU435" s="212" t="s">
        <v>85</v>
      </c>
      <c r="AV435" s="13" t="s">
        <v>85</v>
      </c>
      <c r="AW435" s="13" t="s">
        <v>32</v>
      </c>
      <c r="AX435" s="13" t="s">
        <v>77</v>
      </c>
      <c r="AY435" s="212" t="s">
        <v>292</v>
      </c>
    </row>
    <row r="436" spans="1:65" s="13" customFormat="1" ht="11.25">
      <c r="B436" s="202"/>
      <c r="C436" s="203"/>
      <c r="D436" s="204" t="s">
        <v>301</v>
      </c>
      <c r="E436" s="205" t="s">
        <v>1</v>
      </c>
      <c r="F436" s="206" t="s">
        <v>5563</v>
      </c>
      <c r="G436" s="203"/>
      <c r="H436" s="205" t="s">
        <v>1</v>
      </c>
      <c r="I436" s="207"/>
      <c r="J436" s="203"/>
      <c r="K436" s="203"/>
      <c r="L436" s="208"/>
      <c r="M436" s="209"/>
      <c r="N436" s="210"/>
      <c r="O436" s="210"/>
      <c r="P436" s="210"/>
      <c r="Q436" s="210"/>
      <c r="R436" s="210"/>
      <c r="S436" s="210"/>
      <c r="T436" s="211"/>
      <c r="AT436" s="212" t="s">
        <v>301</v>
      </c>
      <c r="AU436" s="212" t="s">
        <v>85</v>
      </c>
      <c r="AV436" s="13" t="s">
        <v>85</v>
      </c>
      <c r="AW436" s="13" t="s">
        <v>32</v>
      </c>
      <c r="AX436" s="13" t="s">
        <v>77</v>
      </c>
      <c r="AY436" s="212" t="s">
        <v>292</v>
      </c>
    </row>
    <row r="437" spans="1:65" s="13" customFormat="1" ht="11.25">
      <c r="B437" s="202"/>
      <c r="C437" s="203"/>
      <c r="D437" s="204" t="s">
        <v>301</v>
      </c>
      <c r="E437" s="205" t="s">
        <v>1</v>
      </c>
      <c r="F437" s="206" t="s">
        <v>5564</v>
      </c>
      <c r="G437" s="203"/>
      <c r="H437" s="205" t="s">
        <v>1</v>
      </c>
      <c r="I437" s="207"/>
      <c r="J437" s="203"/>
      <c r="K437" s="203"/>
      <c r="L437" s="208"/>
      <c r="M437" s="209"/>
      <c r="N437" s="210"/>
      <c r="O437" s="210"/>
      <c r="P437" s="210"/>
      <c r="Q437" s="210"/>
      <c r="R437" s="210"/>
      <c r="S437" s="210"/>
      <c r="T437" s="211"/>
      <c r="AT437" s="212" t="s">
        <v>301</v>
      </c>
      <c r="AU437" s="212" t="s">
        <v>85</v>
      </c>
      <c r="AV437" s="13" t="s">
        <v>85</v>
      </c>
      <c r="AW437" s="13" t="s">
        <v>32</v>
      </c>
      <c r="AX437" s="13" t="s">
        <v>77</v>
      </c>
      <c r="AY437" s="212" t="s">
        <v>292</v>
      </c>
    </row>
    <row r="438" spans="1:65" s="13" customFormat="1" ht="11.25">
      <c r="B438" s="202"/>
      <c r="C438" s="203"/>
      <c r="D438" s="204" t="s">
        <v>301</v>
      </c>
      <c r="E438" s="205" t="s">
        <v>1</v>
      </c>
      <c r="F438" s="206" t="s">
        <v>5565</v>
      </c>
      <c r="G438" s="203"/>
      <c r="H438" s="205" t="s">
        <v>1</v>
      </c>
      <c r="I438" s="207"/>
      <c r="J438" s="203"/>
      <c r="K438" s="203"/>
      <c r="L438" s="208"/>
      <c r="M438" s="209"/>
      <c r="N438" s="210"/>
      <c r="O438" s="210"/>
      <c r="P438" s="210"/>
      <c r="Q438" s="210"/>
      <c r="R438" s="210"/>
      <c r="S438" s="210"/>
      <c r="T438" s="211"/>
      <c r="AT438" s="212" t="s">
        <v>301</v>
      </c>
      <c r="AU438" s="212" t="s">
        <v>85</v>
      </c>
      <c r="AV438" s="13" t="s">
        <v>85</v>
      </c>
      <c r="AW438" s="13" t="s">
        <v>32</v>
      </c>
      <c r="AX438" s="13" t="s">
        <v>77</v>
      </c>
      <c r="AY438" s="212" t="s">
        <v>292</v>
      </c>
    </row>
    <row r="439" spans="1:65" s="13" customFormat="1" ht="11.25">
      <c r="B439" s="202"/>
      <c r="C439" s="203"/>
      <c r="D439" s="204" t="s">
        <v>301</v>
      </c>
      <c r="E439" s="205" t="s">
        <v>1</v>
      </c>
      <c r="F439" s="206" t="s">
        <v>5566</v>
      </c>
      <c r="G439" s="203"/>
      <c r="H439" s="205" t="s">
        <v>1</v>
      </c>
      <c r="I439" s="207"/>
      <c r="J439" s="203"/>
      <c r="K439" s="203"/>
      <c r="L439" s="208"/>
      <c r="M439" s="209"/>
      <c r="N439" s="210"/>
      <c r="O439" s="210"/>
      <c r="P439" s="210"/>
      <c r="Q439" s="210"/>
      <c r="R439" s="210"/>
      <c r="S439" s="210"/>
      <c r="T439" s="211"/>
      <c r="AT439" s="212" t="s">
        <v>301</v>
      </c>
      <c r="AU439" s="212" t="s">
        <v>85</v>
      </c>
      <c r="AV439" s="13" t="s">
        <v>85</v>
      </c>
      <c r="AW439" s="13" t="s">
        <v>32</v>
      </c>
      <c r="AX439" s="13" t="s">
        <v>77</v>
      </c>
      <c r="AY439" s="212" t="s">
        <v>292</v>
      </c>
    </row>
    <row r="440" spans="1:65" s="13" customFormat="1" ht="11.25">
      <c r="B440" s="202"/>
      <c r="C440" s="203"/>
      <c r="D440" s="204" t="s">
        <v>301</v>
      </c>
      <c r="E440" s="205" t="s">
        <v>1</v>
      </c>
      <c r="F440" s="206" t="s">
        <v>5567</v>
      </c>
      <c r="G440" s="203"/>
      <c r="H440" s="205" t="s">
        <v>1</v>
      </c>
      <c r="I440" s="207"/>
      <c r="J440" s="203"/>
      <c r="K440" s="203"/>
      <c r="L440" s="208"/>
      <c r="M440" s="209"/>
      <c r="N440" s="210"/>
      <c r="O440" s="210"/>
      <c r="P440" s="210"/>
      <c r="Q440" s="210"/>
      <c r="R440" s="210"/>
      <c r="S440" s="210"/>
      <c r="T440" s="211"/>
      <c r="AT440" s="212" t="s">
        <v>301</v>
      </c>
      <c r="AU440" s="212" t="s">
        <v>85</v>
      </c>
      <c r="AV440" s="13" t="s">
        <v>85</v>
      </c>
      <c r="AW440" s="13" t="s">
        <v>32</v>
      </c>
      <c r="AX440" s="13" t="s">
        <v>77</v>
      </c>
      <c r="AY440" s="212" t="s">
        <v>292</v>
      </c>
    </row>
    <row r="441" spans="1:65" s="13" customFormat="1" ht="11.25">
      <c r="B441" s="202"/>
      <c r="C441" s="203"/>
      <c r="D441" s="204" t="s">
        <v>301</v>
      </c>
      <c r="E441" s="205" t="s">
        <v>1</v>
      </c>
      <c r="F441" s="206" t="s">
        <v>5568</v>
      </c>
      <c r="G441" s="203"/>
      <c r="H441" s="205" t="s">
        <v>1</v>
      </c>
      <c r="I441" s="207"/>
      <c r="J441" s="203"/>
      <c r="K441" s="203"/>
      <c r="L441" s="208"/>
      <c r="M441" s="209"/>
      <c r="N441" s="210"/>
      <c r="O441" s="210"/>
      <c r="P441" s="210"/>
      <c r="Q441" s="210"/>
      <c r="R441" s="210"/>
      <c r="S441" s="210"/>
      <c r="T441" s="211"/>
      <c r="AT441" s="212" t="s">
        <v>301</v>
      </c>
      <c r="AU441" s="212" t="s">
        <v>85</v>
      </c>
      <c r="AV441" s="13" t="s">
        <v>85</v>
      </c>
      <c r="AW441" s="13" t="s">
        <v>32</v>
      </c>
      <c r="AX441" s="13" t="s">
        <v>77</v>
      </c>
      <c r="AY441" s="212" t="s">
        <v>292</v>
      </c>
    </row>
    <row r="442" spans="1:65" s="13" customFormat="1" ht="11.25">
      <c r="B442" s="202"/>
      <c r="C442" s="203"/>
      <c r="D442" s="204" t="s">
        <v>301</v>
      </c>
      <c r="E442" s="205" t="s">
        <v>1</v>
      </c>
      <c r="F442" s="206" t="s">
        <v>5569</v>
      </c>
      <c r="G442" s="203"/>
      <c r="H442" s="205" t="s">
        <v>1</v>
      </c>
      <c r="I442" s="207"/>
      <c r="J442" s="203"/>
      <c r="K442" s="203"/>
      <c r="L442" s="208"/>
      <c r="M442" s="209"/>
      <c r="N442" s="210"/>
      <c r="O442" s="210"/>
      <c r="P442" s="210"/>
      <c r="Q442" s="210"/>
      <c r="R442" s="210"/>
      <c r="S442" s="210"/>
      <c r="T442" s="211"/>
      <c r="AT442" s="212" t="s">
        <v>301</v>
      </c>
      <c r="AU442" s="212" t="s">
        <v>85</v>
      </c>
      <c r="AV442" s="13" t="s">
        <v>85</v>
      </c>
      <c r="AW442" s="13" t="s">
        <v>32</v>
      </c>
      <c r="AX442" s="13" t="s">
        <v>77</v>
      </c>
      <c r="AY442" s="212" t="s">
        <v>292</v>
      </c>
    </row>
    <row r="443" spans="1:65" s="14" customFormat="1" ht="11.25">
      <c r="B443" s="213"/>
      <c r="C443" s="214"/>
      <c r="D443" s="204" t="s">
        <v>301</v>
      </c>
      <c r="E443" s="215" t="s">
        <v>1</v>
      </c>
      <c r="F443" s="216" t="s">
        <v>85</v>
      </c>
      <c r="G443" s="214"/>
      <c r="H443" s="217">
        <v>1</v>
      </c>
      <c r="I443" s="218"/>
      <c r="J443" s="214"/>
      <c r="K443" s="214"/>
      <c r="L443" s="219"/>
      <c r="M443" s="220"/>
      <c r="N443" s="221"/>
      <c r="O443" s="221"/>
      <c r="P443" s="221"/>
      <c r="Q443" s="221"/>
      <c r="R443" s="221"/>
      <c r="S443" s="221"/>
      <c r="T443" s="222"/>
      <c r="AT443" s="223" t="s">
        <v>301</v>
      </c>
      <c r="AU443" s="223" t="s">
        <v>85</v>
      </c>
      <c r="AV443" s="14" t="s">
        <v>120</v>
      </c>
      <c r="AW443" s="14" t="s">
        <v>32</v>
      </c>
      <c r="AX443" s="14" t="s">
        <v>85</v>
      </c>
      <c r="AY443" s="223" t="s">
        <v>292</v>
      </c>
    </row>
    <row r="444" spans="1:65" s="2" customFormat="1" ht="16.5" customHeight="1">
      <c r="A444" s="35"/>
      <c r="B444" s="36"/>
      <c r="C444" s="189" t="s">
        <v>1490</v>
      </c>
      <c r="D444" s="189" t="s">
        <v>294</v>
      </c>
      <c r="E444" s="190" t="s">
        <v>5570</v>
      </c>
      <c r="F444" s="191" t="s">
        <v>5571</v>
      </c>
      <c r="G444" s="192" t="s">
        <v>3216</v>
      </c>
      <c r="H444" s="193">
        <v>1</v>
      </c>
      <c r="I444" s="194"/>
      <c r="J444" s="195">
        <f>ROUND(I444*H444,2)</f>
        <v>0</v>
      </c>
      <c r="K444" s="191" t="s">
        <v>1</v>
      </c>
      <c r="L444" s="40"/>
      <c r="M444" s="196" t="s">
        <v>1</v>
      </c>
      <c r="N444" s="197" t="s">
        <v>43</v>
      </c>
      <c r="O444" s="72"/>
      <c r="P444" s="198">
        <f>O444*H444</f>
        <v>0</v>
      </c>
      <c r="Q444" s="198">
        <v>0</v>
      </c>
      <c r="R444" s="198">
        <f>Q444*H444</f>
        <v>0</v>
      </c>
      <c r="S444" s="198">
        <v>0</v>
      </c>
      <c r="T444" s="199">
        <f>S444*H444</f>
        <v>0</v>
      </c>
      <c r="U444" s="35"/>
      <c r="V444" s="35"/>
      <c r="W444" s="35"/>
      <c r="X444" s="35"/>
      <c r="Y444" s="35"/>
      <c r="Z444" s="35"/>
      <c r="AA444" s="35"/>
      <c r="AB444" s="35"/>
      <c r="AC444" s="35"/>
      <c r="AD444" s="35"/>
      <c r="AE444" s="35"/>
      <c r="AR444" s="200" t="s">
        <v>299</v>
      </c>
      <c r="AT444" s="200" t="s">
        <v>294</v>
      </c>
      <c r="AU444" s="200" t="s">
        <v>85</v>
      </c>
      <c r="AY444" s="18" t="s">
        <v>292</v>
      </c>
      <c r="BE444" s="201">
        <f>IF(N444="základní",J444,0)</f>
        <v>0</v>
      </c>
      <c r="BF444" s="201">
        <f>IF(N444="snížená",J444,0)</f>
        <v>0</v>
      </c>
      <c r="BG444" s="201">
        <f>IF(N444="zákl. přenesená",J444,0)</f>
        <v>0</v>
      </c>
      <c r="BH444" s="201">
        <f>IF(N444="sníž. přenesená",J444,0)</f>
        <v>0</v>
      </c>
      <c r="BI444" s="201">
        <f>IF(N444="nulová",J444,0)</f>
        <v>0</v>
      </c>
      <c r="BJ444" s="18" t="s">
        <v>120</v>
      </c>
      <c r="BK444" s="201">
        <f>ROUND(I444*H444,2)</f>
        <v>0</v>
      </c>
      <c r="BL444" s="18" t="s">
        <v>299</v>
      </c>
      <c r="BM444" s="200" t="s">
        <v>2627</v>
      </c>
    </row>
    <row r="445" spans="1:65" s="13" customFormat="1" ht="11.25">
      <c r="B445" s="202"/>
      <c r="C445" s="203"/>
      <c r="D445" s="204" t="s">
        <v>301</v>
      </c>
      <c r="E445" s="205" t="s">
        <v>1</v>
      </c>
      <c r="F445" s="206" t="s">
        <v>5572</v>
      </c>
      <c r="G445" s="203"/>
      <c r="H445" s="205" t="s">
        <v>1</v>
      </c>
      <c r="I445" s="207"/>
      <c r="J445" s="203"/>
      <c r="K445" s="203"/>
      <c r="L445" s="208"/>
      <c r="M445" s="209"/>
      <c r="N445" s="210"/>
      <c r="O445" s="210"/>
      <c r="P445" s="210"/>
      <c r="Q445" s="210"/>
      <c r="R445" s="210"/>
      <c r="S445" s="210"/>
      <c r="T445" s="211"/>
      <c r="AT445" s="212" t="s">
        <v>301</v>
      </c>
      <c r="AU445" s="212" t="s">
        <v>85</v>
      </c>
      <c r="AV445" s="13" t="s">
        <v>85</v>
      </c>
      <c r="AW445" s="13" t="s">
        <v>32</v>
      </c>
      <c r="AX445" s="13" t="s">
        <v>77</v>
      </c>
      <c r="AY445" s="212" t="s">
        <v>292</v>
      </c>
    </row>
    <row r="446" spans="1:65" s="13" customFormat="1" ht="11.25">
      <c r="B446" s="202"/>
      <c r="C446" s="203"/>
      <c r="D446" s="204" t="s">
        <v>301</v>
      </c>
      <c r="E446" s="205" t="s">
        <v>1</v>
      </c>
      <c r="F446" s="206" t="s">
        <v>5573</v>
      </c>
      <c r="G446" s="203"/>
      <c r="H446" s="205" t="s">
        <v>1</v>
      </c>
      <c r="I446" s="207"/>
      <c r="J446" s="203"/>
      <c r="K446" s="203"/>
      <c r="L446" s="208"/>
      <c r="M446" s="209"/>
      <c r="N446" s="210"/>
      <c r="O446" s="210"/>
      <c r="P446" s="210"/>
      <c r="Q446" s="210"/>
      <c r="R446" s="210"/>
      <c r="S446" s="210"/>
      <c r="T446" s="211"/>
      <c r="AT446" s="212" t="s">
        <v>301</v>
      </c>
      <c r="AU446" s="212" t="s">
        <v>85</v>
      </c>
      <c r="AV446" s="13" t="s">
        <v>85</v>
      </c>
      <c r="AW446" s="13" t="s">
        <v>32</v>
      </c>
      <c r="AX446" s="13" t="s">
        <v>77</v>
      </c>
      <c r="AY446" s="212" t="s">
        <v>292</v>
      </c>
    </row>
    <row r="447" spans="1:65" s="13" customFormat="1" ht="11.25">
      <c r="B447" s="202"/>
      <c r="C447" s="203"/>
      <c r="D447" s="204" t="s">
        <v>301</v>
      </c>
      <c r="E447" s="205" t="s">
        <v>1</v>
      </c>
      <c r="F447" s="206" t="s">
        <v>5574</v>
      </c>
      <c r="G447" s="203"/>
      <c r="H447" s="205" t="s">
        <v>1</v>
      </c>
      <c r="I447" s="207"/>
      <c r="J447" s="203"/>
      <c r="K447" s="203"/>
      <c r="L447" s="208"/>
      <c r="M447" s="209"/>
      <c r="N447" s="210"/>
      <c r="O447" s="210"/>
      <c r="P447" s="210"/>
      <c r="Q447" s="210"/>
      <c r="R447" s="210"/>
      <c r="S447" s="210"/>
      <c r="T447" s="211"/>
      <c r="AT447" s="212" t="s">
        <v>301</v>
      </c>
      <c r="AU447" s="212" t="s">
        <v>85</v>
      </c>
      <c r="AV447" s="13" t="s">
        <v>85</v>
      </c>
      <c r="AW447" s="13" t="s">
        <v>32</v>
      </c>
      <c r="AX447" s="13" t="s">
        <v>77</v>
      </c>
      <c r="AY447" s="212" t="s">
        <v>292</v>
      </c>
    </row>
    <row r="448" spans="1:65" s="13" customFormat="1" ht="11.25">
      <c r="B448" s="202"/>
      <c r="C448" s="203"/>
      <c r="D448" s="204" t="s">
        <v>301</v>
      </c>
      <c r="E448" s="205" t="s">
        <v>1</v>
      </c>
      <c r="F448" s="206" t="s">
        <v>5575</v>
      </c>
      <c r="G448" s="203"/>
      <c r="H448" s="205" t="s">
        <v>1</v>
      </c>
      <c r="I448" s="207"/>
      <c r="J448" s="203"/>
      <c r="K448" s="203"/>
      <c r="L448" s="208"/>
      <c r="M448" s="209"/>
      <c r="N448" s="210"/>
      <c r="O448" s="210"/>
      <c r="P448" s="210"/>
      <c r="Q448" s="210"/>
      <c r="R448" s="210"/>
      <c r="S448" s="210"/>
      <c r="T448" s="211"/>
      <c r="AT448" s="212" t="s">
        <v>301</v>
      </c>
      <c r="AU448" s="212" t="s">
        <v>85</v>
      </c>
      <c r="AV448" s="13" t="s">
        <v>85</v>
      </c>
      <c r="AW448" s="13" t="s">
        <v>32</v>
      </c>
      <c r="AX448" s="13" t="s">
        <v>77</v>
      </c>
      <c r="AY448" s="212" t="s">
        <v>292</v>
      </c>
    </row>
    <row r="449" spans="1:65" s="13" customFormat="1" ht="11.25">
      <c r="B449" s="202"/>
      <c r="C449" s="203"/>
      <c r="D449" s="204" t="s">
        <v>301</v>
      </c>
      <c r="E449" s="205" t="s">
        <v>1</v>
      </c>
      <c r="F449" s="206" t="s">
        <v>5576</v>
      </c>
      <c r="G449" s="203"/>
      <c r="H449" s="205" t="s">
        <v>1</v>
      </c>
      <c r="I449" s="207"/>
      <c r="J449" s="203"/>
      <c r="K449" s="203"/>
      <c r="L449" s="208"/>
      <c r="M449" s="209"/>
      <c r="N449" s="210"/>
      <c r="O449" s="210"/>
      <c r="P449" s="210"/>
      <c r="Q449" s="210"/>
      <c r="R449" s="210"/>
      <c r="S449" s="210"/>
      <c r="T449" s="211"/>
      <c r="AT449" s="212" t="s">
        <v>301</v>
      </c>
      <c r="AU449" s="212" t="s">
        <v>85</v>
      </c>
      <c r="AV449" s="13" t="s">
        <v>85</v>
      </c>
      <c r="AW449" s="13" t="s">
        <v>32</v>
      </c>
      <c r="AX449" s="13" t="s">
        <v>77</v>
      </c>
      <c r="AY449" s="212" t="s">
        <v>292</v>
      </c>
    </row>
    <row r="450" spans="1:65" s="13" customFormat="1" ht="11.25">
      <c r="B450" s="202"/>
      <c r="C450" s="203"/>
      <c r="D450" s="204" t="s">
        <v>301</v>
      </c>
      <c r="E450" s="205" t="s">
        <v>1</v>
      </c>
      <c r="F450" s="206" t="s">
        <v>5577</v>
      </c>
      <c r="G450" s="203"/>
      <c r="H450" s="205" t="s">
        <v>1</v>
      </c>
      <c r="I450" s="207"/>
      <c r="J450" s="203"/>
      <c r="K450" s="203"/>
      <c r="L450" s="208"/>
      <c r="M450" s="209"/>
      <c r="N450" s="210"/>
      <c r="O450" s="210"/>
      <c r="P450" s="210"/>
      <c r="Q450" s="210"/>
      <c r="R450" s="210"/>
      <c r="S450" s="210"/>
      <c r="T450" s="211"/>
      <c r="AT450" s="212" t="s">
        <v>301</v>
      </c>
      <c r="AU450" s="212" t="s">
        <v>85</v>
      </c>
      <c r="AV450" s="13" t="s">
        <v>85</v>
      </c>
      <c r="AW450" s="13" t="s">
        <v>32</v>
      </c>
      <c r="AX450" s="13" t="s">
        <v>77</v>
      </c>
      <c r="AY450" s="212" t="s">
        <v>292</v>
      </c>
    </row>
    <row r="451" spans="1:65" s="14" customFormat="1" ht="11.25">
      <c r="B451" s="213"/>
      <c r="C451" s="214"/>
      <c r="D451" s="204" t="s">
        <v>301</v>
      </c>
      <c r="E451" s="215" t="s">
        <v>1</v>
      </c>
      <c r="F451" s="216" t="s">
        <v>85</v>
      </c>
      <c r="G451" s="214"/>
      <c r="H451" s="217">
        <v>1</v>
      </c>
      <c r="I451" s="218"/>
      <c r="J451" s="214"/>
      <c r="K451" s="214"/>
      <c r="L451" s="219"/>
      <c r="M451" s="220"/>
      <c r="N451" s="221"/>
      <c r="O451" s="221"/>
      <c r="P451" s="221"/>
      <c r="Q451" s="221"/>
      <c r="R451" s="221"/>
      <c r="S451" s="221"/>
      <c r="T451" s="222"/>
      <c r="AT451" s="223" t="s">
        <v>301</v>
      </c>
      <c r="AU451" s="223" t="s">
        <v>85</v>
      </c>
      <c r="AV451" s="14" t="s">
        <v>120</v>
      </c>
      <c r="AW451" s="14" t="s">
        <v>32</v>
      </c>
      <c r="AX451" s="14" t="s">
        <v>85</v>
      </c>
      <c r="AY451" s="223" t="s">
        <v>292</v>
      </c>
    </row>
    <row r="452" spans="1:65" s="2" customFormat="1" ht="44.25" customHeight="1">
      <c r="A452" s="35"/>
      <c r="B452" s="36"/>
      <c r="C452" s="189" t="s">
        <v>1498</v>
      </c>
      <c r="D452" s="189" t="s">
        <v>294</v>
      </c>
      <c r="E452" s="190" t="s">
        <v>5578</v>
      </c>
      <c r="F452" s="191" t="s">
        <v>5579</v>
      </c>
      <c r="G452" s="192" t="s">
        <v>3216</v>
      </c>
      <c r="H452" s="193">
        <v>1</v>
      </c>
      <c r="I452" s="194"/>
      <c r="J452" s="195">
        <f t="shared" ref="J452:J466" si="80">ROUND(I452*H452,2)</f>
        <v>0</v>
      </c>
      <c r="K452" s="191" t="s">
        <v>1</v>
      </c>
      <c r="L452" s="40"/>
      <c r="M452" s="196" t="s">
        <v>1</v>
      </c>
      <c r="N452" s="197" t="s">
        <v>43</v>
      </c>
      <c r="O452" s="72"/>
      <c r="P452" s="198">
        <f t="shared" ref="P452:P466" si="81">O452*H452</f>
        <v>0</v>
      </c>
      <c r="Q452" s="198">
        <v>0</v>
      </c>
      <c r="R452" s="198">
        <f t="shared" ref="R452:R466" si="82">Q452*H452</f>
        <v>0</v>
      </c>
      <c r="S452" s="198">
        <v>0</v>
      </c>
      <c r="T452" s="199">
        <f t="shared" ref="T452:T466" si="83">S452*H452</f>
        <v>0</v>
      </c>
      <c r="U452" s="35"/>
      <c r="V452" s="35"/>
      <c r="W452" s="35"/>
      <c r="X452" s="35"/>
      <c r="Y452" s="35"/>
      <c r="Z452" s="35"/>
      <c r="AA452" s="35"/>
      <c r="AB452" s="35"/>
      <c r="AC452" s="35"/>
      <c r="AD452" s="35"/>
      <c r="AE452" s="35"/>
      <c r="AR452" s="200" t="s">
        <v>299</v>
      </c>
      <c r="AT452" s="200" t="s">
        <v>294</v>
      </c>
      <c r="AU452" s="200" t="s">
        <v>85</v>
      </c>
      <c r="AY452" s="18" t="s">
        <v>292</v>
      </c>
      <c r="BE452" s="201">
        <f t="shared" ref="BE452:BE466" si="84">IF(N452="základní",J452,0)</f>
        <v>0</v>
      </c>
      <c r="BF452" s="201">
        <f t="shared" ref="BF452:BF466" si="85">IF(N452="snížená",J452,0)</f>
        <v>0</v>
      </c>
      <c r="BG452" s="201">
        <f t="shared" ref="BG452:BG466" si="86">IF(N452="zákl. přenesená",J452,0)</f>
        <v>0</v>
      </c>
      <c r="BH452" s="201">
        <f t="shared" ref="BH452:BH466" si="87">IF(N452="sníž. přenesená",J452,0)</f>
        <v>0</v>
      </c>
      <c r="BI452" s="201">
        <f t="shared" ref="BI452:BI466" si="88">IF(N452="nulová",J452,0)</f>
        <v>0</v>
      </c>
      <c r="BJ452" s="18" t="s">
        <v>120</v>
      </c>
      <c r="BK452" s="201">
        <f t="shared" ref="BK452:BK466" si="89">ROUND(I452*H452,2)</f>
        <v>0</v>
      </c>
      <c r="BL452" s="18" t="s">
        <v>299</v>
      </c>
      <c r="BM452" s="200" t="s">
        <v>2637</v>
      </c>
    </row>
    <row r="453" spans="1:65" s="2" customFormat="1" ht="33" customHeight="1">
      <c r="A453" s="35"/>
      <c r="B453" s="36"/>
      <c r="C453" s="189" t="s">
        <v>1505</v>
      </c>
      <c r="D453" s="189" t="s">
        <v>294</v>
      </c>
      <c r="E453" s="190" t="s">
        <v>5580</v>
      </c>
      <c r="F453" s="191" t="s">
        <v>5581</v>
      </c>
      <c r="G453" s="192" t="s">
        <v>5364</v>
      </c>
      <c r="H453" s="193">
        <v>5</v>
      </c>
      <c r="I453" s="194"/>
      <c r="J453" s="195">
        <f t="shared" si="80"/>
        <v>0</v>
      </c>
      <c r="K453" s="191" t="s">
        <v>1</v>
      </c>
      <c r="L453" s="40"/>
      <c r="M453" s="196" t="s">
        <v>1</v>
      </c>
      <c r="N453" s="197" t="s">
        <v>43</v>
      </c>
      <c r="O453" s="72"/>
      <c r="P453" s="198">
        <f t="shared" si="81"/>
        <v>0</v>
      </c>
      <c r="Q453" s="198">
        <v>0</v>
      </c>
      <c r="R453" s="198">
        <f t="shared" si="82"/>
        <v>0</v>
      </c>
      <c r="S453" s="198">
        <v>0</v>
      </c>
      <c r="T453" s="199">
        <f t="shared" si="83"/>
        <v>0</v>
      </c>
      <c r="U453" s="35"/>
      <c r="V453" s="35"/>
      <c r="W453" s="35"/>
      <c r="X453" s="35"/>
      <c r="Y453" s="35"/>
      <c r="Z453" s="35"/>
      <c r="AA453" s="35"/>
      <c r="AB453" s="35"/>
      <c r="AC453" s="35"/>
      <c r="AD453" s="35"/>
      <c r="AE453" s="35"/>
      <c r="AR453" s="200" t="s">
        <v>299</v>
      </c>
      <c r="AT453" s="200" t="s">
        <v>294</v>
      </c>
      <c r="AU453" s="200" t="s">
        <v>85</v>
      </c>
      <c r="AY453" s="18" t="s">
        <v>292</v>
      </c>
      <c r="BE453" s="201">
        <f t="shared" si="84"/>
        <v>0</v>
      </c>
      <c r="BF453" s="201">
        <f t="shared" si="85"/>
        <v>0</v>
      </c>
      <c r="BG453" s="201">
        <f t="shared" si="86"/>
        <v>0</v>
      </c>
      <c r="BH453" s="201">
        <f t="shared" si="87"/>
        <v>0</v>
      </c>
      <c r="BI453" s="201">
        <f t="shared" si="88"/>
        <v>0</v>
      </c>
      <c r="BJ453" s="18" t="s">
        <v>120</v>
      </c>
      <c r="BK453" s="201">
        <f t="shared" si="89"/>
        <v>0</v>
      </c>
      <c r="BL453" s="18" t="s">
        <v>299</v>
      </c>
      <c r="BM453" s="200" t="s">
        <v>528</v>
      </c>
    </row>
    <row r="454" spans="1:65" s="2" customFormat="1" ht="24.2" customHeight="1">
      <c r="A454" s="35"/>
      <c r="B454" s="36"/>
      <c r="C454" s="189" t="s">
        <v>1511</v>
      </c>
      <c r="D454" s="189" t="s">
        <v>294</v>
      </c>
      <c r="E454" s="190" t="s">
        <v>5582</v>
      </c>
      <c r="F454" s="191" t="s">
        <v>5583</v>
      </c>
      <c r="G454" s="192" t="s">
        <v>5364</v>
      </c>
      <c r="H454" s="193">
        <v>3</v>
      </c>
      <c r="I454" s="194"/>
      <c r="J454" s="195">
        <f t="shared" si="80"/>
        <v>0</v>
      </c>
      <c r="K454" s="191" t="s">
        <v>1</v>
      </c>
      <c r="L454" s="40"/>
      <c r="M454" s="196" t="s">
        <v>1</v>
      </c>
      <c r="N454" s="197" t="s">
        <v>43</v>
      </c>
      <c r="O454" s="72"/>
      <c r="P454" s="198">
        <f t="shared" si="81"/>
        <v>0</v>
      </c>
      <c r="Q454" s="198">
        <v>0</v>
      </c>
      <c r="R454" s="198">
        <f t="shared" si="82"/>
        <v>0</v>
      </c>
      <c r="S454" s="198">
        <v>0</v>
      </c>
      <c r="T454" s="199">
        <f t="shared" si="83"/>
        <v>0</v>
      </c>
      <c r="U454" s="35"/>
      <c r="V454" s="35"/>
      <c r="W454" s="35"/>
      <c r="X454" s="35"/>
      <c r="Y454" s="35"/>
      <c r="Z454" s="35"/>
      <c r="AA454" s="35"/>
      <c r="AB454" s="35"/>
      <c r="AC454" s="35"/>
      <c r="AD454" s="35"/>
      <c r="AE454" s="35"/>
      <c r="AR454" s="200" t="s">
        <v>299</v>
      </c>
      <c r="AT454" s="200" t="s">
        <v>294</v>
      </c>
      <c r="AU454" s="200" t="s">
        <v>85</v>
      </c>
      <c r="AY454" s="18" t="s">
        <v>292</v>
      </c>
      <c r="BE454" s="201">
        <f t="shared" si="84"/>
        <v>0</v>
      </c>
      <c r="BF454" s="201">
        <f t="shared" si="85"/>
        <v>0</v>
      </c>
      <c r="BG454" s="201">
        <f t="shared" si="86"/>
        <v>0</v>
      </c>
      <c r="BH454" s="201">
        <f t="shared" si="87"/>
        <v>0</v>
      </c>
      <c r="BI454" s="201">
        <f t="shared" si="88"/>
        <v>0</v>
      </c>
      <c r="BJ454" s="18" t="s">
        <v>120</v>
      </c>
      <c r="BK454" s="201">
        <f t="shared" si="89"/>
        <v>0</v>
      </c>
      <c r="BL454" s="18" t="s">
        <v>299</v>
      </c>
      <c r="BM454" s="200" t="s">
        <v>2671</v>
      </c>
    </row>
    <row r="455" spans="1:65" s="2" customFormat="1" ht="16.5" customHeight="1">
      <c r="A455" s="35"/>
      <c r="B455" s="36"/>
      <c r="C455" s="189" t="s">
        <v>1516</v>
      </c>
      <c r="D455" s="189" t="s">
        <v>294</v>
      </c>
      <c r="E455" s="190" t="s">
        <v>5584</v>
      </c>
      <c r="F455" s="191" t="s">
        <v>5585</v>
      </c>
      <c r="G455" s="192" t="s">
        <v>1738</v>
      </c>
      <c r="H455" s="193">
        <v>10</v>
      </c>
      <c r="I455" s="194"/>
      <c r="J455" s="195">
        <f t="shared" si="80"/>
        <v>0</v>
      </c>
      <c r="K455" s="191" t="s">
        <v>1</v>
      </c>
      <c r="L455" s="40"/>
      <c r="M455" s="196" t="s">
        <v>1</v>
      </c>
      <c r="N455" s="197" t="s">
        <v>43</v>
      </c>
      <c r="O455" s="72"/>
      <c r="P455" s="198">
        <f t="shared" si="81"/>
        <v>0</v>
      </c>
      <c r="Q455" s="198">
        <v>0</v>
      </c>
      <c r="R455" s="198">
        <f t="shared" si="82"/>
        <v>0</v>
      </c>
      <c r="S455" s="198">
        <v>0</v>
      </c>
      <c r="T455" s="199">
        <f t="shared" si="83"/>
        <v>0</v>
      </c>
      <c r="U455" s="35"/>
      <c r="V455" s="35"/>
      <c r="W455" s="35"/>
      <c r="X455" s="35"/>
      <c r="Y455" s="35"/>
      <c r="Z455" s="35"/>
      <c r="AA455" s="35"/>
      <c r="AB455" s="35"/>
      <c r="AC455" s="35"/>
      <c r="AD455" s="35"/>
      <c r="AE455" s="35"/>
      <c r="AR455" s="200" t="s">
        <v>299</v>
      </c>
      <c r="AT455" s="200" t="s">
        <v>294</v>
      </c>
      <c r="AU455" s="200" t="s">
        <v>85</v>
      </c>
      <c r="AY455" s="18" t="s">
        <v>292</v>
      </c>
      <c r="BE455" s="201">
        <f t="shared" si="84"/>
        <v>0</v>
      </c>
      <c r="BF455" s="201">
        <f t="shared" si="85"/>
        <v>0</v>
      </c>
      <c r="BG455" s="201">
        <f t="shared" si="86"/>
        <v>0</v>
      </c>
      <c r="BH455" s="201">
        <f t="shared" si="87"/>
        <v>0</v>
      </c>
      <c r="BI455" s="201">
        <f t="shared" si="88"/>
        <v>0</v>
      </c>
      <c r="BJ455" s="18" t="s">
        <v>120</v>
      </c>
      <c r="BK455" s="201">
        <f t="shared" si="89"/>
        <v>0</v>
      </c>
      <c r="BL455" s="18" t="s">
        <v>299</v>
      </c>
      <c r="BM455" s="200" t="s">
        <v>2746</v>
      </c>
    </row>
    <row r="456" spans="1:65" s="2" customFormat="1" ht="66.75" customHeight="1">
      <c r="A456" s="35"/>
      <c r="B456" s="36"/>
      <c r="C456" s="189" t="s">
        <v>1519</v>
      </c>
      <c r="D456" s="189" t="s">
        <v>294</v>
      </c>
      <c r="E456" s="190" t="s">
        <v>5586</v>
      </c>
      <c r="F456" s="191" t="s">
        <v>5587</v>
      </c>
      <c r="G456" s="192" t="s">
        <v>3216</v>
      </c>
      <c r="H456" s="193">
        <v>2</v>
      </c>
      <c r="I456" s="194"/>
      <c r="J456" s="195">
        <f t="shared" si="80"/>
        <v>0</v>
      </c>
      <c r="K456" s="191" t="s">
        <v>1</v>
      </c>
      <c r="L456" s="40"/>
      <c r="M456" s="196" t="s">
        <v>1</v>
      </c>
      <c r="N456" s="197" t="s">
        <v>43</v>
      </c>
      <c r="O456" s="72"/>
      <c r="P456" s="198">
        <f t="shared" si="81"/>
        <v>0</v>
      </c>
      <c r="Q456" s="198">
        <v>0</v>
      </c>
      <c r="R456" s="198">
        <f t="shared" si="82"/>
        <v>0</v>
      </c>
      <c r="S456" s="198">
        <v>0</v>
      </c>
      <c r="T456" s="199">
        <f t="shared" si="83"/>
        <v>0</v>
      </c>
      <c r="U456" s="35"/>
      <c r="V456" s="35"/>
      <c r="W456" s="35"/>
      <c r="X456" s="35"/>
      <c r="Y456" s="35"/>
      <c r="Z456" s="35"/>
      <c r="AA456" s="35"/>
      <c r="AB456" s="35"/>
      <c r="AC456" s="35"/>
      <c r="AD456" s="35"/>
      <c r="AE456" s="35"/>
      <c r="AR456" s="200" t="s">
        <v>299</v>
      </c>
      <c r="AT456" s="200" t="s">
        <v>294</v>
      </c>
      <c r="AU456" s="200" t="s">
        <v>85</v>
      </c>
      <c r="AY456" s="18" t="s">
        <v>292</v>
      </c>
      <c r="BE456" s="201">
        <f t="shared" si="84"/>
        <v>0</v>
      </c>
      <c r="BF456" s="201">
        <f t="shared" si="85"/>
        <v>0</v>
      </c>
      <c r="BG456" s="201">
        <f t="shared" si="86"/>
        <v>0</v>
      </c>
      <c r="BH456" s="201">
        <f t="shared" si="87"/>
        <v>0</v>
      </c>
      <c r="BI456" s="201">
        <f t="shared" si="88"/>
        <v>0</v>
      </c>
      <c r="BJ456" s="18" t="s">
        <v>120</v>
      </c>
      <c r="BK456" s="201">
        <f t="shared" si="89"/>
        <v>0</v>
      </c>
      <c r="BL456" s="18" t="s">
        <v>299</v>
      </c>
      <c r="BM456" s="200" t="s">
        <v>2755</v>
      </c>
    </row>
    <row r="457" spans="1:65" s="2" customFormat="1" ht="44.25" customHeight="1">
      <c r="A457" s="35"/>
      <c r="B457" s="36"/>
      <c r="C457" s="189" t="s">
        <v>1526</v>
      </c>
      <c r="D457" s="189" t="s">
        <v>294</v>
      </c>
      <c r="E457" s="190" t="s">
        <v>5588</v>
      </c>
      <c r="F457" s="191" t="s">
        <v>5589</v>
      </c>
      <c r="G457" s="192" t="s">
        <v>3216</v>
      </c>
      <c r="H457" s="193">
        <v>2</v>
      </c>
      <c r="I457" s="194"/>
      <c r="J457" s="195">
        <f t="shared" si="80"/>
        <v>0</v>
      </c>
      <c r="K457" s="191" t="s">
        <v>1</v>
      </c>
      <c r="L457" s="40"/>
      <c r="M457" s="196" t="s">
        <v>1</v>
      </c>
      <c r="N457" s="197" t="s">
        <v>43</v>
      </c>
      <c r="O457" s="72"/>
      <c r="P457" s="198">
        <f t="shared" si="81"/>
        <v>0</v>
      </c>
      <c r="Q457" s="198">
        <v>0</v>
      </c>
      <c r="R457" s="198">
        <f t="shared" si="82"/>
        <v>0</v>
      </c>
      <c r="S457" s="198">
        <v>0</v>
      </c>
      <c r="T457" s="199">
        <f t="shared" si="83"/>
        <v>0</v>
      </c>
      <c r="U457" s="35"/>
      <c r="V457" s="35"/>
      <c r="W457" s="35"/>
      <c r="X457" s="35"/>
      <c r="Y457" s="35"/>
      <c r="Z457" s="35"/>
      <c r="AA457" s="35"/>
      <c r="AB457" s="35"/>
      <c r="AC457" s="35"/>
      <c r="AD457" s="35"/>
      <c r="AE457" s="35"/>
      <c r="AR457" s="200" t="s">
        <v>299</v>
      </c>
      <c r="AT457" s="200" t="s">
        <v>294</v>
      </c>
      <c r="AU457" s="200" t="s">
        <v>85</v>
      </c>
      <c r="AY457" s="18" t="s">
        <v>292</v>
      </c>
      <c r="BE457" s="201">
        <f t="shared" si="84"/>
        <v>0</v>
      </c>
      <c r="BF457" s="201">
        <f t="shared" si="85"/>
        <v>0</v>
      </c>
      <c r="BG457" s="201">
        <f t="shared" si="86"/>
        <v>0</v>
      </c>
      <c r="BH457" s="201">
        <f t="shared" si="87"/>
        <v>0</v>
      </c>
      <c r="BI457" s="201">
        <f t="shared" si="88"/>
        <v>0</v>
      </c>
      <c r="BJ457" s="18" t="s">
        <v>120</v>
      </c>
      <c r="BK457" s="201">
        <f t="shared" si="89"/>
        <v>0</v>
      </c>
      <c r="BL457" s="18" t="s">
        <v>299</v>
      </c>
      <c r="BM457" s="200" t="s">
        <v>2766</v>
      </c>
    </row>
    <row r="458" spans="1:65" s="2" customFormat="1" ht="55.5" customHeight="1">
      <c r="A458" s="35"/>
      <c r="B458" s="36"/>
      <c r="C458" s="189" t="s">
        <v>1531</v>
      </c>
      <c r="D458" s="189" t="s">
        <v>294</v>
      </c>
      <c r="E458" s="190" t="s">
        <v>5590</v>
      </c>
      <c r="F458" s="191" t="s">
        <v>5591</v>
      </c>
      <c r="G458" s="192" t="s">
        <v>5364</v>
      </c>
      <c r="H458" s="193">
        <v>2</v>
      </c>
      <c r="I458" s="194"/>
      <c r="J458" s="195">
        <f t="shared" si="80"/>
        <v>0</v>
      </c>
      <c r="K458" s="191" t="s">
        <v>1</v>
      </c>
      <c r="L458" s="40"/>
      <c r="M458" s="196" t="s">
        <v>1</v>
      </c>
      <c r="N458" s="197" t="s">
        <v>43</v>
      </c>
      <c r="O458" s="72"/>
      <c r="P458" s="198">
        <f t="shared" si="81"/>
        <v>0</v>
      </c>
      <c r="Q458" s="198">
        <v>0</v>
      </c>
      <c r="R458" s="198">
        <f t="shared" si="82"/>
        <v>0</v>
      </c>
      <c r="S458" s="198">
        <v>0</v>
      </c>
      <c r="T458" s="199">
        <f t="shared" si="83"/>
        <v>0</v>
      </c>
      <c r="U458" s="35"/>
      <c r="V458" s="35"/>
      <c r="W458" s="35"/>
      <c r="X458" s="35"/>
      <c r="Y458" s="35"/>
      <c r="Z458" s="35"/>
      <c r="AA458" s="35"/>
      <c r="AB458" s="35"/>
      <c r="AC458" s="35"/>
      <c r="AD458" s="35"/>
      <c r="AE458" s="35"/>
      <c r="AR458" s="200" t="s">
        <v>299</v>
      </c>
      <c r="AT458" s="200" t="s">
        <v>294</v>
      </c>
      <c r="AU458" s="200" t="s">
        <v>85</v>
      </c>
      <c r="AY458" s="18" t="s">
        <v>292</v>
      </c>
      <c r="BE458" s="201">
        <f t="shared" si="84"/>
        <v>0</v>
      </c>
      <c r="BF458" s="201">
        <f t="shared" si="85"/>
        <v>0</v>
      </c>
      <c r="BG458" s="201">
        <f t="shared" si="86"/>
        <v>0</v>
      </c>
      <c r="BH458" s="201">
        <f t="shared" si="87"/>
        <v>0</v>
      </c>
      <c r="BI458" s="201">
        <f t="shared" si="88"/>
        <v>0</v>
      </c>
      <c r="BJ458" s="18" t="s">
        <v>120</v>
      </c>
      <c r="BK458" s="201">
        <f t="shared" si="89"/>
        <v>0</v>
      </c>
      <c r="BL458" s="18" t="s">
        <v>299</v>
      </c>
      <c r="BM458" s="200" t="s">
        <v>5592</v>
      </c>
    </row>
    <row r="459" spans="1:65" s="2" customFormat="1" ht="24.2" customHeight="1">
      <c r="A459" s="35"/>
      <c r="B459" s="36"/>
      <c r="C459" s="189" t="s">
        <v>1535</v>
      </c>
      <c r="D459" s="189" t="s">
        <v>294</v>
      </c>
      <c r="E459" s="190" t="s">
        <v>5593</v>
      </c>
      <c r="F459" s="191" t="s">
        <v>5594</v>
      </c>
      <c r="G459" s="192" t="s">
        <v>5364</v>
      </c>
      <c r="H459" s="193">
        <v>1</v>
      </c>
      <c r="I459" s="194"/>
      <c r="J459" s="195">
        <f t="shared" si="80"/>
        <v>0</v>
      </c>
      <c r="K459" s="191" t="s">
        <v>1</v>
      </c>
      <c r="L459" s="40"/>
      <c r="M459" s="196" t="s">
        <v>1</v>
      </c>
      <c r="N459" s="197" t="s">
        <v>43</v>
      </c>
      <c r="O459" s="72"/>
      <c r="P459" s="198">
        <f t="shared" si="81"/>
        <v>0</v>
      </c>
      <c r="Q459" s="198">
        <v>0</v>
      </c>
      <c r="R459" s="198">
        <f t="shared" si="82"/>
        <v>0</v>
      </c>
      <c r="S459" s="198">
        <v>0</v>
      </c>
      <c r="T459" s="199">
        <f t="shared" si="83"/>
        <v>0</v>
      </c>
      <c r="U459" s="35"/>
      <c r="V459" s="35"/>
      <c r="W459" s="35"/>
      <c r="X459" s="35"/>
      <c r="Y459" s="35"/>
      <c r="Z459" s="35"/>
      <c r="AA459" s="35"/>
      <c r="AB459" s="35"/>
      <c r="AC459" s="35"/>
      <c r="AD459" s="35"/>
      <c r="AE459" s="35"/>
      <c r="AR459" s="200" t="s">
        <v>299</v>
      </c>
      <c r="AT459" s="200" t="s">
        <v>294</v>
      </c>
      <c r="AU459" s="200" t="s">
        <v>85</v>
      </c>
      <c r="AY459" s="18" t="s">
        <v>292</v>
      </c>
      <c r="BE459" s="201">
        <f t="shared" si="84"/>
        <v>0</v>
      </c>
      <c r="BF459" s="201">
        <f t="shared" si="85"/>
        <v>0</v>
      </c>
      <c r="BG459" s="201">
        <f t="shared" si="86"/>
        <v>0</v>
      </c>
      <c r="BH459" s="201">
        <f t="shared" si="87"/>
        <v>0</v>
      </c>
      <c r="BI459" s="201">
        <f t="shared" si="88"/>
        <v>0</v>
      </c>
      <c r="BJ459" s="18" t="s">
        <v>120</v>
      </c>
      <c r="BK459" s="201">
        <f t="shared" si="89"/>
        <v>0</v>
      </c>
      <c r="BL459" s="18" t="s">
        <v>299</v>
      </c>
      <c r="BM459" s="200" t="s">
        <v>2776</v>
      </c>
    </row>
    <row r="460" spans="1:65" s="2" customFormat="1" ht="24.2" customHeight="1">
      <c r="A460" s="35"/>
      <c r="B460" s="36"/>
      <c r="C460" s="189" t="s">
        <v>1540</v>
      </c>
      <c r="D460" s="189" t="s">
        <v>294</v>
      </c>
      <c r="E460" s="190" t="s">
        <v>5595</v>
      </c>
      <c r="F460" s="191" t="s">
        <v>5596</v>
      </c>
      <c r="G460" s="192" t="s">
        <v>5346</v>
      </c>
      <c r="H460" s="193">
        <v>1</v>
      </c>
      <c r="I460" s="194"/>
      <c r="J460" s="195">
        <f t="shared" si="80"/>
        <v>0</v>
      </c>
      <c r="K460" s="191" t="s">
        <v>1</v>
      </c>
      <c r="L460" s="40"/>
      <c r="M460" s="196" t="s">
        <v>1</v>
      </c>
      <c r="N460" s="197" t="s">
        <v>43</v>
      </c>
      <c r="O460" s="72"/>
      <c r="P460" s="198">
        <f t="shared" si="81"/>
        <v>0</v>
      </c>
      <c r="Q460" s="198">
        <v>0</v>
      </c>
      <c r="R460" s="198">
        <f t="shared" si="82"/>
        <v>0</v>
      </c>
      <c r="S460" s="198">
        <v>0</v>
      </c>
      <c r="T460" s="199">
        <f t="shared" si="83"/>
        <v>0</v>
      </c>
      <c r="U460" s="35"/>
      <c r="V460" s="35"/>
      <c r="W460" s="35"/>
      <c r="X460" s="35"/>
      <c r="Y460" s="35"/>
      <c r="Z460" s="35"/>
      <c r="AA460" s="35"/>
      <c r="AB460" s="35"/>
      <c r="AC460" s="35"/>
      <c r="AD460" s="35"/>
      <c r="AE460" s="35"/>
      <c r="AR460" s="200" t="s">
        <v>299</v>
      </c>
      <c r="AT460" s="200" t="s">
        <v>294</v>
      </c>
      <c r="AU460" s="200" t="s">
        <v>85</v>
      </c>
      <c r="AY460" s="18" t="s">
        <v>292</v>
      </c>
      <c r="BE460" s="201">
        <f t="shared" si="84"/>
        <v>0</v>
      </c>
      <c r="BF460" s="201">
        <f t="shared" si="85"/>
        <v>0</v>
      </c>
      <c r="BG460" s="201">
        <f t="shared" si="86"/>
        <v>0</v>
      </c>
      <c r="BH460" s="201">
        <f t="shared" si="87"/>
        <v>0</v>
      </c>
      <c r="BI460" s="201">
        <f t="shared" si="88"/>
        <v>0</v>
      </c>
      <c r="BJ460" s="18" t="s">
        <v>120</v>
      </c>
      <c r="BK460" s="201">
        <f t="shared" si="89"/>
        <v>0</v>
      </c>
      <c r="BL460" s="18" t="s">
        <v>299</v>
      </c>
      <c r="BM460" s="200" t="s">
        <v>2786</v>
      </c>
    </row>
    <row r="461" spans="1:65" s="2" customFormat="1" ht="24.2" customHeight="1">
      <c r="A461" s="35"/>
      <c r="B461" s="36"/>
      <c r="C461" s="189" t="s">
        <v>1543</v>
      </c>
      <c r="D461" s="189" t="s">
        <v>294</v>
      </c>
      <c r="E461" s="190" t="s">
        <v>5597</v>
      </c>
      <c r="F461" s="191" t="s">
        <v>5598</v>
      </c>
      <c r="G461" s="192" t="s">
        <v>5364</v>
      </c>
      <c r="H461" s="193">
        <v>2</v>
      </c>
      <c r="I461" s="194"/>
      <c r="J461" s="195">
        <f t="shared" si="80"/>
        <v>0</v>
      </c>
      <c r="K461" s="191" t="s">
        <v>1</v>
      </c>
      <c r="L461" s="40"/>
      <c r="M461" s="196" t="s">
        <v>1</v>
      </c>
      <c r="N461" s="197" t="s">
        <v>43</v>
      </c>
      <c r="O461" s="72"/>
      <c r="P461" s="198">
        <f t="shared" si="81"/>
        <v>0</v>
      </c>
      <c r="Q461" s="198">
        <v>0</v>
      </c>
      <c r="R461" s="198">
        <f t="shared" si="82"/>
        <v>0</v>
      </c>
      <c r="S461" s="198">
        <v>0</v>
      </c>
      <c r="T461" s="199">
        <f t="shared" si="83"/>
        <v>0</v>
      </c>
      <c r="U461" s="35"/>
      <c r="V461" s="35"/>
      <c r="W461" s="35"/>
      <c r="X461" s="35"/>
      <c r="Y461" s="35"/>
      <c r="Z461" s="35"/>
      <c r="AA461" s="35"/>
      <c r="AB461" s="35"/>
      <c r="AC461" s="35"/>
      <c r="AD461" s="35"/>
      <c r="AE461" s="35"/>
      <c r="AR461" s="200" t="s">
        <v>299</v>
      </c>
      <c r="AT461" s="200" t="s">
        <v>294</v>
      </c>
      <c r="AU461" s="200" t="s">
        <v>85</v>
      </c>
      <c r="AY461" s="18" t="s">
        <v>292</v>
      </c>
      <c r="BE461" s="201">
        <f t="shared" si="84"/>
        <v>0</v>
      </c>
      <c r="BF461" s="201">
        <f t="shared" si="85"/>
        <v>0</v>
      </c>
      <c r="BG461" s="201">
        <f t="shared" si="86"/>
        <v>0</v>
      </c>
      <c r="BH461" s="201">
        <f t="shared" si="87"/>
        <v>0</v>
      </c>
      <c r="BI461" s="201">
        <f t="shared" si="88"/>
        <v>0</v>
      </c>
      <c r="BJ461" s="18" t="s">
        <v>120</v>
      </c>
      <c r="BK461" s="201">
        <f t="shared" si="89"/>
        <v>0</v>
      </c>
      <c r="BL461" s="18" t="s">
        <v>299</v>
      </c>
      <c r="BM461" s="200" t="s">
        <v>2794</v>
      </c>
    </row>
    <row r="462" spans="1:65" s="2" customFormat="1" ht="24.2" customHeight="1">
      <c r="A462" s="35"/>
      <c r="B462" s="36"/>
      <c r="C462" s="189" t="s">
        <v>1545</v>
      </c>
      <c r="D462" s="189" t="s">
        <v>294</v>
      </c>
      <c r="E462" s="190" t="s">
        <v>5599</v>
      </c>
      <c r="F462" s="191" t="s">
        <v>5600</v>
      </c>
      <c r="G462" s="192" t="s">
        <v>5364</v>
      </c>
      <c r="H462" s="193">
        <v>5</v>
      </c>
      <c r="I462" s="194"/>
      <c r="J462" s="195">
        <f t="shared" si="80"/>
        <v>0</v>
      </c>
      <c r="K462" s="191" t="s">
        <v>1</v>
      </c>
      <c r="L462" s="40"/>
      <c r="M462" s="196" t="s">
        <v>1</v>
      </c>
      <c r="N462" s="197" t="s">
        <v>43</v>
      </c>
      <c r="O462" s="72"/>
      <c r="P462" s="198">
        <f t="shared" si="81"/>
        <v>0</v>
      </c>
      <c r="Q462" s="198">
        <v>0</v>
      </c>
      <c r="R462" s="198">
        <f t="shared" si="82"/>
        <v>0</v>
      </c>
      <c r="S462" s="198">
        <v>0</v>
      </c>
      <c r="T462" s="199">
        <f t="shared" si="83"/>
        <v>0</v>
      </c>
      <c r="U462" s="35"/>
      <c r="V462" s="35"/>
      <c r="W462" s="35"/>
      <c r="X462" s="35"/>
      <c r="Y462" s="35"/>
      <c r="Z462" s="35"/>
      <c r="AA462" s="35"/>
      <c r="AB462" s="35"/>
      <c r="AC462" s="35"/>
      <c r="AD462" s="35"/>
      <c r="AE462" s="35"/>
      <c r="AR462" s="200" t="s">
        <v>299</v>
      </c>
      <c r="AT462" s="200" t="s">
        <v>294</v>
      </c>
      <c r="AU462" s="200" t="s">
        <v>85</v>
      </c>
      <c r="AY462" s="18" t="s">
        <v>292</v>
      </c>
      <c r="BE462" s="201">
        <f t="shared" si="84"/>
        <v>0</v>
      </c>
      <c r="BF462" s="201">
        <f t="shared" si="85"/>
        <v>0</v>
      </c>
      <c r="BG462" s="201">
        <f t="shared" si="86"/>
        <v>0</v>
      </c>
      <c r="BH462" s="201">
        <f t="shared" si="87"/>
        <v>0</v>
      </c>
      <c r="BI462" s="201">
        <f t="shared" si="88"/>
        <v>0</v>
      </c>
      <c r="BJ462" s="18" t="s">
        <v>120</v>
      </c>
      <c r="BK462" s="201">
        <f t="shared" si="89"/>
        <v>0</v>
      </c>
      <c r="BL462" s="18" t="s">
        <v>299</v>
      </c>
      <c r="BM462" s="200" t="s">
        <v>2885</v>
      </c>
    </row>
    <row r="463" spans="1:65" s="2" customFormat="1" ht="16.5" customHeight="1">
      <c r="A463" s="35"/>
      <c r="B463" s="36"/>
      <c r="C463" s="189" t="s">
        <v>1549</v>
      </c>
      <c r="D463" s="189" t="s">
        <v>294</v>
      </c>
      <c r="E463" s="190" t="s">
        <v>5601</v>
      </c>
      <c r="F463" s="191" t="s">
        <v>5602</v>
      </c>
      <c r="G463" s="192" t="s">
        <v>1738</v>
      </c>
      <c r="H463" s="193">
        <v>1</v>
      </c>
      <c r="I463" s="194"/>
      <c r="J463" s="195">
        <f t="shared" si="80"/>
        <v>0</v>
      </c>
      <c r="K463" s="191" t="s">
        <v>1</v>
      </c>
      <c r="L463" s="40"/>
      <c r="M463" s="196" t="s">
        <v>1</v>
      </c>
      <c r="N463" s="197" t="s">
        <v>43</v>
      </c>
      <c r="O463" s="72"/>
      <c r="P463" s="198">
        <f t="shared" si="81"/>
        <v>0</v>
      </c>
      <c r="Q463" s="198">
        <v>0</v>
      </c>
      <c r="R463" s="198">
        <f t="shared" si="82"/>
        <v>0</v>
      </c>
      <c r="S463" s="198">
        <v>0</v>
      </c>
      <c r="T463" s="199">
        <f t="shared" si="83"/>
        <v>0</v>
      </c>
      <c r="U463" s="35"/>
      <c r="V463" s="35"/>
      <c r="W463" s="35"/>
      <c r="X463" s="35"/>
      <c r="Y463" s="35"/>
      <c r="Z463" s="35"/>
      <c r="AA463" s="35"/>
      <c r="AB463" s="35"/>
      <c r="AC463" s="35"/>
      <c r="AD463" s="35"/>
      <c r="AE463" s="35"/>
      <c r="AR463" s="200" t="s">
        <v>299</v>
      </c>
      <c r="AT463" s="200" t="s">
        <v>294</v>
      </c>
      <c r="AU463" s="200" t="s">
        <v>85</v>
      </c>
      <c r="AY463" s="18" t="s">
        <v>292</v>
      </c>
      <c r="BE463" s="201">
        <f t="shared" si="84"/>
        <v>0</v>
      </c>
      <c r="BF463" s="201">
        <f t="shared" si="85"/>
        <v>0</v>
      </c>
      <c r="BG463" s="201">
        <f t="shared" si="86"/>
        <v>0</v>
      </c>
      <c r="BH463" s="201">
        <f t="shared" si="87"/>
        <v>0</v>
      </c>
      <c r="BI463" s="201">
        <f t="shared" si="88"/>
        <v>0</v>
      </c>
      <c r="BJ463" s="18" t="s">
        <v>120</v>
      </c>
      <c r="BK463" s="201">
        <f t="shared" si="89"/>
        <v>0</v>
      </c>
      <c r="BL463" s="18" t="s">
        <v>299</v>
      </c>
      <c r="BM463" s="200" t="s">
        <v>2893</v>
      </c>
    </row>
    <row r="464" spans="1:65" s="2" customFormat="1" ht="16.5" customHeight="1">
      <c r="A464" s="35"/>
      <c r="B464" s="36"/>
      <c r="C464" s="189" t="s">
        <v>1559</v>
      </c>
      <c r="D464" s="189" t="s">
        <v>294</v>
      </c>
      <c r="E464" s="190" t="s">
        <v>5603</v>
      </c>
      <c r="F464" s="191" t="s">
        <v>5604</v>
      </c>
      <c r="G464" s="192" t="s">
        <v>5346</v>
      </c>
      <c r="H464" s="193">
        <v>1</v>
      </c>
      <c r="I464" s="194"/>
      <c r="J464" s="195">
        <f t="shared" si="80"/>
        <v>0</v>
      </c>
      <c r="K464" s="191" t="s">
        <v>1</v>
      </c>
      <c r="L464" s="40"/>
      <c r="M464" s="196" t="s">
        <v>1</v>
      </c>
      <c r="N464" s="197" t="s">
        <v>43</v>
      </c>
      <c r="O464" s="72"/>
      <c r="P464" s="198">
        <f t="shared" si="81"/>
        <v>0</v>
      </c>
      <c r="Q464" s="198">
        <v>0</v>
      </c>
      <c r="R464" s="198">
        <f t="shared" si="82"/>
        <v>0</v>
      </c>
      <c r="S464" s="198">
        <v>0</v>
      </c>
      <c r="T464" s="199">
        <f t="shared" si="83"/>
        <v>0</v>
      </c>
      <c r="U464" s="35"/>
      <c r="V464" s="35"/>
      <c r="W464" s="35"/>
      <c r="X464" s="35"/>
      <c r="Y464" s="35"/>
      <c r="Z464" s="35"/>
      <c r="AA464" s="35"/>
      <c r="AB464" s="35"/>
      <c r="AC464" s="35"/>
      <c r="AD464" s="35"/>
      <c r="AE464" s="35"/>
      <c r="AR464" s="200" t="s">
        <v>299</v>
      </c>
      <c r="AT464" s="200" t="s">
        <v>294</v>
      </c>
      <c r="AU464" s="200" t="s">
        <v>85</v>
      </c>
      <c r="AY464" s="18" t="s">
        <v>292</v>
      </c>
      <c r="BE464" s="201">
        <f t="shared" si="84"/>
        <v>0</v>
      </c>
      <c r="BF464" s="201">
        <f t="shared" si="85"/>
        <v>0</v>
      </c>
      <c r="BG464" s="201">
        <f t="shared" si="86"/>
        <v>0</v>
      </c>
      <c r="BH464" s="201">
        <f t="shared" si="87"/>
        <v>0</v>
      </c>
      <c r="BI464" s="201">
        <f t="shared" si="88"/>
        <v>0</v>
      </c>
      <c r="BJ464" s="18" t="s">
        <v>120</v>
      </c>
      <c r="BK464" s="201">
        <f t="shared" si="89"/>
        <v>0</v>
      </c>
      <c r="BL464" s="18" t="s">
        <v>299</v>
      </c>
      <c r="BM464" s="200" t="s">
        <v>2901</v>
      </c>
    </row>
    <row r="465" spans="1:65" s="2" customFormat="1" ht="16.5" customHeight="1">
      <c r="A465" s="35"/>
      <c r="B465" s="36"/>
      <c r="C465" s="189" t="s">
        <v>1563</v>
      </c>
      <c r="D465" s="189" t="s">
        <v>294</v>
      </c>
      <c r="E465" s="190" t="s">
        <v>5605</v>
      </c>
      <c r="F465" s="191" t="s">
        <v>5606</v>
      </c>
      <c r="G465" s="192" t="s">
        <v>5346</v>
      </c>
      <c r="H465" s="193">
        <v>1</v>
      </c>
      <c r="I465" s="194"/>
      <c r="J465" s="195">
        <f t="shared" si="80"/>
        <v>0</v>
      </c>
      <c r="K465" s="191" t="s">
        <v>1</v>
      </c>
      <c r="L465" s="40"/>
      <c r="M465" s="196" t="s">
        <v>1</v>
      </c>
      <c r="N465" s="197" t="s">
        <v>43</v>
      </c>
      <c r="O465" s="72"/>
      <c r="P465" s="198">
        <f t="shared" si="81"/>
        <v>0</v>
      </c>
      <c r="Q465" s="198">
        <v>0</v>
      </c>
      <c r="R465" s="198">
        <f t="shared" si="82"/>
        <v>0</v>
      </c>
      <c r="S465" s="198">
        <v>0</v>
      </c>
      <c r="T465" s="199">
        <f t="shared" si="83"/>
        <v>0</v>
      </c>
      <c r="U465" s="35"/>
      <c r="V465" s="35"/>
      <c r="W465" s="35"/>
      <c r="X465" s="35"/>
      <c r="Y465" s="35"/>
      <c r="Z465" s="35"/>
      <c r="AA465" s="35"/>
      <c r="AB465" s="35"/>
      <c r="AC465" s="35"/>
      <c r="AD465" s="35"/>
      <c r="AE465" s="35"/>
      <c r="AR465" s="200" t="s">
        <v>299</v>
      </c>
      <c r="AT465" s="200" t="s">
        <v>294</v>
      </c>
      <c r="AU465" s="200" t="s">
        <v>85</v>
      </c>
      <c r="AY465" s="18" t="s">
        <v>292</v>
      </c>
      <c r="BE465" s="201">
        <f t="shared" si="84"/>
        <v>0</v>
      </c>
      <c r="BF465" s="201">
        <f t="shared" si="85"/>
        <v>0</v>
      </c>
      <c r="BG465" s="201">
        <f t="shared" si="86"/>
        <v>0</v>
      </c>
      <c r="BH465" s="201">
        <f t="shared" si="87"/>
        <v>0</v>
      </c>
      <c r="BI465" s="201">
        <f t="shared" si="88"/>
        <v>0</v>
      </c>
      <c r="BJ465" s="18" t="s">
        <v>120</v>
      </c>
      <c r="BK465" s="201">
        <f t="shared" si="89"/>
        <v>0</v>
      </c>
      <c r="BL465" s="18" t="s">
        <v>299</v>
      </c>
      <c r="BM465" s="200" t="s">
        <v>2909</v>
      </c>
    </row>
    <row r="466" spans="1:65" s="2" customFormat="1" ht="16.5" customHeight="1">
      <c r="A466" s="35"/>
      <c r="B466" s="36"/>
      <c r="C466" s="189" t="s">
        <v>1567</v>
      </c>
      <c r="D466" s="189" t="s">
        <v>294</v>
      </c>
      <c r="E466" s="190" t="s">
        <v>5607</v>
      </c>
      <c r="F466" s="191" t="s">
        <v>5608</v>
      </c>
      <c r="G466" s="192" t="s">
        <v>5346</v>
      </c>
      <c r="H466" s="193">
        <v>1</v>
      </c>
      <c r="I466" s="194"/>
      <c r="J466" s="195">
        <f t="shared" si="80"/>
        <v>0</v>
      </c>
      <c r="K466" s="191" t="s">
        <v>1</v>
      </c>
      <c r="L466" s="40"/>
      <c r="M466" s="196" t="s">
        <v>1</v>
      </c>
      <c r="N466" s="197" t="s">
        <v>43</v>
      </c>
      <c r="O466" s="72"/>
      <c r="P466" s="198">
        <f t="shared" si="81"/>
        <v>0</v>
      </c>
      <c r="Q466" s="198">
        <v>0</v>
      </c>
      <c r="R466" s="198">
        <f t="shared" si="82"/>
        <v>0</v>
      </c>
      <c r="S466" s="198">
        <v>0</v>
      </c>
      <c r="T466" s="199">
        <f t="shared" si="83"/>
        <v>0</v>
      </c>
      <c r="U466" s="35"/>
      <c r="V466" s="35"/>
      <c r="W466" s="35"/>
      <c r="X466" s="35"/>
      <c r="Y466" s="35"/>
      <c r="Z466" s="35"/>
      <c r="AA466" s="35"/>
      <c r="AB466" s="35"/>
      <c r="AC466" s="35"/>
      <c r="AD466" s="35"/>
      <c r="AE466" s="35"/>
      <c r="AR466" s="200" t="s">
        <v>299</v>
      </c>
      <c r="AT466" s="200" t="s">
        <v>294</v>
      </c>
      <c r="AU466" s="200" t="s">
        <v>85</v>
      </c>
      <c r="AY466" s="18" t="s">
        <v>292</v>
      </c>
      <c r="BE466" s="201">
        <f t="shared" si="84"/>
        <v>0</v>
      </c>
      <c r="BF466" s="201">
        <f t="shared" si="85"/>
        <v>0</v>
      </c>
      <c r="BG466" s="201">
        <f t="shared" si="86"/>
        <v>0</v>
      </c>
      <c r="BH466" s="201">
        <f t="shared" si="87"/>
        <v>0</v>
      </c>
      <c r="BI466" s="201">
        <f t="shared" si="88"/>
        <v>0</v>
      </c>
      <c r="BJ466" s="18" t="s">
        <v>120</v>
      </c>
      <c r="BK466" s="201">
        <f t="shared" si="89"/>
        <v>0</v>
      </c>
      <c r="BL466" s="18" t="s">
        <v>299</v>
      </c>
      <c r="BM466" s="200" t="s">
        <v>2921</v>
      </c>
    </row>
    <row r="467" spans="1:65" s="12" customFormat="1" ht="25.9" customHeight="1">
      <c r="B467" s="173"/>
      <c r="C467" s="174"/>
      <c r="D467" s="175" t="s">
        <v>76</v>
      </c>
      <c r="E467" s="176" t="s">
        <v>5609</v>
      </c>
      <c r="F467" s="176" t="s">
        <v>5610</v>
      </c>
      <c r="G467" s="174"/>
      <c r="H467" s="174"/>
      <c r="I467" s="177"/>
      <c r="J467" s="178">
        <f>BK467</f>
        <v>0</v>
      </c>
      <c r="K467" s="174"/>
      <c r="L467" s="179"/>
      <c r="M467" s="180"/>
      <c r="N467" s="181"/>
      <c r="O467" s="181"/>
      <c r="P467" s="182">
        <f>SUM(P468:P473)</f>
        <v>0</v>
      </c>
      <c r="Q467" s="181"/>
      <c r="R467" s="182">
        <f>SUM(R468:R473)</f>
        <v>0</v>
      </c>
      <c r="S467" s="181"/>
      <c r="T467" s="183">
        <f>SUM(T468:T473)</f>
        <v>0</v>
      </c>
      <c r="AR467" s="184" t="s">
        <v>85</v>
      </c>
      <c r="AT467" s="185" t="s">
        <v>76</v>
      </c>
      <c r="AU467" s="185" t="s">
        <v>77</v>
      </c>
      <c r="AY467" s="184" t="s">
        <v>292</v>
      </c>
      <c r="BK467" s="186">
        <f>SUM(BK468:BK473)</f>
        <v>0</v>
      </c>
    </row>
    <row r="468" spans="1:65" s="2" customFormat="1" ht="16.5" customHeight="1">
      <c r="A468" s="35"/>
      <c r="B468" s="36"/>
      <c r="C468" s="189" t="s">
        <v>1572</v>
      </c>
      <c r="D468" s="189" t="s">
        <v>294</v>
      </c>
      <c r="E468" s="190" t="s">
        <v>5611</v>
      </c>
      <c r="F468" s="191" t="s">
        <v>5612</v>
      </c>
      <c r="G468" s="192" t="s">
        <v>337</v>
      </c>
      <c r="H468" s="193">
        <v>120</v>
      </c>
      <c r="I468" s="194"/>
      <c r="J468" s="195">
        <f t="shared" ref="J468:J473" si="90">ROUND(I468*H468,2)</f>
        <v>0</v>
      </c>
      <c r="K468" s="191" t="s">
        <v>1</v>
      </c>
      <c r="L468" s="40"/>
      <c r="M468" s="196" t="s">
        <v>1</v>
      </c>
      <c r="N468" s="197" t="s">
        <v>43</v>
      </c>
      <c r="O468" s="72"/>
      <c r="P468" s="198">
        <f t="shared" ref="P468:P473" si="91">O468*H468</f>
        <v>0</v>
      </c>
      <c r="Q468" s="198">
        <v>0</v>
      </c>
      <c r="R468" s="198">
        <f t="shared" ref="R468:R473" si="92">Q468*H468</f>
        <v>0</v>
      </c>
      <c r="S468" s="198">
        <v>0</v>
      </c>
      <c r="T468" s="199">
        <f t="shared" ref="T468:T473" si="93">S468*H468</f>
        <v>0</v>
      </c>
      <c r="U468" s="35"/>
      <c r="V468" s="35"/>
      <c r="W468" s="35"/>
      <c r="X468" s="35"/>
      <c r="Y468" s="35"/>
      <c r="Z468" s="35"/>
      <c r="AA468" s="35"/>
      <c r="AB468" s="35"/>
      <c r="AC468" s="35"/>
      <c r="AD468" s="35"/>
      <c r="AE468" s="35"/>
      <c r="AR468" s="200" t="s">
        <v>299</v>
      </c>
      <c r="AT468" s="200" t="s">
        <v>294</v>
      </c>
      <c r="AU468" s="200" t="s">
        <v>85</v>
      </c>
      <c r="AY468" s="18" t="s">
        <v>292</v>
      </c>
      <c r="BE468" s="201">
        <f t="shared" ref="BE468:BE473" si="94">IF(N468="základní",J468,0)</f>
        <v>0</v>
      </c>
      <c r="BF468" s="201">
        <f t="shared" ref="BF468:BF473" si="95">IF(N468="snížená",J468,0)</f>
        <v>0</v>
      </c>
      <c r="BG468" s="201">
        <f t="shared" ref="BG468:BG473" si="96">IF(N468="zákl. přenesená",J468,0)</f>
        <v>0</v>
      </c>
      <c r="BH468" s="201">
        <f t="shared" ref="BH468:BH473" si="97">IF(N468="sníž. přenesená",J468,0)</f>
        <v>0</v>
      </c>
      <c r="BI468" s="201">
        <f t="shared" ref="BI468:BI473" si="98">IF(N468="nulová",J468,0)</f>
        <v>0</v>
      </c>
      <c r="BJ468" s="18" t="s">
        <v>120</v>
      </c>
      <c r="BK468" s="201">
        <f t="shared" ref="BK468:BK473" si="99">ROUND(I468*H468,2)</f>
        <v>0</v>
      </c>
      <c r="BL468" s="18" t="s">
        <v>299</v>
      </c>
      <c r="BM468" s="200" t="s">
        <v>2931</v>
      </c>
    </row>
    <row r="469" spans="1:65" s="2" customFormat="1" ht="16.5" customHeight="1">
      <c r="A469" s="35"/>
      <c r="B469" s="36"/>
      <c r="C469" s="189" t="s">
        <v>1576</v>
      </c>
      <c r="D469" s="189" t="s">
        <v>294</v>
      </c>
      <c r="E469" s="190" t="s">
        <v>5613</v>
      </c>
      <c r="F469" s="191" t="s">
        <v>5614</v>
      </c>
      <c r="G469" s="192" t="s">
        <v>337</v>
      </c>
      <c r="H469" s="193">
        <v>4</v>
      </c>
      <c r="I469" s="194"/>
      <c r="J469" s="195">
        <f t="shared" si="90"/>
        <v>0</v>
      </c>
      <c r="K469" s="191" t="s">
        <v>1</v>
      </c>
      <c r="L469" s="40"/>
      <c r="M469" s="196" t="s">
        <v>1</v>
      </c>
      <c r="N469" s="197" t="s">
        <v>43</v>
      </c>
      <c r="O469" s="72"/>
      <c r="P469" s="198">
        <f t="shared" si="91"/>
        <v>0</v>
      </c>
      <c r="Q469" s="198">
        <v>0</v>
      </c>
      <c r="R469" s="198">
        <f t="shared" si="92"/>
        <v>0</v>
      </c>
      <c r="S469" s="198">
        <v>0</v>
      </c>
      <c r="T469" s="199">
        <f t="shared" si="93"/>
        <v>0</v>
      </c>
      <c r="U469" s="35"/>
      <c r="V469" s="35"/>
      <c r="W469" s="35"/>
      <c r="X469" s="35"/>
      <c r="Y469" s="35"/>
      <c r="Z469" s="35"/>
      <c r="AA469" s="35"/>
      <c r="AB469" s="35"/>
      <c r="AC469" s="35"/>
      <c r="AD469" s="35"/>
      <c r="AE469" s="35"/>
      <c r="AR469" s="200" t="s">
        <v>299</v>
      </c>
      <c r="AT469" s="200" t="s">
        <v>294</v>
      </c>
      <c r="AU469" s="200" t="s">
        <v>85</v>
      </c>
      <c r="AY469" s="18" t="s">
        <v>292</v>
      </c>
      <c r="BE469" s="201">
        <f t="shared" si="94"/>
        <v>0</v>
      </c>
      <c r="BF469" s="201">
        <f t="shared" si="95"/>
        <v>0</v>
      </c>
      <c r="BG469" s="201">
        <f t="shared" si="96"/>
        <v>0</v>
      </c>
      <c r="BH469" s="201">
        <f t="shared" si="97"/>
        <v>0</v>
      </c>
      <c r="BI469" s="201">
        <f t="shared" si="98"/>
        <v>0</v>
      </c>
      <c r="BJ469" s="18" t="s">
        <v>120</v>
      </c>
      <c r="BK469" s="201">
        <f t="shared" si="99"/>
        <v>0</v>
      </c>
      <c r="BL469" s="18" t="s">
        <v>299</v>
      </c>
      <c r="BM469" s="200" t="s">
        <v>2944</v>
      </c>
    </row>
    <row r="470" spans="1:65" s="2" customFormat="1" ht="24.2" customHeight="1">
      <c r="A470" s="35"/>
      <c r="B470" s="36"/>
      <c r="C470" s="189" t="s">
        <v>1581</v>
      </c>
      <c r="D470" s="189" t="s">
        <v>294</v>
      </c>
      <c r="E470" s="190" t="s">
        <v>5615</v>
      </c>
      <c r="F470" s="191" t="s">
        <v>5616</v>
      </c>
      <c r="G470" s="192" t="s">
        <v>337</v>
      </c>
      <c r="H470" s="193">
        <v>16</v>
      </c>
      <c r="I470" s="194"/>
      <c r="J470" s="195">
        <f t="shared" si="90"/>
        <v>0</v>
      </c>
      <c r="K470" s="191" t="s">
        <v>1</v>
      </c>
      <c r="L470" s="40"/>
      <c r="M470" s="196" t="s">
        <v>1</v>
      </c>
      <c r="N470" s="197" t="s">
        <v>43</v>
      </c>
      <c r="O470" s="72"/>
      <c r="P470" s="198">
        <f t="shared" si="91"/>
        <v>0</v>
      </c>
      <c r="Q470" s="198">
        <v>0</v>
      </c>
      <c r="R470" s="198">
        <f t="shared" si="92"/>
        <v>0</v>
      </c>
      <c r="S470" s="198">
        <v>0</v>
      </c>
      <c r="T470" s="199">
        <f t="shared" si="93"/>
        <v>0</v>
      </c>
      <c r="U470" s="35"/>
      <c r="V470" s="35"/>
      <c r="W470" s="35"/>
      <c r="X470" s="35"/>
      <c r="Y470" s="35"/>
      <c r="Z470" s="35"/>
      <c r="AA470" s="35"/>
      <c r="AB470" s="35"/>
      <c r="AC470" s="35"/>
      <c r="AD470" s="35"/>
      <c r="AE470" s="35"/>
      <c r="AR470" s="200" t="s">
        <v>299</v>
      </c>
      <c r="AT470" s="200" t="s">
        <v>294</v>
      </c>
      <c r="AU470" s="200" t="s">
        <v>85</v>
      </c>
      <c r="AY470" s="18" t="s">
        <v>292</v>
      </c>
      <c r="BE470" s="201">
        <f t="shared" si="94"/>
        <v>0</v>
      </c>
      <c r="BF470" s="201">
        <f t="shared" si="95"/>
        <v>0</v>
      </c>
      <c r="BG470" s="201">
        <f t="shared" si="96"/>
        <v>0</v>
      </c>
      <c r="BH470" s="201">
        <f t="shared" si="97"/>
        <v>0</v>
      </c>
      <c r="BI470" s="201">
        <f t="shared" si="98"/>
        <v>0</v>
      </c>
      <c r="BJ470" s="18" t="s">
        <v>120</v>
      </c>
      <c r="BK470" s="201">
        <f t="shared" si="99"/>
        <v>0</v>
      </c>
      <c r="BL470" s="18" t="s">
        <v>299</v>
      </c>
      <c r="BM470" s="200" t="s">
        <v>5617</v>
      </c>
    </row>
    <row r="471" spans="1:65" s="2" customFormat="1" ht="49.15" customHeight="1">
      <c r="A471" s="35"/>
      <c r="B471" s="36"/>
      <c r="C471" s="189" t="s">
        <v>1586</v>
      </c>
      <c r="D471" s="189" t="s">
        <v>294</v>
      </c>
      <c r="E471" s="190" t="s">
        <v>5618</v>
      </c>
      <c r="F471" s="191" t="s">
        <v>5619</v>
      </c>
      <c r="G471" s="192" t="s">
        <v>337</v>
      </c>
      <c r="H471" s="193">
        <v>4</v>
      </c>
      <c r="I471" s="194"/>
      <c r="J471" s="195">
        <f t="shared" si="90"/>
        <v>0</v>
      </c>
      <c r="K471" s="191" t="s">
        <v>1</v>
      </c>
      <c r="L471" s="40"/>
      <c r="M471" s="196" t="s">
        <v>1</v>
      </c>
      <c r="N471" s="197" t="s">
        <v>43</v>
      </c>
      <c r="O471" s="72"/>
      <c r="P471" s="198">
        <f t="shared" si="91"/>
        <v>0</v>
      </c>
      <c r="Q471" s="198">
        <v>0</v>
      </c>
      <c r="R471" s="198">
        <f t="shared" si="92"/>
        <v>0</v>
      </c>
      <c r="S471" s="198">
        <v>0</v>
      </c>
      <c r="T471" s="199">
        <f t="shared" si="93"/>
        <v>0</v>
      </c>
      <c r="U471" s="35"/>
      <c r="V471" s="35"/>
      <c r="W471" s="35"/>
      <c r="X471" s="35"/>
      <c r="Y471" s="35"/>
      <c r="Z471" s="35"/>
      <c r="AA471" s="35"/>
      <c r="AB471" s="35"/>
      <c r="AC471" s="35"/>
      <c r="AD471" s="35"/>
      <c r="AE471" s="35"/>
      <c r="AR471" s="200" t="s">
        <v>299</v>
      </c>
      <c r="AT471" s="200" t="s">
        <v>294</v>
      </c>
      <c r="AU471" s="200" t="s">
        <v>85</v>
      </c>
      <c r="AY471" s="18" t="s">
        <v>292</v>
      </c>
      <c r="BE471" s="201">
        <f t="shared" si="94"/>
        <v>0</v>
      </c>
      <c r="BF471" s="201">
        <f t="shared" si="95"/>
        <v>0</v>
      </c>
      <c r="BG471" s="201">
        <f t="shared" si="96"/>
        <v>0</v>
      </c>
      <c r="BH471" s="201">
        <f t="shared" si="97"/>
        <v>0</v>
      </c>
      <c r="BI471" s="201">
        <f t="shared" si="98"/>
        <v>0</v>
      </c>
      <c r="BJ471" s="18" t="s">
        <v>120</v>
      </c>
      <c r="BK471" s="201">
        <f t="shared" si="99"/>
        <v>0</v>
      </c>
      <c r="BL471" s="18" t="s">
        <v>299</v>
      </c>
      <c r="BM471" s="200" t="s">
        <v>5620</v>
      </c>
    </row>
    <row r="472" spans="1:65" s="2" customFormat="1" ht="66.75" customHeight="1">
      <c r="A472" s="35"/>
      <c r="B472" s="36"/>
      <c r="C472" s="189" t="s">
        <v>1592</v>
      </c>
      <c r="D472" s="189" t="s">
        <v>294</v>
      </c>
      <c r="E472" s="190" t="s">
        <v>5621</v>
      </c>
      <c r="F472" s="191" t="s">
        <v>5622</v>
      </c>
      <c r="G472" s="192" t="s">
        <v>5346</v>
      </c>
      <c r="H472" s="193">
        <v>1</v>
      </c>
      <c r="I472" s="194"/>
      <c r="J472" s="195">
        <f t="shared" si="90"/>
        <v>0</v>
      </c>
      <c r="K472" s="191" t="s">
        <v>1</v>
      </c>
      <c r="L472" s="40"/>
      <c r="M472" s="196" t="s">
        <v>1</v>
      </c>
      <c r="N472" s="197" t="s">
        <v>43</v>
      </c>
      <c r="O472" s="72"/>
      <c r="P472" s="198">
        <f t="shared" si="91"/>
        <v>0</v>
      </c>
      <c r="Q472" s="198">
        <v>0</v>
      </c>
      <c r="R472" s="198">
        <f t="shared" si="92"/>
        <v>0</v>
      </c>
      <c r="S472" s="198">
        <v>0</v>
      </c>
      <c r="T472" s="199">
        <f t="shared" si="93"/>
        <v>0</v>
      </c>
      <c r="U472" s="35"/>
      <c r="V472" s="35"/>
      <c r="W472" s="35"/>
      <c r="X472" s="35"/>
      <c r="Y472" s="35"/>
      <c r="Z472" s="35"/>
      <c r="AA472" s="35"/>
      <c r="AB472" s="35"/>
      <c r="AC472" s="35"/>
      <c r="AD472" s="35"/>
      <c r="AE472" s="35"/>
      <c r="AR472" s="200" t="s">
        <v>299</v>
      </c>
      <c r="AT472" s="200" t="s">
        <v>294</v>
      </c>
      <c r="AU472" s="200" t="s">
        <v>85</v>
      </c>
      <c r="AY472" s="18" t="s">
        <v>292</v>
      </c>
      <c r="BE472" s="201">
        <f t="shared" si="94"/>
        <v>0</v>
      </c>
      <c r="BF472" s="201">
        <f t="shared" si="95"/>
        <v>0</v>
      </c>
      <c r="BG472" s="201">
        <f t="shared" si="96"/>
        <v>0</v>
      </c>
      <c r="BH472" s="201">
        <f t="shared" si="97"/>
        <v>0</v>
      </c>
      <c r="BI472" s="201">
        <f t="shared" si="98"/>
        <v>0</v>
      </c>
      <c r="BJ472" s="18" t="s">
        <v>120</v>
      </c>
      <c r="BK472" s="201">
        <f t="shared" si="99"/>
        <v>0</v>
      </c>
      <c r="BL472" s="18" t="s">
        <v>299</v>
      </c>
      <c r="BM472" s="200" t="s">
        <v>5623</v>
      </c>
    </row>
    <row r="473" spans="1:65" s="2" customFormat="1" ht="16.5" customHeight="1">
      <c r="A473" s="35"/>
      <c r="B473" s="36"/>
      <c r="C473" s="189" t="s">
        <v>1625</v>
      </c>
      <c r="D473" s="189" t="s">
        <v>294</v>
      </c>
      <c r="E473" s="190" t="s">
        <v>5624</v>
      </c>
      <c r="F473" s="191" t="s">
        <v>5625</v>
      </c>
      <c r="G473" s="192" t="s">
        <v>5346</v>
      </c>
      <c r="H473" s="193">
        <v>1</v>
      </c>
      <c r="I473" s="194"/>
      <c r="J473" s="195">
        <f t="shared" si="90"/>
        <v>0</v>
      </c>
      <c r="K473" s="191" t="s">
        <v>1</v>
      </c>
      <c r="L473" s="40"/>
      <c r="M473" s="256" t="s">
        <v>1</v>
      </c>
      <c r="N473" s="257" t="s">
        <v>43</v>
      </c>
      <c r="O473" s="258"/>
      <c r="P473" s="259">
        <f t="shared" si="91"/>
        <v>0</v>
      </c>
      <c r="Q473" s="259">
        <v>0</v>
      </c>
      <c r="R473" s="259">
        <f t="shared" si="92"/>
        <v>0</v>
      </c>
      <c r="S473" s="259">
        <v>0</v>
      </c>
      <c r="T473" s="260">
        <f t="shared" si="93"/>
        <v>0</v>
      </c>
      <c r="U473" s="35"/>
      <c r="V473" s="35"/>
      <c r="W473" s="35"/>
      <c r="X473" s="35"/>
      <c r="Y473" s="35"/>
      <c r="Z473" s="35"/>
      <c r="AA473" s="35"/>
      <c r="AB473" s="35"/>
      <c r="AC473" s="35"/>
      <c r="AD473" s="35"/>
      <c r="AE473" s="35"/>
      <c r="AR473" s="200" t="s">
        <v>299</v>
      </c>
      <c r="AT473" s="200" t="s">
        <v>294</v>
      </c>
      <c r="AU473" s="200" t="s">
        <v>85</v>
      </c>
      <c r="AY473" s="18" t="s">
        <v>292</v>
      </c>
      <c r="BE473" s="201">
        <f t="shared" si="94"/>
        <v>0</v>
      </c>
      <c r="BF473" s="201">
        <f t="shared" si="95"/>
        <v>0</v>
      </c>
      <c r="BG473" s="201">
        <f t="shared" si="96"/>
        <v>0</v>
      </c>
      <c r="BH473" s="201">
        <f t="shared" si="97"/>
        <v>0</v>
      </c>
      <c r="BI473" s="201">
        <f t="shared" si="98"/>
        <v>0</v>
      </c>
      <c r="BJ473" s="18" t="s">
        <v>120</v>
      </c>
      <c r="BK473" s="201">
        <f t="shared" si="99"/>
        <v>0</v>
      </c>
      <c r="BL473" s="18" t="s">
        <v>299</v>
      </c>
      <c r="BM473" s="200" t="s">
        <v>5626</v>
      </c>
    </row>
    <row r="474" spans="1:65" s="2" customFormat="1" ht="6.95" customHeight="1">
      <c r="A474" s="35"/>
      <c r="B474" s="55"/>
      <c r="C474" s="56"/>
      <c r="D474" s="56"/>
      <c r="E474" s="56"/>
      <c r="F474" s="56"/>
      <c r="G474" s="56"/>
      <c r="H474" s="56"/>
      <c r="I474" s="56"/>
      <c r="J474" s="56"/>
      <c r="K474" s="56"/>
      <c r="L474" s="40"/>
      <c r="M474" s="35"/>
      <c r="O474" s="35"/>
      <c r="P474" s="35"/>
      <c r="Q474" s="35"/>
      <c r="R474" s="35"/>
      <c r="S474" s="35"/>
      <c r="T474" s="35"/>
      <c r="U474" s="35"/>
      <c r="V474" s="35"/>
      <c r="W474" s="35"/>
      <c r="X474" s="35"/>
      <c r="Y474" s="35"/>
      <c r="Z474" s="35"/>
      <c r="AA474" s="35"/>
      <c r="AB474" s="35"/>
      <c r="AC474" s="35"/>
      <c r="AD474" s="35"/>
      <c r="AE474" s="35"/>
    </row>
  </sheetData>
  <sheetProtection algorithmName="SHA-512" hashValue="UaEjBT01xO/hUacyRBI34qWI8X9SldDzhoF10LSpIcNSd26Nz/PMtQaLaQudNYCfJwKD/9cmOWwgbtauNMWAEQ==" saltValue="0Dol79VJSUt717s6X58n4ugLS12+tPdIQFWTk53H5COJo2H6GFfiJxjtjVtIpSYbdIq+g2AlKsmeW658ahTL6Q==" spinCount="100000" sheet="1" objects="1" scenarios="1" formatColumns="0" formatRows="0" autoFilter="0"/>
  <autoFilter ref="C125:K473" xr:uid="{00000000-0009-0000-0000-000008000000}"/>
  <mergeCells count="9">
    <mergeCell ref="E87:H87"/>
    <mergeCell ref="E116:H116"/>
    <mergeCell ref="E118:H118"/>
    <mergeCell ref="L2:V2"/>
    <mergeCell ref="E7:H7"/>
    <mergeCell ref="E9:H9"/>
    <mergeCell ref="E18:H18"/>
    <mergeCell ref="E27:H27"/>
    <mergeCell ref="E85:H85"/>
  </mergeCell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27</vt:i4>
      </vt:variant>
      <vt:variant>
        <vt:lpstr>Pojmenované oblasti</vt:lpstr>
      </vt:variant>
      <vt:variant>
        <vt:i4>54</vt:i4>
      </vt:variant>
    </vt:vector>
  </HeadingPairs>
  <TitlesOfParts>
    <vt:vector size="81" baseType="lpstr">
      <vt:lpstr>Rekapitulace stavby</vt:lpstr>
      <vt:lpstr>SO 01.1.1.R01 - Domov pro...</vt:lpstr>
      <vt:lpstr>SO 01.1.2.R02 - Domov pro...</vt:lpstr>
      <vt:lpstr>SO 01.2 - Elektroinstalac...</vt:lpstr>
      <vt:lpstr>SO 01.3.1 - Elektroinstal...</vt:lpstr>
      <vt:lpstr>SO 01.3.2 - Elektroinstal...</vt:lpstr>
      <vt:lpstr>SO 01.4 - Zařízení pro vy...</vt:lpstr>
      <vt:lpstr>SO 01.5.R01 - Zdravotechn...</vt:lpstr>
      <vt:lpstr>SO 01.6 - Vzduchotechnika...</vt:lpstr>
      <vt:lpstr>SO 01.8 - FVE - nezpůsobi...</vt:lpstr>
      <vt:lpstr>SO 01.10 - Nabíjecí stani...</vt:lpstr>
      <vt:lpstr>SO 01.11 - Solární ohřev ...</vt:lpstr>
      <vt:lpstr>IO.01 - Komunikace - nezp...</vt:lpstr>
      <vt:lpstr>IO.02 - Vodovodní přípojk...</vt:lpstr>
      <vt:lpstr>IO.03 - Kanalizační přípo...</vt:lpstr>
      <vt:lpstr>IO.04 - Plynová přípojka ...</vt:lpstr>
      <vt:lpstr>IO.05 - Slaboproudé kabel...</vt:lpstr>
      <vt:lpstr>IO.06 - Plynová zařízení ...</vt:lpstr>
      <vt:lpstr>IO.07 - Sadové úpravy - n...</vt:lpstr>
      <vt:lpstr>IO.08 - Mobiliář - nezpůs...</vt:lpstr>
      <vt:lpstr>IO 09 - Areálové  rozvody...</vt:lpstr>
      <vt:lpstr>IO 10 - Areálové silnopro...</vt:lpstr>
      <vt:lpstr>IO 11 - Areálové slabopro...</vt:lpstr>
      <vt:lpstr>IO 12 - Areálové rozvody ...</vt:lpstr>
      <vt:lpstr>SO 02 - Oplocení - nezpůs...</vt:lpstr>
      <vt:lpstr>VRN - Vedlejší a ostatní ...</vt:lpstr>
      <vt:lpstr>Seznam figur</vt:lpstr>
      <vt:lpstr>'IO 09 - Areálové  rozvody...'!Názvy_tisku</vt:lpstr>
      <vt:lpstr>'IO 10 - Areálové silnopro...'!Názvy_tisku</vt:lpstr>
      <vt:lpstr>'IO 11 - Areálové slabopro...'!Názvy_tisku</vt:lpstr>
      <vt:lpstr>'IO 12 - Areálové rozvody ...'!Názvy_tisku</vt:lpstr>
      <vt:lpstr>'IO.01 - Komunikace - nezp...'!Názvy_tisku</vt:lpstr>
      <vt:lpstr>'IO.02 - Vodovodní přípojk...'!Názvy_tisku</vt:lpstr>
      <vt:lpstr>'IO.03 - Kanalizační přípo...'!Názvy_tisku</vt:lpstr>
      <vt:lpstr>'IO.04 - Plynová přípojka ...'!Názvy_tisku</vt:lpstr>
      <vt:lpstr>'IO.05 - Slaboproudé kabel...'!Názvy_tisku</vt:lpstr>
      <vt:lpstr>'IO.06 - Plynová zařízení ...'!Názvy_tisku</vt:lpstr>
      <vt:lpstr>'IO.07 - Sadové úpravy - n...'!Názvy_tisku</vt:lpstr>
      <vt:lpstr>'IO.08 - Mobiliář - nezpůs...'!Názvy_tisku</vt:lpstr>
      <vt:lpstr>'Rekapitulace stavby'!Názvy_tisku</vt:lpstr>
      <vt:lpstr>'Seznam figur'!Názvy_tisku</vt:lpstr>
      <vt:lpstr>'SO 01.1.1.R01 - Domov pro...'!Názvy_tisku</vt:lpstr>
      <vt:lpstr>'SO 01.1.2.R02 - Domov pro...'!Názvy_tisku</vt:lpstr>
      <vt:lpstr>'SO 01.10 - Nabíjecí stani...'!Názvy_tisku</vt:lpstr>
      <vt:lpstr>'SO 01.11 - Solární ohřev ...'!Názvy_tisku</vt:lpstr>
      <vt:lpstr>'SO 01.2 - Elektroinstalac...'!Názvy_tisku</vt:lpstr>
      <vt:lpstr>'SO 01.3.1 - Elektroinstal...'!Názvy_tisku</vt:lpstr>
      <vt:lpstr>'SO 01.3.2 - Elektroinstal...'!Názvy_tisku</vt:lpstr>
      <vt:lpstr>'SO 01.4 - Zařízení pro vy...'!Názvy_tisku</vt:lpstr>
      <vt:lpstr>'SO 01.5.R01 - Zdravotechn...'!Názvy_tisku</vt:lpstr>
      <vt:lpstr>'SO 01.6 - Vzduchotechnika...'!Názvy_tisku</vt:lpstr>
      <vt:lpstr>'SO 01.8 - FVE - nezpůsobi...'!Názvy_tisku</vt:lpstr>
      <vt:lpstr>'SO 02 - Oplocení - nezpůs...'!Názvy_tisku</vt:lpstr>
      <vt:lpstr>'VRN - Vedlejší a ostatní ...'!Názvy_tisku</vt:lpstr>
      <vt:lpstr>'IO 09 - Areálové  rozvody...'!Oblast_tisku</vt:lpstr>
      <vt:lpstr>'IO 10 - Areálové silnopro...'!Oblast_tisku</vt:lpstr>
      <vt:lpstr>'IO 11 - Areálové slabopro...'!Oblast_tisku</vt:lpstr>
      <vt:lpstr>'IO 12 - Areálové rozvody ...'!Oblast_tisku</vt:lpstr>
      <vt:lpstr>'IO.01 - Komunikace - nezp...'!Oblast_tisku</vt:lpstr>
      <vt:lpstr>'IO.02 - Vodovodní přípojk...'!Oblast_tisku</vt:lpstr>
      <vt:lpstr>'IO.03 - Kanalizační přípo...'!Oblast_tisku</vt:lpstr>
      <vt:lpstr>'IO.04 - Plynová přípojka ...'!Oblast_tisku</vt:lpstr>
      <vt:lpstr>'IO.05 - Slaboproudé kabel...'!Oblast_tisku</vt:lpstr>
      <vt:lpstr>'IO.06 - Plynová zařízení ...'!Oblast_tisku</vt:lpstr>
      <vt:lpstr>'IO.07 - Sadové úpravy - n...'!Oblast_tisku</vt:lpstr>
      <vt:lpstr>'IO.08 - Mobiliář - nezpůs...'!Oblast_tisku</vt:lpstr>
      <vt:lpstr>'Rekapitulace stavby'!Oblast_tisku</vt:lpstr>
      <vt:lpstr>'Seznam figur'!Oblast_tisku</vt:lpstr>
      <vt:lpstr>'SO 01.1.1.R01 - Domov pro...'!Oblast_tisku</vt:lpstr>
      <vt:lpstr>'SO 01.1.2.R02 - Domov pro...'!Oblast_tisku</vt:lpstr>
      <vt:lpstr>'SO 01.10 - Nabíjecí stani...'!Oblast_tisku</vt:lpstr>
      <vt:lpstr>'SO 01.11 - Solární ohřev ...'!Oblast_tisku</vt:lpstr>
      <vt:lpstr>'SO 01.2 - Elektroinstalac...'!Oblast_tisku</vt:lpstr>
      <vt:lpstr>'SO 01.3.1 - Elektroinstal...'!Oblast_tisku</vt:lpstr>
      <vt:lpstr>'SO 01.3.2 - Elektroinstal...'!Oblast_tisku</vt:lpstr>
      <vt:lpstr>'SO 01.4 - Zařízení pro vy...'!Oblast_tisku</vt:lpstr>
      <vt:lpstr>'SO 01.5.R01 - Zdravotechn...'!Oblast_tisku</vt:lpstr>
      <vt:lpstr>'SO 01.6 - Vzduchotechnika...'!Oblast_tisku</vt:lpstr>
      <vt:lpstr>'SO 01.8 - FVE - nezpůsobi...'!Oblast_tisku</vt:lpstr>
      <vt:lpstr>'SO 02 - Oplocení - nezpůs...'!Oblast_tisku</vt:lpstr>
      <vt:lpstr>'VRN - Vedlejší a ostatní ...'!Oblast_tisku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DESKTOP-PE070AD\Jana</dc:creator>
  <cp:lastModifiedBy>Taichmanová, Lenka</cp:lastModifiedBy>
  <dcterms:created xsi:type="dcterms:W3CDTF">2023-10-02T12:57:25Z</dcterms:created>
  <dcterms:modified xsi:type="dcterms:W3CDTF">2023-10-02T14:02:01Z</dcterms:modified>
</cp:coreProperties>
</file>